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arce\Desktop\Planillas\"/>
    </mc:Choice>
  </mc:AlternateContent>
  <xr:revisionPtr revIDLastSave="0" documentId="13_ncr:1_{A96BE592-799D-4B29-811F-BA66E16534F1}" xr6:coauthVersionLast="45" xr6:coauthVersionMax="45" xr10:uidLastSave="{00000000-0000-0000-0000-000000000000}"/>
  <bookViews>
    <workbookView xWindow="-120" yWindow="-120" windowWidth="20730" windowHeight="11160" xr2:uid="{04CD1E4E-C4E2-4112-94D2-CA2741637D66}"/>
  </bookViews>
  <sheets>
    <sheet name="Composición de la Cartera" sheetId="7" r:id="rId1"/>
    <sheet name="Guía de Fondos Mutuos" sheetId="9" r:id="rId2"/>
    <sheet name="Guía de Índices" sheetId="10" r:id="rId3"/>
  </sheets>
  <definedNames>
    <definedName name="_ECO_RANGE_ID0299793417ff464dad3e50c4e90d509b" localSheetId="1" hidden="1">'Guía de Fondos Mutuos'!$M$7:$M$2836</definedName>
    <definedName name="_ECO_RANGE_ID057ba98b05b3478282b0fe56dffa6066" localSheetId="1" hidden="1">'Guía de Fondos Mutuos'!$AO$7:$AO$2836</definedName>
    <definedName name="_ECO_RANGE_ID1426d6c0044a4649903631a75dece938" localSheetId="1" hidden="1">'Guía de Fondos Mutuos'!$AD$7:$AD$2836</definedName>
    <definedName name="_ECO_RANGE_ID1c5644e84ab74eddb73a1104940b761e" localSheetId="1" hidden="1">'Guía de Fondos Mutuos'!$AA$7:$AA$2836</definedName>
    <definedName name="_ECO_RANGE_ID262a95c5c49245e2aecf906c30c04223" localSheetId="1" hidden="1">'Guía de Fondos Mutuos'!$AE$7:$AE$2836</definedName>
    <definedName name="_ECO_RANGE_ID2754d552468d42fd85bdc3fc0f506099" localSheetId="1" hidden="1">'Guía de Fondos Mutuos'!$AY$7:$AY$2836</definedName>
    <definedName name="_ECO_RANGE_ID2af32b27dcf54e8aad7626038afe1fe2" localSheetId="1" hidden="1">'Guía de Fondos Mutuos'!$BC$7:$BC$2836</definedName>
    <definedName name="_ECO_RANGE_ID2e84376b8bdf4f839c92fa2fb4b9fde2" localSheetId="1" hidden="1">'Guía de Fondos Mutuos'!$BE$7:$BE$2836</definedName>
    <definedName name="_ECO_RANGE_ID2f585b5fea8d4db8b2a8cb9c85305243" localSheetId="1" hidden="1">'Guía de Fondos Mutuos'!$AQ$7:$AQ$2836</definedName>
    <definedName name="_ECO_RANGE_ID38847b43a6f047489ac5e2838f313584" localSheetId="1" hidden="1">'Guía de Fondos Mutuos'!$H$7:$H$2836</definedName>
    <definedName name="_ECO_RANGE_ID39bb838432914484902eee31f3460631" localSheetId="1" hidden="1">'Guía de Fondos Mutuos'!$AG$7:$AG$2836</definedName>
    <definedName name="_ECO_RANGE_ID3c9044fb5b9941a5aeeaa64e4201703b" localSheetId="2" hidden="1">'Guía de Índices'!$D$3:$D$31</definedName>
    <definedName name="_ECO_RANGE_ID4186c7cc0bbf4b6c853091fd60e29ea3" localSheetId="1" hidden="1">'Guía de Fondos Mutuos'!$AT$7:$AT$2836</definedName>
    <definedName name="_ECO_RANGE_ID423a13e377414424891794e3d9f2bab8" localSheetId="1" hidden="1">'Guía de Fondos Mutuos'!$AC$7:$AC$2836</definedName>
    <definedName name="_ECO_RANGE_ID42d0208fad99486db7dbae3854e12e90" localSheetId="1" hidden="1">'Guía de Fondos Mutuos'!$D$7:$D$2836</definedName>
    <definedName name="_ECO_RANGE_ID53f1d53929a7479ea7aabd9605a3f31d" localSheetId="1" hidden="1">'Guía de Fondos Mutuos'!$G$7:$G$2836</definedName>
    <definedName name="_ECO_RANGE_ID545b0b8a504940e2801b9e125062a40f" localSheetId="1" hidden="1">'Guía de Fondos Mutuos'!$C$7:$C$2836</definedName>
    <definedName name="_ECO_RANGE_ID551ff2dbb1d34ece97a9dd141ddf77da" localSheetId="1" hidden="1">'Guía de Fondos Mutuos'!$AX$7:$AX$2836</definedName>
    <definedName name="_ECO_RANGE_ID55b76c3bf6f6490baa366c50fa9aad49" localSheetId="1" hidden="1">'Guía de Fondos Mutuos'!$AJ$7:$AJ$2836</definedName>
    <definedName name="_ECO_RANGE_ID56a8cb29ac6647629c05e4e94509d82c" localSheetId="1" hidden="1">'Guía de Fondos Mutuos'!$AZ$7:$AZ$2836</definedName>
    <definedName name="_ECO_RANGE_ID56d8a38205024e748de3ecb43d056a70" localSheetId="1" hidden="1">'Guía de Fondos Mutuos'!$AP$7:$AP$2836</definedName>
    <definedName name="_ECO_RANGE_ID581551a48f8b4ff5839948e691efa0a9" localSheetId="1" hidden="1">'Guía de Fondos Mutuos'!$Y$7:$Y$2836</definedName>
    <definedName name="_ECO_RANGE_ID593b2c46a86d485f84d0888e2079c3ac" localSheetId="1" hidden="1">'Guía de Fondos Mutuos'!$B$7:$B$2836</definedName>
    <definedName name="_ECO_RANGE_ID5a6412aa0bcd4fe880c9f193ec133fd4" localSheetId="1" hidden="1">'Guía de Fondos Mutuos'!$AV$7:$AV$2836</definedName>
    <definedName name="_ECO_RANGE_ID5cf93aaabc9543e09f388e31c96e6d87" localSheetId="2" hidden="1">'Guía de Índices'!$C$3:$C$31</definedName>
    <definedName name="_ECO_RANGE_ID637c06e6dac84d4f8eb15fe67f36a365" localSheetId="1" hidden="1">'Guía de Fondos Mutuos'!$S$7:$S$2836</definedName>
    <definedName name="_ECO_RANGE_ID66bda45e28854a0db608251e7ad4f86c" localSheetId="1" hidden="1">'Guía de Fondos Mutuos'!$BF$7:$BF$2836</definedName>
    <definedName name="_ECO_RANGE_ID6aea342eee364b459fb9e3b12dfc3dfb" localSheetId="1" hidden="1">'Guía de Fondos Mutuos'!$Z$7:$Z$2836</definedName>
    <definedName name="_ECO_RANGE_ID74dc70b3c84846e4bf244e626d96d31e" localSheetId="1" hidden="1">'Guía de Fondos Mutuos'!$Q$7:$Q$2836</definedName>
    <definedName name="_ECO_RANGE_ID784e4b1dc77d49d094a78470705529da" localSheetId="1" hidden="1">'Guía de Fondos Mutuos'!$I$7:$I$2836</definedName>
    <definedName name="_ECO_RANGE_ID7e2d4b4153014820abb0b0c0e8ceda66" localSheetId="1" hidden="1">'Guía de Fondos Mutuos'!$AK$7:$AK$2836</definedName>
    <definedName name="_ECO_RANGE_ID8107d0f3afd64293a2f93d6b9048ae1b" localSheetId="2" hidden="1">'Guía de Índices'!$B$3:$B$31</definedName>
    <definedName name="_ECO_RANGE_ID8a9ec0a36d3e464d980e423b2bb532be" localSheetId="1" hidden="1">'Guía de Fondos Mutuos'!$J$7:$J$2836</definedName>
    <definedName name="_ECO_RANGE_ID8d56f18f39474abd87cba1915e46ff2a" localSheetId="1" hidden="1">'Guía de Fondos Mutuos'!$U$7:$U$2836</definedName>
    <definedName name="_ECO_RANGE_ID8f76cfe9312847cc88f621db8e0c85d4" localSheetId="1" hidden="1">'Guía de Fondos Mutuos'!$BA$7:$BA$2836</definedName>
    <definedName name="_ECO_RANGE_ID91bad73d1d094806b73ca652bf8863a5" localSheetId="1" hidden="1">'Guía de Fondos Mutuos'!$AH$7:$AH$2836</definedName>
    <definedName name="_ECO_RANGE_ID9989559063f24efc895fb2bc2e8222ba" localSheetId="1" hidden="1">'Guía de Fondos Mutuos'!$BG$7:$BG$2836</definedName>
    <definedName name="_ECO_RANGE_ID99cf317a2c18483d9d8ef91d65645a20" localSheetId="1" hidden="1">'Guía de Fondos Mutuos'!$R$7:$R$2836</definedName>
    <definedName name="_ECO_RANGE_ID9a702e0fc5f44495b1dd371f2e7e9af7" localSheetId="1" hidden="1">'Guía de Fondos Mutuos'!$BB$7:$BB$2836</definedName>
    <definedName name="_ECO_RANGE_IDacf3ed4bb1684c5c9c9533c53cb9eea7" localSheetId="1" hidden="1">'Guía de Fondos Mutuos'!$AM$7:$AM$2836</definedName>
    <definedName name="_ECO_RANGE_IDadceeb570d354943ba78924c58d2c924" localSheetId="1" hidden="1">'Guía de Fondos Mutuos'!$AI$7:$AI$2836</definedName>
    <definedName name="_ECO_RANGE_IDafc4c73d3fc14ab6ab29306823b67fe1" localSheetId="1" hidden="1">'Guía de Fondos Mutuos'!$O$7:$O$2836</definedName>
    <definedName name="_ECO_RANGE_IDb0e05684490b4e88861473746afa1446" localSheetId="1" hidden="1">'Guía de Fondos Mutuos'!$BD$7:$BD$2836</definedName>
    <definedName name="_ECO_RANGE_IDb467b1fd2336468c9e79c6c6d340adbb" localSheetId="1" hidden="1">'Guía de Fondos Mutuos'!$W$7:$W$2836</definedName>
    <definedName name="_ECO_RANGE_IDb9e658db6329474086618d80bc9879cf" localSheetId="1" hidden="1">'Guía de Fondos Mutuos'!$X$7:$X$2836</definedName>
    <definedName name="_ECO_RANGE_IDbf55a758b8ad4ddd8019197880c9c196" localSheetId="1" hidden="1">'Guía de Fondos Mutuos'!$V$7:$V$2836</definedName>
    <definedName name="_ECO_RANGE_IDc0fcf794a7f5488b9e69d20b3516a51a" localSheetId="1" hidden="1">'Guía de Fondos Mutuos'!$AU$7:$AU$2836</definedName>
    <definedName name="_ECO_RANGE_IDd2c5251ec7b641acba99a1314e91d5fd" localSheetId="1" hidden="1">'Guía de Fondos Mutuos'!$AF$7:$AF$2836</definedName>
    <definedName name="_ECO_RANGE_IDd44422573db24ef9a53e5163a329340c" localSheetId="1" hidden="1">'Guía de Fondos Mutuos'!$AB$7:$AB$2836</definedName>
    <definedName name="_ECO_RANGE_IDd475151f285d467e8ef20f938eb2867a" localSheetId="1" hidden="1">'Guía de Fondos Mutuos'!$F$7:$F$2836</definedName>
    <definedName name="_ECO_RANGE_IDdf40e7d376e148fcb9455d67a72157ca" localSheetId="1" hidden="1">'Guía de Fondos Mutuos'!$E$7:$E$2836</definedName>
    <definedName name="_ECO_RANGE_IDe4475708e9c64bb5bc9d68fecf1d1fac" localSheetId="1" hidden="1">'Guía de Fondos Mutuos'!$AL$7:$AL$2836</definedName>
    <definedName name="_ECO_RANGE_IDebd3483cf87d4437b26722fa44b65971" localSheetId="1" hidden="1">'Guía de Fondos Mutuos'!$L$7:$L$2836</definedName>
    <definedName name="_ECO_RANGE_IDf3cfcbd1100141d19eee8c15daa2025a" localSheetId="1" hidden="1">'Guía de Fondos Mutuos'!$AR$7:$AR$2836</definedName>
    <definedName name="_ECO_RANGE_IDf64e7778387142efa272da580ff87a1c" localSheetId="1" hidden="1">'Guía de Fondos Mutuos'!$AS$7:$AS$2836</definedName>
    <definedName name="_ECO_RANGE_IDff72322d2c344c0ca5099efc480f127f" localSheetId="1" hidden="1">'Guía de Fondos Mutuos'!$N$7:$N$2836</definedName>
    <definedName name="_xlnm.Print_Area" localSheetId="0">'Composición de la Cartera'!$B$1:$K$62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7" l="1"/>
  <c r="K12" i="7"/>
  <c r="P2967" i="9"/>
  <c r="P2966" i="9"/>
  <c r="P2965" i="9"/>
  <c r="P2964" i="9"/>
  <c r="P2963" i="9"/>
  <c r="P2962" i="9"/>
  <c r="P2961" i="9"/>
  <c r="P2960" i="9"/>
  <c r="P2959" i="9"/>
  <c r="P2958" i="9"/>
  <c r="P2957" i="9"/>
  <c r="P2956" i="9"/>
  <c r="P2955" i="9"/>
  <c r="P2954" i="9"/>
  <c r="P2953" i="9"/>
  <c r="P2952" i="9"/>
  <c r="P2951" i="9"/>
  <c r="P2950" i="9"/>
  <c r="P2949" i="9"/>
  <c r="P2948" i="9"/>
  <c r="P2947" i="9"/>
  <c r="P2946" i="9"/>
  <c r="P2945" i="9"/>
  <c r="P2944" i="9"/>
  <c r="P2943" i="9"/>
  <c r="P2942" i="9"/>
  <c r="P2941" i="9"/>
  <c r="P2940" i="9"/>
  <c r="P2939" i="9"/>
  <c r="P2938" i="9"/>
  <c r="P2937" i="9"/>
  <c r="P2936" i="9"/>
  <c r="P2935" i="9"/>
  <c r="P2934" i="9"/>
  <c r="P2933" i="9"/>
  <c r="P2932" i="9"/>
  <c r="P2931" i="9"/>
  <c r="P2930" i="9"/>
  <c r="P2929" i="9"/>
  <c r="P2928" i="9"/>
  <c r="P2927" i="9"/>
  <c r="P2926" i="9"/>
  <c r="P2925" i="9"/>
  <c r="P2924" i="9"/>
  <c r="P2923" i="9"/>
  <c r="P2922" i="9"/>
  <c r="P2921" i="9"/>
  <c r="P2920" i="9"/>
  <c r="P2919" i="9"/>
  <c r="P2918" i="9"/>
  <c r="P2917" i="9"/>
  <c r="P2916" i="9"/>
  <c r="P2915" i="9"/>
  <c r="P2914" i="9"/>
  <c r="P2913" i="9"/>
  <c r="P2912" i="9"/>
  <c r="P2911" i="9"/>
  <c r="P2910" i="9"/>
  <c r="P2909" i="9"/>
  <c r="P2908" i="9"/>
  <c r="P2907" i="9"/>
  <c r="P2906" i="9"/>
  <c r="P2905" i="9"/>
  <c r="P2904" i="9"/>
  <c r="P2903" i="9"/>
  <c r="P2902" i="9"/>
  <c r="P2901" i="9"/>
  <c r="P2900" i="9"/>
  <c r="P2899" i="9"/>
  <c r="P2898" i="9"/>
  <c r="P2897" i="9"/>
  <c r="P2896" i="9"/>
  <c r="P2895" i="9"/>
  <c r="P2894" i="9"/>
  <c r="P2893" i="9"/>
  <c r="P2892" i="9"/>
  <c r="P2891" i="9"/>
  <c r="P2890" i="9"/>
  <c r="P2889" i="9"/>
  <c r="P2888" i="9"/>
  <c r="P2887" i="9"/>
  <c r="P2886" i="9"/>
  <c r="P2885" i="9"/>
  <c r="P2884" i="9"/>
  <c r="P2883" i="9"/>
  <c r="P2882" i="9"/>
  <c r="P2881" i="9"/>
  <c r="P2880" i="9"/>
  <c r="P2879" i="9"/>
  <c r="P2878" i="9"/>
  <c r="P2877" i="9"/>
  <c r="P2876" i="9"/>
  <c r="P2875" i="9"/>
  <c r="P2874" i="9"/>
  <c r="P2873" i="9"/>
  <c r="P2872" i="9"/>
  <c r="P2871" i="9"/>
  <c r="P2870" i="9"/>
  <c r="P2869" i="9"/>
  <c r="P2868" i="9"/>
  <c r="P2867" i="9"/>
  <c r="P2866" i="9"/>
  <c r="P2865" i="9"/>
  <c r="P2864" i="9"/>
  <c r="P2863" i="9"/>
  <c r="P2862" i="9"/>
  <c r="P2861" i="9"/>
  <c r="P2860" i="9"/>
  <c r="P2859" i="9"/>
  <c r="P2858" i="9"/>
  <c r="P2857" i="9"/>
  <c r="P2856" i="9"/>
  <c r="P2855" i="9"/>
  <c r="P2854" i="9"/>
  <c r="P2853" i="9"/>
  <c r="P2852" i="9"/>
  <c r="P2851" i="9"/>
  <c r="P2850" i="9"/>
  <c r="P2849" i="9"/>
  <c r="P2848" i="9"/>
  <c r="P2847" i="9"/>
  <c r="P2846" i="9"/>
  <c r="P2845" i="9"/>
  <c r="P2844" i="9"/>
  <c r="P2843" i="9"/>
  <c r="P2842" i="9"/>
  <c r="P2841" i="9"/>
  <c r="P2840" i="9"/>
  <c r="P2839" i="9"/>
  <c r="P2838" i="9"/>
  <c r="P2837" i="9"/>
  <c r="P2836" i="9"/>
  <c r="P2835" i="9"/>
  <c r="P2834" i="9"/>
  <c r="P2833" i="9"/>
  <c r="P2832" i="9"/>
  <c r="P2831" i="9"/>
  <c r="P2830" i="9"/>
  <c r="P2829" i="9"/>
  <c r="P2828" i="9"/>
  <c r="P2827" i="9"/>
  <c r="P2826" i="9"/>
  <c r="P2825" i="9"/>
  <c r="P2824" i="9"/>
  <c r="P2823" i="9"/>
  <c r="P2822" i="9"/>
  <c r="P2821" i="9"/>
  <c r="P2820" i="9"/>
  <c r="P2819" i="9"/>
  <c r="P2818" i="9"/>
  <c r="P2817" i="9"/>
  <c r="P2816" i="9"/>
  <c r="P2815" i="9"/>
  <c r="P2814" i="9"/>
  <c r="P2813" i="9"/>
  <c r="P2812" i="9"/>
  <c r="P2811" i="9"/>
  <c r="P2810" i="9"/>
  <c r="P2809" i="9"/>
  <c r="P2808" i="9"/>
  <c r="P2807" i="9"/>
  <c r="P2806" i="9"/>
  <c r="P2805" i="9"/>
  <c r="P2804" i="9"/>
  <c r="P2803" i="9"/>
  <c r="P2802" i="9"/>
  <c r="P2801" i="9"/>
  <c r="P2800" i="9"/>
  <c r="P2799" i="9"/>
  <c r="P2798" i="9"/>
  <c r="P2797" i="9"/>
  <c r="P2796" i="9"/>
  <c r="P2795" i="9"/>
  <c r="P2794" i="9"/>
  <c r="P2793" i="9"/>
  <c r="P2792" i="9"/>
  <c r="P2791" i="9"/>
  <c r="P2790" i="9"/>
  <c r="P2789" i="9"/>
  <c r="P2788" i="9"/>
  <c r="P2787" i="9"/>
  <c r="P2786" i="9"/>
  <c r="P2785" i="9"/>
  <c r="P2784" i="9"/>
  <c r="P2783" i="9"/>
  <c r="P2782" i="9"/>
  <c r="P2781" i="9"/>
  <c r="P2780" i="9"/>
  <c r="P2779" i="9"/>
  <c r="P2778" i="9"/>
  <c r="P2777" i="9"/>
  <c r="P2776" i="9"/>
  <c r="P2775" i="9"/>
  <c r="P2774" i="9"/>
  <c r="P2773" i="9"/>
  <c r="P2772" i="9"/>
  <c r="P2771" i="9"/>
  <c r="P2770" i="9"/>
  <c r="P2769" i="9"/>
  <c r="P2768" i="9"/>
  <c r="P2767" i="9"/>
  <c r="P2766" i="9"/>
  <c r="P2765" i="9"/>
  <c r="P2764" i="9"/>
  <c r="P2763" i="9"/>
  <c r="P2762" i="9"/>
  <c r="P2761" i="9"/>
  <c r="P2760" i="9"/>
  <c r="P2759" i="9"/>
  <c r="P2758" i="9"/>
  <c r="P2757" i="9"/>
  <c r="P2756" i="9"/>
  <c r="P2755" i="9"/>
  <c r="P2754" i="9"/>
  <c r="P2753" i="9"/>
  <c r="P2752" i="9"/>
  <c r="P2751" i="9"/>
  <c r="P2750" i="9"/>
  <c r="P2749" i="9"/>
  <c r="P2748" i="9"/>
  <c r="P2747" i="9"/>
  <c r="P2746" i="9"/>
  <c r="P2745" i="9"/>
  <c r="P2744" i="9"/>
  <c r="P2743" i="9"/>
  <c r="P2742" i="9"/>
  <c r="P2741" i="9"/>
  <c r="P2740" i="9"/>
  <c r="P2739" i="9"/>
  <c r="P2738" i="9"/>
  <c r="P2737" i="9"/>
  <c r="P2736" i="9"/>
  <c r="P2735" i="9"/>
  <c r="P2734" i="9"/>
  <c r="P2733" i="9"/>
  <c r="P2732" i="9"/>
  <c r="P2731" i="9"/>
  <c r="P2730" i="9"/>
  <c r="P2729" i="9"/>
  <c r="P2728" i="9"/>
  <c r="P2727" i="9"/>
  <c r="P2726" i="9"/>
  <c r="P2725" i="9"/>
  <c r="P2724" i="9"/>
  <c r="P2723" i="9"/>
  <c r="P2722" i="9"/>
  <c r="P2721" i="9"/>
  <c r="P2720" i="9"/>
  <c r="P2719" i="9"/>
  <c r="P2718" i="9"/>
  <c r="P2717" i="9"/>
  <c r="P2716" i="9"/>
  <c r="P2715" i="9"/>
  <c r="P2714" i="9"/>
  <c r="P2713" i="9"/>
  <c r="P2712" i="9"/>
  <c r="P2711" i="9"/>
  <c r="P2710" i="9"/>
  <c r="P2709" i="9"/>
  <c r="P2708" i="9"/>
  <c r="P2707" i="9"/>
  <c r="P2706" i="9"/>
  <c r="P2705" i="9"/>
  <c r="P2704" i="9"/>
  <c r="P2703" i="9"/>
  <c r="P2702" i="9"/>
  <c r="P2701" i="9"/>
  <c r="P2700" i="9"/>
  <c r="P2699" i="9"/>
  <c r="P2698" i="9"/>
  <c r="P2697" i="9"/>
  <c r="P2696" i="9"/>
  <c r="P2695" i="9"/>
  <c r="P2694" i="9"/>
  <c r="P2693" i="9"/>
  <c r="P2692" i="9"/>
  <c r="P2691" i="9"/>
  <c r="P2690" i="9"/>
  <c r="P2689" i="9"/>
  <c r="P2688" i="9"/>
  <c r="P2687" i="9"/>
  <c r="P2686" i="9"/>
  <c r="P2685" i="9"/>
  <c r="P2684" i="9"/>
  <c r="P2683" i="9"/>
  <c r="P2682" i="9"/>
  <c r="P2681" i="9"/>
  <c r="P2680" i="9"/>
  <c r="P2679" i="9"/>
  <c r="P2678" i="9"/>
  <c r="P2677" i="9"/>
  <c r="P2676" i="9"/>
  <c r="P2675" i="9"/>
  <c r="P2674" i="9"/>
  <c r="P2673" i="9"/>
  <c r="P2672" i="9"/>
  <c r="P2671" i="9"/>
  <c r="P2670" i="9"/>
  <c r="P2669" i="9"/>
  <c r="P2668" i="9"/>
  <c r="P2667" i="9"/>
  <c r="P2666" i="9"/>
  <c r="P2665" i="9"/>
  <c r="P2664" i="9"/>
  <c r="P2663" i="9"/>
  <c r="P2662" i="9"/>
  <c r="P2661" i="9"/>
  <c r="P2660" i="9"/>
  <c r="P2659" i="9"/>
  <c r="P2658" i="9"/>
  <c r="P2657" i="9"/>
  <c r="P2656" i="9"/>
  <c r="P2655" i="9"/>
  <c r="P2654" i="9"/>
  <c r="P2653" i="9"/>
  <c r="P2652" i="9"/>
  <c r="P2651" i="9"/>
  <c r="P2650" i="9"/>
  <c r="P2649" i="9"/>
  <c r="P2648" i="9"/>
  <c r="P2647" i="9"/>
  <c r="P2646" i="9"/>
  <c r="P2645" i="9"/>
  <c r="P2644" i="9"/>
  <c r="P2643" i="9"/>
  <c r="P2642" i="9"/>
  <c r="P2641" i="9"/>
  <c r="P2640" i="9"/>
  <c r="P2639" i="9"/>
  <c r="P2638" i="9"/>
  <c r="P2637" i="9"/>
  <c r="P2636" i="9"/>
  <c r="P2635" i="9"/>
  <c r="P2634" i="9"/>
  <c r="P2633" i="9"/>
  <c r="P2632" i="9"/>
  <c r="P2631" i="9"/>
  <c r="P2630" i="9"/>
  <c r="P2629" i="9"/>
  <c r="P2628" i="9"/>
  <c r="P2627" i="9"/>
  <c r="P2626" i="9"/>
  <c r="P2625" i="9"/>
  <c r="P2624" i="9"/>
  <c r="P2623" i="9"/>
  <c r="P2622" i="9"/>
  <c r="P2621" i="9"/>
  <c r="P2620" i="9"/>
  <c r="P2619" i="9"/>
  <c r="P2618" i="9"/>
  <c r="P2617" i="9"/>
  <c r="P2616" i="9"/>
  <c r="P2615" i="9"/>
  <c r="P2614" i="9"/>
  <c r="P2613" i="9"/>
  <c r="P2612" i="9"/>
  <c r="P2611" i="9"/>
  <c r="P2610" i="9"/>
  <c r="P2609" i="9"/>
  <c r="P2608" i="9"/>
  <c r="P2607" i="9"/>
  <c r="P2606" i="9"/>
  <c r="P2605" i="9"/>
  <c r="P2604" i="9"/>
  <c r="P2603" i="9"/>
  <c r="P2602" i="9"/>
  <c r="P2601" i="9"/>
  <c r="P2600" i="9"/>
  <c r="P2599" i="9"/>
  <c r="P2598" i="9"/>
  <c r="P2597" i="9"/>
  <c r="P2596" i="9"/>
  <c r="P2595" i="9"/>
  <c r="P2594" i="9"/>
  <c r="P2593" i="9"/>
  <c r="P2592" i="9"/>
  <c r="P2591" i="9"/>
  <c r="P2590" i="9"/>
  <c r="P2589" i="9"/>
  <c r="P2588" i="9"/>
  <c r="P2587" i="9"/>
  <c r="P2586" i="9"/>
  <c r="P2585" i="9"/>
  <c r="P2584" i="9"/>
  <c r="P2583" i="9"/>
  <c r="P2582" i="9"/>
  <c r="P2581" i="9"/>
  <c r="P2580" i="9"/>
  <c r="P2579" i="9"/>
  <c r="P2578" i="9"/>
  <c r="P2577" i="9"/>
  <c r="P2576" i="9"/>
  <c r="P2575" i="9"/>
  <c r="P2574" i="9"/>
  <c r="P2573" i="9"/>
  <c r="P2572" i="9"/>
  <c r="P2571" i="9"/>
  <c r="P2570" i="9"/>
  <c r="P2569" i="9"/>
  <c r="P2568" i="9"/>
  <c r="P2567" i="9"/>
  <c r="P2566" i="9"/>
  <c r="P2565" i="9"/>
  <c r="P2564" i="9"/>
  <c r="P2563" i="9"/>
  <c r="P2562" i="9"/>
  <c r="P2561" i="9"/>
  <c r="P2560" i="9"/>
  <c r="P2559" i="9"/>
  <c r="P2558" i="9"/>
  <c r="P2557" i="9"/>
  <c r="P2556" i="9"/>
  <c r="P2555" i="9"/>
  <c r="P2554" i="9"/>
  <c r="P2553" i="9"/>
  <c r="P2552" i="9"/>
  <c r="P2551" i="9"/>
  <c r="P2550" i="9"/>
  <c r="P2549" i="9"/>
  <c r="P2548" i="9"/>
  <c r="P2547" i="9"/>
  <c r="P2546" i="9"/>
  <c r="P2545" i="9"/>
  <c r="P2544" i="9"/>
  <c r="P2543" i="9"/>
  <c r="P2542" i="9"/>
  <c r="P2541" i="9"/>
  <c r="P2540" i="9"/>
  <c r="P2539" i="9"/>
  <c r="P2538" i="9"/>
  <c r="P2537" i="9"/>
  <c r="P2536" i="9"/>
  <c r="P2535" i="9"/>
  <c r="P2534" i="9"/>
  <c r="P2533" i="9"/>
  <c r="P2532" i="9"/>
  <c r="P2531" i="9"/>
  <c r="P2530" i="9"/>
  <c r="P2529" i="9"/>
  <c r="P2528" i="9"/>
  <c r="P2527" i="9"/>
  <c r="P2526" i="9"/>
  <c r="P2525" i="9"/>
  <c r="P2524" i="9"/>
  <c r="P2523" i="9"/>
  <c r="P2522" i="9"/>
  <c r="P2521" i="9"/>
  <c r="P2520" i="9"/>
  <c r="P2519" i="9"/>
  <c r="P2518" i="9"/>
  <c r="P2517" i="9"/>
  <c r="P2516" i="9"/>
  <c r="P2515" i="9"/>
  <c r="P2514" i="9"/>
  <c r="P2513" i="9"/>
  <c r="P2512" i="9"/>
  <c r="P2511" i="9"/>
  <c r="P2510" i="9"/>
  <c r="P2509" i="9"/>
  <c r="P2508" i="9"/>
  <c r="P2507" i="9"/>
  <c r="P2506" i="9"/>
  <c r="P2505" i="9"/>
  <c r="P2504" i="9"/>
  <c r="P2503" i="9"/>
  <c r="P2502" i="9"/>
  <c r="P2501" i="9"/>
  <c r="P2500" i="9"/>
  <c r="P2499" i="9"/>
  <c r="P2498" i="9"/>
  <c r="P2497" i="9"/>
  <c r="P2496" i="9"/>
  <c r="P2495" i="9"/>
  <c r="P2494" i="9"/>
  <c r="P2493" i="9"/>
  <c r="P2492" i="9"/>
  <c r="P2491" i="9"/>
  <c r="P2490" i="9"/>
  <c r="P2489" i="9"/>
  <c r="P2488" i="9"/>
  <c r="P2487" i="9"/>
  <c r="P2486" i="9"/>
  <c r="P2485" i="9"/>
  <c r="P2484" i="9"/>
  <c r="P2483" i="9"/>
  <c r="P2482" i="9"/>
  <c r="P2481" i="9"/>
  <c r="P2480" i="9"/>
  <c r="P2479" i="9"/>
  <c r="P2478" i="9"/>
  <c r="P2477" i="9"/>
  <c r="P2476" i="9"/>
  <c r="P2475" i="9"/>
  <c r="P2474" i="9"/>
  <c r="P2473" i="9"/>
  <c r="P2472" i="9"/>
  <c r="P2471" i="9"/>
  <c r="P2470" i="9"/>
  <c r="P2469" i="9"/>
  <c r="P2468" i="9"/>
  <c r="P2467" i="9"/>
  <c r="P2466" i="9"/>
  <c r="P2465" i="9"/>
  <c r="P2464" i="9"/>
  <c r="P2463" i="9"/>
  <c r="P2462" i="9"/>
  <c r="P2461" i="9"/>
  <c r="P2460" i="9"/>
  <c r="P2459" i="9"/>
  <c r="P2458" i="9"/>
  <c r="P2457" i="9"/>
  <c r="P2456" i="9"/>
  <c r="P2455" i="9"/>
  <c r="P2454" i="9"/>
  <c r="P2453" i="9"/>
  <c r="P2452" i="9"/>
  <c r="P2451" i="9"/>
  <c r="P2450" i="9"/>
  <c r="P2449" i="9"/>
  <c r="P2448" i="9"/>
  <c r="P2447" i="9"/>
  <c r="P2446" i="9"/>
  <c r="P2445" i="9"/>
  <c r="P2444" i="9"/>
  <c r="P2443" i="9"/>
  <c r="P2442" i="9"/>
  <c r="P2441" i="9"/>
  <c r="P2440" i="9"/>
  <c r="P2439" i="9"/>
  <c r="P2438" i="9"/>
  <c r="P2437" i="9"/>
  <c r="P2436" i="9"/>
  <c r="P2435" i="9"/>
  <c r="P2434" i="9"/>
  <c r="P2433" i="9"/>
  <c r="P2432" i="9"/>
  <c r="P2431" i="9"/>
  <c r="P2430" i="9"/>
  <c r="P2429" i="9"/>
  <c r="P2428" i="9"/>
  <c r="P2427" i="9"/>
  <c r="P2426" i="9"/>
  <c r="P2425" i="9"/>
  <c r="P2424" i="9"/>
  <c r="P2423" i="9"/>
  <c r="P2422" i="9"/>
  <c r="P2421" i="9"/>
  <c r="P2420" i="9"/>
  <c r="P2419" i="9"/>
  <c r="P2418" i="9"/>
  <c r="P2417" i="9"/>
  <c r="P2416" i="9"/>
  <c r="P2415" i="9"/>
  <c r="P2414" i="9"/>
  <c r="P2413" i="9"/>
  <c r="P2412" i="9"/>
  <c r="P2411" i="9"/>
  <c r="P2410" i="9"/>
  <c r="P2409" i="9"/>
  <c r="P2408" i="9"/>
  <c r="P2407" i="9"/>
  <c r="P2406" i="9"/>
  <c r="P2405" i="9"/>
  <c r="P2404" i="9"/>
  <c r="P2403" i="9"/>
  <c r="P2402" i="9"/>
  <c r="P2401" i="9"/>
  <c r="P2400" i="9"/>
  <c r="P2399" i="9"/>
  <c r="P2398" i="9"/>
  <c r="P2397" i="9"/>
  <c r="P2396" i="9"/>
  <c r="P2395" i="9"/>
  <c r="P2394" i="9"/>
  <c r="P2393" i="9"/>
  <c r="P2392" i="9"/>
  <c r="P2391" i="9"/>
  <c r="P2390" i="9"/>
  <c r="P2389" i="9"/>
  <c r="P2388" i="9"/>
  <c r="P2387" i="9"/>
  <c r="P2386" i="9"/>
  <c r="P2385" i="9"/>
  <c r="P2384" i="9"/>
  <c r="P2383" i="9"/>
  <c r="P2382" i="9"/>
  <c r="P2381" i="9"/>
  <c r="P2380" i="9"/>
  <c r="P2379" i="9"/>
  <c r="P2378" i="9"/>
  <c r="P2377" i="9"/>
  <c r="P2376" i="9"/>
  <c r="P2375" i="9"/>
  <c r="P2374" i="9"/>
  <c r="P2373" i="9"/>
  <c r="P2372" i="9"/>
  <c r="P2371" i="9"/>
  <c r="P2370" i="9"/>
  <c r="P2369" i="9"/>
  <c r="P2368" i="9"/>
  <c r="P2367" i="9"/>
  <c r="P2366" i="9"/>
  <c r="P2365" i="9"/>
  <c r="P2364" i="9"/>
  <c r="P2363" i="9"/>
  <c r="P2362" i="9"/>
  <c r="P2361" i="9"/>
  <c r="P2360" i="9"/>
  <c r="P2359" i="9"/>
  <c r="P2358" i="9"/>
  <c r="P2357" i="9"/>
  <c r="P2356" i="9"/>
  <c r="P2355" i="9"/>
  <c r="P2354" i="9"/>
  <c r="P2353" i="9"/>
  <c r="P2352" i="9"/>
  <c r="P2351" i="9"/>
  <c r="P2350" i="9"/>
  <c r="P2349" i="9"/>
  <c r="P2348" i="9"/>
  <c r="P2347" i="9"/>
  <c r="P2346" i="9"/>
  <c r="P2345" i="9"/>
  <c r="P2344" i="9"/>
  <c r="P2343" i="9"/>
  <c r="P2342" i="9"/>
  <c r="P2341" i="9"/>
  <c r="P2340" i="9"/>
  <c r="P2339" i="9"/>
  <c r="P2338" i="9"/>
  <c r="P2337" i="9"/>
  <c r="P2336" i="9"/>
  <c r="P2335" i="9"/>
  <c r="P2334" i="9"/>
  <c r="P2333" i="9"/>
  <c r="P2332" i="9"/>
  <c r="P2331" i="9"/>
  <c r="P2330" i="9"/>
  <c r="P2329" i="9"/>
  <c r="P2328" i="9"/>
  <c r="P2327" i="9"/>
  <c r="P2326" i="9"/>
  <c r="P2325" i="9"/>
  <c r="P2324" i="9"/>
  <c r="P2323" i="9"/>
  <c r="P2322" i="9"/>
  <c r="P2321" i="9"/>
  <c r="P2320" i="9"/>
  <c r="P2319" i="9"/>
  <c r="P2318" i="9"/>
  <c r="P2317" i="9"/>
  <c r="P2316" i="9"/>
  <c r="P2315" i="9"/>
  <c r="P2314" i="9"/>
  <c r="P2313" i="9"/>
  <c r="P2312" i="9"/>
  <c r="P2311" i="9"/>
  <c r="P2310" i="9"/>
  <c r="P2309" i="9"/>
  <c r="P2308" i="9"/>
  <c r="P2307" i="9"/>
  <c r="P2306" i="9"/>
  <c r="P2305" i="9"/>
  <c r="P2304" i="9"/>
  <c r="P2303" i="9"/>
  <c r="P2302" i="9"/>
  <c r="P2301" i="9"/>
  <c r="P2300" i="9"/>
  <c r="P2299" i="9"/>
  <c r="P2298" i="9"/>
  <c r="P2297" i="9"/>
  <c r="P2296" i="9"/>
  <c r="P2295" i="9"/>
  <c r="P2294" i="9"/>
  <c r="P2293" i="9"/>
  <c r="P2292" i="9"/>
  <c r="P2291" i="9"/>
  <c r="P2290" i="9"/>
  <c r="P2289" i="9"/>
  <c r="P2288" i="9"/>
  <c r="P2287" i="9"/>
  <c r="P2286" i="9"/>
  <c r="P2285" i="9"/>
  <c r="P2284" i="9"/>
  <c r="P2283" i="9"/>
  <c r="P2282" i="9"/>
  <c r="P2281" i="9"/>
  <c r="P2280" i="9"/>
  <c r="P2279" i="9"/>
  <c r="P2278" i="9"/>
  <c r="P2277" i="9"/>
  <c r="P2276" i="9"/>
  <c r="P2275" i="9"/>
  <c r="P2274" i="9"/>
  <c r="P2273" i="9"/>
  <c r="P2272" i="9"/>
  <c r="P2271" i="9"/>
  <c r="P2270" i="9"/>
  <c r="P2269" i="9"/>
  <c r="P2268" i="9"/>
  <c r="P2267" i="9"/>
  <c r="P2266" i="9"/>
  <c r="P2265" i="9"/>
  <c r="P2264" i="9"/>
  <c r="P2263" i="9"/>
  <c r="P2262" i="9"/>
  <c r="P2261" i="9"/>
  <c r="P2260" i="9"/>
  <c r="P2259" i="9"/>
  <c r="P2258" i="9"/>
  <c r="P2257" i="9"/>
  <c r="P2256" i="9"/>
  <c r="P2255" i="9"/>
  <c r="P2254" i="9"/>
  <c r="P2253" i="9"/>
  <c r="P2252" i="9"/>
  <c r="P2251" i="9"/>
  <c r="P2250" i="9"/>
  <c r="P2249" i="9"/>
  <c r="P2248" i="9"/>
  <c r="P2247" i="9"/>
  <c r="P2246" i="9"/>
  <c r="P2245" i="9"/>
  <c r="P2244" i="9"/>
  <c r="P2243" i="9"/>
  <c r="P2242" i="9"/>
  <c r="P2241" i="9"/>
  <c r="P2240" i="9"/>
  <c r="P2239" i="9"/>
  <c r="P2238" i="9"/>
  <c r="P2237" i="9"/>
  <c r="P2236" i="9"/>
  <c r="P2235" i="9"/>
  <c r="P2234" i="9"/>
  <c r="P2233" i="9"/>
  <c r="P2232" i="9"/>
  <c r="P2231" i="9"/>
  <c r="P2230" i="9"/>
  <c r="P2229" i="9"/>
  <c r="P2228" i="9"/>
  <c r="P2227" i="9"/>
  <c r="P2226" i="9"/>
  <c r="P2225" i="9"/>
  <c r="P2224" i="9"/>
  <c r="P2223" i="9"/>
  <c r="P2222" i="9"/>
  <c r="P2221" i="9"/>
  <c r="P2220" i="9"/>
  <c r="P2219" i="9"/>
  <c r="P2218" i="9"/>
  <c r="P2217" i="9"/>
  <c r="P2216" i="9"/>
  <c r="P2215" i="9"/>
  <c r="P2214" i="9"/>
  <c r="P2213" i="9"/>
  <c r="P2212" i="9"/>
  <c r="P2211" i="9"/>
  <c r="P2210" i="9"/>
  <c r="P2209" i="9"/>
  <c r="P2208" i="9"/>
  <c r="P2207" i="9"/>
  <c r="P2206" i="9"/>
  <c r="P2205" i="9"/>
  <c r="P2204" i="9"/>
  <c r="P2203" i="9"/>
  <c r="P2202" i="9"/>
  <c r="P2201" i="9"/>
  <c r="P2200" i="9"/>
  <c r="P2199" i="9"/>
  <c r="P2198" i="9"/>
  <c r="P2197" i="9"/>
  <c r="P2196" i="9"/>
  <c r="P2195" i="9"/>
  <c r="P2194" i="9"/>
  <c r="P2193" i="9"/>
  <c r="P2192" i="9"/>
  <c r="P2191" i="9"/>
  <c r="P2190" i="9"/>
  <c r="P2189" i="9"/>
  <c r="P2188" i="9"/>
  <c r="P2187" i="9"/>
  <c r="P2186" i="9"/>
  <c r="P2185" i="9"/>
  <c r="P2184" i="9"/>
  <c r="P2183" i="9"/>
  <c r="P2182" i="9"/>
  <c r="P2181" i="9"/>
  <c r="P2180" i="9"/>
  <c r="P2179" i="9"/>
  <c r="P2178" i="9"/>
  <c r="P2177" i="9"/>
  <c r="P2176" i="9"/>
  <c r="P2175" i="9"/>
  <c r="P2174" i="9"/>
  <c r="P2173" i="9"/>
  <c r="P2172" i="9"/>
  <c r="P2171" i="9"/>
  <c r="P2170" i="9"/>
  <c r="P2169" i="9"/>
  <c r="P2168" i="9"/>
  <c r="P2167" i="9"/>
  <c r="P2166" i="9"/>
  <c r="P2165" i="9"/>
  <c r="P2164" i="9"/>
  <c r="P2163" i="9"/>
  <c r="P2162" i="9"/>
  <c r="P2161" i="9"/>
  <c r="P2160" i="9"/>
  <c r="P2159" i="9"/>
  <c r="P2158" i="9"/>
  <c r="P2157" i="9"/>
  <c r="P2156" i="9"/>
  <c r="P2155" i="9"/>
  <c r="P2154" i="9"/>
  <c r="P2153" i="9"/>
  <c r="P2152" i="9"/>
  <c r="P2151" i="9"/>
  <c r="P2150" i="9"/>
  <c r="P2149" i="9"/>
  <c r="P2148" i="9"/>
  <c r="P2147" i="9"/>
  <c r="P2146" i="9"/>
  <c r="P2145" i="9"/>
  <c r="P2144" i="9"/>
  <c r="P2143" i="9"/>
  <c r="P2142" i="9"/>
  <c r="P2141" i="9"/>
  <c r="P2140" i="9"/>
  <c r="P2139" i="9"/>
  <c r="P2138" i="9"/>
  <c r="P2137" i="9"/>
  <c r="P2136" i="9"/>
  <c r="P2135" i="9"/>
  <c r="P2134" i="9"/>
  <c r="P2133" i="9"/>
  <c r="P2132" i="9"/>
  <c r="P2131" i="9"/>
  <c r="P2130" i="9"/>
  <c r="P2129" i="9"/>
  <c r="P2128" i="9"/>
  <c r="P2127" i="9"/>
  <c r="P2126" i="9"/>
  <c r="P2125" i="9"/>
  <c r="P2124" i="9"/>
  <c r="P2123" i="9"/>
  <c r="P2122" i="9"/>
  <c r="P2121" i="9"/>
  <c r="P2120" i="9"/>
  <c r="P2119" i="9"/>
  <c r="P2118" i="9"/>
  <c r="P2117" i="9"/>
  <c r="P2116" i="9"/>
  <c r="P2115" i="9"/>
  <c r="P2114" i="9"/>
  <c r="P2113" i="9"/>
  <c r="P2112" i="9"/>
  <c r="P2111" i="9"/>
  <c r="P2110" i="9"/>
  <c r="P2109" i="9"/>
  <c r="P2108" i="9"/>
  <c r="P2107" i="9"/>
  <c r="P2106" i="9"/>
  <c r="P2105" i="9"/>
  <c r="P2104" i="9"/>
  <c r="P2103" i="9"/>
  <c r="P2102" i="9"/>
  <c r="P2101" i="9"/>
  <c r="P2100" i="9"/>
  <c r="P2099" i="9"/>
  <c r="P2098" i="9"/>
  <c r="P2097" i="9"/>
  <c r="P2096" i="9"/>
  <c r="P2095" i="9"/>
  <c r="P2094" i="9"/>
  <c r="P2093" i="9"/>
  <c r="P2092" i="9"/>
  <c r="P2091" i="9"/>
  <c r="P2090" i="9"/>
  <c r="P2089" i="9"/>
  <c r="P2088" i="9"/>
  <c r="P2087" i="9"/>
  <c r="P2086" i="9"/>
  <c r="P2085" i="9"/>
  <c r="P2084" i="9"/>
  <c r="P2083" i="9"/>
  <c r="P2082" i="9"/>
  <c r="P2081" i="9"/>
  <c r="P2080" i="9"/>
  <c r="P2079" i="9"/>
  <c r="P2078" i="9"/>
  <c r="P2077" i="9"/>
  <c r="P2076" i="9"/>
  <c r="P2075" i="9"/>
  <c r="P2074" i="9"/>
  <c r="P2073" i="9"/>
  <c r="P2072" i="9"/>
  <c r="P2071" i="9"/>
  <c r="P2070" i="9"/>
  <c r="P2069" i="9"/>
  <c r="P2068" i="9"/>
  <c r="P2067" i="9"/>
  <c r="P2066" i="9"/>
  <c r="P2065" i="9"/>
  <c r="P2064" i="9"/>
  <c r="P2063" i="9"/>
  <c r="P2062" i="9"/>
  <c r="P2061" i="9"/>
  <c r="P2060" i="9"/>
  <c r="P2059" i="9"/>
  <c r="P2058" i="9"/>
  <c r="P2057" i="9"/>
  <c r="P2056" i="9"/>
  <c r="P2055" i="9"/>
  <c r="P2054" i="9"/>
  <c r="P2053" i="9"/>
  <c r="P2052" i="9"/>
  <c r="P2051" i="9"/>
  <c r="P2050" i="9"/>
  <c r="P2049" i="9"/>
  <c r="P2048" i="9"/>
  <c r="P2047" i="9"/>
  <c r="P2046" i="9"/>
  <c r="P2045" i="9"/>
  <c r="P2044" i="9"/>
  <c r="P2043" i="9"/>
  <c r="P2042" i="9"/>
  <c r="P2041" i="9"/>
  <c r="P2040" i="9"/>
  <c r="P2039" i="9"/>
  <c r="P2038" i="9"/>
  <c r="P2037" i="9"/>
  <c r="P2036" i="9"/>
  <c r="P2035" i="9"/>
  <c r="P2034" i="9"/>
  <c r="P2033" i="9"/>
  <c r="P2032" i="9"/>
  <c r="P2031" i="9"/>
  <c r="P2030" i="9"/>
  <c r="P2029" i="9"/>
  <c r="P2028" i="9"/>
  <c r="P2027" i="9"/>
  <c r="P2026" i="9"/>
  <c r="P2025" i="9"/>
  <c r="P2024" i="9"/>
  <c r="P2023" i="9"/>
  <c r="P2022" i="9"/>
  <c r="P2021" i="9"/>
  <c r="P2020" i="9"/>
  <c r="P2019" i="9"/>
  <c r="P2018" i="9"/>
  <c r="P2017" i="9"/>
  <c r="P2016" i="9"/>
  <c r="P2015" i="9"/>
  <c r="P2014" i="9"/>
  <c r="P2013" i="9"/>
  <c r="P2012" i="9"/>
  <c r="P2011" i="9"/>
  <c r="P2010" i="9"/>
  <c r="P2009" i="9"/>
  <c r="P2008" i="9"/>
  <c r="P2007" i="9"/>
  <c r="P2006" i="9"/>
  <c r="P2005" i="9"/>
  <c r="P2004" i="9"/>
  <c r="P2003" i="9"/>
  <c r="P2002" i="9"/>
  <c r="P2001" i="9"/>
  <c r="P2000" i="9"/>
  <c r="P1999" i="9"/>
  <c r="P1998" i="9"/>
  <c r="P1997" i="9"/>
  <c r="P1996" i="9"/>
  <c r="P1995" i="9"/>
  <c r="P1994" i="9"/>
  <c r="P1993" i="9"/>
  <c r="P1992" i="9"/>
  <c r="P1991" i="9"/>
  <c r="P1990" i="9"/>
  <c r="P1989" i="9"/>
  <c r="P1988" i="9"/>
  <c r="P1987" i="9"/>
  <c r="P1986" i="9"/>
  <c r="P1985" i="9"/>
  <c r="P1984" i="9"/>
  <c r="P1983" i="9"/>
  <c r="P1982" i="9"/>
  <c r="P1981" i="9"/>
  <c r="P1980" i="9"/>
  <c r="P1979" i="9"/>
  <c r="P1978" i="9"/>
  <c r="P1977" i="9"/>
  <c r="P1976" i="9"/>
  <c r="P1975" i="9"/>
  <c r="P1974" i="9"/>
  <c r="P1973" i="9"/>
  <c r="P1972" i="9"/>
  <c r="P1971" i="9"/>
  <c r="P1970" i="9"/>
  <c r="P1969" i="9"/>
  <c r="P1968" i="9"/>
  <c r="P1967" i="9"/>
  <c r="P1966" i="9"/>
  <c r="P1965" i="9"/>
  <c r="P1964" i="9"/>
  <c r="P1963" i="9"/>
  <c r="P1962" i="9"/>
  <c r="P1961" i="9"/>
  <c r="P1960" i="9"/>
  <c r="P1959" i="9"/>
  <c r="P1958" i="9"/>
  <c r="P1957" i="9"/>
  <c r="P1956" i="9"/>
  <c r="P1955" i="9"/>
  <c r="P1954" i="9"/>
  <c r="P1953" i="9"/>
  <c r="P1952" i="9"/>
  <c r="P1951" i="9"/>
  <c r="P1950" i="9"/>
  <c r="P1949" i="9"/>
  <c r="P1948" i="9"/>
  <c r="P1947" i="9"/>
  <c r="P1946" i="9"/>
  <c r="P1945" i="9"/>
  <c r="P1944" i="9"/>
  <c r="P1943" i="9"/>
  <c r="P1942" i="9"/>
  <c r="P1941" i="9"/>
  <c r="P1940" i="9"/>
  <c r="P1939" i="9"/>
  <c r="P1938" i="9"/>
  <c r="P1937" i="9"/>
  <c r="P1936" i="9"/>
  <c r="P1935" i="9"/>
  <c r="P1934" i="9"/>
  <c r="P1933" i="9"/>
  <c r="P1932" i="9"/>
  <c r="P1931" i="9"/>
  <c r="P1930" i="9"/>
  <c r="P1929" i="9"/>
  <c r="P1928" i="9"/>
  <c r="P1927" i="9"/>
  <c r="P1926" i="9"/>
  <c r="P1925" i="9"/>
  <c r="P1924" i="9"/>
  <c r="P1923" i="9"/>
  <c r="P1922" i="9"/>
  <c r="P1921" i="9"/>
  <c r="P1920" i="9"/>
  <c r="P1919" i="9"/>
  <c r="P1918" i="9"/>
  <c r="P1917" i="9"/>
  <c r="P1916" i="9"/>
  <c r="P1915" i="9"/>
  <c r="P1914" i="9"/>
  <c r="P1913" i="9"/>
  <c r="P1912" i="9"/>
  <c r="P1911" i="9"/>
  <c r="P1910" i="9"/>
  <c r="P1909" i="9"/>
  <c r="P1908" i="9"/>
  <c r="P1907" i="9"/>
  <c r="P1906" i="9"/>
  <c r="P1905" i="9"/>
  <c r="P1904" i="9"/>
  <c r="P1903" i="9"/>
  <c r="P1902" i="9"/>
  <c r="P1901" i="9"/>
  <c r="P1900" i="9"/>
  <c r="P1899" i="9"/>
  <c r="P1898" i="9"/>
  <c r="P1897" i="9"/>
  <c r="P1896" i="9"/>
  <c r="P1895" i="9"/>
  <c r="P1894" i="9"/>
  <c r="P1893" i="9"/>
  <c r="P1892" i="9"/>
  <c r="P1891" i="9"/>
  <c r="P1890" i="9"/>
  <c r="P1889" i="9"/>
  <c r="P1888" i="9"/>
  <c r="P1887" i="9"/>
  <c r="P1886" i="9"/>
  <c r="P1885" i="9"/>
  <c r="P1884" i="9"/>
  <c r="P1883" i="9"/>
  <c r="P1882" i="9"/>
  <c r="P1881" i="9"/>
  <c r="P1880" i="9"/>
  <c r="P1879" i="9"/>
  <c r="P1878" i="9"/>
  <c r="P1877" i="9"/>
  <c r="P1876" i="9"/>
  <c r="P1875" i="9"/>
  <c r="P1874" i="9"/>
  <c r="P1873" i="9"/>
  <c r="P1872" i="9"/>
  <c r="P1871" i="9"/>
  <c r="P1870" i="9"/>
  <c r="P1869" i="9"/>
  <c r="P1868" i="9"/>
  <c r="P1867" i="9"/>
  <c r="P1866" i="9"/>
  <c r="P1865" i="9"/>
  <c r="P1864" i="9"/>
  <c r="P1863" i="9"/>
  <c r="P1862" i="9"/>
  <c r="P1861" i="9"/>
  <c r="P1860" i="9"/>
  <c r="P1859" i="9"/>
  <c r="P1858" i="9"/>
  <c r="P1857" i="9"/>
  <c r="P1856" i="9"/>
  <c r="P1855" i="9"/>
  <c r="P1854" i="9"/>
  <c r="P1853" i="9"/>
  <c r="P1852" i="9"/>
  <c r="P1851" i="9"/>
  <c r="P1850" i="9"/>
  <c r="P1849" i="9"/>
  <c r="P1848" i="9"/>
  <c r="P1847" i="9"/>
  <c r="P1846" i="9"/>
  <c r="P1845" i="9"/>
  <c r="P1844" i="9"/>
  <c r="P1843" i="9"/>
  <c r="P1842" i="9"/>
  <c r="P1841" i="9"/>
  <c r="P1840" i="9"/>
  <c r="P1839" i="9"/>
  <c r="P1838" i="9"/>
  <c r="P1837" i="9"/>
  <c r="P1836" i="9"/>
  <c r="P1835" i="9"/>
  <c r="P1834" i="9"/>
  <c r="P1833" i="9"/>
  <c r="P1832" i="9"/>
  <c r="P1831" i="9"/>
  <c r="P1830" i="9"/>
  <c r="P1829" i="9"/>
  <c r="P1828" i="9"/>
  <c r="P1827" i="9"/>
  <c r="P1826" i="9"/>
  <c r="P1825" i="9"/>
  <c r="P1824" i="9"/>
  <c r="P1823" i="9"/>
  <c r="P1822" i="9"/>
  <c r="P1821" i="9"/>
  <c r="P1820" i="9"/>
  <c r="P1819" i="9"/>
  <c r="P1818" i="9"/>
  <c r="P1817" i="9"/>
  <c r="P1816" i="9"/>
  <c r="P1815" i="9"/>
  <c r="P1814" i="9"/>
  <c r="P1813" i="9"/>
  <c r="P1812" i="9"/>
  <c r="P1811" i="9"/>
  <c r="P1810" i="9"/>
  <c r="P1809" i="9"/>
  <c r="P1808" i="9"/>
  <c r="P1807" i="9"/>
  <c r="P1806" i="9"/>
  <c r="P1805" i="9"/>
  <c r="P1804" i="9"/>
  <c r="P1803" i="9"/>
  <c r="P1802" i="9"/>
  <c r="P1801" i="9"/>
  <c r="P1800" i="9"/>
  <c r="P1799" i="9"/>
  <c r="P1798" i="9"/>
  <c r="P1797" i="9"/>
  <c r="P1796" i="9"/>
  <c r="P1795" i="9"/>
  <c r="P1794" i="9"/>
  <c r="P1793" i="9"/>
  <c r="P1792" i="9"/>
  <c r="P1791" i="9"/>
  <c r="P1790" i="9"/>
  <c r="P1789" i="9"/>
  <c r="P1788" i="9"/>
  <c r="P1787" i="9"/>
  <c r="P1786" i="9"/>
  <c r="P1785" i="9"/>
  <c r="P1784" i="9"/>
  <c r="P1783" i="9"/>
  <c r="P1782" i="9"/>
  <c r="P1781" i="9"/>
  <c r="P1780" i="9"/>
  <c r="P1779" i="9"/>
  <c r="P1778" i="9"/>
  <c r="P1777" i="9"/>
  <c r="P1776" i="9"/>
  <c r="P1775" i="9"/>
  <c r="P1774" i="9"/>
  <c r="P1773" i="9"/>
  <c r="P1772" i="9"/>
  <c r="P1771" i="9"/>
  <c r="P1770" i="9"/>
  <c r="P1769" i="9"/>
  <c r="P1768" i="9"/>
  <c r="P1767" i="9"/>
  <c r="P1766" i="9"/>
  <c r="P1765" i="9"/>
  <c r="P1764" i="9"/>
  <c r="P1763" i="9"/>
  <c r="P1762" i="9"/>
  <c r="P1761" i="9"/>
  <c r="P1760" i="9"/>
  <c r="P1759" i="9"/>
  <c r="P1758" i="9"/>
  <c r="P1757" i="9"/>
  <c r="P1756" i="9"/>
  <c r="P1755" i="9"/>
  <c r="P1754" i="9"/>
  <c r="P1753" i="9"/>
  <c r="P1752" i="9"/>
  <c r="P1751" i="9"/>
  <c r="P1750" i="9"/>
  <c r="P1749" i="9"/>
  <c r="P1748" i="9"/>
  <c r="P1747" i="9"/>
  <c r="P1746" i="9"/>
  <c r="P1745" i="9"/>
  <c r="P1744" i="9"/>
  <c r="P1743" i="9"/>
  <c r="P1742" i="9"/>
  <c r="P1741" i="9"/>
  <c r="P1740" i="9"/>
  <c r="P1739" i="9"/>
  <c r="P1738" i="9"/>
  <c r="P1737" i="9"/>
  <c r="P1736" i="9"/>
  <c r="P1735" i="9"/>
  <c r="P1734" i="9"/>
  <c r="P1733" i="9"/>
  <c r="P1732" i="9"/>
  <c r="P1731" i="9"/>
  <c r="P1730" i="9"/>
  <c r="P1729" i="9"/>
  <c r="P1728" i="9"/>
  <c r="P1727" i="9"/>
  <c r="P1726" i="9"/>
  <c r="P1725" i="9"/>
  <c r="P1724" i="9"/>
  <c r="P1723" i="9"/>
  <c r="P1722" i="9"/>
  <c r="P1721" i="9"/>
  <c r="P1720" i="9"/>
  <c r="P1719" i="9"/>
  <c r="P1718" i="9"/>
  <c r="P1717" i="9"/>
  <c r="P1716" i="9"/>
  <c r="P1715" i="9"/>
  <c r="P1714" i="9"/>
  <c r="P1713" i="9"/>
  <c r="P1712" i="9"/>
  <c r="P1711" i="9"/>
  <c r="P1710" i="9"/>
  <c r="P1709" i="9"/>
  <c r="P1708" i="9"/>
  <c r="P1707" i="9"/>
  <c r="P1706" i="9"/>
  <c r="P1705" i="9"/>
  <c r="P1704" i="9"/>
  <c r="P1703" i="9"/>
  <c r="P1702" i="9"/>
  <c r="P1701" i="9"/>
  <c r="P1700" i="9"/>
  <c r="P1699" i="9"/>
  <c r="P1698" i="9"/>
  <c r="P1697" i="9"/>
  <c r="P1696" i="9"/>
  <c r="P1695" i="9"/>
  <c r="P1694" i="9"/>
  <c r="P1693" i="9"/>
  <c r="P1692" i="9"/>
  <c r="P1691" i="9"/>
  <c r="P1690" i="9"/>
  <c r="P1689" i="9"/>
  <c r="P1688" i="9"/>
  <c r="P1687" i="9"/>
  <c r="P1686" i="9"/>
  <c r="P1685" i="9"/>
  <c r="P1684" i="9"/>
  <c r="P1683" i="9"/>
  <c r="P1682" i="9"/>
  <c r="P1681" i="9"/>
  <c r="P1680" i="9"/>
  <c r="P1679" i="9"/>
  <c r="P1678" i="9"/>
  <c r="P1677" i="9"/>
  <c r="P1676" i="9"/>
  <c r="P1675" i="9"/>
  <c r="P1674" i="9"/>
  <c r="P1673" i="9"/>
  <c r="P1672" i="9"/>
  <c r="P1671" i="9"/>
  <c r="P1670" i="9"/>
  <c r="P1669" i="9"/>
  <c r="P1668" i="9"/>
  <c r="P1667" i="9"/>
  <c r="P1666" i="9"/>
  <c r="P1665" i="9"/>
  <c r="P1664" i="9"/>
  <c r="P1663" i="9"/>
  <c r="P1662" i="9"/>
  <c r="P1661" i="9"/>
  <c r="P1660" i="9"/>
  <c r="P1659" i="9"/>
  <c r="P1658" i="9"/>
  <c r="P1657" i="9"/>
  <c r="P1656" i="9"/>
  <c r="P1655" i="9"/>
  <c r="P1654" i="9"/>
  <c r="P1653" i="9"/>
  <c r="P1652" i="9"/>
  <c r="P1651" i="9"/>
  <c r="P1650" i="9"/>
  <c r="P1649" i="9"/>
  <c r="P1648" i="9"/>
  <c r="P1647" i="9"/>
  <c r="P1646" i="9"/>
  <c r="P1645" i="9"/>
  <c r="P1644" i="9"/>
  <c r="P1643" i="9"/>
  <c r="P1642" i="9"/>
  <c r="P1641" i="9"/>
  <c r="P1640" i="9"/>
  <c r="P1639" i="9"/>
  <c r="P1638" i="9"/>
  <c r="P1637" i="9"/>
  <c r="P1636" i="9"/>
  <c r="P1635" i="9"/>
  <c r="P1634" i="9"/>
  <c r="P1633" i="9"/>
  <c r="P1632" i="9"/>
  <c r="P1631" i="9"/>
  <c r="P1630" i="9"/>
  <c r="P1629" i="9"/>
  <c r="P1628" i="9"/>
  <c r="P1627" i="9"/>
  <c r="P1626" i="9"/>
  <c r="P1625" i="9"/>
  <c r="P1624" i="9"/>
  <c r="P1623" i="9"/>
  <c r="P1622" i="9"/>
  <c r="P1621" i="9"/>
  <c r="P1620" i="9"/>
  <c r="P1619" i="9"/>
  <c r="P1618" i="9"/>
  <c r="P1617" i="9"/>
  <c r="P1616" i="9"/>
  <c r="P1615" i="9"/>
  <c r="P1614" i="9"/>
  <c r="P1613" i="9"/>
  <c r="P1612" i="9"/>
  <c r="P1611" i="9"/>
  <c r="P1610" i="9"/>
  <c r="P1609" i="9"/>
  <c r="P1608" i="9"/>
  <c r="P1607" i="9"/>
  <c r="P1606" i="9"/>
  <c r="P1605" i="9"/>
  <c r="P1604" i="9"/>
  <c r="P1603" i="9"/>
  <c r="P1602" i="9"/>
  <c r="P1601" i="9"/>
  <c r="P1600" i="9"/>
  <c r="P1599" i="9"/>
  <c r="P1598" i="9"/>
  <c r="P1597" i="9"/>
  <c r="P1596" i="9"/>
  <c r="P1595" i="9"/>
  <c r="P1594" i="9"/>
  <c r="P1593" i="9"/>
  <c r="P1592" i="9"/>
  <c r="P1591" i="9"/>
  <c r="P1590" i="9"/>
  <c r="P1589" i="9"/>
  <c r="P1588" i="9"/>
  <c r="P1587" i="9"/>
  <c r="P1586" i="9"/>
  <c r="P1585" i="9"/>
  <c r="P1584" i="9"/>
  <c r="P1583" i="9"/>
  <c r="P1582" i="9"/>
  <c r="P1581" i="9"/>
  <c r="P1580" i="9"/>
  <c r="P1579" i="9"/>
  <c r="P1578" i="9"/>
  <c r="P1577" i="9"/>
  <c r="P1576" i="9"/>
  <c r="P1575" i="9"/>
  <c r="P1574" i="9"/>
  <c r="P1573" i="9"/>
  <c r="P1572" i="9"/>
  <c r="P1571" i="9"/>
  <c r="P1570" i="9"/>
  <c r="P1569" i="9"/>
  <c r="P1568" i="9"/>
  <c r="P1567" i="9"/>
  <c r="P1566" i="9"/>
  <c r="P1565" i="9"/>
  <c r="P1564" i="9"/>
  <c r="P1563" i="9"/>
  <c r="P1562" i="9"/>
  <c r="P1561" i="9"/>
  <c r="P1560" i="9"/>
  <c r="P1559" i="9"/>
  <c r="P1558" i="9"/>
  <c r="P1557" i="9"/>
  <c r="P1556" i="9"/>
  <c r="P1555" i="9"/>
  <c r="P1554" i="9"/>
  <c r="P1553" i="9"/>
  <c r="P1552" i="9"/>
  <c r="P1551" i="9"/>
  <c r="P1550" i="9"/>
  <c r="P1549" i="9"/>
  <c r="P1548" i="9"/>
  <c r="P1547" i="9"/>
  <c r="P1546" i="9"/>
  <c r="P1545" i="9"/>
  <c r="P1544" i="9"/>
  <c r="P1543" i="9"/>
  <c r="P1542" i="9"/>
  <c r="P1541" i="9"/>
  <c r="P1540" i="9"/>
  <c r="P1539" i="9"/>
  <c r="P1538" i="9"/>
  <c r="P1537" i="9"/>
  <c r="P1536" i="9"/>
  <c r="P1535" i="9"/>
  <c r="P1534" i="9"/>
  <c r="P1533" i="9"/>
  <c r="P1532" i="9"/>
  <c r="P1531" i="9"/>
  <c r="P1530" i="9"/>
  <c r="P1529" i="9"/>
  <c r="P1528" i="9"/>
  <c r="P1527" i="9"/>
  <c r="P1526" i="9"/>
  <c r="P1525" i="9"/>
  <c r="P1524" i="9"/>
  <c r="P1523" i="9"/>
  <c r="P1522" i="9"/>
  <c r="P1521" i="9"/>
  <c r="P1520" i="9"/>
  <c r="P1519" i="9"/>
  <c r="P1518" i="9"/>
  <c r="P1517" i="9"/>
  <c r="P1516" i="9"/>
  <c r="P1515" i="9"/>
  <c r="P1514" i="9"/>
  <c r="P1513" i="9"/>
  <c r="P1512" i="9"/>
  <c r="P1511" i="9"/>
  <c r="P1510" i="9"/>
  <c r="P1509" i="9"/>
  <c r="P1508" i="9"/>
  <c r="P1507" i="9"/>
  <c r="P1506" i="9"/>
  <c r="P1505" i="9"/>
  <c r="P1504" i="9"/>
  <c r="P1503" i="9"/>
  <c r="P1502" i="9"/>
  <c r="P1501" i="9"/>
  <c r="P1500" i="9"/>
  <c r="P1499" i="9"/>
  <c r="P1498" i="9"/>
  <c r="P1497" i="9"/>
  <c r="P1496" i="9"/>
  <c r="P1495" i="9"/>
  <c r="P1494" i="9"/>
  <c r="P1493" i="9"/>
  <c r="P1492" i="9"/>
  <c r="P1491" i="9"/>
  <c r="P1490" i="9"/>
  <c r="P1489" i="9"/>
  <c r="P1488" i="9"/>
  <c r="P1487" i="9"/>
  <c r="P1486" i="9"/>
  <c r="P1485" i="9"/>
  <c r="P1484" i="9"/>
  <c r="P1483" i="9"/>
  <c r="P1482" i="9"/>
  <c r="P1481" i="9"/>
  <c r="P1480" i="9"/>
  <c r="P1479" i="9"/>
  <c r="P1478" i="9"/>
  <c r="P1477" i="9"/>
  <c r="P1476" i="9"/>
  <c r="P1475" i="9"/>
  <c r="P1474" i="9"/>
  <c r="P1473" i="9"/>
  <c r="P1472" i="9"/>
  <c r="P1471" i="9"/>
  <c r="P1470" i="9"/>
  <c r="P1469" i="9"/>
  <c r="P1468" i="9"/>
  <c r="P1467" i="9"/>
  <c r="P1466" i="9"/>
  <c r="P1465" i="9"/>
  <c r="P1464" i="9"/>
  <c r="P1463" i="9"/>
  <c r="P1462" i="9"/>
  <c r="P1461" i="9"/>
  <c r="P1460" i="9"/>
  <c r="P1459" i="9"/>
  <c r="P1458" i="9"/>
  <c r="P1457" i="9"/>
  <c r="P1456" i="9"/>
  <c r="P1455" i="9"/>
  <c r="P1454" i="9"/>
  <c r="P1453" i="9"/>
  <c r="P1452" i="9"/>
  <c r="P1451" i="9"/>
  <c r="P1450" i="9"/>
  <c r="P1449" i="9"/>
  <c r="P1448" i="9"/>
  <c r="P1447" i="9"/>
  <c r="P1446" i="9"/>
  <c r="P1445" i="9"/>
  <c r="P1444" i="9"/>
  <c r="P1443" i="9"/>
  <c r="P1442" i="9"/>
  <c r="P1441" i="9"/>
  <c r="P1440" i="9"/>
  <c r="P1439" i="9"/>
  <c r="P1438" i="9"/>
  <c r="P1437" i="9"/>
  <c r="P1436" i="9"/>
  <c r="P1435" i="9"/>
  <c r="P1434" i="9"/>
  <c r="P1433" i="9"/>
  <c r="P1432" i="9"/>
  <c r="P1431" i="9"/>
  <c r="P1430" i="9"/>
  <c r="P1429" i="9"/>
  <c r="P1428" i="9"/>
  <c r="P1427" i="9"/>
  <c r="P1426" i="9"/>
  <c r="P1425" i="9"/>
  <c r="P1424" i="9"/>
  <c r="P1423" i="9"/>
  <c r="P1422" i="9"/>
  <c r="P1421" i="9"/>
  <c r="P1420" i="9"/>
  <c r="P1419" i="9"/>
  <c r="P1418" i="9"/>
  <c r="P1417" i="9"/>
  <c r="P1416" i="9"/>
  <c r="P1415" i="9"/>
  <c r="P1414" i="9"/>
  <c r="P1413" i="9"/>
  <c r="P1412" i="9"/>
  <c r="P1411" i="9"/>
  <c r="P1410" i="9"/>
  <c r="P1409" i="9"/>
  <c r="P1408" i="9"/>
  <c r="P1407" i="9"/>
  <c r="P1406" i="9"/>
  <c r="P1405" i="9"/>
  <c r="P1404" i="9"/>
  <c r="P1403" i="9"/>
  <c r="P1402" i="9"/>
  <c r="P1401" i="9"/>
  <c r="P1400" i="9"/>
  <c r="P1399" i="9"/>
  <c r="P1398" i="9"/>
  <c r="P1397" i="9"/>
  <c r="P1396" i="9"/>
  <c r="P1395" i="9"/>
  <c r="P1394" i="9"/>
  <c r="P1393" i="9"/>
  <c r="P1392" i="9"/>
  <c r="P1391" i="9"/>
  <c r="P1390" i="9"/>
  <c r="P1389" i="9"/>
  <c r="P1388" i="9"/>
  <c r="P1387" i="9"/>
  <c r="P1386" i="9"/>
  <c r="P1385" i="9"/>
  <c r="P1384" i="9"/>
  <c r="P1383" i="9"/>
  <c r="P1382" i="9"/>
  <c r="P1381" i="9"/>
  <c r="P1380" i="9"/>
  <c r="P1379" i="9"/>
  <c r="P1378" i="9"/>
  <c r="P1377" i="9"/>
  <c r="P1376" i="9"/>
  <c r="P1375" i="9"/>
  <c r="P1374" i="9"/>
  <c r="P1373" i="9"/>
  <c r="P1372" i="9"/>
  <c r="P1371" i="9"/>
  <c r="P1370" i="9"/>
  <c r="P1369" i="9"/>
  <c r="P1368" i="9"/>
  <c r="P1367" i="9"/>
  <c r="P1366" i="9"/>
  <c r="P1365" i="9"/>
  <c r="P1364" i="9"/>
  <c r="P1363" i="9"/>
  <c r="P1362" i="9"/>
  <c r="P1361" i="9"/>
  <c r="P1360" i="9"/>
  <c r="P1359" i="9"/>
  <c r="P1358" i="9"/>
  <c r="P1357" i="9"/>
  <c r="P1356" i="9"/>
  <c r="P1355" i="9"/>
  <c r="P1354" i="9"/>
  <c r="P1353" i="9"/>
  <c r="P1352" i="9"/>
  <c r="P1351" i="9"/>
  <c r="P1350" i="9"/>
  <c r="P1349" i="9"/>
  <c r="P1348" i="9"/>
  <c r="P1347" i="9"/>
  <c r="P1346" i="9"/>
  <c r="P1345" i="9"/>
  <c r="P1344" i="9"/>
  <c r="P1343" i="9"/>
  <c r="P1342" i="9"/>
  <c r="P1341" i="9"/>
  <c r="P1340" i="9"/>
  <c r="P1339" i="9"/>
  <c r="P1338" i="9"/>
  <c r="P1337" i="9"/>
  <c r="P1336" i="9"/>
  <c r="P1335" i="9"/>
  <c r="P1334" i="9"/>
  <c r="P1333" i="9"/>
  <c r="P1332" i="9"/>
  <c r="P1331" i="9"/>
  <c r="P1330" i="9"/>
  <c r="P1329" i="9"/>
  <c r="P1328" i="9"/>
  <c r="P1327" i="9"/>
  <c r="P1326" i="9"/>
  <c r="P1325" i="9"/>
  <c r="P1324" i="9"/>
  <c r="P1323" i="9"/>
  <c r="P1322" i="9"/>
  <c r="P1321" i="9"/>
  <c r="P1320" i="9"/>
  <c r="P1319" i="9"/>
  <c r="P1318" i="9"/>
  <c r="P1317" i="9"/>
  <c r="P1316" i="9"/>
  <c r="P1315" i="9"/>
  <c r="P1314" i="9"/>
  <c r="P1313" i="9"/>
  <c r="P1312" i="9"/>
  <c r="P1311" i="9"/>
  <c r="P1310" i="9"/>
  <c r="P1309" i="9"/>
  <c r="P1308" i="9"/>
  <c r="P1307" i="9"/>
  <c r="P1306" i="9"/>
  <c r="P1305" i="9"/>
  <c r="P1304" i="9"/>
  <c r="P1303" i="9"/>
  <c r="P1302" i="9"/>
  <c r="P1301" i="9"/>
  <c r="P1300" i="9"/>
  <c r="P1299" i="9"/>
  <c r="P1298" i="9"/>
  <c r="P1297" i="9"/>
  <c r="P1296" i="9"/>
  <c r="P1295" i="9"/>
  <c r="P1294" i="9"/>
  <c r="P1293" i="9"/>
  <c r="P1292" i="9"/>
  <c r="P1291" i="9"/>
  <c r="P1290" i="9"/>
  <c r="P1289" i="9"/>
  <c r="P1288" i="9"/>
  <c r="P1287" i="9"/>
  <c r="P1286" i="9"/>
  <c r="P1285" i="9"/>
  <c r="P1284" i="9"/>
  <c r="P1283" i="9"/>
  <c r="P1282" i="9"/>
  <c r="P1281" i="9"/>
  <c r="P1280" i="9"/>
  <c r="P1279" i="9"/>
  <c r="P1278" i="9"/>
  <c r="P1277" i="9"/>
  <c r="P1276" i="9"/>
  <c r="P1275" i="9"/>
  <c r="P1274" i="9"/>
  <c r="P1273" i="9"/>
  <c r="P1272" i="9"/>
  <c r="P1271" i="9"/>
  <c r="P1270" i="9"/>
  <c r="P1269" i="9"/>
  <c r="P1268" i="9"/>
  <c r="P1267" i="9"/>
  <c r="P1266" i="9"/>
  <c r="P1265" i="9"/>
  <c r="P1264" i="9"/>
  <c r="P1263" i="9"/>
  <c r="P1262" i="9"/>
  <c r="P1261" i="9"/>
  <c r="P1260" i="9"/>
  <c r="P1259" i="9"/>
  <c r="P1258" i="9"/>
  <c r="P1257" i="9"/>
  <c r="P1256" i="9"/>
  <c r="P1255" i="9"/>
  <c r="P1254" i="9"/>
  <c r="P1253" i="9"/>
  <c r="P1252" i="9"/>
  <c r="P1251" i="9"/>
  <c r="P1250" i="9"/>
  <c r="P1249" i="9"/>
  <c r="P1248" i="9"/>
  <c r="P1247" i="9"/>
  <c r="P1246" i="9"/>
  <c r="P1245" i="9"/>
  <c r="P1244" i="9"/>
  <c r="P1243" i="9"/>
  <c r="P1242" i="9"/>
  <c r="P1241" i="9"/>
  <c r="P1240" i="9"/>
  <c r="P1239" i="9"/>
  <c r="P1238" i="9"/>
  <c r="P1237" i="9"/>
  <c r="P1236" i="9"/>
  <c r="P1235" i="9"/>
  <c r="P1234" i="9"/>
  <c r="P1233" i="9"/>
  <c r="P1232" i="9"/>
  <c r="P1231" i="9"/>
  <c r="P1230" i="9"/>
  <c r="P1229" i="9"/>
  <c r="P1228" i="9"/>
  <c r="P1227" i="9"/>
  <c r="P1226" i="9"/>
  <c r="P1225" i="9"/>
  <c r="P1224" i="9"/>
  <c r="P1223" i="9"/>
  <c r="P1222" i="9"/>
  <c r="P1221" i="9"/>
  <c r="P1220" i="9"/>
  <c r="P1219" i="9"/>
  <c r="P1218" i="9"/>
  <c r="P1217" i="9"/>
  <c r="P1216" i="9"/>
  <c r="P1215" i="9"/>
  <c r="P1214" i="9"/>
  <c r="P1213" i="9"/>
  <c r="P1212" i="9"/>
  <c r="P1211" i="9"/>
  <c r="P1210" i="9"/>
  <c r="P1209" i="9"/>
  <c r="P1208" i="9"/>
  <c r="P1207" i="9"/>
  <c r="P1206" i="9"/>
  <c r="P1205" i="9"/>
  <c r="P1204" i="9"/>
  <c r="P1203" i="9"/>
  <c r="P1202" i="9"/>
  <c r="P1201" i="9"/>
  <c r="P1200" i="9"/>
  <c r="P1199" i="9"/>
  <c r="P1198" i="9"/>
  <c r="P1197" i="9"/>
  <c r="P1196" i="9"/>
  <c r="P1195" i="9"/>
  <c r="P1194" i="9"/>
  <c r="P1193" i="9"/>
  <c r="P1192" i="9"/>
  <c r="P1191" i="9"/>
  <c r="P1190" i="9"/>
  <c r="P1189" i="9"/>
  <c r="P1188" i="9"/>
  <c r="P1187" i="9"/>
  <c r="P1186" i="9"/>
  <c r="P1185" i="9"/>
  <c r="P1184" i="9"/>
  <c r="P1183" i="9"/>
  <c r="P1182" i="9"/>
  <c r="P1181" i="9"/>
  <c r="P1180" i="9"/>
  <c r="P1179" i="9"/>
  <c r="P1178" i="9"/>
  <c r="P1177" i="9"/>
  <c r="P1176" i="9"/>
  <c r="P1175" i="9"/>
  <c r="P1174" i="9"/>
  <c r="P1173" i="9"/>
  <c r="P1172" i="9"/>
  <c r="P1171" i="9"/>
  <c r="P1170" i="9"/>
  <c r="P1169" i="9"/>
  <c r="P1168" i="9"/>
  <c r="P1167" i="9"/>
  <c r="P1166" i="9"/>
  <c r="P1165" i="9"/>
  <c r="P1164" i="9"/>
  <c r="P1163" i="9"/>
  <c r="P1162" i="9"/>
  <c r="P1161" i="9"/>
  <c r="P1160" i="9"/>
  <c r="P1159" i="9"/>
  <c r="P1158" i="9"/>
  <c r="P1157" i="9"/>
  <c r="P1156" i="9"/>
  <c r="P1155" i="9"/>
  <c r="P1154" i="9"/>
  <c r="P1153" i="9"/>
  <c r="P1152" i="9"/>
  <c r="P1151" i="9"/>
  <c r="P1150" i="9"/>
  <c r="P1149" i="9"/>
  <c r="P1148" i="9"/>
  <c r="P1147" i="9"/>
  <c r="P1146" i="9"/>
  <c r="P1145" i="9"/>
  <c r="P1144" i="9"/>
  <c r="P1143" i="9"/>
  <c r="P1142" i="9"/>
  <c r="P1141" i="9"/>
  <c r="P1140" i="9"/>
  <c r="P1139" i="9"/>
  <c r="P1138" i="9"/>
  <c r="P1137" i="9"/>
  <c r="P1136" i="9"/>
  <c r="P1135" i="9"/>
  <c r="P1134" i="9"/>
  <c r="P1133" i="9"/>
  <c r="P1132" i="9"/>
  <c r="P1131" i="9"/>
  <c r="P1130" i="9"/>
  <c r="P1129" i="9"/>
  <c r="P1128" i="9"/>
  <c r="P1127" i="9"/>
  <c r="P1126" i="9"/>
  <c r="P1125" i="9"/>
  <c r="P1124" i="9"/>
  <c r="P1123" i="9"/>
  <c r="P1122" i="9"/>
  <c r="P1121" i="9"/>
  <c r="P1120" i="9"/>
  <c r="P1119" i="9"/>
  <c r="P1118" i="9"/>
  <c r="P1117" i="9"/>
  <c r="P1116" i="9"/>
  <c r="P1115" i="9"/>
  <c r="P1114" i="9"/>
  <c r="P1113" i="9"/>
  <c r="P1112" i="9"/>
  <c r="P1111" i="9"/>
  <c r="P1110" i="9"/>
  <c r="P1109" i="9"/>
  <c r="P1108" i="9"/>
  <c r="P1107" i="9"/>
  <c r="P1106" i="9"/>
  <c r="P1105" i="9"/>
  <c r="P1104" i="9"/>
  <c r="P1103" i="9"/>
  <c r="P1102" i="9"/>
  <c r="P1101" i="9"/>
  <c r="P1100" i="9"/>
  <c r="P1099" i="9"/>
  <c r="P1098" i="9"/>
  <c r="P1097" i="9"/>
  <c r="P1096" i="9"/>
  <c r="P1095" i="9"/>
  <c r="P1094" i="9"/>
  <c r="P1093" i="9"/>
  <c r="P1092" i="9"/>
  <c r="P1091" i="9"/>
  <c r="P1090" i="9"/>
  <c r="P1089" i="9"/>
  <c r="P1088" i="9"/>
  <c r="P1087" i="9"/>
  <c r="P1086" i="9"/>
  <c r="P1085" i="9"/>
  <c r="P1084" i="9"/>
  <c r="P1083" i="9"/>
  <c r="P1082" i="9"/>
  <c r="P1081" i="9"/>
  <c r="P1080" i="9"/>
  <c r="P1079" i="9"/>
  <c r="P1078" i="9"/>
  <c r="P1077" i="9"/>
  <c r="P1076" i="9"/>
  <c r="P1075" i="9"/>
  <c r="P1074" i="9"/>
  <c r="P1073" i="9"/>
  <c r="P1072" i="9"/>
  <c r="P1071" i="9"/>
  <c r="P1070" i="9"/>
  <c r="P1069" i="9"/>
  <c r="P1068" i="9"/>
  <c r="P1067" i="9"/>
  <c r="P1066" i="9"/>
  <c r="P1065" i="9"/>
  <c r="P1064" i="9"/>
  <c r="P1063" i="9"/>
  <c r="P1062" i="9"/>
  <c r="P1061" i="9"/>
  <c r="P1060" i="9"/>
  <c r="P1059" i="9"/>
  <c r="P1058" i="9"/>
  <c r="P1057" i="9"/>
  <c r="P1056" i="9"/>
  <c r="P1055" i="9"/>
  <c r="P1054" i="9"/>
  <c r="P1053" i="9"/>
  <c r="P1052" i="9"/>
  <c r="P1051" i="9"/>
  <c r="P1050" i="9"/>
  <c r="P1049" i="9"/>
  <c r="P1048" i="9"/>
  <c r="P1047" i="9"/>
  <c r="P1046" i="9"/>
  <c r="P1045" i="9"/>
  <c r="P1044" i="9"/>
  <c r="P1043" i="9"/>
  <c r="P1042" i="9"/>
  <c r="P1041" i="9"/>
  <c r="P1040" i="9"/>
  <c r="P1039" i="9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D3" i="9"/>
  <c r="B6" i="9"/>
  <c r="D2" i="10"/>
  <c r="AH6" i="9"/>
  <c r="U6" i="9"/>
  <c r="J6" i="9"/>
  <c r="AS6" i="9"/>
  <c r="AB6" i="9"/>
  <c r="I6" i="9"/>
  <c r="AV6" i="9"/>
  <c r="AE6" i="9"/>
  <c r="M6" i="9"/>
  <c r="AU6" i="9"/>
  <c r="Z6" i="9"/>
  <c r="BC6" i="9"/>
  <c r="O6" i="9"/>
  <c r="C2" i="10"/>
  <c r="Q6" i="9"/>
  <c r="BF6" i="9"/>
  <c r="X6" i="9"/>
  <c r="E6" i="9"/>
  <c r="AA6" i="9"/>
  <c r="AQ6" i="9"/>
  <c r="AT6" i="9"/>
  <c r="K4" i="7"/>
  <c r="AI6" i="9"/>
  <c r="AZ6" i="9"/>
  <c r="G6" i="9"/>
  <c r="AC6" i="9"/>
  <c r="C6" i="9"/>
  <c r="BG6" i="9"/>
  <c r="AO6" i="9"/>
  <c r="AR6" i="9"/>
  <c r="H6" i="9"/>
  <c r="V6" i="9"/>
  <c r="F6" i="9"/>
  <c r="BD6" i="9"/>
  <c r="AK6" i="9"/>
  <c r="Y6" i="9"/>
  <c r="AX6" i="9"/>
  <c r="AF6" i="9"/>
  <c r="N6" i="9"/>
  <c r="BA6" i="9"/>
  <c r="R6" i="9"/>
  <c r="AD6" i="9"/>
  <c r="G6" i="7"/>
  <c r="B2" i="10"/>
  <c r="AY6" i="9"/>
  <c r="AG6" i="9"/>
  <c r="BB6" i="9"/>
  <c r="AJ6" i="9"/>
  <c r="S6" i="9"/>
  <c r="BE6" i="9"/>
  <c r="AM6" i="9"/>
  <c r="W6" i="9"/>
  <c r="D6" i="9"/>
  <c r="AL6" i="9"/>
  <c r="L6" i="9"/>
  <c r="AP6" i="9"/>
  <c r="I16" i="7" l="1"/>
  <c r="I14" i="7"/>
  <c r="C34" i="7"/>
  <c r="F33" i="7"/>
  <c r="F39" i="7"/>
  <c r="F41" i="7"/>
  <c r="G56" i="7"/>
  <c r="G40" i="7"/>
  <c r="G33" i="7"/>
  <c r="F53" i="7"/>
  <c r="C54" i="7"/>
  <c r="C55" i="7"/>
  <c r="G30" i="7"/>
  <c r="F47" i="7"/>
  <c r="C49" i="7"/>
  <c r="C26" i="7"/>
  <c r="F22" i="7"/>
  <c r="G17" i="7"/>
  <c r="G35" i="7"/>
  <c r="F34" i="7"/>
  <c r="F18" i="7"/>
  <c r="C58" i="7"/>
  <c r="C50" i="7"/>
  <c r="C27" i="7"/>
  <c r="C29" i="7"/>
  <c r="F32" i="7"/>
  <c r="F20" i="7"/>
  <c r="C14" i="7"/>
  <c r="G13" i="7"/>
  <c r="F19" i="7"/>
  <c r="F43" i="7"/>
  <c r="C21" i="7"/>
  <c r="C36" i="7"/>
  <c r="C32" i="7"/>
  <c r="C19" i="7"/>
  <c r="F16" i="7"/>
  <c r="F49" i="7"/>
  <c r="G60" i="7"/>
  <c r="F28" i="7"/>
  <c r="F57" i="7"/>
  <c r="F42" i="7"/>
  <c r="G36" i="7"/>
  <c r="G34" i="7"/>
  <c r="F40" i="7"/>
  <c r="C37" i="7"/>
  <c r="K13" i="7"/>
  <c r="F48" i="7"/>
  <c r="G48" i="7"/>
  <c r="G55" i="7"/>
  <c r="C52" i="7"/>
  <c r="G26" i="7"/>
  <c r="G25" i="7"/>
  <c r="C40" i="7"/>
  <c r="G57" i="7"/>
  <c r="G38" i="7"/>
  <c r="C35" i="7"/>
  <c r="G22" i="7"/>
  <c r="C31" i="7"/>
  <c r="K15" i="7"/>
  <c r="F29" i="7"/>
  <c r="F17" i="7"/>
  <c r="C23" i="7"/>
  <c r="G45" i="7"/>
  <c r="F51" i="7"/>
  <c r="C48" i="7"/>
  <c r="G54" i="7"/>
  <c r="F36" i="7"/>
  <c r="G43" i="7"/>
  <c r="G14" i="7"/>
  <c r="G37" i="7"/>
  <c r="C33" i="7"/>
  <c r="G58" i="7"/>
  <c r="C22" i="7"/>
  <c r="G31" i="7"/>
  <c r="C24" i="7"/>
  <c r="G50" i="7"/>
  <c r="G23" i="7"/>
  <c r="G12" i="7"/>
  <c r="C20" i="7"/>
  <c r="F26" i="7"/>
  <c r="I17" i="7"/>
  <c r="C39" i="7"/>
  <c r="C25" i="7"/>
  <c r="G28" i="7"/>
  <c r="F11" i="7"/>
  <c r="F50" i="7"/>
  <c r="G53" i="7"/>
  <c r="F35" i="7"/>
  <c r="C16" i="7"/>
  <c r="G24" i="7"/>
  <c r="C41" i="7"/>
  <c r="C53" i="7"/>
  <c r="F46" i="7"/>
  <c r="G32" i="7"/>
  <c r="G15" i="7"/>
  <c r="F44" i="7"/>
  <c r="G39" i="7"/>
  <c r="G51" i="7"/>
  <c r="C30" i="7"/>
  <c r="F60" i="7"/>
  <c r="F12" i="7"/>
  <c r="F55" i="7"/>
  <c r="F27" i="7"/>
  <c r="G11" i="7"/>
  <c r="F54" i="7"/>
  <c r="F52" i="7"/>
  <c r="F24" i="7"/>
  <c r="C44" i="7"/>
  <c r="F37" i="7"/>
  <c r="G41" i="7"/>
  <c r="F15" i="7"/>
  <c r="C56" i="7"/>
  <c r="C45" i="7"/>
  <c r="G29" i="7"/>
  <c r="G18" i="7"/>
  <c r="J13" i="7"/>
  <c r="C17" i="7"/>
  <c r="C13" i="7"/>
  <c r="C51" i="7"/>
  <c r="G21" i="7"/>
  <c r="C12" i="7"/>
  <c r="F58" i="7"/>
  <c r="G42" i="7"/>
  <c r="G19" i="7"/>
  <c r="G52" i="7"/>
  <c r="C38" i="7"/>
  <c r="F59" i="7"/>
  <c r="C47" i="7"/>
  <c r="F30" i="7"/>
  <c r="C60" i="7"/>
  <c r="C59" i="7"/>
  <c r="F14" i="7"/>
  <c r="C28" i="7"/>
  <c r="J15" i="7"/>
  <c r="C18" i="7"/>
  <c r="F23" i="7"/>
  <c r="F31" i="7"/>
  <c r="F25" i="7"/>
  <c r="G46" i="7"/>
  <c r="G20" i="7"/>
  <c r="C46" i="7"/>
  <c r="F45" i="7"/>
  <c r="C57" i="7"/>
  <c r="C43" i="7"/>
  <c r="G27" i="7"/>
  <c r="G49" i="7"/>
  <c r="G59" i="7"/>
  <c r="G47" i="7"/>
  <c r="F38" i="7"/>
  <c r="G16" i="7"/>
  <c r="C42" i="7"/>
  <c r="C11" i="7"/>
  <c r="C15" i="7"/>
  <c r="F21" i="7"/>
  <c r="F56" i="7"/>
  <c r="F13" i="7"/>
  <c r="G44" i="7"/>
  <c r="J14" i="7" l="1"/>
  <c r="J16" i="7"/>
  <c r="K14" i="7"/>
  <c r="F8" i="7"/>
  <c r="D60" i="7"/>
  <c r="E60" i="7"/>
  <c r="E59" i="7"/>
  <c r="D59" i="7"/>
  <c r="D55" i="7"/>
  <c r="E55" i="7"/>
  <c r="E53" i="7"/>
  <c r="D53" i="7"/>
  <c r="E45" i="7"/>
  <c r="D45" i="7"/>
  <c r="D37" i="7"/>
  <c r="E37" i="7"/>
  <c r="E56" i="7"/>
  <c r="D56" i="7"/>
  <c r="E48" i="7"/>
  <c r="D48" i="7"/>
  <c r="E40" i="7"/>
  <c r="D40" i="7"/>
  <c r="D47" i="7"/>
  <c r="E47" i="7"/>
  <c r="D39" i="7"/>
  <c r="E39" i="7"/>
  <c r="D51" i="7"/>
  <c r="E51" i="7"/>
  <c r="D43" i="7"/>
  <c r="E43" i="7"/>
  <c r="D54" i="7"/>
  <c r="E54" i="7"/>
  <c r="E57" i="7"/>
  <c r="D57" i="7"/>
  <c r="D49" i="7"/>
  <c r="E49" i="7"/>
  <c r="D41" i="7"/>
  <c r="E41" i="7"/>
  <c r="E58" i="7"/>
  <c r="D58" i="7"/>
  <c r="E50" i="7"/>
  <c r="D50" i="7"/>
  <c r="E42" i="7"/>
  <c r="D42" i="7"/>
  <c r="D46" i="7"/>
  <c r="E46" i="7"/>
  <c r="D38" i="7"/>
  <c r="E38" i="7"/>
  <c r="D52" i="7"/>
  <c r="E52" i="7"/>
  <c r="E44" i="7"/>
  <c r="D44" i="7"/>
  <c r="D36" i="7"/>
  <c r="E36" i="7"/>
  <c r="D22" i="7"/>
  <c r="E22" i="7"/>
  <c r="E29" i="7"/>
  <c r="D29" i="7"/>
  <c r="D24" i="7"/>
  <c r="E24" i="7"/>
  <c r="D20" i="7"/>
  <c r="E20" i="7"/>
  <c r="D35" i="7"/>
  <c r="E35" i="7"/>
  <c r="E27" i="7"/>
  <c r="D27" i="7"/>
  <c r="E26" i="7"/>
  <c r="D26" i="7"/>
  <c r="E12" i="7"/>
  <c r="D12" i="7"/>
  <c r="D15" i="7"/>
  <c r="E15" i="7"/>
  <c r="D34" i="7"/>
  <c r="E34" i="7"/>
  <c r="E11" i="7"/>
  <c r="D11" i="7"/>
  <c r="E16" i="7"/>
  <c r="D16" i="7"/>
  <c r="D17" i="7"/>
  <c r="E17" i="7"/>
  <c r="D18" i="7"/>
  <c r="E18" i="7"/>
  <c r="E25" i="7"/>
  <c r="D25" i="7"/>
  <c r="E32" i="7"/>
  <c r="D32" i="7"/>
  <c r="E14" i="7"/>
  <c r="D14" i="7"/>
  <c r="E19" i="7"/>
  <c r="D19" i="7"/>
  <c r="D31" i="7"/>
  <c r="E31" i="7"/>
  <c r="E28" i="7"/>
  <c r="D28" i="7"/>
  <c r="D33" i="7"/>
  <c r="E33" i="7"/>
  <c r="E23" i="7"/>
  <c r="D23" i="7"/>
  <c r="D13" i="7"/>
  <c r="E13" i="7"/>
  <c r="E21" i="7"/>
  <c r="D21" i="7"/>
  <c r="E30" i="7"/>
  <c r="D30" i="7"/>
  <c r="K16" i="7" l="1"/>
  <c r="I34" i="7" a="1"/>
  <c r="I34" i="7" s="1"/>
  <c r="I35" i="7" s="1" a="1"/>
  <c r="I35" i="7" s="1"/>
  <c r="K34" i="7" l="1"/>
  <c r="K35" i="7"/>
  <c r="I36" i="7" a="1"/>
  <c r="I36" i="7" s="1"/>
  <c r="K36" i="7" s="1"/>
  <c r="I37" i="7" l="1" a="1"/>
  <c r="I37" i="7" s="1"/>
  <c r="K37" i="7" s="1"/>
  <c r="I38" i="7" l="1" a="1"/>
  <c r="I38" i="7" s="1"/>
  <c r="K38" i="7" s="1"/>
  <c r="I39" i="7" l="1" a="1"/>
  <c r="I39" i="7" s="1"/>
  <c r="K39" i="7" s="1"/>
  <c r="I40" i="7" l="1" a="1"/>
  <c r="I40" i="7" s="1"/>
  <c r="K40" i="7" s="1"/>
  <c r="I41" i="7" l="1" a="1"/>
  <c r="I41" i="7" s="1"/>
  <c r="K41" i="7" s="1"/>
  <c r="I42" i="7" l="1" a="1"/>
  <c r="I42" i="7" s="1"/>
  <c r="K42" i="7" s="1"/>
  <c r="I43" i="7" l="1" a="1"/>
  <c r="I43" i="7" s="1"/>
  <c r="K43" i="7" s="1"/>
  <c r="I44" i="7" l="1" a="1"/>
  <c r="I44" i="7" s="1"/>
  <c r="K44" i="7" s="1"/>
  <c r="I45" i="7" l="1" a="1"/>
  <c r="I45" i="7" s="1"/>
  <c r="K45" i="7" s="1"/>
  <c r="I46" i="7" l="1" a="1"/>
  <c r="I46" i="7" s="1"/>
  <c r="K46" i="7" s="1"/>
  <c r="I47" i="7" l="1" a="1"/>
  <c r="I47" i="7" s="1"/>
  <c r="K47" i="7" s="1"/>
  <c r="I48" i="7" l="1" a="1"/>
  <c r="I48" i="7" s="1"/>
  <c r="K48" i="7" s="1"/>
  <c r="I49" i="7" l="1" a="1"/>
  <c r="I49" i="7" s="1"/>
  <c r="I50" i="7" s="1" a="1"/>
  <c r="I50" i="7" s="1"/>
  <c r="K49" i="7" l="1"/>
  <c r="I51" i="7" a="1"/>
  <c r="I51" i="7" s="1"/>
  <c r="K50" i="7"/>
  <c r="I52" i="7" l="1" a="1"/>
  <c r="I52" i="7" s="1"/>
  <c r="K51" i="7"/>
  <c r="K52" i="7" l="1"/>
  <c r="I53" i="7" a="1"/>
  <c r="I53" i="7" s="1"/>
  <c r="I54" i="7" l="1" a="1"/>
  <c r="I54" i="7" s="1"/>
  <c r="K53" i="7"/>
  <c r="I55" i="7" l="1" a="1"/>
  <c r="I55" i="7" s="1"/>
  <c r="K54" i="7"/>
  <c r="I56" i="7" l="1" a="1"/>
  <c r="I56" i="7" s="1"/>
  <c r="K55" i="7"/>
  <c r="I57" i="7" l="1" a="1"/>
  <c r="I57" i="7" s="1"/>
  <c r="K56" i="7"/>
  <c r="I58" i="7" l="1" a="1"/>
  <c r="I58" i="7" s="1"/>
  <c r="K57" i="7"/>
  <c r="I59" i="7" l="1" a="1"/>
  <c r="I59" i="7" s="1"/>
  <c r="K58" i="7"/>
  <c r="I60" i="7" l="1" a="1"/>
  <c r="I60" i="7" s="1"/>
  <c r="K59" i="7"/>
  <c r="I61" i="7" l="1" a="1"/>
  <c r="I61" i="7" s="1"/>
  <c r="K60" i="7"/>
  <c r="I62" i="7" l="1" a="1"/>
  <c r="I62" i="7" s="1"/>
  <c r="K62" i="7" s="1"/>
  <c r="K61" i="7"/>
  <c r="K32" i="7" l="1"/>
</calcChain>
</file>

<file path=xl/sharedStrings.xml><?xml version="1.0" encoding="utf-8"?>
<sst xmlns="http://schemas.openxmlformats.org/spreadsheetml/2006/main" count="26651" uniqueCount="8818">
  <si>
    <t>Valor Bruto</t>
  </si>
  <si>
    <t>Posición</t>
  </si>
  <si>
    <t>Activo</t>
  </si>
  <si>
    <t>Nombre del Activo</t>
  </si>
  <si>
    <t>Tipo de Activo</t>
  </si>
  <si>
    <t>Rentabilidad en el Año</t>
  </si>
  <si>
    <t>Rentabilidad en el Mes</t>
  </si>
  <si>
    <t>Suma Total:</t>
  </si>
  <si>
    <t>% Cartera</t>
  </si>
  <si>
    <t>CFM8982E&lt;ChlNa&gt;</t>
  </si>
  <si>
    <t>CFM8982F&lt;ChlNa&gt;</t>
  </si>
  <si>
    <t>CFM8982IM&lt;ChlNa&gt;</t>
  </si>
  <si>
    <t>CFM9254ALTO&lt;ChlNa&gt;</t>
  </si>
  <si>
    <t>CFM9254AM&lt;ChlNa&gt;</t>
  </si>
  <si>
    <t>CFM9254APV&lt;ChlNa&gt;</t>
  </si>
  <si>
    <t>CFM9254EJECU&lt;ChlNa&gt;</t>
  </si>
  <si>
    <t>CFM9254G&lt;ChlNa&gt;</t>
  </si>
  <si>
    <t>CFM9254INVER&lt;ChlNa&gt;</t>
  </si>
  <si>
    <t>CFM9254UNIVE&lt;ChlNa&gt;</t>
  </si>
  <si>
    <t>CFM9537APV&lt;ChlNa&gt;</t>
  </si>
  <si>
    <t>CFM9537EJECU&lt;ChlNa&gt;</t>
  </si>
  <si>
    <t>CFM9537G&lt;ChlNa&gt;</t>
  </si>
  <si>
    <t>CFM9537INSTI&lt;ChlNa&gt;</t>
  </si>
  <si>
    <t>CFM9537INVER&lt;ChlNa&gt;</t>
  </si>
  <si>
    <t>CFM9537UNIVE&lt;ChlNa&gt;</t>
  </si>
  <si>
    <t>CFM8872LV&lt;ChlNa&gt;</t>
  </si>
  <si>
    <t>CFM8872O&lt;ChlNa&gt;</t>
  </si>
  <si>
    <t>CFM8755LV&lt;ChlNa&gt;</t>
  </si>
  <si>
    <t>CFM9291A&lt;ChlNa&gt;</t>
  </si>
  <si>
    <t>CFM9291APV&lt;ChlNa&gt;</t>
  </si>
  <si>
    <t>CFM9291B&lt;ChlNa&gt;</t>
  </si>
  <si>
    <t>CFM9291C&lt;ChlNa&gt;</t>
  </si>
  <si>
    <t>CFM9291I&lt;ChlNa&gt;</t>
  </si>
  <si>
    <t>CFM9291VIVIENDA&lt;ChlNa&gt;</t>
  </si>
  <si>
    <t>CFM9222AM&lt;ChlNa&gt;</t>
  </si>
  <si>
    <t>CFM9222APV&lt;ChlNa&gt;</t>
  </si>
  <si>
    <t>CFM9222EJECU&lt;ChlNa&gt;</t>
  </si>
  <si>
    <t>CFM9222G&lt;ChlNa&gt;</t>
  </si>
  <si>
    <t>CFM9222INVER&lt;ChlNa&gt;</t>
  </si>
  <si>
    <t>CFM9222UNIVE&lt;ChlNa&gt;</t>
  </si>
  <si>
    <t>CFM8135BCH&lt;ChlNa&gt;</t>
  </si>
  <si>
    <t>CFM8434BCI&lt;ChlNa&gt;</t>
  </si>
  <si>
    <t>CFM8098LPI&lt;ChlNa&gt;</t>
  </si>
  <si>
    <t>CFM8098O&lt;ChlNa&gt;</t>
  </si>
  <si>
    <t>CFM9023LV&lt;ChlNa&gt;</t>
  </si>
  <si>
    <t>CFM8131BCH&lt;ChlNa&gt;</t>
  </si>
  <si>
    <t>CFM8517BCH&lt;ChlNa&gt;</t>
  </si>
  <si>
    <t>CFM8525BPLUS&lt;ChlNa&gt;</t>
  </si>
  <si>
    <t>CFM8193LV&lt;ChlNa&gt;</t>
  </si>
  <si>
    <t>CFM8302LV&lt;ChlNa&gt;</t>
  </si>
  <si>
    <t>CFM8380ADC&lt;ChlNa&gt;</t>
  </si>
  <si>
    <t>CFM8380P1&lt;ChlNa&gt;</t>
  </si>
  <si>
    <t>CFM8380P2&lt;ChlNa&gt;</t>
  </si>
  <si>
    <t>CFM8536VIVIENDA&lt;ChlNa&gt;</t>
  </si>
  <si>
    <t>CFM8844IPA&lt;ChlNa&gt;</t>
  </si>
  <si>
    <t>CFM8846IPA&lt;ChlNa&gt;</t>
  </si>
  <si>
    <t>CFM8846VIVIENDA&lt;ChlNa&gt;</t>
  </si>
  <si>
    <t>CFM8845IPA&lt;ChlNa&gt;</t>
  </si>
  <si>
    <t>CFM8188APV&lt;ChlNa&gt;</t>
  </si>
  <si>
    <t>CFM8188F&lt;ChlNa&gt;</t>
  </si>
  <si>
    <t>CFM8188V&lt;ChlNa&gt;</t>
  </si>
  <si>
    <t>CFM8187AHORRO&lt;ChlNa&gt;</t>
  </si>
  <si>
    <t>CFM8187CLASICA&lt;ChlNa&gt;</t>
  </si>
  <si>
    <t>CFM8187FAMILIA&lt;ChlNa&gt;</t>
  </si>
  <si>
    <t>CFM8187LIQUIDEZ&lt;ChlNa&gt;</t>
  </si>
  <si>
    <t>CFM8187PREMIUM&lt;ChlNa&gt;</t>
  </si>
  <si>
    <t>CFM8187WEB&lt;ChlNa&gt;</t>
  </si>
  <si>
    <t>CFM8107E&lt;ChlNa&gt;</t>
  </si>
  <si>
    <t>CFM8327BCI&lt;ChlNa&gt;</t>
  </si>
  <si>
    <t>CFM8064A&lt;ChlNa&gt;</t>
  </si>
  <si>
    <t>CFM8064BCI&lt;ChlNa&gt;</t>
  </si>
  <si>
    <t>CFM8037A&lt;ChlNa&gt;</t>
  </si>
  <si>
    <t>CFM8037I&lt;ChlNa&gt;</t>
  </si>
  <si>
    <t>CFM8730AP&lt;ChlNa&gt;</t>
  </si>
  <si>
    <t>CFM8730CLASS&lt;ChlNa&gt;</t>
  </si>
  <si>
    <t>CFM8730E&lt;ChlNa&gt;</t>
  </si>
  <si>
    <t>CFM8608A&lt;ChlNa&gt;</t>
  </si>
  <si>
    <t>CFM8608CLASI&lt;ChlNa&gt;</t>
  </si>
  <si>
    <t>CFM8108BCI&lt;ChlNa&gt;</t>
  </si>
  <si>
    <t>CFM8731APV&lt;ChlNa&gt;</t>
  </si>
  <si>
    <t>CFM8731CLASI&lt;ChlNa&gt;</t>
  </si>
  <si>
    <t>CFM8941BCI&lt;ChlNa&gt;</t>
  </si>
  <si>
    <t>CFM8787A&lt;ChlNa&gt;</t>
  </si>
  <si>
    <t>CFM8787ADC&lt;ChlNa&gt;</t>
  </si>
  <si>
    <t>CFM8787BPRIV&lt;ChlNa&gt;</t>
  </si>
  <si>
    <t>CFM8807F&lt;ChlNa&gt;</t>
  </si>
  <si>
    <t>CFM8807VIVIENDA&lt;ChlNa&gt;</t>
  </si>
  <si>
    <t>CFM9693A&lt;ChlNa&gt;</t>
  </si>
  <si>
    <t>CFM9693B&lt;ChlNa&gt;</t>
  </si>
  <si>
    <t>CFM9693C&lt;ChlNa&gt;</t>
  </si>
  <si>
    <t>CFM9693D&lt;ChlNa&gt;</t>
  </si>
  <si>
    <t>CFM9693I&lt;ChlNa&gt;</t>
  </si>
  <si>
    <t>CFM9690A&lt;ChlNa&gt;</t>
  </si>
  <si>
    <t>CFM9690B&lt;ChlNa&gt;</t>
  </si>
  <si>
    <t>CFM9690C&lt;ChlNa&gt;</t>
  </si>
  <si>
    <t>CFM9690D&lt;ChlNa&gt;</t>
  </si>
  <si>
    <t>CFM9690G&lt;ChlNa&gt;</t>
  </si>
  <si>
    <t>CFM9690I&lt;ChlNa&gt;</t>
  </si>
  <si>
    <t>CFM9692A&lt;ChlNa&gt;</t>
  </si>
  <si>
    <t>CFM9692B&lt;ChlNa&gt;</t>
  </si>
  <si>
    <t>CFM9692C&lt;ChlNa&gt;</t>
  </si>
  <si>
    <t>CFM9692I&lt;ChlNa&gt;</t>
  </si>
  <si>
    <t>CFM8046CLASICA&lt;ChlNa&gt;</t>
  </si>
  <si>
    <t>CFM8046K&lt;ChlNa&gt;</t>
  </si>
  <si>
    <t>CFM8046LIQUIDEZ&lt;ChlNa&gt;</t>
  </si>
  <si>
    <t>CFM8029K&lt;ChlNa&gt;</t>
  </si>
  <si>
    <t>CFM8029LIQUIDEZ&lt;ChlNa&gt;</t>
  </si>
  <si>
    <t>CFM8178PATRIMON&lt;ChlNa&gt;</t>
  </si>
  <si>
    <t>CFM8537K&lt;ChlNa&gt;</t>
  </si>
  <si>
    <t>CFM8725D&lt;ChlNa&gt;</t>
  </si>
  <si>
    <t>CFM8725G&lt;ChlNa&gt;</t>
  </si>
  <si>
    <t>CFM8725PATRIMON&lt;ChlNa&gt;</t>
  </si>
  <si>
    <t>CFM8819APV&lt;ChlNa&gt;</t>
  </si>
  <si>
    <t>CFM8819G&lt;ChlNa&gt;</t>
  </si>
  <si>
    <t>CFM8819K&lt;ChlNa&gt;</t>
  </si>
  <si>
    <t>CFM8819PATRIMON&lt;ChlNa&gt;</t>
  </si>
  <si>
    <t>CFM8553K&lt;ChlNa&gt;</t>
  </si>
  <si>
    <t>CFM8553PATRIMON&lt;ChlNa&gt;</t>
  </si>
  <si>
    <t>CFM8935K&lt;ChlNa&gt;</t>
  </si>
  <si>
    <t>CFM8749APV&lt;ChlNa&gt;</t>
  </si>
  <si>
    <t>CFM8749D&lt;ChlNa&gt;</t>
  </si>
  <si>
    <t>CFM8749G&lt;ChlNa&gt;</t>
  </si>
  <si>
    <t>CFM8687APV&lt;ChlNa&gt;</t>
  </si>
  <si>
    <t>CFM8141K&lt;ChlNa&gt;</t>
  </si>
  <si>
    <t>CFM8750APV&lt;ChlNa&gt;</t>
  </si>
  <si>
    <t>CFM8750K&lt;ChlNa&gt;</t>
  </si>
  <si>
    <t>CFM9223APV&lt;ChlNa&gt;</t>
  </si>
  <si>
    <t>CFM9223D&lt;ChlNa&gt;</t>
  </si>
  <si>
    <t>CFM9223G&lt;ChlNa&gt;</t>
  </si>
  <si>
    <t>CFM8100K&lt;ChlNa&gt;</t>
  </si>
  <si>
    <t>CFM8506APV&lt;ChlNa&gt;</t>
  </si>
  <si>
    <t>CFM8506K&lt;ChlNa&gt;</t>
  </si>
  <si>
    <t>CFM8801K&lt;ChlNa&gt;</t>
  </si>
  <si>
    <t>CFM8937K&lt;ChlNa&gt;</t>
  </si>
  <si>
    <t>CFM8937PATRIMON&lt;ChlNa&gt;</t>
  </si>
  <si>
    <t>CFM8032INSTITUC&lt;ChlNa&gt;</t>
  </si>
  <si>
    <t>CFM8902K&lt;ChlNa&gt;</t>
  </si>
  <si>
    <t>CFM8142K&lt;ChlNa&gt;</t>
  </si>
  <si>
    <t>CFM8172LV&lt;ChlNa&gt;</t>
  </si>
  <si>
    <t>CFM8172O&lt;ChlNa&gt;</t>
  </si>
  <si>
    <t>CFM8502LV&lt;ChlNa&gt;</t>
  </si>
  <si>
    <t>CFM8502Q&lt;ChlNa&gt;</t>
  </si>
  <si>
    <t>CFM8934BCH&lt;ChlNa&gt;</t>
  </si>
  <si>
    <t>CFM9733A&lt;ChlNa&gt;</t>
  </si>
  <si>
    <t>CFM9733BCH&lt;ChlNa&gt;</t>
  </si>
  <si>
    <t>CFM9673UNICA&lt;ChlNa&gt;</t>
  </si>
  <si>
    <t>CFM9672UNICA&lt;ChlNa&gt;</t>
  </si>
  <si>
    <t>CFM8026P&lt;ChlNa&gt;</t>
  </si>
  <si>
    <t>CFM8038LPI&lt;ChlNa&gt;</t>
  </si>
  <si>
    <t>CFM8038O&lt;ChlNa&gt;</t>
  </si>
  <si>
    <t>CFM9594A&lt;ChlNa&gt;</t>
  </si>
  <si>
    <t>CFM9594B&lt;ChlNa&gt;</t>
  </si>
  <si>
    <t>CFM9594C&lt;ChlNa&gt;</t>
  </si>
  <si>
    <t>CFM9594G&lt;ChlNa&gt;</t>
  </si>
  <si>
    <t>CFM9594K&lt;ChlNa&gt;</t>
  </si>
  <si>
    <t>CFM9594PLAN1&lt;ChlNa&gt;</t>
  </si>
  <si>
    <t>CFM9594PLAN2&lt;ChlNa&gt;</t>
  </si>
  <si>
    <t>CFM9594PLAN3&lt;ChlNa&gt;</t>
  </si>
  <si>
    <t>CFM9594PLAN4&lt;ChlNa&gt;</t>
  </si>
  <si>
    <t>CFM9595A&lt;ChlNa&gt;</t>
  </si>
  <si>
    <t>CFM9595B&lt;ChlNa&gt;</t>
  </si>
  <si>
    <t>CFM9595C&lt;ChlNa&gt;</t>
  </si>
  <si>
    <t>CFM9595G&lt;ChlNa&gt;</t>
  </si>
  <si>
    <t>CFM9595K&lt;ChlNa&gt;</t>
  </si>
  <si>
    <t>CFM9595PLAN1&lt;ChlNa&gt;</t>
  </si>
  <si>
    <t>CFM9595PLAN2&lt;ChlNa&gt;</t>
  </si>
  <si>
    <t>CFM9595PLAN3&lt;ChlNa&gt;</t>
  </si>
  <si>
    <t>CFM9595PLAN4&lt;ChlNa&gt;</t>
  </si>
  <si>
    <t>CFM8177LV&lt;ChlNa&gt;</t>
  </si>
  <si>
    <t>CFM8373ADC&lt;ChlNa&gt;</t>
  </si>
  <si>
    <t>CFM8373F&lt;ChlNa&gt;</t>
  </si>
  <si>
    <t>CFM8373F-APV&lt;ChlNa&gt;</t>
  </si>
  <si>
    <t>CFM8204F&lt;ChlNa&gt;</t>
  </si>
  <si>
    <t>CFM8204F-APV&lt;ChlNa&gt;</t>
  </si>
  <si>
    <t>CFM8206X&lt;ChlNa&gt;</t>
  </si>
  <si>
    <t>CFM8205ADC&lt;ChlNa&gt;</t>
  </si>
  <si>
    <t>CFM8205F&lt;ChlNa&gt;</t>
  </si>
  <si>
    <t>CFM8205F-APV&lt;ChlNa&gt;</t>
  </si>
  <si>
    <t>CFM8202D&lt;ChlNa&gt;</t>
  </si>
  <si>
    <t>CFM8202D-APV&lt;ChlNa&gt;</t>
  </si>
  <si>
    <t>CFM8898X&lt;ChlNa&gt;</t>
  </si>
  <si>
    <t>CFM9489B&lt;ChlNa&gt;</t>
  </si>
  <si>
    <t>CFM9489BCH&lt;ChlNa&gt;</t>
  </si>
  <si>
    <t>CFM9489P&lt;ChlNa&gt;</t>
  </si>
  <si>
    <t>CFM9414A&lt;ChlNa&gt;</t>
  </si>
  <si>
    <t>CFM9414B&lt;ChlNa&gt;</t>
  </si>
  <si>
    <t>CFM9414G&lt;ChlNa&gt;</t>
  </si>
  <si>
    <t>CFM9568A&lt;ChlNa&gt;</t>
  </si>
  <si>
    <t>CFM9568APV&lt;ChlNa&gt;</t>
  </si>
  <si>
    <t>CFM9561BCH&lt;ChlNa&gt;</t>
  </si>
  <si>
    <t>CFM8317F&lt;ChlNa&gt;</t>
  </si>
  <si>
    <t>CFM8317VIVIENDA&lt;ChlNa&gt;</t>
  </si>
  <si>
    <t>CFM9079A&lt;ChlNa&gt;</t>
  </si>
  <si>
    <t>CFM9079APV&lt;ChlNa&gt;</t>
  </si>
  <si>
    <t>CFM9079INVER&lt;ChlNa&gt;</t>
  </si>
  <si>
    <t>CFM9079PERSO&lt;ChlNa&gt;</t>
  </si>
  <si>
    <t>CFM8170LV&lt;ChlNa&gt;</t>
  </si>
  <si>
    <t>CFM8303LV&lt;ChlNa&gt;</t>
  </si>
  <si>
    <t>CFM8375LV&lt;ChlNa&gt;</t>
  </si>
  <si>
    <t>CFM8967BCI&lt;ChlNa&gt;</t>
  </si>
  <si>
    <t>CFM8615G&lt;ChlNa&gt;</t>
  </si>
  <si>
    <t>CFM8274BCH&lt;ChlNa&gt;</t>
  </si>
  <si>
    <t>CFM9073A&lt;ChlNa&gt;</t>
  </si>
  <si>
    <t>CFM9073B&lt;ChlNa&gt;</t>
  </si>
  <si>
    <t>CFM9073G&lt;ChlNa&gt;</t>
  </si>
  <si>
    <t>CFM9073I-APV&lt;ChlNa&gt;</t>
  </si>
  <si>
    <t>CFM9073S&lt;ChlNa&gt;</t>
  </si>
  <si>
    <t>CFM9073V&lt;ChlNa&gt;</t>
  </si>
  <si>
    <t>CFM8174BPRIV&lt;ChlNa&gt;</t>
  </si>
  <si>
    <t>CFM8422LPI&lt;ChlNa&gt;</t>
  </si>
  <si>
    <t>CFM8422O&lt;ChlNa&gt;</t>
  </si>
  <si>
    <t>CFM8152BCH&lt;ChlNa&gt;</t>
  </si>
  <si>
    <t>CFM9056F&lt;ChlNa&gt;</t>
  </si>
  <si>
    <t>CFM9056IM&lt;ChlNa&gt;</t>
  </si>
  <si>
    <t>CFM9072A&lt;ChlNa&gt;</t>
  </si>
  <si>
    <t>CFM9072B&lt;ChlNa&gt;</t>
  </si>
  <si>
    <t>CFM8940I-APV&lt;ChlNa&gt;</t>
  </si>
  <si>
    <t>CFM9655A&lt;ChlNa&gt;</t>
  </si>
  <si>
    <t>CFM9655APV&lt;ChlNa&gt;</t>
  </si>
  <si>
    <t>CFM9655B&lt;ChlNa&gt;</t>
  </si>
  <si>
    <t>CFM9655FO&lt;ChlNa&gt;</t>
  </si>
  <si>
    <t>CFM9655GP&lt;ChlNa&gt;</t>
  </si>
  <si>
    <t>CFM9352CORPO&lt;ChlNa&gt;</t>
  </si>
  <si>
    <t>CFM9352EJECU&lt;ChlNa&gt;</t>
  </si>
  <si>
    <t>CFM9352INVER&lt;ChlNa&gt;</t>
  </si>
  <si>
    <t>CFM9352UNIVE&lt;ChlNa&gt;</t>
  </si>
  <si>
    <t>CFM8918B-APV/AP&lt;ChlNa&gt;</t>
  </si>
  <si>
    <t>CFM8257BCI&lt;ChlNa&gt;</t>
  </si>
  <si>
    <t>CFM9104A&lt;ChlNa&gt;</t>
  </si>
  <si>
    <t>CFM9104B&lt;ChlNa&gt;</t>
  </si>
  <si>
    <t>CFM9104C&lt;ChlNa&gt;</t>
  </si>
  <si>
    <t>CFM9104I&lt;ChlNa&gt;</t>
  </si>
  <si>
    <t>CFM8249BCH&lt;ChlNa&gt;</t>
  </si>
  <si>
    <t>CFM8249P&lt;ChlNa&gt;</t>
  </si>
  <si>
    <t>CFM9575B-APV/AP&lt;ChlNa&gt;</t>
  </si>
  <si>
    <t>CFM9004B-APV/AP&lt;ChlNa&gt;</t>
  </si>
  <si>
    <t>CFM9054B-APV/AP&lt;ChlNa&gt;</t>
  </si>
  <si>
    <t>CFM9025B-APV/AP&lt;ChlNa&gt;</t>
  </si>
  <si>
    <t>CFM8054BCH&lt;ChlNa&gt;</t>
  </si>
  <si>
    <t>CFM8054BPLUS&lt;ChlNa&gt;</t>
  </si>
  <si>
    <t>CFM8723LV&lt;ChlNa&gt;</t>
  </si>
  <si>
    <t>CFM9548B-APV&lt;ChlNa&gt;</t>
  </si>
  <si>
    <t>CFM9625A&lt;ChlNa&gt;</t>
  </si>
  <si>
    <t>CFM9625B-APV/AP&lt;ChlNa&gt;</t>
  </si>
  <si>
    <t>CFM8437LV&lt;ChlNa&gt;</t>
  </si>
  <si>
    <t>CFM9193A&lt;ChlNa&gt;</t>
  </si>
  <si>
    <t>CFM9193F&lt;ChlNa&gt;</t>
  </si>
  <si>
    <t>CFM9192A&lt;ChlNa&gt;</t>
  </si>
  <si>
    <t>CFM9192F&lt;ChlNa&gt;</t>
  </si>
  <si>
    <t>CFM9192O&lt;ChlNa&gt;</t>
  </si>
  <si>
    <t>CFM9191A&lt;ChlNa&gt;</t>
  </si>
  <si>
    <t>CFM9191F&lt;ChlNa&gt;</t>
  </si>
  <si>
    <t>CFM9191O&lt;ChlNa&gt;</t>
  </si>
  <si>
    <t>CFM9190A&lt;ChlNa&gt;</t>
  </si>
  <si>
    <t>CFM9190F&lt;ChlNa&gt;</t>
  </si>
  <si>
    <t>CFM9190O&lt;ChlNa&gt;</t>
  </si>
  <si>
    <t>CFM8125BPLUS&lt;ChlNa&gt;</t>
  </si>
  <si>
    <t>CFM9728UNICA&lt;ChlNa&gt;</t>
  </si>
  <si>
    <t>CFM9533UNICA&lt;ChlNa&gt;</t>
  </si>
  <si>
    <t>CFM8457B-APV/AP&lt;ChlNa&gt;</t>
  </si>
  <si>
    <t>CFM8277B-APV/AP&lt;ChlNa&gt;</t>
  </si>
  <si>
    <t>CFM8247B-APV/AP&lt;ChlNa&gt;</t>
  </si>
  <si>
    <t>CFM8381B-APV/AP&lt;ChlNa&gt;</t>
  </si>
  <si>
    <t>CFM8629B-APV&lt;ChlNa&gt;</t>
  </si>
  <si>
    <t>CFM8456B-APV/AP&lt;ChlNa&gt;</t>
  </si>
  <si>
    <t>CFM8459B-APV/AP&lt;ChlNa&gt;</t>
  </si>
  <si>
    <t>CFM8363B-APV/AP&lt;ChlNa&gt;</t>
  </si>
  <si>
    <t>CFM8694B-APV/AP&lt;ChlNa&gt;</t>
  </si>
  <si>
    <t>CFM8694H-APV/AP&lt;ChlNa&gt;</t>
  </si>
  <si>
    <t>CFM8694I-APV/AP&lt;ChlNa&gt;</t>
  </si>
  <si>
    <t>CFM8695B-APV/AP&lt;ChlNa&gt;</t>
  </si>
  <si>
    <t>CFM8695H-APV/AP&lt;ChlNa&gt;</t>
  </si>
  <si>
    <t>CFM8695I-APV/AP&lt;ChlNa&gt;</t>
  </si>
  <si>
    <t>CFM8696B-APV/AP&lt;ChlNa&gt;</t>
  </si>
  <si>
    <t>CFM8696H-APV/AP&lt;ChlNa&gt;</t>
  </si>
  <si>
    <t>CFM8696I-APV/AP&lt;ChlNa&gt;</t>
  </si>
  <si>
    <t>CFM8853B-APV/AP&lt;ChlNa&gt;</t>
  </si>
  <si>
    <t>CFM8805B-APV/AP&lt;ChlNa&gt;</t>
  </si>
  <si>
    <t>CFM8411B-APV/AP&lt;ChlNa&gt;</t>
  </si>
  <si>
    <t>CFM8455B-APV/AP&lt;ChlNa&gt;</t>
  </si>
  <si>
    <t>CFM8455D&lt;ChlNa&gt;</t>
  </si>
  <si>
    <t>CFM8458B-APV/AP&lt;ChlNa&gt;</t>
  </si>
  <si>
    <t>CFM8097LPI&lt;ChlNa&gt;</t>
  </si>
  <si>
    <t>CFM8097O&lt;ChlNa&gt;</t>
  </si>
  <si>
    <t>CFM8610LPI&lt;ChlNa&gt;</t>
  </si>
  <si>
    <t>CFM8610O&lt;ChlNa&gt;</t>
  </si>
  <si>
    <t>CFM9187A&lt;ChlNa&gt;</t>
  </si>
  <si>
    <t>CFM9187B&lt;ChlNa&gt;</t>
  </si>
  <si>
    <t>CFM9187I-APV&lt;ChlNa&gt;</t>
  </si>
  <si>
    <t>CFM9187S&lt;ChlNa&gt;</t>
  </si>
  <si>
    <t>CFM9187V&lt;ChlNa&gt;</t>
  </si>
  <si>
    <t>CFM9166UNICA&lt;ChlNa&gt;</t>
  </si>
  <si>
    <t>CFM8129BCH&lt;ChlNa&gt;</t>
  </si>
  <si>
    <t>CFM8129BPLUS&lt;ChlNa&gt;</t>
  </si>
  <si>
    <t>CFM8933K&lt;ChlNa&gt;</t>
  </si>
  <si>
    <t>CFM9238K&lt;ChlNa&gt;</t>
  </si>
  <si>
    <t>CFM9699CLASI&lt;ChlNa&gt;</t>
  </si>
  <si>
    <t>CFM9372ADC&lt;ChlNa&gt;</t>
  </si>
  <si>
    <t>CFM9372BPRIV&lt;ChlNa&gt;</t>
  </si>
  <si>
    <t>CFM9371ADC&lt;ChlNa&gt;</t>
  </si>
  <si>
    <t>CFM9371BPRIV&lt;ChlNa&gt;</t>
  </si>
  <si>
    <t>CFM9371I&lt;ChlNa&gt;</t>
  </si>
  <si>
    <t>CFM9727INVER&lt;ChlNa&gt;</t>
  </si>
  <si>
    <t>CFM9675CLASI&lt;ChlNa&gt;</t>
  </si>
  <si>
    <t>CFM9586INVER&lt;ChlNa&gt;</t>
  </si>
  <si>
    <t>CFM9440UNICA&lt;ChlNa&gt;</t>
  </si>
  <si>
    <t>CFM9632CLASI&lt;ChlNa&gt;</t>
  </si>
  <si>
    <t>CFM9511ALPAT&lt;ChlNa&gt;</t>
  </si>
  <si>
    <t>CFM9511APV&lt;ChlNa&gt;</t>
  </si>
  <si>
    <t>CFM9511BPRIV&lt;ChlNa&gt;</t>
  </si>
  <si>
    <t>CFM9511CLASI&lt;ChlNa&gt;</t>
  </si>
  <si>
    <t>CFM9228ALPAT&lt;ChlNa&gt;</t>
  </si>
  <si>
    <t>CFM9228APV&lt;ChlNa&gt;</t>
  </si>
  <si>
    <t>CFM9228BPRIV&lt;ChlNa&gt;</t>
  </si>
  <si>
    <t>CFM9228CLASI&lt;ChlNa&gt;</t>
  </si>
  <si>
    <t>CFM9228FAMIL&lt;ChlNa&gt;</t>
  </si>
  <si>
    <t>CFM9231A&lt;ChlNa&gt;</t>
  </si>
  <si>
    <t>CFM9231ADC&lt;ChlNa&gt;</t>
  </si>
  <si>
    <t>CFM9231BCI&lt;ChlNa&gt;</t>
  </si>
  <si>
    <t>CFM9231CLASI&lt;ChlNa&gt;</t>
  </si>
  <si>
    <t>CFM9231INSTI&lt;ChlNa&gt;</t>
  </si>
  <si>
    <t>CFM9365A&lt;ChlNa&gt;</t>
  </si>
  <si>
    <t>CFM9365B&lt;ChlNa&gt;</t>
  </si>
  <si>
    <t>CFM9365I&lt;ChlNa&gt;</t>
  </si>
  <si>
    <t>CFM9365IM&lt;ChlNa&gt;</t>
  </si>
  <si>
    <t>CFM9365U&lt;ChlNa&gt;</t>
  </si>
  <si>
    <t>CFM9310B&lt;ChlNa&gt;</t>
  </si>
  <si>
    <t>CFM9310D&lt;ChlNa&gt;</t>
  </si>
  <si>
    <t>CFM9310E&lt;ChlNa&gt;</t>
  </si>
  <si>
    <t>CFM9310F&lt;ChlNa&gt;</t>
  </si>
  <si>
    <t>CFM9310I&lt;ChlNa&gt;</t>
  </si>
  <si>
    <t>CFM9310IM&lt;ChlNa&gt;</t>
  </si>
  <si>
    <t>CFM9557A&lt;ChlNa&gt;</t>
  </si>
  <si>
    <t>CFM9557APV&lt;ChlNa&gt;</t>
  </si>
  <si>
    <t>CFM9557F&lt;ChlNa&gt;</t>
  </si>
  <si>
    <t>CFM9557LV&lt;ChlNa&gt;</t>
  </si>
  <si>
    <t>CFM9027LV&lt;ChlNa&gt;</t>
  </si>
  <si>
    <t>CFM9226ADC&lt;ChlNa&gt;</t>
  </si>
  <si>
    <t>CFM9226ALPAT&lt;ChlNa&gt;</t>
  </si>
  <si>
    <t>CFM9226APV&lt;ChlNa&gt;</t>
  </si>
  <si>
    <t>CFM9226BPRIV&lt;ChlNa&gt;</t>
  </si>
  <si>
    <t>CFM9226INSTI&lt;ChlNa&gt;</t>
  </si>
  <si>
    <t>CFM9060APV&lt;ChlNa&gt;</t>
  </si>
  <si>
    <t>CFM9060INVER&lt;ChlNa&gt;</t>
  </si>
  <si>
    <t>CFM9061INVER&lt;ChlNa&gt;</t>
  </si>
  <si>
    <t>CFM9062APV&lt;ChlNa&gt;</t>
  </si>
  <si>
    <t>CFM9062INVER&lt;ChlNa&gt;</t>
  </si>
  <si>
    <t>CFM9063APV&lt;ChlNa&gt;</t>
  </si>
  <si>
    <t>CFM9063INVER&lt;ChlNa&gt;</t>
  </si>
  <si>
    <t>CFM9221A&lt;ChlNa&gt;</t>
  </si>
  <si>
    <t>CFM9221APV&lt;ChlNa&gt;</t>
  </si>
  <si>
    <t>CFM9221F&lt;ChlNa&gt;</t>
  </si>
  <si>
    <t>CFM9221I&lt;ChlNa&gt;</t>
  </si>
  <si>
    <t>CFM9593A&lt;ChlNa&gt;</t>
  </si>
  <si>
    <t>CFM9593B&lt;ChlNa&gt;</t>
  </si>
  <si>
    <t>CFM9593C&lt;ChlNa&gt;</t>
  </si>
  <si>
    <t>CFM9593G&lt;ChlNa&gt;</t>
  </si>
  <si>
    <t>CFM9593K&lt;ChlNa&gt;</t>
  </si>
  <si>
    <t>CFM9593PLAN1&lt;ChlNa&gt;</t>
  </si>
  <si>
    <t>CFM9593PLAN2&lt;ChlNa&gt;</t>
  </si>
  <si>
    <t>CFM9593PLAN3&lt;ChlNa&gt;</t>
  </si>
  <si>
    <t>CFM9593PLAN4&lt;ChlNa&gt;</t>
  </si>
  <si>
    <t>CFM9596A&lt;ChlNa&gt;</t>
  </si>
  <si>
    <t>CFM9596B&lt;ChlNa&gt;</t>
  </si>
  <si>
    <t>CFM9596C&lt;ChlNa&gt;</t>
  </si>
  <si>
    <t>CFM9596G&lt;ChlNa&gt;</t>
  </si>
  <si>
    <t>CFM9596K&lt;ChlNa&gt;</t>
  </si>
  <si>
    <t>CFM9596PLAN1&lt;ChlNa&gt;</t>
  </si>
  <si>
    <t>CFM9596PLAN2&lt;ChlNa&gt;</t>
  </si>
  <si>
    <t>CFM9596PLAN3&lt;ChlNa&gt;</t>
  </si>
  <si>
    <t>CFM9596PLAN4&lt;ChlNa&gt;</t>
  </si>
  <si>
    <t>CFM9597A&lt;ChlNa&gt;</t>
  </si>
  <si>
    <t>CFM9597B&lt;ChlNa&gt;</t>
  </si>
  <si>
    <t>CFM9597C&lt;ChlNa&gt;</t>
  </si>
  <si>
    <t>CFM9597G&lt;ChlNa&gt;</t>
  </si>
  <si>
    <t>CFM9597O&lt;ChlNa&gt;</t>
  </si>
  <si>
    <t>CFM9597PLAN1&lt;ChlNa&gt;</t>
  </si>
  <si>
    <t>CFM9597PLAN2&lt;ChlNa&gt;</t>
  </si>
  <si>
    <t>CFM9597PLAN3&lt;ChlNa&gt;</t>
  </si>
  <si>
    <t>CFM9597PLAN4&lt;ChlNa&gt;</t>
  </si>
  <si>
    <t>CFM8959D1&lt;ChlNa&gt;</t>
  </si>
  <si>
    <t>CFM9648EJECU&lt;ChlNa&gt;</t>
  </si>
  <si>
    <t>CFM9648G&lt;ChlNa&gt;</t>
  </si>
  <si>
    <t>CFM9646APV&lt;ChlNa&gt;</t>
  </si>
  <si>
    <t>CFM9646EJECU&lt;ChlNa&gt;</t>
  </si>
  <si>
    <t>CFM9646G&lt;ChlNa&gt;</t>
  </si>
  <si>
    <t>CFM9649ALTO&lt;ChlNa&gt;</t>
  </si>
  <si>
    <t>CFM9649EJECU&lt;ChlNa&gt;</t>
  </si>
  <si>
    <t>CFM9649G&lt;ChlNa&gt;</t>
  </si>
  <si>
    <t>CFM9647ALTO&lt;ChlNa&gt;</t>
  </si>
  <si>
    <t>CFM9647EJECU&lt;ChlNa&gt;</t>
  </si>
  <si>
    <t>CFM9647G&lt;ChlNa&gt;</t>
  </si>
  <si>
    <t>CFM9006ADC&lt;ChlNa&gt;</t>
  </si>
  <si>
    <t>CFM8824LPI&lt;ChlNa&gt;</t>
  </si>
  <si>
    <t>CFM8825LPI&lt;ChlNa&gt;</t>
  </si>
  <si>
    <t>CFM8826LPI&lt;ChlNa&gt;</t>
  </si>
  <si>
    <t>CFM8826O&lt;ChlNa&gt;</t>
  </si>
  <si>
    <t>CFM8827LPI&lt;ChlNa&gt;</t>
  </si>
  <si>
    <t>CFM8993S-APV&lt;ChlNa&gt;</t>
  </si>
  <si>
    <t>CFM8994S-APV&lt;ChlNa&gt;</t>
  </si>
  <si>
    <t>CFM8992S-APV&lt;ChlNa&gt;</t>
  </si>
  <si>
    <t>CFM9005ADC&lt;ChlNa&gt;</t>
  </si>
  <si>
    <t>CFM9005F&lt;ChlNa&gt;</t>
  </si>
  <si>
    <t>CFM9005F-APV&lt;ChlNa&gt;</t>
  </si>
  <si>
    <t>CFM9024ADC&lt;ChlNa&gt;</t>
  </si>
  <si>
    <t>CFM9024F&lt;ChlNa&gt;</t>
  </si>
  <si>
    <t>CFM9024F-APV&lt;ChlNa&gt;</t>
  </si>
  <si>
    <t>CFM9450B&lt;ChlNa&gt;</t>
  </si>
  <si>
    <t>CFM9450PLAN3&lt;ChlNa&gt;</t>
  </si>
  <si>
    <t>CFM9450PLAN4&lt;ChlNa&gt;</t>
  </si>
  <si>
    <t>CFM9253UNICA&lt;ChlNa&gt;</t>
  </si>
  <si>
    <t>CFM8460A&lt;ChlNa&gt;</t>
  </si>
  <si>
    <t>CFM8460BCI&lt;ChlNa&gt;</t>
  </si>
  <si>
    <t>CFM8946B-APV/AP&lt;ChlNa&gt;</t>
  </si>
  <si>
    <t>CFM8315LV&lt;ChlNa&gt;</t>
  </si>
  <si>
    <t>CFM8023BCH&lt;ChlNa&gt;</t>
  </si>
  <si>
    <t>CFM8023BPLUS&lt;ChlNa&gt;</t>
  </si>
  <si>
    <t>CFM9345A&lt;ChlNa&gt;</t>
  </si>
  <si>
    <t>CFM8427E&lt;ChlNa&gt;</t>
  </si>
  <si>
    <t>CFM8427F&lt;ChlNa&gt;</t>
  </si>
  <si>
    <t>CFM8401F&lt;ChlNa&gt;</t>
  </si>
  <si>
    <t>CFM8401IM&lt;ChlNa&gt;</t>
  </si>
  <si>
    <t>CFM8442E&lt;ChlNa&gt;</t>
  </si>
  <si>
    <t>CFM8912G&lt;ChlNa&gt;</t>
  </si>
  <si>
    <t>CFM8912I-APV&lt;ChlNa&gt;</t>
  </si>
  <si>
    <t>CFM8987107A&lt;ChlNa&gt;</t>
  </si>
  <si>
    <t>CFM8987APV1&lt;ChlNa&gt;</t>
  </si>
  <si>
    <t>CFM8987G&lt;ChlNa&gt;</t>
  </si>
  <si>
    <t>CFM8987I-APV&lt;ChlNa&gt;</t>
  </si>
  <si>
    <t>CFM8929I&lt;ChlNa&gt;</t>
  </si>
  <si>
    <t>CFM8534BPLUS&lt;ChlNa&gt;</t>
  </si>
  <si>
    <t>CFM9294B&lt;ChlNa&gt;</t>
  </si>
  <si>
    <t>CFM9294BCH&lt;ChlNa&gt;</t>
  </si>
  <si>
    <t>CFM8971S-APV&lt;ChlNa&gt;</t>
  </si>
  <si>
    <t>CFM9255B&lt;ChlNa&gt;</t>
  </si>
  <si>
    <t>CFM9255BCH&lt;ChlNa&gt;</t>
  </si>
  <si>
    <t>CFM8263LV&lt;ChlNa&gt;</t>
  </si>
  <si>
    <t>CFM8240LV&lt;ChlNa&gt;</t>
  </si>
  <si>
    <t>CFM9162A&lt;ChlNa&gt;</t>
  </si>
  <si>
    <t>CFM9162D&lt;ChlNa&gt;</t>
  </si>
  <si>
    <t>CFM8811BCH&lt;ChlNa&gt;</t>
  </si>
  <si>
    <t>CFM8811BPLUS&lt;ChlNa&gt;</t>
  </si>
  <si>
    <t>CFM8705LV&lt;ChlNa&gt;</t>
  </si>
  <si>
    <t>CFM8250LPI&lt;ChlNa&gt;</t>
  </si>
  <si>
    <t>CFM8250O&lt;ChlNa&gt;</t>
  </si>
  <si>
    <t>CFM8251LPI&lt;ChlNa&gt;</t>
  </si>
  <si>
    <t>CFM8251P&lt;ChlNa&gt;</t>
  </si>
  <si>
    <t>CFM8252LPI&lt;ChlNa&gt;</t>
  </si>
  <si>
    <t>CFM8252P&lt;ChlNa&gt;</t>
  </si>
  <si>
    <t>CFM8600LPI&lt;ChlNa&gt;</t>
  </si>
  <si>
    <t>CFM8600P&lt;ChlNa&gt;</t>
  </si>
  <si>
    <t>CFM9687A&lt;ChlNa&gt;</t>
  </si>
  <si>
    <t>CFM9687B&lt;ChlNa&gt;</t>
  </si>
  <si>
    <t>CFM9687C&lt;ChlNa&gt;</t>
  </si>
  <si>
    <t>CFM9687LP180&lt;ChlNa&gt;</t>
  </si>
  <si>
    <t>CFM9687LP3&lt;ChlNa&gt;</t>
  </si>
  <si>
    <t>CFM9687PLAN3&lt;ChlNa&gt;</t>
  </si>
  <si>
    <t>CFM9687PLAN4&lt;ChlNa&gt;</t>
  </si>
  <si>
    <t>CFM9688A&lt;ChlNa&gt;</t>
  </si>
  <si>
    <t>CFM9688B&lt;ChlNa&gt;</t>
  </si>
  <si>
    <t>CFM9688LP180&lt;ChlNa&gt;</t>
  </si>
  <si>
    <t>CFM9688LP3&lt;ChlNa&gt;</t>
  </si>
  <si>
    <t>CFM9688PLAN3&lt;ChlNa&gt;</t>
  </si>
  <si>
    <t>CFM9688PLAN4&lt;ChlNa&gt;</t>
  </si>
  <si>
    <t>CFM8823G&lt;ChlNa&gt;</t>
  </si>
  <si>
    <t>CFM8823H&lt;ChlNa&gt;</t>
  </si>
  <si>
    <t>CFM8823S&lt;ChlNa&gt;</t>
  </si>
  <si>
    <t>CFM8115B&lt;ChlNa&gt;</t>
  </si>
  <si>
    <t>CFM8292APV&lt;ChlNa&gt;</t>
  </si>
  <si>
    <t>CFM8292F&lt;ChlNa&gt;</t>
  </si>
  <si>
    <t>CFM8130LV&lt;ChlNa&gt;</t>
  </si>
  <si>
    <t>CFM8885APV&lt;ChlNa&gt;</t>
  </si>
  <si>
    <t>CFM8885F&lt;ChlNa&gt;</t>
  </si>
  <si>
    <t>CFM8062BPLUS&lt;ChlNa&gt;</t>
  </si>
  <si>
    <t>CFM8881APV1&lt;ChlNa&gt;</t>
  </si>
  <si>
    <t>CFM8881I-APV&lt;ChlNa&gt;</t>
  </si>
  <si>
    <t>CFM8881S&lt;ChlNa&gt;</t>
  </si>
  <si>
    <t>CFM9712A&lt;ChlNa&gt;</t>
  </si>
  <si>
    <t>CFM9712B&lt;ChlNa&gt;</t>
  </si>
  <si>
    <t>CFM9712GP&lt;ChlNa&gt;</t>
  </si>
  <si>
    <t>CFM9712S&lt;ChlNa&gt;</t>
  </si>
  <si>
    <t>CFM8986I-APV&lt;ChlNa&gt;</t>
  </si>
  <si>
    <t>CFM8986S&lt;ChlNa&gt;</t>
  </si>
  <si>
    <t>CFM9067B&lt;ChlNa&gt;</t>
  </si>
  <si>
    <t>CFM9067BPLUS&lt;ChlNa&gt;</t>
  </si>
  <si>
    <t>CFM9043BPLUS&lt;ChlNa&gt;</t>
  </si>
  <si>
    <t>CFM8966VIVIENDA&lt;ChlNa&gt;</t>
  </si>
  <si>
    <t>CFM8945F&lt;ChlNa&gt;</t>
  </si>
  <si>
    <t>CFM8606LV&lt;ChlNa&gt;</t>
  </si>
  <si>
    <t>CFM9564J&lt;ChlNa&gt;</t>
  </si>
  <si>
    <t>CFM9564M&lt;ChlNa&gt;</t>
  </si>
  <si>
    <t>CFM8924G&lt;ChlNa&gt;</t>
  </si>
  <si>
    <t>CFM8924PATRIMON&lt;ChlNa&gt;</t>
  </si>
  <si>
    <t>CFM9570A&lt;ChlNa&gt;</t>
  </si>
  <si>
    <t>CFM9570APV&lt;ChlNa&gt;</t>
  </si>
  <si>
    <t>CFM8991APV&lt;ChlNa&gt;</t>
  </si>
  <si>
    <t>CFM8991GLOBA&lt;ChlNa&gt;</t>
  </si>
  <si>
    <t>CFM8991INVER&lt;ChlNa&gt;</t>
  </si>
  <si>
    <t>CFM8991PATRI&lt;ChlNa&gt;</t>
  </si>
  <si>
    <t>CFM8991PERSO&lt;ChlNa&gt;</t>
  </si>
  <si>
    <t>CFM8555BPLUS&lt;ChlNa&gt;</t>
  </si>
  <si>
    <t>CFM8907APV&lt;ChlNa&gt;</t>
  </si>
  <si>
    <t>CFM8907F&lt;ChlNa&gt;</t>
  </si>
  <si>
    <t>CFM9033LPI&lt;ChlNa&gt;</t>
  </si>
  <si>
    <t>CFM9033O&lt;ChlNa&gt;</t>
  </si>
  <si>
    <t>CFM9569A&lt;ChlNa&gt;</t>
  </si>
  <si>
    <t>CFM9569APV&lt;ChlNa&gt;</t>
  </si>
  <si>
    <t>CFM8245APV-AP&lt;ChlNa&gt;</t>
  </si>
  <si>
    <t>CFM8245LV&lt;ChlNa&gt;</t>
  </si>
  <si>
    <t>CFM8438LPI&lt;ChlNa&gt;</t>
  </si>
  <si>
    <t>CFM8438O&lt;ChlNa&gt;</t>
  </si>
  <si>
    <t>CFM8089LPI&lt;ChlNa&gt;</t>
  </si>
  <si>
    <t>CFM8089O&lt;ChlNa&gt;</t>
  </si>
  <si>
    <t>CFM8788APV-AP&lt;ChlNa&gt;</t>
  </si>
  <si>
    <t>CFM8316F&lt;ChlNa&gt;</t>
  </si>
  <si>
    <t>CFM8316IPA&lt;ChlNa&gt;</t>
  </si>
  <si>
    <t>CFM8316VIVIENDA&lt;ChlNa&gt;</t>
  </si>
  <si>
    <t>CFM9259P&lt;ChlNa&gt;</t>
  </si>
  <si>
    <t>CFM9260P&lt;ChlNa&gt;</t>
  </si>
  <si>
    <t>CFM8036BCI&lt;ChlNa&gt;</t>
  </si>
  <si>
    <t>CFM8950F&lt;ChlNa&gt;</t>
  </si>
  <si>
    <t>CFM8950F-APV&lt;ChlNa&gt;</t>
  </si>
  <si>
    <t>CFM9003SURA&lt;ChlNa&gt;</t>
  </si>
  <si>
    <t>CFM8619LPI&lt;ChlNa&gt;</t>
  </si>
  <si>
    <t>CFM8619O&lt;ChlNa&gt;</t>
  </si>
  <si>
    <t>CFM8357BCH&lt;ChlNa&gt;</t>
  </si>
  <si>
    <t>CFM9074A&lt;ChlNa&gt;</t>
  </si>
  <si>
    <t>CFM9074APER&lt;ChlNa&gt;</t>
  </si>
  <si>
    <t>CFM9074APV&lt;ChlNa&gt;</t>
  </si>
  <si>
    <t>CFM9074B&lt;ChlNa&gt;</t>
  </si>
  <si>
    <t>CFM9074C&lt;ChlNa&gt;</t>
  </si>
  <si>
    <t>CFM9074I&lt;ChlNa&gt;</t>
  </si>
  <si>
    <t>CFM9074VIVIENDA&lt;ChlNa&gt;</t>
  </si>
  <si>
    <t>CFM9154VIVIENDA&lt;ChlNa&gt;</t>
  </si>
  <si>
    <t>CFM8906G&lt;ChlNa&gt;</t>
  </si>
  <si>
    <t>CFM9209ADC&lt;ChlNa&gt;</t>
  </si>
  <si>
    <t>CFM8028BCH&lt;ChlNa&gt;</t>
  </si>
  <si>
    <t>CFM8028BPLUS&lt;ChlNa&gt;</t>
  </si>
  <si>
    <t>CFM8766A&lt;ChlNa&gt;</t>
  </si>
  <si>
    <t>CFM8766BCI&lt;ChlNa&gt;</t>
  </si>
  <si>
    <t>CFM9651A&lt;ChlNa&gt;</t>
  </si>
  <si>
    <t>CFM9651APV&lt;ChlNa&gt;</t>
  </si>
  <si>
    <t>CFM9651B&lt;ChlNa&gt;</t>
  </si>
  <si>
    <t>CFM9651FO&lt;ChlNa&gt;</t>
  </si>
  <si>
    <t>CFM8076AM&lt;ChlNa&gt;</t>
  </si>
  <si>
    <t>CFM8076G&lt;ChlNa&gt;</t>
  </si>
  <si>
    <t>CFM8372GLOBA&lt;ChlNa&gt;</t>
  </si>
  <si>
    <t>CFM8372PATRI&lt;ChlNa&gt;</t>
  </si>
  <si>
    <t>CFM8159ALTO&lt;ChlNa&gt;</t>
  </si>
  <si>
    <t>CFM8159AM&lt;ChlNa&gt;</t>
  </si>
  <si>
    <t>CFM8159G&lt;ChlNa&gt;</t>
  </si>
  <si>
    <t>CFM8287AM&lt;ChlNa&gt;</t>
  </si>
  <si>
    <t>CFM8287G&lt;ChlNa&gt;</t>
  </si>
  <si>
    <t>CFM9490AM&lt;ChlNa&gt;</t>
  </si>
  <si>
    <t>CFM9405APV&lt;ChlNa&gt;</t>
  </si>
  <si>
    <t>CFM9405EJECU&lt;ChlNa&gt;</t>
  </si>
  <si>
    <t>CFM9405INVER&lt;ChlNa&gt;</t>
  </si>
  <si>
    <t>CFM9405UNIVE&lt;ChlNa&gt;</t>
  </si>
  <si>
    <t>CFM8090ALTO&lt;ChlNa&gt;</t>
  </si>
  <si>
    <t>CFM8090AM&lt;ChlNa&gt;</t>
  </si>
  <si>
    <t>CFM8090G&lt;ChlNa&gt;</t>
  </si>
  <si>
    <t>CFM8077AM&lt;ChlNa&gt;</t>
  </si>
  <si>
    <t>CFM8077G&lt;ChlNa&gt;</t>
  </si>
  <si>
    <t>CFM8160ALTO&lt;ChlNa&gt;</t>
  </si>
  <si>
    <t>CFM8160G&lt;ChlNa&gt;</t>
  </si>
  <si>
    <t>CFM8160III&lt;ChlNa&gt;</t>
  </si>
  <si>
    <t>CFM8057AM&lt;ChlNa&gt;</t>
  </si>
  <si>
    <t>CFM8058ALTO&lt;ChlNa&gt;</t>
  </si>
  <si>
    <t>CFM8058AM&lt;ChlNa&gt;</t>
  </si>
  <si>
    <t>CFM8058G&lt;ChlNa&gt;</t>
  </si>
  <si>
    <t>CFM8488ALTO&lt;ChlNa&gt;</t>
  </si>
  <si>
    <t>CFM8488AM&lt;ChlNa&gt;</t>
  </si>
  <si>
    <t>CFM8488G&lt;ChlNa&gt;</t>
  </si>
  <si>
    <t>CFM8082AM&lt;ChlNa&gt;</t>
  </si>
  <si>
    <t>CFM8082G&lt;ChlNa&gt;</t>
  </si>
  <si>
    <t>CFM8280AM&lt;ChlNa&gt;</t>
  </si>
  <si>
    <t>CFM8280G&lt;ChlNa&gt;</t>
  </si>
  <si>
    <t>CFM8529AHORRO&lt;ChlNa&gt;</t>
  </si>
  <si>
    <t>CFM8529APV&lt;ChlNa&gt;</t>
  </si>
  <si>
    <t>CFM8529PREMIUM&lt;ChlNa&gt;</t>
  </si>
  <si>
    <t>CFM8529WEB&lt;ChlNa&gt;</t>
  </si>
  <si>
    <t>CFM8413APV&lt;ChlNa&gt;</t>
  </si>
  <si>
    <t>CFM8413F&lt;ChlNa&gt;</t>
  </si>
  <si>
    <t>CFM8822APV&lt;ChlNa&gt;</t>
  </si>
  <si>
    <t>CFM8822F&lt;ChlNa&gt;</t>
  </si>
  <si>
    <t>CFM8049F&lt;ChlNa&gt;</t>
  </si>
  <si>
    <t>CFM8604APV&lt;ChlNa&gt;</t>
  </si>
  <si>
    <t>CFM8604F&lt;ChlNa&gt;</t>
  </si>
  <si>
    <t>CFM8050APV&lt;ChlNa&gt;</t>
  </si>
  <si>
    <t>CFM8050F&lt;ChlNa&gt;</t>
  </si>
  <si>
    <t>CFM8392APV&lt;ChlNa&gt;</t>
  </si>
  <si>
    <t>CFM8392F&lt;ChlNa&gt;</t>
  </si>
  <si>
    <t>CFM8820APV1&lt;ChlNa&gt;</t>
  </si>
  <si>
    <t>CFM8820I-APV&lt;ChlNa&gt;</t>
  </si>
  <si>
    <t>CFM8820S&lt;ChlNa&gt;</t>
  </si>
  <si>
    <t>CFM8492H&lt;ChlNa&gt;</t>
  </si>
  <si>
    <t>CFM8492I-APV&lt;ChlNa&gt;</t>
  </si>
  <si>
    <t>CFM8492S&lt;ChlNa&gt;</t>
  </si>
  <si>
    <t>CFM8048S&lt;ChlNa&gt;</t>
  </si>
  <si>
    <t>CFM8806APV1&lt;ChlNa&gt;</t>
  </si>
  <si>
    <t>CFM8806I-APV&lt;ChlNa&gt;</t>
  </si>
  <si>
    <t>CFM8384S&lt;ChlNa&gt;</t>
  </si>
  <si>
    <t>CFM8323APV1&lt;ChlNa&gt;</t>
  </si>
  <si>
    <t>CFM8323I-APV&lt;ChlNa&gt;</t>
  </si>
  <si>
    <t>CFM8323S&lt;ChlNa&gt;</t>
  </si>
  <si>
    <t>CFM8435H&lt;ChlNa&gt;</t>
  </si>
  <si>
    <t>CFM8435I-APV&lt;ChlNa&gt;</t>
  </si>
  <si>
    <t>CFM8435S&lt;ChlNa&gt;</t>
  </si>
  <si>
    <t>CFM8055APV1&lt;ChlNa&gt;</t>
  </si>
  <si>
    <t>CFM8055I-APV&lt;ChlNa&gt;</t>
  </si>
  <si>
    <t>CFM8055S&lt;ChlNa&gt;</t>
  </si>
  <si>
    <t>CFM8055V&lt;ChlNa&gt;</t>
  </si>
  <si>
    <t>CFM8294I-APV&lt;ChlNa&gt;</t>
  </si>
  <si>
    <t>CFM8294S&lt;ChlNa&gt;</t>
  </si>
  <si>
    <t>CFM8118APV1&lt;ChlNa&gt;</t>
  </si>
  <si>
    <t>CFM8118I-APV&lt;ChlNa&gt;</t>
  </si>
  <si>
    <t>CFM8118S&lt;ChlNa&gt;</t>
  </si>
  <si>
    <t>CFM8336I-APV&lt;ChlNa&gt;</t>
  </si>
  <si>
    <t>CFM8336N&lt;ChlNa&gt;</t>
  </si>
  <si>
    <t>CFM8336S&lt;ChlNa&gt;</t>
  </si>
  <si>
    <t>CFM8253B&lt;ChlNa&gt;</t>
  </si>
  <si>
    <t>CFM8253S&lt;ChlNa&gt;</t>
  </si>
  <si>
    <t>CFM8490APV1&lt;ChlNa&gt;</t>
  </si>
  <si>
    <t>CFM8490I-APV&lt;ChlNa&gt;</t>
  </si>
  <si>
    <t>CFM8490S&lt;ChlNa&gt;</t>
  </si>
  <si>
    <t>CFM8795APV1&lt;ChlNa&gt;</t>
  </si>
  <si>
    <t>CFM8795S&lt;ChlNa&gt;</t>
  </si>
  <si>
    <t>CFM8306I-APV&lt;ChlNa&gt;</t>
  </si>
  <si>
    <t>CFM8306S&lt;ChlNa&gt;</t>
  </si>
  <si>
    <t>CFM8430BCI&lt;ChlNa&gt;</t>
  </si>
  <si>
    <t>CFM9034AM&lt;ChlNa&gt;</t>
  </si>
  <si>
    <t>CFM9034G&lt;ChlNa&gt;</t>
  </si>
  <si>
    <t>CFM8948B-APV/AP&lt;ChlNa&gt;</t>
  </si>
  <si>
    <t>CFM8319F&lt;ChlNa&gt;</t>
  </si>
  <si>
    <t>CFM8319VIVIENDA&lt;ChlNa&gt;</t>
  </si>
  <si>
    <t>CFM9730A&lt;ChlNa&gt;</t>
  </si>
  <si>
    <t>CFM8679A&lt;ChlNa&gt;</t>
  </si>
  <si>
    <t>CFM8078BCH&lt;ChlNa&gt;</t>
  </si>
  <si>
    <t>CFM8078BPLUS&lt;ChlNa&gt;</t>
  </si>
  <si>
    <t>CFM8113LPI&lt;ChlNa&gt;</t>
  </si>
  <si>
    <t>CFM8113O&lt;ChlNa&gt;</t>
  </si>
  <si>
    <t>CFM8890B-APV/AP&lt;ChlNa&gt;</t>
  </si>
  <si>
    <t>CFM8011I&lt;ChlNa&gt;</t>
  </si>
  <si>
    <t>CFM8448BPLUS&lt;ChlNa&gt;</t>
  </si>
  <si>
    <t>CFM8347P&lt;ChlNa&gt;</t>
  </si>
  <si>
    <t>CFM8395P&lt;ChlNa&gt;</t>
  </si>
  <si>
    <t>CFM8393P&lt;ChlNa&gt;</t>
  </si>
  <si>
    <t>CFM8494P&lt;ChlNa&gt;</t>
  </si>
  <si>
    <t>CFM8471P&lt;ChlNa&gt;</t>
  </si>
  <si>
    <t>CFM8495P&lt;ChlNa&gt;</t>
  </si>
  <si>
    <t>CFM8346P&lt;ChlNa&gt;</t>
  </si>
  <si>
    <t>CFM8621P&lt;ChlNa&gt;</t>
  </si>
  <si>
    <t>CFM9048E-APV&lt;ChlNa&gt;</t>
  </si>
  <si>
    <t>CFM9048H-APV&lt;ChlNa&gt;</t>
  </si>
  <si>
    <t>CFM9048P&lt;ChlNa&gt;</t>
  </si>
  <si>
    <t>Acciones Estrategica</t>
  </si>
  <si>
    <t>Acciones Europa</t>
  </si>
  <si>
    <t>Acciones Mid Cap</t>
  </si>
  <si>
    <t>Acciones Nacionales</t>
  </si>
  <si>
    <t>Activa</t>
  </si>
  <si>
    <t>Activo 2025</t>
  </si>
  <si>
    <t>Activo 2035</t>
  </si>
  <si>
    <t>Activo 2045</t>
  </si>
  <si>
    <t>Activo 2055</t>
  </si>
  <si>
    <t>Ahorro A Plazo</t>
  </si>
  <si>
    <t>Ahorro Corto Plazo</t>
  </si>
  <si>
    <t>Ahorro Mp</t>
  </si>
  <si>
    <t>Ahorro Plus</t>
  </si>
  <si>
    <t>Alianza</t>
  </si>
  <si>
    <t>America Latina</t>
  </si>
  <si>
    <t>Andes</t>
  </si>
  <si>
    <t>Asia</t>
  </si>
  <si>
    <t>Asia Emergente</t>
  </si>
  <si>
    <t>Asia Fund</t>
  </si>
  <si>
    <t>Asiatico Accionario</t>
  </si>
  <si>
    <t>Balance I</t>
  </si>
  <si>
    <t>Balanceado Conservad</t>
  </si>
  <si>
    <t>Balanceado Moderado</t>
  </si>
  <si>
    <t>Banchile Inversionista Calif</t>
  </si>
  <si>
    <t>Banchile-Acciones</t>
  </si>
  <si>
    <t>Bancoestado Acciones Naciona</t>
  </si>
  <si>
    <t>Bancoestado Bnp Paribas Renta Emergente</t>
  </si>
  <si>
    <t>Bancoestado Perfil Dinamico A</t>
  </si>
  <si>
    <t>Bancoestado Perfil Moderado E</t>
  </si>
  <si>
    <t>Bancoestado Perfil Tradicional C</t>
  </si>
  <si>
    <t>Bandesarrollo Permanencia</t>
  </si>
  <si>
    <t>Bandesarrollo Proximidad</t>
  </si>
  <si>
    <t>Bandesarrollo Us$</t>
  </si>
  <si>
    <t>Banking Agresivo</t>
  </si>
  <si>
    <t>Banking Conservador</t>
  </si>
  <si>
    <t>Banking Moderado</t>
  </si>
  <si>
    <t>Bbva Acciones Nacionales</t>
  </si>
  <si>
    <t>Bbva Activa D</t>
  </si>
  <si>
    <t>Bbva Administración Activa Mixta</t>
  </si>
  <si>
    <t>Bbva Administracion Activa Total</t>
  </si>
  <si>
    <t>Bbva Andino</t>
  </si>
  <si>
    <t>Bbva Asia - Pacifico</t>
  </si>
  <si>
    <t>Bbva Bonos Latam</t>
  </si>
  <si>
    <t>Bbva Europa</t>
  </si>
  <si>
    <t>Bbva Excelencia</t>
  </si>
  <si>
    <t>Bbva Familia</t>
  </si>
  <si>
    <t>Bbva Futuro</t>
  </si>
  <si>
    <t>Bbva Ganancia</t>
  </si>
  <si>
    <t>Bbva Latam</t>
  </si>
  <si>
    <t>Bbva Liquidez Dolar</t>
  </si>
  <si>
    <t>Bbva Monetario I</t>
  </si>
  <si>
    <t>Bbva Renta Maxima</t>
  </si>
  <si>
    <t>Bbva Renta Optima</t>
  </si>
  <si>
    <t>Bbva Usa</t>
  </si>
  <si>
    <t>Bbva Valor Plus</t>
  </si>
  <si>
    <t>Bci B. Latino</t>
  </si>
  <si>
    <t>Bci Competitivo</t>
  </si>
  <si>
    <t>Bci De Negocios</t>
  </si>
  <si>
    <t>Bci De Personas</t>
  </si>
  <si>
    <t>Bci Deposito Efectivo</t>
  </si>
  <si>
    <t>Bci Eficaz</t>
  </si>
  <si>
    <t>Bci Eficiente</t>
  </si>
  <si>
    <t>Bci Express</t>
  </si>
  <si>
    <t>Bci Gran Valor</t>
  </si>
  <si>
    <t>Bci Monetario</t>
  </si>
  <si>
    <t>Bci Negocios Uf</t>
  </si>
  <si>
    <t>Bci Top Picks</t>
  </si>
  <si>
    <t>Bci Usa</t>
  </si>
  <si>
    <t>Bestado Bnp Par Mas Renta Bicentenario</t>
  </si>
  <si>
    <t>Bi Dinamico</t>
  </si>
  <si>
    <t>Bi Liquidez</t>
  </si>
  <si>
    <t>Bi Mas Ahorro</t>
  </si>
  <si>
    <t>Bice Acciones</t>
  </si>
  <si>
    <t>Bice Beneficio</t>
  </si>
  <si>
    <t>Bice Best Asia</t>
  </si>
  <si>
    <t>Bice Best Europa</t>
  </si>
  <si>
    <t>Bice Best Latinoamerica</t>
  </si>
  <si>
    <t>Bice Best Mercados Emergente</t>
  </si>
  <si>
    <t>Bice Best Norteamerica</t>
  </si>
  <si>
    <t>Bice Brasil</t>
  </si>
  <si>
    <t>Bice Chile Activo</t>
  </si>
  <si>
    <t>Bice Chile Mid Cap</t>
  </si>
  <si>
    <t>Bice Colombia</t>
  </si>
  <si>
    <t>Bice Commodities</t>
  </si>
  <si>
    <t>Bice Dinamico</t>
  </si>
  <si>
    <t>Bice Emprendedor</t>
  </si>
  <si>
    <t>Bice Extra</t>
  </si>
  <si>
    <t>Bice Extra Dólar</t>
  </si>
  <si>
    <t>Bice Index</t>
  </si>
  <si>
    <t>Bice India</t>
  </si>
  <si>
    <t>Bice Japon</t>
  </si>
  <si>
    <t>Bice Manager</t>
  </si>
  <si>
    <t>Bice Manager Dolar</t>
  </si>
  <si>
    <t>Bice Master</t>
  </si>
  <si>
    <t>Bice México</t>
  </si>
  <si>
    <t>Bice Peru</t>
  </si>
  <si>
    <t>Bice Target</t>
  </si>
  <si>
    <t>Bice Tendencias</t>
  </si>
  <si>
    <t>Bice Valores</t>
  </si>
  <si>
    <t>Bice Vanguardia</t>
  </si>
  <si>
    <t>Bnp Paribas Acc Des</t>
  </si>
  <si>
    <t>Bonos High Yield G</t>
  </si>
  <si>
    <t>Bonos Latam</t>
  </si>
  <si>
    <t>Bonos Uf 5 Años</t>
  </si>
  <si>
    <t>Bonos Uf Plus Iii</t>
  </si>
  <si>
    <t>Booster A Emerg Iii</t>
  </si>
  <si>
    <t>Booster Ae Iii</t>
  </si>
  <si>
    <t>Btg Investment Grade</t>
  </si>
  <si>
    <t>Capital Efectivo</t>
  </si>
  <si>
    <t>Capital Empresarial</t>
  </si>
  <si>
    <t>Capital Financiero</t>
  </si>
  <si>
    <t>Capitales</t>
  </si>
  <si>
    <t>Cartera Equilibrada</t>
  </si>
  <si>
    <t>Cartera Prudente</t>
  </si>
  <si>
    <t>Cash</t>
  </si>
  <si>
    <t>Celfin Acciones Asia Emergen</t>
  </si>
  <si>
    <t>Celfin Acciones Chilenas</t>
  </si>
  <si>
    <t>Celfin Acciones Latinoameric</t>
  </si>
  <si>
    <t>Celfin Acciones Usa</t>
  </si>
  <si>
    <t>Celfin Brasil</t>
  </si>
  <si>
    <t>Celfin Money Market</t>
  </si>
  <si>
    <t>Celfin Money Market Dolar</t>
  </si>
  <si>
    <t>Celfin Renta A Plazo</t>
  </si>
  <si>
    <t>Celfin Renta Chilena</t>
  </si>
  <si>
    <t>Celfin Renta Internacional</t>
  </si>
  <si>
    <t>Celfin Renta Nominal</t>
  </si>
  <si>
    <t>Chile Accion</t>
  </si>
  <si>
    <t>Chile Blue Chip Inde</t>
  </si>
  <si>
    <t>Chile Equities</t>
  </si>
  <si>
    <t>Chile Mid Cap</t>
  </si>
  <si>
    <t>Clooney</t>
  </si>
  <si>
    <t>Cobertura Global</t>
  </si>
  <si>
    <t>Compass Acc Chilenas</t>
  </si>
  <si>
    <t>Compromiso Bancoestado</t>
  </si>
  <si>
    <t>Conservador America</t>
  </si>
  <si>
    <t>Consorcio Acciones</t>
  </si>
  <si>
    <t>Consorcio Balanceado</t>
  </si>
  <si>
    <t>Consorcio Renta Lp</t>
  </si>
  <si>
    <t>Conveniencia Bancoestado</t>
  </si>
  <si>
    <t>Corp Eficiencia</t>
  </si>
  <si>
    <t>Corporate Bonds</t>
  </si>
  <si>
    <t>Corporate Dollar Fund</t>
  </si>
  <si>
    <t>Corto Plazo</t>
  </si>
  <si>
    <t>Crecimiento</t>
  </si>
  <si>
    <t>Dcl I.G.</t>
  </si>
  <si>
    <t>Deposito Mensual</t>
  </si>
  <si>
    <t>Deposito Total</t>
  </si>
  <si>
    <t>Deposito Xxi</t>
  </si>
  <si>
    <t>Deuda 360</t>
  </si>
  <si>
    <t>Deuda Chilena</t>
  </si>
  <si>
    <t>Deuda Corporativa</t>
  </si>
  <si>
    <t>Deuda Dolar</t>
  </si>
  <si>
    <t>Deuda Internacional</t>
  </si>
  <si>
    <t>Deuda Latam Dolar</t>
  </si>
  <si>
    <t>Disponible</t>
  </si>
  <si>
    <t>Dividendo Local</t>
  </si>
  <si>
    <t>Dolar Cash</t>
  </si>
  <si>
    <t>Dolar Disponible</t>
  </si>
  <si>
    <t>Dollar Fund</t>
  </si>
  <si>
    <t>E.T.F.Gestion</t>
  </si>
  <si>
    <t>Ea Agresivo</t>
  </si>
  <si>
    <t>Ea Conservador</t>
  </si>
  <si>
    <t>Ea Moderado</t>
  </si>
  <si>
    <t>Ea Small Cap Global</t>
  </si>
  <si>
    <t>Eai Deuda Corp Chile</t>
  </si>
  <si>
    <t>Eai Renta Chilena</t>
  </si>
  <si>
    <t>Emergente Global</t>
  </si>
  <si>
    <t>Emerging Fund</t>
  </si>
  <si>
    <t>Emerging Market</t>
  </si>
  <si>
    <t>Enfoque</t>
  </si>
  <si>
    <t>Esg Acciones Chilena</t>
  </si>
  <si>
    <t>Esg Latam</t>
  </si>
  <si>
    <t>Estados Unidos</t>
  </si>
  <si>
    <t>Estrategia Agresiva</t>
  </si>
  <si>
    <t>Estrategia Cons</t>
  </si>
  <si>
    <t>Estrategia Conservad</t>
  </si>
  <si>
    <t>Estrategia Defensiva</t>
  </si>
  <si>
    <t>Estrategia Moderada</t>
  </si>
  <si>
    <t>Estrategico</t>
  </si>
  <si>
    <t>Estructurado 108</t>
  </si>
  <si>
    <t>Etf It Now Dividendo</t>
  </si>
  <si>
    <t>Etf Msci Scch</t>
  </si>
  <si>
    <t>Euroamerica Asia</t>
  </si>
  <si>
    <t>Euroamerica Balanceglobal</t>
  </si>
  <si>
    <t>Euroamerica Capital</t>
  </si>
  <si>
    <t>Euroamerica Chile 18</t>
  </si>
  <si>
    <t>Euroamerica Dolar</t>
  </si>
  <si>
    <t>Euroamerica Europa</t>
  </si>
  <si>
    <t>Euroamerica Money Market</t>
  </si>
  <si>
    <t>Euroamerica Patrimonio Equil</t>
  </si>
  <si>
    <t>Euroamerica Proyecciën A</t>
  </si>
  <si>
    <t>Euroamerica Proyecciën C</t>
  </si>
  <si>
    <t>Euroamerica Proyecciën E</t>
  </si>
  <si>
    <t>Euroamerica Rendimiento Real</t>
  </si>
  <si>
    <t>Euroamerica Retorno Global</t>
  </si>
  <si>
    <t>Euroamerica Retorno Total</t>
  </si>
  <si>
    <t>Euroamerica Simultaneas</t>
  </si>
  <si>
    <t>Euroamerica Usa</t>
  </si>
  <si>
    <t>Europa</t>
  </si>
  <si>
    <t>Europa Emergente</t>
  </si>
  <si>
    <t>Europa Estratégico</t>
  </si>
  <si>
    <t>Europa Garantizado</t>
  </si>
  <si>
    <t>Europe Fund</t>
  </si>
  <si>
    <t>Extra Gestion</t>
  </si>
  <si>
    <t>Extra Largo Plazo</t>
  </si>
  <si>
    <t>F.M.Bci Est. Ah 7 Ii</t>
  </si>
  <si>
    <t>Fm Bci Act. Dolar</t>
  </si>
  <si>
    <t>Fm Bci Ah. Dolar</t>
  </si>
  <si>
    <t>Fm Bci Est Estra Dp</t>
  </si>
  <si>
    <t>Fm Bci Est. A. 7</t>
  </si>
  <si>
    <t>Fm Bci Estr. D. G.</t>
  </si>
  <si>
    <t>Fm Bci Estruc 120</t>
  </si>
  <si>
    <t>Fm Bci Estruc 120 Ii</t>
  </si>
  <si>
    <t>Fm Bci Estruc Uf Mas</t>
  </si>
  <si>
    <t>Fm Bci Estruc. G.F.I</t>
  </si>
  <si>
    <t>Fm Bci Gd Chile</t>
  </si>
  <si>
    <t>Fm Bci Ggd Ahorro</t>
  </si>
  <si>
    <t>Fm Bci Neg Dolar</t>
  </si>
  <si>
    <t>Fm Bci Ret. Dolar Ig</t>
  </si>
  <si>
    <t>Fm Cc Deuda Latam Ig</t>
  </si>
  <si>
    <t>Fm Cc Macro Clp 1.5</t>
  </si>
  <si>
    <t>Fm Etf It Now Ipsa</t>
  </si>
  <si>
    <t>Fm Lv Ahorro Arg</t>
  </si>
  <si>
    <t>Fm Lv Europa</t>
  </si>
  <si>
    <t>Fm Pb Strategy</t>
  </si>
  <si>
    <t>Fm Pref Activo</t>
  </si>
  <si>
    <t>Fm Pref Ahorro</t>
  </si>
  <si>
    <t>Fm Pref Balanceado</t>
  </si>
  <si>
    <t>Fm Pref Conservador</t>
  </si>
  <si>
    <t>Fmcodagre</t>
  </si>
  <si>
    <t>Fmcodbal</t>
  </si>
  <si>
    <t>Fmcodcon</t>
  </si>
  <si>
    <t>Fmcodcrec</t>
  </si>
  <si>
    <t>Fmcodmod</t>
  </si>
  <si>
    <t>Fmlv Ahorro Dólar</t>
  </si>
  <si>
    <t>Fondo Cartera Audaz</t>
  </si>
  <si>
    <t>Fondo Cartera Defen</t>
  </si>
  <si>
    <t>Fondo Deuda Med P Uf</t>
  </si>
  <si>
    <t>Fondo Mutuo Itaú Di</t>
  </si>
  <si>
    <t>Frontera</t>
  </si>
  <si>
    <t>Ga Agresiva</t>
  </si>
  <si>
    <t>Ga Equilibrio</t>
  </si>
  <si>
    <t>Ga Prudente</t>
  </si>
  <si>
    <t>Ga Retorno</t>
  </si>
  <si>
    <t>Gestion Activa</t>
  </si>
  <si>
    <t>Gestion Estrategica A</t>
  </si>
  <si>
    <t>Gestion Estrategica B</t>
  </si>
  <si>
    <t>Gestion Estrategica C</t>
  </si>
  <si>
    <t>Gestion Estrategica D</t>
  </si>
  <si>
    <t>Gestion Global D.2</t>
  </si>
  <si>
    <t>Gestion Global D.5</t>
  </si>
  <si>
    <t>Gestion Global D.8</t>
  </si>
  <si>
    <t>Gestionado Agresivo</t>
  </si>
  <si>
    <t>Gestionado Conservad</t>
  </si>
  <si>
    <t>Gestionado Moderado</t>
  </si>
  <si>
    <t>Global Desarrollado</t>
  </si>
  <si>
    <t>Global Dollar Fund</t>
  </si>
  <si>
    <t>Global Emergente</t>
  </si>
  <si>
    <t>Global Fund</t>
  </si>
  <si>
    <t>Global Income</t>
  </si>
  <si>
    <t>Global Pharma</t>
  </si>
  <si>
    <t>Global Titan</t>
  </si>
  <si>
    <t>Gran Ahorro</t>
  </si>
  <si>
    <t>High Yield Latam</t>
  </si>
  <si>
    <t>Hipotecario Y Corpor</t>
  </si>
  <si>
    <t>Horizonte</t>
  </si>
  <si>
    <t>Ig Latam</t>
  </si>
  <si>
    <t>Im Trust Globales I</t>
  </si>
  <si>
    <t>Im Trust Liquidez</t>
  </si>
  <si>
    <t>Im Trust Renta Estrategica</t>
  </si>
  <si>
    <t>Im Trust Renta Internacional</t>
  </si>
  <si>
    <t>Index Fund Chile</t>
  </si>
  <si>
    <t>Index Fund Us</t>
  </si>
  <si>
    <t>Indice Chile</t>
  </si>
  <si>
    <t>Inversion Brasil</t>
  </si>
  <si>
    <t>Inversion China</t>
  </si>
  <si>
    <t>Inversion Dollar 30</t>
  </si>
  <si>
    <t>Inversiones Alternat</t>
  </si>
  <si>
    <t>Itau Brasil Activo</t>
  </si>
  <si>
    <t>Itau Cash Dollar</t>
  </si>
  <si>
    <t>Itau Corporate</t>
  </si>
  <si>
    <t>Itau D. Corp. Chile</t>
  </si>
  <si>
    <t>Itau Deuda Uf Plus</t>
  </si>
  <si>
    <t>Itau Gestionado Acci</t>
  </si>
  <si>
    <t>Itau National Equity</t>
  </si>
  <si>
    <t>Itau Select</t>
  </si>
  <si>
    <t>Itau Top Dividend</t>
  </si>
  <si>
    <t>Itau Value</t>
  </si>
  <si>
    <t>Japón Accionario</t>
  </si>
  <si>
    <t>Larrain Vial Ahorro Capital</t>
  </si>
  <si>
    <t>Larrain Vial Ahorro Estrateg</t>
  </si>
  <si>
    <t>Latam Corporate Bond</t>
  </si>
  <si>
    <t>Latam Loc Curr Debt</t>
  </si>
  <si>
    <t>Latam Mid Cap</t>
  </si>
  <si>
    <t>Latam Pacific</t>
  </si>
  <si>
    <t>Latinoamericano</t>
  </si>
  <si>
    <t>Life Time 201</t>
  </si>
  <si>
    <t>Life Time 202</t>
  </si>
  <si>
    <t>Life Time 203</t>
  </si>
  <si>
    <t>Life Time 204</t>
  </si>
  <si>
    <t>Lifetime 2050</t>
  </si>
  <si>
    <t>Lifetime 2060</t>
  </si>
  <si>
    <t>Linked Debt</t>
  </si>
  <si>
    <t>Liquidez 2000</t>
  </si>
  <si>
    <t>Mas Patrimonio</t>
  </si>
  <si>
    <t>Mediano Plazo</t>
  </si>
  <si>
    <t>Mercado Monetario</t>
  </si>
  <si>
    <t>Mercados Desarrollados</t>
  </si>
  <si>
    <t>Mid Cap</t>
  </si>
  <si>
    <t>Mid Term</t>
  </si>
  <si>
    <t>Mid Term Global</t>
  </si>
  <si>
    <t>Mid Term Uf</t>
  </si>
  <si>
    <t>Mix Conservador</t>
  </si>
  <si>
    <t>Mix Moderado</t>
  </si>
  <si>
    <t>Monetario Nominal</t>
  </si>
  <si>
    <t>Monetario Xii</t>
  </si>
  <si>
    <t>Money</t>
  </si>
  <si>
    <t>Money Market</t>
  </si>
  <si>
    <t>Multiact Conservador</t>
  </si>
  <si>
    <t>Multiactivo Agresivo</t>
  </si>
  <si>
    <t>Multiactivo Moderado</t>
  </si>
  <si>
    <t>Mundo Activo</t>
  </si>
  <si>
    <t>Norris</t>
  </si>
  <si>
    <t>Oportunidad Energia</t>
  </si>
  <si>
    <t>Oportunidad Europa</t>
  </si>
  <si>
    <t>Oportunidades Sector</t>
  </si>
  <si>
    <t>Optimo</t>
  </si>
  <si>
    <t>Permanencia</t>
  </si>
  <si>
    <t>Pitt</t>
  </si>
  <si>
    <t>Portfolio Lider</t>
  </si>
  <si>
    <t>Principal Asia</t>
  </si>
  <si>
    <t>Progresion</t>
  </si>
  <si>
    <t>Proteccion</t>
  </si>
  <si>
    <t>Proteccion Bancoestado</t>
  </si>
  <si>
    <t>Refugio Nominal</t>
  </si>
  <si>
    <t>Refugio Uf</t>
  </si>
  <si>
    <t>Rendimiento</t>
  </si>
  <si>
    <t>Renta Activa</t>
  </si>
  <si>
    <t>Renta Chilena</t>
  </si>
  <si>
    <t>Renta Corporativa</t>
  </si>
  <si>
    <t>Renta Corto Plazo</t>
  </si>
  <si>
    <t>Renta Emergente</t>
  </si>
  <si>
    <t>Renta Futura</t>
  </si>
  <si>
    <t>Renta Global</t>
  </si>
  <si>
    <t>Renta Internacional</t>
  </si>
  <si>
    <t>Renta Local</t>
  </si>
  <si>
    <t>Renta Local Uf</t>
  </si>
  <si>
    <t>Renta Nominal Chile</t>
  </si>
  <si>
    <t>Retorno L.P. Uf</t>
  </si>
  <si>
    <t>Retorno Nominal</t>
  </si>
  <si>
    <t>Rv Internacional</t>
  </si>
  <si>
    <t>S. Acciones Andinas</t>
  </si>
  <si>
    <t>Santa D</t>
  </si>
  <si>
    <t>Santander A</t>
  </si>
  <si>
    <t>Santander Acciones Chilenas</t>
  </si>
  <si>
    <t>Santander Acciones Selectas</t>
  </si>
  <si>
    <t>Santander Asiatico</t>
  </si>
  <si>
    <t>Santander B</t>
  </si>
  <si>
    <t>Santander Bonos Y Letras</t>
  </si>
  <si>
    <t>Santander C</t>
  </si>
  <si>
    <t>Santander Deuda Dolar</t>
  </si>
  <si>
    <t>Santander E</t>
  </si>
  <si>
    <t>Santander F</t>
  </si>
  <si>
    <t>Santander Global Desarrollad</t>
  </si>
  <si>
    <t>Santander Hiper Deposito</t>
  </si>
  <si>
    <t>Santander Latinoamericano</t>
  </si>
  <si>
    <t>Santander Money Market</t>
  </si>
  <si>
    <t>Santander Money Market Dolar</t>
  </si>
  <si>
    <t>Santander Money Market Plus</t>
  </si>
  <si>
    <t>Santander Multinacional Emer</t>
  </si>
  <si>
    <t>Santander Norteamericano</t>
  </si>
  <si>
    <t>Santander Rentabilidad</t>
  </si>
  <si>
    <t>Santander Super Interes</t>
  </si>
  <si>
    <t>Scotia Acciones Nacionales</t>
  </si>
  <si>
    <t>Scotia Activo</t>
  </si>
  <si>
    <t>Scotia Asia</t>
  </si>
  <si>
    <t>Scotia Clipper</t>
  </si>
  <si>
    <t>Scotia Confianza</t>
  </si>
  <si>
    <t>Scotia Dolar</t>
  </si>
  <si>
    <t>Scotia Global - Retail</t>
  </si>
  <si>
    <t>Scotia Leader</t>
  </si>
  <si>
    <t>Scotia Mixto</t>
  </si>
  <si>
    <t>Security Asia Emergente</t>
  </si>
  <si>
    <t>Security Check</t>
  </si>
  <si>
    <t>Security Corporativo</t>
  </si>
  <si>
    <t>Security Dolar Money Market</t>
  </si>
  <si>
    <t>Security Emerging Market</t>
  </si>
  <si>
    <t>Security Equity Fund</t>
  </si>
  <si>
    <t>Security First</t>
  </si>
  <si>
    <t>Security Global</t>
  </si>
  <si>
    <t>Security Gold</t>
  </si>
  <si>
    <t>Security Income</t>
  </si>
  <si>
    <t>Security Plus</t>
  </si>
  <si>
    <t>Security Selectivo</t>
  </si>
  <si>
    <t>Security Small Cap Latam</t>
  </si>
  <si>
    <t>Security Value</t>
  </si>
  <si>
    <t>Selección Bursatil</t>
  </si>
  <si>
    <t>Select Dinamico</t>
  </si>
  <si>
    <t>Select Equilibrio</t>
  </si>
  <si>
    <t>Select Prudente</t>
  </si>
  <si>
    <t>Selecta Chile</t>
  </si>
  <si>
    <t>Small Cap Latam</t>
  </si>
  <si>
    <t>Solvente Bancoestado</t>
  </si>
  <si>
    <t>Streep</t>
  </si>
  <si>
    <t>Sura Acciones Chile</t>
  </si>
  <si>
    <t>Sura Acciones Chile Calificado</t>
  </si>
  <si>
    <t>Sura Renta Deposito</t>
  </si>
  <si>
    <t>Sura Renta Fija Chile</t>
  </si>
  <si>
    <t>Sura Renta Internacional</t>
  </si>
  <si>
    <t>Sura Seleccion Acciones</t>
  </si>
  <si>
    <t>Sura Seleccion Acciones Chile</t>
  </si>
  <si>
    <t>Sura Seleccion Acciones Latam</t>
  </si>
  <si>
    <t>Sura Seleccion Acciones Usa</t>
  </si>
  <si>
    <t>Sura Seleccion Global</t>
  </si>
  <si>
    <t>Sura Solucion 2020</t>
  </si>
  <si>
    <t>Sura Solucion 2030</t>
  </si>
  <si>
    <t>Sura Solucion 2040</t>
  </si>
  <si>
    <t>Tesoreria</t>
  </si>
  <si>
    <t>U.S. Dollar Fund</t>
  </si>
  <si>
    <t>U.S. Fund</t>
  </si>
  <si>
    <t>Us Mid Cap</t>
  </si>
  <si>
    <t>Usa</t>
  </si>
  <si>
    <t>Utilidades</t>
  </si>
  <si>
    <t>Ventaja Local</t>
  </si>
  <si>
    <t>Vision</t>
  </si>
  <si>
    <t>Visión Dinámica A</t>
  </si>
  <si>
    <t>Visión Dinámica E</t>
  </si>
  <si>
    <t>Zurich Balanceado</t>
  </si>
  <si>
    <t>Zurich Bursatil 90</t>
  </si>
  <si>
    <t>Zurich Cash</t>
  </si>
  <si>
    <t>Zurich Cash Plus</t>
  </si>
  <si>
    <t>Zurich Creciente</t>
  </si>
  <si>
    <t>Zurich Dinamico</t>
  </si>
  <si>
    <t>Zurich Equilibrio 30</t>
  </si>
  <si>
    <t>Zurich Mundo Emergente</t>
  </si>
  <si>
    <t>Zurich Mundo Europeo</t>
  </si>
  <si>
    <t>Zurich Mundo Latam</t>
  </si>
  <si>
    <t>Zurich Patrimonio</t>
  </si>
  <si>
    <t>Zurich Select Global</t>
  </si>
  <si>
    <t>Zurich Usa</t>
  </si>
  <si>
    <t>Zurich Valor</t>
  </si>
  <si>
    <t>-</t>
  </si>
  <si>
    <t>Banchile Administradora General De Fondos S.A.</t>
  </si>
  <si>
    <t>Credicorp Capital Asset Management S.A. Administradora General De Fondos</t>
  </si>
  <si>
    <t>Santander Asset Management S.A. Administradora General De Fondos</t>
  </si>
  <si>
    <t>Larrainvial Asset Management Administradora General De Fondos S.A.</t>
  </si>
  <si>
    <t>Bbva Asset Management Administradora General De Fondos S.A.</t>
  </si>
  <si>
    <t>Administradora General De Fondos Security S.A.</t>
  </si>
  <si>
    <t>Bancoestado S.A. Administradora General De Fondos</t>
  </si>
  <si>
    <t>Itau Chile Administradora General De Fondos S.A.</t>
  </si>
  <si>
    <t>Bci Asset Management Administradora General De Fondos S.A.</t>
  </si>
  <si>
    <t>Principal Administradora General De Fondos S.A.</t>
  </si>
  <si>
    <t>Administradora General De Fondos Sura S.A.</t>
  </si>
  <si>
    <t>Scotia Administradora General De Fondos Chile S.A.</t>
  </si>
  <si>
    <t>Banco Internacional Administradora General De Fondos S.A.</t>
  </si>
  <si>
    <t>Bice Inversiones Administradora General De Fondos S.A.</t>
  </si>
  <si>
    <t>Btg Pactual Chile S.A. Administradora General De Fondos</t>
  </si>
  <si>
    <t>Toesca S.A. Administradora De Fondos De Inversion</t>
  </si>
  <si>
    <t>Fintual Administradora General De Fondos S.A.</t>
  </si>
  <si>
    <t>Compass Group Chile S.A. Administradora General De Fondos</t>
  </si>
  <si>
    <t>Corpbanca Administradora General De Fondos S.A.</t>
  </si>
  <si>
    <t>Euroamerica Administradora General De Fondos S.A.</t>
  </si>
  <si>
    <t>Larrain Vial Administradora General De Fondos S.A.</t>
  </si>
  <si>
    <t>Zurich Administradora General De Fondos S.A.</t>
  </si>
  <si>
    <t>Fm dirigido a Inversionistas Calificados</t>
  </si>
  <si>
    <t>Fm de Inversión em Instrumentos de Capitalización</t>
  </si>
  <si>
    <t>Fm de Libre Inversión</t>
  </si>
  <si>
    <t>Fm Mixto</t>
  </si>
  <si>
    <t>Fm de Inv. en Inst. de Deuda de Mediano y Largo Plazo</t>
  </si>
  <si>
    <t>Fm de Inv. en Inst. de Deuda de C/P con Duración &lt;= 365 días</t>
  </si>
  <si>
    <t>Fm de Inv. en Inst. de Deuda de C/P con Duración &lt;= 90 días</t>
  </si>
  <si>
    <t>Fm Estructurado</t>
  </si>
  <si>
    <t>Inversionistas calificados accionario internacional</t>
  </si>
  <si>
    <t>Accionario nacional large CAP</t>
  </si>
  <si>
    <t>Accionario Europa desarrollado</t>
  </si>
  <si>
    <t>Accionario nacional otros</t>
  </si>
  <si>
    <t>Fondos de deuda &gt; 365 dias nacional, inversión en pesos</t>
  </si>
  <si>
    <t>Balanceado conservador</t>
  </si>
  <si>
    <t>Balanceado moderado</t>
  </si>
  <si>
    <t>Balanceado agresivo</t>
  </si>
  <si>
    <t>Fondos de deuda &gt; 365 dias nacional, inversión en UF &lt; 3 años</t>
  </si>
  <si>
    <t>Fondos de deuda &lt; 365 dias nacional en pesos</t>
  </si>
  <si>
    <t>Fondos de deuda &lt; 365 dias nacional en UF</t>
  </si>
  <si>
    <t>Fondos de deuda &gt; 365 dias orig flex</t>
  </si>
  <si>
    <t>Accionario America Latina</t>
  </si>
  <si>
    <t>Accionario Asia emergente</t>
  </si>
  <si>
    <t>Accionario Asia Pacifico</t>
  </si>
  <si>
    <t>Inversionistas calificados accionario nacional</t>
  </si>
  <si>
    <t>Fondos de deuda &gt; 365 dias internacional, mercados emergentes</t>
  </si>
  <si>
    <t>Fondos de deuda &lt; 90 dias nacional</t>
  </si>
  <si>
    <t>Fondos de deuda &lt; 90 dias internacional, dolar</t>
  </si>
  <si>
    <t>Accionario países MILA</t>
  </si>
  <si>
    <t>Fondos de deuda &gt; 365 dias nacional, inversion en UF &gt; 5 años</t>
  </si>
  <si>
    <t>Accionario EEUU</t>
  </si>
  <si>
    <t>Fondos de deuda &gt; 365 dias nacional, inversion UF &gt; 3 años y =&lt;5</t>
  </si>
  <si>
    <t>Accionario emergente</t>
  </si>
  <si>
    <t>Accionario Brasil</t>
  </si>
  <si>
    <t>Accionario pais</t>
  </si>
  <si>
    <t>Accionario sectorial</t>
  </si>
  <si>
    <t>Accionario desarrollado</t>
  </si>
  <si>
    <t>Fondos de deuda &gt; 365 dias internacional, mercados internacionales</t>
  </si>
  <si>
    <t>Estructurado no accionario</t>
  </si>
  <si>
    <t>Fondos de deuda &lt; 365 dias internacional</t>
  </si>
  <si>
    <t>Inversionistas calificados títulos de deuda</t>
  </si>
  <si>
    <t>Accionario europa emergente</t>
  </si>
  <si>
    <t>UNICA</t>
  </si>
  <si>
    <t>A</t>
  </si>
  <si>
    <t>B</t>
  </si>
  <si>
    <t>D</t>
  </si>
  <si>
    <t>E</t>
  </si>
  <si>
    <t>F</t>
  </si>
  <si>
    <t>I</t>
  </si>
  <si>
    <t>IM</t>
  </si>
  <si>
    <t>ALTO</t>
  </si>
  <si>
    <t>AM</t>
  </si>
  <si>
    <t>APV</t>
  </si>
  <si>
    <t>EJECU</t>
  </si>
  <si>
    <t>G</t>
  </si>
  <si>
    <t>III</t>
  </si>
  <si>
    <t>INVER</t>
  </si>
  <si>
    <t>UNIVE</t>
  </si>
  <si>
    <t>INSTI</t>
  </si>
  <si>
    <t>LV</t>
  </si>
  <si>
    <t>O</t>
  </si>
  <si>
    <t>P</t>
  </si>
  <si>
    <t>X</t>
  </si>
  <si>
    <t>GLOBA</t>
  </si>
  <si>
    <t>PATRI</t>
  </si>
  <si>
    <t>PERSO</t>
  </si>
  <si>
    <t>J</t>
  </si>
  <si>
    <t>BCH</t>
  </si>
  <si>
    <t>C</t>
  </si>
  <si>
    <t>VIVIENDA</t>
  </si>
  <si>
    <t>D1</t>
  </si>
  <si>
    <t>D4</t>
  </si>
  <si>
    <t>D5</t>
  </si>
  <si>
    <t>IT</t>
  </si>
  <si>
    <t>ALPAT</t>
  </si>
  <si>
    <t>BCI</t>
  </si>
  <si>
    <t>BPRIV</t>
  </si>
  <si>
    <t>CLASI</t>
  </si>
  <si>
    <t>FAMIL</t>
  </si>
  <si>
    <t>LP180</t>
  </si>
  <si>
    <t>LP3</t>
  </si>
  <si>
    <t>LPI</t>
  </si>
  <si>
    <t>PLAN1</t>
  </si>
  <si>
    <t>PLAN2</t>
  </si>
  <si>
    <t>PLAN3</t>
  </si>
  <si>
    <t>PLAN4</t>
  </si>
  <si>
    <t>AC</t>
  </si>
  <si>
    <t>AC-APV</t>
  </si>
  <si>
    <t>H</t>
  </si>
  <si>
    <t>M</t>
  </si>
  <si>
    <t>V</t>
  </si>
  <si>
    <t>BPLUS</t>
  </si>
  <si>
    <t>ADC</t>
  </si>
  <si>
    <t>P1</t>
  </si>
  <si>
    <t>P2</t>
  </si>
  <si>
    <t>CRECI</t>
  </si>
  <si>
    <t>IPA</t>
  </si>
  <si>
    <t>AHORRO</t>
  </si>
  <si>
    <t>CLASICA</t>
  </si>
  <si>
    <t>FAMILIA</t>
  </si>
  <si>
    <t>LIQUIDEZ</t>
  </si>
  <si>
    <t>PREMIUM</t>
  </si>
  <si>
    <t>WEB</t>
  </si>
  <si>
    <t>USD</t>
  </si>
  <si>
    <t>PAT</t>
  </si>
  <si>
    <t>AP</t>
  </si>
  <si>
    <t>CLASS</t>
  </si>
  <si>
    <t>GAMMA</t>
  </si>
  <si>
    <t>APVC</t>
  </si>
  <si>
    <t>ALTOP</t>
  </si>
  <si>
    <t>INSTITUCIO</t>
  </si>
  <si>
    <t>K</t>
  </si>
  <si>
    <t>LARGOPLAZO</t>
  </si>
  <si>
    <t>PATRIMONIA</t>
  </si>
  <si>
    <t>Q</t>
  </si>
  <si>
    <t>BTGP</t>
  </si>
  <si>
    <t>B-APV</t>
  </si>
  <si>
    <t>F-APV</t>
  </si>
  <si>
    <t>I-APV</t>
  </si>
  <si>
    <t>D-APV</t>
  </si>
  <si>
    <t>A-APV</t>
  </si>
  <si>
    <t>E-APV</t>
  </si>
  <si>
    <t>M1</t>
  </si>
  <si>
    <t>M2</t>
  </si>
  <si>
    <t>M3</t>
  </si>
  <si>
    <t>M4</t>
  </si>
  <si>
    <t>M5</t>
  </si>
  <si>
    <t>S</t>
  </si>
  <si>
    <t>FO</t>
  </si>
  <si>
    <t>GP</t>
  </si>
  <si>
    <t>CORPO</t>
  </si>
  <si>
    <t>B-APV/APVC</t>
  </si>
  <si>
    <t>CUI</t>
  </si>
  <si>
    <t>F1</t>
  </si>
  <si>
    <t>F2</t>
  </si>
  <si>
    <t>F3</t>
  </si>
  <si>
    <t>F4</t>
  </si>
  <si>
    <t>F5</t>
  </si>
  <si>
    <t>APV-AP</t>
  </si>
  <si>
    <t>H-APV/APVC</t>
  </si>
  <si>
    <t>I-APV/APVC</t>
  </si>
  <si>
    <t>U</t>
  </si>
  <si>
    <t>S-APV</t>
  </si>
  <si>
    <t>S2</t>
  </si>
  <si>
    <t>107A</t>
  </si>
  <si>
    <t>APV1</t>
  </si>
  <si>
    <t>M6</t>
  </si>
  <si>
    <t>FE</t>
  </si>
  <si>
    <t>H-APV</t>
  </si>
  <si>
    <t>C-APV</t>
  </si>
  <si>
    <t>SURA</t>
  </si>
  <si>
    <t>Aper</t>
  </si>
  <si>
    <t>II</t>
  </si>
  <si>
    <t>CONVENIOS</t>
  </si>
  <si>
    <t>N</t>
  </si>
  <si>
    <t>L</t>
  </si>
  <si>
    <t>PERMA</t>
  </si>
  <si>
    <t>FI</t>
  </si>
  <si>
    <t>FI-A</t>
  </si>
  <si>
    <t>CORP</t>
  </si>
  <si>
    <t>CFM8982A&lt;ChlNa&gt;</t>
  </si>
  <si>
    <t>CFM8982B&lt;ChlNa&gt;</t>
  </si>
  <si>
    <t>CFM8982D&lt;ChlNa&gt;</t>
  </si>
  <si>
    <t>CFM8982I&lt;ChlNa&gt;</t>
  </si>
  <si>
    <t>CFM9254III&lt;ChlNa&gt;</t>
  </si>
  <si>
    <t>CFM8872A&lt;ChlNa&gt;</t>
  </si>
  <si>
    <t>CFM8872APV&lt;ChlNa&gt;</t>
  </si>
  <si>
    <t>CFM8872F&lt;ChlNa&gt;</t>
  </si>
  <si>
    <t>CFM8872I&lt;ChlNa&gt;</t>
  </si>
  <si>
    <t>CFM8872P&lt;ChlNa&gt;</t>
  </si>
  <si>
    <t>CFM8872X&lt;ChlNa&gt;</t>
  </si>
  <si>
    <t>CFM8886A&lt;ChlNa&gt;</t>
  </si>
  <si>
    <t>CFM8886APV&lt;ChlNa&gt;</t>
  </si>
  <si>
    <t>CFM8886E&lt;ChlNa&gt;</t>
  </si>
  <si>
    <t>CFM8886GLOBA&lt;ChlNa&gt;</t>
  </si>
  <si>
    <t>CFM8886INVER&lt;ChlNa&gt;</t>
  </si>
  <si>
    <t>CFM8886PATRI&lt;ChlNa&gt;</t>
  </si>
  <si>
    <t>CFM8886PERSO&lt;ChlNa&gt;</t>
  </si>
  <si>
    <t>CFM9607B&lt;ChlNa&gt;</t>
  </si>
  <si>
    <t>CFM9607J&lt;ChlNa&gt;</t>
  </si>
  <si>
    <t>CFM9608B&lt;ChlNa&gt;</t>
  </si>
  <si>
    <t>CFM9608J&lt;ChlNa&gt;</t>
  </si>
  <si>
    <t>CFM9609B&lt;ChlNa&gt;</t>
  </si>
  <si>
    <t>CFM9609J&lt;ChlNa&gt;</t>
  </si>
  <si>
    <t>CFM9610B&lt;ChlNa&gt;</t>
  </si>
  <si>
    <t>CFM9610J&lt;ChlNa&gt;</t>
  </si>
  <si>
    <t>CFM8755A&lt;ChlNa&gt;</t>
  </si>
  <si>
    <t>CFM8755APV&lt;ChlNa&gt;</t>
  </si>
  <si>
    <t>CFM8755F&lt;ChlNa&gt;</t>
  </si>
  <si>
    <t>CFM8755I&lt;ChlNa&gt;</t>
  </si>
  <si>
    <t>CFM8755P&lt;ChlNa&gt;</t>
  </si>
  <si>
    <t>CFM9291BE&lt;ChlNa&gt;</t>
  </si>
  <si>
    <t>CFM9539D1&lt;ChlNa&gt;</t>
  </si>
  <si>
    <t>CFM9539D4&lt;ChlNa&gt;</t>
  </si>
  <si>
    <t>CFM9539D5&lt;ChlNa&gt;</t>
  </si>
  <si>
    <t>CFM9539IT&lt;ChlNa&gt;</t>
  </si>
  <si>
    <t>CFM8135B&lt;ChlNa&gt;</t>
  </si>
  <si>
    <t>CFM8135L&lt;ChlNa&gt;</t>
  </si>
  <si>
    <t>CFM8135M&lt;ChlNa&gt;</t>
  </si>
  <si>
    <t>CFM8434ALPAT&lt;ChlNa&gt;</t>
  </si>
  <si>
    <t>CFM8434APV&lt;ChlNa&gt;</t>
  </si>
  <si>
    <t>CFM8434BPRIV&lt;ChlNa&gt;</t>
  </si>
  <si>
    <t>CFM8434CLASI&lt;ChlNa&gt;</t>
  </si>
  <si>
    <t>CFM8434FAMIL&lt;ChlNa&gt;</t>
  </si>
  <si>
    <t>CFM8098A&lt;ChlNa&gt;</t>
  </si>
  <si>
    <t>CFM8098B&lt;ChlNa&gt;</t>
  </si>
  <si>
    <t>CFM8098C&lt;ChlNa&gt;</t>
  </si>
  <si>
    <t>CFM8098G&lt;ChlNa&gt;</t>
  </si>
  <si>
    <t>CFM8098LP180&lt;ChlNa&gt;</t>
  </si>
  <si>
    <t>CFM8098LP3&lt;ChlNa&gt;</t>
  </si>
  <si>
    <t>CFM8098PLAN1&lt;ChlNa&gt;</t>
  </si>
  <si>
    <t>CFM8098PLAN2&lt;ChlNa&gt;</t>
  </si>
  <si>
    <t>CFM8098PLAN3&lt;ChlNa&gt;</t>
  </si>
  <si>
    <t>CFM8098PLAN4&lt;ChlNa&gt;</t>
  </si>
  <si>
    <t>CFM8514ALPAT&lt;ChlNa&gt;</t>
  </si>
  <si>
    <t>CFM8514APV&lt;ChlNa&gt;</t>
  </si>
  <si>
    <t>CFM8514BPRIV&lt;ChlNa&gt;</t>
  </si>
  <si>
    <t>CFM8514CLASI&lt;ChlNa&gt;</t>
  </si>
  <si>
    <t>CFM8514FAMIL&lt;ChlNa&gt;</t>
  </si>
  <si>
    <t>CFM9023A&lt;ChlNa&gt;</t>
  </si>
  <si>
    <t>CFM9023APV&lt;ChlNa&gt;</t>
  </si>
  <si>
    <t>CFM9023F&lt;ChlNa&gt;</t>
  </si>
  <si>
    <t>CFM9023I&lt;ChlNa&gt;</t>
  </si>
  <si>
    <t>CFM9023P&lt;ChlNa&gt;</t>
  </si>
  <si>
    <t>CFM8980A&lt;ChlNa&gt;</t>
  </si>
  <si>
    <t>CFM8980AC&lt;ChlNa&gt;</t>
  </si>
  <si>
    <t>CFM8980AC-APV&lt;ChlNa&gt;</t>
  </si>
  <si>
    <t>CFM8980B&lt;ChlNa&gt;</t>
  </si>
  <si>
    <t>CFM8980C&lt;ChlNa&gt;</t>
  </si>
  <si>
    <t>CFM8980D&lt;ChlNa&gt;</t>
  </si>
  <si>
    <t>CFM8980E&lt;ChlNa&gt;</t>
  </si>
  <si>
    <t>CFM8980F&lt;ChlNa&gt;</t>
  </si>
  <si>
    <t>CFM8980H&lt;ChlNa&gt;</t>
  </si>
  <si>
    <t>CFM8980I&lt;ChlNa&gt;</t>
  </si>
  <si>
    <t>CFM8980M&lt;ChlNa&gt;</t>
  </si>
  <si>
    <t>CFM8131B&lt;ChlNa&gt;</t>
  </si>
  <si>
    <t>CFM8131L&lt;ChlNa&gt;</t>
  </si>
  <si>
    <t>CFM8131M&lt;ChlNa&gt;</t>
  </si>
  <si>
    <t>CFM8517B&lt;ChlNa&gt;</t>
  </si>
  <si>
    <t>CFM8517L&lt;ChlNa&gt;</t>
  </si>
  <si>
    <t>CFM8517m&lt;ChlNa&gt;</t>
  </si>
  <si>
    <t>CFM8517V&lt;ChlNa&gt;</t>
  </si>
  <si>
    <t>CFM8525B&lt;ChlNa&gt;</t>
  </si>
  <si>
    <t>CFM8525L&lt;ChlNa&gt;</t>
  </si>
  <si>
    <t>CFM8525M&lt;ChlNa&gt;</t>
  </si>
  <si>
    <t>CFM8193A&lt;ChlNa&gt;</t>
  </si>
  <si>
    <t>CFM8193APV&lt;ChlNa&gt;</t>
  </si>
  <si>
    <t>CFM8193F&lt;ChlNa&gt;</t>
  </si>
  <si>
    <t>CFM8193P&lt;ChlNa&gt;</t>
  </si>
  <si>
    <t>CFM8302A&lt;ChlNa&gt;</t>
  </si>
  <si>
    <t>CFM8302APV&lt;ChlNa&gt;</t>
  </si>
  <si>
    <t>CFM8302F&lt;ChlNa&gt;</t>
  </si>
  <si>
    <t>CFM8302P&lt;ChlNa&gt;</t>
  </si>
  <si>
    <t>CFM8380B&lt;ChlNa&gt;</t>
  </si>
  <si>
    <t>CFM8380L&lt;ChlNa&gt;</t>
  </si>
  <si>
    <t>CFM8043B&lt;ChlNa&gt;</t>
  </si>
  <si>
    <t>CFM8043BCH&lt;ChlNa&gt;</t>
  </si>
  <si>
    <t>CFM8043BPLUS&lt;ChlNa&gt;</t>
  </si>
  <si>
    <t>CFM8043L&lt;ChlNa&gt;</t>
  </si>
  <si>
    <t>CFM8043M&lt;ChlNa&gt;</t>
  </si>
  <si>
    <t>CFM8536APV&lt;ChlNa&gt;</t>
  </si>
  <si>
    <t>CFM8536BE&lt;ChlNa&gt;</t>
  </si>
  <si>
    <t>CFM8536CLASI&lt;ChlNa&gt;</t>
  </si>
  <si>
    <t>CFM8536CRECI&lt;ChlNa&gt;</t>
  </si>
  <si>
    <t>CFM8536I&lt;ChlNa&gt;</t>
  </si>
  <si>
    <t>CFM8536PATRI&lt;ChlNa&gt;</t>
  </si>
  <si>
    <t>CFM8753APV&lt;ChlNa&gt;</t>
  </si>
  <si>
    <t>CFM8753BE&lt;ChlNa&gt;</t>
  </si>
  <si>
    <t>CFM8753CLASI&lt;ChlNa&gt;</t>
  </si>
  <si>
    <t>CFM8753CRECI&lt;ChlNa&gt;</t>
  </si>
  <si>
    <t>CFM8753PATRI&lt;ChlNa&gt;</t>
  </si>
  <si>
    <t>CFM8844APV&lt;ChlNa&gt;</t>
  </si>
  <si>
    <t>CFM8844CLASI&lt;ChlNa&gt;</t>
  </si>
  <si>
    <t>CFM8844CRECI&lt;ChlNa&gt;</t>
  </si>
  <si>
    <t>CFM8844G&lt;ChlNa&gt;</t>
  </si>
  <si>
    <t>CFM8844PATRI&lt;ChlNa&gt;</t>
  </si>
  <si>
    <t>CFM8846APV&lt;ChlNa&gt;</t>
  </si>
  <si>
    <t>CFM8846CLASI&lt;ChlNa&gt;</t>
  </si>
  <si>
    <t>CFM8846CRECI&lt;ChlNa&gt;</t>
  </si>
  <si>
    <t>CFM8846G&lt;ChlNa&gt;</t>
  </si>
  <si>
    <t>CFM8846PATRI&lt;ChlNa&gt;</t>
  </si>
  <si>
    <t>CFM8845APV&lt;ChlNa&gt;</t>
  </si>
  <si>
    <t>CFM8845CLASI&lt;ChlNa&gt;</t>
  </si>
  <si>
    <t>CFM8845CRECI&lt;ChlNa&gt;</t>
  </si>
  <si>
    <t>CFM8845G&lt;ChlNa&gt;</t>
  </si>
  <si>
    <t>CFM8845PATRI&lt;ChlNa&gt;</t>
  </si>
  <si>
    <t>CFM8188A&lt;ChlNa&gt;</t>
  </si>
  <si>
    <t>CFM8367A&lt;ChlNa&gt;</t>
  </si>
  <si>
    <t>CFM8367B&lt;ChlNa&gt;</t>
  </si>
  <si>
    <t>CFM8908ALTO&lt;ChlNa&gt;</t>
  </si>
  <si>
    <t>CFM8908APV&lt;ChlNa&gt;</t>
  </si>
  <si>
    <t>CFM8908EJECU&lt;ChlNa&gt;</t>
  </si>
  <si>
    <t>CFM8910ALTO&lt;ChlNa&gt;</t>
  </si>
  <si>
    <t>CFM8910APV&lt;ChlNa&gt;</t>
  </si>
  <si>
    <t>CFM8910EJECU&lt;ChlNa&gt;</t>
  </si>
  <si>
    <t>CFM8911ALTO&lt;ChlNa&gt;</t>
  </si>
  <si>
    <t>CFM8911APV&lt;ChlNa&gt;</t>
  </si>
  <si>
    <t>CFM8911EJECU&lt;ChlNa&gt;</t>
  </si>
  <si>
    <t>CFM8289APV&lt;ChlNa&gt;</t>
  </si>
  <si>
    <t>CFM8289E&lt;ChlNa&gt;</t>
  </si>
  <si>
    <t>CFM8289GLOBA&lt;ChlNa&gt;</t>
  </si>
  <si>
    <t>CFM8289INVER&lt;ChlNa&gt;</t>
  </si>
  <si>
    <t>CFM8289PATRI&lt;ChlNa&gt;</t>
  </si>
  <si>
    <t>CFM8289PERSO&lt;ChlNa&gt;</t>
  </si>
  <si>
    <t>CFM8741A&lt;ChlNa&gt;</t>
  </si>
  <si>
    <t>CFM8741APV&lt;ChlNa&gt;</t>
  </si>
  <si>
    <t>CFM8741E&lt;ChlNa&gt;</t>
  </si>
  <si>
    <t>CFM8741GLOBA&lt;ChlNa&gt;</t>
  </si>
  <si>
    <t>CFM8741INVER&lt;ChlNa&gt;</t>
  </si>
  <si>
    <t>CFM8741PATRI&lt;ChlNa&gt;</t>
  </si>
  <si>
    <t>CFM8741V&lt;ChlNa&gt;</t>
  </si>
  <si>
    <t>CFM8116A&lt;ChlNa&gt;</t>
  </si>
  <si>
    <t>CFM8116APV&lt;ChlNa&gt;</t>
  </si>
  <si>
    <t>CFM8116E&lt;ChlNa&gt;</t>
  </si>
  <si>
    <t>CFM8116GLOBA&lt;ChlNa&gt;</t>
  </si>
  <si>
    <t>CFM8116INVER&lt;ChlNa&gt;</t>
  </si>
  <si>
    <t>CFM8116PATRI&lt;ChlNa&gt;</t>
  </si>
  <si>
    <t>CFM8116PERSO&lt;ChlNa&gt;</t>
  </si>
  <si>
    <t>CFM8740A&lt;ChlNa&gt;</t>
  </si>
  <si>
    <t>CFM8740APV&lt;ChlNa&gt;</t>
  </si>
  <si>
    <t>CFM8740E&lt;ChlNa&gt;</t>
  </si>
  <si>
    <t>CFM8740GLOBA&lt;ChlNa&gt;</t>
  </si>
  <si>
    <t>CFM8740INVER&lt;ChlNa&gt;</t>
  </si>
  <si>
    <t>CFM8740PATRI&lt;ChlNa&gt;</t>
  </si>
  <si>
    <t>CFM8740PERSO&lt;ChlNa&gt;</t>
  </si>
  <si>
    <t>CFM8858APV&lt;ChlNa&gt;</t>
  </si>
  <si>
    <t>CFM8858GLOBA&lt;ChlNa&gt;</t>
  </si>
  <si>
    <t>CFM8858INVER&lt;ChlNa&gt;</t>
  </si>
  <si>
    <t>CFM8858PATRI&lt;ChlNa&gt;</t>
  </si>
  <si>
    <t>CFM8858PERSO&lt;ChlNa&gt;</t>
  </si>
  <si>
    <t>CFM8481APV&lt;ChlNa&gt;</t>
  </si>
  <si>
    <t>CFM8481GLOBA&lt;ChlNa&gt;</t>
  </si>
  <si>
    <t>CFM8481INVER&lt;ChlNa&gt;</t>
  </si>
  <si>
    <t>CFM8481PATRI&lt;ChlNa&gt;</t>
  </si>
  <si>
    <t>CFM8481PERSO&lt;ChlNa&gt;</t>
  </si>
  <si>
    <t>CFM8244A&lt;ChlNa&gt;</t>
  </si>
  <si>
    <t>CFM8244E&lt;ChlNa&gt;</t>
  </si>
  <si>
    <t>CFM8244INSTI&lt;ChlNa&gt;</t>
  </si>
  <si>
    <t>CFM8244USD&lt;ChlNa&gt;</t>
  </si>
  <si>
    <t>CFM8484APV&lt;ChlNa&gt;</t>
  </si>
  <si>
    <t>CFM8484GLOBA&lt;ChlNa&gt;</t>
  </si>
  <si>
    <t>CFM8484INVER&lt;ChlNa&gt;</t>
  </si>
  <si>
    <t>CFM8484PATRI&lt;ChlNa&gt;</t>
  </si>
  <si>
    <t>CFM8484PERSO&lt;ChlNa&gt;</t>
  </si>
  <si>
    <t>CFM8111A&lt;ChlNa&gt;</t>
  </si>
  <si>
    <t>CFM8111B&lt;ChlNa&gt;</t>
  </si>
  <si>
    <t>CFM8111E&lt;ChlNa&gt;</t>
  </si>
  <si>
    <t>CFM8111GLOBA&lt;ChlNa&gt;</t>
  </si>
  <si>
    <t>CFM8111V&lt;ChlNa&gt;</t>
  </si>
  <si>
    <t>CFM8106APV&lt;ChlNa&gt;</t>
  </si>
  <si>
    <t>CFM8106E&lt;ChlNa&gt;</t>
  </si>
  <si>
    <t>CFM8106GLOBA&lt;ChlNa&gt;</t>
  </si>
  <si>
    <t>CFM8106INVER&lt;ChlNa&gt;</t>
  </si>
  <si>
    <t>CFM8106PATRI&lt;ChlNa&gt;</t>
  </si>
  <si>
    <t>CFM8106V&lt;ChlNa&gt;</t>
  </si>
  <si>
    <t>CFM8105A&lt;ChlNa&gt;</t>
  </si>
  <si>
    <t>CFM8105APV&lt;ChlNa&gt;</t>
  </si>
  <si>
    <t>CFM8105E&lt;ChlNa&gt;</t>
  </si>
  <si>
    <t>CFM8105GLOBA&lt;ChlNa&gt;</t>
  </si>
  <si>
    <t>CFM8105INVER&lt;ChlNa&gt;</t>
  </si>
  <si>
    <t>CFM8105PATRI&lt;ChlNa&gt;</t>
  </si>
  <si>
    <t>CFM8105V&lt;ChlNa&gt;</t>
  </si>
  <si>
    <t>CFM8104A&lt;ChlNa&gt;</t>
  </si>
  <si>
    <t>CFM8104E&lt;ChlNa&gt;</t>
  </si>
  <si>
    <t>CFM8104GLOBA&lt;ChlNa&gt;</t>
  </si>
  <si>
    <t>CFM8104INVER&lt;ChlNa&gt;</t>
  </si>
  <si>
    <t>CFM8104PATRI&lt;ChlNa&gt;</t>
  </si>
  <si>
    <t>CFM8482APV&lt;ChlNa&gt;</t>
  </si>
  <si>
    <t>CFM8482GLOBA&lt;ChlNa&gt;</t>
  </si>
  <si>
    <t>CFM8482INSTI&lt;ChlNa&gt;</t>
  </si>
  <si>
    <t>CFM8482INVER&lt;ChlNa&gt;</t>
  </si>
  <si>
    <t>CFM8482PATRI&lt;ChlNa&gt;</t>
  </si>
  <si>
    <t>CFM8482PERSO&lt;ChlNa&gt;</t>
  </si>
  <si>
    <t>CFM8325A&lt;ChlNa&gt;</t>
  </si>
  <si>
    <t>CFM8325E&lt;ChlNa&gt;</t>
  </si>
  <si>
    <t>CFM8325USD&lt;ChlNa&gt;</t>
  </si>
  <si>
    <t>CFM8757UNICA&lt;ChlNa&gt;</t>
  </si>
  <si>
    <t>CFM8117A&lt;ChlNa&gt;</t>
  </si>
  <si>
    <t>CFM8117B&lt;ChlNa&gt;</t>
  </si>
  <si>
    <t>CFM8117E&lt;ChlNa&gt;</t>
  </si>
  <si>
    <t>CFM8117V&lt;ChlNa&gt;</t>
  </si>
  <si>
    <t>CFM8609A&lt;ChlNa&gt;</t>
  </si>
  <si>
    <t>CFM8609APV&lt;ChlNa&gt;</t>
  </si>
  <si>
    <t>CFM8609E&lt;ChlNa&gt;</t>
  </si>
  <si>
    <t>CFM8609GLOBA&lt;ChlNa&gt;</t>
  </si>
  <si>
    <t>CFM8609INVER&lt;ChlNa&gt;</t>
  </si>
  <si>
    <t>CFM8609PATRI&lt;ChlNa&gt;</t>
  </si>
  <si>
    <t>CFM8609V&lt;ChlNa&gt;</t>
  </si>
  <si>
    <t>CFM8480APV&lt;ChlNa&gt;</t>
  </si>
  <si>
    <t>CFM8480GLOBA&lt;ChlNa&gt;</t>
  </si>
  <si>
    <t>CFM8480INVER&lt;ChlNa&gt;</t>
  </si>
  <si>
    <t>CFM8480PAT&lt;ChlNa&gt;</t>
  </si>
  <si>
    <t>CFM8480PERSO&lt;ChlNa&gt;</t>
  </si>
  <si>
    <t>CFM8304A&lt;ChlNa&gt;</t>
  </si>
  <si>
    <t>CFM8304APV&lt;ChlNa&gt;</t>
  </si>
  <si>
    <t>CFM8304E&lt;ChlNa&gt;</t>
  </si>
  <si>
    <t>CFM8304GLOBA&lt;ChlNa&gt;</t>
  </si>
  <si>
    <t>CFM8304INVER&lt;ChlNa&gt;</t>
  </si>
  <si>
    <t>CFM8304PATRI&lt;ChlNa&gt;</t>
  </si>
  <si>
    <t>CFM8304PERSO&lt;ChlNa&gt;</t>
  </si>
  <si>
    <t>CFM8970UNICA&lt;ChlNa&gt;</t>
  </si>
  <si>
    <t>CFM8107AP&lt;ChlNa&gt;</t>
  </si>
  <si>
    <t>CFM8107APV&lt;ChlNa&gt;</t>
  </si>
  <si>
    <t>CFM8107CLASS&lt;ChlNa&gt;</t>
  </si>
  <si>
    <t>CFM8107GAMMA&lt;ChlNa&gt;</t>
  </si>
  <si>
    <t>CFM8327AP&lt;ChlNa&gt;</t>
  </si>
  <si>
    <t>CFM8327APV&lt;ChlNa&gt;</t>
  </si>
  <si>
    <t>CFM8327BP&lt;ChlNa&gt;</t>
  </si>
  <si>
    <t>CFM8327CLASI&lt;ChlNa&gt;</t>
  </si>
  <si>
    <t>CFM8327FAMIL&lt;ChlNa&gt;</t>
  </si>
  <si>
    <t>CFM8064ALPAT&lt;ChlNa&gt;</t>
  </si>
  <si>
    <t>CFM8064APV&lt;ChlNa&gt;</t>
  </si>
  <si>
    <t>CFM8064BPRIV&lt;ChlNa&gt;</t>
  </si>
  <si>
    <t>CFM8064CLASI&lt;ChlNa&gt;</t>
  </si>
  <si>
    <t>CFM8064FAMIL&lt;ChlNa&gt;</t>
  </si>
  <si>
    <t>CFM8037ALPAT&lt;ChlNa&gt;</t>
  </si>
  <si>
    <t>CFM8037APV&lt;ChlNa&gt;</t>
  </si>
  <si>
    <t>CFM8037APVC&lt;ChlNa&gt;</t>
  </si>
  <si>
    <t>CFM8037CLASI&lt;ChlNa&gt;</t>
  </si>
  <si>
    <t>CFM8037FAMIL&lt;ChlNa&gt;</t>
  </si>
  <si>
    <t>CFM8037GAMMA&lt;ChlNa&gt;</t>
  </si>
  <si>
    <t>CFM8976UNICA&lt;ChlNa&gt;</t>
  </si>
  <si>
    <t>CFM8108ALPAT&lt;ChlNa&gt;</t>
  </si>
  <si>
    <t>CFM8108APV&lt;ChlNa&gt;</t>
  </si>
  <si>
    <t>CFM8108BPRIV&lt;ChlNa&gt;</t>
  </si>
  <si>
    <t>CFM8108CLASI&lt;ChlNa&gt;</t>
  </si>
  <si>
    <t>CFM8108FAMIL&lt;ChlNa&gt;</t>
  </si>
  <si>
    <t>CFM8941AP&lt;ChlNa&gt;</t>
  </si>
  <si>
    <t>CFM8941APV&lt;ChlNa&gt;</t>
  </si>
  <si>
    <t>CFM8941BP&lt;ChlNa&gt;</t>
  </si>
  <si>
    <t>CFM8941CLASI&lt;ChlNa&gt;</t>
  </si>
  <si>
    <t>CFM8941FAMIL&lt;ChlNa&gt;</t>
  </si>
  <si>
    <t>CFM8787ALTOP&lt;ChlNa&gt;</t>
  </si>
  <si>
    <t>CFM8787APV&lt;ChlNa&gt;</t>
  </si>
  <si>
    <t>CFM8515ALPAT&lt;ChlNa&gt;</t>
  </si>
  <si>
    <t>CFM8515BPRIV&lt;ChlNa&gt;</t>
  </si>
  <si>
    <t>CFM8515CLASI&lt;ChlNa&gt;</t>
  </si>
  <si>
    <t>CFM9864UNICA&lt;ChlNa&gt;</t>
  </si>
  <si>
    <t>CFM9884UNICA&lt;ChlNa&gt;</t>
  </si>
  <si>
    <t>CFM8807A&lt;ChlNa&gt;</t>
  </si>
  <si>
    <t>CFM8807APV&lt;ChlNa&gt;</t>
  </si>
  <si>
    <t>CFM8807B&lt;ChlNa&gt;</t>
  </si>
  <si>
    <t>CFM8807BE&lt;ChlNa&gt;</t>
  </si>
  <si>
    <t>CFM8807C&lt;ChlNa&gt;</t>
  </si>
  <si>
    <t>CFM8807I&lt;ChlNa&gt;</t>
  </si>
  <si>
    <t>CFM9692D&lt;ChlNa&gt;</t>
  </si>
  <si>
    <t>CFM8046APV&lt;ChlNa&gt;</t>
  </si>
  <si>
    <t>CFM8046INSTITUC&lt;ChlNa&gt;</t>
  </si>
  <si>
    <t>CFM8046LARGOPLA&lt;ChlNa&gt;</t>
  </si>
  <si>
    <t>CFM8046PATRIMON&lt;ChlNa&gt;</t>
  </si>
  <si>
    <t>CFM8029APV&lt;ChlNa&gt;</t>
  </si>
  <si>
    <t>CFM8029CLASICA&lt;ChlNa&gt;</t>
  </si>
  <si>
    <t>CFM8029E&lt;ChlNa&gt;</t>
  </si>
  <si>
    <t>CFM8029INSTITUC&lt;ChlNa&gt;</t>
  </si>
  <si>
    <t>CFM8029LARGOPLA&lt;ChlNa&gt;</t>
  </si>
  <si>
    <t>CFM8178APV&lt;ChlNa&gt;</t>
  </si>
  <si>
    <t>CFM8178CLASICA&lt;ChlNa&gt;</t>
  </si>
  <si>
    <t>CFM8178D&lt;ChlNa&gt;</t>
  </si>
  <si>
    <t>CFM8178G&lt;ChlNa&gt;</t>
  </si>
  <si>
    <t>CFM8178INSTITUC&lt;ChlNa&gt;</t>
  </si>
  <si>
    <t>CFM8178K&lt;ChlNa&gt;</t>
  </si>
  <si>
    <t>CFM8178LARGOPLA&lt;ChlNa&gt;</t>
  </si>
  <si>
    <t>CFM8178LIQUIDEZ&lt;ChlNa&gt;</t>
  </si>
  <si>
    <t>CFM8114APV&lt;ChlNa&gt;</t>
  </si>
  <si>
    <t>CFM8114CLASICA&lt;ChlNa&gt;</t>
  </si>
  <si>
    <t>CFM8114D&lt;ChlNa&gt;</t>
  </si>
  <si>
    <t>CFM8114G&lt;ChlNa&gt;</t>
  </si>
  <si>
    <t>CFM8114INSTITUC&lt;ChlNa&gt;</t>
  </si>
  <si>
    <t>CFM8114K&lt;ChlNa&gt;</t>
  </si>
  <si>
    <t>CFM8114LARGOPLA&lt;ChlNa&gt;</t>
  </si>
  <si>
    <t>CFM8114LIQUIDEZ&lt;ChlNa&gt;</t>
  </si>
  <si>
    <t>CFM8114PATRIMON&lt;ChlNa&gt;</t>
  </si>
  <si>
    <t>CFM8537APV&lt;ChlNa&gt;</t>
  </si>
  <si>
    <t>CFM8537CLASICA&lt;ChlNa&gt;</t>
  </si>
  <si>
    <t>CFM8537D&lt;ChlNa&gt;</t>
  </si>
  <si>
    <t>CFM8537G&lt;ChlNa&gt;</t>
  </si>
  <si>
    <t>CFM8537INSTITUC&lt;ChlNa&gt;</t>
  </si>
  <si>
    <t>CFM8537LARGOPLA&lt;ChlNa&gt;</t>
  </si>
  <si>
    <t>CFM8537LIQUIDEZ&lt;ChlNa&gt;</t>
  </si>
  <si>
    <t>CFM8475APV&lt;ChlNa&gt;</t>
  </si>
  <si>
    <t>CFM8475CLASICA&lt;ChlNa&gt;</t>
  </si>
  <si>
    <t>CFM8475D&lt;ChlNa&gt;</t>
  </si>
  <si>
    <t>CFM8475G&lt;ChlNa&gt;</t>
  </si>
  <si>
    <t>CFM8475INSTITUC&lt;ChlNa&gt;</t>
  </si>
  <si>
    <t>CFM8475LARGOPLA&lt;ChlNa&gt;</t>
  </si>
  <si>
    <t>CFM8475LIQUIDEZ&lt;ChlNa&gt;</t>
  </si>
  <si>
    <t>CFM8475PATRIMON&lt;ChlNa&gt;</t>
  </si>
  <si>
    <t>CFM8183APV&lt;ChlNa&gt;</t>
  </si>
  <si>
    <t>CFM8183CLASICA&lt;ChlNa&gt;</t>
  </si>
  <si>
    <t>CFM8183D&lt;ChlNa&gt;</t>
  </si>
  <si>
    <t>CFM8183G&lt;ChlNa&gt;</t>
  </si>
  <si>
    <t>CFM8183INSTITUC&lt;ChlNa&gt;</t>
  </si>
  <si>
    <t>CFM8183K&lt;ChlNa&gt;</t>
  </si>
  <si>
    <t>CFM8183LARGOPLA&lt;ChlNa&gt;</t>
  </si>
  <si>
    <t>CFM8183LIQUIDEZ&lt;ChlNa&gt;</t>
  </si>
  <si>
    <t>CFM8183PATRIMON&lt;ChlNa&gt;</t>
  </si>
  <si>
    <t>CFM8725APV&lt;ChlNa&gt;</t>
  </si>
  <si>
    <t>CFM8725CLASICA&lt;ChlNa&gt;</t>
  </si>
  <si>
    <t>CFM8725INSTITUC&lt;ChlNa&gt;</t>
  </si>
  <si>
    <t>CFM8725LARGOPLA&lt;ChlNa&gt;</t>
  </si>
  <si>
    <t>CFM8725LIQUIDEZ&lt;ChlNa&gt;</t>
  </si>
  <si>
    <t>CFM8819CLASICA&lt;ChlNa&gt;</t>
  </si>
  <si>
    <t>CFM8819D&lt;ChlNa&gt;</t>
  </si>
  <si>
    <t>CFM8819INSTITUC&lt;ChlNa&gt;</t>
  </si>
  <si>
    <t>CFM8819LARGOPLA&lt;ChlNa&gt;</t>
  </si>
  <si>
    <t>CFM8819LIQUIDEZ&lt;ChlNa&gt;</t>
  </si>
  <si>
    <t>CFM8553APV&lt;ChlNa&gt;</t>
  </si>
  <si>
    <t>CFM8553CLASICA&lt;ChlNa&gt;</t>
  </si>
  <si>
    <t>CFM8553INSTITUC&lt;ChlNa&gt;</t>
  </si>
  <si>
    <t>CFM8553LARGOPLA&lt;ChlNa&gt;</t>
  </si>
  <si>
    <t>CFM8553LIQUIDEZ&lt;ChlNa&gt;</t>
  </si>
  <si>
    <t>CFM8935APV&lt;ChlNa&gt;</t>
  </si>
  <si>
    <t>CFM8935CLASICA&lt;ChlNa&gt;</t>
  </si>
  <si>
    <t>CFM8935D&lt;ChlNa&gt;</t>
  </si>
  <si>
    <t>CFM8935E&lt;ChlNa&gt;</t>
  </si>
  <si>
    <t>CFM8935G&lt;ChlNa&gt;</t>
  </si>
  <si>
    <t>CFM8935INSTITUC&lt;ChlNa&gt;</t>
  </si>
  <si>
    <t>CFM8935LARGOPLA&lt;ChlNa&gt;</t>
  </si>
  <si>
    <t>CFM8935LIQUIDEZ&lt;ChlNa&gt;</t>
  </si>
  <si>
    <t>CFM8749CLASICA&lt;ChlNa&gt;</t>
  </si>
  <si>
    <t>CFM8749INSTITUC&lt;ChlNa&gt;</t>
  </si>
  <si>
    <t>CFM8749LARGOPLA&lt;ChlNa&gt;</t>
  </si>
  <si>
    <t>CFM8749LIQUIDEZ&lt;ChlNa&gt;</t>
  </si>
  <si>
    <t>CFM8785APV&lt;ChlNa&gt;</t>
  </si>
  <si>
    <t>CFM8785CLASICA&lt;ChlNa&gt;</t>
  </si>
  <si>
    <t>CFM8785D&lt;ChlNa&gt;</t>
  </si>
  <si>
    <t>CFM8785E&lt;ChlNa&gt;</t>
  </si>
  <si>
    <t>CFM8785G&lt;ChlNa&gt;</t>
  </si>
  <si>
    <t>CFM8785INSTITUC&lt;ChlNa&gt;</t>
  </si>
  <si>
    <t>CFM8785LARGOPLA&lt;ChlNa&gt;</t>
  </si>
  <si>
    <t>CFM8785LIQUIDEZ&lt;ChlNa&gt;</t>
  </si>
  <si>
    <t>CFM8687CLASICA&lt;ChlNa&gt;</t>
  </si>
  <si>
    <t>CFM8687D&lt;ChlNa&gt;</t>
  </si>
  <si>
    <t>CFM8687E&lt;ChlNa&gt;</t>
  </si>
  <si>
    <t>CFM8687G&lt;ChlNa&gt;</t>
  </si>
  <si>
    <t>CFM8687INSTITUC&lt;ChlNa&gt;</t>
  </si>
  <si>
    <t>CFM8687LARGOPLA&lt;ChlNa&gt;</t>
  </si>
  <si>
    <t>CFM8687LIQUIDEZ&lt;ChlNa&gt;</t>
  </si>
  <si>
    <t>CFM8141APV&lt;ChlNa&gt;</t>
  </si>
  <si>
    <t>CFM8141CLASICA&lt;ChlNa&gt;</t>
  </si>
  <si>
    <t>CFM8141D&lt;ChlNa&gt;</t>
  </si>
  <si>
    <t>CFM8141E&lt;ChlNa&gt;</t>
  </si>
  <si>
    <t>CFM8141G&lt;ChlNa&gt;</t>
  </si>
  <si>
    <t>CFM8141INSTITUC&lt;ChlNa&gt;</t>
  </si>
  <si>
    <t>CFM8141LARGOPLA&lt;ChlNa&gt;</t>
  </si>
  <si>
    <t>CFM8141LIQUIDEZ&lt;ChlNa&gt;</t>
  </si>
  <si>
    <t>CFM8750CLASICA&lt;ChlNa&gt;</t>
  </si>
  <si>
    <t>CFM8750INSTITUC&lt;ChlNa&gt;</t>
  </si>
  <si>
    <t>CFM8750LIQUIDEZ&lt;ChlNa&gt;</t>
  </si>
  <si>
    <t>CFM8750X&lt;ChlNa&gt;</t>
  </si>
  <si>
    <t>CFM8063APV&lt;ChlNa&gt;</t>
  </si>
  <si>
    <t>CFM8063CLASICA&lt;ChlNa&gt;</t>
  </si>
  <si>
    <t>CFM8063D&lt;ChlNa&gt;</t>
  </si>
  <si>
    <t>CFM8063G&lt;ChlNa&gt;</t>
  </si>
  <si>
    <t>CFM8063INVER&lt;ChlNa&gt;</t>
  </si>
  <si>
    <t>CFM8063LARGOPLA&lt;ChlNa&gt;</t>
  </si>
  <si>
    <t>CFM9223CLASICA&lt;ChlNa&gt;</t>
  </si>
  <si>
    <t>CFM9223INSTITUC&lt;ChlNa&gt;</t>
  </si>
  <si>
    <t>CFM9223LARGOPLA&lt;ChlNa&gt;</t>
  </si>
  <si>
    <t>CFM9223LIQUIDEZ&lt;ChlNa&gt;</t>
  </si>
  <si>
    <t>CFM9007APV&lt;ChlNa&gt;</t>
  </si>
  <si>
    <t>CFM9007CLASICA&lt;ChlNa&gt;</t>
  </si>
  <si>
    <t>CFM9007D&lt;ChlNa&gt;</t>
  </si>
  <si>
    <t>CFM9007G&lt;ChlNa&gt;</t>
  </si>
  <si>
    <t>CFM9007INSTITUC&lt;ChlNa&gt;</t>
  </si>
  <si>
    <t>CFM9007LARGOPLA&lt;ChlNa&gt;</t>
  </si>
  <si>
    <t>CFM9007LIQUIDEZ&lt;ChlNa&gt;</t>
  </si>
  <si>
    <t>CFM8100CLASICA&lt;ChlNa&gt;</t>
  </si>
  <si>
    <t>CFM8100INSTITUC&lt;ChlNa&gt;</t>
  </si>
  <si>
    <t>CFM8100X&lt;ChlNa&gt;</t>
  </si>
  <si>
    <t>CFM8506CLASICA&lt;ChlNa&gt;</t>
  </si>
  <si>
    <t>CFM8506INSTITUC&lt;ChlNa&gt;</t>
  </si>
  <si>
    <t>CFM8506LIQUIDEZ&lt;ChlNa&gt;</t>
  </si>
  <si>
    <t>CFM8295APV&lt;ChlNa&gt;</t>
  </si>
  <si>
    <t>CFM8295CLASICA&lt;ChlNa&gt;</t>
  </si>
  <si>
    <t>CFM8295D&lt;ChlNa&gt;</t>
  </si>
  <si>
    <t>CFM8295E&lt;ChlNa&gt;</t>
  </si>
  <si>
    <t>CFM8295G&lt;ChlNa&gt;</t>
  </si>
  <si>
    <t>CFM8295INSTITUC&lt;ChlNa&gt;</t>
  </si>
  <si>
    <t>CFM8295LARGOPLA&lt;ChlNa&gt;</t>
  </si>
  <si>
    <t>CFM8295LIQUIDEZ&lt;ChlNa&gt;</t>
  </si>
  <si>
    <t>CFM8801APV&lt;ChlNa&gt;</t>
  </si>
  <si>
    <t>CFM8801CLASICA&lt;ChlNa&gt;</t>
  </si>
  <si>
    <t>CFM8801D&lt;ChlNa&gt;</t>
  </si>
  <si>
    <t>CFM8801INSTITUC&lt;ChlNa&gt;</t>
  </si>
  <si>
    <t>CFM8801LARGOPLA&lt;ChlNa&gt;</t>
  </si>
  <si>
    <t>CFM8801LIQUIDEZ&lt;ChlNa&gt;</t>
  </si>
  <si>
    <t>CFM8937APV&lt;ChlNa&gt;</t>
  </si>
  <si>
    <t>CFM8937CLASICA&lt;ChlNa&gt;</t>
  </si>
  <si>
    <t>CFM8937D&lt;ChlNa&gt;</t>
  </si>
  <si>
    <t>CFM8937E&lt;ChlNa&gt;</t>
  </si>
  <si>
    <t>CFM8937G&lt;ChlNa&gt;</t>
  </si>
  <si>
    <t>CFM8937INSTITUC&lt;ChlNa&gt;</t>
  </si>
  <si>
    <t>CFM8937LARGOPLA&lt;ChlNa&gt;</t>
  </si>
  <si>
    <t>CFM8937LIQUIDEZ&lt;ChlNa&gt;</t>
  </si>
  <si>
    <t>CFM8032APV&lt;ChlNa&gt;</t>
  </si>
  <si>
    <t>CFM8032CLASICA&lt;ChlNa&gt;</t>
  </si>
  <si>
    <t>CFM8032D&lt;ChlNa&gt;</t>
  </si>
  <si>
    <t>CFM8032E&lt;ChlNa&gt;</t>
  </si>
  <si>
    <t>CFM8032G&lt;ChlNa&gt;</t>
  </si>
  <si>
    <t>CFM8032LARGOPLA&lt;ChlNa&gt;</t>
  </si>
  <si>
    <t>CFM8032LIQUIDEZ&lt;ChlNa&gt;</t>
  </si>
  <si>
    <t>CFM8944APV&lt;ChlNa&gt;</t>
  </si>
  <si>
    <t>CFM8944CLASICA&lt;ChlNa&gt;</t>
  </si>
  <si>
    <t>CFM8944D&lt;ChlNa&gt;</t>
  </si>
  <si>
    <t>CFM8944E&lt;ChlNa&gt;</t>
  </si>
  <si>
    <t>CFM8944G&lt;ChlNa&gt;</t>
  </si>
  <si>
    <t>CFM8944INSTITUC&lt;ChlNa&gt;</t>
  </si>
  <si>
    <t>CFM8944LARGOPLA&lt;ChlNa&gt;</t>
  </si>
  <si>
    <t>CFM8944LIQUIDEZ&lt;ChlNa&gt;</t>
  </si>
  <si>
    <t>CFM8902APV&lt;ChlNa&gt;</t>
  </si>
  <si>
    <t>CFM8902CLASICA&lt;ChlNa&gt;</t>
  </si>
  <si>
    <t>CFM8902D&lt;ChlNa&gt;</t>
  </si>
  <si>
    <t>CFM8902E&lt;ChlNa&gt;</t>
  </si>
  <si>
    <t>CFM8902INSTITUC&lt;ChlNa&gt;</t>
  </si>
  <si>
    <t>CFM8902LARGOPLA&lt;ChlNa&gt;</t>
  </si>
  <si>
    <t>CFM8902LIQUIDEZ&lt;ChlNa&gt;</t>
  </si>
  <si>
    <t>CFM8142APV&lt;ChlNa&gt;</t>
  </si>
  <si>
    <t>CFM8142CLASICA&lt;ChlNa&gt;</t>
  </si>
  <si>
    <t>CFM8142D&lt;ChlNa&gt;</t>
  </si>
  <si>
    <t>CFM8142G&lt;ChlNa&gt;</t>
  </si>
  <si>
    <t>CFM8142INSTITUC&lt;ChlNa&gt;</t>
  </si>
  <si>
    <t>CFM8142LARGOPLA&lt;ChlNa&gt;</t>
  </si>
  <si>
    <t>CFM8142LIQUIDEZ&lt;ChlNa&gt;</t>
  </si>
  <si>
    <t>CFM8744APV&lt;ChlNa&gt;</t>
  </si>
  <si>
    <t>CFM8744BE&lt;ChlNa&gt;</t>
  </si>
  <si>
    <t>CFM8744CLASI&lt;ChlNa&gt;</t>
  </si>
  <si>
    <t>CFM8744CRECI&lt;ChlNa&gt;</t>
  </si>
  <si>
    <t>CFM8744PATRI&lt;ChlNa&gt;</t>
  </si>
  <si>
    <t>CFM8172A&lt;ChlNa&gt;</t>
  </si>
  <si>
    <t>CFM8172APV&lt;ChlNa&gt;</t>
  </si>
  <si>
    <t>CFM8172F&lt;ChlNa&gt;</t>
  </si>
  <si>
    <t>CFM8172I&lt;ChlNa&gt;</t>
  </si>
  <si>
    <t>CFM8172P&lt;ChlNa&gt;</t>
  </si>
  <si>
    <t>CFM8502A&lt;ChlNa&gt;</t>
  </si>
  <si>
    <t>CFM8502APV&lt;ChlNa&gt;</t>
  </si>
  <si>
    <t>CFM8502F&lt;ChlNa&gt;</t>
  </si>
  <si>
    <t>CFM8502I&lt;ChlNa&gt;</t>
  </si>
  <si>
    <t>CFM8502P&lt;ChlNa&gt;</t>
  </si>
  <si>
    <t>CFM8934B&lt;ChlNa&gt;</t>
  </si>
  <si>
    <t>CFM8934BPLUS&lt;ChlNa&gt;</t>
  </si>
  <si>
    <t>CFM8934L&lt;ChlNa&gt;</t>
  </si>
  <si>
    <t>CFM8934M&lt;ChlNa&gt;</t>
  </si>
  <si>
    <t>CFM9839UNICA&lt;ChlNa&gt;</t>
  </si>
  <si>
    <t>CFM9449A&lt;ChlNa&gt;</t>
  </si>
  <si>
    <t>CFM9449BTGP&lt;ChlNa&gt;</t>
  </si>
  <si>
    <t>CFM9449I&lt;ChlNa&gt;</t>
  </si>
  <si>
    <t>CFM8931A&lt;ChlNa&gt;</t>
  </si>
  <si>
    <t>CFM8931IT&lt;ChlNa&gt;</t>
  </si>
  <si>
    <t>CFM8931P&lt;ChlNa&gt;</t>
  </si>
  <si>
    <t>CFM9022A&lt;ChlNa&gt;</t>
  </si>
  <si>
    <t>CFM9022P&lt;ChlNa&gt;</t>
  </si>
  <si>
    <t>CFM8026A&lt;ChlNa&gt;</t>
  </si>
  <si>
    <t>CFM8026B&lt;ChlNa&gt;</t>
  </si>
  <si>
    <t>CFM8026BCH&lt;ChlNa&gt;</t>
  </si>
  <si>
    <t>CFM8026BPLUS&lt;ChlNa&gt;</t>
  </si>
  <si>
    <t>CFM8026IT&lt;ChlNa&gt;</t>
  </si>
  <si>
    <t>CFM8038A&lt;ChlNa&gt;</t>
  </si>
  <si>
    <t>CFM8038B&lt;ChlNa&gt;</t>
  </si>
  <si>
    <t>CFM8038C&lt;ChlNa&gt;</t>
  </si>
  <si>
    <t>CFM8038G&lt;ChlNa&gt;</t>
  </si>
  <si>
    <t>CFM8038LP180&lt;ChlNa&gt;</t>
  </si>
  <si>
    <t>CFM8038LP3&lt;ChlNa&gt;</t>
  </si>
  <si>
    <t>CFM8038PLAN1&lt;ChlNa&gt;</t>
  </si>
  <si>
    <t>CFM8038PLAN2&lt;ChlNa&gt;</t>
  </si>
  <si>
    <t>CFM8038PLAN3&lt;ChlNa&gt;</t>
  </si>
  <si>
    <t>CFM8038PLAN4&lt;ChlNa&gt;</t>
  </si>
  <si>
    <t>CFM9594LP180&lt;ChlNa&gt;</t>
  </si>
  <si>
    <t>CFM9594LP3&lt;ChlNa&gt;</t>
  </si>
  <si>
    <t>CFM9594LPI&lt;ChlNa&gt;</t>
  </si>
  <si>
    <t>CFM9595LP180&lt;ChlNa&gt;</t>
  </si>
  <si>
    <t>CFM9595LP3&lt;ChlNa&gt;</t>
  </si>
  <si>
    <t>CFM9595LPI&lt;ChlNa&gt;</t>
  </si>
  <si>
    <t>CFM8177A&lt;ChlNa&gt;</t>
  </si>
  <si>
    <t>CFM8177APV&lt;ChlNa&gt;</t>
  </si>
  <si>
    <t>CFM8177F&lt;ChlNa&gt;</t>
  </si>
  <si>
    <t>CFM8177I&lt;ChlNa&gt;</t>
  </si>
  <si>
    <t>CFM8177P&lt;ChlNa&gt;</t>
  </si>
  <si>
    <t>CFM8373A&lt;ChlNa&gt;</t>
  </si>
  <si>
    <t>CFM8373B&lt;ChlNa&gt;</t>
  </si>
  <si>
    <t>CFM8373B-APV&lt;ChlNa&gt;</t>
  </si>
  <si>
    <t>CFM8373C&lt;ChlNa&gt;</t>
  </si>
  <si>
    <t>CFM8373I&lt;ChlNa&gt;</t>
  </si>
  <si>
    <t>CFM8373I-APV&lt;ChlNa&gt;</t>
  </si>
  <si>
    <t>CFM8204A&lt;ChlNa&gt;</t>
  </si>
  <si>
    <t>CFM8204B&lt;ChlNa&gt;</t>
  </si>
  <si>
    <t>CFM8204B-APV&lt;ChlNa&gt;</t>
  </si>
  <si>
    <t>CFM8204C&lt;ChlNa&gt;</t>
  </si>
  <si>
    <t>CFM8204D&lt;ChlNa&gt;</t>
  </si>
  <si>
    <t>CFM8204D-APV&lt;ChlNa&gt;</t>
  </si>
  <si>
    <t>CFM8204I&lt;ChlNa&gt;</t>
  </si>
  <si>
    <t>CFM8204I-APV&lt;ChlNa&gt;</t>
  </si>
  <si>
    <t>CFM8206B&lt;ChlNa&gt;</t>
  </si>
  <si>
    <t>CFM8206B-APV&lt;ChlNa&gt;</t>
  </si>
  <si>
    <t>CFM8206D&lt;ChlNa&gt;</t>
  </si>
  <si>
    <t>CFM8206D-APV&lt;ChlNa&gt;</t>
  </si>
  <si>
    <t>CFM8206I&lt;ChlNa&gt;</t>
  </si>
  <si>
    <t>CFM8206I-APV&lt;ChlNa&gt;</t>
  </si>
  <si>
    <t>CFM8205A&lt;ChlNa&gt;</t>
  </si>
  <si>
    <t>CFM8205B&lt;ChlNa&gt;</t>
  </si>
  <si>
    <t>CFM8205B-APV&lt;ChlNa&gt;</t>
  </si>
  <si>
    <t>CFM8205C&lt;ChlNa&gt;</t>
  </si>
  <si>
    <t>CFM8205I&lt;ChlNa&gt;</t>
  </si>
  <si>
    <t>CFM8205I-APV&lt;ChlNa&gt;</t>
  </si>
  <si>
    <t>CFM8575A&lt;ChlNa&gt;</t>
  </si>
  <si>
    <t>CFM8575B&lt;ChlNa&gt;</t>
  </si>
  <si>
    <t>CFM8575B-APV&lt;ChlNa&gt;</t>
  </si>
  <si>
    <t>CFM8575C&lt;ChlNa&gt;</t>
  </si>
  <si>
    <t>CFM8575I&lt;ChlNa&gt;</t>
  </si>
  <si>
    <t>CFM8575I-APV&lt;ChlNa&gt;</t>
  </si>
  <si>
    <t>CFM8202A&lt;ChlNa&gt;</t>
  </si>
  <si>
    <t>CFM8202A-APV&lt;ChlNa&gt;</t>
  </si>
  <si>
    <t>CFM8202F&lt;ChlNa&gt;</t>
  </si>
  <si>
    <t>CFM8202I&lt;ChlNa&gt;</t>
  </si>
  <si>
    <t>CFM8202I-APV&lt;ChlNa&gt;</t>
  </si>
  <si>
    <t>CFM8618A&lt;ChlNa&gt;</t>
  </si>
  <si>
    <t>CFM8618B&lt;ChlNa&gt;</t>
  </si>
  <si>
    <t>CFM8618F&lt;ChlNa&gt;</t>
  </si>
  <si>
    <t>CFM8618I&lt;ChlNa&gt;</t>
  </si>
  <si>
    <t>CFM8932A&lt;ChlNa&gt;</t>
  </si>
  <si>
    <t>CFM8932B&lt;ChlNa&gt;</t>
  </si>
  <si>
    <t>CFM8932B-APV&lt;ChlNa&gt;</t>
  </si>
  <si>
    <t>CFM8932I&lt;ChlNa&gt;</t>
  </si>
  <si>
    <t>CFM8932I-APV&lt;ChlNa&gt;</t>
  </si>
  <si>
    <t>CFM8203A&lt;ChlNa&gt;</t>
  </si>
  <si>
    <t>CFM8203B&lt;ChlNa&gt;</t>
  </si>
  <si>
    <t>CFM8203B-APV&lt;ChlNa&gt;</t>
  </si>
  <si>
    <t>CFM8203I&lt;ChlNa&gt;</t>
  </si>
  <si>
    <t>CFM8203I-APV&lt;ChlNa&gt;</t>
  </si>
  <si>
    <t>CFM8207A&lt;ChlNa&gt;</t>
  </si>
  <si>
    <t>CFM8207B&lt;ChlNa&gt;</t>
  </si>
  <si>
    <t>CFM8207B-APV&lt;ChlNa&gt;</t>
  </si>
  <si>
    <t>CFM8207I&lt;ChlNa&gt;</t>
  </si>
  <si>
    <t>CFM8207I-APV&lt;ChlNa&gt;</t>
  </si>
  <si>
    <t>CFM8358A&lt;ChlNa&gt;</t>
  </si>
  <si>
    <t>CFM8358B&lt;ChlNa&gt;</t>
  </si>
  <si>
    <t>CFM8358B-APV&lt;ChlNa&gt;</t>
  </si>
  <si>
    <t>CFM8358D&lt;ChlNa&gt;</t>
  </si>
  <si>
    <t>CFM8358D-APV&lt;ChlNa&gt;</t>
  </si>
  <si>
    <t>CFM8358I&lt;ChlNa&gt;</t>
  </si>
  <si>
    <t>CFM8358I-APV&lt;ChlNa&gt;</t>
  </si>
  <si>
    <t>CFM8898B&lt;ChlNa&gt;</t>
  </si>
  <si>
    <t>CFM8898B-APV&lt;ChlNa&gt;</t>
  </si>
  <si>
    <t>CFM8898E&lt;ChlNa&gt;</t>
  </si>
  <si>
    <t>CFM8898E-APV&lt;ChlNa&gt;</t>
  </si>
  <si>
    <t>CFM8898F&lt;ChlNa&gt;</t>
  </si>
  <si>
    <t>CFM8898F-APV&lt;ChlNa&gt;</t>
  </si>
  <si>
    <t>CFM8898G&lt;ChlNa&gt;</t>
  </si>
  <si>
    <t>CFM8898I&lt;ChlNa&gt;</t>
  </si>
  <si>
    <t>CFM8898I-APV&lt;ChlNa&gt;</t>
  </si>
  <si>
    <t>CFM9489L&lt;ChlNa&gt;</t>
  </si>
  <si>
    <t>CFM9489M&lt;ChlNa&gt;</t>
  </si>
  <si>
    <t>CFM9414I&lt;ChlNa&gt;</t>
  </si>
  <si>
    <t>CFM8857APV&lt;ChlNa&gt;</t>
  </si>
  <si>
    <t>CFM8857E&lt;ChlNa&gt;</t>
  </si>
  <si>
    <t>CFM8857GLOBA&lt;ChlNa&gt;</t>
  </si>
  <si>
    <t>CFM8857INVER&lt;ChlNa&gt;</t>
  </si>
  <si>
    <t>CFM8857PATRI&lt;ChlNa&gt;</t>
  </si>
  <si>
    <t>CFM8857PERSO&lt;ChlNa&gt;</t>
  </si>
  <si>
    <t>CFM9561B&lt;ChlNa&gt;</t>
  </si>
  <si>
    <t>CFM9561L&lt;ChlNa&gt;</t>
  </si>
  <si>
    <t>CFM9561M&lt;ChlNa&gt;</t>
  </si>
  <si>
    <t>CFM9362A&lt;ChlNa&gt;</t>
  </si>
  <si>
    <t>CFM9362B&lt;ChlNa&gt;</t>
  </si>
  <si>
    <t>CFM8317A&lt;ChlNa&gt;</t>
  </si>
  <si>
    <t>CFM8317APV&lt;ChlNa&gt;</t>
  </si>
  <si>
    <t>CFM8317B&lt;ChlNa&gt;</t>
  </si>
  <si>
    <t>CFM8317BE&lt;ChlNa&gt;</t>
  </si>
  <si>
    <t>CFM8317C&lt;ChlNa&gt;</t>
  </si>
  <si>
    <t>CFM8317I&lt;ChlNa&gt;</t>
  </si>
  <si>
    <t>CFM9853A&lt;ChlNa&gt;</t>
  </si>
  <si>
    <t>CFM9853APV&lt;ChlNa&gt;</t>
  </si>
  <si>
    <t>CFM9853F&lt;ChlNa&gt;</t>
  </si>
  <si>
    <t>CFM8170A&lt;ChlNa&gt;</t>
  </si>
  <si>
    <t>CFM8170APV&lt;ChlNa&gt;</t>
  </si>
  <si>
    <t>CFM8170F&lt;ChlNa&gt;</t>
  </si>
  <si>
    <t>CFM8170P&lt;ChlNa&gt;</t>
  </si>
  <si>
    <t>CFM8303A&lt;ChlNa&gt;</t>
  </si>
  <si>
    <t>CFM8303APV&lt;ChlNa&gt;</t>
  </si>
  <si>
    <t>CFM8303F&lt;ChlNa&gt;</t>
  </si>
  <si>
    <t>CFM8303P&lt;ChlNa&gt;</t>
  </si>
  <si>
    <t>CFM8375A&lt;ChlNa&gt;</t>
  </si>
  <si>
    <t>CFM8375APV&lt;ChlNa&gt;</t>
  </si>
  <si>
    <t>CFM8375F&lt;ChlNa&gt;</t>
  </si>
  <si>
    <t>CFM8375P&lt;ChlNa&gt;</t>
  </si>
  <si>
    <t>CFM8320A&lt;ChlNa&gt;</t>
  </si>
  <si>
    <t>CFM8320B&lt;ChlNa&gt;</t>
  </si>
  <si>
    <t>CFM8320BE&lt;ChlNa&gt;</t>
  </si>
  <si>
    <t>CFM8320C&lt;ChlNa&gt;</t>
  </si>
  <si>
    <t>CFM8320I&lt;ChlNa&gt;</t>
  </si>
  <si>
    <t>CFM8092APV&lt;ChlNa&gt;</t>
  </si>
  <si>
    <t>CFM8092M1&lt;ChlNa&gt;</t>
  </si>
  <si>
    <t>CFM8092M2&lt;ChlNa&gt;</t>
  </si>
  <si>
    <t>CFM8092M3&lt;ChlNa&gt;</t>
  </si>
  <si>
    <t>CFM8092M4&lt;ChlNa&gt;</t>
  </si>
  <si>
    <t>CFM8092M5&lt;ChlNa&gt;</t>
  </si>
  <si>
    <t>CFM8967ALPAT&lt;ChlNa&gt;</t>
  </si>
  <si>
    <t>CFM8967BPRIV&lt;ChlNa&gt;</t>
  </si>
  <si>
    <t>CFM8967CLASI&lt;ChlNa&gt;</t>
  </si>
  <si>
    <t>CFM8967INSTI&lt;ChlNa&gt;</t>
  </si>
  <si>
    <t>CFM8248A&lt;ChlNa&gt;</t>
  </si>
  <si>
    <t>CFM8248BPLUS&lt;ChlNa&gt;</t>
  </si>
  <si>
    <t>CFM8615APV&lt;ChlNa&gt;</t>
  </si>
  <si>
    <t>CFM8615EJECU&lt;ChlNa&gt;</t>
  </si>
  <si>
    <t>CFM8615INVER&lt;ChlNa&gt;</t>
  </si>
  <si>
    <t>CFM8615UNIVE&lt;ChlNa&gt;</t>
  </si>
  <si>
    <t>CFM8274B&lt;ChlNa&gt;</t>
  </si>
  <si>
    <t>CFM8274BPLUS&lt;ChlNa&gt;</t>
  </si>
  <si>
    <t>CFM8274L&lt;ChlNa&gt;</t>
  </si>
  <si>
    <t>CFM8274M&lt;ChlNa&gt;</t>
  </si>
  <si>
    <t>CFM8274P1&lt;ChlNa&gt;</t>
  </si>
  <si>
    <t>CFM8492A&lt;ChlNa&gt;</t>
  </si>
  <si>
    <t>CFM8492B&lt;ChlNa&gt;</t>
  </si>
  <si>
    <t>CFM8492D&lt;ChlNa&gt;</t>
  </si>
  <si>
    <t>CFM8492J&lt;ChlNa&gt;</t>
  </si>
  <si>
    <t>CFM9816A&lt;ChlNa&gt;</t>
  </si>
  <si>
    <t>CFM9816APV&lt;ChlNa&gt;</t>
  </si>
  <si>
    <t>CFM9816APV-AP-A&lt;ChlNa&gt;</t>
  </si>
  <si>
    <t>CFM9816F&lt;ChlNa&gt;</t>
  </si>
  <si>
    <t>CFM9816O&lt;ChlNa&gt;</t>
  </si>
  <si>
    <t>CFM9073D&lt;ChlNa&gt;</t>
  </si>
  <si>
    <t>CFM9073H&lt;ChlNa&gt;</t>
  </si>
  <si>
    <t>CFM8174ALPAT&lt;ChlNa&gt;</t>
  </si>
  <si>
    <t>CFM8174APV&lt;ChlNa&gt;</t>
  </si>
  <si>
    <t>CFM8174APVC&lt;ChlNa&gt;</t>
  </si>
  <si>
    <t>CFM8174BCI&lt;ChlNa&gt;</t>
  </si>
  <si>
    <t>CFM8174CLASI&lt;ChlNa&gt;</t>
  </si>
  <si>
    <t>CFM8174FAMIL&lt;ChlNa&gt;</t>
  </si>
  <si>
    <t>CFM8422A&lt;ChlNa&gt;</t>
  </si>
  <si>
    <t>CFM8422B&lt;ChlNa&gt;</t>
  </si>
  <si>
    <t>CFM8422C&lt;ChlNa&gt;</t>
  </si>
  <si>
    <t>CFM8422G&lt;ChlNa&gt;</t>
  </si>
  <si>
    <t>CFM8422LP180&lt;ChlNa&gt;</t>
  </si>
  <si>
    <t>CFM8422LP3&lt;ChlNa&gt;</t>
  </si>
  <si>
    <t>CFM8422PLAN1&lt;ChlNa&gt;</t>
  </si>
  <si>
    <t>CFM8422PLAN2&lt;ChlNa&gt;</t>
  </si>
  <si>
    <t>CFM8422PLAN3&lt;ChlNa&gt;</t>
  </si>
  <si>
    <t>CFM8422PLAN4&lt;ChlNa&gt;</t>
  </si>
  <si>
    <t>CFM8152B&lt;ChlNa&gt;</t>
  </si>
  <si>
    <t>CFM8152L&lt;ChlNa&gt;</t>
  </si>
  <si>
    <t>CFM8152M&lt;ChlNa&gt;</t>
  </si>
  <si>
    <t>CFM8152V&lt;ChlNa&gt;</t>
  </si>
  <si>
    <t>CFM9056A&lt;ChlNa&gt;</t>
  </si>
  <si>
    <t>CFM9056B&lt;ChlNa&gt;</t>
  </si>
  <si>
    <t>CFM9056D&lt;ChlNa&gt;</t>
  </si>
  <si>
    <t>CFM9056E&lt;ChlNa&gt;</t>
  </si>
  <si>
    <t>CFM9056I&lt;ChlNa&gt;</t>
  </si>
  <si>
    <t>CFM9072CG&lt;ChlNa&gt;</t>
  </si>
  <si>
    <t>CFM8940A&lt;ChlNa&gt;</t>
  </si>
  <si>
    <t>CFM8940B&lt;ChlNa&gt;</t>
  </si>
  <si>
    <t>CFM8940D&lt;ChlNa&gt;</t>
  </si>
  <si>
    <t>CFM8940FO&lt;ChlNa&gt;</t>
  </si>
  <si>
    <t>CFM8940GP&lt;ChlNa&gt;</t>
  </si>
  <si>
    <t>CFM8940H&lt;ChlNa&gt;</t>
  </si>
  <si>
    <t>CFM8940J&lt;ChlNa&gt;</t>
  </si>
  <si>
    <t>CFM8940S&lt;ChlNa&gt;</t>
  </si>
  <si>
    <t>CFM8957A&lt;ChlNa&gt;</t>
  </si>
  <si>
    <t>CFM8957BCH&lt;ChlNa&gt;</t>
  </si>
  <si>
    <t>CFM9717F1&lt;ChlNa&gt;</t>
  </si>
  <si>
    <t>CFM9717F2&lt;ChlNa&gt;</t>
  </si>
  <si>
    <t>CFM9717F3&lt;ChlNa&gt;</t>
  </si>
  <si>
    <t>CFM9717IT&lt;ChlNa&gt;</t>
  </si>
  <si>
    <t>CFM8052A&lt;ChlNa&gt;</t>
  </si>
  <si>
    <t>CFM8052B&lt;ChlNa&gt;</t>
  </si>
  <si>
    <t>CFM8052BPLUS&lt;ChlNa&gt;</t>
  </si>
  <si>
    <t>CFM8918A&lt;ChlNa&gt;</t>
  </si>
  <si>
    <t>CFM8918CUI&lt;ChlNa&gt;</t>
  </si>
  <si>
    <t>CFM8918D&lt;ChlNa&gt;</t>
  </si>
  <si>
    <t>CFM8918Z&lt;ChlNa&gt;</t>
  </si>
  <si>
    <t>CFM8257ALPAT&lt;ChlNa&gt;</t>
  </si>
  <si>
    <t>CFM8257CLASI&lt;ChlNa&gt;</t>
  </si>
  <si>
    <t>CFM8257GAMMA&lt;ChlNa&gt;</t>
  </si>
  <si>
    <t>CFM8249L&lt;ChlNa&gt;</t>
  </si>
  <si>
    <t>CFM8249M&lt;ChlNa&gt;</t>
  </si>
  <si>
    <t>CFM8813ALTOP&lt;ChlNa&gt;</t>
  </si>
  <si>
    <t>CFM8813APV&lt;ChlNa&gt;</t>
  </si>
  <si>
    <t>CFM8813APVC&lt;ChlNa&gt;</t>
  </si>
  <si>
    <t>CFM8813BPRIV&lt;ChlNa&gt;</t>
  </si>
  <si>
    <t>CFM8813CLASI&lt;ChlNa&gt;</t>
  </si>
  <si>
    <t>CFM8813FAMIL&lt;ChlNa&gt;</t>
  </si>
  <si>
    <t>CFM9576A&lt;ChlNa&gt;</t>
  </si>
  <si>
    <t>CFM9576B-APV/AP&lt;ChlNa&gt;</t>
  </si>
  <si>
    <t>CFM9576CUI&lt;ChlNa&gt;</t>
  </si>
  <si>
    <t>CFM9576D&lt;ChlNa&gt;</t>
  </si>
  <si>
    <t>CFM9575A&lt;ChlNa&gt;</t>
  </si>
  <si>
    <t>CFM9575CUI&lt;ChlNa&gt;</t>
  </si>
  <si>
    <t>CFM9575D&lt;ChlNa&gt;</t>
  </si>
  <si>
    <t>CFM9577A&lt;ChlNa&gt;</t>
  </si>
  <si>
    <t>CFM9577B-APV/AP&lt;ChlNa&gt;</t>
  </si>
  <si>
    <t>CFM9577CUI&lt;ChlNa&gt;</t>
  </si>
  <si>
    <t>CFM9577D&lt;ChlNa&gt;</t>
  </si>
  <si>
    <t>CFM9004A&lt;ChlNa&gt;</t>
  </si>
  <si>
    <t>CFM9004D&lt;ChlNa&gt;</t>
  </si>
  <si>
    <t>CFM9004Z&lt;ChlNa&gt;</t>
  </si>
  <si>
    <t>CFM9054A&lt;ChlNa&gt;</t>
  </si>
  <si>
    <t>CFM9054CUI&lt;ChlNa&gt;</t>
  </si>
  <si>
    <t>CFM9054D&lt;ChlNa&gt;</t>
  </si>
  <si>
    <t>CFM9054Z&lt;ChlNa&gt;</t>
  </si>
  <si>
    <t>CFM9025A&lt;ChlNa&gt;</t>
  </si>
  <si>
    <t>CFM9025CUI&lt;ChlNa&gt;</t>
  </si>
  <si>
    <t>CFM9025D&lt;ChlNa&gt;</t>
  </si>
  <si>
    <t>CFM9025E&lt;ChlNa&gt;</t>
  </si>
  <si>
    <t>CFM9025Z&lt;ChlNa&gt;</t>
  </si>
  <si>
    <t>CFM8625ALTOP&lt;ChlNa&gt;</t>
  </si>
  <si>
    <t>CFM8625APV&lt;ChlNa&gt;</t>
  </si>
  <si>
    <t>CFM8625BPRIV&lt;ChlNa&gt;</t>
  </si>
  <si>
    <t>CFM8625CLASI&lt;ChlNa&gt;</t>
  </si>
  <si>
    <t>CFM8625FAMIL&lt;ChlNa&gt;</t>
  </si>
  <si>
    <t>CFM8054B&lt;ChlNa&gt;</t>
  </si>
  <si>
    <t>CFM8054L&lt;ChlNa&gt;</t>
  </si>
  <si>
    <t>CFM8054M&lt;ChlNa&gt;</t>
  </si>
  <si>
    <t>CFM8299L&lt;ChlNa&gt;</t>
  </si>
  <si>
    <t>CFM8299M&lt;ChlNa&gt;</t>
  </si>
  <si>
    <t>CFM8723A&lt;ChlNa&gt;</t>
  </si>
  <si>
    <t>CFM8723APV&lt;ChlNa&gt;</t>
  </si>
  <si>
    <t>CFM8723F&lt;ChlNa&gt;</t>
  </si>
  <si>
    <t>CFM8723I&lt;ChlNa&gt;</t>
  </si>
  <si>
    <t>CFM8723O&lt;ChlNa&gt;</t>
  </si>
  <si>
    <t>CFM8723P&lt;ChlNa&gt;</t>
  </si>
  <si>
    <t>CFM9548B&lt;ChlNa&gt;</t>
  </si>
  <si>
    <t>CFM9625Z&lt;ChlNa&gt;</t>
  </si>
  <si>
    <t>CFM8712ALTOP&lt;ChlNa&gt;</t>
  </si>
  <si>
    <t>CFM8712APV&lt;ChlNa&gt;</t>
  </si>
  <si>
    <t>CFM8712BPRIV&lt;ChlNa&gt;</t>
  </si>
  <si>
    <t>CFM8712CLASI&lt;ChlNa&gt;</t>
  </si>
  <si>
    <t>CFM8712FAMIL&lt;ChlNa&gt;</t>
  </si>
  <si>
    <t>CFM8437A&lt;ChlNa&gt;</t>
  </si>
  <si>
    <t>CFM8437APV&lt;ChlNa&gt;</t>
  </si>
  <si>
    <t>CFM8437F&lt;ChlNa&gt;</t>
  </si>
  <si>
    <t>CFM8437I&lt;ChlNa&gt;</t>
  </si>
  <si>
    <t>CFM8437P&lt;ChlNa&gt;</t>
  </si>
  <si>
    <t>CFM9042B&lt;ChlNa&gt;</t>
  </si>
  <si>
    <t>CFM9042L&lt;ChlNa&gt;</t>
  </si>
  <si>
    <t>CFM9042M&lt;ChlNa&gt;</t>
  </si>
  <si>
    <t>CFM9193APV&lt;ChlNa&gt;</t>
  </si>
  <si>
    <t>CFM9193APV-AP-A&lt;ChlNa&gt;</t>
  </si>
  <si>
    <t>CFM9193O&lt;ChlNa&gt;</t>
  </si>
  <si>
    <t>CFM9193Q&lt;ChlNa&gt;</t>
  </si>
  <si>
    <t>CFM9193X&lt;ChlNa&gt;</t>
  </si>
  <si>
    <t>CFM9041B&lt;ChlNa&gt;</t>
  </si>
  <si>
    <t>CFM9041L&lt;ChlNa&gt;</t>
  </si>
  <si>
    <t>CFM9041M&lt;ChlNa&gt;</t>
  </si>
  <si>
    <t>CFM9192APV&lt;ChlNa&gt;</t>
  </si>
  <si>
    <t>CFM9192APV-AP-A&lt;ChlNa&gt;</t>
  </si>
  <si>
    <t>CFM9192Q&lt;ChlNa&gt;</t>
  </si>
  <si>
    <t>CFM9192X&lt;ChlNa&gt;</t>
  </si>
  <si>
    <t>CFM9191APV&lt;ChlNa&gt;</t>
  </si>
  <si>
    <t>CFM9191APV-AP-A&lt;ChlNa&gt;</t>
  </si>
  <si>
    <t>CFM9191Q&lt;ChlNa&gt;</t>
  </si>
  <si>
    <t>CFM9191X&lt;ChlNa&gt;</t>
  </si>
  <si>
    <t>CFM9190APV&lt;ChlNa&gt;</t>
  </si>
  <si>
    <t>CFM9190APV-AP-A&lt;ChlNa&gt;</t>
  </si>
  <si>
    <t>CFM9190X&lt;ChlNa&gt;</t>
  </si>
  <si>
    <t>CFM8125B&lt;ChlNa&gt;</t>
  </si>
  <si>
    <t>CFM8125BCH&lt;ChlNa&gt;</t>
  </si>
  <si>
    <t>CFM8125L&lt;ChlNa&gt;</t>
  </si>
  <si>
    <t>CFM8125M&lt;ChlNa&gt;</t>
  </si>
  <si>
    <t>CFM9685UNICA&lt;ChlNa&gt;</t>
  </si>
  <si>
    <t>CFM8457A&lt;ChlNa&gt;</t>
  </si>
  <si>
    <t>CFM8457CUI&lt;ChlNa&gt;</t>
  </si>
  <si>
    <t>CFM8457D&lt;ChlNa&gt;</t>
  </si>
  <si>
    <t>CFM8457Z&lt;ChlNa&gt;</t>
  </si>
  <si>
    <t>CFM8277A&lt;ChlNa&gt;</t>
  </si>
  <si>
    <t>CFM8277CUI&lt;ChlNa&gt;</t>
  </si>
  <si>
    <t>CFM8277D&lt;ChlNa&gt;</t>
  </si>
  <si>
    <t>CFM8277Z&lt;ChlNa&gt;</t>
  </si>
  <si>
    <t>CFM8247A&lt;ChlNa&gt;</t>
  </si>
  <si>
    <t>CFM8247CUI&lt;ChlNa&gt;</t>
  </si>
  <si>
    <t>CFM8247D&lt;ChlNa&gt;</t>
  </si>
  <si>
    <t>CFM8247Z&lt;ChlNa&gt;</t>
  </si>
  <si>
    <t>CFM8381A&lt;ChlNa&gt;</t>
  </si>
  <si>
    <t>CFM8381CUI&lt;ChlNa&gt;</t>
  </si>
  <si>
    <t>CFM8381D&lt;ChlNa&gt;</t>
  </si>
  <si>
    <t>CFM8381E&lt;ChlNa&gt;</t>
  </si>
  <si>
    <t>CFM8381Z&lt;ChlNa&gt;</t>
  </si>
  <si>
    <t>CFM8629A&lt;ChlNa&gt;</t>
  </si>
  <si>
    <t>CFM8629D&lt;ChlNa&gt;</t>
  </si>
  <si>
    <t>CFM8629E&lt;ChlNa&gt;</t>
  </si>
  <si>
    <t>CFM8629Z&lt;ChlNa&gt;</t>
  </si>
  <si>
    <t>CFM8456A&lt;ChlNa&gt;</t>
  </si>
  <si>
    <t>CFM8456CUI&lt;ChlNa&gt;</t>
  </si>
  <si>
    <t>CFM8456D&lt;ChlNa&gt;</t>
  </si>
  <si>
    <t>CFM8456Z&lt;ChlNa&gt;</t>
  </si>
  <si>
    <t>CFM8459A&lt;ChlNa&gt;</t>
  </si>
  <si>
    <t>CFM8459CUI&lt;ChlNa&gt;</t>
  </si>
  <si>
    <t>CFM8459D&lt;ChlNa&gt;</t>
  </si>
  <si>
    <t>CFM8459E&lt;ChlNa&gt;</t>
  </si>
  <si>
    <t>CFM8459Z&lt;ChlNa&gt;</t>
  </si>
  <si>
    <t>CFM8363A&lt;ChlNa&gt;</t>
  </si>
  <si>
    <t>CFM8363CUI&lt;ChlNa&gt;</t>
  </si>
  <si>
    <t>CFM8363D&lt;ChlNa&gt;</t>
  </si>
  <si>
    <t>CFM8363Z&lt;ChlNa&gt;</t>
  </si>
  <si>
    <t>CFM8694A&lt;ChlNa&gt;</t>
  </si>
  <si>
    <t>CFM8694CUI&lt;ChlNa&gt;</t>
  </si>
  <si>
    <t>CFM8694D&lt;ChlNa&gt;</t>
  </si>
  <si>
    <t>CFM8694Z&lt;ChlNa&gt;</t>
  </si>
  <si>
    <t>CFM8695A&lt;ChlNa&gt;</t>
  </si>
  <si>
    <t>CFM8695CUI&lt;ChlNa&gt;</t>
  </si>
  <si>
    <t>CFM8695D&lt;ChlNa&gt;</t>
  </si>
  <si>
    <t>CFM8695Z&lt;ChlNa&gt;</t>
  </si>
  <si>
    <t>CFM8696A&lt;ChlNa&gt;</t>
  </si>
  <si>
    <t>CFM8696CUI&lt;ChlNa&gt;</t>
  </si>
  <si>
    <t>CFM8696D&lt;ChlNa&gt;</t>
  </si>
  <si>
    <t>CFM8696Z&lt;ChlNa&gt;</t>
  </si>
  <si>
    <t>CFM8853A&lt;ChlNa&gt;</t>
  </si>
  <si>
    <t>CFM8853CUI&lt;ChlNa&gt;</t>
  </si>
  <si>
    <t>CFM8853D&lt;ChlNa&gt;</t>
  </si>
  <si>
    <t>CFM8853E&lt;ChlNa&gt;</t>
  </si>
  <si>
    <t>CFM8853Z&lt;ChlNa&gt;</t>
  </si>
  <si>
    <t>CFM8805A&lt;ChlNa&gt;</t>
  </si>
  <si>
    <t>CFM8805CUI&lt;ChlNa&gt;</t>
  </si>
  <si>
    <t>CFM8805D&lt;ChlNa&gt;</t>
  </si>
  <si>
    <t>CFM8805Z&lt;ChlNa&gt;</t>
  </si>
  <si>
    <t>CFM8411A&lt;ChlNa&gt;</t>
  </si>
  <si>
    <t>CFM8411CUI&lt;ChlNa&gt;</t>
  </si>
  <si>
    <t>CFM8411D&lt;ChlNa&gt;</t>
  </si>
  <si>
    <t>CFM8411EZ&lt;ChlNa&gt;</t>
  </si>
  <si>
    <t>CFM8411Z&lt;ChlNa&gt;</t>
  </si>
  <si>
    <t>CFM8455A&lt;ChlNa&gt;</t>
  </si>
  <si>
    <t>CFM8455E&lt;ChlNa&gt;</t>
  </si>
  <si>
    <t>CFM8455Z&lt;ChlNa&gt;</t>
  </si>
  <si>
    <t>CFM8458A&lt;ChlNa&gt;</t>
  </si>
  <si>
    <t>CFM8458CUI&lt;ChlNa&gt;</t>
  </si>
  <si>
    <t>CFM8458D&lt;ChlNa&gt;</t>
  </si>
  <si>
    <t>CFM8458Z&lt;ChlNa&gt;</t>
  </si>
  <si>
    <t>CFM8097A&lt;ChlNa&gt;</t>
  </si>
  <si>
    <t>CFM8097B&lt;ChlNa&gt;</t>
  </si>
  <si>
    <t>CFM8097C&lt;ChlNa&gt;</t>
  </si>
  <si>
    <t>CFM8097G&lt;ChlNa&gt;</t>
  </si>
  <si>
    <t>CFM8097LP180&lt;ChlNa&gt;</t>
  </si>
  <si>
    <t>CFM8097LP3&lt;ChlNa&gt;</t>
  </si>
  <si>
    <t>CFM8097PLAN1&lt;ChlNa&gt;</t>
  </si>
  <si>
    <t>CFM8097PLAN2&lt;ChlNa&gt;</t>
  </si>
  <si>
    <t>CFM8097PLAN3&lt;ChlNa&gt;</t>
  </si>
  <si>
    <t>CFM8097PLAN4&lt;ChlNa&gt;</t>
  </si>
  <si>
    <t>CFM8513ALPAT&lt;ChlNa&gt;</t>
  </si>
  <si>
    <t>CFM8513APV&lt;ChlNa&gt;</t>
  </si>
  <si>
    <t>CFM8513BPRIV&lt;ChlNa&gt;</t>
  </si>
  <si>
    <t>CFM8513CLASI&lt;ChlNa&gt;</t>
  </si>
  <si>
    <t>CFM8513FAMIL&lt;ChlNa&gt;</t>
  </si>
  <si>
    <t>CFM8610A&lt;ChlNa&gt;</t>
  </si>
  <si>
    <t>CFM8610B&lt;ChlNa&gt;</t>
  </si>
  <si>
    <t>CFM8610C&lt;ChlNa&gt;</t>
  </si>
  <si>
    <t>CFM8610G&lt;ChlNa&gt;</t>
  </si>
  <si>
    <t>CFM8610LP180&lt;ChlNa&gt;</t>
  </si>
  <si>
    <t>CFM8610LP3&lt;ChlNa&gt;</t>
  </si>
  <si>
    <t>CFM8610PLAN1&lt;ChlNa&gt;</t>
  </si>
  <si>
    <t>CFM8610PLAN2&lt;ChlNa&gt;</t>
  </si>
  <si>
    <t>CFM8610PLAN3&lt;ChlNa&gt;</t>
  </si>
  <si>
    <t>CFM8610PLAN4&lt;ChlNa&gt;</t>
  </si>
  <si>
    <t>CFM9187D&lt;ChlNa&gt;</t>
  </si>
  <si>
    <t>CFM9187H&lt;ChlNa&gt;</t>
  </si>
  <si>
    <t>CFM9187J&lt;ChlNa&gt;</t>
  </si>
  <si>
    <t>CFM8129B&lt;ChlNa&gt;</t>
  </si>
  <si>
    <t>CFM8129L&lt;ChlNa&gt;</t>
  </si>
  <si>
    <t>CFM8129M&lt;ChlNa&gt;</t>
  </si>
  <si>
    <t>CFM8933APV&lt;ChlNa&gt;</t>
  </si>
  <si>
    <t>CFM8933CLASICA&lt;ChlNa&gt;</t>
  </si>
  <si>
    <t>CFM8933D&lt;ChlNa&gt;</t>
  </si>
  <si>
    <t>CFM8933E&lt;ChlNa&gt;</t>
  </si>
  <si>
    <t>CFM8933G&lt;ChlNa&gt;</t>
  </si>
  <si>
    <t>CFM8933INSTITUC&lt;ChlNa&gt;</t>
  </si>
  <si>
    <t>CFM8933LARGOPLA&lt;ChlNa&gt;</t>
  </si>
  <si>
    <t>CFM8933LIQUIDEZ&lt;ChlNa&gt;</t>
  </si>
  <si>
    <t>CFM9238APV&lt;ChlNa&gt;</t>
  </si>
  <si>
    <t>CFM9238CLASICA&lt;ChlNa&gt;</t>
  </si>
  <si>
    <t>CFM9238D&lt;ChlNa&gt;</t>
  </si>
  <si>
    <t>CFM9238G&lt;ChlNa&gt;</t>
  </si>
  <si>
    <t>CFM9238INSTITUC&lt;ChlNa&gt;</t>
  </si>
  <si>
    <t>CFM9238LARGOPLA&lt;ChlNa&gt;</t>
  </si>
  <si>
    <t>CFM9238LIQUIDEZ&lt;ChlNa&gt;</t>
  </si>
  <si>
    <t>CFM9748A&lt;ChlNa&gt;</t>
  </si>
  <si>
    <t>CFM9748APV&lt;ChlNa&gt;</t>
  </si>
  <si>
    <t>CFM9748F&lt;ChlNa&gt;</t>
  </si>
  <si>
    <t>CFM9748LV&lt;ChlNa&gt;</t>
  </si>
  <si>
    <t>CFM9748Q&lt;ChlNa&gt;</t>
  </si>
  <si>
    <t>CFM9372ALPAT&lt;ChlNa&gt;</t>
  </si>
  <si>
    <t>CFM9371BCI&lt;ChlNa&gt;</t>
  </si>
  <si>
    <t>CFM9371CLASI&lt;ChlNa&gt;</t>
  </si>
  <si>
    <t>CFM9457UNICA&lt;ChlNa&gt;</t>
  </si>
  <si>
    <t>CFM9587INVER&lt;ChlNa&gt;</t>
  </si>
  <si>
    <t>CFM9231ALPAT&lt;ChlNa&gt;</t>
  </si>
  <si>
    <t>CFM9231BPRIV&lt;ChlNa&gt;</t>
  </si>
  <si>
    <t>CFM9875CLASI&lt;ChlNa&gt;</t>
  </si>
  <si>
    <t>CFM9445ADC&lt;ChlNa&gt;</t>
  </si>
  <si>
    <t>CFM9445ALPAT&lt;ChlNa&gt;</t>
  </si>
  <si>
    <t>CFM9445BCI&lt;ChlNa&gt;</t>
  </si>
  <si>
    <t>CFM9445BPRIV&lt;ChlNa&gt;</t>
  </si>
  <si>
    <t>CFM9445CLASI&lt;ChlNa&gt;</t>
  </si>
  <si>
    <t>CFM9445I&lt;ChlNa&gt;</t>
  </si>
  <si>
    <t>CFM9019UNICA&lt;ChlNa&gt;</t>
  </si>
  <si>
    <t>CFM9557Q&lt;ChlNa&gt;</t>
  </si>
  <si>
    <t>CFM9027A&lt;ChlNa&gt;</t>
  </si>
  <si>
    <t>CFM9027APV&lt;ChlNa&gt;</t>
  </si>
  <si>
    <t>CFM9027F&lt;ChlNa&gt;</t>
  </si>
  <si>
    <t>CFM9027I&lt;ChlNa&gt;</t>
  </si>
  <si>
    <t>CFM9027P&lt;ChlNa&gt;</t>
  </si>
  <si>
    <t>CFM9061APV&lt;ChlNa&gt;</t>
  </si>
  <si>
    <t>CFM9428A&lt;ChlNa&gt;</t>
  </si>
  <si>
    <t>CFM9428APV&lt;ChlNa&gt;</t>
  </si>
  <si>
    <t>CFM9428F&lt;ChlNa&gt;</t>
  </si>
  <si>
    <t>CFM9428P&lt;ChlNa&gt;</t>
  </si>
  <si>
    <t>CFM9429A&lt;ChlNa&gt;</t>
  </si>
  <si>
    <t>CFM9429APV&lt;ChlNa&gt;</t>
  </si>
  <si>
    <t>CFM9429F&lt;ChlNa&gt;</t>
  </si>
  <si>
    <t>CFM9429P&lt;ChlNa&gt;</t>
  </si>
  <si>
    <t>CFM9430A&lt;ChlNa&gt;</t>
  </si>
  <si>
    <t>CFM9430APV&lt;ChlNa&gt;</t>
  </si>
  <si>
    <t>CFM9430F&lt;ChlNa&gt;</t>
  </si>
  <si>
    <t>CFM9430P&lt;ChlNa&gt;</t>
  </si>
  <si>
    <t>CFM9431A&lt;ChlNa&gt;</t>
  </si>
  <si>
    <t>CFM9431APV&lt;ChlNa&gt;</t>
  </si>
  <si>
    <t>CFM9431F&lt;ChlNa&gt;</t>
  </si>
  <si>
    <t>CFM9431P&lt;ChlNa&gt;</t>
  </si>
  <si>
    <t>CFM9432A&lt;ChlNa&gt;</t>
  </si>
  <si>
    <t>CFM9432APV&lt;ChlNa&gt;</t>
  </si>
  <si>
    <t>CFM9432F&lt;ChlNa&gt;</t>
  </si>
  <si>
    <t>CFM9432P&lt;ChlNa&gt;</t>
  </si>
  <si>
    <t>CFM9593LP180&lt;ChlNa&gt;</t>
  </si>
  <si>
    <t>CFM9593LP3&lt;ChlNa&gt;</t>
  </si>
  <si>
    <t>CFM9593LPI&lt;ChlNa&gt;</t>
  </si>
  <si>
    <t>CFM9596LP180&lt;ChlNa&gt;</t>
  </si>
  <si>
    <t>CFM9596LP3&lt;ChlNa&gt;</t>
  </si>
  <si>
    <t>CFM9596LPI&lt;ChlNa&gt;</t>
  </si>
  <si>
    <t>CFM9597I&lt;ChlNa&gt;</t>
  </si>
  <si>
    <t>CFM9597LP180&lt;ChlNa&gt;</t>
  </si>
  <si>
    <t>CFM9597LP3&lt;ChlNa&gt;</t>
  </si>
  <si>
    <t>CFM9597LPI&lt;ChlNa&gt;</t>
  </si>
  <si>
    <t>CFM9811A&lt;ChlNa&gt;</t>
  </si>
  <si>
    <t>CFM9811B&lt;ChlNa&gt;</t>
  </si>
  <si>
    <t>CFM9810A&lt;ChlNa&gt;</t>
  </si>
  <si>
    <t>CFM9810B&lt;ChlNa&gt;</t>
  </si>
  <si>
    <t>CFM8959APV&lt;ChlNa&gt;</t>
  </si>
  <si>
    <t>CFM8959F1&lt;ChlNa&gt;</t>
  </si>
  <si>
    <t>CFM8959F2&lt;ChlNa&gt;</t>
  </si>
  <si>
    <t>CFM8959F3&lt;ChlNa&gt;</t>
  </si>
  <si>
    <t>CFM8959F4&lt;ChlNa&gt;</t>
  </si>
  <si>
    <t>CFM8959F5&lt;ChlNa&gt;</t>
  </si>
  <si>
    <t>CFM8959IT&lt;ChlNa&gt;</t>
  </si>
  <si>
    <t>CFM8959S&lt;ChlNa&gt;</t>
  </si>
  <si>
    <t>CFM8588ALPAT&lt;ChlNa&gt;</t>
  </si>
  <si>
    <t>CFM8588APV&lt;ChlNa&gt;</t>
  </si>
  <si>
    <t>CFM8588CLASI&lt;ChlNa&gt;</t>
  </si>
  <si>
    <t>CFM8588FAMIL&lt;ChlNa&gt;</t>
  </si>
  <si>
    <t>CFM9648APV&lt;ChlNa&gt;</t>
  </si>
  <si>
    <t>CFM9649APV&lt;ChlNa&gt;</t>
  </si>
  <si>
    <t>CFM9647APV&lt;ChlNa&gt;</t>
  </si>
  <si>
    <t>CFM9006A&lt;ChlNa&gt;</t>
  </si>
  <si>
    <t>CFM9006B&lt;ChlNa&gt;</t>
  </si>
  <si>
    <t>CFM9006B-APV&lt;ChlNa&gt;</t>
  </si>
  <si>
    <t>CFM9006C&lt;ChlNa&gt;</t>
  </si>
  <si>
    <t>CFM9006F&lt;ChlNa&gt;</t>
  </si>
  <si>
    <t>CFM9006F-APV&lt;ChlNa&gt;</t>
  </si>
  <si>
    <t>CFM9006I&lt;ChlNa&gt;</t>
  </si>
  <si>
    <t>CFM9006I-APV&lt;ChlNa&gt;</t>
  </si>
  <si>
    <t>CFM9873A&lt;ChlNa&gt;</t>
  </si>
  <si>
    <t>CFM9873ADC&lt;ChlNa&gt;</t>
  </si>
  <si>
    <t>CFM9873B-APV&lt;ChlNa&gt;</t>
  </si>
  <si>
    <t>CFM9872A&lt;ChlNa&gt;</t>
  </si>
  <si>
    <t>CFM9872ADC&lt;ChlNa&gt;</t>
  </si>
  <si>
    <t>CFM9872B-APV&lt;ChlNa&gt;</t>
  </si>
  <si>
    <t>CFM9872I&lt;ChlNa&gt;</t>
  </si>
  <si>
    <t>CFM8824A&lt;ChlNa&gt;</t>
  </si>
  <si>
    <t>CFM8824B&lt;ChlNa&gt;</t>
  </si>
  <si>
    <t>CFM8824C&lt;ChlNa&gt;</t>
  </si>
  <si>
    <t>CFM8824G&lt;ChlNa&gt;</t>
  </si>
  <si>
    <t>CFM8824LP180&lt;ChlNa&gt;</t>
  </si>
  <si>
    <t>CFM8824LP3&lt;ChlNa&gt;</t>
  </si>
  <si>
    <t>CFM8824PLAN1&lt;ChlNa&gt;</t>
  </si>
  <si>
    <t>CFM8824PLAN2&lt;ChlNa&gt;</t>
  </si>
  <si>
    <t>CFM8824PLAN3&lt;ChlNa&gt;</t>
  </si>
  <si>
    <t>CFM8824PLAN4&lt;ChlNa&gt;</t>
  </si>
  <si>
    <t>CFM8825A&lt;ChlNa&gt;</t>
  </si>
  <si>
    <t>CFM8825B&lt;ChlNa&gt;</t>
  </si>
  <si>
    <t>CFM8825C&lt;ChlNa&gt;</t>
  </si>
  <si>
    <t>CFM8825G&lt;ChlNa&gt;</t>
  </si>
  <si>
    <t>CFM8825LP180&lt;ChlNa&gt;</t>
  </si>
  <si>
    <t>CFM8825LP3&lt;ChlNa&gt;</t>
  </si>
  <si>
    <t>CFM8825PLAN1&lt;ChlNa&gt;</t>
  </si>
  <si>
    <t>CFM8825PLAN2&lt;ChlNa&gt;</t>
  </si>
  <si>
    <t>CFM8825PLAN3&lt;ChlNa&gt;</t>
  </si>
  <si>
    <t>CFM8825PLAN4&lt;ChlNa&gt;</t>
  </si>
  <si>
    <t>CFM8826A&lt;ChlNa&gt;</t>
  </si>
  <si>
    <t>CFM8826B&lt;ChlNa&gt;</t>
  </si>
  <si>
    <t>CFM8826C&lt;ChlNa&gt;</t>
  </si>
  <si>
    <t>CFM8826G&lt;ChlNa&gt;</t>
  </si>
  <si>
    <t>CFM8826LP180&lt;ChlNa&gt;</t>
  </si>
  <si>
    <t>CFM8826LP3&lt;ChlNa&gt;</t>
  </si>
  <si>
    <t>CFM8826PLAN1&lt;ChlNa&gt;</t>
  </si>
  <si>
    <t>CFM8826PLAN2&lt;ChlNa&gt;</t>
  </si>
  <si>
    <t>CFM8826PLAN3&lt;ChlNa&gt;</t>
  </si>
  <si>
    <t>CFM8826PLAN4&lt;ChlNa&gt;</t>
  </si>
  <si>
    <t>CFM8827A&lt;ChlNa&gt;</t>
  </si>
  <si>
    <t>CFM8827B&lt;ChlNa&gt;</t>
  </si>
  <si>
    <t>CFM8827C&lt;ChlNa&gt;</t>
  </si>
  <si>
    <t>CFM8827G&lt;ChlNa&gt;</t>
  </si>
  <si>
    <t>CFM8827LP180&lt;ChlNa&gt;</t>
  </si>
  <si>
    <t>CFM8827LP3&lt;ChlNa&gt;</t>
  </si>
  <si>
    <t>CFM8827PLAN1&lt;ChlNa&gt;</t>
  </si>
  <si>
    <t>CFM8827PLAN2&lt;ChlNa&gt;</t>
  </si>
  <si>
    <t>CFM8827PLAN3&lt;ChlNa&gt;</t>
  </si>
  <si>
    <t>CFM8827PLAN4&lt;ChlNa&gt;</t>
  </si>
  <si>
    <t>CFM8638ALTOP&lt;ChlNa&gt;</t>
  </si>
  <si>
    <t>CFM8638APV&lt;ChlNa&gt;</t>
  </si>
  <si>
    <t>CFM8638APVC&lt;ChlNa&gt;</t>
  </si>
  <si>
    <t>CFM8638BPRIV&lt;ChlNa&gt;</t>
  </si>
  <si>
    <t>CFM8638CLASI&lt;ChlNa&gt;</t>
  </si>
  <si>
    <t>CFM8638FAMIL&lt;ChlNa&gt;</t>
  </si>
  <si>
    <t>CFM8639ALTOP&lt;ChlNa&gt;</t>
  </si>
  <si>
    <t>CFM8639APV&lt;ChlNa&gt;</t>
  </si>
  <si>
    <t>CFM8639APVC&lt;ChlNa&gt;</t>
  </si>
  <si>
    <t>CFM8639BPRIV&lt;ChlNa&gt;</t>
  </si>
  <si>
    <t>CFM8639CLASI&lt;ChlNa&gt;</t>
  </si>
  <si>
    <t>CFM8639FAMIL&lt;ChlNa&gt;</t>
  </si>
  <si>
    <t>CFM8640ALTOP&lt;ChlNa&gt;</t>
  </si>
  <si>
    <t>CFM8640APV&lt;ChlNa&gt;</t>
  </si>
  <si>
    <t>CFM8640APVC&lt;ChlNa&gt;</t>
  </si>
  <si>
    <t>CFM8640BPRIV&lt;ChlNa&gt;</t>
  </si>
  <si>
    <t>CFM8640CLASI&lt;ChlNa&gt;</t>
  </si>
  <si>
    <t>CFM8640FAMIL&lt;ChlNa&gt;</t>
  </si>
  <si>
    <t>CFM8993APV&lt;ChlNa&gt;</t>
  </si>
  <si>
    <t>CFM8993F1&lt;ChlNa&gt;</t>
  </si>
  <si>
    <t>CFM8993F2&lt;ChlNa&gt;</t>
  </si>
  <si>
    <t>CFM8993F3&lt;ChlNa&gt;</t>
  </si>
  <si>
    <t>CFM8993F4&lt;ChlNa&gt;</t>
  </si>
  <si>
    <t>CFM8993F5&lt;ChlNa&gt;</t>
  </si>
  <si>
    <t>CFM8993IT&lt;ChlNa&gt;</t>
  </si>
  <si>
    <t>CFM8993S&lt;ChlNa&gt;</t>
  </si>
  <si>
    <t>CFM8993S2&lt;ChlNa&gt;</t>
  </si>
  <si>
    <t>CFM8994APV&lt;ChlNa&gt;</t>
  </si>
  <si>
    <t>CFM8994F1&lt;ChlNa&gt;</t>
  </si>
  <si>
    <t>CFM8994F2&lt;ChlNa&gt;</t>
  </si>
  <si>
    <t>CFM8994F3&lt;ChlNa&gt;</t>
  </si>
  <si>
    <t>CFM8994F4&lt;ChlNa&gt;</t>
  </si>
  <si>
    <t>CFM8994F5&lt;ChlNa&gt;</t>
  </si>
  <si>
    <t>CFM8994IT&lt;ChlNa&gt;</t>
  </si>
  <si>
    <t>CFM8994S&lt;ChlNa&gt;</t>
  </si>
  <si>
    <t>CFM8994S2&lt;ChlNa&gt;</t>
  </si>
  <si>
    <t>CFM8992APV&lt;ChlNa&gt;</t>
  </si>
  <si>
    <t>CFM8992F1&lt;ChlNa&gt;</t>
  </si>
  <si>
    <t>CFM8992F2&lt;ChlNa&gt;</t>
  </si>
  <si>
    <t>CFM8992F3&lt;ChlNa&gt;</t>
  </si>
  <si>
    <t>CFM8992F4&lt;ChlNa&gt;</t>
  </si>
  <si>
    <t>CFM8992F5&lt;ChlNa&gt;</t>
  </si>
  <si>
    <t>CFM8992IT&lt;ChlNa&gt;</t>
  </si>
  <si>
    <t>CFM8992S&lt;ChlNa&gt;</t>
  </si>
  <si>
    <t>CFM8992S2&lt;ChlNa&gt;</t>
  </si>
  <si>
    <t>CFM9005A&lt;ChlNa&gt;</t>
  </si>
  <si>
    <t>CFM9005B&lt;ChlNa&gt;</t>
  </si>
  <si>
    <t>CFM9005B-APV&lt;ChlNa&gt;</t>
  </si>
  <si>
    <t>CFM9005C&lt;ChlNa&gt;</t>
  </si>
  <si>
    <t>CFM9005I&lt;ChlNa&gt;</t>
  </si>
  <si>
    <t>CFM9005I-APV&lt;ChlNa&gt;</t>
  </si>
  <si>
    <t>CFM8301L&lt;ChlNa&gt;</t>
  </si>
  <si>
    <t>CFM8301M&lt;ChlNa&gt;</t>
  </si>
  <si>
    <t>CFM9024A&lt;ChlNa&gt;</t>
  </si>
  <si>
    <t>CFM9024B&lt;ChlNa&gt;</t>
  </si>
  <si>
    <t>CFM9024B-APV&lt;ChlNa&gt;</t>
  </si>
  <si>
    <t>CFM9024C&lt;ChlNa&gt;</t>
  </si>
  <si>
    <t>CFM9024I&lt;ChlNa&gt;</t>
  </si>
  <si>
    <t>CFM9024I-APV&lt;ChlNa&gt;</t>
  </si>
  <si>
    <t>CFM8088B&lt;ChlNa&gt;</t>
  </si>
  <si>
    <t>CFM8088L&lt;ChlNa&gt;</t>
  </si>
  <si>
    <t>CFM8088M&lt;ChlNa&gt;</t>
  </si>
  <si>
    <t>CFM9450A&lt;ChlNa&gt;</t>
  </si>
  <si>
    <t>CFM9450C&lt;ChlNa&gt;</t>
  </si>
  <si>
    <t>CFM9450K&lt;ChlNa&gt;</t>
  </si>
  <si>
    <t>CFM9450LP180&lt;ChlNa&gt;</t>
  </si>
  <si>
    <t>CFM9450LP3&lt;ChlNa&gt;</t>
  </si>
  <si>
    <t>CFM9450PLAN1&lt;ChlNa&gt;</t>
  </si>
  <si>
    <t>CFM9450PLAN2&lt;ChlNa&gt;</t>
  </si>
  <si>
    <t>CFM8710ALTOP&lt;ChlNa&gt;</t>
  </si>
  <si>
    <t>CFM8710APV&lt;ChlNa&gt;</t>
  </si>
  <si>
    <t>CFM8710BPRIV&lt;ChlNa&gt;</t>
  </si>
  <si>
    <t>CFM8710CLASI&lt;ChlNa&gt;</t>
  </si>
  <si>
    <t>CFM8710FAMIL&lt;ChlNa&gt;</t>
  </si>
  <si>
    <t>CFM8460ALPAT&lt;ChlNa&gt;</t>
  </si>
  <si>
    <t>CFM8460APV&lt;ChlNa&gt;</t>
  </si>
  <si>
    <t>CFM8460APVC&lt;ChlNa&gt;</t>
  </si>
  <si>
    <t>CFM8460BPRIV&lt;ChlNa&gt;</t>
  </si>
  <si>
    <t>CFM8460CLASI&lt;ChlNa&gt;</t>
  </si>
  <si>
    <t>CFM8460FAMIL&lt;ChlNa&gt;</t>
  </si>
  <si>
    <t>CFM8946A&lt;ChlNa&gt;</t>
  </si>
  <si>
    <t>CFM8946D&lt;ChlNa&gt;</t>
  </si>
  <si>
    <t>CFM8946Z&lt;ChlNa&gt;</t>
  </si>
  <si>
    <t>CFM8315A&lt;ChlNa&gt;</t>
  </si>
  <si>
    <t>CFM8315APV&lt;ChlNa&gt;</t>
  </si>
  <si>
    <t>CFM8315F&lt;ChlNa&gt;</t>
  </si>
  <si>
    <t>CFM8315I&lt;ChlNa&gt;</t>
  </si>
  <si>
    <t>CFM8315P&lt;ChlNa&gt;</t>
  </si>
  <si>
    <t>CFM8023B&lt;ChlNa&gt;</t>
  </si>
  <si>
    <t>CFM8023L&lt;ChlNa&gt;</t>
  </si>
  <si>
    <t>CFM8023M&lt;ChlNa&gt;</t>
  </si>
  <si>
    <t>CFM8023V&lt;ChlNa&gt;</t>
  </si>
  <si>
    <t>CFM9345B&lt;ChlNa&gt;</t>
  </si>
  <si>
    <t>CFM8427A&lt;ChlNa&gt;</t>
  </si>
  <si>
    <t>CFM8427B&lt;ChlNa&gt;</t>
  </si>
  <si>
    <t>CFM8427D&lt;ChlNa&gt;</t>
  </si>
  <si>
    <t>CFM8427I&lt;ChlNa&gt;</t>
  </si>
  <si>
    <t>CFM8401A&lt;ChlNa&gt;</t>
  </si>
  <si>
    <t>CFM8401B&lt;ChlNa&gt;</t>
  </si>
  <si>
    <t>CFM8401I&lt;ChlNa&gt;</t>
  </si>
  <si>
    <t>CFM8421A&lt;ChlNa&gt;</t>
  </si>
  <si>
    <t>CFM8421B&lt;ChlNa&gt;</t>
  </si>
  <si>
    <t>CFM8421D&lt;ChlNa&gt;</t>
  </si>
  <si>
    <t>CFM8421I&lt;ChlNa&gt;</t>
  </si>
  <si>
    <t>CFM8442A&lt;ChlNa&gt;</t>
  </si>
  <si>
    <t>CFM8442B&lt;ChlNa&gt;</t>
  </si>
  <si>
    <t>CFM8442D&lt;ChlNa&gt;</t>
  </si>
  <si>
    <t>CFM8442I&lt;ChlNa&gt;</t>
  </si>
  <si>
    <t>CFM9757IT&lt;ChlNa&gt;</t>
  </si>
  <si>
    <t>CFM9757R&lt;ChlNa&gt;</t>
  </si>
  <si>
    <t>CFM8912A&lt;ChlNa&gt;</t>
  </si>
  <si>
    <t>CFM8912B&lt;ChlNa&gt;</t>
  </si>
  <si>
    <t>CFM8912D&lt;ChlNa&gt;</t>
  </si>
  <si>
    <t>CFM8912F&lt;ChlNa&gt;</t>
  </si>
  <si>
    <t>CFM8912H&lt;ChlNa&gt;</t>
  </si>
  <si>
    <t>CFM8912S&lt;ChlNa&gt;</t>
  </si>
  <si>
    <t>CFM8912V&lt;ChlNa&gt;</t>
  </si>
  <si>
    <t>CFM8987A&lt;ChlNa&gt;</t>
  </si>
  <si>
    <t>CFM8987B&lt;ChlNa&gt;</t>
  </si>
  <si>
    <t>CFM8987D&lt;ChlNa&gt;</t>
  </si>
  <si>
    <t>CFM8987H&lt;ChlNa&gt;</t>
  </si>
  <si>
    <t>CFM8987J&lt;ChlNa&gt;</t>
  </si>
  <si>
    <t>CFM8987S&lt;ChlNa&gt;</t>
  </si>
  <si>
    <t>CFM8987V&lt;ChlNa&gt;</t>
  </si>
  <si>
    <t>CFM9761IT&lt;ChlNa&gt;</t>
  </si>
  <si>
    <t>CFM9761R&lt;ChlNa&gt;</t>
  </si>
  <si>
    <t>CFM8929B&lt;ChlNa&gt;</t>
  </si>
  <si>
    <t>CFM8533B&lt;ChlNa&gt;</t>
  </si>
  <si>
    <t>CFM8533BCH&lt;ChlNa&gt;</t>
  </si>
  <si>
    <t>CFM8533BPLUS&lt;ChlNa&gt;</t>
  </si>
  <si>
    <t>CFM8533L&lt;ChlNa&gt;</t>
  </si>
  <si>
    <t>CFM8533M&lt;ChlNa&gt;</t>
  </si>
  <si>
    <t>CFM8534B&lt;ChlNa&gt;</t>
  </si>
  <si>
    <t>CFM8534L&lt;ChlNa&gt;</t>
  </si>
  <si>
    <t>CFM8534M&lt;ChlNa&gt;</t>
  </si>
  <si>
    <t>CFM8377L&lt;ChlNa&gt;</t>
  </si>
  <si>
    <t>CFM9294L&lt;ChlNa&gt;</t>
  </si>
  <si>
    <t>CFM9294M&lt;ChlNa&gt;</t>
  </si>
  <si>
    <t>CFM8799APV&lt;ChlNa&gt;</t>
  </si>
  <si>
    <t>CFM8799F1&lt;ChlNa&gt;</t>
  </si>
  <si>
    <t>CFM8799F2&lt;ChlNa&gt;</t>
  </si>
  <si>
    <t>CFM8799F3&lt;ChlNa&gt;</t>
  </si>
  <si>
    <t>CFM8799F4&lt;ChlNa&gt;</t>
  </si>
  <si>
    <t>CFM8799F5&lt;ChlNa&gt;</t>
  </si>
  <si>
    <t>CFM8799IT&lt;ChlNa&gt;</t>
  </si>
  <si>
    <t>CFM8333M1&lt;ChlNa&gt;</t>
  </si>
  <si>
    <t>CFM8333M2&lt;ChlNa&gt;</t>
  </si>
  <si>
    <t>CFM8333M3&lt;ChlNa&gt;</t>
  </si>
  <si>
    <t>CFM8333M4&lt;ChlNa&gt;</t>
  </si>
  <si>
    <t>CFM8333M5&lt;ChlNa&gt;</t>
  </si>
  <si>
    <t>CFM8234B&lt;ChlNa&gt;</t>
  </si>
  <si>
    <t>CFM8234C&lt;ChlNa&gt;</t>
  </si>
  <si>
    <t>CFM8234M1&lt;ChlNa&gt;</t>
  </si>
  <si>
    <t>CFM9248I&lt;ChlNa&gt;</t>
  </si>
  <si>
    <t>CFM9248IT&lt;ChlNa&gt;</t>
  </si>
  <si>
    <t>CFM9248U&lt;ChlNa&gt;</t>
  </si>
  <si>
    <t>CFM9201APV&lt;ChlNa&gt;</t>
  </si>
  <si>
    <t>CFM9201F1&lt;ChlNa&gt;</t>
  </si>
  <si>
    <t>CFM9201F2&lt;ChlNa&gt;</t>
  </si>
  <si>
    <t>CFM9201F3&lt;ChlNa&gt;</t>
  </si>
  <si>
    <t>CFM9201F4&lt;ChlNa&gt;</t>
  </si>
  <si>
    <t>CFM9201F5&lt;ChlNa&gt;</t>
  </si>
  <si>
    <t>CFM9201IT&lt;ChlNa&gt;</t>
  </si>
  <si>
    <t>CFM8971APV&lt;ChlNa&gt;</t>
  </si>
  <si>
    <t>CFM8971F1&lt;ChlNa&gt;</t>
  </si>
  <si>
    <t>CFM8971F2&lt;ChlNa&gt;</t>
  </si>
  <si>
    <t>CFM8971F3&lt;ChlNa&gt;</t>
  </si>
  <si>
    <t>CFM8971F4&lt;ChlNa&gt;</t>
  </si>
  <si>
    <t>CFM8971F5&lt;ChlNa&gt;</t>
  </si>
  <si>
    <t>CFM8971IT&lt;ChlNa&gt;</t>
  </si>
  <si>
    <t>CFM8971S&lt;ChlNa&gt;</t>
  </si>
  <si>
    <t>CFM8305APV&lt;ChlNa&gt;</t>
  </si>
  <si>
    <t>CFM8305F1&lt;ChlNa&gt;</t>
  </si>
  <si>
    <t>CFM8305F2&lt;ChlNa&gt;</t>
  </si>
  <si>
    <t>CFM8305F3&lt;ChlNa&gt;</t>
  </si>
  <si>
    <t>CFM8305F4&lt;ChlNa&gt;</t>
  </si>
  <si>
    <t>CFM8305F5&lt;ChlNa&gt;</t>
  </si>
  <si>
    <t>CFM8305IT&lt;ChlNa&gt;</t>
  </si>
  <si>
    <t>CFM8305S&lt;ChlNa&gt;</t>
  </si>
  <si>
    <t>CFM8338APV&lt;ChlNa&gt;</t>
  </si>
  <si>
    <t>CFM8338M1&lt;ChlNa&gt;</t>
  </si>
  <si>
    <t>CFM8338M2&lt;ChlNa&gt;</t>
  </si>
  <si>
    <t>CFM8338M3&lt;ChlNa&gt;</t>
  </si>
  <si>
    <t>CFM8338M4&lt;ChlNa&gt;</t>
  </si>
  <si>
    <t>CFM8338M5&lt;ChlNa&gt;</t>
  </si>
  <si>
    <t>CFM8338M6&lt;ChlNa&gt;</t>
  </si>
  <si>
    <t>CFM8338S&lt;ChlNa&gt;</t>
  </si>
  <si>
    <t>CFM8479APV&lt;ChlNa&gt;</t>
  </si>
  <si>
    <t>CFM8479F1&lt;ChlNa&gt;</t>
  </si>
  <si>
    <t>CFM8479F2&lt;ChlNa&gt;</t>
  </si>
  <si>
    <t>CFM8479F3&lt;ChlNa&gt;</t>
  </si>
  <si>
    <t>CFM8479F4&lt;ChlNa&gt;</t>
  </si>
  <si>
    <t>CFM8479F5&lt;ChlNa&gt;</t>
  </si>
  <si>
    <t>CFM8479IT&lt;ChlNa&gt;</t>
  </si>
  <si>
    <t>CFM8479S&lt;ChlNa&gt;</t>
  </si>
  <si>
    <t>CFM8352APV&lt;ChlNa&gt;</t>
  </si>
  <si>
    <t>CFM8352F1&lt;ChlNa&gt;</t>
  </si>
  <si>
    <t>CFM8352F2&lt;ChlNa&gt;</t>
  </si>
  <si>
    <t>CFM8352F3&lt;ChlNa&gt;</t>
  </si>
  <si>
    <t>CFM8352F4&lt;ChlNa&gt;</t>
  </si>
  <si>
    <t>CFM8352F5&lt;ChlNa&gt;</t>
  </si>
  <si>
    <t>CFM8352IT&lt;ChlNa&gt;</t>
  </si>
  <si>
    <t>CFM8352S&lt;ChlNa&gt;</t>
  </si>
  <si>
    <t>CFM9255L&lt;ChlNa&gt;</t>
  </si>
  <si>
    <t>CFM9255M&lt;ChlNa&gt;</t>
  </si>
  <si>
    <t>CFM8263A&lt;ChlNa&gt;</t>
  </si>
  <si>
    <t>CFM8263APV&lt;ChlNa&gt;</t>
  </si>
  <si>
    <t>CFM8263F&lt;ChlNa&gt;</t>
  </si>
  <si>
    <t>CFM8263I&lt;ChlNa&gt;</t>
  </si>
  <si>
    <t>CFM8263P&lt;ChlNa&gt;</t>
  </si>
  <si>
    <t>CFM8263X&lt;ChlNa&gt;</t>
  </si>
  <si>
    <t>CFM8240A&lt;ChlNa&gt;</t>
  </si>
  <si>
    <t>CFM8240APV&lt;ChlNa&gt;</t>
  </si>
  <si>
    <t>CFM8240F&lt;ChlNa&gt;</t>
  </si>
  <si>
    <t>CFM8240I&lt;ChlNa&gt;</t>
  </si>
  <si>
    <t>CFM8240P&lt;ChlNa&gt;</t>
  </si>
  <si>
    <t>CFM8254F1&lt;ChlNa&gt;</t>
  </si>
  <si>
    <t>CFM8254F2&lt;ChlNa&gt;</t>
  </si>
  <si>
    <t>CFM8254F3&lt;ChlNa&gt;</t>
  </si>
  <si>
    <t>CFM8254F4&lt;ChlNa&gt;</t>
  </si>
  <si>
    <t>CFM8254IT&lt;ChlNa&gt;</t>
  </si>
  <si>
    <t>CFM9162Z&lt;ChlNa&gt;</t>
  </si>
  <si>
    <t>CFM8811B&lt;ChlNa&gt;</t>
  </si>
  <si>
    <t>CFM8811L&lt;ChlNa&gt;</t>
  </si>
  <si>
    <t>CFM8811M&lt;ChlNa&gt;</t>
  </si>
  <si>
    <t>CFM8979APV&lt;ChlNa&gt;</t>
  </si>
  <si>
    <t>CFM8979F1&lt;ChlNa&gt;</t>
  </si>
  <si>
    <t>CFM8979F2&lt;ChlNa&gt;</t>
  </si>
  <si>
    <t>CFM8979F3&lt;ChlNa&gt;</t>
  </si>
  <si>
    <t>CFM8979F4&lt;ChlNa&gt;</t>
  </si>
  <si>
    <t>CFM8979F5&lt;ChlNa&gt;</t>
  </si>
  <si>
    <t>CFM8979IT&lt;ChlNa&gt;</t>
  </si>
  <si>
    <t>CFM8979S&lt;ChlNa&gt;</t>
  </si>
  <si>
    <t>CFM8705A&lt;ChlNa&gt;</t>
  </si>
  <si>
    <t>CFM8705APV&lt;ChlNa&gt;</t>
  </si>
  <si>
    <t>CFM8705F&lt;ChlNa&gt;</t>
  </si>
  <si>
    <t>CFM8705I&lt;ChlNa&gt;</t>
  </si>
  <si>
    <t>CFM8705P&lt;ChlNa&gt;</t>
  </si>
  <si>
    <t>CFM8250A&lt;ChlNa&gt;</t>
  </si>
  <si>
    <t>CFM8250B&lt;ChlNa&gt;</t>
  </si>
  <si>
    <t>CFM8250C&lt;ChlNa&gt;</t>
  </si>
  <si>
    <t>CFM8250G&lt;ChlNa&gt;</t>
  </si>
  <si>
    <t>CFM8250LP180&lt;ChlNa&gt;</t>
  </si>
  <si>
    <t>CFM8250LP3&lt;ChlNa&gt;</t>
  </si>
  <si>
    <t>CFM8250PLAN1&lt;ChlNa&gt;</t>
  </si>
  <si>
    <t>CFM8250PLAN2&lt;ChlNa&gt;</t>
  </si>
  <si>
    <t>CFM8250PLAN3&lt;ChlNa&gt;</t>
  </si>
  <si>
    <t>CFM8250PLAN4&lt;ChlNa&gt;</t>
  </si>
  <si>
    <t>CFM8251A&lt;ChlNa&gt;</t>
  </si>
  <si>
    <t>CFM8251B&lt;ChlNa&gt;</t>
  </si>
  <si>
    <t>CFM8251C&lt;ChlNa&gt;</t>
  </si>
  <si>
    <t>CFM8251G&lt;ChlNa&gt;</t>
  </si>
  <si>
    <t>CFM8251LP180&lt;ChlNa&gt;</t>
  </si>
  <si>
    <t>CFM8251LP3&lt;ChlNa&gt;</t>
  </si>
  <si>
    <t>CFM8251PLAN1&lt;ChlNa&gt;</t>
  </si>
  <si>
    <t>CFM8251PLAN2&lt;ChlNa&gt;</t>
  </si>
  <si>
    <t>CFM8251PLAN3&lt;ChlNa&gt;</t>
  </si>
  <si>
    <t>CFM8251PLAN4&lt;ChlNa&gt;</t>
  </si>
  <si>
    <t>CFM8252A&lt;ChlNa&gt;</t>
  </si>
  <si>
    <t>CFM8252B&lt;ChlNa&gt;</t>
  </si>
  <si>
    <t>CFM8252C&lt;ChlNa&gt;</t>
  </si>
  <si>
    <t>CFM8252G&lt;ChlNa&gt;</t>
  </si>
  <si>
    <t>CFM8252LP180&lt;ChlNa&gt;</t>
  </si>
  <si>
    <t>CFM8252LP3&lt;ChlNa&gt;</t>
  </si>
  <si>
    <t>CFM8252PLAN1&lt;ChlNa&gt;</t>
  </si>
  <si>
    <t>CFM8252PLAN2&lt;ChlNa&gt;</t>
  </si>
  <si>
    <t>CFM8252PLAN3&lt;ChlNa&gt;</t>
  </si>
  <si>
    <t>CFM8252PLAN4&lt;ChlNa&gt;</t>
  </si>
  <si>
    <t>CFM8600A&lt;ChlNa&gt;</t>
  </si>
  <si>
    <t>CFM8600B&lt;ChlNa&gt;</t>
  </si>
  <si>
    <t>CFM8600C&lt;ChlNa&gt;</t>
  </si>
  <si>
    <t>CFM8600G&lt;ChlNa&gt;</t>
  </si>
  <si>
    <t>CFM8600LP180&lt;ChlNa&gt;</t>
  </si>
  <si>
    <t>CFM8600LP3&lt;ChlNa&gt;</t>
  </si>
  <si>
    <t>CFM8600PLAN1&lt;ChlNa&gt;</t>
  </si>
  <si>
    <t>CFM8600PLAN2&lt;ChlNa&gt;</t>
  </si>
  <si>
    <t>CFM8600PLAN3&lt;ChlNa&gt;</t>
  </si>
  <si>
    <t>CFM8600PLAN4&lt;ChlNa&gt;</t>
  </si>
  <si>
    <t>CFM9687G&lt;ChlNa&gt;</t>
  </si>
  <si>
    <t>CFM9687LPI&lt;ChlNa&gt;</t>
  </si>
  <si>
    <t>CFM9687P&lt;ChlNa&gt;</t>
  </si>
  <si>
    <t>CFM9687PLAN1&lt;ChlNa&gt;</t>
  </si>
  <si>
    <t>CFM9687PLAN2&lt;ChlNa&gt;</t>
  </si>
  <si>
    <t>CFM9688C&lt;ChlNa&gt;</t>
  </si>
  <si>
    <t>CFM9688LPI&lt;ChlNa&gt;</t>
  </si>
  <si>
    <t>CFM9688P&lt;ChlNa&gt;</t>
  </si>
  <si>
    <t>CFM9688PLAN2&lt;ChlNa&gt;</t>
  </si>
  <si>
    <t>CFM8823A&lt;ChlNa&gt;</t>
  </si>
  <si>
    <t>CFM8823B&lt;ChlNa&gt;</t>
  </si>
  <si>
    <t>CFM8823D&lt;ChlNa&gt;</t>
  </si>
  <si>
    <t>CFM8823I&lt;ChlNa&gt;</t>
  </si>
  <si>
    <t>CFM8115BPLUS&lt;ChlNa&gt;</t>
  </si>
  <si>
    <t>CFM8115L&lt;ChlNa&gt;</t>
  </si>
  <si>
    <t>CFM8115M&lt;ChlNa&gt;</t>
  </si>
  <si>
    <t>CFM8620APV&lt;ChlNa&gt;</t>
  </si>
  <si>
    <t>CFM8620F1&lt;ChlNa&gt;</t>
  </si>
  <si>
    <t>CFM8620F2&lt;ChlNa&gt;</t>
  </si>
  <si>
    <t>CFM8620F3&lt;ChlNa&gt;</t>
  </si>
  <si>
    <t>CFM8620F4&lt;ChlNa&gt;</t>
  </si>
  <si>
    <t>CFM8620F5&lt;ChlNa&gt;</t>
  </si>
  <si>
    <t>CFM8620FE&lt;ChlNa&gt;</t>
  </si>
  <si>
    <t>CFM8620IT&lt;ChlNa&gt;</t>
  </si>
  <si>
    <t>CFM8292A&lt;ChlNa&gt;</t>
  </si>
  <si>
    <t>CFM8130A&lt;ChlNa&gt;</t>
  </si>
  <si>
    <t>CFM8130APV&lt;ChlNa&gt;</t>
  </si>
  <si>
    <t>CFM8130F&lt;ChlNa&gt;</t>
  </si>
  <si>
    <t>CFM8130I&lt;ChlNa&gt;</t>
  </si>
  <si>
    <t>CFM8130P&lt;ChlNa&gt;</t>
  </si>
  <si>
    <t>CFM8885A&lt;ChlNa&gt;</t>
  </si>
  <si>
    <t>CFM8885B&lt;ChlNa&gt;</t>
  </si>
  <si>
    <t>CFM8885C&lt;ChlNa&gt;</t>
  </si>
  <si>
    <t>CFM8885E&lt;ChlNa&gt;</t>
  </si>
  <si>
    <t>CFM9767CLASICO&lt;ChlNa&gt;</t>
  </si>
  <si>
    <t>CFM9767PATRIMON&lt;ChlNa&gt;</t>
  </si>
  <si>
    <t>CFM9768CLASICO&lt;ChlNa&gt;</t>
  </si>
  <si>
    <t>CFM9768IPA&lt;ChlNa&gt;</t>
  </si>
  <si>
    <t>CFM9768PATRIMON&lt;ChlNa&gt;</t>
  </si>
  <si>
    <t>CFM8062B&lt;ChlNa&gt;</t>
  </si>
  <si>
    <t>CFM8062L&lt;ChlNa&gt;</t>
  </si>
  <si>
    <t>CFM8062M&lt;ChlNa&gt;</t>
  </si>
  <si>
    <t>CFM8881A&lt;ChlNa&gt;</t>
  </si>
  <si>
    <t>CFM8881B&lt;ChlNa&gt;</t>
  </si>
  <si>
    <t>CFM8881D&lt;ChlNa&gt;</t>
  </si>
  <si>
    <t>CFM8881G&lt;ChlNa&gt;</t>
  </si>
  <si>
    <t>CFM8881H&lt;ChlNa&gt;</t>
  </si>
  <si>
    <t>CFM8881J&lt;ChlNa&gt;</t>
  </si>
  <si>
    <t>CFM8881V&lt;ChlNa&gt;</t>
  </si>
  <si>
    <t>CFM9712FO&lt;ChlNa&gt;</t>
  </si>
  <si>
    <t>CFM8986A&lt;ChlNa&gt;</t>
  </si>
  <si>
    <t>CFM8986B&lt;ChlNa&gt;</t>
  </si>
  <si>
    <t>CFM8986D&lt;ChlNa&gt;</t>
  </si>
  <si>
    <t>CFM8986G&lt;ChlNa&gt;</t>
  </si>
  <si>
    <t>CFM8986H&lt;ChlNa&gt;</t>
  </si>
  <si>
    <t>CFM8986V&lt;ChlNa&gt;</t>
  </si>
  <si>
    <t>CFM9067L&lt;ChlNa&gt;</t>
  </si>
  <si>
    <t>CFM9043B&lt;ChlNa&gt;</t>
  </si>
  <si>
    <t>CFM9043L&lt;ChlNa&gt;</t>
  </si>
  <si>
    <t>CFM8952A&lt;ChlNa&gt;</t>
  </si>
  <si>
    <t>CFM8952B&lt;ChlNa&gt;</t>
  </si>
  <si>
    <t>CFM8952C&lt;ChlNa&gt;</t>
  </si>
  <si>
    <t>CFM8952V&lt;ChlNa&gt;</t>
  </si>
  <si>
    <t>CFM8966A&lt;ChlNa&gt;</t>
  </si>
  <si>
    <t>CFM8945B&lt;ChlNa&gt;</t>
  </si>
  <si>
    <t>CFM8945I&lt;ChlNa&gt;</t>
  </si>
  <si>
    <t>CFM8945IM&lt;ChlNa&gt;</t>
  </si>
  <si>
    <t>CFM8606A&lt;ChlNa&gt;</t>
  </si>
  <si>
    <t>CFM8606APV&lt;ChlNa&gt;</t>
  </si>
  <si>
    <t>CFM8606F&lt;ChlNa&gt;</t>
  </si>
  <si>
    <t>CFM8606I&lt;ChlNa&gt;</t>
  </si>
  <si>
    <t>CFM8606P&lt;ChlNa&gt;</t>
  </si>
  <si>
    <t>CFM9564A&lt;ChlNa&gt;</t>
  </si>
  <si>
    <t>CFM9564AC&lt;ChlNa&gt;</t>
  </si>
  <si>
    <t>CFM9564AC-APV&lt;ChlNa&gt;</t>
  </si>
  <si>
    <t>CFM9564B&lt;ChlNa&gt;</t>
  </si>
  <si>
    <t>CFM9564C&lt;ChlNa&gt;</t>
  </si>
  <si>
    <t>CFM9564D&lt;ChlNa&gt;</t>
  </si>
  <si>
    <t>CFM9564E&lt;ChlNa&gt;</t>
  </si>
  <si>
    <t>CFM9564F&lt;ChlNa&gt;</t>
  </si>
  <si>
    <t>CFM9564H&lt;ChlNa&gt;</t>
  </si>
  <si>
    <t>CFM9564I&lt;ChlNa&gt;</t>
  </si>
  <si>
    <t>CFM9473A&lt;ChlNa&gt;</t>
  </si>
  <si>
    <t>CFM9473AC&lt;ChlNa&gt;</t>
  </si>
  <si>
    <t>CFM9473AC-APV&lt;ChlNa&gt;</t>
  </si>
  <si>
    <t>CFM9473B&lt;ChlNa&gt;</t>
  </si>
  <si>
    <t>CFM9473C&lt;ChlNa&gt;</t>
  </si>
  <si>
    <t>CFM9473D&lt;ChlNa&gt;</t>
  </si>
  <si>
    <t>CFM9473E&lt;ChlNa&gt;</t>
  </si>
  <si>
    <t>CFM9473F&lt;ChlNa&gt;</t>
  </si>
  <si>
    <t>CFM9473H&lt;ChlNa&gt;</t>
  </si>
  <si>
    <t>CFM9473I&lt;ChlNa&gt;</t>
  </si>
  <si>
    <t>CFM9473J&lt;ChlNa&gt;</t>
  </si>
  <si>
    <t>CFM9473M&lt;ChlNa&gt;</t>
  </si>
  <si>
    <t>CFM9474A&lt;ChlNa&gt;</t>
  </si>
  <si>
    <t>CFM9474B&lt;ChlNa&gt;</t>
  </si>
  <si>
    <t>CFM9474C&lt;ChlNa&gt;</t>
  </si>
  <si>
    <t>CFM9474D&lt;ChlNa&gt;</t>
  </si>
  <si>
    <t>CFM9474E&lt;ChlNa&gt;</t>
  </si>
  <si>
    <t>CFM9474F&lt;ChlNa&gt;</t>
  </si>
  <si>
    <t>CFM9474H&lt;ChlNa&gt;</t>
  </si>
  <si>
    <t>CFM9474I&lt;ChlNa&gt;</t>
  </si>
  <si>
    <t>CFM9474J&lt;ChlNa&gt;</t>
  </si>
  <si>
    <t>CFM9474M&lt;ChlNa&gt;</t>
  </si>
  <si>
    <t>CFM8924APV&lt;ChlNa&gt;</t>
  </si>
  <si>
    <t>CFM8924CLASICA&lt;ChlNa&gt;</t>
  </si>
  <si>
    <t>CFM8924D&lt;ChlNa&gt;</t>
  </si>
  <si>
    <t>CFM8924E&lt;ChlNa&gt;</t>
  </si>
  <si>
    <t>CFM8924INSTITUC&lt;ChlNa&gt;</t>
  </si>
  <si>
    <t>CFM8924LARGOPLA&lt;ChlNa&gt;</t>
  </si>
  <si>
    <t>CFM8924LIQUIDEZ&lt;ChlNa&gt;</t>
  </si>
  <si>
    <t>CFM9065UNICA&lt;ChlNa&gt;</t>
  </si>
  <si>
    <t>CFM8555B&lt;ChlNa&gt;</t>
  </si>
  <si>
    <t>CFM8555L&lt;ChlNa&gt;</t>
  </si>
  <si>
    <t>CFM8907A&lt;ChlNa&gt;</t>
  </si>
  <si>
    <t>CFM9033A&lt;ChlNa&gt;</t>
  </si>
  <si>
    <t>CFM9033B&lt;ChlNa&gt;</t>
  </si>
  <si>
    <t>CFM9033C&lt;ChlNa&gt;</t>
  </si>
  <si>
    <t>CFM9033G&lt;ChlNa&gt;</t>
  </si>
  <si>
    <t>CFM9033I&lt;ChlNa&gt;</t>
  </si>
  <si>
    <t>CFM9033LP180&lt;ChlNa&gt;</t>
  </si>
  <si>
    <t>CFM9033LP3&lt;ChlNa&gt;</t>
  </si>
  <si>
    <t>CFM9033PLAN1&lt;ChlNa&gt;</t>
  </si>
  <si>
    <t>CFM9033PLAN2&lt;ChlNa&gt;</t>
  </si>
  <si>
    <t>CFM9033PLAN3&lt;ChlNa&gt;</t>
  </si>
  <si>
    <t>CFM9033PLAN4&lt;ChlNa&gt;</t>
  </si>
  <si>
    <t>CFM8245A&lt;ChlNa&gt;</t>
  </si>
  <si>
    <t>CFM8245APV&lt;ChlNa&gt;</t>
  </si>
  <si>
    <t>CFM8245F&lt;ChlNa&gt;</t>
  </si>
  <si>
    <t>CFM8245I&lt;ChlNa&gt;</t>
  </si>
  <si>
    <t>CFM8245P&lt;ChlNa&gt;</t>
  </si>
  <si>
    <t>CFM8438A&lt;ChlNa&gt;</t>
  </si>
  <si>
    <t>CFM8438B&lt;ChlNa&gt;</t>
  </si>
  <si>
    <t>CFM8438C&lt;ChlNa&gt;</t>
  </si>
  <si>
    <t>CFM8438G&lt;ChlNa&gt;</t>
  </si>
  <si>
    <t>CFM8438LP180&lt;ChlNa&gt;</t>
  </si>
  <si>
    <t>CFM8438LP3&lt;ChlNa&gt;</t>
  </si>
  <si>
    <t>CFM8438PLAN1&lt;ChlNa&gt;</t>
  </si>
  <si>
    <t>CFM8438PLAN2&lt;ChlNa&gt;</t>
  </si>
  <si>
    <t>CFM8438PLAN3&lt;ChlNa&gt;</t>
  </si>
  <si>
    <t>CFM8438PLAN4&lt;ChlNa&gt;</t>
  </si>
  <si>
    <t>CFM8089A&lt;ChlNa&gt;</t>
  </si>
  <si>
    <t>CFM8089B&lt;ChlNa&gt;</t>
  </si>
  <si>
    <t>CFM8089C&lt;ChlNa&gt;</t>
  </si>
  <si>
    <t>CFM8089G&lt;ChlNa&gt;</t>
  </si>
  <si>
    <t>CFM8089LP180&lt;ChlNa&gt;</t>
  </si>
  <si>
    <t>CFM8089LP3&lt;ChlNa&gt;</t>
  </si>
  <si>
    <t>CFM8089PLAN1&lt;ChlNa&gt;</t>
  </si>
  <si>
    <t>CFM8089PLAN2&lt;ChlNa&gt;</t>
  </si>
  <si>
    <t>CFM8089PLAN3&lt;ChlNa&gt;</t>
  </si>
  <si>
    <t>CFM8089PLAN4&lt;ChlNa&gt;</t>
  </si>
  <si>
    <t>CFM8788A&lt;ChlNa&gt;</t>
  </si>
  <si>
    <t>CFM8788APV&lt;ChlNa&gt;</t>
  </si>
  <si>
    <t>CFM8788F&lt;ChlNa&gt;</t>
  </si>
  <si>
    <t>CFM8788I&lt;ChlNa&gt;</t>
  </si>
  <si>
    <t>CFM8788P&lt;ChlNa&gt;</t>
  </si>
  <si>
    <t>CFM8788X&lt;ChlNa&gt;</t>
  </si>
  <si>
    <t>CFM8316A&lt;ChlNa&gt;</t>
  </si>
  <si>
    <t>CFM8316APV&lt;ChlNa&gt;</t>
  </si>
  <si>
    <t>CFM8316B&lt;ChlNa&gt;</t>
  </si>
  <si>
    <t>CFM8316BE&lt;ChlNa&gt;</t>
  </si>
  <si>
    <t>CFM8316C&lt;ChlNa&gt;</t>
  </si>
  <si>
    <t>CFM8316I&lt;ChlNa&gt;</t>
  </si>
  <si>
    <t>CFM9259A&lt;ChlNa&gt;</t>
  </si>
  <si>
    <t>CFM9259B&lt;ChlNa&gt;</t>
  </si>
  <si>
    <t>CFM9259C&lt;ChlNa&gt;</t>
  </si>
  <si>
    <t>CFM9259D&lt;ChlNa&gt;</t>
  </si>
  <si>
    <t>CFM9259E-APV&lt;ChlNa&gt;</t>
  </si>
  <si>
    <t>CFM9259H-APV&lt;ChlNa&gt;</t>
  </si>
  <si>
    <t>CFM9259I&lt;ChlNa&gt;</t>
  </si>
  <si>
    <t>CFM9260A&lt;ChlNa&gt;</t>
  </si>
  <si>
    <t>CFM9260B&lt;ChlNa&gt;</t>
  </si>
  <si>
    <t>CFM9260C&lt;ChlNa&gt;</t>
  </si>
  <si>
    <t>CFM9260D&lt;ChlNa&gt;</t>
  </si>
  <si>
    <t>CFM9260E-APV&lt;ChlNa&gt;</t>
  </si>
  <si>
    <t>CFM9260H-APV&lt;ChlNa&gt;</t>
  </si>
  <si>
    <t>CFM9260I&lt;ChlNa&gt;</t>
  </si>
  <si>
    <t>CFM8036APV&lt;ChlNa&gt;</t>
  </si>
  <si>
    <t>CFM8036CLASI&lt;ChlNa&gt;</t>
  </si>
  <si>
    <t>CFM8036FAMIL&lt;ChlNa&gt;</t>
  </si>
  <si>
    <t>CFM8950A&lt;ChlNa&gt;</t>
  </si>
  <si>
    <t>CFM8950B&lt;ChlNa&gt;</t>
  </si>
  <si>
    <t>CFM8950B-APV&lt;ChlNa&gt;</t>
  </si>
  <si>
    <t>CFM8950C&lt;ChlNa&gt;</t>
  </si>
  <si>
    <t>CFM8950C-APV&lt;ChlNa&gt;</t>
  </si>
  <si>
    <t>CFM8950I&lt;ChlNa&gt;</t>
  </si>
  <si>
    <t>CFM8950I-APV&lt;ChlNa&gt;</t>
  </si>
  <si>
    <t>CFM9003A&lt;ChlNa&gt;</t>
  </si>
  <si>
    <t>CFM9003AC&lt;ChlNa&gt;</t>
  </si>
  <si>
    <t>CFM9003AC-APV&lt;ChlNa&gt;</t>
  </si>
  <si>
    <t>CFM9003B&lt;ChlNa&gt;</t>
  </si>
  <si>
    <t>CFM9003C&lt;ChlNa&gt;</t>
  </si>
  <si>
    <t>CFM9003D&lt;ChlNa&gt;</t>
  </si>
  <si>
    <t>CFM9003E&lt;ChlNa&gt;</t>
  </si>
  <si>
    <t>CFM9003F&lt;ChlNa&gt;</t>
  </si>
  <si>
    <t>CFM9003H&lt;ChlNa&gt;</t>
  </si>
  <si>
    <t>CFM9003I&lt;ChlNa&gt;</t>
  </si>
  <si>
    <t>CFM9003M&lt;ChlNa&gt;</t>
  </si>
  <si>
    <t>CFM9021APV&lt;ChlNa&gt;</t>
  </si>
  <si>
    <t>CFM9021E&lt;ChlNa&gt;</t>
  </si>
  <si>
    <t>CFM9021PERSO&lt;ChlNa&gt;</t>
  </si>
  <si>
    <t>CFM8956A&lt;ChlNa&gt;</t>
  </si>
  <si>
    <t>CFM8956AC&lt;ChlNa&gt;</t>
  </si>
  <si>
    <t>CFM8956AC-APV&lt;ChlNa&gt;</t>
  </si>
  <si>
    <t>CFM8956B&lt;ChlNa&gt;</t>
  </si>
  <si>
    <t>CFM8956C&lt;ChlNa&gt;</t>
  </si>
  <si>
    <t>CFM8956D&lt;ChlNa&gt;</t>
  </si>
  <si>
    <t>CFM8956E&lt;ChlNa&gt;</t>
  </si>
  <si>
    <t>CFM8956F&lt;ChlNa&gt;</t>
  </si>
  <si>
    <t>CFM8956H&lt;ChlNa&gt;</t>
  </si>
  <si>
    <t>CFM8956I&lt;ChlNa&gt;</t>
  </si>
  <si>
    <t>CFM8956M&lt;ChlNa&gt;</t>
  </si>
  <si>
    <t>CFM8956SURA&lt;ChlNa&gt;</t>
  </si>
  <si>
    <t>CFM9106A&lt;ChlNa&gt;</t>
  </si>
  <si>
    <t>CFM9106AC&lt;ChlNa&gt;</t>
  </si>
  <si>
    <t>CFM9106AC-APV&lt;ChlNa&gt;</t>
  </si>
  <si>
    <t>CFM9106B&lt;ChlNa&gt;</t>
  </si>
  <si>
    <t>CFM9106C&lt;ChlNa&gt;</t>
  </si>
  <si>
    <t>CFM9106D&lt;ChlNa&gt;</t>
  </si>
  <si>
    <t>CFM9106E&lt;ChlNa&gt;</t>
  </si>
  <si>
    <t>CFM9106F&lt;ChlNa&gt;</t>
  </si>
  <si>
    <t>CFM9106H&lt;ChlNa&gt;</t>
  </si>
  <si>
    <t>CFM9106I&lt;ChlNa&gt;</t>
  </si>
  <si>
    <t>CFM9106M&lt;ChlNa&gt;</t>
  </si>
  <si>
    <t>CFM9106SURA&lt;ChlNa&gt;</t>
  </si>
  <si>
    <t>CFM9834APV&lt;ChlNa&gt;</t>
  </si>
  <si>
    <t>CFM9834F1&lt;ChlNa&gt;</t>
  </si>
  <si>
    <t>CFM9834F2&lt;ChlNa&gt;</t>
  </si>
  <si>
    <t>CFM9834F3&lt;ChlNa&gt;</t>
  </si>
  <si>
    <t>CFM9834F4&lt;ChlNa&gt;</t>
  </si>
  <si>
    <t>CFM9834F5&lt;ChlNa&gt;</t>
  </si>
  <si>
    <t>CFM9834IT&lt;ChlNa&gt;</t>
  </si>
  <si>
    <t>CFM8619A&lt;ChlNa&gt;</t>
  </si>
  <si>
    <t>CFM8619B&lt;ChlNa&gt;</t>
  </si>
  <si>
    <t>CFM8619C&lt;ChlNa&gt;</t>
  </si>
  <si>
    <t>CFM8619G&lt;ChlNa&gt;</t>
  </si>
  <si>
    <t>CFM8619LP180&lt;ChlNa&gt;</t>
  </si>
  <si>
    <t>CFM8619LP3&lt;ChlNa&gt;</t>
  </si>
  <si>
    <t>CFM8619PLAN1&lt;ChlNa&gt;</t>
  </si>
  <si>
    <t>CFM8619PLAN2&lt;ChlNa&gt;</t>
  </si>
  <si>
    <t>CFM8619PLAN3&lt;ChlNa&gt;</t>
  </si>
  <si>
    <t>CFM8619PLAN4&lt;ChlNa&gt;</t>
  </si>
  <si>
    <t>CFM8357B&lt;ChlNa&gt;</t>
  </si>
  <si>
    <t>CFM8357IT&lt;ChlNa&gt;</t>
  </si>
  <si>
    <t>CFM8357L&lt;ChlNa&gt;</t>
  </si>
  <si>
    <t>CFM8357M&lt;ChlNa&gt;</t>
  </si>
  <si>
    <t>CFM9074BE&lt;ChlNa&gt;</t>
  </si>
  <si>
    <t>CFM8906APV&lt;ChlNa&gt;</t>
  </si>
  <si>
    <t>CFM8906CORPO&lt;ChlNa&gt;</t>
  </si>
  <si>
    <t>CFM8906EJECU&lt;ChlNa&gt;</t>
  </si>
  <si>
    <t>CFM8906III&lt;ChlNa&gt;</t>
  </si>
  <si>
    <t>CFM8906INVER&lt;ChlNa&gt;</t>
  </si>
  <si>
    <t>CFM8906UNIVE&lt;ChlNa&gt;</t>
  </si>
  <si>
    <t>CFM9843APV&lt;ChlNa&gt;</t>
  </si>
  <si>
    <t>CFM9843CLASICA&lt;ChlNa&gt;</t>
  </si>
  <si>
    <t>CFM9843INSTITUC&lt;ChlNa&gt;</t>
  </si>
  <si>
    <t>CFM9843K&lt;ChlNa&gt;</t>
  </si>
  <si>
    <t>CFM9843LIQUIDEZ&lt;ChlNa&gt;</t>
  </si>
  <si>
    <t>CFM9209A&lt;ChlNa&gt;</t>
  </si>
  <si>
    <t>CFM9209B&lt;ChlNa&gt;</t>
  </si>
  <si>
    <t>CFM9209B-APV&lt;ChlNa&gt;</t>
  </si>
  <si>
    <t>CFM9209C&lt;ChlNa&gt;</t>
  </si>
  <si>
    <t>CFM9209F&lt;ChlNa&gt;</t>
  </si>
  <si>
    <t>CFM9209I&lt;ChlNa&gt;</t>
  </si>
  <si>
    <t>CFM8897A&lt;ChlNa&gt;</t>
  </si>
  <si>
    <t>CFM8897B&lt;ChlNa&gt;</t>
  </si>
  <si>
    <t>CFM8897B-APV&lt;ChlNa&gt;</t>
  </si>
  <si>
    <t>CFM8897D&lt;ChlNa&gt;</t>
  </si>
  <si>
    <t>CFM8897D-APV&lt;ChlNa&gt;</t>
  </si>
  <si>
    <t>CFM8897I&lt;ChlNa&gt;</t>
  </si>
  <si>
    <t>CFM8897I-APV&lt;ChlNa&gt;</t>
  </si>
  <si>
    <t>CFM9084A&lt;ChlNa&gt;</t>
  </si>
  <si>
    <t>CFM9084AC&lt;ChlNa&gt;</t>
  </si>
  <si>
    <t>CFM9084AC-APV&lt;ChlNa&gt;</t>
  </si>
  <si>
    <t>CFM9084B&lt;ChlNa&gt;</t>
  </si>
  <si>
    <t>CFM9084C&lt;ChlNa&gt;</t>
  </si>
  <si>
    <t>CFM9084D&lt;ChlNa&gt;</t>
  </si>
  <si>
    <t>CFM9084E&lt;ChlNa&gt;</t>
  </si>
  <si>
    <t>CFM9084F&lt;ChlNa&gt;</t>
  </si>
  <si>
    <t>CFM9084H&lt;ChlNa&gt;</t>
  </si>
  <si>
    <t>CFM9084I&lt;ChlNa&gt;</t>
  </si>
  <si>
    <t>CFM9084M&lt;ChlNa&gt;</t>
  </si>
  <si>
    <t>CFM9084SURA&lt;ChlNa&gt;</t>
  </si>
  <si>
    <t>CFM9145A&lt;ChlNa&gt;</t>
  </si>
  <si>
    <t>CFM9145AC&lt;ChlNa&gt;</t>
  </si>
  <si>
    <t>CFM9145AC-APV&lt;ChlNa&gt;</t>
  </si>
  <si>
    <t>CFM9145B&lt;ChlNa&gt;</t>
  </si>
  <si>
    <t>CFM9145C&lt;ChlNa&gt;</t>
  </si>
  <si>
    <t>CFM9145D&lt;ChlNa&gt;</t>
  </si>
  <si>
    <t>CFM9145E&lt;ChlNa&gt;</t>
  </si>
  <si>
    <t>CFM9145F&lt;ChlNa&gt;</t>
  </si>
  <si>
    <t>CFM9145H&lt;ChlNa&gt;</t>
  </si>
  <si>
    <t>CFM9145I&lt;ChlNa&gt;</t>
  </si>
  <si>
    <t>CFM9145M&lt;ChlNa&gt;</t>
  </si>
  <si>
    <t>CFM9145SURA&lt;ChlNa&gt;</t>
  </si>
  <si>
    <t>CFM8028B&lt;ChlNa&gt;</t>
  </si>
  <si>
    <t>CFM8028L&lt;ChlNa&gt;</t>
  </si>
  <si>
    <t>CFM8028M&lt;ChlNa&gt;</t>
  </si>
  <si>
    <t>CFM8028P1&lt;ChlNa&gt;</t>
  </si>
  <si>
    <t>CFM8766ALTOP&lt;ChlNa&gt;</t>
  </si>
  <si>
    <t>CFM8766APV&lt;ChlNa&gt;</t>
  </si>
  <si>
    <t>CFM8766BPRIV&lt;ChlNa&gt;</t>
  </si>
  <si>
    <t>CFM8766CLASI&lt;ChlNa&gt;</t>
  </si>
  <si>
    <t>CFM8766FAMIL&lt;ChlNa&gt;</t>
  </si>
  <si>
    <t>CFM9651GP&lt;ChlNa&gt;</t>
  </si>
  <si>
    <t>CFM8859A&lt;ChlNa&gt;</t>
  </si>
  <si>
    <t>CFM8859AC&lt;ChlNa&gt;</t>
  </si>
  <si>
    <t>CFM8859AC-APV&lt;ChlNa&gt;</t>
  </si>
  <si>
    <t>CFM8859B&lt;ChlNa&gt;</t>
  </si>
  <si>
    <t>CFM8859C&lt;ChlNa&gt;</t>
  </si>
  <si>
    <t>CFM8859D&lt;ChlNa&gt;</t>
  </si>
  <si>
    <t>CFM8859E&lt;ChlNa&gt;</t>
  </si>
  <si>
    <t>CFM8859F&lt;ChlNa&gt;</t>
  </si>
  <si>
    <t>CFM8859H&lt;ChlNa&gt;</t>
  </si>
  <si>
    <t>CFM8859I&lt;ChlNa&gt;</t>
  </si>
  <si>
    <t>CFM8859M&lt;ChlNa&gt;</t>
  </si>
  <si>
    <t>CFM8900ALTO&lt;ChlNa&gt;</t>
  </si>
  <si>
    <t>CFM8900APV&lt;ChlNa&gt;</t>
  </si>
  <si>
    <t>CFM8900EJECU&lt;ChlNa&gt;</t>
  </si>
  <si>
    <t>CFM8900II&lt;ChlNa&gt;</t>
  </si>
  <si>
    <t>CFM8900III&lt;ChlNa&gt;</t>
  </si>
  <si>
    <t>CFM8900INVER&lt;ChlNa&gt;</t>
  </si>
  <si>
    <t>CFM8900UNIVE&lt;ChlNa&gt;</t>
  </si>
  <si>
    <t>CFM8577ALTO&lt;ChlNa&gt;</t>
  </si>
  <si>
    <t>CFM8577APV&lt;ChlNa&gt;</t>
  </si>
  <si>
    <t>CFM8577EJECU&lt;ChlNa&gt;</t>
  </si>
  <si>
    <t>CFM8577II&lt;ChlNa&gt;</t>
  </si>
  <si>
    <t>CFM8577III&lt;ChlNa&gt;</t>
  </si>
  <si>
    <t>CFM8577INVER&lt;ChlNa&gt;</t>
  </si>
  <si>
    <t>CFM8577UNIVE&lt;ChlNa&gt;</t>
  </si>
  <si>
    <t>CFM8076APV&lt;ChlNa&gt;</t>
  </si>
  <si>
    <t>CFM8076EJECU&lt;ChlNa&gt;</t>
  </si>
  <si>
    <t>CFM8076I&lt;ChlNa&gt;</t>
  </si>
  <si>
    <t>CFM8076III&lt;ChlNa&gt;</t>
  </si>
  <si>
    <t>CFM8076INVER&lt;ChlNa&gt;</t>
  </si>
  <si>
    <t>CFM8076UNIVE&lt;ChlNa&gt;</t>
  </si>
  <si>
    <t>CFM8372APV&lt;ChlNa&gt;</t>
  </si>
  <si>
    <t>CFM8372III&lt;ChlNa&gt;</t>
  </si>
  <si>
    <t>CFM8159APV&lt;ChlNa&gt;</t>
  </si>
  <si>
    <t>CFM8159EJECU&lt;ChlNa&gt;</t>
  </si>
  <si>
    <t>CFM8159III&lt;ChlNa&gt;</t>
  </si>
  <si>
    <t>CFM8159INVER&lt;ChlNa&gt;</t>
  </si>
  <si>
    <t>CFM8159UNIVE&lt;ChlNa&gt;</t>
  </si>
  <si>
    <t>CFM8576ALTO&lt;ChlNa&gt;</t>
  </si>
  <si>
    <t>CFM8576APV&lt;ChlNa&gt;</t>
  </si>
  <si>
    <t>CFM8576EJECU&lt;ChlNa&gt;</t>
  </si>
  <si>
    <t>CFM8576II&lt;ChlNa&gt;</t>
  </si>
  <si>
    <t>CFM8576III&lt;ChlNa&gt;</t>
  </si>
  <si>
    <t>CFM8576INVER&lt;ChlNa&gt;</t>
  </si>
  <si>
    <t>CFM8576UNIVE&lt;ChlNa&gt;</t>
  </si>
  <si>
    <t>CFM8287APV&lt;ChlNa&gt;</t>
  </si>
  <si>
    <t>CFM8287EJECU&lt;ChlNa&gt;</t>
  </si>
  <si>
    <t>CFM8287III&lt;ChlNa&gt;</t>
  </si>
  <si>
    <t>CFM8287INVER&lt;ChlNa&gt;</t>
  </si>
  <si>
    <t>CFM8287UNIVE&lt;ChlNa&gt;</t>
  </si>
  <si>
    <t>CFM8578ALTO&lt;ChlNa&gt;</t>
  </si>
  <si>
    <t>CFM8578APV&lt;ChlNa&gt;</t>
  </si>
  <si>
    <t>CFM8578EJECU&lt;ChlNa&gt;</t>
  </si>
  <si>
    <t>CFM8578II&lt;ChlNa&gt;</t>
  </si>
  <si>
    <t>CFM8578III&lt;ChlNa&gt;</t>
  </si>
  <si>
    <t>CFM8578INVER&lt;ChlNa&gt;</t>
  </si>
  <si>
    <t>CFM8578UNIVE&lt;ChlNa&gt;</t>
  </si>
  <si>
    <t>CFM9490EJECU&lt;ChlNa&gt;</t>
  </si>
  <si>
    <t>CFM9490INVER&lt;ChlNa&gt;</t>
  </si>
  <si>
    <t>CFM9490UNIVE&lt;ChlNa&gt;</t>
  </si>
  <si>
    <t>CFM8387APV&lt;ChlNa&gt;</t>
  </si>
  <si>
    <t>CFM8387EJECU&lt;ChlNa&gt;</t>
  </si>
  <si>
    <t>CFM8387II&lt;ChlNa&gt;</t>
  </si>
  <si>
    <t>CFM8387III&lt;ChlNa&gt;</t>
  </si>
  <si>
    <t>CFM8387INVER&lt;ChlNa&gt;</t>
  </si>
  <si>
    <t>CFM8387UNIVE&lt;ChlNa&gt;</t>
  </si>
  <si>
    <t>CFM8090APV&lt;ChlNa&gt;</t>
  </si>
  <si>
    <t>CFM8090EJECU&lt;ChlNa&gt;</t>
  </si>
  <si>
    <t>CFM8090I&lt;ChlNa&gt;</t>
  </si>
  <si>
    <t>CFM8090II&lt;ChlNa&gt;</t>
  </si>
  <si>
    <t>CFM8090III&lt;ChlNa&gt;</t>
  </si>
  <si>
    <t>CFM8090INVER&lt;ChlNa&gt;</t>
  </si>
  <si>
    <t>CFM8090UNIVE&lt;ChlNa&gt;</t>
  </si>
  <si>
    <t>CFM8077APV&lt;ChlNa&gt;</t>
  </si>
  <si>
    <t>CFM8077CORPO&lt;ChlNa&gt;</t>
  </si>
  <si>
    <t>CFM8077EJECU&lt;ChlNa&gt;</t>
  </si>
  <si>
    <t>CFM8077I&lt;ChlNa&gt;</t>
  </si>
  <si>
    <t>CFM8077II&lt;ChlNa&gt;</t>
  </si>
  <si>
    <t>CFM8077III&lt;ChlNa&gt;</t>
  </si>
  <si>
    <t>CFM8077INVER&lt;ChlNa&gt;</t>
  </si>
  <si>
    <t>CFM8077UNIVE&lt;ChlNa&gt;</t>
  </si>
  <si>
    <t>CFM8160APV&lt;ChlNa&gt;</t>
  </si>
  <si>
    <t>CFM8160EJECU&lt;ChlNa&gt;</t>
  </si>
  <si>
    <t>CFM8160INVER&lt;ChlNa&gt;</t>
  </si>
  <si>
    <t>CFM8160UNIVE&lt;ChlNa&gt;</t>
  </si>
  <si>
    <t>CFM8057APV&lt;ChlNa&gt;</t>
  </si>
  <si>
    <t>CFM8057CORPO&lt;ChlNa&gt;</t>
  </si>
  <si>
    <t>CFM8057EJECU&lt;ChlNa&gt;</t>
  </si>
  <si>
    <t>CFM8057G&lt;ChlNa&gt;</t>
  </si>
  <si>
    <t>CFM8057INVER&lt;ChlNa&gt;</t>
  </si>
  <si>
    <t>CFM8057P&lt;ChlNa&gt;</t>
  </si>
  <si>
    <t>CFM8057UNIVE&lt;ChlNa&gt;</t>
  </si>
  <si>
    <t>CFM8230UNICA&lt;ChlNa&gt;</t>
  </si>
  <si>
    <t>CFM8059APV&lt;ChlNa&gt;</t>
  </si>
  <si>
    <t>CFM8059CORPO&lt;ChlNa&gt;</t>
  </si>
  <si>
    <t>CFM8059EJECU&lt;ChlNa&gt;</t>
  </si>
  <si>
    <t>CFM8059INVER&lt;ChlNa&gt;</t>
  </si>
  <si>
    <t>CFM8059P&lt;ChlNa&gt;</t>
  </si>
  <si>
    <t>CFM8059UNIVE&lt;ChlNa&gt;</t>
  </si>
  <si>
    <t>CFM8058APV&lt;ChlNa&gt;</t>
  </si>
  <si>
    <t>CFM8058EJECU&lt;ChlNa&gt;</t>
  </si>
  <si>
    <t>CFM8058I&lt;ChlNa&gt;</t>
  </si>
  <si>
    <t>CFM8058II&lt;ChlNa&gt;</t>
  </si>
  <si>
    <t>CFM8058III&lt;ChlNa&gt;</t>
  </si>
  <si>
    <t>CFM8058INVER&lt;ChlNa&gt;</t>
  </si>
  <si>
    <t>CFM8058UNIVE&lt;ChlNa&gt;</t>
  </si>
  <si>
    <t>CFM8488APV&lt;ChlNa&gt;</t>
  </si>
  <si>
    <t>CFM8488EJECU&lt;ChlNa&gt;</t>
  </si>
  <si>
    <t>CFM8488I&lt;ChlNa&gt;</t>
  </si>
  <si>
    <t>CFM8488II&lt;ChlNa&gt;</t>
  </si>
  <si>
    <t>CFM8488III&lt;ChlNa&gt;</t>
  </si>
  <si>
    <t>CFM8488INVER&lt;ChlNa&gt;</t>
  </si>
  <si>
    <t>CFM8488UNIVE&lt;ChlNa&gt;</t>
  </si>
  <si>
    <t>CFM8082APV&lt;ChlNa&gt;</t>
  </si>
  <si>
    <t>CFM8082EJECU&lt;ChlNa&gt;</t>
  </si>
  <si>
    <t>CFM8082I&lt;ChlNa&gt;</t>
  </si>
  <si>
    <t>CFM8082III&lt;ChlNa&gt;</t>
  </si>
  <si>
    <t>CFM8082INVER&lt;ChlNa&gt;</t>
  </si>
  <si>
    <t>CFM8082UNIVE&lt;ChlNa&gt;</t>
  </si>
  <si>
    <t>CFM8280APV&lt;ChlNa&gt;</t>
  </si>
  <si>
    <t>CFM8280EJECU&lt;ChlNa&gt;</t>
  </si>
  <si>
    <t>CFM8280INVER&lt;ChlNa&gt;</t>
  </si>
  <si>
    <t>CFM8280UNIVE&lt;ChlNa&gt;</t>
  </si>
  <si>
    <t>CFM8529CLASICA&lt;ChlNa&gt;</t>
  </si>
  <si>
    <t>CFM8529CONVENIO&lt;ChlNa&gt;</t>
  </si>
  <si>
    <t>CFM8529FAMILIA&lt;ChlNa&gt;</t>
  </si>
  <si>
    <t>CFM8413A&lt;ChlNa&gt;</t>
  </si>
  <si>
    <t>CFM8822A&lt;ChlNa&gt;</t>
  </si>
  <si>
    <t>CFM8822B&lt;ChlNa&gt;</t>
  </si>
  <si>
    <t>CFM8822C&lt;ChlNa&gt;</t>
  </si>
  <si>
    <t>CFM8822E&lt;ChlNa&gt;</t>
  </si>
  <si>
    <t>CFM8049A&lt;ChlNa&gt;</t>
  </si>
  <si>
    <t>CFM8049AFP&lt;ChlNa&gt;</t>
  </si>
  <si>
    <t>CFM8049B&lt;ChlNa&gt;</t>
  </si>
  <si>
    <t>CFM9158A&lt;ChlNa&gt;</t>
  </si>
  <si>
    <t>CFM9158APV&lt;ChlNa&gt;</t>
  </si>
  <si>
    <t>CFM9158F&lt;ChlNa&gt;</t>
  </si>
  <si>
    <t>CFM9158V&lt;ChlNa&gt;</t>
  </si>
  <si>
    <t>CFM8238UNICA&lt;ChlNa&gt;</t>
  </si>
  <si>
    <t>CFM8604A&lt;ChlNa&gt;</t>
  </si>
  <si>
    <t>CFM8604B&lt;ChlNa&gt;</t>
  </si>
  <si>
    <t>CFM8604C&lt;ChlNa&gt;</t>
  </si>
  <si>
    <t>CFM8604E&lt;ChlNa&gt;</t>
  </si>
  <si>
    <t>CFM8050A&lt;ChlNa&gt;</t>
  </si>
  <si>
    <t>CFM8392A&lt;ChlNa&gt;</t>
  </si>
  <si>
    <t>CFM8820A&lt;ChlNa&gt;</t>
  </si>
  <si>
    <t>CFM8820B&lt;ChlNa&gt;</t>
  </si>
  <si>
    <t>CFM8820G&lt;ChlNa&gt;</t>
  </si>
  <si>
    <t>CFM8820H&lt;ChlNa&gt;</t>
  </si>
  <si>
    <t>CFM8820J&lt;ChlNa&gt;</t>
  </si>
  <si>
    <t>CFM8820V&lt;ChlNa&gt;</t>
  </si>
  <si>
    <t>CFM8048A&lt;ChlNa&gt;</t>
  </si>
  <si>
    <t>CFM8048B&lt;ChlNa&gt;</t>
  </si>
  <si>
    <t>CFM8048I&lt;ChlNa&gt;</t>
  </si>
  <si>
    <t>CFM8806A&lt;ChlNa&gt;</t>
  </si>
  <si>
    <t>CFM8806B&lt;ChlNa&gt;</t>
  </si>
  <si>
    <t>CFM8806D&lt;ChlNa&gt;</t>
  </si>
  <si>
    <t>CFM8806G&lt;ChlNa&gt;</t>
  </si>
  <si>
    <t>CFM8806H&lt;ChlNa&gt;</t>
  </si>
  <si>
    <t>CFM8806J&lt;ChlNa&gt;</t>
  </si>
  <si>
    <t>CFM8806S&lt;ChlNa&gt;</t>
  </si>
  <si>
    <t>CFM8806V&lt;ChlNa&gt;</t>
  </si>
  <si>
    <t>CFM8384A&lt;ChlNa&gt;</t>
  </si>
  <si>
    <t>CFM8384B&lt;ChlNa&gt;</t>
  </si>
  <si>
    <t>CFM8384C&lt;ChlNa&gt;</t>
  </si>
  <si>
    <t>CFM8323A&lt;ChlNa&gt;</t>
  </si>
  <si>
    <t>CFM8323B&lt;ChlNa&gt;</t>
  </si>
  <si>
    <t>CFM8323G&lt;ChlNa&gt;</t>
  </si>
  <si>
    <t>CFM8323H&lt;ChlNa&gt;</t>
  </si>
  <si>
    <t>CFM8323J&lt;ChlNa&gt;</t>
  </si>
  <si>
    <t>CFM8323V&lt;ChlNa&gt;</t>
  </si>
  <si>
    <t>CFM8435A&lt;ChlNa&gt;</t>
  </si>
  <si>
    <t>CFM8435B&lt;ChlNa&gt;</t>
  </si>
  <si>
    <t>CFM8435D&lt;ChlNa&gt;</t>
  </si>
  <si>
    <t>CFM8435G&lt;ChlNa&gt;</t>
  </si>
  <si>
    <t>CFM8435J&lt;ChlNa&gt;</t>
  </si>
  <si>
    <t>CFM8435V&lt;ChlNa&gt;</t>
  </si>
  <si>
    <t>CFM8055A&lt;ChlNa&gt;</t>
  </si>
  <si>
    <t>CFM8055B&lt;ChlNa&gt;</t>
  </si>
  <si>
    <t>CFM8055G&lt;ChlNa&gt;</t>
  </si>
  <si>
    <t>CFM8294A&lt;ChlNa&gt;</t>
  </si>
  <si>
    <t>CFM8294APV1&lt;ChlNa&gt;</t>
  </si>
  <si>
    <t>CFM8294F&lt;ChlNa&gt;</t>
  </si>
  <si>
    <t>CFM8294H&lt;ChlNa&gt;</t>
  </si>
  <si>
    <t>CFM8294J&lt;ChlNa&gt;</t>
  </si>
  <si>
    <t>CFM8294V&lt;ChlNa&gt;</t>
  </si>
  <si>
    <t>CFM8118A&lt;ChlNa&gt;</t>
  </si>
  <si>
    <t>CFM8118B&lt;ChlNa&gt;</t>
  </si>
  <si>
    <t>CFM8118G&lt;ChlNa&gt;</t>
  </si>
  <si>
    <t>CFM8118H&lt;ChlNa&gt;</t>
  </si>
  <si>
    <t>CFM8118J&lt;ChlNa&gt;</t>
  </si>
  <si>
    <t>CFM8118V&lt;ChlNa&gt;</t>
  </si>
  <si>
    <t>CFM8336A&lt;ChlNa&gt;</t>
  </si>
  <si>
    <t>CFM8336B&lt;ChlNa&gt;</t>
  </si>
  <si>
    <t>CFM8336D&lt;ChlNa&gt;</t>
  </si>
  <si>
    <t>CFM8336H&lt;ChlNa&gt;</t>
  </si>
  <si>
    <t>CFM8336J&lt;ChlNa&gt;</t>
  </si>
  <si>
    <t>CFM8336V&lt;ChlNa&gt;</t>
  </si>
  <si>
    <t>CFM8253A&lt;ChlNa&gt;</t>
  </si>
  <si>
    <t>CFM8253C&lt;ChlNa&gt;</t>
  </si>
  <si>
    <t>CFM8253D&lt;ChlNa&gt;</t>
  </si>
  <si>
    <t>CFM8253E&lt;ChlNa&gt;</t>
  </si>
  <si>
    <t>CFM8253I&lt;ChlNa&gt;</t>
  </si>
  <si>
    <t>CFM8253L&lt;ChlNa&gt;</t>
  </si>
  <si>
    <t>CFM8490A&lt;ChlNa&gt;</t>
  </si>
  <si>
    <t>CFM8490F&lt;ChlNa&gt;</t>
  </si>
  <si>
    <t>CFM8490G&lt;ChlNa&gt;</t>
  </si>
  <si>
    <t>CFM8490H&lt;ChlNa&gt;</t>
  </si>
  <si>
    <t>CFM8490J&lt;ChlNa&gt;</t>
  </si>
  <si>
    <t>CFM8490V&lt;ChlNa&gt;</t>
  </si>
  <si>
    <t>CFM8795A&lt;ChlNa&gt;</t>
  </si>
  <si>
    <t>CFM8795B&lt;ChlNa&gt;</t>
  </si>
  <si>
    <t>CFM8795D&lt;ChlNa&gt;</t>
  </si>
  <si>
    <t>CFM8795F&lt;ChlNa&gt;</t>
  </si>
  <si>
    <t>CFM8795G&lt;ChlNa&gt;</t>
  </si>
  <si>
    <t>CFM8795H&lt;ChlNa&gt;</t>
  </si>
  <si>
    <t>CFM8795I&lt;ChlNa&gt;</t>
  </si>
  <si>
    <t>CFM8795J&lt;ChlNa&gt;</t>
  </si>
  <si>
    <t>CFM8795V&lt;ChlNa&gt;</t>
  </si>
  <si>
    <t>CFM8306A&lt;ChlNa&gt;</t>
  </si>
  <si>
    <t>CFM8306B&lt;ChlNa&gt;</t>
  </si>
  <si>
    <t>CFM8306D&lt;ChlNa&gt;</t>
  </si>
  <si>
    <t>CFM8306G&lt;ChlNa&gt;</t>
  </si>
  <si>
    <t>CFM8306H&lt;ChlNa&gt;</t>
  </si>
  <si>
    <t>CFM8306J&lt;ChlNa&gt;</t>
  </si>
  <si>
    <t>CFM8306V&lt;ChlNa&gt;</t>
  </si>
  <si>
    <t>CFM8430A&lt;ChlNa&gt;</t>
  </si>
  <si>
    <t>CFM8430ALPAT&lt;ChlNa&gt;</t>
  </si>
  <si>
    <t>CFM8430APV&lt;ChlNa&gt;</t>
  </si>
  <si>
    <t>CFM8430BPRIV&lt;ChlNa&gt;</t>
  </si>
  <si>
    <t>CFM8430CLASI&lt;ChlNa&gt;</t>
  </si>
  <si>
    <t>CFM8430FAMIL&lt;ChlNa&gt;</t>
  </si>
  <si>
    <t>CFM8430GAMMA&lt;ChlNa&gt;</t>
  </si>
  <si>
    <t>CFM8996APV&lt;ChlNa&gt;</t>
  </si>
  <si>
    <t>CFM8996III&lt;ChlNa&gt;</t>
  </si>
  <si>
    <t>CFM8996PERMA&lt;ChlNa&gt;</t>
  </si>
  <si>
    <t>CFM8995APV&lt;ChlNa&gt;</t>
  </si>
  <si>
    <t>CFM8995III&lt;ChlNa&gt;</t>
  </si>
  <si>
    <t>CFM8995PERMA&lt;ChlNa&gt;</t>
  </si>
  <si>
    <t>CFM8997APV&lt;ChlNa&gt;</t>
  </si>
  <si>
    <t>CFM8997III&lt;ChlNa&gt;</t>
  </si>
  <si>
    <t>CFM8997PERMA&lt;ChlNa&gt;</t>
  </si>
  <si>
    <t>CFM9034APV&lt;ChlNa&gt;</t>
  </si>
  <si>
    <t>CFM9034GLOBA&lt;ChlNa&gt;</t>
  </si>
  <si>
    <t>CFM9034III&lt;ChlNa&gt;</t>
  </si>
  <si>
    <t>CFM9034PATRI&lt;ChlNa&gt;</t>
  </si>
  <si>
    <t>CFM8948A&lt;ChlNa&gt;</t>
  </si>
  <si>
    <t>CFM8948D&lt;ChlNa&gt;</t>
  </si>
  <si>
    <t>CFM8948Z&lt;ChlNa&gt;</t>
  </si>
  <si>
    <t>CFM8319A&lt;ChlNa&gt;</t>
  </si>
  <si>
    <t>CFM8319B&lt;ChlNa&gt;</t>
  </si>
  <si>
    <t>CFM8319BE&lt;ChlNa&gt;</t>
  </si>
  <si>
    <t>CFM8319C&lt;ChlNa&gt;</t>
  </si>
  <si>
    <t>CFM8319I&lt;ChlNa&gt;</t>
  </si>
  <si>
    <t>CFM8679AC&lt;ChlNa&gt;</t>
  </si>
  <si>
    <t>CFM8679AC-APV&lt;ChlNa&gt;</t>
  </si>
  <si>
    <t>CFM8679B&lt;ChlNa&gt;</t>
  </si>
  <si>
    <t>CFM8679C&lt;ChlNa&gt;</t>
  </si>
  <si>
    <t>CFM8679D&lt;ChlNa&gt;</t>
  </si>
  <si>
    <t>CFM8679E&lt;ChlNa&gt;</t>
  </si>
  <si>
    <t>CFM8679F&lt;ChlNa&gt;</t>
  </si>
  <si>
    <t>CFM8679H&lt;ChlNa&gt;</t>
  </si>
  <si>
    <t>CFM8679I&lt;ChlNa&gt;</t>
  </si>
  <si>
    <t>CFM8679M&lt;ChlNa&gt;</t>
  </si>
  <si>
    <t>CFM8812A&lt;ChlNa&gt;</t>
  </si>
  <si>
    <t>CFM8812AC&lt;ChlNa&gt;</t>
  </si>
  <si>
    <t>CFM8812AC-APV&lt;ChlNa&gt;</t>
  </si>
  <si>
    <t>CFM8812B&lt;ChlNa&gt;</t>
  </si>
  <si>
    <t>CFM8812C&lt;ChlNa&gt;</t>
  </si>
  <si>
    <t>CFM8812D&lt;ChlNa&gt;</t>
  </si>
  <si>
    <t>CFM8812E&lt;ChlNa&gt;</t>
  </si>
  <si>
    <t>CFM8812F&lt;ChlNa&gt;</t>
  </si>
  <si>
    <t>CFM8812H&lt;ChlNa&gt;</t>
  </si>
  <si>
    <t>CFM8812I&lt;ChlNa&gt;</t>
  </si>
  <si>
    <t>CFM8812M&lt;ChlNa&gt;</t>
  </si>
  <si>
    <t>CFM8678A&lt;ChlNa&gt;</t>
  </si>
  <si>
    <t>CFM8678AC&lt;ChlNa&gt;</t>
  </si>
  <si>
    <t>CFM8678AC-APV&lt;ChlNa&gt;</t>
  </si>
  <si>
    <t>CFM8678C&lt;ChlNa&gt;</t>
  </si>
  <si>
    <t>CFM8678D&lt;ChlNa&gt;</t>
  </si>
  <si>
    <t>CFM8678E&lt;ChlNa&gt;</t>
  </si>
  <si>
    <t>CFM8678F&lt;ChlNa&gt;</t>
  </si>
  <si>
    <t>CFM8678FI&lt;ChlNa&gt;</t>
  </si>
  <si>
    <t>CFM8678FI-A&lt;ChlNa&gt;</t>
  </si>
  <si>
    <t>CFM8678H&lt;ChlNa&gt;</t>
  </si>
  <si>
    <t>CFM8678I&lt;ChlNa&gt;</t>
  </si>
  <si>
    <t>CFM8678M&lt;ChlNa&gt;</t>
  </si>
  <si>
    <t>CFM8678SURA&lt;ChlNa&gt;</t>
  </si>
  <si>
    <t>CFM8676A&lt;ChlNa&gt;</t>
  </si>
  <si>
    <t>CFM8676AC&lt;ChlNa&gt;</t>
  </si>
  <si>
    <t>CFM8676AC-APV&lt;ChlNa&gt;</t>
  </si>
  <si>
    <t>CFM8676B&lt;ChlNa&gt;</t>
  </si>
  <si>
    <t>CFM8676C&lt;ChlNa&gt;</t>
  </si>
  <si>
    <t>CFM8676D&lt;ChlNa&gt;</t>
  </si>
  <si>
    <t>CFM8676E&lt;ChlNa&gt;</t>
  </si>
  <si>
    <t>CFM8676F&lt;ChlNa&gt;</t>
  </si>
  <si>
    <t>CFM8676H&lt;ChlNa&gt;</t>
  </si>
  <si>
    <t>CFM8676I&lt;ChlNa&gt;</t>
  </si>
  <si>
    <t>CFM8676M&lt;ChlNa&gt;</t>
  </si>
  <si>
    <t>CFM8676SURA&lt;ChlNa&gt;</t>
  </si>
  <si>
    <t>CFM8776A&lt;ChlNa&gt;</t>
  </si>
  <si>
    <t>CFM8776AC&lt;ChlNa&gt;</t>
  </si>
  <si>
    <t>CFM8776AC-APV&lt;ChlNa&gt;</t>
  </si>
  <si>
    <t>CFM8776B&lt;ChlNa&gt;</t>
  </si>
  <si>
    <t>CFM8776C&lt;ChlNa&gt;</t>
  </si>
  <si>
    <t>CFM8776D&lt;ChlNa&gt;</t>
  </si>
  <si>
    <t>CFM8776E&lt;ChlNa&gt;</t>
  </si>
  <si>
    <t>CFM8776F&lt;ChlNa&gt;</t>
  </si>
  <si>
    <t>CFM8776H&lt;ChlNa&gt;</t>
  </si>
  <si>
    <t>CFM8776I&lt;ChlNa&gt;</t>
  </si>
  <si>
    <t>CFM8776M&lt;ChlNa&gt;</t>
  </si>
  <si>
    <t>CFM8916A&lt;ChlNa&gt;</t>
  </si>
  <si>
    <t>CFM8916AC&lt;ChlNa&gt;</t>
  </si>
  <si>
    <t>CFM8916AC-APV&lt;ChlNa&gt;</t>
  </si>
  <si>
    <t>CFM8916B&lt;ChlNa&gt;</t>
  </si>
  <si>
    <t>CFM8916C&lt;ChlNa&gt;</t>
  </si>
  <si>
    <t>CFM8916D&lt;ChlNa&gt;</t>
  </si>
  <si>
    <t>CFM8916E&lt;ChlNa&gt;</t>
  </si>
  <si>
    <t>CFM8916F&lt;ChlNa&gt;</t>
  </si>
  <si>
    <t>CFM8916H&lt;ChlNa&gt;</t>
  </si>
  <si>
    <t>CFM8916I&lt;ChlNa&gt;</t>
  </si>
  <si>
    <t>CFM8916M&lt;ChlNa&gt;</t>
  </si>
  <si>
    <t>CFM8685A&lt;ChlNa&gt;</t>
  </si>
  <si>
    <t>CFM8685AC&lt;ChlNa&gt;</t>
  </si>
  <si>
    <t>CFM8685AC-APV&lt;ChlNa&gt;</t>
  </si>
  <si>
    <t>CFM8685B&lt;ChlNa&gt;</t>
  </si>
  <si>
    <t>CFM8685C&lt;ChlNa&gt;</t>
  </si>
  <si>
    <t>CFM8685D&lt;ChlNa&gt;</t>
  </si>
  <si>
    <t>CFM8685E&lt;ChlNa&gt;</t>
  </si>
  <si>
    <t>CFM8685F&lt;ChlNa&gt;</t>
  </si>
  <si>
    <t>CFM8685H&lt;ChlNa&gt;</t>
  </si>
  <si>
    <t>CFM8685I&lt;ChlNa&gt;</t>
  </si>
  <si>
    <t>CFM8685M&lt;ChlNa&gt;</t>
  </si>
  <si>
    <t>CFM8684A&lt;ChlNa&gt;</t>
  </si>
  <si>
    <t>CFM8684AC&lt;ChlNa&gt;</t>
  </si>
  <si>
    <t>CFM8684AC-APV&lt;ChlNa&gt;</t>
  </si>
  <si>
    <t>CFM8684B&lt;ChlNa&gt;</t>
  </si>
  <si>
    <t>CFM8684C&lt;ChlNa&gt;</t>
  </si>
  <si>
    <t>CFM8684D&lt;ChlNa&gt;</t>
  </si>
  <si>
    <t>CFM8684E&lt;ChlNa&gt;</t>
  </si>
  <si>
    <t>CFM8684F&lt;ChlNa&gt;</t>
  </si>
  <si>
    <t>CFM8684H&lt;ChlNa&gt;</t>
  </si>
  <si>
    <t>CFM8684I&lt;ChlNa&gt;</t>
  </si>
  <si>
    <t>CFM8684M&lt;ChlNa&gt;</t>
  </si>
  <si>
    <t>CFM8915A&lt;ChlNa&gt;</t>
  </si>
  <si>
    <t>CFM8915AC&lt;ChlNa&gt;</t>
  </si>
  <si>
    <t>CFM8915AC-APV&lt;ChlNa&gt;</t>
  </si>
  <si>
    <t>CFM8915B&lt;ChlNa&gt;</t>
  </si>
  <si>
    <t>CFM8915C&lt;ChlNa&gt;</t>
  </si>
  <si>
    <t>CFM8915D&lt;ChlNa&gt;</t>
  </si>
  <si>
    <t>CFM8915E&lt;ChlNa&gt;</t>
  </si>
  <si>
    <t>CFM8915F&lt;ChlNa&gt;</t>
  </si>
  <si>
    <t>CFM8915H&lt;ChlNa&gt;</t>
  </si>
  <si>
    <t>CFM8915I&lt;ChlNa&gt;</t>
  </si>
  <si>
    <t>CFM8915M&lt;ChlNa&gt;</t>
  </si>
  <si>
    <t>CFM8707A&lt;ChlNa&gt;</t>
  </si>
  <si>
    <t>CFM8707AC&lt;ChlNa&gt;</t>
  </si>
  <si>
    <t>CFM8707AC-APV&lt;ChlNa&gt;</t>
  </si>
  <si>
    <t>CFM8707B&lt;ChlNa&gt;</t>
  </si>
  <si>
    <t>CFM8707C&lt;ChlNa&gt;</t>
  </si>
  <si>
    <t>CFM8707D&lt;ChlNa&gt;</t>
  </si>
  <si>
    <t>CFM8707E&lt;ChlNa&gt;</t>
  </si>
  <si>
    <t>CFM8707F&lt;ChlNa&gt;</t>
  </si>
  <si>
    <t>CFM8707H&lt;ChlNa&gt;</t>
  </si>
  <si>
    <t>CFM8707I&lt;ChlNa&gt;</t>
  </si>
  <si>
    <t>CFM8707M&lt;ChlNa&gt;</t>
  </si>
  <si>
    <t>CFM8773A&lt;ChlNa&gt;</t>
  </si>
  <si>
    <t>CFM8773AC&lt;ChlNa&gt;</t>
  </si>
  <si>
    <t>CFM8773AC-APV&lt;ChlNa&gt;</t>
  </si>
  <si>
    <t>CFM8773B&lt;ChlNa&gt;</t>
  </si>
  <si>
    <t>CFM8773C&lt;ChlNa&gt;</t>
  </si>
  <si>
    <t>CFM8773D&lt;ChlNa&gt;</t>
  </si>
  <si>
    <t>CFM8773E&lt;ChlNa&gt;</t>
  </si>
  <si>
    <t>CFM8773F&lt;ChlNa&gt;</t>
  </si>
  <si>
    <t>CFM8773H&lt;ChlNa&gt;</t>
  </si>
  <si>
    <t>CFM8773I&lt;ChlNa&gt;</t>
  </si>
  <si>
    <t>CFM8773M&lt;ChlNa&gt;</t>
  </si>
  <si>
    <t>CFM8774A&lt;ChlNa&gt;</t>
  </si>
  <si>
    <t>CFM8774AC&lt;ChlNa&gt;</t>
  </si>
  <si>
    <t>CFM8774AC-APV&lt;ChlNa&gt;</t>
  </si>
  <si>
    <t>CFM8774B&lt;ChlNa&gt;</t>
  </si>
  <si>
    <t>CFM8774C&lt;ChlNa&gt;</t>
  </si>
  <si>
    <t>CFM8774D&lt;ChlNa&gt;</t>
  </si>
  <si>
    <t>CFM8774E&lt;ChlNa&gt;</t>
  </si>
  <si>
    <t>CFM8774F&lt;ChlNa&gt;</t>
  </si>
  <si>
    <t>CFM8774H&lt;ChlNa&gt;</t>
  </si>
  <si>
    <t>CFM8774I&lt;ChlNa&gt;</t>
  </si>
  <si>
    <t>CFM8774M&lt;ChlNa&gt;</t>
  </si>
  <si>
    <t>CFM8775A&lt;ChlNa&gt;</t>
  </si>
  <si>
    <t>CFM8775AC&lt;ChlNa&gt;</t>
  </si>
  <si>
    <t>CFM8775AC-APV&lt;ChlNa&gt;</t>
  </si>
  <si>
    <t>CFM8775B&lt;ChlNa&gt;</t>
  </si>
  <si>
    <t>CFM8775C&lt;ChlNa&gt;</t>
  </si>
  <si>
    <t>CFM8775D&lt;ChlNa&gt;</t>
  </si>
  <si>
    <t>CFM8775E&lt;ChlNa&gt;</t>
  </si>
  <si>
    <t>CFM8775F&lt;ChlNa&gt;</t>
  </si>
  <si>
    <t>CFM8775H&lt;ChlNa&gt;</t>
  </si>
  <si>
    <t>CFM8775I&lt;ChlNa&gt;</t>
  </si>
  <si>
    <t>CFM8775M&lt;ChlNa&gt;</t>
  </si>
  <si>
    <t>CFM8209CORP&lt;ChlNa&gt;</t>
  </si>
  <si>
    <t>CFM8209EJECU&lt;ChlNa&gt;</t>
  </si>
  <si>
    <t>CFM8209INVER&lt;ChlNa&gt;</t>
  </si>
  <si>
    <t>CFM8300L&lt;ChlNa&gt;</t>
  </si>
  <si>
    <t>CFM8300M&lt;ChlNa&gt;</t>
  </si>
  <si>
    <t>CFM8078B&lt;ChlNa&gt;</t>
  </si>
  <si>
    <t>CFM8078L&lt;ChlNa&gt;</t>
  </si>
  <si>
    <t>CFM8078M&lt;ChlNa&gt;</t>
  </si>
  <si>
    <t>CFM8189B&lt;ChlNa&gt;</t>
  </si>
  <si>
    <t>CFM8189L&lt;ChlNa&gt;</t>
  </si>
  <si>
    <t>CFM8189M&lt;ChlNa&gt;</t>
  </si>
  <si>
    <t>CFM8113A&lt;ChlNa&gt;</t>
  </si>
  <si>
    <t>CFM8113B&lt;ChlNa&gt;</t>
  </si>
  <si>
    <t>CFM8113C&lt;ChlNa&gt;</t>
  </si>
  <si>
    <t>CFM8113G&lt;ChlNa&gt;</t>
  </si>
  <si>
    <t>CFM8113LP180&lt;ChlNa&gt;</t>
  </si>
  <si>
    <t>CFM8113LP3&lt;ChlNa&gt;</t>
  </si>
  <si>
    <t>CFM8113PLAN1&lt;ChlNa&gt;</t>
  </si>
  <si>
    <t>CFM8113PLAN2&lt;ChlNa&gt;</t>
  </si>
  <si>
    <t>CFM8113PLAN3&lt;ChlNa&gt;</t>
  </si>
  <si>
    <t>CFM8113PLAN4&lt;ChlNa&gt;</t>
  </si>
  <si>
    <t>CFM8127B&lt;ChlNa&gt;</t>
  </si>
  <si>
    <t>CFM8127BPLUS&lt;ChlNa&gt;</t>
  </si>
  <si>
    <t>CFM8127L&lt;ChlNa&gt;</t>
  </si>
  <si>
    <t>CFM8127M&lt;ChlNa&gt;</t>
  </si>
  <si>
    <t>CFM8127P1&lt;ChlNa&gt;</t>
  </si>
  <si>
    <t>CFM8890A&lt;ChlNa&gt;</t>
  </si>
  <si>
    <t>CFM8890CUI&lt;ChlNa&gt;</t>
  </si>
  <si>
    <t>CFM8890D&lt;ChlNa&gt;</t>
  </si>
  <si>
    <t>CFM8890Z&lt;ChlNa&gt;</t>
  </si>
  <si>
    <t>CFM8011100&lt;ChlNa&gt;</t>
  </si>
  <si>
    <t>CFM8011B&lt;ChlNa&gt;</t>
  </si>
  <si>
    <t>CFM8011C&lt;ChlNa&gt;</t>
  </si>
  <si>
    <t>CFM8011Cash&lt;ChlNa&gt;</t>
  </si>
  <si>
    <t>CFM8011G&lt;ChlNa&gt;</t>
  </si>
  <si>
    <t>CFM8011LP180&lt;ChlNa&gt;</t>
  </si>
  <si>
    <t>CFM8011LP3&lt;ChlNa&gt;</t>
  </si>
  <si>
    <t>CFM8011LPI&lt;ChlNa&gt;</t>
  </si>
  <si>
    <t>CFM8011PLAN1&lt;ChlNa&gt;</t>
  </si>
  <si>
    <t>CFM8011PLAN2&lt;ChlNa&gt;</t>
  </si>
  <si>
    <t>CFM8011PLAN3&lt;ChlNa&gt;</t>
  </si>
  <si>
    <t>CFM8011PLAN4&lt;ChlNa&gt;</t>
  </si>
  <si>
    <t>CFM8448B&lt;ChlNa&gt;</t>
  </si>
  <si>
    <t>CFM8448L&lt;ChlNa&gt;</t>
  </si>
  <si>
    <t>CFM8347A&lt;ChlNa&gt;</t>
  </si>
  <si>
    <t>CFM8347B&lt;ChlNa&gt;</t>
  </si>
  <si>
    <t>CFM8347C&lt;ChlNa&gt;</t>
  </si>
  <si>
    <t>CFM8347D&lt;ChlNa&gt;</t>
  </si>
  <si>
    <t>CFM8347H-APV&lt;ChlNa&gt;</t>
  </si>
  <si>
    <t>CFM8347I&lt;ChlNa&gt;</t>
  </si>
  <si>
    <t>CFM8395A&lt;ChlNa&gt;</t>
  </si>
  <si>
    <t>CFM8395B&lt;ChlNa&gt;</t>
  </si>
  <si>
    <t>CFM8395C&lt;ChlNa&gt;</t>
  </si>
  <si>
    <t>CFM8395D&lt;ChlNa&gt;</t>
  </si>
  <si>
    <t>CFM8395E-APV&lt;ChlNa&gt;</t>
  </si>
  <si>
    <t>CFM8395H-APV&lt;ChlNa&gt;</t>
  </si>
  <si>
    <t>CFM8395I&lt;ChlNa&gt;</t>
  </si>
  <si>
    <t>CFM8345UNICA&lt;ChlNa&gt;</t>
  </si>
  <si>
    <t>CFM8622A&lt;ChlNa&gt;</t>
  </si>
  <si>
    <t>CFM8622B&lt;ChlNa&gt;</t>
  </si>
  <si>
    <t>CFM8622C&lt;ChlNa&gt;</t>
  </si>
  <si>
    <t>CFM8622D&lt;ChlNa&gt;</t>
  </si>
  <si>
    <t>CFM8622E-APV&lt;ChlNa&gt;</t>
  </si>
  <si>
    <t>CFM8622H-APV&lt;ChlNa&gt;</t>
  </si>
  <si>
    <t>CFM8622I&lt;ChlNa&gt;</t>
  </si>
  <si>
    <t>CFM8622P&lt;ChlNa&gt;</t>
  </si>
  <si>
    <t>CFM8348A&lt;ChlNa&gt;</t>
  </si>
  <si>
    <t>CFM8348B&lt;ChlNa&gt;</t>
  </si>
  <si>
    <t>CFM8348C&lt;ChlNa&gt;</t>
  </si>
  <si>
    <t>CFM8348D&lt;ChlNa&gt;</t>
  </si>
  <si>
    <t>CFM8348I&lt;ChlNa&gt;</t>
  </si>
  <si>
    <t>CFM9261A&lt;ChlNa&gt;</t>
  </si>
  <si>
    <t>CFM9261C&lt;ChlNa&gt;</t>
  </si>
  <si>
    <t>CFM9261D&lt;ChlNa&gt;</t>
  </si>
  <si>
    <t>CFM9261E-APV&lt;ChlNa&gt;</t>
  </si>
  <si>
    <t>CFM9261I&lt;ChlNa&gt;</t>
  </si>
  <si>
    <t>CFM8393A&lt;ChlNa&gt;</t>
  </si>
  <si>
    <t>CFM8393B&lt;ChlNa&gt;</t>
  </si>
  <si>
    <t>CFM8393C&lt;ChlNa&gt;</t>
  </si>
  <si>
    <t>CFM8393D&lt;ChlNa&gt;</t>
  </si>
  <si>
    <t>CFM8393E-APV&lt;ChlNa&gt;</t>
  </si>
  <si>
    <t>CFM8393H-APV&lt;ChlNa&gt;</t>
  </si>
  <si>
    <t>CFM8393I&lt;ChlNa&gt;</t>
  </si>
  <si>
    <t>CFM8494A&lt;ChlNa&gt;</t>
  </si>
  <si>
    <t>CFM8494B&lt;ChlNa&gt;</t>
  </si>
  <si>
    <t>CFM8494C&lt;ChlNa&gt;</t>
  </si>
  <si>
    <t>CFM8494D&lt;ChlNa&gt;</t>
  </si>
  <si>
    <t>CFM8494E-APV&lt;ChlNa&gt;</t>
  </si>
  <si>
    <t>CFM8494H-APV&lt;ChlNa&gt;</t>
  </si>
  <si>
    <t>CFM8494I&lt;ChlNa&gt;</t>
  </si>
  <si>
    <t>CFM8471A&lt;ChlNa&gt;</t>
  </si>
  <si>
    <t>CFM8471B&lt;ChlNa&gt;</t>
  </si>
  <si>
    <t>CFM8471C&lt;ChlNa&gt;</t>
  </si>
  <si>
    <t>CFM8471D&lt;ChlNa&gt;</t>
  </si>
  <si>
    <t>CFM8471E-APV&lt;ChlNa&gt;</t>
  </si>
  <si>
    <t>CFM8471H-APV&lt;ChlNa&gt;</t>
  </si>
  <si>
    <t>CFM8471I&lt;ChlNa&gt;</t>
  </si>
  <si>
    <t>CFM8495A&lt;ChlNa&gt;</t>
  </si>
  <si>
    <t>CFM8495B&lt;ChlNa&gt;</t>
  </si>
  <si>
    <t>CFM8495C&lt;ChlNa&gt;</t>
  </si>
  <si>
    <t>CFM8495D&lt;ChlNa&gt;</t>
  </si>
  <si>
    <t>CFM8495E-APV&lt;ChlNa&gt;</t>
  </si>
  <si>
    <t>CFM8495H-APV&lt;ChlNa&gt;</t>
  </si>
  <si>
    <t>CFM8495I&lt;ChlNa&gt;</t>
  </si>
  <si>
    <t>CFM8346A&lt;ChlNa&gt;</t>
  </si>
  <si>
    <t>CFM8346B&lt;ChlNa&gt;</t>
  </si>
  <si>
    <t>CFM8346C&lt;ChlNa&gt;</t>
  </si>
  <si>
    <t>CFM8346D&lt;ChlNa&gt;</t>
  </si>
  <si>
    <t>CFM8346E-APV&lt;ChlNa&gt;</t>
  </si>
  <si>
    <t>CFM8346H-APV&lt;ChlNa&gt;</t>
  </si>
  <si>
    <t>CFM8346I&lt;ChlNa&gt;</t>
  </si>
  <si>
    <t>CFM8621A&lt;ChlNa&gt;</t>
  </si>
  <si>
    <t>CFM8621B&lt;ChlNa&gt;</t>
  </si>
  <si>
    <t>CFM8621C&lt;ChlNa&gt;</t>
  </si>
  <si>
    <t>CFM8621D&lt;ChlNa&gt;</t>
  </si>
  <si>
    <t>CFM8621E-APV&lt;ChlNa&gt;</t>
  </si>
  <si>
    <t>CFM8621H-APV&lt;ChlNa&gt;</t>
  </si>
  <si>
    <t>CFM8621I&lt;ChlNa&gt;</t>
  </si>
  <si>
    <t>CFM9048A&lt;ChlNa&gt;</t>
  </si>
  <si>
    <t>CFM9048B&lt;ChlNa&gt;</t>
  </si>
  <si>
    <t>CFM9048C&lt;ChlNa&gt;</t>
  </si>
  <si>
    <t>CFM9048D&lt;ChlNa&gt;</t>
  </si>
  <si>
    <t>CFM9048I&lt;ChlNa&gt;</t>
  </si>
  <si>
    <t>CFM9426A&lt;ChlNa&gt;</t>
  </si>
  <si>
    <t>CFM9426B&lt;ChlNa&gt;</t>
  </si>
  <si>
    <t>CFM9426C&lt;ChlNa&gt;</t>
  </si>
  <si>
    <t>CFM9426D&lt;ChlNa&gt;</t>
  </si>
  <si>
    <t>CFM9426E-APV&lt;ChlNa&gt;</t>
  </si>
  <si>
    <t>CFM9426H-APV&lt;ChlNa&gt;</t>
  </si>
  <si>
    <t>CFM9426I&lt;ChlNa&gt;</t>
  </si>
  <si>
    <t>CFM9426P&lt;ChlNa&gt;</t>
  </si>
  <si>
    <t>Focus Administradora General De Fondos S.A.</t>
  </si>
  <si>
    <t>Best Coupon Europe</t>
  </si>
  <si>
    <t>Best Coupon Usa</t>
  </si>
  <si>
    <t>Booster Brasil Iii</t>
  </si>
  <si>
    <t>Conservadora Dólar</t>
  </si>
  <si>
    <t>Cuenta Activa Dólar</t>
  </si>
  <si>
    <t>Dinamico Plus</t>
  </si>
  <si>
    <t>Fm Acciones Brasil</t>
  </si>
  <si>
    <t>Fm Bci Port. Est. 20</t>
  </si>
  <si>
    <t>Fondo Mutuo Arries</t>
  </si>
  <si>
    <t>Fondo Mutuo Conserv</t>
  </si>
  <si>
    <t>Gestión Agresiva</t>
  </si>
  <si>
    <t>Gestión Conservadora</t>
  </si>
  <si>
    <t>Index Acc Brasil</t>
  </si>
  <si>
    <t>Indice Bonos Brasil</t>
  </si>
  <si>
    <t>Mi Futuro Decidido</t>
  </si>
  <si>
    <t>Mi Futuro Moderado</t>
  </si>
  <si>
    <t>Renta Dinamica Globa</t>
  </si>
  <si>
    <t>BE</t>
  </si>
  <si>
    <t>BP</t>
  </si>
  <si>
    <t>APV-AP-APVC</t>
  </si>
  <si>
    <t>CG</t>
  </si>
  <si>
    <t>Z</t>
  </si>
  <si>
    <t>EZ</t>
  </si>
  <si>
    <t>R</t>
  </si>
  <si>
    <t>CLASICO</t>
  </si>
  <si>
    <t>AFP</t>
  </si>
  <si>
    <t>SP IPSA</t>
  </si>
  <si>
    <t>FECHA:</t>
  </si>
  <si>
    <t>CUOTAS Y PATRIMONIO</t>
  </si>
  <si>
    <t>RETORNOS</t>
  </si>
  <si>
    <t>ESTADÍSTICAS</t>
  </si>
  <si>
    <t>RIESGOS</t>
  </si>
  <si>
    <t>FECHA PERSONALIZADA:</t>
  </si>
  <si>
    <t>INGRESE UNA FECHA PERSONALIZADA. SI DESEA TRABAJAR CON LA FECHA SUGERIDA, DEJE ESTA CELDA EN BLANCO.</t>
  </si>
  <si>
    <t>Seleccione el periodo:</t>
  </si>
  <si>
    <t>12M</t>
  </si>
  <si>
    <t>Escriba el número acompañado del periodo (D=Días, W=Semanas, M=Meses, Q=Trimestres, Y=Años)</t>
  </si>
  <si>
    <t>1D</t>
  </si>
  <si>
    <t>1M</t>
  </si>
  <si>
    <t>6M</t>
  </si>
  <si>
    <t>24M</t>
  </si>
  <si>
    <t>36M</t>
  </si>
  <si>
    <t>EN EL MES</t>
  </si>
  <si>
    <t>EN EL AÑO</t>
  </si>
  <si>
    <t>DESDE EL INICIO</t>
  </si>
  <si>
    <t>Valor Cuota vs                     Máximo</t>
  </si>
  <si>
    <t>Peso Chile</t>
  </si>
  <si>
    <t>CFM8982A</t>
  </si>
  <si>
    <t>CFMIMTACEA</t>
  </si>
  <si>
    <t>CFM8982B</t>
  </si>
  <si>
    <t>CFMIMTACEB</t>
  </si>
  <si>
    <t>CFM8982D</t>
  </si>
  <si>
    <t>CFMIMTACED</t>
  </si>
  <si>
    <t>CFM8982E</t>
  </si>
  <si>
    <t>CFMIMTACEE</t>
  </si>
  <si>
    <t>CFM8982F</t>
  </si>
  <si>
    <t>CFMIMTACEF</t>
  </si>
  <si>
    <t>CFM8982I</t>
  </si>
  <si>
    <t>CFMIMTACEI</t>
  </si>
  <si>
    <t>CFM8982IM</t>
  </si>
  <si>
    <t>CFM9254ALTO</t>
  </si>
  <si>
    <t>CFM9254AM</t>
  </si>
  <si>
    <t>CFMSTDAEAM</t>
  </si>
  <si>
    <t>CFM9254APV</t>
  </si>
  <si>
    <t>CFM9254EJECU</t>
  </si>
  <si>
    <t>CFM9254G</t>
  </si>
  <si>
    <t>CFMSTDAEUG</t>
  </si>
  <si>
    <t>CFM9254III</t>
  </si>
  <si>
    <t>CFMSTDAEU3</t>
  </si>
  <si>
    <t>CFM9254INVER</t>
  </si>
  <si>
    <t>CFM9254UNIVE</t>
  </si>
  <si>
    <t>CFM9537APV</t>
  </si>
  <si>
    <t>CFM9537EJECU</t>
  </si>
  <si>
    <t>CFM9537G</t>
  </si>
  <si>
    <t>CFM9537INSTI</t>
  </si>
  <si>
    <t>CFMSTDMIDI</t>
  </si>
  <si>
    <t>CFM9537INVER</t>
  </si>
  <si>
    <t>CFM9537UNIVE</t>
  </si>
  <si>
    <t>CFM8872A</t>
  </si>
  <si>
    <t>CFMLVACNAA</t>
  </si>
  <si>
    <t>CFM8872APV</t>
  </si>
  <si>
    <t>CFMLVAESVA</t>
  </si>
  <si>
    <t>CFM8872F</t>
  </si>
  <si>
    <t>CFMLVACNAF</t>
  </si>
  <si>
    <t>CFM8872I</t>
  </si>
  <si>
    <t>CFMLVACNAI</t>
  </si>
  <si>
    <t>CFM8872LV</t>
  </si>
  <si>
    <t>CFMLVACNAL</t>
  </si>
  <si>
    <t>CFM8872O</t>
  </si>
  <si>
    <t>CFM8872P</t>
  </si>
  <si>
    <t>CFMLVAESP</t>
  </si>
  <si>
    <t>CFM8872X</t>
  </si>
  <si>
    <t>CFMLVACNAX</t>
  </si>
  <si>
    <t>CFM8886A</t>
  </si>
  <si>
    <t>CFMBBVAEA</t>
  </si>
  <si>
    <t>CFM8886APV</t>
  </si>
  <si>
    <t>CFMBBVAEPV</t>
  </si>
  <si>
    <t>CFM8886E</t>
  </si>
  <si>
    <t>CFMBBVAEE</t>
  </si>
  <si>
    <t>CFM8886GLOBA</t>
  </si>
  <si>
    <t>CFMBBVAEL</t>
  </si>
  <si>
    <t>CFM8886INVER</t>
  </si>
  <si>
    <t>CFMBBVAER</t>
  </si>
  <si>
    <t>CFM8886PATRI</t>
  </si>
  <si>
    <t>CFMBBVAEP</t>
  </si>
  <si>
    <t>CFM8886PERSO</t>
  </si>
  <si>
    <t>CFMBBVACES</t>
  </si>
  <si>
    <t>CFM9607B</t>
  </si>
  <si>
    <t>CFMSECA25B</t>
  </si>
  <si>
    <t>CFM9607J</t>
  </si>
  <si>
    <t>CFMSECA25J</t>
  </si>
  <si>
    <t>CFM9608B</t>
  </si>
  <si>
    <t>CFMSECA35B</t>
  </si>
  <si>
    <t>CFM9608J</t>
  </si>
  <si>
    <t>CFMSECA35J</t>
  </si>
  <si>
    <t>CFM9609B</t>
  </si>
  <si>
    <t>CFMSECA45B</t>
  </si>
  <si>
    <t>CFM9609J</t>
  </si>
  <si>
    <t>CFMSECA45J</t>
  </si>
  <si>
    <t>CFM9610B</t>
  </si>
  <si>
    <t>CFMSECA55B</t>
  </si>
  <si>
    <t>CFM9610J</t>
  </si>
  <si>
    <t>CFMSECA55J</t>
  </si>
  <si>
    <t>CFM8755A</t>
  </si>
  <si>
    <t>CFMLVAPLAZ</t>
  </si>
  <si>
    <t>CFM8755APV</t>
  </si>
  <si>
    <t>CFMLVAZOVP</t>
  </si>
  <si>
    <t>CFM8755F</t>
  </si>
  <si>
    <t>CFMLVAPLAF</t>
  </si>
  <si>
    <t>CFM8755I</t>
  </si>
  <si>
    <t>CFMLVCAZOI</t>
  </si>
  <si>
    <t>CFM8755LV</t>
  </si>
  <si>
    <t>CFMLVAHORL</t>
  </si>
  <si>
    <t>CFM8755P</t>
  </si>
  <si>
    <t>CFMLVAZOP</t>
  </si>
  <si>
    <t>CFM9291A</t>
  </si>
  <si>
    <t>CFMESTACPA</t>
  </si>
  <si>
    <t>CFM9291APV</t>
  </si>
  <si>
    <t>CFM9291B</t>
  </si>
  <si>
    <t>CFM9291BE</t>
  </si>
  <si>
    <t>CFM9291C</t>
  </si>
  <si>
    <t>CFM9291I</t>
  </si>
  <si>
    <t>CFMESTACPI</t>
  </si>
  <si>
    <t>CFM9291VIVIENDA</t>
  </si>
  <si>
    <t>CFMESTACPV</t>
  </si>
  <si>
    <t>CFM9222AM</t>
  </si>
  <si>
    <t>CFMSTDAMAM</t>
  </si>
  <si>
    <t>CFM9222APV</t>
  </si>
  <si>
    <t>CFM9222EJECU</t>
  </si>
  <si>
    <t>CFMSTDAMPE</t>
  </si>
  <si>
    <t>CFM9222G</t>
  </si>
  <si>
    <t>CFMSTDAMPG</t>
  </si>
  <si>
    <t>CFM9222INVER</t>
  </si>
  <si>
    <t>CFMSTDAMPI</t>
  </si>
  <si>
    <t>CFM9222UNIVE</t>
  </si>
  <si>
    <t>CFMSTDAMPU</t>
  </si>
  <si>
    <t>CFM9539D1</t>
  </si>
  <si>
    <t>CFMITAAPD1</t>
  </si>
  <si>
    <t>CFM9539D4</t>
  </si>
  <si>
    <t>CFMITAAPD4</t>
  </si>
  <si>
    <t>CFM9539D5</t>
  </si>
  <si>
    <t>CFMITAAPD5</t>
  </si>
  <si>
    <t>CFM9539IT</t>
  </si>
  <si>
    <t>CFMITAMPIT</t>
  </si>
  <si>
    <t>CFM8135B</t>
  </si>
  <si>
    <t>CFMBCHAZAB</t>
  </si>
  <si>
    <t>CFM8135BCH</t>
  </si>
  <si>
    <t>CFMBCHALBH</t>
  </si>
  <si>
    <t>CFM8135L</t>
  </si>
  <si>
    <t>CFM8135M</t>
  </si>
  <si>
    <t>CFMBCHALIA</t>
  </si>
  <si>
    <t>CFM8434ALPAT</t>
  </si>
  <si>
    <t>CFMBCIALTP</t>
  </si>
  <si>
    <t>CFM8434APV</t>
  </si>
  <si>
    <t>CFMBCIALTV</t>
  </si>
  <si>
    <t>CFM8434BCI</t>
  </si>
  <si>
    <t>CFM8434BPRIV</t>
  </si>
  <si>
    <t>CFMBCIALTB</t>
  </si>
  <si>
    <t>CFM8434CLASI</t>
  </si>
  <si>
    <t>CFMBCIALCL</t>
  </si>
  <si>
    <t>CFM8434FAMIL</t>
  </si>
  <si>
    <t>CFMBCIALTF</t>
  </si>
  <si>
    <t>CFM8098A</t>
  </si>
  <si>
    <t>CFMPRIANDA</t>
  </si>
  <si>
    <t>CFM8098B</t>
  </si>
  <si>
    <t>CFMBANAESB</t>
  </si>
  <si>
    <t>CFM8098C</t>
  </si>
  <si>
    <t>CFMPRILAEC</t>
  </si>
  <si>
    <t>CFM8098G</t>
  </si>
  <si>
    <t>CFMPRILAEG</t>
  </si>
  <si>
    <t>CFM8098LP180</t>
  </si>
  <si>
    <t>CFMPRIANDF</t>
  </si>
  <si>
    <t>CFM8098LP3</t>
  </si>
  <si>
    <t>CFMPRIANDE</t>
  </si>
  <si>
    <t>CFM8098LPI</t>
  </si>
  <si>
    <t>CFMPRILTPI</t>
  </si>
  <si>
    <t>CFM8098O</t>
  </si>
  <si>
    <t>CFMPRILATO</t>
  </si>
  <si>
    <t>CFM8098PLAN1</t>
  </si>
  <si>
    <t>CFMPRIAES1</t>
  </si>
  <si>
    <t>CFM8098PLAN2</t>
  </si>
  <si>
    <t>CFMPRIAES2</t>
  </si>
  <si>
    <t>CFM8098PLAN3</t>
  </si>
  <si>
    <t>CFMPRIAES3</t>
  </si>
  <si>
    <t>CFM8098PLAN4</t>
  </si>
  <si>
    <t>CFMPRIAES4</t>
  </si>
  <si>
    <t>CFM8514ALPAT</t>
  </si>
  <si>
    <t>CFMBCIAIAP</t>
  </si>
  <si>
    <t>CFM8514APV</t>
  </si>
  <si>
    <t>CFMBCIASAV</t>
  </si>
  <si>
    <t>CFM8514BPRIV</t>
  </si>
  <si>
    <t>CFMBCIAIAB</t>
  </si>
  <si>
    <t>CFM8514CLASI</t>
  </si>
  <si>
    <t>CFMBCIAIAC</t>
  </si>
  <si>
    <t>CFM8514FAMIL</t>
  </si>
  <si>
    <t>CFMBCIAIAF</t>
  </si>
  <si>
    <t>CFM9023A</t>
  </si>
  <si>
    <t>Dollar US</t>
  </si>
  <si>
    <t>CFMLVASIAA</t>
  </si>
  <si>
    <t>CFM9023APV</t>
  </si>
  <si>
    <t>CFMLVASAPV</t>
  </si>
  <si>
    <t>CFM9023F</t>
  </si>
  <si>
    <t>CFMLVASIAF</t>
  </si>
  <si>
    <t>CFM9023I</t>
  </si>
  <si>
    <t>CFMLVASII</t>
  </si>
  <si>
    <t>CFM9023LV</t>
  </si>
  <si>
    <t>CFMLVASIAL</t>
  </si>
  <si>
    <t>CFM9023P</t>
  </si>
  <si>
    <t>CFMLVASIP</t>
  </si>
  <si>
    <t>CFM8980A</t>
  </si>
  <si>
    <t>CFMSURASEA</t>
  </si>
  <si>
    <t>CFM8980AC</t>
  </si>
  <si>
    <t>CFMSURASAC</t>
  </si>
  <si>
    <t>CFM8980AC-APV</t>
  </si>
  <si>
    <t>CFMSURASAP</t>
  </si>
  <si>
    <t>CFM8980B</t>
  </si>
  <si>
    <t>CFMSURASEB</t>
  </si>
  <si>
    <t>CFM8980C</t>
  </si>
  <si>
    <t>CFMSURASEC</t>
  </si>
  <si>
    <t>CFM8980D</t>
  </si>
  <si>
    <t>CFMSURASED</t>
  </si>
  <si>
    <t>CFM8980E</t>
  </si>
  <si>
    <t>CFMSURASEE</t>
  </si>
  <si>
    <t>CFM8980F</t>
  </si>
  <si>
    <t>CFMSURASEF</t>
  </si>
  <si>
    <t>CFM8980H</t>
  </si>
  <si>
    <t>CFMSURASEH</t>
  </si>
  <si>
    <t>CFM8980I</t>
  </si>
  <si>
    <t>CFMSURASEI</t>
  </si>
  <si>
    <t>CFM8980M</t>
  </si>
  <si>
    <t>CFMSURATEM</t>
  </si>
  <si>
    <t>CFM8131B</t>
  </si>
  <si>
    <t>CFMBCHANDB</t>
  </si>
  <si>
    <t>CFM8131BCH</t>
  </si>
  <si>
    <t>CFMBCHASBH</t>
  </si>
  <si>
    <t>CFM8131L</t>
  </si>
  <si>
    <t>CFM8131M</t>
  </si>
  <si>
    <t>CFMBCHASFC</t>
  </si>
  <si>
    <t>CFM8517B</t>
  </si>
  <si>
    <t>CFMBCHAIOB</t>
  </si>
  <si>
    <t>CFM8517BCH</t>
  </si>
  <si>
    <t>CFMBCHABCH</t>
  </si>
  <si>
    <t>CFM8517L</t>
  </si>
  <si>
    <t>CFM8517m</t>
  </si>
  <si>
    <t>CFMBCHASAC</t>
  </si>
  <si>
    <t>CFM8517V</t>
  </si>
  <si>
    <t>CFMBCHASAV</t>
  </si>
  <si>
    <t>CFM8525B</t>
  </si>
  <si>
    <t>CFMBCHBEIB</t>
  </si>
  <si>
    <t>CFM8525BPLUS</t>
  </si>
  <si>
    <t>CFMBCHMOBP</t>
  </si>
  <si>
    <t>CFM8525L</t>
  </si>
  <si>
    <t>CFM8525M</t>
  </si>
  <si>
    <t>CFMBCHBAIC</t>
  </si>
  <si>
    <t>CFM8193A</t>
  </si>
  <si>
    <t>CFMLVBADA</t>
  </si>
  <si>
    <t>CFM8193APV</t>
  </si>
  <si>
    <t>CFMCNSOAPV</t>
  </si>
  <si>
    <t>CFM8193F</t>
  </si>
  <si>
    <t>CFMCNSBCOF</t>
  </si>
  <si>
    <t>CFM8193LV</t>
  </si>
  <si>
    <t>CFMCNSBCOL</t>
  </si>
  <si>
    <t>CFM8193P</t>
  </si>
  <si>
    <t>CFMLVBADP</t>
  </si>
  <si>
    <t>CFM8302A</t>
  </si>
  <si>
    <t>CFMLVBDOA</t>
  </si>
  <si>
    <t>CFM8302APV</t>
  </si>
  <si>
    <t>CFMCNSMAPV</t>
  </si>
  <si>
    <t>CFM8302F</t>
  </si>
  <si>
    <t>CFMCNSBMOF</t>
  </si>
  <si>
    <t>CFM8302LV</t>
  </si>
  <si>
    <t>CFMCNSBMOL</t>
  </si>
  <si>
    <t>CFM8302P</t>
  </si>
  <si>
    <t>CFMLVBDOP</t>
  </si>
  <si>
    <t>CFM9859BCH&lt;ChlNa&gt;</t>
  </si>
  <si>
    <t>CFM9859BCH</t>
  </si>
  <si>
    <t>Banchile Global Hy</t>
  </si>
  <si>
    <t>CFM8380ADC</t>
  </si>
  <si>
    <t>CFMBCHINAD</t>
  </si>
  <si>
    <t>CFM8380B</t>
  </si>
  <si>
    <t>CFMBCHIAIB</t>
  </si>
  <si>
    <t>CFM8380L</t>
  </si>
  <si>
    <t>CFM8380P1</t>
  </si>
  <si>
    <t>CFMBCHINP1</t>
  </si>
  <si>
    <t>CFM8380P2</t>
  </si>
  <si>
    <t>CFMBCHINP2</t>
  </si>
  <si>
    <t>CFM8043B</t>
  </si>
  <si>
    <t>CFMBCHBESB</t>
  </si>
  <si>
    <t>CFM8043BCH</t>
  </si>
  <si>
    <t>CFMBCHACBH</t>
  </si>
  <si>
    <t>CFM8043BPLUS</t>
  </si>
  <si>
    <t>CFM8043L</t>
  </si>
  <si>
    <t>CFM8043M</t>
  </si>
  <si>
    <t>CFMBCHACCC</t>
  </si>
  <si>
    <t>CFM8536APV</t>
  </si>
  <si>
    <t>CFMESTAESV</t>
  </si>
  <si>
    <t>CFM8536BE</t>
  </si>
  <si>
    <t>CFM8536CLASI</t>
  </si>
  <si>
    <t>CFMESTAESC</t>
  </si>
  <si>
    <t>CFM8536CRECI</t>
  </si>
  <si>
    <t>CFMESTAESR</t>
  </si>
  <si>
    <t>CFM8536I</t>
  </si>
  <si>
    <t>CFMESTAESI</t>
  </si>
  <si>
    <t>CFM8536PATRI</t>
  </si>
  <si>
    <t>CFMESTAESP</t>
  </si>
  <si>
    <t>CFM8536VIVIENDA</t>
  </si>
  <si>
    <t>CFM8753APV</t>
  </si>
  <si>
    <t>CFMESTBTEV</t>
  </si>
  <si>
    <t>CFM8753BE</t>
  </si>
  <si>
    <t>CFM8753CLASI</t>
  </si>
  <si>
    <t>CFMESTBTEC</t>
  </si>
  <si>
    <t>CFM8753CRECI</t>
  </si>
  <si>
    <t>CFMESTBTER</t>
  </si>
  <si>
    <t>CFM8753PATRI</t>
  </si>
  <si>
    <t>CFMESTBTEP</t>
  </si>
  <si>
    <t>CFM8844APV</t>
  </si>
  <si>
    <t>CFMESTPAAV</t>
  </si>
  <si>
    <t>CFM8844CLASI</t>
  </si>
  <si>
    <t>CFMESTPAAC</t>
  </si>
  <si>
    <t>CFM8844CRECI</t>
  </si>
  <si>
    <t>CFMESTPAAR</t>
  </si>
  <si>
    <t>CFM8844G</t>
  </si>
  <si>
    <t>CFM8844IPA</t>
  </si>
  <si>
    <t>CFM8844PATRI</t>
  </si>
  <si>
    <t>CFMESTPAAP</t>
  </si>
  <si>
    <t>CFM8846APV</t>
  </si>
  <si>
    <t>CFMESTPMEV</t>
  </si>
  <si>
    <t>CFM8846CLASI</t>
  </si>
  <si>
    <t>CFMESTPMEC</t>
  </si>
  <si>
    <t>CFM8846CRECI</t>
  </si>
  <si>
    <t>CFMESTPMER</t>
  </si>
  <si>
    <t>CFM8846G</t>
  </si>
  <si>
    <t>CFM8846IPA</t>
  </si>
  <si>
    <t>CFM8846PATRI</t>
  </si>
  <si>
    <t>CFMESTPMEP</t>
  </si>
  <si>
    <t>CFM8846VIVIENDA</t>
  </si>
  <si>
    <t>CFM8845APV</t>
  </si>
  <si>
    <t>CFMESTPMCV</t>
  </si>
  <si>
    <t>CFM8845CLASI</t>
  </si>
  <si>
    <t>CFMESTPMCC</t>
  </si>
  <si>
    <t>CFM8845CRECI</t>
  </si>
  <si>
    <t>CFMESTPMCR</t>
  </si>
  <si>
    <t>CFM8845G</t>
  </si>
  <si>
    <t>CFM8845IPA</t>
  </si>
  <si>
    <t>CFM8845PATRI</t>
  </si>
  <si>
    <t>CFMESTPMCP</t>
  </si>
  <si>
    <t>CFM8188A</t>
  </si>
  <si>
    <t>CFMBNSPIAA</t>
  </si>
  <si>
    <t>CFM8188APV</t>
  </si>
  <si>
    <t>CFM8188F</t>
  </si>
  <si>
    <t>CFM8188V</t>
  </si>
  <si>
    <t>CFM8187AHORRO</t>
  </si>
  <si>
    <t>CFMBNSPROA</t>
  </si>
  <si>
    <t>CFM8187CLASICA</t>
  </si>
  <si>
    <t>CFMBNSPROC</t>
  </si>
  <si>
    <t>CFM8187FAMILIA</t>
  </si>
  <si>
    <t>CFM8187LIQUIDEZ</t>
  </si>
  <si>
    <t>CFMBNSPROL</t>
  </si>
  <si>
    <t>CFM8187PREMIUM</t>
  </si>
  <si>
    <t>CFMBNSPROP</t>
  </si>
  <si>
    <t>CFM8187WEB</t>
  </si>
  <si>
    <t>CFMBNSPROW</t>
  </si>
  <si>
    <t>CFM8367A</t>
  </si>
  <si>
    <t>CFMBDEBS$A</t>
  </si>
  <si>
    <t>CFM8367B</t>
  </si>
  <si>
    <t>CFMBDEBS$B</t>
  </si>
  <si>
    <t>CFM8908ALTO</t>
  </si>
  <si>
    <t>CFM8908APV</t>
  </si>
  <si>
    <t>CFMSTDBAGV</t>
  </si>
  <si>
    <t>CFM8908EJECU</t>
  </si>
  <si>
    <t>CFMSTDBAGE</t>
  </si>
  <si>
    <t>CFM8910ALTO</t>
  </si>
  <si>
    <t>CFM8910APV</t>
  </si>
  <si>
    <t>CFMSTDBCOV</t>
  </si>
  <si>
    <t>CFM8910EJECU</t>
  </si>
  <si>
    <t>CFMSTDBCOE</t>
  </si>
  <si>
    <t>CFM8911ALTO</t>
  </si>
  <si>
    <t>CFM8911APV</t>
  </si>
  <si>
    <t>CFMSTDBMOV</t>
  </si>
  <si>
    <t>CFM8911EJECU</t>
  </si>
  <si>
    <t>CFMSTDBMOE</t>
  </si>
  <si>
    <t>CFM8289APV</t>
  </si>
  <si>
    <t>CFMBBVACCV</t>
  </si>
  <si>
    <t>CFM8289E</t>
  </si>
  <si>
    <t>CFMBBVACCE</t>
  </si>
  <si>
    <t>CFM8289GLOBA</t>
  </si>
  <si>
    <t>CFMBBVACCG</t>
  </si>
  <si>
    <t>CFM8289INVER</t>
  </si>
  <si>
    <t>CFMBBVACCI</t>
  </si>
  <si>
    <t>CFM8289PATRI</t>
  </si>
  <si>
    <t>CFMBBVACCP</t>
  </si>
  <si>
    <t>CFM8289PERSO</t>
  </si>
  <si>
    <t>CFMBBVBANS</t>
  </si>
  <si>
    <t>CFM8741A</t>
  </si>
  <si>
    <t>CFMBBVACAA</t>
  </si>
  <si>
    <t>CFM8741APV</t>
  </si>
  <si>
    <t>CFMBBVACPV</t>
  </si>
  <si>
    <t>CFM8741E</t>
  </si>
  <si>
    <t>CFMBBVACAE</t>
  </si>
  <si>
    <t>CFM8741GLOBA</t>
  </si>
  <si>
    <t>CFMBBVACAL</t>
  </si>
  <si>
    <t>CFM8741INVER</t>
  </si>
  <si>
    <t>CFMBBVACAR</t>
  </si>
  <si>
    <t>CFM8741PATRI</t>
  </si>
  <si>
    <t>CFMBBVACAP</t>
  </si>
  <si>
    <t>CFM8741V</t>
  </si>
  <si>
    <t>CFMBBVACAV</t>
  </si>
  <si>
    <t>CFM8116A</t>
  </si>
  <si>
    <t>CFMBBVR50A</t>
  </si>
  <si>
    <t>CFM8116APV</t>
  </si>
  <si>
    <t>CFMBBVR50P</t>
  </si>
  <si>
    <t>CFM8116E</t>
  </si>
  <si>
    <t>CFMBBVR50E</t>
  </si>
  <si>
    <t>CFM8116GLOBA</t>
  </si>
  <si>
    <t>CFMBBVR50G</t>
  </si>
  <si>
    <t>CFM8116INVER</t>
  </si>
  <si>
    <t>CFMBBVR50I</t>
  </si>
  <si>
    <t>CFM8116PATRI</t>
  </si>
  <si>
    <t>CFMBBVR50T</t>
  </si>
  <si>
    <t>CFM8116PERSO</t>
  </si>
  <si>
    <t>CFMBBVAACS</t>
  </si>
  <si>
    <t>CFM8740A</t>
  </si>
  <si>
    <t>CFMBBVAONA</t>
  </si>
  <si>
    <t>CFM8740APV</t>
  </si>
  <si>
    <t>CFMBBVAOAP</t>
  </si>
  <si>
    <t>CFM8740E</t>
  </si>
  <si>
    <t>CFMBBVAONE</t>
  </si>
  <si>
    <t>CFM8740GLOBA</t>
  </si>
  <si>
    <t>CFMBBVAONG</t>
  </si>
  <si>
    <t>CFM8740INVER</t>
  </si>
  <si>
    <t>CFMBBVAONI</t>
  </si>
  <si>
    <t>CFM8740PATRI</t>
  </si>
  <si>
    <t>CFMBBVAONP</t>
  </si>
  <si>
    <t>CFM8740PERSO</t>
  </si>
  <si>
    <t>CFMBBVACAS</t>
  </si>
  <si>
    <t>CFM8858APV</t>
  </si>
  <si>
    <t>CFMBBVANDV</t>
  </si>
  <si>
    <t>CFM8858GLOBA</t>
  </si>
  <si>
    <t>CFMBBVANDL</t>
  </si>
  <si>
    <t>CFM8858INVER</t>
  </si>
  <si>
    <t>CFMBBVANDR</t>
  </si>
  <si>
    <t>CFM8858PATRI</t>
  </si>
  <si>
    <t>CFMBBVANDP</t>
  </si>
  <si>
    <t>CFM8858PERSO</t>
  </si>
  <si>
    <t>CFMBBVANDS</t>
  </si>
  <si>
    <t>CFM8481APV</t>
  </si>
  <si>
    <t>CFMBBVACOA</t>
  </si>
  <si>
    <t>CFM8481GLOBA</t>
  </si>
  <si>
    <t>CFMBBVACOG</t>
  </si>
  <si>
    <t>CFM8481INVER</t>
  </si>
  <si>
    <t>CFMBBVACOI</t>
  </si>
  <si>
    <t>CFM8481PATRI</t>
  </si>
  <si>
    <t>CFMBBVACOP</t>
  </si>
  <si>
    <t>CFM8481PERSO</t>
  </si>
  <si>
    <t>CFMBBVACOS</t>
  </si>
  <si>
    <t>CFM8244A</t>
  </si>
  <si>
    <t>CFMBBVMUNA</t>
  </si>
  <si>
    <t>CFM8244E</t>
  </si>
  <si>
    <t>CFMBBVMUNE</t>
  </si>
  <si>
    <t>CFM8244INSTI</t>
  </si>
  <si>
    <t>CFMBBVBAMT</t>
  </si>
  <si>
    <t>CFM8244USD</t>
  </si>
  <si>
    <t>CFMBBVMUNS</t>
  </si>
  <si>
    <t>CFM8484APV</t>
  </si>
  <si>
    <t>CFMBBVEPAA</t>
  </si>
  <si>
    <t>CFM8484GLOBA</t>
  </si>
  <si>
    <t>CFMBBVEPAG</t>
  </si>
  <si>
    <t>CFM8484INVER</t>
  </si>
  <si>
    <t>CFMBBVEPAI</t>
  </si>
  <si>
    <t>CFM8484PATRI</t>
  </si>
  <si>
    <t>CFMBBVEPAP</t>
  </si>
  <si>
    <t>CFM8484PERSO</t>
  </si>
  <si>
    <t>CFMBBVEPAS</t>
  </si>
  <si>
    <t>CFM8111A</t>
  </si>
  <si>
    <t>CFMBBVEXCA</t>
  </si>
  <si>
    <t>CFM8111B</t>
  </si>
  <si>
    <t>CFMBBVEXCB</t>
  </si>
  <si>
    <t>CFM8111E</t>
  </si>
  <si>
    <t>CFMBBVEXCE</t>
  </si>
  <si>
    <t>CFM8111GLOBA</t>
  </si>
  <si>
    <t>CFMBBVEIAG</t>
  </si>
  <si>
    <t>CFM8111V</t>
  </si>
  <si>
    <t>CFMBBVMOMV</t>
  </si>
  <si>
    <t>CFM8106APV</t>
  </si>
  <si>
    <t>CFMBBVBIAV</t>
  </si>
  <si>
    <t>CFM8106E</t>
  </si>
  <si>
    <t>CFMBBVFAME</t>
  </si>
  <si>
    <t>CFM8106GLOBA</t>
  </si>
  <si>
    <t>CFMBBVBIAL</t>
  </si>
  <si>
    <t>CFM8106INVER</t>
  </si>
  <si>
    <t>CFMBBVBIAI</t>
  </si>
  <si>
    <t>CFM8106PATRI</t>
  </si>
  <si>
    <t>CFMBBVBIAP</t>
  </si>
  <si>
    <t>CFM8106V</t>
  </si>
  <si>
    <t>CFMBBVFAMV</t>
  </si>
  <si>
    <t>CFM8105A</t>
  </si>
  <si>
    <t>CFMBBVFROA</t>
  </si>
  <si>
    <t>CFM8105APV</t>
  </si>
  <si>
    <t>CFMBBVFROV</t>
  </si>
  <si>
    <t>CFM8105E</t>
  </si>
  <si>
    <t>CFMBBVFROE</t>
  </si>
  <si>
    <t>CFM8105GLOBA</t>
  </si>
  <si>
    <t>CFMBBVFROG</t>
  </si>
  <si>
    <t>CFM8105INVER</t>
  </si>
  <si>
    <t>CFMBBVFROI</t>
  </si>
  <si>
    <t>CFM8105PATRI</t>
  </si>
  <si>
    <t>CFMBBVFROP</t>
  </si>
  <si>
    <t>CFM8105V</t>
  </si>
  <si>
    <t>CFMBBVFTRV</t>
  </si>
  <si>
    <t>CFM8104A</t>
  </si>
  <si>
    <t>CFMBBVGIAA</t>
  </si>
  <si>
    <t>CFM8104E</t>
  </si>
  <si>
    <t>CFMBBVGIAE</t>
  </si>
  <si>
    <t>CFM8104GLOBA</t>
  </si>
  <si>
    <t>CFMBBVGIAL</t>
  </si>
  <si>
    <t>CFM8104INVER</t>
  </si>
  <si>
    <t>CFMBBVGIAR</t>
  </si>
  <si>
    <t>CFM8104PATRI</t>
  </si>
  <si>
    <t>CFMBBVGIAP</t>
  </si>
  <si>
    <t>CFM8482APV</t>
  </si>
  <si>
    <t>CFMBBVLAMA</t>
  </si>
  <si>
    <t>CFM8482GLOBA</t>
  </si>
  <si>
    <t>CFMBBVLAMG</t>
  </si>
  <si>
    <t>CFM8482INSTI</t>
  </si>
  <si>
    <t>CFMBBVLISI</t>
  </si>
  <si>
    <t>CFM8482INVER</t>
  </si>
  <si>
    <t>CFMBBVLIVI</t>
  </si>
  <si>
    <t>CFM8482PATRI</t>
  </si>
  <si>
    <t>CFMBBVLPAP</t>
  </si>
  <si>
    <t>CFM8482PERSO</t>
  </si>
  <si>
    <t>CFMBBVLPEP</t>
  </si>
  <si>
    <t>CFM8325A</t>
  </si>
  <si>
    <t>CFMBBVLQDA</t>
  </si>
  <si>
    <t>CFM8325E</t>
  </si>
  <si>
    <t>CFMBBVLQDE</t>
  </si>
  <si>
    <t>CFM8325USD</t>
  </si>
  <si>
    <t>CFMBBVLARU</t>
  </si>
  <si>
    <t>CFM8757UNICA</t>
  </si>
  <si>
    <t>CFMBBVMONI</t>
  </si>
  <si>
    <t>CFM8117A</t>
  </si>
  <si>
    <t>CFMBBVRMXA</t>
  </si>
  <si>
    <t>CFM8117B</t>
  </si>
  <si>
    <t>CFMBBVRMXB</t>
  </si>
  <si>
    <t>CFM8117E</t>
  </si>
  <si>
    <t>CFMBBVRMXE</t>
  </si>
  <si>
    <t>CFM8117V</t>
  </si>
  <si>
    <t>CFMBBVRMXV</t>
  </si>
  <si>
    <t>CFM8609A</t>
  </si>
  <si>
    <t>CFMBBVRTAA</t>
  </si>
  <si>
    <t>CFM8609APV</t>
  </si>
  <si>
    <t>CFMBBVRTAV</t>
  </si>
  <si>
    <t>CFM8609E</t>
  </si>
  <si>
    <t>CFMBBVRTAE</t>
  </si>
  <si>
    <t>CFM8609GLOBA</t>
  </si>
  <si>
    <t>CFMBBVRTAL</t>
  </si>
  <si>
    <t>CFM8609INVER</t>
  </si>
  <si>
    <t>CFMBBVRTAR</t>
  </si>
  <si>
    <t>CFM8609PATRI</t>
  </si>
  <si>
    <t>CFMBBVRTAP</t>
  </si>
  <si>
    <t>CFM8609V</t>
  </si>
  <si>
    <t>CFMBBVREAV</t>
  </si>
  <si>
    <t>CFM8480APV</t>
  </si>
  <si>
    <t>CFMBBVUSAA</t>
  </si>
  <si>
    <t>CFM8480GLOBA</t>
  </si>
  <si>
    <t>CFMBBVUSAG</t>
  </si>
  <si>
    <t>CFM8480INVER</t>
  </si>
  <si>
    <t>CFMBBVUSAI</t>
  </si>
  <si>
    <t>CFM8480PAT</t>
  </si>
  <si>
    <t>CFMBBVUSAP</t>
  </si>
  <si>
    <t>CFM8480PERSO</t>
  </si>
  <si>
    <t>CFMBBVUSAS</t>
  </si>
  <si>
    <t>CFM8304A</t>
  </si>
  <si>
    <t>CFMBBVVPLU</t>
  </si>
  <si>
    <t>CFM8304APV</t>
  </si>
  <si>
    <t>CFMBBVVPLV</t>
  </si>
  <si>
    <t>CFM8304E</t>
  </si>
  <si>
    <t>CFMBBVVPLE</t>
  </si>
  <si>
    <t>CFM8304GLOBA</t>
  </si>
  <si>
    <t>CFMBBVVPLG</t>
  </si>
  <si>
    <t>CFM8304INVER</t>
  </si>
  <si>
    <t>CFMBBVVPLI</t>
  </si>
  <si>
    <t>CFM8304PATRI</t>
  </si>
  <si>
    <t>CFMBBVVPLP</t>
  </si>
  <si>
    <t>CFM8304PERSO</t>
  </si>
  <si>
    <t>CFMBBVVPSV</t>
  </si>
  <si>
    <t>CFM8970UNICA</t>
  </si>
  <si>
    <t>CFMBCIBLAT</t>
  </si>
  <si>
    <t>CFM8107AP</t>
  </si>
  <si>
    <t>CFMBCICPAP</t>
  </si>
  <si>
    <t>CFM8107APV</t>
  </si>
  <si>
    <t>CFMBCICOMV</t>
  </si>
  <si>
    <t>CFM8107CLASS</t>
  </si>
  <si>
    <t>CFM8107E</t>
  </si>
  <si>
    <t>CFMBCICOME</t>
  </si>
  <si>
    <t>CFM8107GAMMA</t>
  </si>
  <si>
    <t>CFMBCICOMG</t>
  </si>
  <si>
    <t>CFM8327AP</t>
  </si>
  <si>
    <t>CFM8327APV</t>
  </si>
  <si>
    <t>CFMBCIBOSV</t>
  </si>
  <si>
    <t>CFM8327BCI</t>
  </si>
  <si>
    <t>CFMBCINGB1</t>
  </si>
  <si>
    <t>CFM8327BP</t>
  </si>
  <si>
    <t>CFM8327CLASI</t>
  </si>
  <si>
    <t>CFMBCINGCS</t>
  </si>
  <si>
    <t>CFM8327FAMIL</t>
  </si>
  <si>
    <t>CFMBCIBOSF</t>
  </si>
  <si>
    <t>CFM8064A</t>
  </si>
  <si>
    <t>CFMBCIPESA</t>
  </si>
  <si>
    <t>CFM8064ALPAT</t>
  </si>
  <si>
    <t>CFMBCIPEAV</t>
  </si>
  <si>
    <t>CFM8064APV</t>
  </si>
  <si>
    <t>CFMBCIDPSV</t>
  </si>
  <si>
    <t>CFM8064BCI</t>
  </si>
  <si>
    <t>CFM8064BPRIV</t>
  </si>
  <si>
    <t>CFMBCIDPSB</t>
  </si>
  <si>
    <t>CFM8064CLASI</t>
  </si>
  <si>
    <t>CFMBCIPECL</t>
  </si>
  <si>
    <t>CFM8064FAMIL</t>
  </si>
  <si>
    <t>CFMBCIDPSF</t>
  </si>
  <si>
    <t>CFM8037A</t>
  </si>
  <si>
    <t>CFMBCIEFEA</t>
  </si>
  <si>
    <t>CFM8037ALPAT</t>
  </si>
  <si>
    <t>CFMBCIEFAP</t>
  </si>
  <si>
    <t>CFM8037APV</t>
  </si>
  <si>
    <t>CFMBCIDEFV</t>
  </si>
  <si>
    <t>CFM8037APVC</t>
  </si>
  <si>
    <t>CFMBCIDECV</t>
  </si>
  <si>
    <t>CFM8037CLASI</t>
  </si>
  <si>
    <t>CFMBCIEFCL</t>
  </si>
  <si>
    <t>CFM8037FAMIL</t>
  </si>
  <si>
    <t>CFMBCIEFFA</t>
  </si>
  <si>
    <t>CFM8037GAMMA</t>
  </si>
  <si>
    <t>CFMBCIEFEG</t>
  </si>
  <si>
    <t>CFM8037I</t>
  </si>
  <si>
    <t>CFMBCIEFEI</t>
  </si>
  <si>
    <t>CFM8976UNICA</t>
  </si>
  <si>
    <t>CFMBCIEFCZ</t>
  </si>
  <si>
    <t>CFM8730AP</t>
  </si>
  <si>
    <t>CMFBCIFIC</t>
  </si>
  <si>
    <t>CFM8730CLASS</t>
  </si>
  <si>
    <t>CFMBCIEFSS</t>
  </si>
  <si>
    <t>CFM8730E</t>
  </si>
  <si>
    <t>CFMBCIEFIP</t>
  </si>
  <si>
    <t>CFM8608A</t>
  </si>
  <si>
    <t>CFMBCIEXPA</t>
  </si>
  <si>
    <t>CFM8608CLASI</t>
  </si>
  <si>
    <t>CFMBCIEXCL</t>
  </si>
  <si>
    <t>CFM8108ALPAT</t>
  </si>
  <si>
    <t>CFMBCIGVRP</t>
  </si>
  <si>
    <t>CFM8108APV</t>
  </si>
  <si>
    <t>CFMBCIGVCL</t>
  </si>
  <si>
    <t>CFM8108BCI</t>
  </si>
  <si>
    <t>CFM8108BPRIV</t>
  </si>
  <si>
    <t>CFMBCIGVRB</t>
  </si>
  <si>
    <t>CFM8108CLASI</t>
  </si>
  <si>
    <t>CFMBCIGVRC</t>
  </si>
  <si>
    <t>CFM8108FAMIL</t>
  </si>
  <si>
    <t>CFMBCIGVRF</t>
  </si>
  <si>
    <t>CFM8731APV</t>
  </si>
  <si>
    <t>CFMBCIMOAP</t>
  </si>
  <si>
    <t>CFM8731CLASI</t>
  </si>
  <si>
    <t>CFMBCIMOCL</t>
  </si>
  <si>
    <t>CFM8941AP</t>
  </si>
  <si>
    <t>CFM8941APV</t>
  </si>
  <si>
    <t>CFM8941BCI</t>
  </si>
  <si>
    <t>CFMBCINGBC</t>
  </si>
  <si>
    <t>CFM8941BP</t>
  </si>
  <si>
    <t>CFM8941CLASI</t>
  </si>
  <si>
    <t>CFMBCIFUFC</t>
  </si>
  <si>
    <t>CFM8941FAMIL</t>
  </si>
  <si>
    <t>CFMBCIFUFF</t>
  </si>
  <si>
    <t>CFM8787A</t>
  </si>
  <si>
    <t>CFM8787ADC</t>
  </si>
  <si>
    <t>CFM8787ALTOP</t>
  </si>
  <si>
    <t>CFMBCITOPP</t>
  </si>
  <si>
    <t>CFM8787APV</t>
  </si>
  <si>
    <t>CFMBCITPIA</t>
  </si>
  <si>
    <t>CFM8787BPRIV</t>
  </si>
  <si>
    <t>CFM8515ALPAT</t>
  </si>
  <si>
    <t>CFMBCIUSAP</t>
  </si>
  <si>
    <t>CFM8515BPRIV</t>
  </si>
  <si>
    <t>CFMBCIUSAB</t>
  </si>
  <si>
    <t>CFM8515CLASI</t>
  </si>
  <si>
    <t>CFMBCIUSAC</t>
  </si>
  <si>
    <t>CFM9864UNICA</t>
  </si>
  <si>
    <t>CFM9884UNICA</t>
  </si>
  <si>
    <t>CFM8807A</t>
  </si>
  <si>
    <t>CFMESTMRBA</t>
  </si>
  <si>
    <t>CFM8807APV</t>
  </si>
  <si>
    <t>CFMESTMRBV</t>
  </si>
  <si>
    <t>CFM8807B</t>
  </si>
  <si>
    <t>CFMESTMRBB</t>
  </si>
  <si>
    <t>CFM8807BE</t>
  </si>
  <si>
    <t>CFM8807C</t>
  </si>
  <si>
    <t>CFMESTMRBC</t>
  </si>
  <si>
    <t>CFM8807F</t>
  </si>
  <si>
    <t>CFMESTMRBF</t>
  </si>
  <si>
    <t>CFM8807I</t>
  </si>
  <si>
    <t>CFMESTPRBI</t>
  </si>
  <si>
    <t>CFM8807VIVIENDA</t>
  </si>
  <si>
    <t>CFM9693A</t>
  </si>
  <si>
    <t>CFMBIDINSA</t>
  </si>
  <si>
    <t>CFM9693B</t>
  </si>
  <si>
    <t>CFMBIDINSB</t>
  </si>
  <si>
    <t>CFM9693C</t>
  </si>
  <si>
    <t>CFMBIDINSC</t>
  </si>
  <si>
    <t>CFM9693D</t>
  </si>
  <si>
    <t>CFMBIDINSD</t>
  </si>
  <si>
    <t>CFM9693I</t>
  </si>
  <si>
    <t>CFMBIDINSI</t>
  </si>
  <si>
    <t>CFM9690A</t>
  </si>
  <si>
    <t>CFMBILIQSA</t>
  </si>
  <si>
    <t>CFM9690B</t>
  </si>
  <si>
    <t>CFMBILIQSB</t>
  </si>
  <si>
    <t>CFM9690C</t>
  </si>
  <si>
    <t>CFMBILIQSC</t>
  </si>
  <si>
    <t>CFM9690D</t>
  </si>
  <si>
    <t>CFMBILIQSD</t>
  </si>
  <si>
    <t>CFM9690G</t>
  </si>
  <si>
    <t>CFMBILIQSG</t>
  </si>
  <si>
    <t>CFM9690I</t>
  </si>
  <si>
    <t>CFMBILIQSI</t>
  </si>
  <si>
    <t>CFM9692A</t>
  </si>
  <si>
    <t>CFMBIMASSA</t>
  </si>
  <si>
    <t>CFM9692B</t>
  </si>
  <si>
    <t>CFMBIMASSB</t>
  </si>
  <si>
    <t>CFM9692C</t>
  </si>
  <si>
    <t>CFMBIMASSC</t>
  </si>
  <si>
    <t>CFM9692D</t>
  </si>
  <si>
    <t>CFMBIMASSD</t>
  </si>
  <si>
    <t>CFM9692I</t>
  </si>
  <si>
    <t>CFM8046APV</t>
  </si>
  <si>
    <t>CFMBICACCB</t>
  </si>
  <si>
    <t>CFM8046CLASICA</t>
  </si>
  <si>
    <t>CFM8046INSTITUC</t>
  </si>
  <si>
    <t>CFMBICACII</t>
  </si>
  <si>
    <t>CFM8046K</t>
  </si>
  <si>
    <t>CFM8046LARGOPLA</t>
  </si>
  <si>
    <t>CFMBICACCF</t>
  </si>
  <si>
    <t>CFM8046LIQUIDEZ</t>
  </si>
  <si>
    <t>CFM8046PATRIMON</t>
  </si>
  <si>
    <t>CFM8029APV</t>
  </si>
  <si>
    <t>CFMBICBNFB</t>
  </si>
  <si>
    <t>CFM8029CLASICA</t>
  </si>
  <si>
    <t>CFMBICBNFC</t>
  </si>
  <si>
    <t>CFM8029E</t>
  </si>
  <si>
    <t>CFMBICBNFE</t>
  </si>
  <si>
    <t>CFM8029INSTITUC</t>
  </si>
  <si>
    <t>CFMBICBNFI</t>
  </si>
  <si>
    <t>CFM8029K</t>
  </si>
  <si>
    <t>CFM8029LARGOPLA</t>
  </si>
  <si>
    <t>CFMBICBNFF</t>
  </si>
  <si>
    <t>CFM8029LIQUIDEZ</t>
  </si>
  <si>
    <t>CFM8178APV</t>
  </si>
  <si>
    <t>CFMBICBASB</t>
  </si>
  <si>
    <t>CFM8178CLASICA</t>
  </si>
  <si>
    <t>CFMBICBASA</t>
  </si>
  <si>
    <t>CFM8178D</t>
  </si>
  <si>
    <t>CFMBICBASD</t>
  </si>
  <si>
    <t>CFM8178G</t>
  </si>
  <si>
    <t>CFMBICBAAG</t>
  </si>
  <si>
    <t>CFM8178INSTITUC</t>
  </si>
  <si>
    <t>CFMBICBASI</t>
  </si>
  <si>
    <t>CFM8178K</t>
  </si>
  <si>
    <t>CFM8178LARGOPLA</t>
  </si>
  <si>
    <t>CFMBICBASF</t>
  </si>
  <si>
    <t>CFM8178LIQUIDEZ</t>
  </si>
  <si>
    <t>CFMBICBASC</t>
  </si>
  <si>
    <t>CFM8178PATRIMON</t>
  </si>
  <si>
    <t>CFMBICBASJ</t>
  </si>
  <si>
    <t>CFM8114APV</t>
  </si>
  <si>
    <t>CFMBICBEUB</t>
  </si>
  <si>
    <t>CFM8114CLASICA</t>
  </si>
  <si>
    <t>CFMBICBEUA</t>
  </si>
  <si>
    <t>CFM8114D</t>
  </si>
  <si>
    <t>CFMBICBEUD</t>
  </si>
  <si>
    <t>CFM8114G</t>
  </si>
  <si>
    <t>CFMBICBPAG</t>
  </si>
  <si>
    <t>CFM8114INSTITUC</t>
  </si>
  <si>
    <t>CFMBICBEUI</t>
  </si>
  <si>
    <t>CFM8114K</t>
  </si>
  <si>
    <t>CFM8114LARGOPLA</t>
  </si>
  <si>
    <t>CFMBICBEUF</t>
  </si>
  <si>
    <t>CFM8114LIQUIDEZ</t>
  </si>
  <si>
    <t>CFMBICBEUC</t>
  </si>
  <si>
    <t>CFM8114PATRIMON</t>
  </si>
  <si>
    <t>CFMBICBEUJ</t>
  </si>
  <si>
    <t>CFM8537APV</t>
  </si>
  <si>
    <t>CFMBICBLTB</t>
  </si>
  <si>
    <t>CFM8537CLASICA</t>
  </si>
  <si>
    <t>CFMBICBLTA</t>
  </si>
  <si>
    <t>CFM8537D</t>
  </si>
  <si>
    <t>CFMBICBLTD</t>
  </si>
  <si>
    <t>CFM8537G</t>
  </si>
  <si>
    <t>CFMBICBLAG</t>
  </si>
  <si>
    <t>CFM8537INSTITUC</t>
  </si>
  <si>
    <t>CFMBICBLTI</t>
  </si>
  <si>
    <t>CFM8537K</t>
  </si>
  <si>
    <t>CFM8537LARGOPLA</t>
  </si>
  <si>
    <t>CFMBICBLTF</t>
  </si>
  <si>
    <t>CFM8537LIQUIDEZ</t>
  </si>
  <si>
    <t>CFMBICBLTC</t>
  </si>
  <si>
    <t>CFM8475APV</t>
  </si>
  <si>
    <t>CFMBICBMEB</t>
  </si>
  <si>
    <t>CFM8475CLASICA</t>
  </si>
  <si>
    <t>CFMBICBMEM</t>
  </si>
  <si>
    <t>CFM8475D</t>
  </si>
  <si>
    <t>CFMBICBMED</t>
  </si>
  <si>
    <t>CFM8475G</t>
  </si>
  <si>
    <t>CFMBICBMEG</t>
  </si>
  <si>
    <t>CFM8475INSTITUC</t>
  </si>
  <si>
    <t>CFMBICBMEI</t>
  </si>
  <si>
    <t>CFM8475LARGOPLA</t>
  </si>
  <si>
    <t>CFMBICBMEF</t>
  </si>
  <si>
    <t>CFM8475LIQUIDEZ</t>
  </si>
  <si>
    <t>CFMBICBMEC</t>
  </si>
  <si>
    <t>CFM8475PATRIMON</t>
  </si>
  <si>
    <t>CFMBICBMEJ</t>
  </si>
  <si>
    <t>CFM8183APV</t>
  </si>
  <si>
    <t>CFMBICBNAB</t>
  </si>
  <si>
    <t>CFM8183CLASICA</t>
  </si>
  <si>
    <t>CFMBICBNAA</t>
  </si>
  <si>
    <t>CFM8183D</t>
  </si>
  <si>
    <t>CFMBICBNAD</t>
  </si>
  <si>
    <t>CFM8183G</t>
  </si>
  <si>
    <t>CFMBICBNAG</t>
  </si>
  <si>
    <t>CFM8183INSTITUC</t>
  </si>
  <si>
    <t>CFMBICBNAI</t>
  </si>
  <si>
    <t>CFM8183K</t>
  </si>
  <si>
    <t>CFM8183LARGOPLA</t>
  </si>
  <si>
    <t>CFMBICBNAF</t>
  </si>
  <si>
    <t>CFM8183LIQUIDEZ</t>
  </si>
  <si>
    <t>CFMBICBNAC</t>
  </si>
  <si>
    <t>CFM8183PATRIMON</t>
  </si>
  <si>
    <t>CFMBICBNAJ</t>
  </si>
  <si>
    <t>CFM8725APV</t>
  </si>
  <si>
    <t>CFMBICBRAB</t>
  </si>
  <si>
    <t>CFM8725CLASICA</t>
  </si>
  <si>
    <t>CFMBICBRAS</t>
  </si>
  <si>
    <t>CFM8725D</t>
  </si>
  <si>
    <t>CFM8725G</t>
  </si>
  <si>
    <t>CFM8725INSTITUC</t>
  </si>
  <si>
    <t>CFMBICBRAI</t>
  </si>
  <si>
    <t>CFM8725LARGOPLA</t>
  </si>
  <si>
    <t>CFMBICBRAF</t>
  </si>
  <si>
    <t>CFM8725LIQUIDEZ</t>
  </si>
  <si>
    <t>CFMBICBRAC</t>
  </si>
  <si>
    <t>CFM8725PATRIMON</t>
  </si>
  <si>
    <t>CFMBICBRAJ</t>
  </si>
  <si>
    <t>CFM8819APV</t>
  </si>
  <si>
    <t>CFM8819CLASICA</t>
  </si>
  <si>
    <t>CFMBICCHAA</t>
  </si>
  <si>
    <t>CFM8819D</t>
  </si>
  <si>
    <t>CFMBICCHAD</t>
  </si>
  <si>
    <t>CFM8819G</t>
  </si>
  <si>
    <t>CFM8819INSTITUC</t>
  </si>
  <si>
    <t>CFMBICCHAI</t>
  </si>
  <si>
    <t>CFM8819K</t>
  </si>
  <si>
    <t>CFM8819LARGOPLA</t>
  </si>
  <si>
    <t>CFMBICCHAF</t>
  </si>
  <si>
    <t>CFM8819LIQUIDEZ</t>
  </si>
  <si>
    <t>CFMBICCHAC</t>
  </si>
  <si>
    <t>CFM8819PATRIMON</t>
  </si>
  <si>
    <t>CFM8553APV</t>
  </si>
  <si>
    <t>CFMBICCMCB</t>
  </si>
  <si>
    <t>CFM8553CLASICA</t>
  </si>
  <si>
    <t>CFMBICCMCA</t>
  </si>
  <si>
    <t>CFM8553INSTITUC</t>
  </si>
  <si>
    <t>CFMBICCMCI</t>
  </si>
  <si>
    <t>CFM8553K</t>
  </si>
  <si>
    <t>CFM8553LARGOPLA</t>
  </si>
  <si>
    <t>CFMBICCMCF</t>
  </si>
  <si>
    <t>CFM8553LIQUIDEZ</t>
  </si>
  <si>
    <t>CFMBICCMCC</t>
  </si>
  <si>
    <t>CFM8553PATRIMON</t>
  </si>
  <si>
    <t>CFMBICCMCJ</t>
  </si>
  <si>
    <t>CFM8935APV</t>
  </si>
  <si>
    <t>CFMBICBIAB</t>
  </si>
  <si>
    <t>CFM8935CLASICA</t>
  </si>
  <si>
    <t>CFMBICCOLA</t>
  </si>
  <si>
    <t>CFM8935D</t>
  </si>
  <si>
    <t>CFMBICBIAD</t>
  </si>
  <si>
    <t>CFM8935E</t>
  </si>
  <si>
    <t>CFMBICBIAE</t>
  </si>
  <si>
    <t>CFM8935G</t>
  </si>
  <si>
    <t>CFMBICBIAG</t>
  </si>
  <si>
    <t>CFM8935INSTITUC</t>
  </si>
  <si>
    <t>CFMBICCOLI</t>
  </si>
  <si>
    <t>CFM8935K</t>
  </si>
  <si>
    <t>CFM8935LARGOPLA</t>
  </si>
  <si>
    <t>CFMBICCOLF</t>
  </si>
  <si>
    <t>CFM8935LIQUIDEZ</t>
  </si>
  <si>
    <t>CFMBICCOLC</t>
  </si>
  <si>
    <t>CFM8749APV</t>
  </si>
  <si>
    <t>CFM8749CLASICA</t>
  </si>
  <si>
    <t>CFMBICCMDA</t>
  </si>
  <si>
    <t>CFM8749D</t>
  </si>
  <si>
    <t>CFM8749G</t>
  </si>
  <si>
    <t>CFM8749INSTITUC</t>
  </si>
  <si>
    <t>CFMBICCMDI</t>
  </si>
  <si>
    <t>CFM8749LARGOPLA</t>
  </si>
  <si>
    <t>CFMBICCMDF</t>
  </si>
  <si>
    <t>CFM8749LIQUIDEZ</t>
  </si>
  <si>
    <t>CFMBICCMDC</t>
  </si>
  <si>
    <t>CFM8785APV</t>
  </si>
  <si>
    <t>CFMBICDINB</t>
  </si>
  <si>
    <t>CFM8785CLASICA</t>
  </si>
  <si>
    <t>CFMBICDINA</t>
  </si>
  <si>
    <t>CFM8785D</t>
  </si>
  <si>
    <t>CFMBICDIND</t>
  </si>
  <si>
    <t>CFM8785E</t>
  </si>
  <si>
    <t>CFMBICDINE</t>
  </si>
  <si>
    <t>CFM8785G</t>
  </si>
  <si>
    <t>CFMBICDCOG</t>
  </si>
  <si>
    <t>CFM8785INSTITUC</t>
  </si>
  <si>
    <t>CFMBICDINI</t>
  </si>
  <si>
    <t>CFM8785LARGOPLA</t>
  </si>
  <si>
    <t>CFMBICDINF</t>
  </si>
  <si>
    <t>CFM8785LIQUIDEZ</t>
  </si>
  <si>
    <t>CFMBICDINC</t>
  </si>
  <si>
    <t>CFM8687APV</t>
  </si>
  <si>
    <t>CFM8687CLASICA</t>
  </si>
  <si>
    <t>CFMBICEMPA</t>
  </si>
  <si>
    <t>CFM8687D</t>
  </si>
  <si>
    <t>CFMBICEORD</t>
  </si>
  <si>
    <t>CFM8687E</t>
  </si>
  <si>
    <t>CFMBICEORE</t>
  </si>
  <si>
    <t>CFM8687G</t>
  </si>
  <si>
    <t>CFMBICEORG</t>
  </si>
  <si>
    <t>CFM8687INSTITUC</t>
  </si>
  <si>
    <t>CFMBICEMPI</t>
  </si>
  <si>
    <t>CFM8687LARGOPLA</t>
  </si>
  <si>
    <t>CFMBICEMPF</t>
  </si>
  <si>
    <t>CFM8687LIQUIDEZ</t>
  </si>
  <si>
    <t>CFMBICEMPC</t>
  </si>
  <si>
    <t>CFM8141APV</t>
  </si>
  <si>
    <t>CFMBICEXTB</t>
  </si>
  <si>
    <t>CFM8141CLASICA</t>
  </si>
  <si>
    <t>CFMBICEXTA</t>
  </si>
  <si>
    <t>CFM8141D</t>
  </si>
  <si>
    <t>CFMBICEXTD</t>
  </si>
  <si>
    <t>CFM8141E</t>
  </si>
  <si>
    <t>CFMBICEXTE</t>
  </si>
  <si>
    <t>CFM8141G</t>
  </si>
  <si>
    <t>CFMBICBRAG</t>
  </si>
  <si>
    <t>CFM8141INSTITUC</t>
  </si>
  <si>
    <t>CFMBICEXTI</t>
  </si>
  <si>
    <t>CFM8141K</t>
  </si>
  <si>
    <t>CFM8141LARGOPLA</t>
  </si>
  <si>
    <t>CFMBICEXTF</t>
  </si>
  <si>
    <t>CFM8141LIQUIDEZ</t>
  </si>
  <si>
    <t>CFMBICEXTC</t>
  </si>
  <si>
    <t>CFM8750APV</t>
  </si>
  <si>
    <t>CFM8750CLASICA</t>
  </si>
  <si>
    <t>CFMBICEXDO</t>
  </si>
  <si>
    <t>CFM8750INSTITUC</t>
  </si>
  <si>
    <t>CFMBICEXDI</t>
  </si>
  <si>
    <t>CFM8750K</t>
  </si>
  <si>
    <t>CFM8750LIQUIDEZ</t>
  </si>
  <si>
    <t>CFMBICEXDC</t>
  </si>
  <si>
    <t>CFM8750X</t>
  </si>
  <si>
    <t>CFMBICEBLX</t>
  </si>
  <si>
    <t>CFM8063APV</t>
  </si>
  <si>
    <t>CFMBICINDB</t>
  </si>
  <si>
    <t>CFM8063CLASICA</t>
  </si>
  <si>
    <t>CFMBICEIND</t>
  </si>
  <si>
    <t>CFM8063D</t>
  </si>
  <si>
    <t>CFMBICINDD</t>
  </si>
  <si>
    <t>CFM8063G</t>
  </si>
  <si>
    <t>CFMBICBEXG</t>
  </si>
  <si>
    <t>CFM8063INVER</t>
  </si>
  <si>
    <t>CFMBICLIQX</t>
  </si>
  <si>
    <t>CFM8063LARGOPLA</t>
  </si>
  <si>
    <t>CFMBICINDF</t>
  </si>
  <si>
    <t>CFM9223APV</t>
  </si>
  <si>
    <t>CFM9223CLASICA</t>
  </si>
  <si>
    <t>CFMBICEINA</t>
  </si>
  <si>
    <t>CFM9223D</t>
  </si>
  <si>
    <t>CFM9223G</t>
  </si>
  <si>
    <t>CFM9223INSTITUC</t>
  </si>
  <si>
    <t>CFMBICEINI</t>
  </si>
  <si>
    <t>CFM9223LARGOPLA</t>
  </si>
  <si>
    <t>CFMBICEINF</t>
  </si>
  <si>
    <t>CFM9223LIQUIDEZ</t>
  </si>
  <si>
    <t>CFMBICEINC</t>
  </si>
  <si>
    <t>CFM9007APV</t>
  </si>
  <si>
    <t>CFMBICJAPB</t>
  </si>
  <si>
    <t>CFM9007CLASICA</t>
  </si>
  <si>
    <t>CFMBICJAPA</t>
  </si>
  <si>
    <t>CFM9007D</t>
  </si>
  <si>
    <t>CFMBICJAPD</t>
  </si>
  <si>
    <t>CFM9007G</t>
  </si>
  <si>
    <t>CFMBICJAPG</t>
  </si>
  <si>
    <t>CFM9007INSTITUC</t>
  </si>
  <si>
    <t>CFMBICJAPI</t>
  </si>
  <si>
    <t>CFM9007LARGOPLA</t>
  </si>
  <si>
    <t>CFMBICJAPF</t>
  </si>
  <si>
    <t>CFM9007LIQUIDEZ</t>
  </si>
  <si>
    <t>CFMBICJAPC</t>
  </si>
  <si>
    <t>CFM8100CLASICA</t>
  </si>
  <si>
    <t>CFMBICEMGA</t>
  </si>
  <si>
    <t>CFM8100INSTITUC</t>
  </si>
  <si>
    <t>CFMBICEMGI</t>
  </si>
  <si>
    <t>CFM8100K</t>
  </si>
  <si>
    <t>CFM8100X</t>
  </si>
  <si>
    <t>CFM8506APV</t>
  </si>
  <si>
    <t>CFM8506CLASICA</t>
  </si>
  <si>
    <t>CFMBICMDOL</t>
  </si>
  <si>
    <t>CFM8506INSTITUC</t>
  </si>
  <si>
    <t>CFMBICMDOI</t>
  </si>
  <si>
    <t>CFM8506K</t>
  </si>
  <si>
    <t>CFM8506LIQUIDEZ</t>
  </si>
  <si>
    <t>CFMBICMDOC</t>
  </si>
  <si>
    <t>CFM8295APV</t>
  </si>
  <si>
    <t>CFMBICMSTB</t>
  </si>
  <si>
    <t>CFM8295CLASICA</t>
  </si>
  <si>
    <t>CFMBICMSTA</t>
  </si>
  <si>
    <t>CFM8295D</t>
  </si>
  <si>
    <t>CFMBICMSTD</t>
  </si>
  <si>
    <t>CFM8295E</t>
  </si>
  <si>
    <t>CFMBICMSTE</t>
  </si>
  <si>
    <t>CFM8295G</t>
  </si>
  <si>
    <t>CFMBICMERG</t>
  </si>
  <si>
    <t>CFM8295INSTITUC</t>
  </si>
  <si>
    <t>CFMBICMSTI</t>
  </si>
  <si>
    <t>CFM8295LARGOPLA</t>
  </si>
  <si>
    <t>CFMBICMSTF</t>
  </si>
  <si>
    <t>CFM8295LIQUIDEZ</t>
  </si>
  <si>
    <t>CFMBICMSTC</t>
  </si>
  <si>
    <t>CFM8801APV</t>
  </si>
  <si>
    <t>CFMBICMEXB</t>
  </si>
  <si>
    <t>CFM8801CLASICA</t>
  </si>
  <si>
    <t>CFMBICMEXA</t>
  </si>
  <si>
    <t>CFM8801D</t>
  </si>
  <si>
    <t>CFMBICMEXD</t>
  </si>
  <si>
    <t>CFM8801INSTITUC</t>
  </si>
  <si>
    <t>CFMBICMEXI</t>
  </si>
  <si>
    <t>CFM8801K</t>
  </si>
  <si>
    <t>CFM8801LARGOPLA</t>
  </si>
  <si>
    <t>CFMBICMEXF</t>
  </si>
  <si>
    <t>CFM8801LIQUIDEZ</t>
  </si>
  <si>
    <t>CFMBICMEXC</t>
  </si>
  <si>
    <t>CFM8937APV</t>
  </si>
  <si>
    <t>CFMBICBRUB</t>
  </si>
  <si>
    <t>CFM8937CLASICA</t>
  </si>
  <si>
    <t>CFMBICPERA</t>
  </si>
  <si>
    <t>CFM8937D</t>
  </si>
  <si>
    <t>CFMBICBRUD</t>
  </si>
  <si>
    <t>CFM8937E</t>
  </si>
  <si>
    <t>CFMBICBRUE</t>
  </si>
  <si>
    <t>CFM8937G</t>
  </si>
  <si>
    <t>CFMBICBRUG</t>
  </si>
  <si>
    <t>CFM8937INSTITUC</t>
  </si>
  <si>
    <t>CFMBICPERI</t>
  </si>
  <si>
    <t>CFM8937K</t>
  </si>
  <si>
    <t>CFM8937LARGOPLA</t>
  </si>
  <si>
    <t>CFMBICBRUF</t>
  </si>
  <si>
    <t>CFM8937LIQUIDEZ</t>
  </si>
  <si>
    <t>CFMBICPERC</t>
  </si>
  <si>
    <t>CFM8937PATRIMON</t>
  </si>
  <si>
    <t>CFM8032APV</t>
  </si>
  <si>
    <t>CFMBICTRGB</t>
  </si>
  <si>
    <t>CFM8032CLASICA</t>
  </si>
  <si>
    <t>CFMBICTRGA</t>
  </si>
  <si>
    <t>CFM8032D</t>
  </si>
  <si>
    <t>CFMBICTRGD</t>
  </si>
  <si>
    <t>CFM8032E</t>
  </si>
  <si>
    <t>CFMBICTRGE</t>
  </si>
  <si>
    <t>CFM8032G</t>
  </si>
  <si>
    <t>CFMBICTETG</t>
  </si>
  <si>
    <t>CFM8032INSTITUC</t>
  </si>
  <si>
    <t>CFMBICTGRI</t>
  </si>
  <si>
    <t>CFM8032LARGOPLA</t>
  </si>
  <si>
    <t>CFMBICTRGF</t>
  </si>
  <si>
    <t>CFM8032LIQUIDEZ</t>
  </si>
  <si>
    <t>CFMBICTRGC</t>
  </si>
  <si>
    <t>CFM8944APV</t>
  </si>
  <si>
    <t>CFMBICTENB</t>
  </si>
  <si>
    <t>CFM8944CLASICA</t>
  </si>
  <si>
    <t>CFMBICTENA</t>
  </si>
  <si>
    <t>CFM8944D</t>
  </si>
  <si>
    <t>CFMBICTEND</t>
  </si>
  <si>
    <t>CFM8944E</t>
  </si>
  <si>
    <t>CFMBICTENE</t>
  </si>
  <si>
    <t>CFM8944G</t>
  </si>
  <si>
    <t>CFMBICBASG</t>
  </si>
  <si>
    <t>CFM8944INSTITUC</t>
  </si>
  <si>
    <t>CFMBICTENI</t>
  </si>
  <si>
    <t>CFM8944LARGOPLA</t>
  </si>
  <si>
    <t>CFMBICTENF</t>
  </si>
  <si>
    <t>CFM8944LIQUIDEZ</t>
  </si>
  <si>
    <t>CFMBICTENC</t>
  </si>
  <si>
    <t>CFM8902APV</t>
  </si>
  <si>
    <t>CFMBICVLRB</t>
  </si>
  <si>
    <t>CFM8902CLASICA</t>
  </si>
  <si>
    <t>CFMBICVLRA</t>
  </si>
  <si>
    <t>CFM8902D</t>
  </si>
  <si>
    <t>CFMBICVLRD</t>
  </si>
  <si>
    <t>CFM8902E</t>
  </si>
  <si>
    <t>CFMBICVLRE</t>
  </si>
  <si>
    <t>CFM8902INSTITUC</t>
  </si>
  <si>
    <t>CFMBICVLRI</t>
  </si>
  <si>
    <t>CFM8902K</t>
  </si>
  <si>
    <t>CFM8902LARGOPLA</t>
  </si>
  <si>
    <t>CFMBICVLRF</t>
  </si>
  <si>
    <t>CFM8902LIQUIDEZ</t>
  </si>
  <si>
    <t>CFMBICVLRC</t>
  </si>
  <si>
    <t>CFM8142APV</t>
  </si>
  <si>
    <t>CFMBICVNGB</t>
  </si>
  <si>
    <t>CFM8142CLASICA</t>
  </si>
  <si>
    <t>CFMBICVNGA</t>
  </si>
  <si>
    <t>CFM8142D</t>
  </si>
  <si>
    <t>CFMBICVAND</t>
  </si>
  <si>
    <t>CFM8142G</t>
  </si>
  <si>
    <t>CFMBICBVAG</t>
  </si>
  <si>
    <t>CFM8142INSTITUC</t>
  </si>
  <si>
    <t>CFMBICVNGI</t>
  </si>
  <si>
    <t>CFM8142K</t>
  </si>
  <si>
    <t>CFM8142LARGOPLA</t>
  </si>
  <si>
    <t>CFMBICVNGF</t>
  </si>
  <si>
    <t>CFM8142LIQUIDEZ</t>
  </si>
  <si>
    <t>CFMBICVNGC</t>
  </si>
  <si>
    <t>CFM8744APV</t>
  </si>
  <si>
    <t>CFMESTBESV</t>
  </si>
  <si>
    <t>CFM8744BE</t>
  </si>
  <si>
    <t>CFM8744CLASI</t>
  </si>
  <si>
    <t>CFMESTBESC</t>
  </si>
  <si>
    <t>CFM8744CRECI</t>
  </si>
  <si>
    <t>CFMESTBESR</t>
  </si>
  <si>
    <t>CFM8744PATRI</t>
  </si>
  <si>
    <t>CFMESTBESP</t>
  </si>
  <si>
    <t>CFM8172A</t>
  </si>
  <si>
    <t>CFMLVBHYGA</t>
  </si>
  <si>
    <t>CFM8172APV</t>
  </si>
  <si>
    <t>CFMLVHYAPV</t>
  </si>
  <si>
    <t>CFM8172F</t>
  </si>
  <si>
    <t>CFMLVBHYGF</t>
  </si>
  <si>
    <t>CFM8172I</t>
  </si>
  <si>
    <t>CFMLVBHYGI</t>
  </si>
  <si>
    <t>CFM8172LV</t>
  </si>
  <si>
    <t>CFMLVBHYGL</t>
  </si>
  <si>
    <t>CFM8172O</t>
  </si>
  <si>
    <t>CFMLVBHYGO</t>
  </si>
  <si>
    <t>CFM8172P</t>
  </si>
  <si>
    <t>CFMLVBHGP</t>
  </si>
  <si>
    <t>CFM8502A</t>
  </si>
  <si>
    <t>CFMLVBOLTA</t>
  </si>
  <si>
    <t>CFM8502APV</t>
  </si>
  <si>
    <t>CFMLVBLAPV</t>
  </si>
  <si>
    <t>CFM8502F</t>
  </si>
  <si>
    <t>CFMLVBOLTF</t>
  </si>
  <si>
    <t>CFM8502I</t>
  </si>
  <si>
    <t>CFMLVBOLTI</t>
  </si>
  <si>
    <t>CFM8502LV</t>
  </si>
  <si>
    <t>CFMLVBONLL</t>
  </si>
  <si>
    <t>CFM8502P</t>
  </si>
  <si>
    <t>CFMLVBOLAQ</t>
  </si>
  <si>
    <t>CFM8502Q</t>
  </si>
  <si>
    <t>CFM8934B</t>
  </si>
  <si>
    <t>CFMBCHEUFB</t>
  </si>
  <si>
    <t>CFM8934BCH</t>
  </si>
  <si>
    <t>CFMBCHDEBH</t>
  </si>
  <si>
    <t>CFM8934BPLUS</t>
  </si>
  <si>
    <t>CFMBCHDEBP</t>
  </si>
  <si>
    <t>CFM8934L</t>
  </si>
  <si>
    <t>CFM8934M</t>
  </si>
  <si>
    <t>CFMBCHDESA</t>
  </si>
  <si>
    <t>CFM9733A</t>
  </si>
  <si>
    <t>CFM9733BCH</t>
  </si>
  <si>
    <t>CFM9673UNICA</t>
  </si>
  <si>
    <t>CFMBCHAEM3</t>
  </si>
  <si>
    <t>CFM9672UNICA</t>
  </si>
  <si>
    <t>CFMBCHAEU3</t>
  </si>
  <si>
    <t>CFM9839UNICA</t>
  </si>
  <si>
    <t>CFM9449A</t>
  </si>
  <si>
    <t>CFMBTGRIGA</t>
  </si>
  <si>
    <t>CFM9449BTGP</t>
  </si>
  <si>
    <t>CFMBTGRTGP</t>
  </si>
  <si>
    <t>CFM9449I</t>
  </si>
  <si>
    <t>CFMBTGRIGI</t>
  </si>
  <si>
    <t>CFM8931A</t>
  </si>
  <si>
    <t>CFMBCHCAEF</t>
  </si>
  <si>
    <t>CFM8931IT</t>
  </si>
  <si>
    <t>CFMBCHCEIT</t>
  </si>
  <si>
    <t>CFM8931P</t>
  </si>
  <si>
    <t>CFMBCHCEFP</t>
  </si>
  <si>
    <t>CFM9022A</t>
  </si>
  <si>
    <t>CFMBCHCAPE</t>
  </si>
  <si>
    <t>CFM9022P</t>
  </si>
  <si>
    <t>CFMBCHCAPP</t>
  </si>
  <si>
    <t>CFM8026A</t>
  </si>
  <si>
    <t>CFMBCHCFIN</t>
  </si>
  <si>
    <t>CFM8026B</t>
  </si>
  <si>
    <t>CFMBCHCROB</t>
  </si>
  <si>
    <t>CFM8026BCH</t>
  </si>
  <si>
    <t>CFMBCHCFCH</t>
  </si>
  <si>
    <t>CFM8026BPLUS</t>
  </si>
  <si>
    <t>CFMBCHCFBL</t>
  </si>
  <si>
    <t>CFM8026IT</t>
  </si>
  <si>
    <t>CFMBCHCFIT</t>
  </si>
  <si>
    <t>CFM8026P</t>
  </si>
  <si>
    <t>CFMBCHCFIP</t>
  </si>
  <si>
    <t>CFM8038A</t>
  </si>
  <si>
    <t>CFMPRICAPA</t>
  </si>
  <si>
    <t>CFM8038B</t>
  </si>
  <si>
    <t>CFMPRICAPB</t>
  </si>
  <si>
    <t>CFM8038C</t>
  </si>
  <si>
    <t>CFMPRICAPC</t>
  </si>
  <si>
    <t>CFM8038G</t>
  </si>
  <si>
    <t>CFMPRICAPG</t>
  </si>
  <si>
    <t>CFM8038LP180</t>
  </si>
  <si>
    <t>CFMPRICAPF</t>
  </si>
  <si>
    <t>CFM8038LP3</t>
  </si>
  <si>
    <t>CFMPRICAPE</t>
  </si>
  <si>
    <t>CFM8038LPI</t>
  </si>
  <si>
    <t>CFMPRICAPI</t>
  </si>
  <si>
    <t>CFM8038O</t>
  </si>
  <si>
    <t>CFMPRICAPO</t>
  </si>
  <si>
    <t>CFM8038PLAN1</t>
  </si>
  <si>
    <t>CFMPRICAN1</t>
  </si>
  <si>
    <t>CFM8038PLAN2</t>
  </si>
  <si>
    <t>CFMPRICAN2</t>
  </si>
  <si>
    <t>CFM8038PLAN3</t>
  </si>
  <si>
    <t>CFMPRICAN3</t>
  </si>
  <si>
    <t>CFM8038PLAN4</t>
  </si>
  <si>
    <t>CFMPRICAN4</t>
  </si>
  <si>
    <t>CFM9594A</t>
  </si>
  <si>
    <t>CFMPRICEQA</t>
  </si>
  <si>
    <t>CFM9594B</t>
  </si>
  <si>
    <t>CFM9594C</t>
  </si>
  <si>
    <t>CFMPRICEQC</t>
  </si>
  <si>
    <t>CFM9594G</t>
  </si>
  <si>
    <t>CFMPRICEQG</t>
  </si>
  <si>
    <t>CFM9594K</t>
  </si>
  <si>
    <t>CFM9594LP180</t>
  </si>
  <si>
    <t>CFMPRICE80</t>
  </si>
  <si>
    <t>CFM9594LP3</t>
  </si>
  <si>
    <t>CFMPRICEP3</t>
  </si>
  <si>
    <t>CFM9594LPI</t>
  </si>
  <si>
    <t>CFMPRICEPI</t>
  </si>
  <si>
    <t>CFM9594PLAN1</t>
  </si>
  <si>
    <t>CFM9594PLAN2</t>
  </si>
  <si>
    <t>CFM9594PLAN3</t>
  </si>
  <si>
    <t>CFM9594PLAN4</t>
  </si>
  <si>
    <t>CFM9595A</t>
  </si>
  <si>
    <t>CFMPRICPRA</t>
  </si>
  <si>
    <t>CFM9595B</t>
  </si>
  <si>
    <t>CFM9595C</t>
  </si>
  <si>
    <t>CFMPRICPRC</t>
  </si>
  <si>
    <t>CFM9595G</t>
  </si>
  <si>
    <t>CFMPRICPRG</t>
  </si>
  <si>
    <t>CFM9595K</t>
  </si>
  <si>
    <t>CFM9595LP180</t>
  </si>
  <si>
    <t>CFMPRICP80</t>
  </si>
  <si>
    <t>CFM9595LP3</t>
  </si>
  <si>
    <t>CFMPRICPP3</t>
  </si>
  <si>
    <t>CFM9595LPI</t>
  </si>
  <si>
    <t>CFMPRICRPI</t>
  </si>
  <si>
    <t>CFM9595PLAN1</t>
  </si>
  <si>
    <t>CFM9595PLAN2</t>
  </si>
  <si>
    <t>CFM9595PLAN3</t>
  </si>
  <si>
    <t>CFM9595PLAN4</t>
  </si>
  <si>
    <t>CFM8177A</t>
  </si>
  <si>
    <t>CFMLVCHSA</t>
  </si>
  <si>
    <t>CFM8177APV</t>
  </si>
  <si>
    <t>CFMLVCSHV</t>
  </si>
  <si>
    <t>CFM8177F</t>
  </si>
  <si>
    <t>CFMLVCHSF</t>
  </si>
  <si>
    <t>CFM8177I</t>
  </si>
  <si>
    <t>CFMLVCASHI</t>
  </si>
  <si>
    <t>CFM8177LV</t>
  </si>
  <si>
    <t>CFMLVCASHL</t>
  </si>
  <si>
    <t>CFM8177P</t>
  </si>
  <si>
    <t>CFMLVCHSP</t>
  </si>
  <si>
    <t>CFM8373A</t>
  </si>
  <si>
    <t>CFMCFNAASA</t>
  </si>
  <si>
    <t>CFM8373ADC</t>
  </si>
  <si>
    <t>CFMBTGAADC</t>
  </si>
  <si>
    <t>CFM8373B</t>
  </si>
  <si>
    <t>CFMCFNAASB</t>
  </si>
  <si>
    <t>CFM8373B-APV</t>
  </si>
  <si>
    <t>CFMCFNAEAB</t>
  </si>
  <si>
    <t>CFM8373C</t>
  </si>
  <si>
    <t>CFMCFNAASC</t>
  </si>
  <si>
    <t>CFM8373F</t>
  </si>
  <si>
    <t>CFM8373F-APV</t>
  </si>
  <si>
    <t>CFM8373I</t>
  </si>
  <si>
    <t>CFMCFNAASI</t>
  </si>
  <si>
    <t>CFM8373I-APV</t>
  </si>
  <si>
    <t>CFMCFNAEAI</t>
  </si>
  <si>
    <t>CFM8204A</t>
  </si>
  <si>
    <t>CFMCFNACHA</t>
  </si>
  <si>
    <t>CFM8204B</t>
  </si>
  <si>
    <t>CFMCFNACHB</t>
  </si>
  <si>
    <t>CFM8204B-APV</t>
  </si>
  <si>
    <t>CFMCFNCHBV</t>
  </si>
  <si>
    <t>CFM8204C</t>
  </si>
  <si>
    <t>CFMCFNACHC</t>
  </si>
  <si>
    <t>CFM8204D</t>
  </si>
  <si>
    <t>CFMBTGACHD</t>
  </si>
  <si>
    <t>CFM8204D-APV</t>
  </si>
  <si>
    <t>CFMBTGACDV</t>
  </si>
  <si>
    <t>CFM8204F</t>
  </si>
  <si>
    <t>CFM8204F-APV</t>
  </si>
  <si>
    <t>CFM8204I</t>
  </si>
  <si>
    <t>CFMCFNACHI</t>
  </si>
  <si>
    <t>CFM8204I-APV</t>
  </si>
  <si>
    <t>CFMCFNCHIV</t>
  </si>
  <si>
    <t>CFM8206B</t>
  </si>
  <si>
    <t>CFMCFNAEMB</t>
  </si>
  <si>
    <t>CFM8206B-APV</t>
  </si>
  <si>
    <t>CFMCFNALAB</t>
  </si>
  <si>
    <t>CFM8206D</t>
  </si>
  <si>
    <t>CFMBTGACLD</t>
  </si>
  <si>
    <t>CFM8206D-APV</t>
  </si>
  <si>
    <t>CFMBTGALDV</t>
  </si>
  <si>
    <t>CFM8206I</t>
  </si>
  <si>
    <t>CFMBTGACLI</t>
  </si>
  <si>
    <t>CFM8206I-APV</t>
  </si>
  <si>
    <t>CFMCFNALAI</t>
  </si>
  <si>
    <t>CFM8206X</t>
  </si>
  <si>
    <t>CFMBTGACLX</t>
  </si>
  <si>
    <t>CFM8205A</t>
  </si>
  <si>
    <t>CFMCFNAINA</t>
  </si>
  <si>
    <t>CFM8205ADC</t>
  </si>
  <si>
    <t>CFMBTGACDC</t>
  </si>
  <si>
    <t>CFM8205B</t>
  </si>
  <si>
    <t>CFMCFNAINB</t>
  </si>
  <si>
    <t>CFM8205B-APV</t>
  </si>
  <si>
    <t>CFMCFNAUAB</t>
  </si>
  <si>
    <t>CFM8205C</t>
  </si>
  <si>
    <t>CFMCFNAINC</t>
  </si>
  <si>
    <t>CFM8205F</t>
  </si>
  <si>
    <t>CFM8205F-APV</t>
  </si>
  <si>
    <t>CFM8205I</t>
  </si>
  <si>
    <t>CFMCFNAINI</t>
  </si>
  <si>
    <t>CFM8205I-APV</t>
  </si>
  <si>
    <t>CFMCFNAUAI</t>
  </si>
  <si>
    <t>CFM8575A</t>
  </si>
  <si>
    <t>CFMCFNRETA</t>
  </si>
  <si>
    <t>CFM8575B</t>
  </si>
  <si>
    <t>CFMCFNRETB</t>
  </si>
  <si>
    <t>CFM8575B-APV</t>
  </si>
  <si>
    <t>CFMCFNBRAB</t>
  </si>
  <si>
    <t>CFM8575C</t>
  </si>
  <si>
    <t>CFMCFNRETC</t>
  </si>
  <si>
    <t>CFM8575I</t>
  </si>
  <si>
    <t>CFMCFNRETI</t>
  </si>
  <si>
    <t>CFM8575I-APV</t>
  </si>
  <si>
    <t>CFMCFNBRAI</t>
  </si>
  <si>
    <t>CFM8202A</t>
  </si>
  <si>
    <t>CFMCFNMMKA</t>
  </si>
  <si>
    <t>CFM8202A-APV</t>
  </si>
  <si>
    <t>CFMCFNMMAA</t>
  </si>
  <si>
    <t>CFM8202D</t>
  </si>
  <si>
    <t>CFMBTGMMKD</t>
  </si>
  <si>
    <t>CFM8202D-APV</t>
  </si>
  <si>
    <t>CFMBTGMMDV</t>
  </si>
  <si>
    <t>CFM8202F</t>
  </si>
  <si>
    <t>CFMBTGMOMF</t>
  </si>
  <si>
    <t>CFM8202I</t>
  </si>
  <si>
    <t>CFMCFNMMKI</t>
  </si>
  <si>
    <t>CFM8202I-APV</t>
  </si>
  <si>
    <t>CFMCFNMMAI</t>
  </si>
  <si>
    <t>CFM8618A</t>
  </si>
  <si>
    <t>CFMCFNRINA</t>
  </si>
  <si>
    <t>CFM8618B</t>
  </si>
  <si>
    <t>CFMCFNRINB</t>
  </si>
  <si>
    <t>CFM8618F</t>
  </si>
  <si>
    <t>CFMBTGMMDF</t>
  </si>
  <si>
    <t>CFM8618I</t>
  </si>
  <si>
    <t>CFMCFNRINI</t>
  </si>
  <si>
    <t>CFM8932A</t>
  </si>
  <si>
    <t>CFMCFNREPA</t>
  </si>
  <si>
    <t>CFM8932B</t>
  </si>
  <si>
    <t>CFMCFNREPB</t>
  </si>
  <si>
    <t>CFM8932B-APV</t>
  </si>
  <si>
    <t>CFMCFNRPBV</t>
  </si>
  <si>
    <t>CFM8932I</t>
  </si>
  <si>
    <t>CFMCFNREPI</t>
  </si>
  <si>
    <t>CFM8932I-APV</t>
  </si>
  <si>
    <t>CFMCFNRPIV</t>
  </si>
  <si>
    <t>CFM8203A</t>
  </si>
  <si>
    <t>CFMCFNRCHA</t>
  </si>
  <si>
    <t>CFM8203B</t>
  </si>
  <si>
    <t>CFMCFNRCHB</t>
  </si>
  <si>
    <t>CFM8203B-APV</t>
  </si>
  <si>
    <t>CFMCFNRCAB</t>
  </si>
  <si>
    <t>CFM8203I</t>
  </si>
  <si>
    <t>CFMCFNRCHI</t>
  </si>
  <si>
    <t>CFM8203I-APV</t>
  </si>
  <si>
    <t>CFMCFNRCAI</t>
  </si>
  <si>
    <t>CFM8207A</t>
  </si>
  <si>
    <t>CFMCFNREMA</t>
  </si>
  <si>
    <t>CFM8207B</t>
  </si>
  <si>
    <t>CFMCFNREMB</t>
  </si>
  <si>
    <t>CFM8207B-APV</t>
  </si>
  <si>
    <t>CFMCFNRIAB</t>
  </si>
  <si>
    <t>CFM8207I</t>
  </si>
  <si>
    <t>CFMCFNREMI</t>
  </si>
  <si>
    <t>CFM8207I-APV</t>
  </si>
  <si>
    <t>CFMCFNRIAI</t>
  </si>
  <si>
    <t>CFM8358A</t>
  </si>
  <si>
    <t>CFMCFNRNOA</t>
  </si>
  <si>
    <t>CFM8358B</t>
  </si>
  <si>
    <t>CFMCFNRNOB</t>
  </si>
  <si>
    <t>CFM8358B-APV</t>
  </si>
  <si>
    <t>CFMCFNRNAB</t>
  </si>
  <si>
    <t>CFM8358D</t>
  </si>
  <si>
    <t>CFMBTGRNOD</t>
  </si>
  <si>
    <t>CFM8358D-APV</t>
  </si>
  <si>
    <t>CFMBTGRNDV</t>
  </si>
  <si>
    <t>CFM8358I</t>
  </si>
  <si>
    <t>CFMCFNRNOI</t>
  </si>
  <si>
    <t>CFM8358I-APV</t>
  </si>
  <si>
    <t>CFMCFNRNAI</t>
  </si>
  <si>
    <t>CFM8898B</t>
  </si>
  <si>
    <t>CFMCFNCLAB</t>
  </si>
  <si>
    <t>CFM8898B-APV</t>
  </si>
  <si>
    <t>CFMCFNCABA</t>
  </si>
  <si>
    <t>CFM8898E</t>
  </si>
  <si>
    <t>CFMBTGCHAE</t>
  </si>
  <si>
    <t>CFM8898E-APV</t>
  </si>
  <si>
    <t>CFMBTGCHEV</t>
  </si>
  <si>
    <t>CFM8898F</t>
  </si>
  <si>
    <t>CFMBTGCHAF</t>
  </si>
  <si>
    <t>CFM8898F-APV</t>
  </si>
  <si>
    <t>CFMBTGCHFV</t>
  </si>
  <si>
    <t>CFM8898G</t>
  </si>
  <si>
    <t>CFMCHAG-E</t>
  </si>
  <si>
    <t>CFM8898I</t>
  </si>
  <si>
    <t>CFMCHAI-E</t>
  </si>
  <si>
    <t>CFM8898I-APV</t>
  </si>
  <si>
    <t>CFMCFNCAIA</t>
  </si>
  <si>
    <t>CFM8898X</t>
  </si>
  <si>
    <t>CFMCHAX-E</t>
  </si>
  <si>
    <t>CFM9489B</t>
  </si>
  <si>
    <t>CFMBCHCBCB</t>
  </si>
  <si>
    <t>CFM9489BCH</t>
  </si>
  <si>
    <t>CFMBCHCBCH</t>
  </si>
  <si>
    <t>CFM9489L</t>
  </si>
  <si>
    <t>CFM9489M</t>
  </si>
  <si>
    <t>CFMBCHCBCC</t>
  </si>
  <si>
    <t>CFM9489P</t>
  </si>
  <si>
    <t>CFMBCHCBCP</t>
  </si>
  <si>
    <t>CFM9414A</t>
  </si>
  <si>
    <t>CFM9414B</t>
  </si>
  <si>
    <t>CFMTOEEQUB</t>
  </si>
  <si>
    <t>CFM9414G</t>
  </si>
  <si>
    <t>CFM9414I</t>
  </si>
  <si>
    <t>CFMTOEEQUI</t>
  </si>
  <si>
    <t>CFM8857APV</t>
  </si>
  <si>
    <t>CFMBBVCMCV</t>
  </si>
  <si>
    <t>CFM8857E</t>
  </si>
  <si>
    <t>CFMBBVCMCE</t>
  </si>
  <si>
    <t>CFM8857GLOBA</t>
  </si>
  <si>
    <t>CFMBBVCMCL</t>
  </si>
  <si>
    <t>CFM8857INVER</t>
  </si>
  <si>
    <t>CFMBBVCMCR</t>
  </si>
  <si>
    <t>CFM8857PATRI</t>
  </si>
  <si>
    <t>CFMBBVCMCP</t>
  </si>
  <si>
    <t>CFM8857PERSO</t>
  </si>
  <si>
    <t>CFMBBVCMCS</t>
  </si>
  <si>
    <t>CFM9568A</t>
  </si>
  <si>
    <t>CFMFTLCCA</t>
  </si>
  <si>
    <t>CFM9568APV</t>
  </si>
  <si>
    <t>CFM9561B</t>
  </si>
  <si>
    <t>CFMBCHCDGB</t>
  </si>
  <si>
    <t>CFM9561BCH</t>
  </si>
  <si>
    <t>CFMBCHCDBC</t>
  </si>
  <si>
    <t>CFM9561L</t>
  </si>
  <si>
    <t>CFM9561M</t>
  </si>
  <si>
    <t>CFMBCHCDGA</t>
  </si>
  <si>
    <t>CFM9362A</t>
  </si>
  <si>
    <t>CFMCGACHA</t>
  </si>
  <si>
    <t>CFM9362B</t>
  </si>
  <si>
    <t>CFMCGACHB</t>
  </si>
  <si>
    <t>CFM8317A</t>
  </si>
  <si>
    <t>CFMESTCOMA</t>
  </si>
  <si>
    <t>CFM8317APV</t>
  </si>
  <si>
    <t>CFMESTCOMV</t>
  </si>
  <si>
    <t>CFM8317B</t>
  </si>
  <si>
    <t>CFMESTCOMB</t>
  </si>
  <si>
    <t>CFM8317BE</t>
  </si>
  <si>
    <t>CFM8317C</t>
  </si>
  <si>
    <t>CFMESTCOMC</t>
  </si>
  <si>
    <t>CFM8317F</t>
  </si>
  <si>
    <t>CFMESTCOMF</t>
  </si>
  <si>
    <t>CFM8317I</t>
  </si>
  <si>
    <t>CFMESTCOMI</t>
  </si>
  <si>
    <t>CFM8317VIVIENDA</t>
  </si>
  <si>
    <t>CFM9079A</t>
  </si>
  <si>
    <t>CFMBBVBCAA</t>
  </si>
  <si>
    <t>CFM9079APV</t>
  </si>
  <si>
    <t>CFM9079INVER</t>
  </si>
  <si>
    <t>CFMBBVBCAI</t>
  </si>
  <si>
    <t>CFM9079PERSO</t>
  </si>
  <si>
    <t>CFMBBVBCAP</t>
  </si>
  <si>
    <t>CFM9853A</t>
  </si>
  <si>
    <t>CFM9853APV</t>
  </si>
  <si>
    <t>CFM9853F</t>
  </si>
  <si>
    <t>CFM9853O&lt;ChlNa&gt;</t>
  </si>
  <si>
    <t>CFM9853O</t>
  </si>
  <si>
    <t>CFM8170A</t>
  </si>
  <si>
    <t>CFMLVCACA</t>
  </si>
  <si>
    <t>CFM8170APV</t>
  </si>
  <si>
    <t>CFMCNSAAPV</t>
  </si>
  <si>
    <t>CFM8170F</t>
  </si>
  <si>
    <t>CFMCNSACHF</t>
  </si>
  <si>
    <t>CFM8170LV</t>
  </si>
  <si>
    <t>CFMCNSACHL</t>
  </si>
  <si>
    <t>CFM8170P</t>
  </si>
  <si>
    <t>CFMLVCACP</t>
  </si>
  <si>
    <t>CFM8303A</t>
  </si>
  <si>
    <t>CFMLVCDOA</t>
  </si>
  <si>
    <t>CFM8303APV</t>
  </si>
  <si>
    <t>CFMCNSCAPV</t>
  </si>
  <si>
    <t>CFM8303F</t>
  </si>
  <si>
    <t>CFMCNSBCRF</t>
  </si>
  <si>
    <t>CFM8303LV</t>
  </si>
  <si>
    <t>CFMCNSBCRL</t>
  </si>
  <si>
    <t>CFM8303P</t>
  </si>
  <si>
    <t>CFMLVCDOP</t>
  </si>
  <si>
    <t>CFM8375A</t>
  </si>
  <si>
    <t>CFMLVCLPA</t>
  </si>
  <si>
    <t>CFM8375APV</t>
  </si>
  <si>
    <t>CFMCNSPAPV</t>
  </si>
  <si>
    <t>CFM8375F</t>
  </si>
  <si>
    <t>CFMCNSRLPF</t>
  </si>
  <si>
    <t>CFM8375LV</t>
  </si>
  <si>
    <t>CFMCNSALPL</t>
  </si>
  <si>
    <t>CFM8375P</t>
  </si>
  <si>
    <t>CFMLVCLPP</t>
  </si>
  <si>
    <t>CFM8320A</t>
  </si>
  <si>
    <t>CFMESTCONA</t>
  </si>
  <si>
    <t>CFM8320B</t>
  </si>
  <si>
    <t>CFMESTCONB</t>
  </si>
  <si>
    <t>CFM8320BE</t>
  </si>
  <si>
    <t>CFM8320C</t>
  </si>
  <si>
    <t>CFMESTCONC</t>
  </si>
  <si>
    <t>CFM8320I</t>
  </si>
  <si>
    <t>CFMESTCONI</t>
  </si>
  <si>
    <t>CFM8092APV</t>
  </si>
  <si>
    <t>CFMCOREIAV</t>
  </si>
  <si>
    <t>CFM8092M1</t>
  </si>
  <si>
    <t>CFMCOREFM1</t>
  </si>
  <si>
    <t>CFM8092M2</t>
  </si>
  <si>
    <t>CFMCOREIA2</t>
  </si>
  <si>
    <t>CFM8092M3</t>
  </si>
  <si>
    <t>CFMCOREIA3</t>
  </si>
  <si>
    <t>CFM8092M4</t>
  </si>
  <si>
    <t>CFMCOREIA4</t>
  </si>
  <si>
    <t>CFM8092M5</t>
  </si>
  <si>
    <t>CFMCOREFM5</t>
  </si>
  <si>
    <t>CFM8967ALPAT</t>
  </si>
  <si>
    <t>CFMBCILCAP</t>
  </si>
  <si>
    <t>CFM8967BCI</t>
  </si>
  <si>
    <t>CFMBCILCBC</t>
  </si>
  <si>
    <t>CFM8967BPRIV</t>
  </si>
  <si>
    <t>CFMBCILCBP</t>
  </si>
  <si>
    <t>CFM8967CLASI</t>
  </si>
  <si>
    <t>CFMBCICDSC</t>
  </si>
  <si>
    <t>CFM8967INSTI</t>
  </si>
  <si>
    <t>CFMBCICDST</t>
  </si>
  <si>
    <t>CFM8248A</t>
  </si>
  <si>
    <t>CFMBCHCDFU</t>
  </si>
  <si>
    <t>CFM8248BPLUS</t>
  </si>
  <si>
    <t>CFM8615APV</t>
  </si>
  <si>
    <t>CFMSTDOVE3</t>
  </si>
  <si>
    <t>CFM8615EJECU</t>
  </si>
  <si>
    <t>CFMSTDCPLE</t>
  </si>
  <si>
    <t>CFM8615G</t>
  </si>
  <si>
    <t>CFMSTDRCPG</t>
  </si>
  <si>
    <t>CFM8615INVER</t>
  </si>
  <si>
    <t>CFMSTDCPLR</t>
  </si>
  <si>
    <t>CFM8615UNIVE</t>
  </si>
  <si>
    <t>CFMSTDCPLN</t>
  </si>
  <si>
    <t>CFM8274B</t>
  </si>
  <si>
    <t>CFMBCHCTOB</t>
  </si>
  <si>
    <t>CFM8274BCH</t>
  </si>
  <si>
    <t>CFMBCHCRBH</t>
  </si>
  <si>
    <t>CFM8274BPLUS</t>
  </si>
  <si>
    <t>CFM8274L</t>
  </si>
  <si>
    <t>CFM8274M</t>
  </si>
  <si>
    <t>CFMBCHCREE</t>
  </si>
  <si>
    <t>CFM8274P1</t>
  </si>
  <si>
    <t>CFM8492A</t>
  </si>
  <si>
    <t>CFMSECBLCA</t>
  </si>
  <si>
    <t>CFM8492B</t>
  </si>
  <si>
    <t>CFMSECBLCB</t>
  </si>
  <si>
    <t>CFM8492D</t>
  </si>
  <si>
    <t>CFMSECBLND</t>
  </si>
  <si>
    <t>CFM8492H</t>
  </si>
  <si>
    <t>CFMSECCREH</t>
  </si>
  <si>
    <t>CFM8492I-APV</t>
  </si>
  <si>
    <t>CFMSECCREI</t>
  </si>
  <si>
    <t>CFM8492J</t>
  </si>
  <si>
    <t>CFMSECCREJ</t>
  </si>
  <si>
    <t>CFM8492S</t>
  </si>
  <si>
    <t>CFMSECCRES</t>
  </si>
  <si>
    <t>CFM9816A</t>
  </si>
  <si>
    <t>CFM9816APV</t>
  </si>
  <si>
    <t>CFM9816APV-AP-A</t>
  </si>
  <si>
    <t>CFM9816F</t>
  </si>
  <si>
    <t>CFM9816O</t>
  </si>
  <si>
    <t>CFM9073A</t>
  </si>
  <si>
    <t>CFMSECLIGA</t>
  </si>
  <si>
    <t>CFM9073B</t>
  </si>
  <si>
    <t>CFMSECLIGB</t>
  </si>
  <si>
    <t>CFM9073D</t>
  </si>
  <si>
    <t>CFMSECLIGD</t>
  </si>
  <si>
    <t>CFM9073G</t>
  </si>
  <si>
    <t>CFMSECLIGG</t>
  </si>
  <si>
    <t>CFM9073H</t>
  </si>
  <si>
    <t>CFMSECLIGH</t>
  </si>
  <si>
    <t>CFM9073I-APV</t>
  </si>
  <si>
    <t>CFM9073S</t>
  </si>
  <si>
    <t>CFMSECLIGS</t>
  </si>
  <si>
    <t>CFM9073V</t>
  </si>
  <si>
    <t>CFMSECLIGV</t>
  </si>
  <si>
    <t>CFM8174ALPAT</t>
  </si>
  <si>
    <t>CFM8174APV</t>
  </si>
  <si>
    <t>CFMBCIDALV</t>
  </si>
  <si>
    <t>CFM8174APVC</t>
  </si>
  <si>
    <t>CFMBCIDLCV</t>
  </si>
  <si>
    <t>CFM8174BCI</t>
  </si>
  <si>
    <t>CFM8174BPRIV</t>
  </si>
  <si>
    <t>CFM8174CLASI</t>
  </si>
  <si>
    <t>CFMBCIDALC</t>
  </si>
  <si>
    <t>CFM8174FAMIL</t>
  </si>
  <si>
    <t>CFMBCIDALF</t>
  </si>
  <si>
    <t>CFM8174I&lt;ChlNa&gt;</t>
  </si>
  <si>
    <t>CFM8174I</t>
  </si>
  <si>
    <t>CFM8422A</t>
  </si>
  <si>
    <t>CFMPRIDETA</t>
  </si>
  <si>
    <t>CFM8422B</t>
  </si>
  <si>
    <t>CFMPRIDMPB</t>
  </si>
  <si>
    <t>CFM8422C</t>
  </si>
  <si>
    <t>CFMPRIDETC</t>
  </si>
  <si>
    <t>CFM8422G</t>
  </si>
  <si>
    <t>CFMPRIDETG</t>
  </si>
  <si>
    <t>CFM8422LP180</t>
  </si>
  <si>
    <t>CFMPRIDETF</t>
  </si>
  <si>
    <t>CFM8422LP3</t>
  </si>
  <si>
    <t>CFMPRIDETE</t>
  </si>
  <si>
    <t>CFM8422LPI</t>
  </si>
  <si>
    <t>CFMPRIDMPI</t>
  </si>
  <si>
    <t>CFM8422O</t>
  </si>
  <si>
    <t>CFMPRIDMPO</t>
  </si>
  <si>
    <t>CFM8422PLAN1</t>
  </si>
  <si>
    <t>CFMPRIDMN1</t>
  </si>
  <si>
    <t>CFM8422PLAN2</t>
  </si>
  <si>
    <t>CFMPRIDMN2</t>
  </si>
  <si>
    <t>CFM8422PLAN3</t>
  </si>
  <si>
    <t>CFMPRIDMN3</t>
  </si>
  <si>
    <t>CFM8422PLAN4</t>
  </si>
  <si>
    <t>CFMPRIDMN4</t>
  </si>
  <si>
    <t>CFM8152B</t>
  </si>
  <si>
    <t>CFMBCHDXIB</t>
  </si>
  <si>
    <t>CFM8152BCH</t>
  </si>
  <si>
    <t>CFMBCHXXBH</t>
  </si>
  <si>
    <t>CFM8152L</t>
  </si>
  <si>
    <t>CFM8152M</t>
  </si>
  <si>
    <t>CFMBCHDXXI</t>
  </si>
  <si>
    <t>CFM8152V</t>
  </si>
  <si>
    <t>CFMBCHXXIV</t>
  </si>
  <si>
    <t>CFM9056A</t>
  </si>
  <si>
    <t>CFMIMTDEUA</t>
  </si>
  <si>
    <t>CFM9056B</t>
  </si>
  <si>
    <t>CFMIMTDEUB</t>
  </si>
  <si>
    <t>CFM9056D</t>
  </si>
  <si>
    <t>CFMIMTDEUD</t>
  </si>
  <si>
    <t>CFM9056E</t>
  </si>
  <si>
    <t>CFMIMTDEUE</t>
  </si>
  <si>
    <t>CFM9056F</t>
  </si>
  <si>
    <t>CFMIMTDEUF</t>
  </si>
  <si>
    <t>CFM9056I</t>
  </si>
  <si>
    <t>CFMIMTDEUI</t>
  </si>
  <si>
    <t>CFM9056IM</t>
  </si>
  <si>
    <t>CFM9072A</t>
  </si>
  <si>
    <t>CFMCGDCHA</t>
  </si>
  <si>
    <t>CFM9072B</t>
  </si>
  <si>
    <t>CFMCGDCHB</t>
  </si>
  <si>
    <t>CFM9072CG</t>
  </si>
  <si>
    <t>CFM8940A</t>
  </si>
  <si>
    <t>CFMSECDCLA</t>
  </si>
  <si>
    <t>CFM8940B</t>
  </si>
  <si>
    <t>CFMSECDVAB</t>
  </si>
  <si>
    <t>CFM8940D</t>
  </si>
  <si>
    <t>CFMSECDCLD</t>
  </si>
  <si>
    <t>CFM8940FO</t>
  </si>
  <si>
    <t>CFMSECDCFO</t>
  </si>
  <si>
    <t>CFM8940GP</t>
  </si>
  <si>
    <t>CFMSECDCGP</t>
  </si>
  <si>
    <t>CFM8940H</t>
  </si>
  <si>
    <t>CFMSECDCLH</t>
  </si>
  <si>
    <t>CFM8940I-APV</t>
  </si>
  <si>
    <t>CFM8940J</t>
  </si>
  <si>
    <t>CFMSECDCLJ</t>
  </si>
  <si>
    <t>CFM8940S</t>
  </si>
  <si>
    <t>CFMSECDCLS</t>
  </si>
  <si>
    <t>CFM8957A</t>
  </si>
  <si>
    <t>CFM8957BCH</t>
  </si>
  <si>
    <t>CFM9655A</t>
  </si>
  <si>
    <t>CFMSECDEIA</t>
  </si>
  <si>
    <t>CFM9655APV</t>
  </si>
  <si>
    <t>CFMSECDEII</t>
  </si>
  <si>
    <t>CFM9655B</t>
  </si>
  <si>
    <t>CFMSECDEIB</t>
  </si>
  <si>
    <t>CFM9655FO</t>
  </si>
  <si>
    <t>CFMSECDEIF</t>
  </si>
  <si>
    <t>CFM9655GP</t>
  </si>
  <si>
    <t>CFMSECDEIG</t>
  </si>
  <si>
    <t>CFM9352CORPO</t>
  </si>
  <si>
    <t>CFM9352EJECU</t>
  </si>
  <si>
    <t>CFM9352INVER</t>
  </si>
  <si>
    <t>CFM9352UNIVE</t>
  </si>
  <si>
    <t>CFM9717F1</t>
  </si>
  <si>
    <t>CFM9717F2</t>
  </si>
  <si>
    <t>CFM9717F3</t>
  </si>
  <si>
    <t>CFM9717IT</t>
  </si>
  <si>
    <t>CFMITADPIT</t>
  </si>
  <si>
    <t>CFM8052A</t>
  </si>
  <si>
    <t>CFMBCHDISP</t>
  </si>
  <si>
    <t>CFM8052B</t>
  </si>
  <si>
    <t>CFMBCHDLEB</t>
  </si>
  <si>
    <t>CFM8052BPLUS</t>
  </si>
  <si>
    <t>CFMBCHDIPL</t>
  </si>
  <si>
    <t>CFM8918A</t>
  </si>
  <si>
    <t>CFMEURDLCA</t>
  </si>
  <si>
    <t>CFM8918B-APV/AP</t>
  </si>
  <si>
    <t>CFM8918CUI</t>
  </si>
  <si>
    <t>CFMEADCCUI</t>
  </si>
  <si>
    <t>CFM8918D</t>
  </si>
  <si>
    <t>CFMEURDLCD</t>
  </si>
  <si>
    <t>CFM8918Z</t>
  </si>
  <si>
    <t>CFM8257ALPAT</t>
  </si>
  <si>
    <t>CFMBCIDCAP</t>
  </si>
  <si>
    <t>CFM8257BCI</t>
  </si>
  <si>
    <t>CFM8257CLASI</t>
  </si>
  <si>
    <t>CFMBCIDCCL</t>
  </si>
  <si>
    <t>CFM8257GAMMA</t>
  </si>
  <si>
    <t>CFMBCIDSHG</t>
  </si>
  <si>
    <t>CFM9104A</t>
  </si>
  <si>
    <t>CFMESTDDIA</t>
  </si>
  <si>
    <t>CFM9104B</t>
  </si>
  <si>
    <t>CFMESTDDIB</t>
  </si>
  <si>
    <t>CFM9104C</t>
  </si>
  <si>
    <t>CFMESTDDIC</t>
  </si>
  <si>
    <t>CFM9104I</t>
  </si>
  <si>
    <t>CFMESTDDII</t>
  </si>
  <si>
    <t>CFM8249BCH</t>
  </si>
  <si>
    <t>CFMBCHLCIH</t>
  </si>
  <si>
    <t>CFM8249L</t>
  </si>
  <si>
    <t>CFM8249M</t>
  </si>
  <si>
    <t>CFM8249P</t>
  </si>
  <si>
    <t>CFMBCHLCIP</t>
  </si>
  <si>
    <t>CFM8813ALTOP</t>
  </si>
  <si>
    <t>CFMBCIETFP</t>
  </si>
  <si>
    <t>CFM8813APV</t>
  </si>
  <si>
    <t>CFMBCIETPV</t>
  </si>
  <si>
    <t>CFM8813APVC</t>
  </si>
  <si>
    <t>CFMBCIEGFP</t>
  </si>
  <si>
    <t>CFM8813BPRIV</t>
  </si>
  <si>
    <t>CFMBCIGLEB</t>
  </si>
  <si>
    <t>CFM8813CLASI</t>
  </si>
  <si>
    <t>CFMBCIETFC</t>
  </si>
  <si>
    <t>CFM8813FAMIL</t>
  </si>
  <si>
    <t>CFMBCIGLEF</t>
  </si>
  <si>
    <t>CFM9576A</t>
  </si>
  <si>
    <t>CFMEURAGRA</t>
  </si>
  <si>
    <t>CFM9576B-APV/AP</t>
  </si>
  <si>
    <t>CFMEURAGRB</t>
  </si>
  <si>
    <t>CFM9576CUI</t>
  </si>
  <si>
    <t>CFMEAAGCUI</t>
  </si>
  <si>
    <t>CFM9576D</t>
  </si>
  <si>
    <t>CFMEURAGRD</t>
  </si>
  <si>
    <t>CFM9575A</t>
  </si>
  <si>
    <t>CFMEURCONA</t>
  </si>
  <si>
    <t>CFM9575B-APV/AP</t>
  </si>
  <si>
    <t>CFMEURCONB</t>
  </si>
  <si>
    <t>CFM9575CUI</t>
  </si>
  <si>
    <t>CFMEACOCUI</t>
  </si>
  <si>
    <t>CFM9575D</t>
  </si>
  <si>
    <t>CFMEURCOND</t>
  </si>
  <si>
    <t>CFM9577A</t>
  </si>
  <si>
    <t>CFMEURMODA</t>
  </si>
  <si>
    <t>CFM9577B-APV/AP</t>
  </si>
  <si>
    <t>CFMEURMODB</t>
  </si>
  <si>
    <t>CFM9577CUI</t>
  </si>
  <si>
    <t>CFMEAMOCUI</t>
  </si>
  <si>
    <t>CFM9577D</t>
  </si>
  <si>
    <t>CFMEURMODD</t>
  </si>
  <si>
    <t>CFM9004A</t>
  </si>
  <si>
    <t>CFMEURBGPA</t>
  </si>
  <si>
    <t>CFM9004B-APV/AP</t>
  </si>
  <si>
    <t>CFM9004D</t>
  </si>
  <si>
    <t>CFMEURBGPD</t>
  </si>
  <si>
    <t>CFM9004Z</t>
  </si>
  <si>
    <t>CFM9054A</t>
  </si>
  <si>
    <t>CFMEURDCCA</t>
  </si>
  <si>
    <t>CFM9054B-APV/AP</t>
  </si>
  <si>
    <t>CFM9054CUI</t>
  </si>
  <si>
    <t>CFMEADPCUI</t>
  </si>
  <si>
    <t>CFM9054D</t>
  </si>
  <si>
    <t>CFMEURELED</t>
  </si>
  <si>
    <t>CFM9054Z</t>
  </si>
  <si>
    <t>CFM9025A</t>
  </si>
  <si>
    <t>CFMEURRCHA</t>
  </si>
  <si>
    <t>CFM9025B-APV/AP</t>
  </si>
  <si>
    <t>CFM9025CUI</t>
  </si>
  <si>
    <t>CFMEARCCUI</t>
  </si>
  <si>
    <t>CFM9025D</t>
  </si>
  <si>
    <t>CFMEURRCHD</t>
  </si>
  <si>
    <t>CFM9025E</t>
  </si>
  <si>
    <t>CFM9025Z</t>
  </si>
  <si>
    <t>CFM8625ALTOP</t>
  </si>
  <si>
    <t>CFMBCIEGLP</t>
  </si>
  <si>
    <t>CFM8625APV</t>
  </si>
  <si>
    <t>CFMBCIEGAP</t>
  </si>
  <si>
    <t>CFM8625BPRIV</t>
  </si>
  <si>
    <t>CFMBCIEALB</t>
  </si>
  <si>
    <t>CFM8625CLASI</t>
  </si>
  <si>
    <t>CFMBCIEGLA</t>
  </si>
  <si>
    <t>CFM8625FAMIL</t>
  </si>
  <si>
    <t>CFMBCIEALF</t>
  </si>
  <si>
    <t>CFM8054B</t>
  </si>
  <si>
    <t>CFMBCHEMDB</t>
  </si>
  <si>
    <t>CFM8054BCH</t>
  </si>
  <si>
    <t>CFMBCHEMBH</t>
  </si>
  <si>
    <t>CFM8054BPLUS</t>
  </si>
  <si>
    <t>CFMBCHEMBP</t>
  </si>
  <si>
    <t>CFM8054L</t>
  </si>
  <si>
    <t>CFM8054M</t>
  </si>
  <si>
    <t>CFMBCHEMFC</t>
  </si>
  <si>
    <t>CFM8299L</t>
  </si>
  <si>
    <t>CFMBCHEMKA</t>
  </si>
  <si>
    <t>CFM8299M</t>
  </si>
  <si>
    <t>CFMBCHEMMC</t>
  </si>
  <si>
    <t>CFM8723A</t>
  </si>
  <si>
    <t>CFMLVENFQA</t>
  </si>
  <si>
    <t>CFM8723APV</t>
  </si>
  <si>
    <t>CFMLVEFAPV</t>
  </si>
  <si>
    <t>CFM8723F</t>
  </si>
  <si>
    <t>CFMLVENFQF</t>
  </si>
  <si>
    <t>CFM8723I</t>
  </si>
  <si>
    <t>CFMLVENFQI</t>
  </si>
  <si>
    <t>CFM8723LV</t>
  </si>
  <si>
    <t>CFMLVENFOL</t>
  </si>
  <si>
    <t>CFM8723O</t>
  </si>
  <si>
    <t>CFMLVEUEO</t>
  </si>
  <si>
    <t>CFM8723P</t>
  </si>
  <si>
    <t>CFMLVEUEP</t>
  </si>
  <si>
    <t>CFM9548B</t>
  </si>
  <si>
    <t>CFMBTGESGB</t>
  </si>
  <si>
    <t>CFM9548B-APV</t>
  </si>
  <si>
    <t>CFMBTGESBV</t>
  </si>
  <si>
    <t>CFM9625A</t>
  </si>
  <si>
    <t>CFMEURESGA</t>
  </si>
  <si>
    <t>CFM9625B-APV/AP</t>
  </si>
  <si>
    <t>CFM9625Z</t>
  </si>
  <si>
    <t>CFM8712ALTOP</t>
  </si>
  <si>
    <t>CFMBCIEUAA</t>
  </si>
  <si>
    <t>CFM8712APV</t>
  </si>
  <si>
    <t>CFMBCIEUAP</t>
  </si>
  <si>
    <t>CFM8712BPRIV</t>
  </si>
  <si>
    <t>CFMBCIEOSB</t>
  </si>
  <si>
    <t>CFM8712CLASI</t>
  </si>
  <si>
    <t>CFMBCIEUNC</t>
  </si>
  <si>
    <t>CFM8712FAMIL</t>
  </si>
  <si>
    <t>CFMBCIEOSF</t>
  </si>
  <si>
    <t>CFM8437A</t>
  </si>
  <si>
    <t>CFMLVEEUUA</t>
  </si>
  <si>
    <t>CFM8437APV</t>
  </si>
  <si>
    <t>CFMLVEUAPV</t>
  </si>
  <si>
    <t>CFM8437F</t>
  </si>
  <si>
    <t>CFMLVEEUUF</t>
  </si>
  <si>
    <t>CFM8437I</t>
  </si>
  <si>
    <t>CFMLVEOSI</t>
  </si>
  <si>
    <t>CFM8437LV</t>
  </si>
  <si>
    <t>CFMLVEEUUL</t>
  </si>
  <si>
    <t>CFM8437P</t>
  </si>
  <si>
    <t>CFMLVEOSP</t>
  </si>
  <si>
    <t>CFM9042B</t>
  </si>
  <si>
    <t>CFMVAB</t>
  </si>
  <si>
    <t>CFM9042L</t>
  </si>
  <si>
    <t>CFM9042M</t>
  </si>
  <si>
    <t>CFMBCHDEEC</t>
  </si>
  <si>
    <t>CFM9193A</t>
  </si>
  <si>
    <t>CFMLVESAGA</t>
  </si>
  <si>
    <t>CFM9193APV</t>
  </si>
  <si>
    <t>CFMLVEAGAP</t>
  </si>
  <si>
    <t>CFM9193APV-AP-A</t>
  </si>
  <si>
    <t>CFMLVEAGAA</t>
  </si>
  <si>
    <t>CFM9193F</t>
  </si>
  <si>
    <t>CFM9193O</t>
  </si>
  <si>
    <t>CFMLVESAGO</t>
  </si>
  <si>
    <t>CFM9193Q</t>
  </si>
  <si>
    <t>CFMLVESAGQ</t>
  </si>
  <si>
    <t>CFM9193X</t>
  </si>
  <si>
    <t>CFMLVESAGX</t>
  </si>
  <si>
    <t>CFM9041B</t>
  </si>
  <si>
    <t>CFMNSB</t>
  </si>
  <si>
    <t>CFM9041L</t>
  </si>
  <si>
    <t>CFM9041M</t>
  </si>
  <si>
    <t>CFMBCHECSC</t>
  </si>
  <si>
    <t>CFM9192A</t>
  </si>
  <si>
    <t>CFMLVESCOA</t>
  </si>
  <si>
    <t>CFM9192APV</t>
  </si>
  <si>
    <t>CFMLVECOAP</t>
  </si>
  <si>
    <t>CFM9192APV-AP-A</t>
  </si>
  <si>
    <t>CFMLVECOAA</t>
  </si>
  <si>
    <t>CFM9192F</t>
  </si>
  <si>
    <t>CFM9192O</t>
  </si>
  <si>
    <t>CFMLVESCOO</t>
  </si>
  <si>
    <t>CFM9192Q</t>
  </si>
  <si>
    <t>CFMLVESCOQ</t>
  </si>
  <si>
    <t>CFM9192X</t>
  </si>
  <si>
    <t>CFMLVESCOX</t>
  </si>
  <si>
    <t>CFM9191A</t>
  </si>
  <si>
    <t>CFMLVESDEA</t>
  </si>
  <si>
    <t>CFM9191APV</t>
  </si>
  <si>
    <t>CFMLVEDEAP</t>
  </si>
  <si>
    <t>CFM9191APV-AP-A</t>
  </si>
  <si>
    <t>CFMLVEDEAA</t>
  </si>
  <si>
    <t>CFM9191F</t>
  </si>
  <si>
    <t>CFM9191O</t>
  </si>
  <si>
    <t>CFMLVESDEO</t>
  </si>
  <si>
    <t>CFM9191Q</t>
  </si>
  <si>
    <t>CFMLVESDEQ</t>
  </si>
  <si>
    <t>CFM9191X</t>
  </si>
  <si>
    <t>CFMLVESDEX</t>
  </si>
  <si>
    <t>CFM9190A</t>
  </si>
  <si>
    <t>CFMLVESMOA</t>
  </si>
  <si>
    <t>CFM9190APV</t>
  </si>
  <si>
    <t>CFMLVEMOAP</t>
  </si>
  <si>
    <t>CFM9190APV-AP-A</t>
  </si>
  <si>
    <t>CFMLVEMOAA</t>
  </si>
  <si>
    <t>CFM9190F</t>
  </si>
  <si>
    <t>CFM9190O</t>
  </si>
  <si>
    <t>CFMLVESMOO</t>
  </si>
  <si>
    <t>CFM9190X</t>
  </si>
  <si>
    <t>CFMLVESMOX</t>
  </si>
  <si>
    <t>CFM8125B</t>
  </si>
  <si>
    <t>CFMBCHECOB</t>
  </si>
  <si>
    <t>CFM8125BCH</t>
  </si>
  <si>
    <t>CFMBCHESBH</t>
  </si>
  <si>
    <t>CFM8125BPLUS</t>
  </si>
  <si>
    <t>CFMBCHESBP</t>
  </si>
  <si>
    <t>CFM8125L</t>
  </si>
  <si>
    <t>CFM8125M</t>
  </si>
  <si>
    <t>CFMBCHESTR</t>
  </si>
  <si>
    <t>CFM9728UNICA</t>
  </si>
  <si>
    <t>CFMBICE108</t>
  </si>
  <si>
    <t>CFM9685UNICA</t>
  </si>
  <si>
    <t>CFMDIVO</t>
  </si>
  <si>
    <t>CFM9533UNICA</t>
  </si>
  <si>
    <t>CFMEASCCHI</t>
  </si>
  <si>
    <t>CFM8457A</t>
  </si>
  <si>
    <t>CFMEURASIA</t>
  </si>
  <si>
    <t>CFM8457B-APV/AP</t>
  </si>
  <si>
    <t>CFM8457CUI</t>
  </si>
  <si>
    <t>CFMEAASCUI</t>
  </si>
  <si>
    <t>CFM8457D</t>
  </si>
  <si>
    <t>CFMEURASID</t>
  </si>
  <si>
    <t>CFM8457Z</t>
  </si>
  <si>
    <t>CFM8277A</t>
  </si>
  <si>
    <t>CFMEURMEMA</t>
  </si>
  <si>
    <t>CFM8277B-APV/AP</t>
  </si>
  <si>
    <t>CFM8277CUI</t>
  </si>
  <si>
    <t>CFMEAMECUI</t>
  </si>
  <si>
    <t>CFM8277D</t>
  </si>
  <si>
    <t>CFMEURMEMD</t>
  </si>
  <si>
    <t>CFM8277Z</t>
  </si>
  <si>
    <t>CFM8247A</t>
  </si>
  <si>
    <t>CFMEURACLA</t>
  </si>
  <si>
    <t>CFM8247B-APV/AP</t>
  </si>
  <si>
    <t>CFM8247CUI</t>
  </si>
  <si>
    <t>CFMEAALCUI</t>
  </si>
  <si>
    <t>CFM8247D</t>
  </si>
  <si>
    <t>CFMEURACLD</t>
  </si>
  <si>
    <t>CFM8247Z</t>
  </si>
  <si>
    <t>CFM8381A</t>
  </si>
  <si>
    <t>CFMEURCHCA</t>
  </si>
  <si>
    <t>CFM8381B-APV/AP</t>
  </si>
  <si>
    <t>CFM8381CUI</t>
  </si>
  <si>
    <t>CFMEACHCUI</t>
  </si>
  <si>
    <t>CFM8381D</t>
  </si>
  <si>
    <t>CFMEURC18D</t>
  </si>
  <si>
    <t>CFM8381E</t>
  </si>
  <si>
    <t>CFMEURCHCE</t>
  </si>
  <si>
    <t>CFM8381Z</t>
  </si>
  <si>
    <t>CFM8629A</t>
  </si>
  <si>
    <t>CFMEUREARA</t>
  </si>
  <si>
    <t>CFM8629B-APV</t>
  </si>
  <si>
    <t>CFM8629D</t>
  </si>
  <si>
    <t>CFMEURDOLD</t>
  </si>
  <si>
    <t>CFM8629E</t>
  </si>
  <si>
    <t>CFMEURDOLE</t>
  </si>
  <si>
    <t>CFM8629Z</t>
  </si>
  <si>
    <t>CFM8456A</t>
  </si>
  <si>
    <t>CFMEURERPA</t>
  </si>
  <si>
    <t>CFM8456B-APV/AP</t>
  </si>
  <si>
    <t>CFM8456CUI</t>
  </si>
  <si>
    <t>CFMEAEUCUI</t>
  </si>
  <si>
    <t>CFM8456D</t>
  </si>
  <si>
    <t>CFMEURERPD</t>
  </si>
  <si>
    <t>CFM8456Z</t>
  </si>
  <si>
    <t>CFM8459A</t>
  </si>
  <si>
    <t>CFMEUREETA</t>
  </si>
  <si>
    <t>CFM8459B-APV/AP</t>
  </si>
  <si>
    <t>CFM8459CUI</t>
  </si>
  <si>
    <t>CFMEAMMCUI</t>
  </si>
  <si>
    <t>CFM8459D</t>
  </si>
  <si>
    <t>CFMEUREETD</t>
  </si>
  <si>
    <t>CFM8459E</t>
  </si>
  <si>
    <t>CFM8459Z</t>
  </si>
  <si>
    <t>CFM8363A</t>
  </si>
  <si>
    <t>CFMEURRPLA</t>
  </si>
  <si>
    <t>CFM8363B-APV/AP</t>
  </si>
  <si>
    <t>CFM8363CUI</t>
  </si>
  <si>
    <t>CFMEARPCUI</t>
  </si>
  <si>
    <t>CFM8363D</t>
  </si>
  <si>
    <t>CFMEURRPLD</t>
  </si>
  <si>
    <t>CFM8363Z</t>
  </si>
  <si>
    <t>CFM8694A</t>
  </si>
  <si>
    <t>CFMEURPRAA</t>
  </si>
  <si>
    <t>CFM8694B-APV/AP</t>
  </si>
  <si>
    <t>CFM8694CUI</t>
  </si>
  <si>
    <t>CFMEAPACUI</t>
  </si>
  <si>
    <t>CFM8694D</t>
  </si>
  <si>
    <t>CFMEURPRAD</t>
  </si>
  <si>
    <t>CFM8694H-APV/AP</t>
  </si>
  <si>
    <t>CFM8694I-APV/AP</t>
  </si>
  <si>
    <t>CFM8694Z</t>
  </si>
  <si>
    <t>CFM8695A</t>
  </si>
  <si>
    <t>CFMEURPRCA</t>
  </si>
  <si>
    <t>CFM8695B-APV/AP</t>
  </si>
  <si>
    <t>CFM8695CUI</t>
  </si>
  <si>
    <t>CFMEAPCCUI</t>
  </si>
  <si>
    <t>CFM8695D</t>
  </si>
  <si>
    <t>CFMEURPRCD</t>
  </si>
  <si>
    <t>CFM8695H-APV/AP</t>
  </si>
  <si>
    <t>CFM8695I-APV/AP</t>
  </si>
  <si>
    <t>CFM8695Z</t>
  </si>
  <si>
    <t>CFM8696A</t>
  </si>
  <si>
    <t>CFMEURPREA</t>
  </si>
  <si>
    <t>CFM8696B-APV/AP</t>
  </si>
  <si>
    <t>CFM8696CUI</t>
  </si>
  <si>
    <t>CFMEAPECUI</t>
  </si>
  <si>
    <t>CFM8696D</t>
  </si>
  <si>
    <t>CFMEURPRED</t>
  </si>
  <si>
    <t>CFM8696E&lt;ChlNa&gt;</t>
  </si>
  <si>
    <t>CFM8696E</t>
  </si>
  <si>
    <t>CFM8696H-APV/AP</t>
  </si>
  <si>
    <t>CFM8696I-APV/AP</t>
  </si>
  <si>
    <t>CFM8696Z</t>
  </si>
  <si>
    <t>CFM8853A</t>
  </si>
  <si>
    <t>CFMEURRUFA</t>
  </si>
  <si>
    <t>CFM8853B-APV/AP</t>
  </si>
  <si>
    <t>CFM8853CUI</t>
  </si>
  <si>
    <t>CFMEAUFCUI</t>
  </si>
  <si>
    <t>CFM8853D</t>
  </si>
  <si>
    <t>CFMEURRUFD</t>
  </si>
  <si>
    <t>CFM8853E</t>
  </si>
  <si>
    <t>CFM8853Z</t>
  </si>
  <si>
    <t>CFM8805A</t>
  </si>
  <si>
    <t>CFMEURGECA</t>
  </si>
  <si>
    <t>CFM8805B-APV/AP</t>
  </si>
  <si>
    <t>CFM8805CUI</t>
  </si>
  <si>
    <t>CFMEAGCCUI</t>
  </si>
  <si>
    <t>CFM8805D</t>
  </si>
  <si>
    <t>CFMEURGECD</t>
  </si>
  <si>
    <t>CFM8805Z</t>
  </si>
  <si>
    <t>CFM8411A</t>
  </si>
  <si>
    <t>CFMEURRNOA</t>
  </si>
  <si>
    <t>CFM8411B-APV/AP</t>
  </si>
  <si>
    <t>CFM8411CUI</t>
  </si>
  <si>
    <t>CFMEARNCUI</t>
  </si>
  <si>
    <t>CFM8411D</t>
  </si>
  <si>
    <t>CFMEURRNOD</t>
  </si>
  <si>
    <t>CFM8411EZ</t>
  </si>
  <si>
    <t>CFM8411Z</t>
  </si>
  <si>
    <t>CFM8455A</t>
  </si>
  <si>
    <t>CFMEUREXPA</t>
  </si>
  <si>
    <t>CFM8455B-APV/AP</t>
  </si>
  <si>
    <t>CFM8455D</t>
  </si>
  <si>
    <t>CFMEUREXPD</t>
  </si>
  <si>
    <t>CFM8455E</t>
  </si>
  <si>
    <t>CFMZEXPE-E</t>
  </si>
  <si>
    <t>CFM8455Z</t>
  </si>
  <si>
    <t>CFM8458A</t>
  </si>
  <si>
    <t>CFMEURUSAA</t>
  </si>
  <si>
    <t>CFM8458B-APV/AP</t>
  </si>
  <si>
    <t>CFM8458CUI</t>
  </si>
  <si>
    <t>CFMEAUSCUI</t>
  </si>
  <si>
    <t>CFM8458D</t>
  </si>
  <si>
    <t>CFMEURUSAD</t>
  </si>
  <si>
    <t>CFM8458Z</t>
  </si>
  <si>
    <t>CFM8097A</t>
  </si>
  <si>
    <t>CFMPRIEURA</t>
  </si>
  <si>
    <t>CFM8097B</t>
  </si>
  <si>
    <t>CFMPRIEQUB</t>
  </si>
  <si>
    <t>CFM8097C</t>
  </si>
  <si>
    <t>CFMPRIEURC</t>
  </si>
  <si>
    <t>CFM8097G</t>
  </si>
  <si>
    <t>CFMPRIEURG</t>
  </si>
  <si>
    <t>CFM8097LP180</t>
  </si>
  <si>
    <t>CFMPRIEURF</t>
  </si>
  <si>
    <t>CFM8097LP3</t>
  </si>
  <si>
    <t>CFMPRIEURE</t>
  </si>
  <si>
    <t>CFM8097LPI</t>
  </si>
  <si>
    <t>CFMPRIEUPI</t>
  </si>
  <si>
    <t>CFM8097O</t>
  </si>
  <si>
    <t>CFMPRIEURO</t>
  </si>
  <si>
    <t>CFM8097PLAN1</t>
  </si>
  <si>
    <t>CFMPRIEQN1</t>
  </si>
  <si>
    <t>CFM8097PLAN2</t>
  </si>
  <si>
    <t>CFMPRIEQN2</t>
  </si>
  <si>
    <t>CFM8097PLAN3</t>
  </si>
  <si>
    <t>CFMPRIEQN3</t>
  </si>
  <si>
    <t>CFM8097PLAN4</t>
  </si>
  <si>
    <t>CFMPRIEQN4</t>
  </si>
  <si>
    <t>CFM8513ALPAT</t>
  </si>
  <si>
    <t>CFMBCIEPAP</t>
  </si>
  <si>
    <t>CFM8513APV</t>
  </si>
  <si>
    <t>CFMBCIEUAV</t>
  </si>
  <si>
    <t>CFM8513BPRIV</t>
  </si>
  <si>
    <t>CFMBCIEPAB</t>
  </si>
  <si>
    <t>CFM8513CLASI</t>
  </si>
  <si>
    <t>CFMBCIEUCL</t>
  </si>
  <si>
    <t>CFM8513FAMIL</t>
  </si>
  <si>
    <t>CFMBCIEPAF</t>
  </si>
  <si>
    <t>CFM8610A</t>
  </si>
  <si>
    <t>CFMPRIEUEA</t>
  </si>
  <si>
    <t>CFM8610B</t>
  </si>
  <si>
    <t>CFMPRIEUEB</t>
  </si>
  <si>
    <t>CFM8610C</t>
  </si>
  <si>
    <t>CFMPRIEUEC</t>
  </si>
  <si>
    <t>CFM8610G</t>
  </si>
  <si>
    <t>CFMPRIEUEG</t>
  </si>
  <si>
    <t>CFM8610LP180</t>
  </si>
  <si>
    <t>CFMPRIEUEF</t>
  </si>
  <si>
    <t>CFM8610LP3</t>
  </si>
  <si>
    <t>CFMPRIEUEE</t>
  </si>
  <si>
    <t>CFM8610LPI</t>
  </si>
  <si>
    <t>CFMPRIEEPI</t>
  </si>
  <si>
    <t>CFM8610O</t>
  </si>
  <si>
    <t>CFMPRIEUEO</t>
  </si>
  <si>
    <t>CFM8610PLAN1</t>
  </si>
  <si>
    <t>CFMPRIEUN1</t>
  </si>
  <si>
    <t>CFM8610PLAN2</t>
  </si>
  <si>
    <t>CFMPRIEUN2</t>
  </si>
  <si>
    <t>CFM8610PLAN3</t>
  </si>
  <si>
    <t>CFMPRIEUN3</t>
  </si>
  <si>
    <t>CFM8610PLAN4</t>
  </si>
  <si>
    <t>CFMPRIEUN4</t>
  </si>
  <si>
    <t>CFM9187A</t>
  </si>
  <si>
    <t>CFMSECEUEA</t>
  </si>
  <si>
    <t>CFM9187B</t>
  </si>
  <si>
    <t>CFMSECEUEB</t>
  </si>
  <si>
    <t>CFM9187D</t>
  </si>
  <si>
    <t>CFMSECEUED</t>
  </si>
  <si>
    <t>CFM9187H</t>
  </si>
  <si>
    <t>CFMSECEUEH</t>
  </si>
  <si>
    <t>CFM9187I-APV</t>
  </si>
  <si>
    <t>CFMSECEUEI</t>
  </si>
  <si>
    <t>CFM9187J</t>
  </si>
  <si>
    <t>CFMSECEUEJ</t>
  </si>
  <si>
    <t>CFM9187S</t>
  </si>
  <si>
    <t>CFMSECEUES</t>
  </si>
  <si>
    <t>CFM9187V</t>
  </si>
  <si>
    <t>CFMSECEUEV</t>
  </si>
  <si>
    <t>CFM9166UNICA</t>
  </si>
  <si>
    <t>CFM8129B</t>
  </si>
  <si>
    <t>CFMBCHEUDB</t>
  </si>
  <si>
    <t>CFM8129BCH</t>
  </si>
  <si>
    <t>CFMBCHEUBH</t>
  </si>
  <si>
    <t>CFM8129BPLUS</t>
  </si>
  <si>
    <t>CFMBCHEDBP</t>
  </si>
  <si>
    <t>CFM8129L</t>
  </si>
  <si>
    <t>CFM8129M</t>
  </si>
  <si>
    <t>CFMBCHEUDC</t>
  </si>
  <si>
    <t>CFM8933APV</t>
  </si>
  <si>
    <t>CFMBICEXGB</t>
  </si>
  <si>
    <t>CFM8933CLASICA</t>
  </si>
  <si>
    <t>CFMBICEXGA</t>
  </si>
  <si>
    <t>CFM8933D</t>
  </si>
  <si>
    <t>CFMBICEXGD</t>
  </si>
  <si>
    <t>CFM8933E</t>
  </si>
  <si>
    <t>CFMBICEXGE</t>
  </si>
  <si>
    <t>CFM8933G</t>
  </si>
  <si>
    <t>CFMBICEXGG</t>
  </si>
  <si>
    <t>CFM8933INSTITUC</t>
  </si>
  <si>
    <t>CFMBICEXGI</t>
  </si>
  <si>
    <t>CFM8933K</t>
  </si>
  <si>
    <t>CFM8933LARGOPLA</t>
  </si>
  <si>
    <t>CFMBICEXGF</t>
  </si>
  <si>
    <t>CFM8933LIQUIDEZ</t>
  </si>
  <si>
    <t>CFMBICEXGC</t>
  </si>
  <si>
    <t>CFM9238APV</t>
  </si>
  <si>
    <t>CFMBICELPB</t>
  </si>
  <si>
    <t>CFM9238CLASICA</t>
  </si>
  <si>
    <t>CFMBICELPA</t>
  </si>
  <si>
    <t>CFM9238D</t>
  </si>
  <si>
    <t>CFMBICELPD</t>
  </si>
  <si>
    <t>CFM9238G</t>
  </si>
  <si>
    <t>CFMBICELPG</t>
  </si>
  <si>
    <t>CFM9238INSTITUC</t>
  </si>
  <si>
    <t>CFMBICELPI</t>
  </si>
  <si>
    <t>CFM9238K</t>
  </si>
  <si>
    <t>CFM9238LARGOPLA</t>
  </si>
  <si>
    <t>CFMBICELPF</t>
  </si>
  <si>
    <t>CFM9238LIQUIDEZ</t>
  </si>
  <si>
    <t>CFMBICELPC</t>
  </si>
  <si>
    <t>CFM9699CLASI</t>
  </si>
  <si>
    <t>CFM9748A</t>
  </si>
  <si>
    <t>CFMLVBR-F</t>
  </si>
  <si>
    <t>CFM9748APV</t>
  </si>
  <si>
    <t>CFM9748F</t>
  </si>
  <si>
    <t>CFM9748LV</t>
  </si>
  <si>
    <t>CFM9748Q</t>
  </si>
  <si>
    <t>CFM9372ADC</t>
  </si>
  <si>
    <t>CFM9372ALPAT</t>
  </si>
  <si>
    <t>CFM9372BPRIV</t>
  </si>
  <si>
    <t>CFM9371ADC</t>
  </si>
  <si>
    <t>CFM9371BCI</t>
  </si>
  <si>
    <t>CFM9371BPRIV</t>
  </si>
  <si>
    <t>CFM9371CLASI</t>
  </si>
  <si>
    <t>CFM9371I</t>
  </si>
  <si>
    <t>CFM9727INVER</t>
  </si>
  <si>
    <t>CFM9675CLASI</t>
  </si>
  <si>
    <t>CFMBCIEA7C</t>
  </si>
  <si>
    <t>CFM9586INVER</t>
  </si>
  <si>
    <t>CFM9440UNICA</t>
  </si>
  <si>
    <t>CFM9457UNICA</t>
  </si>
  <si>
    <t>CFMBCI1202</t>
  </si>
  <si>
    <t>CFM9632CLASI</t>
  </si>
  <si>
    <t>CFMBCIEUMC</t>
  </si>
  <si>
    <t>CFM9587INVER</t>
  </si>
  <si>
    <t>CFMBCIEGFI</t>
  </si>
  <si>
    <t>CFM9511ALPAT</t>
  </si>
  <si>
    <t>CFMBCIDCH3</t>
  </si>
  <si>
    <t>CFM9511APV</t>
  </si>
  <si>
    <t>CFMBCIDCH2</t>
  </si>
  <si>
    <t>CFM9511BPRIV</t>
  </si>
  <si>
    <t>CFMBCIDCH4</t>
  </si>
  <si>
    <t>CFM9511CLASI</t>
  </si>
  <si>
    <t>CFMBCIDCH1</t>
  </si>
  <si>
    <t>CFM9228ALPAT</t>
  </si>
  <si>
    <t>CFM9228APV</t>
  </si>
  <si>
    <t>CFM9228BPRIV</t>
  </si>
  <si>
    <t>CFM9228CLASI</t>
  </si>
  <si>
    <t>CFM9228FAMIL</t>
  </si>
  <si>
    <t>CFM9231A</t>
  </si>
  <si>
    <t>CFM9231ADC</t>
  </si>
  <si>
    <t>CFM9231ALPAT</t>
  </si>
  <si>
    <t>CFMBCINDAP</t>
  </si>
  <si>
    <t>CFM9231BCI</t>
  </si>
  <si>
    <t>CFMBCINDBC</t>
  </si>
  <si>
    <t>CFM9231BPRIV</t>
  </si>
  <si>
    <t>CFMBCINDBP</t>
  </si>
  <si>
    <t>CFM9231CLASI</t>
  </si>
  <si>
    <t>CFMBCINDCL</t>
  </si>
  <si>
    <t>CFM9231INSTI</t>
  </si>
  <si>
    <t>CFM9875CLASI</t>
  </si>
  <si>
    <t>CFM9445ADC</t>
  </si>
  <si>
    <t>CFMBCIRDAD</t>
  </si>
  <si>
    <t>CFM9445ALPAT</t>
  </si>
  <si>
    <t>CFMBCIRDAP</t>
  </si>
  <si>
    <t>CFM9445BCI</t>
  </si>
  <si>
    <t>CFMBCIRDBC</t>
  </si>
  <si>
    <t>CFM9445BPRIV</t>
  </si>
  <si>
    <t>CFMBCIRDBP</t>
  </si>
  <si>
    <t>CFM9445CLASI</t>
  </si>
  <si>
    <t>CFMBCIRDCL</t>
  </si>
  <si>
    <t>CFM9445I</t>
  </si>
  <si>
    <t>CFMBCIRDSI</t>
  </si>
  <si>
    <t>CFM9365A</t>
  </si>
  <si>
    <t>CFMCCCLIGA</t>
  </si>
  <si>
    <t>CFM9365B</t>
  </si>
  <si>
    <t>CFMCCCLIGB</t>
  </si>
  <si>
    <t>CFM9365I</t>
  </si>
  <si>
    <t>CFMCCCLIGI</t>
  </si>
  <si>
    <t>CFM9365IM</t>
  </si>
  <si>
    <t>CFMCCCLIIM</t>
  </si>
  <si>
    <t>CFM9365U</t>
  </si>
  <si>
    <t>CFMCCCLIGU</t>
  </si>
  <si>
    <t>CFM9107I&lt;ChlNa&gt;</t>
  </si>
  <si>
    <t>CFM9107I</t>
  </si>
  <si>
    <t>Fm Cc Macro 2.0</t>
  </si>
  <si>
    <t>CFM9310B</t>
  </si>
  <si>
    <t>CFMIMTM15B</t>
  </si>
  <si>
    <t>CFM9310D</t>
  </si>
  <si>
    <t>CFMIMTM15D</t>
  </si>
  <si>
    <t>CFM9310E</t>
  </si>
  <si>
    <t>CFMIMTM15E</t>
  </si>
  <si>
    <t>CFM9310F</t>
  </si>
  <si>
    <t>CFMIMTM15F</t>
  </si>
  <si>
    <t>CFM9310I</t>
  </si>
  <si>
    <t>CFMIMTM15I</t>
  </si>
  <si>
    <t>CFM9310IM</t>
  </si>
  <si>
    <t>CFMIMTM15M</t>
  </si>
  <si>
    <t>CFM9019UNICA</t>
  </si>
  <si>
    <t>CFMITNIPSA</t>
  </si>
  <si>
    <t>CFM9557A</t>
  </si>
  <si>
    <t>CFMLVAAA-E</t>
  </si>
  <si>
    <t>CFM9557APV</t>
  </si>
  <si>
    <t>CFMLAAAP-E</t>
  </si>
  <si>
    <t>CFM9557F</t>
  </si>
  <si>
    <t>CFMLVAAF-E</t>
  </si>
  <si>
    <t>CFM9557LV</t>
  </si>
  <si>
    <t>CFMLVAAL-E</t>
  </si>
  <si>
    <t>CFM9557Q</t>
  </si>
  <si>
    <t>CFMLVAAQ-E</t>
  </si>
  <si>
    <t>CFM9027A</t>
  </si>
  <si>
    <t>CFMLVEUROA</t>
  </si>
  <si>
    <t>CFM9027APV</t>
  </si>
  <si>
    <t>CFMLVEURAP</t>
  </si>
  <si>
    <t>CFM9027F</t>
  </si>
  <si>
    <t>CFMLVEUROF</t>
  </si>
  <si>
    <t>CFM9027I</t>
  </si>
  <si>
    <t>CFMLVEUROI</t>
  </si>
  <si>
    <t>CFM9027LV</t>
  </si>
  <si>
    <t>CFMLVEUROL</t>
  </si>
  <si>
    <t>CFM9027P</t>
  </si>
  <si>
    <t>CFMLVFPAP</t>
  </si>
  <si>
    <t>CFM9226ADC</t>
  </si>
  <si>
    <t>CFM9226ALPAT</t>
  </si>
  <si>
    <t>CFM9226APV</t>
  </si>
  <si>
    <t>CFM9226BPRIV</t>
  </si>
  <si>
    <t>CFM9226INSTI</t>
  </si>
  <si>
    <t>CFM9060APV</t>
  </si>
  <si>
    <t>CFMBCIPAPV</t>
  </si>
  <si>
    <t>CFM9060INVER</t>
  </si>
  <si>
    <t>CFMBCIPAIN</t>
  </si>
  <si>
    <t>CFM9061APV</t>
  </si>
  <si>
    <t>CFMBCIPAHV</t>
  </si>
  <si>
    <t>CFM9061INVER</t>
  </si>
  <si>
    <t>CFMBCIPAIV</t>
  </si>
  <si>
    <t>CFM9062APV</t>
  </si>
  <si>
    <t>CFMBCIPBPV</t>
  </si>
  <si>
    <t>CFM9062INVER</t>
  </si>
  <si>
    <t>CFMBCIPBIN</t>
  </si>
  <si>
    <t>CFM9063APV</t>
  </si>
  <si>
    <t>CFMBCICNPV</t>
  </si>
  <si>
    <t>CFM9063INVER</t>
  </si>
  <si>
    <t>CFMBCICNIV</t>
  </si>
  <si>
    <t>CFM9428A</t>
  </si>
  <si>
    <t>CFMDIAGREA</t>
  </si>
  <si>
    <t>CFM9428APV</t>
  </si>
  <si>
    <t>CFMDIAGAPV</t>
  </si>
  <si>
    <t>CFM9428F</t>
  </si>
  <si>
    <t>CFMDIAGREF</t>
  </si>
  <si>
    <t>CFM9428P</t>
  </si>
  <si>
    <t>CFMDIAGREP</t>
  </si>
  <si>
    <t>CFM9429A</t>
  </si>
  <si>
    <t>CFMDIBALAA</t>
  </si>
  <si>
    <t>CFM9429APV</t>
  </si>
  <si>
    <t>CFMDIBAAPV</t>
  </si>
  <si>
    <t>CFM9429F</t>
  </si>
  <si>
    <t>CFMDIBALAF</t>
  </si>
  <si>
    <t>CFM9429P</t>
  </si>
  <si>
    <t>CFMDIBALAP</t>
  </si>
  <si>
    <t>CFM9430A</t>
  </si>
  <si>
    <t>CFMDICONSA</t>
  </si>
  <si>
    <t>CFM9430APV</t>
  </si>
  <si>
    <t>CFMDICOAPV</t>
  </si>
  <si>
    <t>CFM9430F</t>
  </si>
  <si>
    <t>CFMDICONSF</t>
  </si>
  <si>
    <t>CFM9430P</t>
  </si>
  <si>
    <t>CFMDICONSP</t>
  </si>
  <si>
    <t>CFM9431A</t>
  </si>
  <si>
    <t>CFMDICRECA</t>
  </si>
  <si>
    <t>CFM9431APV</t>
  </si>
  <si>
    <t>CFMDICRAPV</t>
  </si>
  <si>
    <t>CFM9431F</t>
  </si>
  <si>
    <t>CFMDICRECF</t>
  </si>
  <si>
    <t>CFM9431P</t>
  </si>
  <si>
    <t>CFMDICRECP</t>
  </si>
  <si>
    <t>CFM9432A</t>
  </si>
  <si>
    <t>CFMDIMODEA</t>
  </si>
  <si>
    <t>CFM9432APV</t>
  </si>
  <si>
    <t>CFMDIMOAPV</t>
  </si>
  <si>
    <t>CFM9432F</t>
  </si>
  <si>
    <t>CFMDIMODEF</t>
  </si>
  <si>
    <t>CFM9432P</t>
  </si>
  <si>
    <t>CFMDIMODEP</t>
  </si>
  <si>
    <t>CFM9221A</t>
  </si>
  <si>
    <t>CFMLVAHDOA</t>
  </si>
  <si>
    <t>CFM9221APV</t>
  </si>
  <si>
    <t>CFM9221F</t>
  </si>
  <si>
    <t>CFM9221I</t>
  </si>
  <si>
    <t>CFM9593A</t>
  </si>
  <si>
    <t>CFMPRICAUA</t>
  </si>
  <si>
    <t>CFM9593B</t>
  </si>
  <si>
    <t>CFM9593C</t>
  </si>
  <si>
    <t>CFMPRICAUC</t>
  </si>
  <si>
    <t>CFM9593G</t>
  </si>
  <si>
    <t>CFMPRICAUG</t>
  </si>
  <si>
    <t>CFM9593K</t>
  </si>
  <si>
    <t>CFM9593LP180</t>
  </si>
  <si>
    <t>CFMPRICA80</t>
  </si>
  <si>
    <t>CFM9593LP3</t>
  </si>
  <si>
    <t>CFMPRICAP3</t>
  </si>
  <si>
    <t>CFM9593LPI</t>
  </si>
  <si>
    <t>CFMPRICUPI</t>
  </si>
  <si>
    <t>CFM9593PLAN1</t>
  </si>
  <si>
    <t>CFM9593PLAN2</t>
  </si>
  <si>
    <t>CFM9593PLAN3</t>
  </si>
  <si>
    <t>CFM9593PLAN4</t>
  </si>
  <si>
    <t>CFM9596A</t>
  </si>
  <si>
    <t>CFMPRICDEA</t>
  </si>
  <si>
    <t>CFM9596B</t>
  </si>
  <si>
    <t>CFM9596C</t>
  </si>
  <si>
    <t>CFMPRICDEC</t>
  </si>
  <si>
    <t>CFM9596G</t>
  </si>
  <si>
    <t>CFMPRICDEG</t>
  </si>
  <si>
    <t>CFM9596K</t>
  </si>
  <si>
    <t>CFM9596LP180</t>
  </si>
  <si>
    <t>CFMPRICD80</t>
  </si>
  <si>
    <t>CFM9596LP3</t>
  </si>
  <si>
    <t>CFMPRICDP3</t>
  </si>
  <si>
    <t>CFM9596LPI</t>
  </si>
  <si>
    <t>CFMPRICDPI</t>
  </si>
  <si>
    <t>CFM9596PLAN1</t>
  </si>
  <si>
    <t>CFM9596PLAN2</t>
  </si>
  <si>
    <t>CFM9596PLAN3</t>
  </si>
  <si>
    <t>CFM9596PLAN4</t>
  </si>
  <si>
    <t>CFM9597A</t>
  </si>
  <si>
    <t>CFMPRIDUFA</t>
  </si>
  <si>
    <t>CFM9597B</t>
  </si>
  <si>
    <t>CFM9597C</t>
  </si>
  <si>
    <t>CFMPRIDUFC</t>
  </si>
  <si>
    <t>CFM9597G</t>
  </si>
  <si>
    <t>CFMPRIDUFG</t>
  </si>
  <si>
    <t>CFM9597I</t>
  </si>
  <si>
    <t>CFMPRIDUFI</t>
  </si>
  <si>
    <t>CFM9597LP180</t>
  </si>
  <si>
    <t>CFMPRIDU80</t>
  </si>
  <si>
    <t>CFM9597LP3</t>
  </si>
  <si>
    <t>CFMPRIDUP3</t>
  </si>
  <si>
    <t>CFM9597LPI</t>
  </si>
  <si>
    <t>CFMPRIDUPI</t>
  </si>
  <si>
    <t>CFM9597O</t>
  </si>
  <si>
    <t>CFMPRIDUFO</t>
  </si>
  <si>
    <t>CFM9597PLAN1</t>
  </si>
  <si>
    <t>CFM9597PLAN2</t>
  </si>
  <si>
    <t>CFM9597PLAN3</t>
  </si>
  <si>
    <t>CFM9597PLAN4</t>
  </si>
  <si>
    <t>CFM9811A</t>
  </si>
  <si>
    <t>CFM9811B</t>
  </si>
  <si>
    <t>CFM9810A</t>
  </si>
  <si>
    <t>CFM9810B</t>
  </si>
  <si>
    <t>CFM8959APV</t>
  </si>
  <si>
    <t>CFMITAFDAP</t>
  </si>
  <si>
    <t>CFM8959D1</t>
  </si>
  <si>
    <t>CFMITAFDD1</t>
  </si>
  <si>
    <t>CFM8959F1</t>
  </si>
  <si>
    <t>CFMITAFDF1</t>
  </si>
  <si>
    <t>CFM8959F2</t>
  </si>
  <si>
    <t>CFMITAFDF2</t>
  </si>
  <si>
    <t>CFM8959F3</t>
  </si>
  <si>
    <t>CFMITAFDF3</t>
  </si>
  <si>
    <t>CFM8959F4</t>
  </si>
  <si>
    <t>CFMITAFDF4</t>
  </si>
  <si>
    <t>CFM8959F5</t>
  </si>
  <si>
    <t>CFMITAFDF5</t>
  </si>
  <si>
    <t>CFM8959IT</t>
  </si>
  <si>
    <t>CFMITAFDIT</t>
  </si>
  <si>
    <t>CFM8959S</t>
  </si>
  <si>
    <t>CFMITAFDIS</t>
  </si>
  <si>
    <t>CFM8588ALPAT</t>
  </si>
  <si>
    <t>CFMBCIFRAP</t>
  </si>
  <si>
    <t>CFM8588APV</t>
  </si>
  <si>
    <t>CFMBCIFRAV</t>
  </si>
  <si>
    <t>CFM8588CLASI</t>
  </si>
  <si>
    <t>CFMBCIFRAC</t>
  </si>
  <si>
    <t>CFM8588FAMIL</t>
  </si>
  <si>
    <t>CFMBCIFRAF</t>
  </si>
  <si>
    <t>CFM9648APV</t>
  </si>
  <si>
    <t>CFMSTDGAAV</t>
  </si>
  <si>
    <t>CFM9648EJECU</t>
  </si>
  <si>
    <t>CFMSTDGAAE</t>
  </si>
  <si>
    <t>CFM9648G</t>
  </si>
  <si>
    <t>CFMSTDGAAG</t>
  </si>
  <si>
    <t>CFM9646APV</t>
  </si>
  <si>
    <t>CFMSTDAEQV</t>
  </si>
  <si>
    <t>CFM9646EJECU</t>
  </si>
  <si>
    <t>CFMSTDAEQE</t>
  </si>
  <si>
    <t>CFM9646G</t>
  </si>
  <si>
    <t>CFMSTDAEQG</t>
  </si>
  <si>
    <t>CFM9649ALTO</t>
  </si>
  <si>
    <t>CFMSTDAPRP</t>
  </si>
  <si>
    <t>CFM9649APV</t>
  </si>
  <si>
    <t>CFMSTDAPRV</t>
  </si>
  <si>
    <t>CFM9649EJECU</t>
  </si>
  <si>
    <t>CFMSTDAPRE</t>
  </si>
  <si>
    <t>CFM9649G</t>
  </si>
  <si>
    <t>CFMSTDAPRG</t>
  </si>
  <si>
    <t>CFM9647ALTO</t>
  </si>
  <si>
    <t>CFMSTDGARP</t>
  </si>
  <si>
    <t>CFM9647APV</t>
  </si>
  <si>
    <t>CFMSTDGARV</t>
  </si>
  <si>
    <t>CFM9647EJECU</t>
  </si>
  <si>
    <t>CFMSTDGARE</t>
  </si>
  <si>
    <t>CFM9647G</t>
  </si>
  <si>
    <t>CFMSTDGARG</t>
  </si>
  <si>
    <t>CFM9006A</t>
  </si>
  <si>
    <t>CFMCFNGACA</t>
  </si>
  <si>
    <t>CFM9006ADC</t>
  </si>
  <si>
    <t>CFMBTGGADC</t>
  </si>
  <si>
    <t>CFM9006B</t>
  </si>
  <si>
    <t>CFMCFNGACB</t>
  </si>
  <si>
    <t>CFM9006B-APV</t>
  </si>
  <si>
    <t>CFMCFNGABA</t>
  </si>
  <si>
    <t>CFM9006C</t>
  </si>
  <si>
    <t>CFMCFNGACC</t>
  </si>
  <si>
    <t>CFM9006F</t>
  </si>
  <si>
    <t>CFMBTGGACF</t>
  </si>
  <si>
    <t>CFM9006F-APV</t>
  </si>
  <si>
    <t>CFMBTGGAFV</t>
  </si>
  <si>
    <t>CFM9006I</t>
  </si>
  <si>
    <t>CFMCFNGACI</t>
  </si>
  <si>
    <t>CFM9006I-APV</t>
  </si>
  <si>
    <t>CFMCFNGAIA</t>
  </si>
  <si>
    <t>CFM9873A</t>
  </si>
  <si>
    <t>CFM9873ADC</t>
  </si>
  <si>
    <t>CFM9873B-APV</t>
  </si>
  <si>
    <t>CFM9872A</t>
  </si>
  <si>
    <t>CFM9872ADC</t>
  </si>
  <si>
    <t>CFM9872B-APV</t>
  </si>
  <si>
    <t>CFM9872I</t>
  </si>
  <si>
    <t>CFM8824A</t>
  </si>
  <si>
    <t>CFMPRIGEAA</t>
  </si>
  <si>
    <t>CFM8824B</t>
  </si>
  <si>
    <t>CFMBANGEAB</t>
  </si>
  <si>
    <t>CFM8824C</t>
  </si>
  <si>
    <t>CFMPRIGEAC</t>
  </si>
  <si>
    <t>CFM8824G</t>
  </si>
  <si>
    <t>CFMPRIGEAG</t>
  </si>
  <si>
    <t>CFM8824LP180</t>
  </si>
  <si>
    <t>CFMPRIGEAF</t>
  </si>
  <si>
    <t>CFM8824LP3</t>
  </si>
  <si>
    <t>CFMPRIGEAE</t>
  </si>
  <si>
    <t>CFM8824LPI</t>
  </si>
  <si>
    <t>CFMPRIGAPI</t>
  </si>
  <si>
    <t>CFM8824PLAN1</t>
  </si>
  <si>
    <t>CFMPRIGEA1</t>
  </si>
  <si>
    <t>CFM8824PLAN2</t>
  </si>
  <si>
    <t>CFMPRIGEA2</t>
  </si>
  <si>
    <t>CFM8824PLAN3</t>
  </si>
  <si>
    <t>CFMPRIGEA3</t>
  </si>
  <si>
    <t>CFM8824PLAN4</t>
  </si>
  <si>
    <t>CFMPRIGEA4</t>
  </si>
  <si>
    <t>CFM8825A</t>
  </si>
  <si>
    <t>CFMPRIGEBA</t>
  </si>
  <si>
    <t>CFM8825B</t>
  </si>
  <si>
    <t>CFMPRIGEAB</t>
  </si>
  <si>
    <t>CFM8825C</t>
  </si>
  <si>
    <t>CFMPRIGEBC</t>
  </si>
  <si>
    <t>CFM8825G</t>
  </si>
  <si>
    <t>CFMPRIGEBG</t>
  </si>
  <si>
    <t>CFM8825LP180</t>
  </si>
  <si>
    <t>CFMPRIGEBF</t>
  </si>
  <si>
    <t>CFM8825LP3</t>
  </si>
  <si>
    <t>CFMPRIGEBE</t>
  </si>
  <si>
    <t>CFM8825LPI</t>
  </si>
  <si>
    <t>CFMPRIGBPI</t>
  </si>
  <si>
    <t>CFM8825PLAN1</t>
  </si>
  <si>
    <t>CFMPRIGEN1</t>
  </si>
  <si>
    <t>CFM8825PLAN2</t>
  </si>
  <si>
    <t>CFMPRIGEN2</t>
  </si>
  <si>
    <t>CFM8825PLAN3</t>
  </si>
  <si>
    <t>CFMPRIGEN3</t>
  </si>
  <si>
    <t>CFM8825PLAN4</t>
  </si>
  <si>
    <t>CFMPRIGEN4</t>
  </si>
  <si>
    <t>CFM8826A</t>
  </si>
  <si>
    <t>CFMPRIGECA</t>
  </si>
  <si>
    <t>CFM8826B</t>
  </si>
  <si>
    <t>CFMPRIGECB</t>
  </si>
  <si>
    <t>CFM8826C</t>
  </si>
  <si>
    <t>CFMPRIGECC</t>
  </si>
  <si>
    <t>CFM8826G</t>
  </si>
  <si>
    <t>CFMPRIGECG</t>
  </si>
  <si>
    <t>CFM8826LP180</t>
  </si>
  <si>
    <t>CFMPRIGECF</t>
  </si>
  <si>
    <t>CFM8826LP3</t>
  </si>
  <si>
    <t>CFMPRIGECE</t>
  </si>
  <si>
    <t>CFM8826LPI</t>
  </si>
  <si>
    <t>CFMPRIGCPI</t>
  </si>
  <si>
    <t>CFM8826O</t>
  </si>
  <si>
    <t>CFMPRIGECO</t>
  </si>
  <si>
    <t>CFM8826PLAN1</t>
  </si>
  <si>
    <t>CFMPRIGCN1</t>
  </si>
  <si>
    <t>CFM8826PLAN2</t>
  </si>
  <si>
    <t>CFMPRIGCN2</t>
  </si>
  <si>
    <t>CFM8826PLAN3</t>
  </si>
  <si>
    <t>CFMPRIGCN3</t>
  </si>
  <si>
    <t>CFM8826PLAN4</t>
  </si>
  <si>
    <t>CFMPRIGCN4</t>
  </si>
  <si>
    <t>CFM8827A</t>
  </si>
  <si>
    <t>CFMPRIGEDA</t>
  </si>
  <si>
    <t>CFM8827B</t>
  </si>
  <si>
    <t>CFMPRIGEDB</t>
  </si>
  <si>
    <t>CFM8827C</t>
  </si>
  <si>
    <t>CFMPRIGEDC</t>
  </si>
  <si>
    <t>CFM8827G</t>
  </si>
  <si>
    <t>CFMPRIGEDG</t>
  </si>
  <si>
    <t>CFM8827LP180</t>
  </si>
  <si>
    <t>CFMPRIGEDF</t>
  </si>
  <si>
    <t>CFM8827LP3</t>
  </si>
  <si>
    <t>CFMPRIGEDE</t>
  </si>
  <si>
    <t>CFM8827LPI</t>
  </si>
  <si>
    <t>CFMPRIGDPI</t>
  </si>
  <si>
    <t>CFM8827PLAN1</t>
  </si>
  <si>
    <t>CFMPRIGDN1</t>
  </si>
  <si>
    <t>CFM8827PLAN2</t>
  </si>
  <si>
    <t>CFMPRIGDN2</t>
  </si>
  <si>
    <t>CFM8827PLAN3</t>
  </si>
  <si>
    <t>CFMPRIGDN3</t>
  </si>
  <si>
    <t>CFM8827PLAN4</t>
  </si>
  <si>
    <t>CFMPRIGDN4</t>
  </si>
  <si>
    <t>CFM8638ALTOP</t>
  </si>
  <si>
    <t>CFMBCIG20A</t>
  </si>
  <si>
    <t>CFM8638APV</t>
  </si>
  <si>
    <t>CFMBCIGP20</t>
  </si>
  <si>
    <t>CFM8638APVC</t>
  </si>
  <si>
    <t>CFMBCIG20P</t>
  </si>
  <si>
    <t>CFM8638BPRIV</t>
  </si>
  <si>
    <t>CFMBCIG20B</t>
  </si>
  <si>
    <t>CFM8638CLASI</t>
  </si>
  <si>
    <t>CFMBCIG20C</t>
  </si>
  <si>
    <t>CFM8638FAMIL</t>
  </si>
  <si>
    <t>CFMBCIG20F</t>
  </si>
  <si>
    <t>CFM8639ALTOP</t>
  </si>
  <si>
    <t>CFMBCIG50A</t>
  </si>
  <si>
    <t>CFM8639APV</t>
  </si>
  <si>
    <t>CFMBCIGP50</t>
  </si>
  <si>
    <t>CFM8639APVC</t>
  </si>
  <si>
    <t>CFMBCIG50P</t>
  </si>
  <si>
    <t>CFM8639BPRIV</t>
  </si>
  <si>
    <t>CFMBCIG50B</t>
  </si>
  <si>
    <t>CFM8639CLASI</t>
  </si>
  <si>
    <t>CFMBCIG50C</t>
  </si>
  <si>
    <t>CFM8639FAMIL</t>
  </si>
  <si>
    <t>CFMBCIG50F</t>
  </si>
  <si>
    <t>CFM8640ALTOP</t>
  </si>
  <si>
    <t>CFMBCIG80A</t>
  </si>
  <si>
    <t>CFM8640APV</t>
  </si>
  <si>
    <t>CFMBCIGP80</t>
  </si>
  <si>
    <t>CFM8640APVC</t>
  </si>
  <si>
    <t>CFMBCIG80P</t>
  </si>
  <si>
    <t>CFM8640BPRIV</t>
  </si>
  <si>
    <t>CFMBCIG80B</t>
  </si>
  <si>
    <t>CFM8640CLASI</t>
  </si>
  <si>
    <t>CFMBCIG80C</t>
  </si>
  <si>
    <t>CFM8640FAMIL</t>
  </si>
  <si>
    <t>CFMBCIG80F</t>
  </si>
  <si>
    <t>CFM8993APV</t>
  </si>
  <si>
    <t>CFMITAGAGV</t>
  </si>
  <si>
    <t>CFM8993F1</t>
  </si>
  <si>
    <t>CFMITAGAF1</t>
  </si>
  <si>
    <t>CFM8993F2</t>
  </si>
  <si>
    <t>CFMITAGAF2</t>
  </si>
  <si>
    <t>CFM8993F3</t>
  </si>
  <si>
    <t>CFMITAGAF3</t>
  </si>
  <si>
    <t>CFM8993F4</t>
  </si>
  <si>
    <t>CFMITAGAF4</t>
  </si>
  <si>
    <t>CFM8993F5</t>
  </si>
  <si>
    <t>CFMITAGAF5</t>
  </si>
  <si>
    <t>CFM8993IT</t>
  </si>
  <si>
    <t>CFMITAGAIT</t>
  </si>
  <si>
    <t>CFM8993S</t>
  </si>
  <si>
    <t>CFMITAGAGS</t>
  </si>
  <si>
    <t>CFM8993S-APV</t>
  </si>
  <si>
    <t>CFMITAGASV</t>
  </si>
  <si>
    <t>CFM8993S2</t>
  </si>
  <si>
    <t>CFMITAGAS2</t>
  </si>
  <si>
    <t>CFM8994APV</t>
  </si>
  <si>
    <t>CFMITAGCPV</t>
  </si>
  <si>
    <t>CFM8994F1</t>
  </si>
  <si>
    <t>CFMITAGCF1</t>
  </si>
  <si>
    <t>CFM8994F2</t>
  </si>
  <si>
    <t>CFMITAGCF2</t>
  </si>
  <si>
    <t>CFM8994F3</t>
  </si>
  <si>
    <t>CFMITAGCF3</t>
  </si>
  <si>
    <t>CFM8994F4</t>
  </si>
  <si>
    <t>CFMITAGCF4</t>
  </si>
  <si>
    <t>CFM8994F5</t>
  </si>
  <si>
    <t>CFMITAGCF5</t>
  </si>
  <si>
    <t>CFM8994IT</t>
  </si>
  <si>
    <t>CFMITAGCIT</t>
  </si>
  <si>
    <t>CFM8994S</t>
  </si>
  <si>
    <t>CFMITAGCOS</t>
  </si>
  <si>
    <t>CFM8994S-APV</t>
  </si>
  <si>
    <t>CFMITAGCSA</t>
  </si>
  <si>
    <t>CFM8994S2</t>
  </si>
  <si>
    <t>CFMITAGGS2</t>
  </si>
  <si>
    <t>CFM8992APV</t>
  </si>
  <si>
    <t>CFMITAGMPV</t>
  </si>
  <si>
    <t>CFM8992F1</t>
  </si>
  <si>
    <t>CFMITAGMF1</t>
  </si>
  <si>
    <t>CFM8992F2</t>
  </si>
  <si>
    <t>CFMITAGMF2</t>
  </si>
  <si>
    <t>CFM8992F3</t>
  </si>
  <si>
    <t>CFMITAGMF3</t>
  </si>
  <si>
    <t>CFM8992F4</t>
  </si>
  <si>
    <t>CFMITAGMF4</t>
  </si>
  <si>
    <t>CFM8992F5</t>
  </si>
  <si>
    <t>CFMITAGMF5</t>
  </si>
  <si>
    <t>CFM8992IT</t>
  </si>
  <si>
    <t>CFMITAGMIT</t>
  </si>
  <si>
    <t>CFM8992S</t>
  </si>
  <si>
    <t>CFMITAGMOS</t>
  </si>
  <si>
    <t>CFM8992S-APV</t>
  </si>
  <si>
    <t>CFMITAGMSA</t>
  </si>
  <si>
    <t>CFM8992S2</t>
  </si>
  <si>
    <t>CFMITAGMS2</t>
  </si>
  <si>
    <t>CFM9005A</t>
  </si>
  <si>
    <t>CFMCFNGDEA</t>
  </si>
  <si>
    <t>CFM9005ADC</t>
  </si>
  <si>
    <t>CFMBTGGDDC</t>
  </si>
  <si>
    <t>CFM9005B</t>
  </si>
  <si>
    <t>CFMCFNGDEB</t>
  </si>
  <si>
    <t>CFM9005B-APV</t>
  </si>
  <si>
    <t>CFMCFNGDBA</t>
  </si>
  <si>
    <t>CFM9005C</t>
  </si>
  <si>
    <t>CFMCFNGDEC</t>
  </si>
  <si>
    <t>CFM9005F</t>
  </si>
  <si>
    <t>CFM9005F-APV</t>
  </si>
  <si>
    <t>CFM9005I</t>
  </si>
  <si>
    <t>CFMCFNGDEI</t>
  </si>
  <si>
    <t>CFM9005I-APV</t>
  </si>
  <si>
    <t>CFMCFNGDIA</t>
  </si>
  <si>
    <t>CFM8301L</t>
  </si>
  <si>
    <t>CFMBCHGDFU</t>
  </si>
  <si>
    <t>CFM8301M</t>
  </si>
  <si>
    <t>CFMBCHGLDC</t>
  </si>
  <si>
    <t>CFM9024A</t>
  </si>
  <si>
    <t>CFMCFNGEMA</t>
  </si>
  <si>
    <t>CFM9024ADC</t>
  </si>
  <si>
    <t>CFMBTGGEDC</t>
  </si>
  <si>
    <t>CFM9024B</t>
  </si>
  <si>
    <t>CFMCFNGEMB</t>
  </si>
  <si>
    <t>CFM9024B-APV</t>
  </si>
  <si>
    <t>CFMCFNGEBV</t>
  </si>
  <si>
    <t>CFM9024C</t>
  </si>
  <si>
    <t>CFMCFNGEMC</t>
  </si>
  <si>
    <t>CFM9024F</t>
  </si>
  <si>
    <t>CFM9024F-APV</t>
  </si>
  <si>
    <t>CFM9024I</t>
  </si>
  <si>
    <t>CFMCFNGEMI</t>
  </si>
  <si>
    <t>CFM9024I-APV</t>
  </si>
  <si>
    <t>CFMCFNGEIV</t>
  </si>
  <si>
    <t>CFM8088B</t>
  </si>
  <si>
    <t>CFMBCHGNDB</t>
  </si>
  <si>
    <t>CFM8088L</t>
  </si>
  <si>
    <t>CFM8088M</t>
  </si>
  <si>
    <t>CFMBCHGMCC</t>
  </si>
  <si>
    <t>CFM9450A</t>
  </si>
  <si>
    <t>CFMPRIGLIA</t>
  </si>
  <si>
    <t>CFM9450B</t>
  </si>
  <si>
    <t>CFM9450C</t>
  </si>
  <si>
    <t>CFMPRIGLIC</t>
  </si>
  <si>
    <t>CFM9450K</t>
  </si>
  <si>
    <t>CFM9450LP180</t>
  </si>
  <si>
    <t>CFMPRIGL80</t>
  </si>
  <si>
    <t>CFM9450LP3</t>
  </si>
  <si>
    <t>CFMPRIGLP3</t>
  </si>
  <si>
    <t>CFM9450PLAN1</t>
  </si>
  <si>
    <t>CFM9450PLAN2</t>
  </si>
  <si>
    <t>CFM9450PLAN3</t>
  </si>
  <si>
    <t>CFM9450PLAN4</t>
  </si>
  <si>
    <t>CFM9253UNICA</t>
  </si>
  <si>
    <t>CFM8710ALTOP</t>
  </si>
  <si>
    <t>CFMBCIGANA</t>
  </si>
  <si>
    <t>CFM8710APV</t>
  </si>
  <si>
    <t>CFMBCIGTAP</t>
  </si>
  <si>
    <t>CFM8710BPRIV</t>
  </si>
  <si>
    <t>CFMBCIGANB</t>
  </si>
  <si>
    <t>CFM8710CLASI</t>
  </si>
  <si>
    <t>CFMBCIGTIC</t>
  </si>
  <si>
    <t>CFM8710FAMIL</t>
  </si>
  <si>
    <t>CFMBCIGANF</t>
  </si>
  <si>
    <t>CFM8460A</t>
  </si>
  <si>
    <t>CFMBCIGAHA</t>
  </si>
  <si>
    <t>CFM8460ALPAT</t>
  </si>
  <si>
    <t>CFM8460APV</t>
  </si>
  <si>
    <t>CFMBCIGROV</t>
  </si>
  <si>
    <t>CFM8460APVC</t>
  </si>
  <si>
    <t>CFMBCIGAHV</t>
  </si>
  <si>
    <t>CFM8460BCI</t>
  </si>
  <si>
    <t>CFMBCIGABC</t>
  </si>
  <si>
    <t>CFM8460BPRIV</t>
  </si>
  <si>
    <t>CFMBCIGABP</t>
  </si>
  <si>
    <t>CFM8460CLASI</t>
  </si>
  <si>
    <t>CFMBCIGACL</t>
  </si>
  <si>
    <t>CFM8460FAMIL</t>
  </si>
  <si>
    <t>CFMBCIGAHF</t>
  </si>
  <si>
    <t>CFM8946A</t>
  </si>
  <si>
    <t>CFMEURHYSA</t>
  </si>
  <si>
    <t>CFM8946B-APV/AP</t>
  </si>
  <si>
    <t>CFM8946D</t>
  </si>
  <si>
    <t>CFMEURHYSD</t>
  </si>
  <si>
    <t>CFM8946Z</t>
  </si>
  <si>
    <t>CFM8315A</t>
  </si>
  <si>
    <t>CFMLVHYCOA</t>
  </si>
  <si>
    <t>CFM8315APV</t>
  </si>
  <si>
    <t>CFMLVHIAPV</t>
  </si>
  <si>
    <t>CFM8315F</t>
  </si>
  <si>
    <t>CFMLVHYCOF</t>
  </si>
  <si>
    <t>CFM8315I</t>
  </si>
  <si>
    <t>CFMLVHYCOI</t>
  </si>
  <si>
    <t>CFM8315LV</t>
  </si>
  <si>
    <t>CFMLVHICOL</t>
  </si>
  <si>
    <t>CFM8315P</t>
  </si>
  <si>
    <t>CFMLVHORP</t>
  </si>
  <si>
    <t>CFM8023B</t>
  </si>
  <si>
    <t>CFMBCHHTEB</t>
  </si>
  <si>
    <t>CFM8023BCH</t>
  </si>
  <si>
    <t>CFMBCHHOBH</t>
  </si>
  <si>
    <t>CFM8023BPLUS</t>
  </si>
  <si>
    <t>CFM8023L</t>
  </si>
  <si>
    <t>CFM8023M</t>
  </si>
  <si>
    <t>CFMBCHHORI</t>
  </si>
  <si>
    <t>CFM8023V</t>
  </si>
  <si>
    <t>CFMBCHHORV</t>
  </si>
  <si>
    <t>CFM9345A</t>
  </si>
  <si>
    <t>CFMIGLAA-E</t>
  </si>
  <si>
    <t>CFM9345B</t>
  </si>
  <si>
    <t>CFM8427A</t>
  </si>
  <si>
    <t>CFMIMTAAGA</t>
  </si>
  <si>
    <t>CFM8427B</t>
  </si>
  <si>
    <t>CFMIMTAAGB</t>
  </si>
  <si>
    <t>CFM8427D</t>
  </si>
  <si>
    <t>CFMIMTGLID</t>
  </si>
  <si>
    <t>CFM8427E</t>
  </si>
  <si>
    <t>CFM8427F</t>
  </si>
  <si>
    <t>CFM8427I</t>
  </si>
  <si>
    <t>CFMIMTGLII</t>
  </si>
  <si>
    <t>CFM8401A</t>
  </si>
  <si>
    <t>CFMIMTLIQZ</t>
  </si>
  <si>
    <t>CFM8401B</t>
  </si>
  <si>
    <t>CFM8401F</t>
  </si>
  <si>
    <t>CFMIMTIEZF</t>
  </si>
  <si>
    <t>CFM8401I</t>
  </si>
  <si>
    <t>CFMIMTIEZI</t>
  </si>
  <si>
    <t>CFM8401IM</t>
  </si>
  <si>
    <t>CFM8421A</t>
  </si>
  <si>
    <t>CFMIMTRCAA</t>
  </si>
  <si>
    <t>CFM8421B</t>
  </si>
  <si>
    <t>CFMCCCRESB</t>
  </si>
  <si>
    <t>CFM8421D</t>
  </si>
  <si>
    <t>CFMCCCRESD</t>
  </si>
  <si>
    <t>CFM8421I</t>
  </si>
  <si>
    <t>CFMCCCRESI</t>
  </si>
  <si>
    <t>CFM8442A</t>
  </si>
  <si>
    <t>CFMIMTIRIA</t>
  </si>
  <si>
    <t>CFM8442B</t>
  </si>
  <si>
    <t>CFMIMTIRIB</t>
  </si>
  <si>
    <t>CFM8442D</t>
  </si>
  <si>
    <t>CFMIMTIRID</t>
  </si>
  <si>
    <t>CFM8442E</t>
  </si>
  <si>
    <t>CFM8442I</t>
  </si>
  <si>
    <t>CFMIMTIRII</t>
  </si>
  <si>
    <t>CFM9757IT</t>
  </si>
  <si>
    <t>CFMITAABIT</t>
  </si>
  <si>
    <t>CFM9757R</t>
  </si>
  <si>
    <t>CFM8912A</t>
  </si>
  <si>
    <t>CFMSECCLSA</t>
  </si>
  <si>
    <t>CFM8912B</t>
  </si>
  <si>
    <t>CFMSECCLSB</t>
  </si>
  <si>
    <t>CFM8912D</t>
  </si>
  <si>
    <t>CFMSECCLSD</t>
  </si>
  <si>
    <t>CFM8912F</t>
  </si>
  <si>
    <t>CFMSECIFCF</t>
  </si>
  <si>
    <t>CFM8912G</t>
  </si>
  <si>
    <t>CFMSECIFCG</t>
  </si>
  <si>
    <t>CFM8912H</t>
  </si>
  <si>
    <t>CFMSECIFCH</t>
  </si>
  <si>
    <t>CFM8912I-APV</t>
  </si>
  <si>
    <t>CFM8912S</t>
  </si>
  <si>
    <t>CFMSECIFCS</t>
  </si>
  <si>
    <t>CFM8912V</t>
  </si>
  <si>
    <t>CFMSECIFCV</t>
  </si>
  <si>
    <t>CFM8987107A</t>
  </si>
  <si>
    <t>CFMSECIF1A</t>
  </si>
  <si>
    <t>CFM8987A</t>
  </si>
  <si>
    <t>CFMSECIFUA</t>
  </si>
  <si>
    <t>CFM8987APV1</t>
  </si>
  <si>
    <t>CFMSECIFU1</t>
  </si>
  <si>
    <t>CFM8987B</t>
  </si>
  <si>
    <t>CFMSECIFUB</t>
  </si>
  <si>
    <t>CFM8987D</t>
  </si>
  <si>
    <t>CFMSECUSAD</t>
  </si>
  <si>
    <t>CFM8987G</t>
  </si>
  <si>
    <t>CFMSECIFUG</t>
  </si>
  <si>
    <t>CFM8987H</t>
  </si>
  <si>
    <t>CFMSECIFUH</t>
  </si>
  <si>
    <t>CFM8987I-APV</t>
  </si>
  <si>
    <t>CFM8987J</t>
  </si>
  <si>
    <t>CFMSECUSAJ</t>
  </si>
  <si>
    <t>CFM8987S</t>
  </si>
  <si>
    <t>CFMSECIFUS</t>
  </si>
  <si>
    <t>CFM8987V</t>
  </si>
  <si>
    <t>CFMSECIFUV</t>
  </si>
  <si>
    <t>CFM9761IT</t>
  </si>
  <si>
    <t>CFMITABBIT</t>
  </si>
  <si>
    <t>CFM9761R</t>
  </si>
  <si>
    <t>CFM8929B</t>
  </si>
  <si>
    <t>CFMIMTICHB</t>
  </si>
  <si>
    <t>CFM8929I</t>
  </si>
  <si>
    <t>CFM8533B</t>
  </si>
  <si>
    <t>CFMBCHIBRB</t>
  </si>
  <si>
    <t>CFM8533BCH</t>
  </si>
  <si>
    <t>CFMBCHBRBH</t>
  </si>
  <si>
    <t>CFM8533BPLUS</t>
  </si>
  <si>
    <t>CFMBCHBRBP</t>
  </si>
  <si>
    <t>CFM8533L</t>
  </si>
  <si>
    <t>CFM8533M</t>
  </si>
  <si>
    <t>CFMBCHIBRC</t>
  </si>
  <si>
    <t>CFM8534B</t>
  </si>
  <si>
    <t>CFMBCHICHB</t>
  </si>
  <si>
    <t>CFM8534BPLUS</t>
  </si>
  <si>
    <t>CFMBCHCHBP</t>
  </si>
  <si>
    <t>CFM8534L</t>
  </si>
  <si>
    <t>CFM8534M</t>
  </si>
  <si>
    <t>CFMBCHICHC</t>
  </si>
  <si>
    <t>CFM8377L</t>
  </si>
  <si>
    <t>CFM9294B</t>
  </si>
  <si>
    <t>CFMBCHIALB</t>
  </si>
  <si>
    <t>CFM9294BCH</t>
  </si>
  <si>
    <t>CFMBCHIACH</t>
  </si>
  <si>
    <t>CFM9294L</t>
  </si>
  <si>
    <t>CFM9294M</t>
  </si>
  <si>
    <t>CFMBCHIALC</t>
  </si>
  <si>
    <t>CFM8799APV</t>
  </si>
  <si>
    <t>CFMITABAAP</t>
  </si>
  <si>
    <t>CFM8799F1</t>
  </si>
  <si>
    <t>CFMITABAF1</t>
  </si>
  <si>
    <t>CFM8799F2</t>
  </si>
  <si>
    <t>CFMITABAF2</t>
  </si>
  <si>
    <t>CFM8799F3</t>
  </si>
  <si>
    <t>CFMITABAF3</t>
  </si>
  <si>
    <t>CFM8799F4</t>
  </si>
  <si>
    <t>CFMITABAF4</t>
  </si>
  <si>
    <t>CFM8799F5</t>
  </si>
  <si>
    <t>CFMITABAF5</t>
  </si>
  <si>
    <t>CFM8799IT</t>
  </si>
  <si>
    <t>CFMITABAIT</t>
  </si>
  <si>
    <t>CFM8333M1</t>
  </si>
  <si>
    <t>CFMITACDM1</t>
  </si>
  <si>
    <t>CFM8333M2</t>
  </si>
  <si>
    <t>CFMITACDM2</t>
  </si>
  <si>
    <t>CFM8333M3</t>
  </si>
  <si>
    <t>CFMITACDM3</t>
  </si>
  <si>
    <t>CFM8333M4</t>
  </si>
  <si>
    <t>CFMITACDM4</t>
  </si>
  <si>
    <t>CFM8333M5</t>
  </si>
  <si>
    <t>CFMITACDM5</t>
  </si>
  <si>
    <t>CFM8234B</t>
  </si>
  <si>
    <t>CFMBOTCRPB</t>
  </si>
  <si>
    <t>CFM8234C</t>
  </si>
  <si>
    <t>CFMBOTCRPC</t>
  </si>
  <si>
    <t>CFM8234M1</t>
  </si>
  <si>
    <t>CFMITACNM1</t>
  </si>
  <si>
    <t>CFM9248I</t>
  </si>
  <si>
    <t>CFMITADCCI</t>
  </si>
  <si>
    <t>CFM9248IT</t>
  </si>
  <si>
    <t>CFMITADCIT</t>
  </si>
  <si>
    <t>CFM9248U</t>
  </si>
  <si>
    <t>CFMITADCCU</t>
  </si>
  <si>
    <t>CFM9201APV</t>
  </si>
  <si>
    <t>CFMITAUPAP</t>
  </si>
  <si>
    <t>CFM9201F1</t>
  </si>
  <si>
    <t>CFMITAUPF1</t>
  </si>
  <si>
    <t>CFM9201F2</t>
  </si>
  <si>
    <t>CFMITAUPF2</t>
  </si>
  <si>
    <t>CFM9201F3</t>
  </si>
  <si>
    <t>CFMITAUPF3</t>
  </si>
  <si>
    <t>CFM9201F4</t>
  </si>
  <si>
    <t>CFMITAUPF4</t>
  </si>
  <si>
    <t>CFM9201F5</t>
  </si>
  <si>
    <t>CFMITAUPF5</t>
  </si>
  <si>
    <t>CFM9201IT</t>
  </si>
  <si>
    <t>CFMITADUIT</t>
  </si>
  <si>
    <t>CFM8971APV</t>
  </si>
  <si>
    <t>CFMITAGAPV</t>
  </si>
  <si>
    <t>CFM8971F1</t>
  </si>
  <si>
    <t>CFMITAGEF1</t>
  </si>
  <si>
    <t>CFM8971F2</t>
  </si>
  <si>
    <t>CFMITAGEF2</t>
  </si>
  <si>
    <t>CFM8971F3</t>
  </si>
  <si>
    <t>CFMITAGEF3</t>
  </si>
  <si>
    <t>CFM8971F4</t>
  </si>
  <si>
    <t>CFMITAGEF4</t>
  </si>
  <si>
    <t>CFM8971F5</t>
  </si>
  <si>
    <t>CFMITAGEF5</t>
  </si>
  <si>
    <t>CFM8971IT</t>
  </si>
  <si>
    <t>CFMITAGEIT</t>
  </si>
  <si>
    <t>CFM8971S</t>
  </si>
  <si>
    <t>CFMITAGESS</t>
  </si>
  <si>
    <t>CFM8971S-APV</t>
  </si>
  <si>
    <t>CFMITAGASA</t>
  </si>
  <si>
    <t>CFM8305APV</t>
  </si>
  <si>
    <t>CFMITANEAP</t>
  </si>
  <si>
    <t>CFM8305F1</t>
  </si>
  <si>
    <t>CFMITANEF1</t>
  </si>
  <si>
    <t>CFM8305F2</t>
  </si>
  <si>
    <t>CFMITANEF2</t>
  </si>
  <si>
    <t>CFM8305F3</t>
  </si>
  <si>
    <t>CFMITANEF3</t>
  </si>
  <si>
    <t>CFM8305F4</t>
  </si>
  <si>
    <t>CFMITANEF4</t>
  </si>
  <si>
    <t>CFM8305F5</t>
  </si>
  <si>
    <t>CFMITANEF5</t>
  </si>
  <si>
    <t>CFM8305IT</t>
  </si>
  <si>
    <t>CFMITANEIT</t>
  </si>
  <si>
    <t>CFM8305S</t>
  </si>
  <si>
    <t>CFMITANEQS</t>
  </si>
  <si>
    <t>CFM8338APV</t>
  </si>
  <si>
    <t>CFMITASAPV</t>
  </si>
  <si>
    <t>CFM8338M1</t>
  </si>
  <si>
    <t>CFMITASEM1</t>
  </si>
  <si>
    <t>CFM8338M2</t>
  </si>
  <si>
    <t>CFMITASEM2</t>
  </si>
  <si>
    <t>CFM8338M3</t>
  </si>
  <si>
    <t>CFMITASEM3</t>
  </si>
  <si>
    <t>CFM8338M4</t>
  </si>
  <si>
    <t>CFMITASEM4</t>
  </si>
  <si>
    <t>CFM8338M5</t>
  </si>
  <si>
    <t>CFMITASEM5</t>
  </si>
  <si>
    <t>CFM8338M6</t>
  </si>
  <si>
    <t>CFMITASEM6</t>
  </si>
  <si>
    <t>CFM8338S</t>
  </si>
  <si>
    <t>CFMITASELS</t>
  </si>
  <si>
    <t>CFM8479APV</t>
  </si>
  <si>
    <t>CFMITATUAP</t>
  </si>
  <si>
    <t>CFM8479F1</t>
  </si>
  <si>
    <t>CFMITATUF1</t>
  </si>
  <si>
    <t>CFM8479F2</t>
  </si>
  <si>
    <t>CFMITATUF2</t>
  </si>
  <si>
    <t>CFM8479F3</t>
  </si>
  <si>
    <t>CFMITATUF3</t>
  </si>
  <si>
    <t>CFM8479F4</t>
  </si>
  <si>
    <t>CFMITATUF4</t>
  </si>
  <si>
    <t>CFM8479F5</t>
  </si>
  <si>
    <t>CFMITATUF5</t>
  </si>
  <si>
    <t>CFM8479IT</t>
  </si>
  <si>
    <t>CFMITATUIT</t>
  </si>
  <si>
    <t>CFM8479S</t>
  </si>
  <si>
    <t>CFMITTUSAS</t>
  </si>
  <si>
    <t>CFM8352APV</t>
  </si>
  <si>
    <t>CFMITAVAPV</t>
  </si>
  <si>
    <t>CFM8352F1</t>
  </si>
  <si>
    <t>CFMITAVAF1</t>
  </si>
  <si>
    <t>CFM8352F2</t>
  </si>
  <si>
    <t>CFMITAVAF2</t>
  </si>
  <si>
    <t>CFM8352F3</t>
  </si>
  <si>
    <t>CFMITAVAF3</t>
  </si>
  <si>
    <t>CFM8352F4</t>
  </si>
  <si>
    <t>CFMITAVAF4</t>
  </si>
  <si>
    <t>CFM8352F5</t>
  </si>
  <si>
    <t>CFMITAVAF5</t>
  </si>
  <si>
    <t>CFM8352IT</t>
  </si>
  <si>
    <t>CFMITAVAIT</t>
  </si>
  <si>
    <t>CFM8352S</t>
  </si>
  <si>
    <t>CFMITAIUES</t>
  </si>
  <si>
    <t>CFM9255B</t>
  </si>
  <si>
    <t>CFMBCHJACB</t>
  </si>
  <si>
    <t>CFM9255BCH</t>
  </si>
  <si>
    <t>CFMBCHJABH</t>
  </si>
  <si>
    <t>CFM9255L</t>
  </si>
  <si>
    <t>CFM9255M</t>
  </si>
  <si>
    <t>CFMBCHJACC</t>
  </si>
  <si>
    <t>CFM8263A</t>
  </si>
  <si>
    <t>CFMLVAHCAP</t>
  </si>
  <si>
    <t>CFM8263APV</t>
  </si>
  <si>
    <t>CFMLVAALVP</t>
  </si>
  <si>
    <t>CFM8263F</t>
  </si>
  <si>
    <t>CFMLVAHCAF</t>
  </si>
  <si>
    <t>CFM8263I</t>
  </si>
  <si>
    <t>CFMLVAHCAI</t>
  </si>
  <si>
    <t>CFM8263LV</t>
  </si>
  <si>
    <t>CFMLVACAPL</t>
  </si>
  <si>
    <t>CFM8263P</t>
  </si>
  <si>
    <t>CFMLVAHCPP</t>
  </si>
  <si>
    <t>CFM8263X</t>
  </si>
  <si>
    <t>CFMLVAHCAX</t>
  </si>
  <si>
    <t>CFM8240A</t>
  </si>
  <si>
    <t>CFMLVAHEST</t>
  </si>
  <si>
    <t>CFM8240APV</t>
  </si>
  <si>
    <t>CFMLVACOVA</t>
  </si>
  <si>
    <t>CFM8240F</t>
  </si>
  <si>
    <t>CFMLVAHESF</t>
  </si>
  <si>
    <t>CFM8240I</t>
  </si>
  <si>
    <t>CFMLVAHESI</t>
  </si>
  <si>
    <t>CFM8240LV</t>
  </si>
  <si>
    <t>CFMLVESTRL</t>
  </si>
  <si>
    <t>CFM8240P</t>
  </si>
  <si>
    <t>CFMLVACOP</t>
  </si>
  <si>
    <t>CFM8254F1</t>
  </si>
  <si>
    <t>CFMITALCF1</t>
  </si>
  <si>
    <t>CFM8254F2</t>
  </si>
  <si>
    <t>CFMITALCF2</t>
  </si>
  <si>
    <t>CFM8254F3</t>
  </si>
  <si>
    <t>CFMITALCF3</t>
  </si>
  <si>
    <t>CFM8254F4</t>
  </si>
  <si>
    <t>CFMITALCF4</t>
  </si>
  <si>
    <t>CFM8254IT</t>
  </si>
  <si>
    <t>CFMITALCIT</t>
  </si>
  <si>
    <t>CFM9162A</t>
  </si>
  <si>
    <t>CFM9162D</t>
  </si>
  <si>
    <t>CFM9162Z</t>
  </si>
  <si>
    <t>CFM8811B</t>
  </si>
  <si>
    <t>CFMBCHLMCB</t>
  </si>
  <si>
    <t>CFM8811BCH</t>
  </si>
  <si>
    <t>CFMBCHLTBH</t>
  </si>
  <si>
    <t>CFM8811BPLUS</t>
  </si>
  <si>
    <t>CFMBCHLABP</t>
  </si>
  <si>
    <t>CFM8811L</t>
  </si>
  <si>
    <t>CFM8811M</t>
  </si>
  <si>
    <t>CFMBCHLMCC</t>
  </si>
  <si>
    <t>CFM8979APV</t>
  </si>
  <si>
    <t>CFMITALPAP</t>
  </si>
  <si>
    <t>CFM8979F1</t>
  </si>
  <si>
    <t>CFMITALPF1</t>
  </si>
  <si>
    <t>CFM8979F2</t>
  </si>
  <si>
    <t>CFMITALPF2</t>
  </si>
  <si>
    <t>CFM8979F3</t>
  </si>
  <si>
    <t>CFMITALPF3</t>
  </si>
  <si>
    <t>CFM8979F4</t>
  </si>
  <si>
    <t>CFMITALPF4</t>
  </si>
  <si>
    <t>CFM8979F5</t>
  </si>
  <si>
    <t>CFMITALPF5</t>
  </si>
  <si>
    <t>CFM8979IT</t>
  </si>
  <si>
    <t>CFMITALPIT</t>
  </si>
  <si>
    <t>CFM8979S</t>
  </si>
  <si>
    <t>CFMITALPAS</t>
  </si>
  <si>
    <t>CFM8705A</t>
  </si>
  <si>
    <t>CFMLVLATIN</t>
  </si>
  <si>
    <t>CFM8705APV</t>
  </si>
  <si>
    <t>CFMLVLTAPV</t>
  </si>
  <si>
    <t>CFM8705F</t>
  </si>
  <si>
    <t>CFMLVLATIF</t>
  </si>
  <si>
    <t>CFM8705I</t>
  </si>
  <si>
    <t>CFMLVLATNI</t>
  </si>
  <si>
    <t>CFM8705LV</t>
  </si>
  <si>
    <t>CFMLVLATIL</t>
  </si>
  <si>
    <t>CFM8705P</t>
  </si>
  <si>
    <t>CFMLVLNOP</t>
  </si>
  <si>
    <t>CFM8250A</t>
  </si>
  <si>
    <t>CFMPRILT1A</t>
  </si>
  <si>
    <t>CFM8250B</t>
  </si>
  <si>
    <t>CFMPRIDCPB</t>
  </si>
  <si>
    <t>CFM8250C</t>
  </si>
  <si>
    <t>CFMPRILT1C</t>
  </si>
  <si>
    <t>CFM8250G</t>
  </si>
  <si>
    <t>CFMPRILT1G</t>
  </si>
  <si>
    <t>CFM8250LP180</t>
  </si>
  <si>
    <t>CFMPRILT1F</t>
  </si>
  <si>
    <t>CFM8250LP3</t>
  </si>
  <si>
    <t>CFMPRILT1E</t>
  </si>
  <si>
    <t>CFM8250LPI</t>
  </si>
  <si>
    <t>CFMPRICPPI</t>
  </si>
  <si>
    <t>CFM8250O</t>
  </si>
  <si>
    <t>CFMPRIDCPO</t>
  </si>
  <si>
    <t>CFM8250PLAN1</t>
  </si>
  <si>
    <t>CFMPRIDCN1</t>
  </si>
  <si>
    <t>CFM8250PLAN2</t>
  </si>
  <si>
    <t>CFMPRIDCN2</t>
  </si>
  <si>
    <t>CFM8250PLAN3</t>
  </si>
  <si>
    <t>CFMPRIDCN3</t>
  </si>
  <si>
    <t>CFM8250PLAN4</t>
  </si>
  <si>
    <t>CFMPRIDCN4</t>
  </si>
  <si>
    <t>CFM8251A</t>
  </si>
  <si>
    <t>CFMPRILT2A</t>
  </si>
  <si>
    <t>CFM8251B</t>
  </si>
  <si>
    <t>CFMPRILT2B</t>
  </si>
  <si>
    <t>CFM8251C</t>
  </si>
  <si>
    <t>CFMPRILT2C</t>
  </si>
  <si>
    <t>CFM8251G</t>
  </si>
  <si>
    <t>CFMPRILT2G</t>
  </si>
  <si>
    <t>CFM8251LP180</t>
  </si>
  <si>
    <t>CFMPRILT2F</t>
  </si>
  <si>
    <t>CFM8251LP3</t>
  </si>
  <si>
    <t>CFMPRILT2E</t>
  </si>
  <si>
    <t>CFM8251LPI</t>
  </si>
  <si>
    <t>CFMPRIL2PI</t>
  </si>
  <si>
    <t>CFM8251P</t>
  </si>
  <si>
    <t>CFM8251PLAN1</t>
  </si>
  <si>
    <t>CFMPRIL2N1</t>
  </si>
  <si>
    <t>CFM8251PLAN2</t>
  </si>
  <si>
    <t>CFMPRIL2N2</t>
  </si>
  <si>
    <t>CFM8251PLAN3</t>
  </si>
  <si>
    <t>CFMPRIL2N3</t>
  </si>
  <si>
    <t>CFM8251PLAN4</t>
  </si>
  <si>
    <t>CFMPRIL2N4</t>
  </si>
  <si>
    <t>CFM8252A</t>
  </si>
  <si>
    <t>CFMPRILT3A</t>
  </si>
  <si>
    <t>CFM8252B</t>
  </si>
  <si>
    <t>CFMPRILT3B</t>
  </si>
  <si>
    <t>CFM8252C</t>
  </si>
  <si>
    <t>CFMPRILT3C</t>
  </si>
  <si>
    <t>CFM8252G</t>
  </si>
  <si>
    <t>CFMPRILT3G</t>
  </si>
  <si>
    <t>CFM8252LP180</t>
  </si>
  <si>
    <t>CFMPRILT3F</t>
  </si>
  <si>
    <t>CFM8252LP3</t>
  </si>
  <si>
    <t>CFMPRILT3E</t>
  </si>
  <si>
    <t>CFM8252LPI</t>
  </si>
  <si>
    <t>CFMPRIL3PI</t>
  </si>
  <si>
    <t>CFM8252P</t>
  </si>
  <si>
    <t>CFM8252PLAN1</t>
  </si>
  <si>
    <t>CFMPRIL3N1</t>
  </si>
  <si>
    <t>CFM8252PLAN2</t>
  </si>
  <si>
    <t>CFMPRIL3N2</t>
  </si>
  <si>
    <t>CFM8252PLAN3</t>
  </si>
  <si>
    <t>CFMPRIL3N3</t>
  </si>
  <si>
    <t>CFM8252PLAN4</t>
  </si>
  <si>
    <t>CFMPRIL3N4</t>
  </si>
  <si>
    <t>CFM8600A</t>
  </si>
  <si>
    <t>CFMPRILT4A</t>
  </si>
  <si>
    <t>CFM8600B</t>
  </si>
  <si>
    <t>CFMPRILT4B</t>
  </si>
  <si>
    <t>CFM8600C</t>
  </si>
  <si>
    <t>CFMPRILT4C</t>
  </si>
  <si>
    <t>CFM8600G</t>
  </si>
  <si>
    <t>CFMPRILT4G</t>
  </si>
  <si>
    <t>CFM8600LP180</t>
  </si>
  <si>
    <t>CFMPRILT4F</t>
  </si>
  <si>
    <t>CFM8600LP3</t>
  </si>
  <si>
    <t>CFMPRILT4E</t>
  </si>
  <si>
    <t>CFM8600LPI</t>
  </si>
  <si>
    <t>CFMPRIL4PI</t>
  </si>
  <si>
    <t>CFM8600P</t>
  </si>
  <si>
    <t>CFM8600PLAN1</t>
  </si>
  <si>
    <t>CFMPRIL4N1</t>
  </si>
  <si>
    <t>CFM8600PLAN2</t>
  </si>
  <si>
    <t>CFMPRIL4N2</t>
  </si>
  <si>
    <t>CFM8600PLAN3</t>
  </si>
  <si>
    <t>CFMPRIL4N3</t>
  </si>
  <si>
    <t>CFM8600PLAN4</t>
  </si>
  <si>
    <t>CFMPRIL4N4</t>
  </si>
  <si>
    <t>CFM9687A</t>
  </si>
  <si>
    <t>CFMPRI50A</t>
  </si>
  <si>
    <t>CFM9687B</t>
  </si>
  <si>
    <t>CFMPRI50B</t>
  </si>
  <si>
    <t>CFM9687C</t>
  </si>
  <si>
    <t>CFMPRI50C</t>
  </si>
  <si>
    <t>CFM9687G</t>
  </si>
  <si>
    <t>CFMPRI50G</t>
  </si>
  <si>
    <t>CFM9687LP180</t>
  </si>
  <si>
    <t>CFMPRI50P1</t>
  </si>
  <si>
    <t>CFM9687LP3</t>
  </si>
  <si>
    <t>CFMPRI50P3</t>
  </si>
  <si>
    <t>CFM9687LPI</t>
  </si>
  <si>
    <t>CFMPRI50PI</t>
  </si>
  <si>
    <t>CFM9687P</t>
  </si>
  <si>
    <t>CFMPRI50P</t>
  </si>
  <si>
    <t>CFM9687PLAN1</t>
  </si>
  <si>
    <t>CFMPRI50N1</t>
  </si>
  <si>
    <t>CFM9687PLAN2</t>
  </si>
  <si>
    <t>CFMPRI50N2</t>
  </si>
  <si>
    <t>CFM9687PLAN3</t>
  </si>
  <si>
    <t>CFMPRI50N3</t>
  </si>
  <si>
    <t>CFM9687PLAN4</t>
  </si>
  <si>
    <t>CFMPRI50N4</t>
  </si>
  <si>
    <t>CFM9688A</t>
  </si>
  <si>
    <t>CFMPRI60A</t>
  </si>
  <si>
    <t>CFM9688B</t>
  </si>
  <si>
    <t>CFMPRI60B</t>
  </si>
  <si>
    <t>CFM9688C</t>
  </si>
  <si>
    <t>CFMPRI60C</t>
  </si>
  <si>
    <t>CFM9688LP180</t>
  </si>
  <si>
    <t>CFMPRI60P1</t>
  </si>
  <si>
    <t>CFM9688LP3</t>
  </si>
  <si>
    <t>CFMPRI60P3</t>
  </si>
  <si>
    <t>CFM9688LPI</t>
  </si>
  <si>
    <t>CFMPRI60PI</t>
  </si>
  <si>
    <t>CFM9688P</t>
  </si>
  <si>
    <t>CFMPRI60P</t>
  </si>
  <si>
    <t>CFM9688PLAN2</t>
  </si>
  <si>
    <t>CFMPRI60N2</t>
  </si>
  <si>
    <t>CFM9688PLAN3</t>
  </si>
  <si>
    <t>CFMPRI60N3</t>
  </si>
  <si>
    <t>CFM9688PLAN4</t>
  </si>
  <si>
    <t>CFMPRI60N4</t>
  </si>
  <si>
    <t>CFM8823A</t>
  </si>
  <si>
    <t>CFMSECDEMA</t>
  </si>
  <si>
    <t>CFM8823B</t>
  </si>
  <si>
    <t>CFMSECDEMB</t>
  </si>
  <si>
    <t>CFM8823D</t>
  </si>
  <si>
    <t>CFMSECDEMD</t>
  </si>
  <si>
    <t>CFM8823G</t>
  </si>
  <si>
    <t>CFMSECLEDG</t>
  </si>
  <si>
    <t>CFM8823H</t>
  </si>
  <si>
    <t>CFMSECLEDH</t>
  </si>
  <si>
    <t>CFM8823I</t>
  </si>
  <si>
    <t>CFMSECLEDI</t>
  </si>
  <si>
    <t>CFM8823S</t>
  </si>
  <si>
    <t>CFMSECILDS</t>
  </si>
  <si>
    <t>CFM8115B</t>
  </si>
  <si>
    <t>CFMBCHLIQB</t>
  </si>
  <si>
    <t>CFM8115BPLUS</t>
  </si>
  <si>
    <t>CFMBCHLQBL</t>
  </si>
  <si>
    <t>CFM8115L</t>
  </si>
  <si>
    <t>CFM8115M</t>
  </si>
  <si>
    <t>CFM8620APV</t>
  </si>
  <si>
    <t>CFMCORMIOV</t>
  </si>
  <si>
    <t>CFM8620F1</t>
  </si>
  <si>
    <t>CFMCORMPF1</t>
  </si>
  <si>
    <t>CFM8620F2</t>
  </si>
  <si>
    <t>CFMCORMPF2</t>
  </si>
  <si>
    <t>CFM8620F3</t>
  </si>
  <si>
    <t>CFMCORMPF3</t>
  </si>
  <si>
    <t>CFM8620F4</t>
  </si>
  <si>
    <t>CFMCORMPF4</t>
  </si>
  <si>
    <t>CFM8620F5</t>
  </si>
  <si>
    <t>CFMCORMPF5</t>
  </si>
  <si>
    <t>CFM8620FE</t>
  </si>
  <si>
    <t>CFMCORMPTE</t>
  </si>
  <si>
    <t>CFM8620IT</t>
  </si>
  <si>
    <t>CFMITAAPIT</t>
  </si>
  <si>
    <t>CFM8292A</t>
  </si>
  <si>
    <t>CFMBNSMPLA</t>
  </si>
  <si>
    <t>CFM8292APV</t>
  </si>
  <si>
    <t>CFM8292F</t>
  </si>
  <si>
    <t>CFM8130A</t>
  </si>
  <si>
    <t>CFMLVMMONA</t>
  </si>
  <si>
    <t>CFM8130APV</t>
  </si>
  <si>
    <t>CFMLVMIOAP</t>
  </si>
  <si>
    <t>CFM8130F</t>
  </si>
  <si>
    <t>CFMLVMMONF</t>
  </si>
  <si>
    <t>CFM8130I</t>
  </si>
  <si>
    <t>CFMLVMMONI</t>
  </si>
  <si>
    <t>CFM8130LV</t>
  </si>
  <si>
    <t>CFMLVMEMOL</t>
  </si>
  <si>
    <t>CFM8130P</t>
  </si>
  <si>
    <t>CFMLVMIOP</t>
  </si>
  <si>
    <t>CFM8885A</t>
  </si>
  <si>
    <t>CFMBNSMADA</t>
  </si>
  <si>
    <t>CFM8885APV</t>
  </si>
  <si>
    <t>CFM8885B</t>
  </si>
  <si>
    <t>CFMBNSMADB</t>
  </si>
  <si>
    <t>CFM8885C</t>
  </si>
  <si>
    <t>CFMBNSMADC</t>
  </si>
  <si>
    <t>CFM8885E</t>
  </si>
  <si>
    <t>CFMBNSMADE</t>
  </si>
  <si>
    <t>CFM8885F</t>
  </si>
  <si>
    <t>CFM9767CLASICO</t>
  </si>
  <si>
    <t>CFM9767PATRIMON</t>
  </si>
  <si>
    <t>CFM9768CLASICO</t>
  </si>
  <si>
    <t>CFM9768IPA</t>
  </si>
  <si>
    <t>CFM9768PATRIMON</t>
  </si>
  <si>
    <t>CFM8062B</t>
  </si>
  <si>
    <t>CFMBCHMAPB</t>
  </si>
  <si>
    <t>CFM8062BPLUS</t>
  </si>
  <si>
    <t>CFM8062L</t>
  </si>
  <si>
    <t>CFM8062M</t>
  </si>
  <si>
    <t>CFMBCHMICC</t>
  </si>
  <si>
    <t>CFM8881A</t>
  </si>
  <si>
    <t>CFMSECMRMA</t>
  </si>
  <si>
    <t>CFM8881APV1</t>
  </si>
  <si>
    <t>CFMSECMTM1</t>
  </si>
  <si>
    <t>CFM8881B</t>
  </si>
  <si>
    <t>CFMSECMRMB</t>
  </si>
  <si>
    <t>CFM8881D</t>
  </si>
  <si>
    <t>CFMSECMITD</t>
  </si>
  <si>
    <t>CFM8881G</t>
  </si>
  <si>
    <t>CFMSECMITG</t>
  </si>
  <si>
    <t>CFM8881H</t>
  </si>
  <si>
    <t>CFMSECMITH</t>
  </si>
  <si>
    <t>CFM8881I-APV</t>
  </si>
  <si>
    <t>CFM8881J</t>
  </si>
  <si>
    <t>CFMSECMITJ</t>
  </si>
  <si>
    <t>CFM8881S</t>
  </si>
  <si>
    <t>CFMSECMTMS</t>
  </si>
  <si>
    <t>CFM8881V</t>
  </si>
  <si>
    <t>CFMSECMITV</t>
  </si>
  <si>
    <t>CFM9712A</t>
  </si>
  <si>
    <t>CFMSECMTGA</t>
  </si>
  <si>
    <t>CFM9712B</t>
  </si>
  <si>
    <t>CFMSECMTGB</t>
  </si>
  <si>
    <t>CFM9712FO</t>
  </si>
  <si>
    <t>CFMSECMTGF</t>
  </si>
  <si>
    <t>CFM9712GP</t>
  </si>
  <si>
    <t>CFMSECMTGG</t>
  </si>
  <si>
    <t>CFM9712S</t>
  </si>
  <si>
    <t>CFMSECMTGS</t>
  </si>
  <si>
    <t>CFM8986A</t>
  </si>
  <si>
    <t>CFMSECRDCA</t>
  </si>
  <si>
    <t>CFM8986B</t>
  </si>
  <si>
    <t>CFMSECRDCB</t>
  </si>
  <si>
    <t>CFM8986D</t>
  </si>
  <si>
    <t>CFMSECMTUD</t>
  </si>
  <si>
    <t>CFM8986G</t>
  </si>
  <si>
    <t>CFMSECMTUG</t>
  </si>
  <si>
    <t>CFM8986H</t>
  </si>
  <si>
    <t>CFMSECMTUH</t>
  </si>
  <si>
    <t>CFM8986I-APV</t>
  </si>
  <si>
    <t>CFMSECMTUI</t>
  </si>
  <si>
    <t>CFM8986S</t>
  </si>
  <si>
    <t>CFMSECMTUS</t>
  </si>
  <si>
    <t>CFM8986V</t>
  </si>
  <si>
    <t>CFMSECMTUV</t>
  </si>
  <si>
    <t>CFM9067B</t>
  </si>
  <si>
    <t>CFMBCHMCSB</t>
  </si>
  <si>
    <t>CFM9067BPLUS</t>
  </si>
  <si>
    <t>CFMBCHEMPL</t>
  </si>
  <si>
    <t>CFM9067L</t>
  </si>
  <si>
    <t>CFM9043B</t>
  </si>
  <si>
    <t>CFMDOB</t>
  </si>
  <si>
    <t>CFM9043BPLUS</t>
  </si>
  <si>
    <t>CFMBCHEBPL</t>
  </si>
  <si>
    <t>CFM9043L</t>
  </si>
  <si>
    <t>CFM8952A</t>
  </si>
  <si>
    <t>CFMBBVMONA</t>
  </si>
  <si>
    <t>CFM8952B</t>
  </si>
  <si>
    <t>CFMBBVMPGB</t>
  </si>
  <si>
    <t>CFM8952C</t>
  </si>
  <si>
    <t>CFMBBVMALC</t>
  </si>
  <si>
    <t>CFM8952V</t>
  </si>
  <si>
    <t>CFMBBVMONV</t>
  </si>
  <si>
    <t>CFM8966A</t>
  </si>
  <si>
    <t>CFMBBVMOII</t>
  </si>
  <si>
    <t>CFM8966VIVIENDA</t>
  </si>
  <si>
    <t>CFM8945B</t>
  </si>
  <si>
    <t>CFMCCMONMB</t>
  </si>
  <si>
    <t>CFM8945F</t>
  </si>
  <si>
    <t>CFMCCMONMF</t>
  </si>
  <si>
    <t>CFM8945I</t>
  </si>
  <si>
    <t>CFMCCMONMI</t>
  </si>
  <si>
    <t>CFM8945IM</t>
  </si>
  <si>
    <t>CFM8606A</t>
  </si>
  <si>
    <t>CFMLVMMAKA</t>
  </si>
  <si>
    <t>CFM8606APV</t>
  </si>
  <si>
    <t>CFMLVMETVA</t>
  </si>
  <si>
    <t>CFM8606F</t>
  </si>
  <si>
    <t>CFMLVMETF</t>
  </si>
  <si>
    <t>CFM8606I</t>
  </si>
  <si>
    <t>CFMLVMMAKI</t>
  </si>
  <si>
    <t>CFM8606LV</t>
  </si>
  <si>
    <t>CFMLVMONEL</t>
  </si>
  <si>
    <t>CFM8606P</t>
  </si>
  <si>
    <t>CFMLVMETP</t>
  </si>
  <si>
    <t>CFM9564A</t>
  </si>
  <si>
    <t>CFMSURAMCA</t>
  </si>
  <si>
    <t>CFM9564AC</t>
  </si>
  <si>
    <t>CFMSUMACAC</t>
  </si>
  <si>
    <t>CFM9564AC-APV</t>
  </si>
  <si>
    <t>CFMSUMACAP</t>
  </si>
  <si>
    <t>CFM9564B</t>
  </si>
  <si>
    <t>CFMSURAMCB</t>
  </si>
  <si>
    <t>CFM9564C</t>
  </si>
  <si>
    <t>CFMSURAMCC</t>
  </si>
  <si>
    <t>CFM9564D</t>
  </si>
  <si>
    <t>CFMSURAMCD</t>
  </si>
  <si>
    <t>CFM9564E</t>
  </si>
  <si>
    <t>CFMSURAMCE</t>
  </si>
  <si>
    <t>CFM9564F</t>
  </si>
  <si>
    <t>CFMSURAMCF</t>
  </si>
  <si>
    <t>CFM9564H</t>
  </si>
  <si>
    <t>CFMSURAMCH</t>
  </si>
  <si>
    <t>CFM9564I</t>
  </si>
  <si>
    <t>CFMSURAMCI</t>
  </si>
  <si>
    <t>CFM9564J</t>
  </si>
  <si>
    <t>CFMSURAMCJ</t>
  </si>
  <si>
    <t>CFM9564M</t>
  </si>
  <si>
    <t>CFMSURAMCM</t>
  </si>
  <si>
    <t>CFM9473A</t>
  </si>
  <si>
    <t>CFMSURAMAA</t>
  </si>
  <si>
    <t>CFM9473AC</t>
  </si>
  <si>
    <t>CFMSURMAAC</t>
  </si>
  <si>
    <t>CFM9473AC-APV</t>
  </si>
  <si>
    <t>CFMSURMAAP</t>
  </si>
  <si>
    <t>CFM9473B</t>
  </si>
  <si>
    <t>CFMSURAMAB</t>
  </si>
  <si>
    <t>CFM9473C</t>
  </si>
  <si>
    <t>CFMSURAMAC</t>
  </si>
  <si>
    <t>CFM9473D</t>
  </si>
  <si>
    <t>CFMSURAMAD</t>
  </si>
  <si>
    <t>CFM9473E</t>
  </si>
  <si>
    <t>CFMSURAMAE</t>
  </si>
  <si>
    <t>CFM9473F</t>
  </si>
  <si>
    <t>CFMSURAMAF</t>
  </si>
  <si>
    <t>CFM9473H</t>
  </si>
  <si>
    <t>CFMSURAMAH</t>
  </si>
  <si>
    <t>CFM9473I</t>
  </si>
  <si>
    <t>CFMSURAMAI</t>
  </si>
  <si>
    <t>CFM9473J</t>
  </si>
  <si>
    <t>CFMSURAMAJ</t>
  </si>
  <si>
    <t>CFM9473M</t>
  </si>
  <si>
    <t>CFMSURAMAM</t>
  </si>
  <si>
    <t>CFM9474A</t>
  </si>
  <si>
    <t>CFMSURAMMA</t>
  </si>
  <si>
    <t>CFM9474B</t>
  </si>
  <si>
    <t>CFMSURAMMB</t>
  </si>
  <si>
    <t>CFM9474C</t>
  </si>
  <si>
    <t>CFMSURAMMC</t>
  </si>
  <si>
    <t>CFM9474D</t>
  </si>
  <si>
    <t>CFMSURAMMD</t>
  </si>
  <si>
    <t>CFM9474E</t>
  </si>
  <si>
    <t>CFMSURAMME</t>
  </si>
  <si>
    <t>CFM9474F</t>
  </si>
  <si>
    <t>CFMSURAMMF</t>
  </si>
  <si>
    <t>CFM9474H</t>
  </si>
  <si>
    <t>CFMSURAMMH</t>
  </si>
  <si>
    <t>CFM9474I</t>
  </si>
  <si>
    <t>CFMSURAMMI</t>
  </si>
  <si>
    <t>CFM9474J</t>
  </si>
  <si>
    <t>CFMSURAMMJ</t>
  </si>
  <si>
    <t>CFM9474M</t>
  </si>
  <si>
    <t>CFMSURAMMM</t>
  </si>
  <si>
    <t>CFM8924APV</t>
  </si>
  <si>
    <t>CFMBICMUAB</t>
  </si>
  <si>
    <t>CFM8924CLASICA</t>
  </si>
  <si>
    <t>CFMBICMUAA</t>
  </si>
  <si>
    <t>CFM8924D</t>
  </si>
  <si>
    <t>CFMBICMUAD</t>
  </si>
  <si>
    <t>CFM8924E</t>
  </si>
  <si>
    <t>CFMBICMUAE</t>
  </si>
  <si>
    <t>CFM8924G</t>
  </si>
  <si>
    <t>CFM8924INSTITUC</t>
  </si>
  <si>
    <t>CFMBICMUAI</t>
  </si>
  <si>
    <t>CFM8924LARGOPLA</t>
  </si>
  <si>
    <t>CFMBICMUAF</t>
  </si>
  <si>
    <t>CFM8924LIQUIDEZ</t>
  </si>
  <si>
    <t>CFMBICMUAC</t>
  </si>
  <si>
    <t>CFM8924PATRIMON</t>
  </si>
  <si>
    <t>CFMBICMUAJ</t>
  </si>
  <si>
    <t>CFM9570A</t>
  </si>
  <si>
    <t>CFMFTLRNA</t>
  </si>
  <si>
    <t>CFM9570APV</t>
  </si>
  <si>
    <t>CFM8991APV</t>
  </si>
  <si>
    <t>CFM8991GLOBA</t>
  </si>
  <si>
    <t>CFM8991INVER</t>
  </si>
  <si>
    <t>CFM8991PATRI</t>
  </si>
  <si>
    <t>CFM8991PERSO</t>
  </si>
  <si>
    <t>CFM9065UNICA</t>
  </si>
  <si>
    <t>CFMBBVOPAU</t>
  </si>
  <si>
    <t>CFM8555B</t>
  </si>
  <si>
    <t>CFMBCHEESB</t>
  </si>
  <si>
    <t>CFM8555BPLUS</t>
  </si>
  <si>
    <t>CFMBCHPABP</t>
  </si>
  <si>
    <t>CFM8555L</t>
  </si>
  <si>
    <t>CFM8907A</t>
  </si>
  <si>
    <t>CFMBNSOPTI</t>
  </si>
  <si>
    <t>CFM8907APV</t>
  </si>
  <si>
    <t>CFM8907F</t>
  </si>
  <si>
    <t>CFM9033A</t>
  </si>
  <si>
    <t>CFMPRIPERA</t>
  </si>
  <si>
    <t>CFM9033B</t>
  </si>
  <si>
    <t>CFMPRIPERB</t>
  </si>
  <si>
    <t>CFM9033C</t>
  </si>
  <si>
    <t>CFMBANPIC</t>
  </si>
  <si>
    <t>CFM9033G</t>
  </si>
  <si>
    <t>CFMPRIPERG</t>
  </si>
  <si>
    <t>CFM9033I</t>
  </si>
  <si>
    <t>CFMPRIPELI</t>
  </si>
  <si>
    <t>CFM9033LP180</t>
  </si>
  <si>
    <t>CFMPRIPE18</t>
  </si>
  <si>
    <t>CFM9033LP3</t>
  </si>
  <si>
    <t>CFMPRIPEP3</t>
  </si>
  <si>
    <t>CFM9033LPI</t>
  </si>
  <si>
    <t>CFMPRIPEPI</t>
  </si>
  <si>
    <t>CFM9033O</t>
  </si>
  <si>
    <t>CFMPRIPERO</t>
  </si>
  <si>
    <t>CFM9033PLAN1</t>
  </si>
  <si>
    <t>CFMPRIPEN1</t>
  </si>
  <si>
    <t>CFM9033PLAN2</t>
  </si>
  <si>
    <t>CFMPRIPEN2</t>
  </si>
  <si>
    <t>CFM9033PLAN3</t>
  </si>
  <si>
    <t>CFMPRIPEN3</t>
  </si>
  <si>
    <t>CFM9033PLAN4</t>
  </si>
  <si>
    <t>CFMPRIPEN4</t>
  </si>
  <si>
    <t>CFM9569A</t>
  </si>
  <si>
    <t>CFMFTLMPA</t>
  </si>
  <si>
    <t>CFM9569APV</t>
  </si>
  <si>
    <t>CFM8245A</t>
  </si>
  <si>
    <t>CFMLVPOLID</t>
  </si>
  <si>
    <t>CFM8245APV</t>
  </si>
  <si>
    <t>CFMLVPERVA</t>
  </si>
  <si>
    <t>CFM8245APV-AP</t>
  </si>
  <si>
    <t>CFM8245F</t>
  </si>
  <si>
    <t>CFMLVPERF</t>
  </si>
  <si>
    <t>CFM8245I</t>
  </si>
  <si>
    <t>CFMLVLIDEI</t>
  </si>
  <si>
    <t>CFM8245LV</t>
  </si>
  <si>
    <t>CFMLVLIDEL</t>
  </si>
  <si>
    <t>CFM8245P</t>
  </si>
  <si>
    <t>CFMLVPERP</t>
  </si>
  <si>
    <t>CFM8438A</t>
  </si>
  <si>
    <t>CFMPRIASIA</t>
  </si>
  <si>
    <t>CFM8438B</t>
  </si>
  <si>
    <t>CFMPRIASIB</t>
  </si>
  <si>
    <t>CFM8438C</t>
  </si>
  <si>
    <t>CFMPRIASIC</t>
  </si>
  <si>
    <t>CFM8438G</t>
  </si>
  <si>
    <t>CFMPRIASIG</t>
  </si>
  <si>
    <t>CFM8438LP180</t>
  </si>
  <si>
    <t>CFMPRIASIF</t>
  </si>
  <si>
    <t>CFM8438LP3</t>
  </si>
  <si>
    <t>CFMPRIASIE</t>
  </si>
  <si>
    <t>CFM8438LPI</t>
  </si>
  <si>
    <t>CFMPRIASPI</t>
  </si>
  <si>
    <t>CFM8438O</t>
  </si>
  <si>
    <t>CFMPRIASIO</t>
  </si>
  <si>
    <t>CFM8438PLAN1</t>
  </si>
  <si>
    <t>CFMPRIASN1</t>
  </si>
  <si>
    <t>CFM8438PLAN2</t>
  </si>
  <si>
    <t>CFMPRIASN2</t>
  </si>
  <si>
    <t>CFM8438PLAN3</t>
  </si>
  <si>
    <t>CFMPRIASN3</t>
  </si>
  <si>
    <t>CFM8438PLAN4</t>
  </si>
  <si>
    <t>CFMPRIASN4</t>
  </si>
  <si>
    <t>CFM8089A</t>
  </si>
  <si>
    <t>CFMPRIPRGA</t>
  </si>
  <si>
    <t>CFM8089B</t>
  </si>
  <si>
    <t>CFMPRIPRGB</t>
  </si>
  <si>
    <t>CFM8089C</t>
  </si>
  <si>
    <t>CFMPRIPRGC</t>
  </si>
  <si>
    <t>CFM8089G</t>
  </si>
  <si>
    <t>CFMPRIPRGG</t>
  </si>
  <si>
    <t>CFM8089LP180</t>
  </si>
  <si>
    <t>CFMPRIPRGF</t>
  </si>
  <si>
    <t>CFM8089LP3</t>
  </si>
  <si>
    <t>CFMPRIPRGE</t>
  </si>
  <si>
    <t>CFM8089LPI</t>
  </si>
  <si>
    <t>CFMPRIPRPI</t>
  </si>
  <si>
    <t>CFM8089O</t>
  </si>
  <si>
    <t>CFMPRIPRGO</t>
  </si>
  <si>
    <t>CFM8089PLAN1</t>
  </si>
  <si>
    <t>CFMPRIPRN1</t>
  </si>
  <si>
    <t>CFM8089PLAN2</t>
  </si>
  <si>
    <t>CFMPRIPRN2</t>
  </si>
  <si>
    <t>CFM8089PLAN3</t>
  </si>
  <si>
    <t>CFMPRIPRN3</t>
  </si>
  <si>
    <t>CFM8089PLAN4</t>
  </si>
  <si>
    <t>CFMPRIPRN4</t>
  </si>
  <si>
    <t>CFM8788A</t>
  </si>
  <si>
    <t>CFMLVPROTA</t>
  </si>
  <si>
    <t>CFM8788APV</t>
  </si>
  <si>
    <t>CFMLVPTAPV</t>
  </si>
  <si>
    <t>CFM8788APV-AP</t>
  </si>
  <si>
    <t>CFM8788F</t>
  </si>
  <si>
    <t>CFMLVPROTF</t>
  </si>
  <si>
    <t>CFM8788I</t>
  </si>
  <si>
    <t>CFMLVPONI</t>
  </si>
  <si>
    <t>CFM8788P</t>
  </si>
  <si>
    <t>CFMLVPONP</t>
  </si>
  <si>
    <t>CFM8788X</t>
  </si>
  <si>
    <t>CFMLVPROTX</t>
  </si>
  <si>
    <t>CFM8316A</t>
  </si>
  <si>
    <t>CFMESTPROA</t>
  </si>
  <si>
    <t>CFM8316APV</t>
  </si>
  <si>
    <t>CFMESTPTAV</t>
  </si>
  <si>
    <t>CFM8316B</t>
  </si>
  <si>
    <t>CFMESTPROB</t>
  </si>
  <si>
    <t>CFM8316BE</t>
  </si>
  <si>
    <t>CFM8316C</t>
  </si>
  <si>
    <t>CFMESTPROC</t>
  </si>
  <si>
    <t>CFM8316F</t>
  </si>
  <si>
    <t>CFMESTPROF</t>
  </si>
  <si>
    <t>CFM8316I</t>
  </si>
  <si>
    <t>CFMESTPROI</t>
  </si>
  <si>
    <t>CFM8316IPA</t>
  </si>
  <si>
    <t>CFM8316VIVIENDA</t>
  </si>
  <si>
    <t>CFM9259A</t>
  </si>
  <si>
    <t>CFMZURRNOA</t>
  </si>
  <si>
    <t>CFM9259B</t>
  </si>
  <si>
    <t>CFMZURRNOB</t>
  </si>
  <si>
    <t>CFM9259C</t>
  </si>
  <si>
    <t>CFMZURRNOC</t>
  </si>
  <si>
    <t>CFM9259D</t>
  </si>
  <si>
    <t>CFMZURRNOD</t>
  </si>
  <si>
    <t>CFM9259E-APV</t>
  </si>
  <si>
    <t>CFMZURRNOE</t>
  </si>
  <si>
    <t>CFM9259H-APV</t>
  </si>
  <si>
    <t>CFMZURRNOH</t>
  </si>
  <si>
    <t>CFM9259I</t>
  </si>
  <si>
    <t>CFMZURRNOI</t>
  </si>
  <si>
    <t>CFM9259P</t>
  </si>
  <si>
    <t>CFM9260A</t>
  </si>
  <si>
    <t>CFMZURRUFA</t>
  </si>
  <si>
    <t>CFM9260B</t>
  </si>
  <si>
    <t>CFMZURRUFB</t>
  </si>
  <si>
    <t>CFM9260C</t>
  </si>
  <si>
    <t>CFMZURRUFC</t>
  </si>
  <si>
    <t>CFM9260D</t>
  </si>
  <si>
    <t>CFMZURRUFD</t>
  </si>
  <si>
    <t>CFM9260E-APV</t>
  </si>
  <si>
    <t>CFMZURRUFE</t>
  </si>
  <si>
    <t>CFM9260H-APV</t>
  </si>
  <si>
    <t>CFMZURRUFH</t>
  </si>
  <si>
    <t>CFM9260I</t>
  </si>
  <si>
    <t>CFMZURRUFI</t>
  </si>
  <si>
    <t>CFM9260P</t>
  </si>
  <si>
    <t>CFM8036APV</t>
  </si>
  <si>
    <t>CFMBCIRTOV</t>
  </si>
  <si>
    <t>CFM8036BCI</t>
  </si>
  <si>
    <t>CFM8036CLASI</t>
  </si>
  <si>
    <t>CFMBCIRCLA</t>
  </si>
  <si>
    <t>CFM8036FAMIL</t>
  </si>
  <si>
    <t>CFMBCIRFAM</t>
  </si>
  <si>
    <t>CFM8950A</t>
  </si>
  <si>
    <t>CFMCFNRACA</t>
  </si>
  <si>
    <t>CFM8950B</t>
  </si>
  <si>
    <t>CFMCFNRACB</t>
  </si>
  <si>
    <t>CFM8950B-APV</t>
  </si>
  <si>
    <t>CFMCFNRABV</t>
  </si>
  <si>
    <t>CFM8950C</t>
  </si>
  <si>
    <t>CFMCFNRACC</t>
  </si>
  <si>
    <t>CFM8950C-APV</t>
  </si>
  <si>
    <t>CFMCFNRACV</t>
  </si>
  <si>
    <t>CFM8950F</t>
  </si>
  <si>
    <t>CFM8950F-APV</t>
  </si>
  <si>
    <t>CFM8950I</t>
  </si>
  <si>
    <t>CFMCFNRACI</t>
  </si>
  <si>
    <t>CFM8950I-APV</t>
  </si>
  <si>
    <t>CFMCELAPVI</t>
  </si>
  <si>
    <t>CFM9003A</t>
  </si>
  <si>
    <t>CFMSURRACA</t>
  </si>
  <si>
    <t>CFM9003AC</t>
  </si>
  <si>
    <t>CFMSURRAAC</t>
  </si>
  <si>
    <t>CFM9003AC-APV</t>
  </si>
  <si>
    <t>CFMSURRAAP</t>
  </si>
  <si>
    <t>CFM9003B</t>
  </si>
  <si>
    <t>CFMSURRACB</t>
  </si>
  <si>
    <t>CFM9003C</t>
  </si>
  <si>
    <t>CFMSURRACC</t>
  </si>
  <si>
    <t>CFM9003D</t>
  </si>
  <si>
    <t>CFMSURRACD</t>
  </si>
  <si>
    <t>CFM9003E</t>
  </si>
  <si>
    <t>CFMSURRACE</t>
  </si>
  <si>
    <t>CFM9003F</t>
  </si>
  <si>
    <t>CFMSURRACF</t>
  </si>
  <si>
    <t>CFM9003H</t>
  </si>
  <si>
    <t>CFMSURRACH</t>
  </si>
  <si>
    <t>CFM9003I</t>
  </si>
  <si>
    <t>CFMSURRACI</t>
  </si>
  <si>
    <t>CFM9003M</t>
  </si>
  <si>
    <t>CFMSURACTM</t>
  </si>
  <si>
    <t>CFM9003SURA</t>
  </si>
  <si>
    <t>CFM9021APV</t>
  </si>
  <si>
    <t>CFMBBVRCHV</t>
  </si>
  <si>
    <t>CFM9021E</t>
  </si>
  <si>
    <t>CFMBBVRCHE</t>
  </si>
  <si>
    <t>CFM9021PERSO</t>
  </si>
  <si>
    <t>CFMBBVRCHP</t>
  </si>
  <si>
    <t>CFM8956A</t>
  </si>
  <si>
    <t>CFMSURCLPA</t>
  </si>
  <si>
    <t>CFM8956AC</t>
  </si>
  <si>
    <t>CFMSURCLAC</t>
  </si>
  <si>
    <t>CFM8956AC-APV</t>
  </si>
  <si>
    <t>CFMSURCLAP</t>
  </si>
  <si>
    <t>CFM8956B</t>
  </si>
  <si>
    <t>CFMSURCLPB</t>
  </si>
  <si>
    <t>CFM8956C</t>
  </si>
  <si>
    <t>CFMSURCLPC</t>
  </si>
  <si>
    <t>CFM8956D</t>
  </si>
  <si>
    <t>CFMSURCLPD</t>
  </si>
  <si>
    <t>CFM8956E</t>
  </si>
  <si>
    <t>CFMSURCLPE</t>
  </si>
  <si>
    <t>CFM8956F</t>
  </si>
  <si>
    <t>CFMSURCLPF</t>
  </si>
  <si>
    <t>CFM8956H</t>
  </si>
  <si>
    <t>CFMSURCLPH</t>
  </si>
  <si>
    <t>CFM8956I</t>
  </si>
  <si>
    <t>CFMSURCLPI</t>
  </si>
  <si>
    <t>CFM8956M</t>
  </si>
  <si>
    <t>CFMSURRVAM</t>
  </si>
  <si>
    <t>CFM8956SURA</t>
  </si>
  <si>
    <t>CFMSURRVAS</t>
  </si>
  <si>
    <t>CFM9106A</t>
  </si>
  <si>
    <t>CFMSURCPLA</t>
  </si>
  <si>
    <t>CFM9106AC</t>
  </si>
  <si>
    <t>CFMSURCPAC</t>
  </si>
  <si>
    <t>CFM9106AC-APV</t>
  </si>
  <si>
    <t>CFMSURCPAP</t>
  </si>
  <si>
    <t>CFM9106B</t>
  </si>
  <si>
    <t>CFMSURCPLB</t>
  </si>
  <si>
    <t>CFM9106C</t>
  </si>
  <si>
    <t>CFMSURCPLC</t>
  </si>
  <si>
    <t>CFM9106D</t>
  </si>
  <si>
    <t>CFMSURCPLD</t>
  </si>
  <si>
    <t>CFM9106E</t>
  </si>
  <si>
    <t>CFMSURCPLE</t>
  </si>
  <si>
    <t>CFM9106F</t>
  </si>
  <si>
    <t>CFMSURCPLF</t>
  </si>
  <si>
    <t>CFM9106H</t>
  </si>
  <si>
    <t>CFMSURCPLH</t>
  </si>
  <si>
    <t>CFM9106I</t>
  </si>
  <si>
    <t>CFMSURCPLI</t>
  </si>
  <si>
    <t>CFM9106M</t>
  </si>
  <si>
    <t>CFMSURRCPM</t>
  </si>
  <si>
    <t>CFM9106SURA</t>
  </si>
  <si>
    <t>CFMSURRCPS</t>
  </si>
  <si>
    <t>CFM9834APV</t>
  </si>
  <si>
    <t>CFM9834F1</t>
  </si>
  <si>
    <t>CFM9834F2</t>
  </si>
  <si>
    <t>CFM9834F3</t>
  </si>
  <si>
    <t>CFM9834F4</t>
  </si>
  <si>
    <t>CFM9834F5</t>
  </si>
  <si>
    <t>CFM9834IT</t>
  </si>
  <si>
    <t>CFM8619A</t>
  </si>
  <si>
    <t>CFMPRIREMA</t>
  </si>
  <si>
    <t>CFM8619B</t>
  </si>
  <si>
    <t>CFMPRIREMB</t>
  </si>
  <si>
    <t>CFM8619C</t>
  </si>
  <si>
    <t>CFMPRIREMC</t>
  </si>
  <si>
    <t>CFM8619G</t>
  </si>
  <si>
    <t>CFMPRIREMG</t>
  </si>
  <si>
    <t>CFM8619LP180</t>
  </si>
  <si>
    <t>CFMPRIREMF</t>
  </si>
  <si>
    <t>CFM8619LP3</t>
  </si>
  <si>
    <t>CFMPRIREME</t>
  </si>
  <si>
    <t>CFM8619LPI</t>
  </si>
  <si>
    <t>CFMPRIREPI</t>
  </si>
  <si>
    <t>CFM8619O</t>
  </si>
  <si>
    <t>CFMPRIREMO</t>
  </si>
  <si>
    <t>CFM8619PLAN1</t>
  </si>
  <si>
    <t>CFMPRIREN1</t>
  </si>
  <si>
    <t>CFM8619PLAN2</t>
  </si>
  <si>
    <t>CFMPRIREN2</t>
  </si>
  <si>
    <t>CFM8619PLAN3</t>
  </si>
  <si>
    <t>CFMPRIREN3</t>
  </si>
  <si>
    <t>CFM8619PLAN4</t>
  </si>
  <si>
    <t>CFMPRIREN4</t>
  </si>
  <si>
    <t>CFM8357B</t>
  </si>
  <si>
    <t>CFMBCHRRAB</t>
  </si>
  <si>
    <t>CFM8357BCH</t>
  </si>
  <si>
    <t>CFMBCHRFBH</t>
  </si>
  <si>
    <t>CFM8357IT</t>
  </si>
  <si>
    <t>CFMBCHRFIT</t>
  </si>
  <si>
    <t>CFM8357L</t>
  </si>
  <si>
    <t>CFM8357M</t>
  </si>
  <si>
    <t>CFMBCHRFUT</t>
  </si>
  <si>
    <t>CFM9074A</t>
  </si>
  <si>
    <t>CFMESTRTFA</t>
  </si>
  <si>
    <t>CFM9074APER</t>
  </si>
  <si>
    <t>CFM9074APV</t>
  </si>
  <si>
    <t>CFM9074B</t>
  </si>
  <si>
    <t>CFMESTRTFB</t>
  </si>
  <si>
    <t>CFM9074BE</t>
  </si>
  <si>
    <t>CFM9074C</t>
  </si>
  <si>
    <t>CFMESTRTFC</t>
  </si>
  <si>
    <t>CFM9074I</t>
  </si>
  <si>
    <t>CFMESTRTFI</t>
  </si>
  <si>
    <t>CFM9074VIVIENDA</t>
  </si>
  <si>
    <t>CFM9154VIVIENDA</t>
  </si>
  <si>
    <t>CFM8906APV</t>
  </si>
  <si>
    <t>CFMSTDRGLV</t>
  </si>
  <si>
    <t>CFM8906CORPO</t>
  </si>
  <si>
    <t>CFMSTDDLDC</t>
  </si>
  <si>
    <t>CFM8906EJECU</t>
  </si>
  <si>
    <t>CFMSTDSARE</t>
  </si>
  <si>
    <t>CFM8906G</t>
  </si>
  <si>
    <t>CFMSTDDLAG</t>
  </si>
  <si>
    <t>CFM8906III</t>
  </si>
  <si>
    <t>CFMSTDDLA3</t>
  </si>
  <si>
    <t>CFM8906INVER</t>
  </si>
  <si>
    <t>CFMSTDSARR</t>
  </si>
  <si>
    <t>CFM8906UNIVE</t>
  </si>
  <si>
    <t>CFMSTDSARI</t>
  </si>
  <si>
    <t>CFM9843APV</t>
  </si>
  <si>
    <t>CFM9843CLASICA</t>
  </si>
  <si>
    <t>CFM9843INSTITUC</t>
  </si>
  <si>
    <t>CFM9843K</t>
  </si>
  <si>
    <t>CFM9843LIQUIDEZ</t>
  </si>
  <si>
    <t>CFM9209A</t>
  </si>
  <si>
    <t>CFMBTGRINA</t>
  </si>
  <si>
    <t>CFM9209ADC</t>
  </si>
  <si>
    <t>CFMBTGRIDC</t>
  </si>
  <si>
    <t>CFM9209B</t>
  </si>
  <si>
    <t>CFMBTGRINB</t>
  </si>
  <si>
    <t>CFM9209B-APV</t>
  </si>
  <si>
    <t>CFMBTGRIBV</t>
  </si>
  <si>
    <t>CFM9209C</t>
  </si>
  <si>
    <t>CFMBTGRINC</t>
  </si>
  <si>
    <t>CFM9209F</t>
  </si>
  <si>
    <t>CFMBTGRINF</t>
  </si>
  <si>
    <t>CFM9209I</t>
  </si>
  <si>
    <t>CFMBTGRINI</t>
  </si>
  <si>
    <t>CFM8897A</t>
  </si>
  <si>
    <t>CFMCFNRLOA</t>
  </si>
  <si>
    <t>CFM8897B</t>
  </si>
  <si>
    <t>CFMCFNRLOB</t>
  </si>
  <si>
    <t>CFM8897B-APV</t>
  </si>
  <si>
    <t>CFMCFNRLBA</t>
  </si>
  <si>
    <t>CFM8897D</t>
  </si>
  <si>
    <t>CFMBTGRLOD</t>
  </si>
  <si>
    <t>CFM8897D-APV</t>
  </si>
  <si>
    <t>CFMBTGRLDV</t>
  </si>
  <si>
    <t>CFM8897I</t>
  </si>
  <si>
    <t>CFMCFNRLOI</t>
  </si>
  <si>
    <t>CFM8897I-APV</t>
  </si>
  <si>
    <t>CFMCFNRLIA</t>
  </si>
  <si>
    <t>CFM9084A</t>
  </si>
  <si>
    <t>CFMSURRLOA</t>
  </si>
  <si>
    <t>CFM9084AC</t>
  </si>
  <si>
    <t>CFMSURRLAC</t>
  </si>
  <si>
    <t>CFM9084AC-APV</t>
  </si>
  <si>
    <t>CFMSURRLAP</t>
  </si>
  <si>
    <t>CFM9084B</t>
  </si>
  <si>
    <t>CFMSURRLOB</t>
  </si>
  <si>
    <t>CFM9084C</t>
  </si>
  <si>
    <t>CFMSURRLOC</t>
  </si>
  <si>
    <t>CFM9084D</t>
  </si>
  <si>
    <t>CFMSURRLOD</t>
  </si>
  <si>
    <t>CFM9084E</t>
  </si>
  <si>
    <t>CFMSURRLOE</t>
  </si>
  <si>
    <t>CFM9084F</t>
  </si>
  <si>
    <t>CFMSURRLOF</t>
  </si>
  <si>
    <t>CFM9084H</t>
  </si>
  <si>
    <t>CFMSURRLOH</t>
  </si>
  <si>
    <t>CFM9084I</t>
  </si>
  <si>
    <t>CFMSURRLOI</t>
  </si>
  <si>
    <t>CFM9084M</t>
  </si>
  <si>
    <t>CFMSURRLUM</t>
  </si>
  <si>
    <t>CFM9084SURA</t>
  </si>
  <si>
    <t>CFMSURRLUS</t>
  </si>
  <si>
    <t>CFM9145A</t>
  </si>
  <si>
    <t>CFMSURNOMA</t>
  </si>
  <si>
    <t>CFM9145AC</t>
  </si>
  <si>
    <t>CFMSURNOAC</t>
  </si>
  <si>
    <t>CFM9145AC-APV</t>
  </si>
  <si>
    <t>CFMSURNOAP</t>
  </si>
  <si>
    <t>CFM9145B</t>
  </si>
  <si>
    <t>CFMSURNOMB</t>
  </si>
  <si>
    <t>CFM9145C</t>
  </si>
  <si>
    <t>CFMSURNOMC</t>
  </si>
  <si>
    <t>CFM9145D</t>
  </si>
  <si>
    <t>CFMSURNOMD</t>
  </si>
  <si>
    <t>CFM9145E</t>
  </si>
  <si>
    <t>CFMSURNOME</t>
  </si>
  <si>
    <t>CFM9145F</t>
  </si>
  <si>
    <t>CFMSURNOMF</t>
  </si>
  <si>
    <t>CFM9145H</t>
  </si>
  <si>
    <t>CFMSURNOMH</t>
  </si>
  <si>
    <t>CFM9145I</t>
  </si>
  <si>
    <t>CFMSURNOMI</t>
  </si>
  <si>
    <t>CFM9145M</t>
  </si>
  <si>
    <t>CFMSURRNCM</t>
  </si>
  <si>
    <t>CFM9145SURA</t>
  </si>
  <si>
    <t>CFMSURRNCS</t>
  </si>
  <si>
    <t>CFM8028B</t>
  </si>
  <si>
    <t>CFMBCHRUFB</t>
  </si>
  <si>
    <t>CFM8028BCH</t>
  </si>
  <si>
    <t>CFMBCHRLBH</t>
  </si>
  <si>
    <t>CFM8028BPLUS</t>
  </si>
  <si>
    <t>CFMBCHRLBP</t>
  </si>
  <si>
    <t>CFM8028L</t>
  </si>
  <si>
    <t>CFM8028M</t>
  </si>
  <si>
    <t>CFMBCHRUFA</t>
  </si>
  <si>
    <t>CFM8028P1</t>
  </si>
  <si>
    <t>CFMBCHRUFP</t>
  </si>
  <si>
    <t>CFM8766A</t>
  </si>
  <si>
    <t>CFMBCIRENA</t>
  </si>
  <si>
    <t>CFM8766ALTOP</t>
  </si>
  <si>
    <t>CFMBCIRTNA</t>
  </si>
  <si>
    <t>CFM8766APV</t>
  </si>
  <si>
    <t>CFMBCIRTNV</t>
  </si>
  <si>
    <t>CFM8766BCI</t>
  </si>
  <si>
    <t>CFM8766BPRIV</t>
  </si>
  <si>
    <t>CFMBCIRALB</t>
  </si>
  <si>
    <t>CFM8766CLASI</t>
  </si>
  <si>
    <t>CFMBCIRTNC</t>
  </si>
  <si>
    <t>CFM8766FAMIL</t>
  </si>
  <si>
    <t>CFMBCIRALF</t>
  </si>
  <si>
    <t>CFM9651A</t>
  </si>
  <si>
    <t>CFMSECRVIA</t>
  </si>
  <si>
    <t>CFM9651APV</t>
  </si>
  <si>
    <t>CFMSECRVII</t>
  </si>
  <si>
    <t>CFM9651B</t>
  </si>
  <si>
    <t>CFMSECRVIB</t>
  </si>
  <si>
    <t>CFM9651FO</t>
  </si>
  <si>
    <t>CFMSECRVIF</t>
  </si>
  <si>
    <t>CFM9651GP</t>
  </si>
  <si>
    <t>CFMSECRVIG</t>
  </si>
  <si>
    <t>CFM8859A</t>
  </si>
  <si>
    <t>CFMSURAPAA</t>
  </si>
  <si>
    <t>CFM8859AC</t>
  </si>
  <si>
    <t>CFMSURAPAC</t>
  </si>
  <si>
    <t>CFM8859AC-APV</t>
  </si>
  <si>
    <t>CFMSURAPAP</t>
  </si>
  <si>
    <t>CFM8859B</t>
  </si>
  <si>
    <t>CFMSURAPAB</t>
  </si>
  <si>
    <t>CFM8859C</t>
  </si>
  <si>
    <t>CFMSURAPCC</t>
  </si>
  <si>
    <t>CFM8859D</t>
  </si>
  <si>
    <t>CFMSURAPAD</t>
  </si>
  <si>
    <t>CFM8859E</t>
  </si>
  <si>
    <t>CFMSURAPAE</t>
  </si>
  <si>
    <t>CFM8859F</t>
  </si>
  <si>
    <t>CFMSURAPAF</t>
  </si>
  <si>
    <t>CFM8859H</t>
  </si>
  <si>
    <t>CFMSURAPAH</t>
  </si>
  <si>
    <t>CFM8859I</t>
  </si>
  <si>
    <t>CFMSURAPAI</t>
  </si>
  <si>
    <t>CFM8859M</t>
  </si>
  <si>
    <t>CFMSURALPM</t>
  </si>
  <si>
    <t>CFM8900ALTO</t>
  </si>
  <si>
    <t>CFMSTDSADP</t>
  </si>
  <si>
    <t>CFM8900APV</t>
  </si>
  <si>
    <t>CFMSTDSRDV</t>
  </si>
  <si>
    <t>CFM8900EJECU</t>
  </si>
  <si>
    <t>CFMSTDSTDE</t>
  </si>
  <si>
    <t>CFM8900II</t>
  </si>
  <si>
    <t>CFMSTDSTD2</t>
  </si>
  <si>
    <t>CFM8900III</t>
  </si>
  <si>
    <t>CFMSTDSTD3</t>
  </si>
  <si>
    <t>CFM8900INVER</t>
  </si>
  <si>
    <t>CFMSTDSRDR</t>
  </si>
  <si>
    <t>CFM8900UNIVE</t>
  </si>
  <si>
    <t>CFMSTDSRDN</t>
  </si>
  <si>
    <t>CFM8577ALTO</t>
  </si>
  <si>
    <t>CFMSTDSAAP</t>
  </si>
  <si>
    <t>CFM8577APV</t>
  </si>
  <si>
    <t>CFMSTDSAAV</t>
  </si>
  <si>
    <t>CFM8577EJECU</t>
  </si>
  <si>
    <t>CFMSTDSTAE</t>
  </si>
  <si>
    <t>CFM8577II</t>
  </si>
  <si>
    <t>CFMSTDSTA2</t>
  </si>
  <si>
    <t>CFM8577III</t>
  </si>
  <si>
    <t>CFMSTDSTA3</t>
  </si>
  <si>
    <t>CFM8577INVER</t>
  </si>
  <si>
    <t>CFMSTDSAAI</t>
  </si>
  <si>
    <t>CFM8577UNIVE</t>
  </si>
  <si>
    <t>CFMSTDSTAU</t>
  </si>
  <si>
    <t>CFM8076AM</t>
  </si>
  <si>
    <t>CFMSTDACHM</t>
  </si>
  <si>
    <t>CFM8076APV</t>
  </si>
  <si>
    <t>CFMSTDACHV</t>
  </si>
  <si>
    <t>CFM8076EJECU</t>
  </si>
  <si>
    <t>CFMSTDACHE</t>
  </si>
  <si>
    <t>CFM8076G</t>
  </si>
  <si>
    <t>CFMSTDACCG</t>
  </si>
  <si>
    <t>CFM8076I</t>
  </si>
  <si>
    <t>CFMSTDACCI</t>
  </si>
  <si>
    <t>CFM8076III</t>
  </si>
  <si>
    <t>CFMSTDACC3</t>
  </si>
  <si>
    <t>CFM8076INVER</t>
  </si>
  <si>
    <t>CFMSTDACHU</t>
  </si>
  <si>
    <t>CFM8076UNIVE</t>
  </si>
  <si>
    <t>CFM8372APV</t>
  </si>
  <si>
    <t>CFMSTDASEV</t>
  </si>
  <si>
    <t>CFM8372GLOBA</t>
  </si>
  <si>
    <t>CFM8372III</t>
  </si>
  <si>
    <t>CFMSTDASC3</t>
  </si>
  <si>
    <t>CFM8372PATRI</t>
  </si>
  <si>
    <t>CFM8159ALTO</t>
  </si>
  <si>
    <t>CFM8159AM</t>
  </si>
  <si>
    <t>CFMSTDACAM</t>
  </si>
  <si>
    <t>CFM8159APV</t>
  </si>
  <si>
    <t>CFMSTDACOV</t>
  </si>
  <si>
    <t>CFM8159EJECU</t>
  </si>
  <si>
    <t>CFMSTDAASE</t>
  </si>
  <si>
    <t>CFM8159G</t>
  </si>
  <si>
    <t>CFMSTDAAEG</t>
  </si>
  <si>
    <t>CFM8159III</t>
  </si>
  <si>
    <t>CFMSTDAAE3</t>
  </si>
  <si>
    <t>CFM8159INVER</t>
  </si>
  <si>
    <t>CFMSTDLACC</t>
  </si>
  <si>
    <t>CFM8159UNIVE</t>
  </si>
  <si>
    <t>CFMSTDLATC</t>
  </si>
  <si>
    <t>CFM8576ALTO</t>
  </si>
  <si>
    <t>CFMSTDSABP</t>
  </si>
  <si>
    <t>CFM8576APV</t>
  </si>
  <si>
    <t>CFMSTDSABV</t>
  </si>
  <si>
    <t>CFM8576EJECU</t>
  </si>
  <si>
    <t>CFMSTDSTBE</t>
  </si>
  <si>
    <t>CFM8576II</t>
  </si>
  <si>
    <t>CFMSTDSTB2</t>
  </si>
  <si>
    <t>CFM8576III</t>
  </si>
  <si>
    <t>CFMSTDSTB3</t>
  </si>
  <si>
    <t>CFM8576INVER</t>
  </si>
  <si>
    <t>CFMSTDSABI</t>
  </si>
  <si>
    <t>CFM8576UNIVE</t>
  </si>
  <si>
    <t>CFMSTDSTBU</t>
  </si>
  <si>
    <t>CFM8287AM</t>
  </si>
  <si>
    <t>CFMSTDBLHA</t>
  </si>
  <si>
    <t>CFM8287APV</t>
  </si>
  <si>
    <t>CFMSTDBASV</t>
  </si>
  <si>
    <t>CFM8287EJECU</t>
  </si>
  <si>
    <t>CFMSTDBLHC</t>
  </si>
  <si>
    <t>CFM8287G</t>
  </si>
  <si>
    <t>CFMSTDBNAG</t>
  </si>
  <si>
    <t>CFM8287III</t>
  </si>
  <si>
    <t>CFMSTDBNA3</t>
  </si>
  <si>
    <t>CFM8287INVER</t>
  </si>
  <si>
    <t>CFMSTDBLHB</t>
  </si>
  <si>
    <t>CFM8287UNIVE</t>
  </si>
  <si>
    <t>CFMSTDBLHF</t>
  </si>
  <si>
    <t>CFM8578ALTO</t>
  </si>
  <si>
    <t>CFMSTDSACP</t>
  </si>
  <si>
    <t>CFM8578APV</t>
  </si>
  <si>
    <t>CFMSTDSACV</t>
  </si>
  <si>
    <t>CFM8578EJECU</t>
  </si>
  <si>
    <t>CFMSTDSTCE</t>
  </si>
  <si>
    <t>CFM8578II</t>
  </si>
  <si>
    <t>CFMSTDSTC2</t>
  </si>
  <si>
    <t>CFM8578III</t>
  </si>
  <si>
    <t>CFMSTDSTC3</t>
  </si>
  <si>
    <t>CFM8578INVER</t>
  </si>
  <si>
    <t>CFMSTDSACI</t>
  </si>
  <si>
    <t>CFM8578UNIVE</t>
  </si>
  <si>
    <t>CFMSTDSACU</t>
  </si>
  <si>
    <t>CFM9490AM</t>
  </si>
  <si>
    <t>CFMSTDDDAM</t>
  </si>
  <si>
    <t>CFM9490EJECU</t>
  </si>
  <si>
    <t>CFMSTDDDEJ</t>
  </si>
  <si>
    <t>CFM9490INVER</t>
  </si>
  <si>
    <t>CFMSTDDDIN</t>
  </si>
  <si>
    <t>CFM9490UNIVE</t>
  </si>
  <si>
    <t>CFMSTDDDUN</t>
  </si>
  <si>
    <t>CFM8387APV</t>
  </si>
  <si>
    <t>CFMSTDGPRV</t>
  </si>
  <si>
    <t>CFM8387EJECU</t>
  </si>
  <si>
    <t>CFMSTDGPRB</t>
  </si>
  <si>
    <t>CFM8387II</t>
  </si>
  <si>
    <t>CFMSTDSTE2</t>
  </si>
  <si>
    <t>CFM8387III</t>
  </si>
  <si>
    <t>CFMSTDSTE3</t>
  </si>
  <si>
    <t>CFM8387INVER</t>
  </si>
  <si>
    <t>CFMSTDGPRR</t>
  </si>
  <si>
    <t>CFM8387UNIVE</t>
  </si>
  <si>
    <t>CFMSTDGPRU</t>
  </si>
  <si>
    <t>CFM9405APV</t>
  </si>
  <si>
    <t>CFMSTDFAPV</t>
  </si>
  <si>
    <t>CFM9405EJECU</t>
  </si>
  <si>
    <t>CFMSTDFEJE</t>
  </si>
  <si>
    <t>CFM9405INVER</t>
  </si>
  <si>
    <t>CFMSTDFINV</t>
  </si>
  <si>
    <t>CFM9405UNIVE</t>
  </si>
  <si>
    <t>CFMSTDFUNI</t>
  </si>
  <si>
    <t>CFM8090ALTO</t>
  </si>
  <si>
    <t>CFMSTDAGDA</t>
  </si>
  <si>
    <t>CFM8090AM</t>
  </si>
  <si>
    <t>CFMSTDGDAM</t>
  </si>
  <si>
    <t>CFM8090APV</t>
  </si>
  <si>
    <t>CFMSTDGDOV</t>
  </si>
  <si>
    <t>CFM8090EJECU</t>
  </si>
  <si>
    <t>CFMSTDAGLE</t>
  </si>
  <si>
    <t>CFM8090G</t>
  </si>
  <si>
    <t>CFMSTDAGLG</t>
  </si>
  <si>
    <t>CFM8090I</t>
  </si>
  <si>
    <t>CFMSTDAGDI</t>
  </si>
  <si>
    <t>CFM8090II</t>
  </si>
  <si>
    <t>CFMSTDAGD2</t>
  </si>
  <si>
    <t>CFM8090III</t>
  </si>
  <si>
    <t>CFMSTDAGLD</t>
  </si>
  <si>
    <t>CFM8090INVER</t>
  </si>
  <si>
    <t>CFMSTDAGLI</t>
  </si>
  <si>
    <t>CFM8090UNIVE</t>
  </si>
  <si>
    <t>CFMSTDGDOU</t>
  </si>
  <si>
    <t>CFM8077AM</t>
  </si>
  <si>
    <t>CFMSTDRUAM</t>
  </si>
  <si>
    <t>CFM8077APV</t>
  </si>
  <si>
    <t>CFMSTDHTOV</t>
  </si>
  <si>
    <t>CFM8077CORPO</t>
  </si>
  <si>
    <t>CFM8077EJECU</t>
  </si>
  <si>
    <t>CFMSTDHDPB</t>
  </si>
  <si>
    <t>CFM8077G</t>
  </si>
  <si>
    <t>CFMSTDRLUG</t>
  </si>
  <si>
    <t>CFM8077I</t>
  </si>
  <si>
    <t>CFMSTDRLUI</t>
  </si>
  <si>
    <t>CFM8077II</t>
  </si>
  <si>
    <t>CFMSTDRLU2</t>
  </si>
  <si>
    <t>CFM8077III</t>
  </si>
  <si>
    <t>CFMSTDRLU3</t>
  </si>
  <si>
    <t>CFM8077INVER</t>
  </si>
  <si>
    <t>CFMSTDHDPS</t>
  </si>
  <si>
    <t>CFM8077UNIVE</t>
  </si>
  <si>
    <t>CFMSTDHDPC</t>
  </si>
  <si>
    <t>CFM8160ALTO</t>
  </si>
  <si>
    <t>CFM8160APV</t>
  </si>
  <si>
    <t>CFMSTDLNOV</t>
  </si>
  <si>
    <t>CFM8160EJECU</t>
  </si>
  <si>
    <t>CFMSTDLATB</t>
  </si>
  <si>
    <t>CFM8160G</t>
  </si>
  <si>
    <t>CFM8160III</t>
  </si>
  <si>
    <t>CFM8160INVER</t>
  </si>
  <si>
    <t>CFM8160UNIVE</t>
  </si>
  <si>
    <t>CFM8057AM</t>
  </si>
  <si>
    <t>CFMSTDMMAM</t>
  </si>
  <si>
    <t>CFM8057APV</t>
  </si>
  <si>
    <t>CFMSTDMOMA</t>
  </si>
  <si>
    <t>CFM8057CORPO</t>
  </si>
  <si>
    <t>CFMSTDMMCO</t>
  </si>
  <si>
    <t>CFM8057EJECU</t>
  </si>
  <si>
    <t>CFMSTDMMKB</t>
  </si>
  <si>
    <t>CFM8057G</t>
  </si>
  <si>
    <t>CFMSTDMMKG</t>
  </si>
  <si>
    <t>CFM8057INVER</t>
  </si>
  <si>
    <t>CFMSTDMMKT</t>
  </si>
  <si>
    <t>CFM8057P</t>
  </si>
  <si>
    <t>CFMSTDMOMP</t>
  </si>
  <si>
    <t>CFM8057UNIVE</t>
  </si>
  <si>
    <t>CFMSTDMMKC</t>
  </si>
  <si>
    <t>CFM8230UNICA</t>
  </si>
  <si>
    <t>CFMSTDMMUS</t>
  </si>
  <si>
    <t>CFM8059APV</t>
  </si>
  <si>
    <t>CFMSTDMONA</t>
  </si>
  <si>
    <t>CFM8059CORPO</t>
  </si>
  <si>
    <t>CFMSTDDMOC</t>
  </si>
  <si>
    <t>CFM8059EJECU</t>
  </si>
  <si>
    <t>CFMSTDMMPB</t>
  </si>
  <si>
    <t>CFM8059INVER</t>
  </si>
  <si>
    <t>CFMSTDEXTV</t>
  </si>
  <si>
    <t>CFM8059P</t>
  </si>
  <si>
    <t>CFMSTDMONP</t>
  </si>
  <si>
    <t>CFM8059UNIVE</t>
  </si>
  <si>
    <t>CFMSTDMMPC</t>
  </si>
  <si>
    <t>CFM8058ALTO</t>
  </si>
  <si>
    <t>CFMSTDAGEA</t>
  </si>
  <si>
    <t>CFM8058AM</t>
  </si>
  <si>
    <t>CFMSTDAGAM</t>
  </si>
  <si>
    <t>CFM8058APV</t>
  </si>
  <si>
    <t>CFMSTDMEMV</t>
  </si>
  <si>
    <t>CFM8058EJECU</t>
  </si>
  <si>
    <t>CFMSTDAGEE</t>
  </si>
  <si>
    <t>CFM8058G</t>
  </si>
  <si>
    <t>CFMSTDGEMG</t>
  </si>
  <si>
    <t>CFM8058I</t>
  </si>
  <si>
    <t>CFMSTDGEMI</t>
  </si>
  <si>
    <t>CFM8058II</t>
  </si>
  <si>
    <t>CFMSTDGEM2</t>
  </si>
  <si>
    <t>CFM8058III</t>
  </si>
  <si>
    <t>CFMSTDGEM3</t>
  </si>
  <si>
    <t>CFM8058INVER</t>
  </si>
  <si>
    <t>CFMSTDAGEI</t>
  </si>
  <si>
    <t>CFM8058UNIVE</t>
  </si>
  <si>
    <t>CFMSTDAGEU</t>
  </si>
  <si>
    <t>CFM8488ALTO</t>
  </si>
  <si>
    <t>CFM8488AM</t>
  </si>
  <si>
    <t>CFMSTDUSAA</t>
  </si>
  <si>
    <t>CFM8488APV</t>
  </si>
  <si>
    <t>CFMSTDNORV</t>
  </si>
  <si>
    <t>CFM8488EJECU</t>
  </si>
  <si>
    <t>CFMSTDAUSE</t>
  </si>
  <si>
    <t>CFM8488G</t>
  </si>
  <si>
    <t>CFMSTDACUG</t>
  </si>
  <si>
    <t>CFM8488I</t>
  </si>
  <si>
    <t>CFMSTDACUI</t>
  </si>
  <si>
    <t>CFM8488II</t>
  </si>
  <si>
    <t>CFMSTDACU2</t>
  </si>
  <si>
    <t>CFM8488III</t>
  </si>
  <si>
    <t>CFMSTDACU3</t>
  </si>
  <si>
    <t>CFM8488INVER</t>
  </si>
  <si>
    <t>CFMSTDAUSI</t>
  </si>
  <si>
    <t>CFM8488UNIVE</t>
  </si>
  <si>
    <t>CFMSTDAUSU</t>
  </si>
  <si>
    <t>CFM8082AM</t>
  </si>
  <si>
    <t>CFMSTDLPAM</t>
  </si>
  <si>
    <t>CFM8082APV</t>
  </si>
  <si>
    <t>CFMSTDRADV</t>
  </si>
  <si>
    <t>CFM8082EJECU</t>
  </si>
  <si>
    <t>CFMSTDRLPE</t>
  </si>
  <si>
    <t>CFM8082G</t>
  </si>
  <si>
    <t>CFMSTDRLAG</t>
  </si>
  <si>
    <t>CFM8082I</t>
  </si>
  <si>
    <t>CFMSTDRLAI</t>
  </si>
  <si>
    <t>CFM8082III</t>
  </si>
  <si>
    <t>CFMSTDRLA3</t>
  </si>
  <si>
    <t>CFM8082INVER</t>
  </si>
  <si>
    <t>CFMSTDSADR</t>
  </si>
  <si>
    <t>CFM8082UNIVE</t>
  </si>
  <si>
    <t>CFMSTDRTBL</t>
  </si>
  <si>
    <t>CFM8280AM</t>
  </si>
  <si>
    <t>CFMSTDRMAM</t>
  </si>
  <si>
    <t>CFM8280APV</t>
  </si>
  <si>
    <t>CFMSTDSESV</t>
  </si>
  <si>
    <t>CFM8280EJECU</t>
  </si>
  <si>
    <t>CFMSTDRMEE</t>
  </si>
  <si>
    <t>CFM8280G</t>
  </si>
  <si>
    <t>CFMSTDRMEG</t>
  </si>
  <si>
    <t>CFM8280INVER</t>
  </si>
  <si>
    <t>CFMSTDSESR</t>
  </si>
  <si>
    <t>CFM8280UNIVE</t>
  </si>
  <si>
    <t>CFMSTDSUIN</t>
  </si>
  <si>
    <t>CFM8529AHORRO</t>
  </si>
  <si>
    <t>CFM8529APV</t>
  </si>
  <si>
    <t>CFM8529CLASICA</t>
  </si>
  <si>
    <t>CFM8529CONVENIO</t>
  </si>
  <si>
    <t>CFM8529FAMILIA</t>
  </si>
  <si>
    <t>CFM8529PREMIUM</t>
  </si>
  <si>
    <t>CFM8529WEB</t>
  </si>
  <si>
    <t>CFM8413A</t>
  </si>
  <si>
    <t>CFMBNSSACA</t>
  </si>
  <si>
    <t>CFM8413APV</t>
  </si>
  <si>
    <t>CFM8413F</t>
  </si>
  <si>
    <t>CFM8822A</t>
  </si>
  <si>
    <t>CFMBNSASIA</t>
  </si>
  <si>
    <t>CFM8822APV</t>
  </si>
  <si>
    <t>CFM8822B</t>
  </si>
  <si>
    <t>CFMBNSASIB</t>
  </si>
  <si>
    <t>CFM8822C</t>
  </si>
  <si>
    <t>CFMBNSASIC</t>
  </si>
  <si>
    <t>CFM8822E</t>
  </si>
  <si>
    <t>CFMBNSASIE</t>
  </si>
  <si>
    <t>CFM8822F</t>
  </si>
  <si>
    <t>CFM8049A</t>
  </si>
  <si>
    <t>CFMBNSCLIA</t>
  </si>
  <si>
    <t>CFM8049AFP</t>
  </si>
  <si>
    <t>CFM8049B</t>
  </si>
  <si>
    <t>CFMBNSCLIB</t>
  </si>
  <si>
    <t>CFM8049F</t>
  </si>
  <si>
    <t>CFM9158A</t>
  </si>
  <si>
    <t>CFMBNSCONA</t>
  </si>
  <si>
    <t>CFM9158APV</t>
  </si>
  <si>
    <t>CFM9158F</t>
  </si>
  <si>
    <t>CFMBNSCONF</t>
  </si>
  <si>
    <t>CFM9158V</t>
  </si>
  <si>
    <t>CFMBNSCONV</t>
  </si>
  <si>
    <t>CFM8238UNICA</t>
  </si>
  <si>
    <t>CFMBNSDOLA</t>
  </si>
  <si>
    <t>CFM8604A</t>
  </si>
  <si>
    <t>CFMBNSGRTL</t>
  </si>
  <si>
    <t>CFM8604APV</t>
  </si>
  <si>
    <t>CFM8604B</t>
  </si>
  <si>
    <t>CFMBNSGILB</t>
  </si>
  <si>
    <t>CFM8604C</t>
  </si>
  <si>
    <t>CFMBNSGILC</t>
  </si>
  <si>
    <t>CFM8604E</t>
  </si>
  <si>
    <t>CFMBNSGILE</t>
  </si>
  <si>
    <t>CFM8604F</t>
  </si>
  <si>
    <t>CFM8050A</t>
  </si>
  <si>
    <t>CFMBNSLEAA</t>
  </si>
  <si>
    <t>CFM8050APV</t>
  </si>
  <si>
    <t>CFM8050F</t>
  </si>
  <si>
    <t>CFM8392A</t>
  </si>
  <si>
    <t>CFMBNSMXTA</t>
  </si>
  <si>
    <t>CFM8392APV</t>
  </si>
  <si>
    <t>CFM8392F</t>
  </si>
  <si>
    <t>CFM8820A</t>
  </si>
  <si>
    <t>CFMSECAEMA</t>
  </si>
  <si>
    <t>CFM8820APV1</t>
  </si>
  <si>
    <t>CFMSECAEM1</t>
  </si>
  <si>
    <t>CFM8820B</t>
  </si>
  <si>
    <t>CFMSECASEB</t>
  </si>
  <si>
    <t>CFM8820G</t>
  </si>
  <si>
    <t>CFMSECAEMG</t>
  </si>
  <si>
    <t>CFM8820H</t>
  </si>
  <si>
    <t>CFMSECAEMH</t>
  </si>
  <si>
    <t>CFM8820I-APV</t>
  </si>
  <si>
    <t>CFM8820J</t>
  </si>
  <si>
    <t>CFMSECAEMJ</t>
  </si>
  <si>
    <t>CFM8820S</t>
  </si>
  <si>
    <t>CFMSECAEMS</t>
  </si>
  <si>
    <t>CFM8820V</t>
  </si>
  <si>
    <t>CFMSECAEMV</t>
  </si>
  <si>
    <t>CFM8048A</t>
  </si>
  <si>
    <t>CFMSECCHKA</t>
  </si>
  <si>
    <t>CFM8048B</t>
  </si>
  <si>
    <t>CFMSECCCKB</t>
  </si>
  <si>
    <t>CFM8048I</t>
  </si>
  <si>
    <t>CFMSECCCKI</t>
  </si>
  <si>
    <t>CFM8048S</t>
  </si>
  <si>
    <t>CFMSECCHKS</t>
  </si>
  <si>
    <t>CFM8806A</t>
  </si>
  <si>
    <t>CFMSECCORA</t>
  </si>
  <si>
    <t>CFM8806APV1</t>
  </si>
  <si>
    <t>CFMSECCOR1</t>
  </si>
  <si>
    <t>CFM8806B</t>
  </si>
  <si>
    <t>CFMSECCORB</t>
  </si>
  <si>
    <t>CFM8806D</t>
  </si>
  <si>
    <t>CFMSECCORD</t>
  </si>
  <si>
    <t>CFM8806G</t>
  </si>
  <si>
    <t>CFMSECCORG</t>
  </si>
  <si>
    <t>CFM8806H</t>
  </si>
  <si>
    <t>CFMSECCORH</t>
  </si>
  <si>
    <t>CFM8806I-APV</t>
  </si>
  <si>
    <t>CFM8806J</t>
  </si>
  <si>
    <t>CFMSECCORJ</t>
  </si>
  <si>
    <t>CFM8806S</t>
  </si>
  <si>
    <t>CFMSECCORS</t>
  </si>
  <si>
    <t>CFM8806V</t>
  </si>
  <si>
    <t>CFMSECCORV</t>
  </si>
  <si>
    <t>CFM8384A</t>
  </si>
  <si>
    <t>CFMSECDMMA</t>
  </si>
  <si>
    <t>CFM8384B</t>
  </si>
  <si>
    <t>CFMSECDMMB</t>
  </si>
  <si>
    <t>CFM8384C</t>
  </si>
  <si>
    <t>CFMSECDMMC</t>
  </si>
  <si>
    <t>CFM8384S</t>
  </si>
  <si>
    <t>CFMSECDMMS</t>
  </si>
  <si>
    <t>CFM8323A</t>
  </si>
  <si>
    <t>CFMSECEMKT</t>
  </si>
  <si>
    <t>CFM8323APV1</t>
  </si>
  <si>
    <t>CFMSECEMK1</t>
  </si>
  <si>
    <t>CFM8323B</t>
  </si>
  <si>
    <t>CFMSECSGMB</t>
  </si>
  <si>
    <t>CFM8323G</t>
  </si>
  <si>
    <t>CFMSECEMKG</t>
  </si>
  <si>
    <t>CFM8323H</t>
  </si>
  <si>
    <t>CFMSECEMKH</t>
  </si>
  <si>
    <t>CFM8323I-APV</t>
  </si>
  <si>
    <t>CFM8323J</t>
  </si>
  <si>
    <t>CFMSECEMKJ</t>
  </si>
  <si>
    <t>CFM8323S</t>
  </si>
  <si>
    <t>CFMSECEMKS</t>
  </si>
  <si>
    <t>CFM8323V</t>
  </si>
  <si>
    <t>CFMSECEMKV</t>
  </si>
  <si>
    <t>CFM8435A</t>
  </si>
  <si>
    <t>CFMSECEQFA</t>
  </si>
  <si>
    <t>CFM8435B</t>
  </si>
  <si>
    <t>CFMSECEQFB</t>
  </si>
  <si>
    <t>CFM8435D</t>
  </si>
  <si>
    <t>CFMSECEQFD</t>
  </si>
  <si>
    <t>CFM8435G</t>
  </si>
  <si>
    <t>CFMSECEQFG</t>
  </si>
  <si>
    <t>CFM8435H</t>
  </si>
  <si>
    <t>CFMSECRETH</t>
  </si>
  <si>
    <t>CFM8435I-APV</t>
  </si>
  <si>
    <t>CFMSECRETI</t>
  </si>
  <si>
    <t>CFM8435J</t>
  </si>
  <si>
    <t>CFMSECRETJ</t>
  </si>
  <si>
    <t>CFM8435S</t>
  </si>
  <si>
    <t>CFMSECRETS</t>
  </si>
  <si>
    <t>CFM8435V</t>
  </si>
  <si>
    <t>CFMSECEQFV</t>
  </si>
  <si>
    <t>CFM8055A</t>
  </si>
  <si>
    <t>CFMSECFIRA</t>
  </si>
  <si>
    <t>CFM8055APV1</t>
  </si>
  <si>
    <t>CFMSECFIR1</t>
  </si>
  <si>
    <t>CFM8055B</t>
  </si>
  <si>
    <t>CFMSECFSTB</t>
  </si>
  <si>
    <t>CFM8055G</t>
  </si>
  <si>
    <t>CFMSECFIRG</t>
  </si>
  <si>
    <t>CFM8055I-APV</t>
  </si>
  <si>
    <t>CFM8055S</t>
  </si>
  <si>
    <t>CFMSECFISS</t>
  </si>
  <si>
    <t>CFM8055V</t>
  </si>
  <si>
    <t>CFMSECFIRV</t>
  </si>
  <si>
    <t>CFM8294A</t>
  </si>
  <si>
    <t>CFMSECGLOA</t>
  </si>
  <si>
    <t>CFM8294APV1</t>
  </si>
  <si>
    <t>CFMSECGLO1</t>
  </si>
  <si>
    <t>CFM8294F</t>
  </si>
  <si>
    <t>CFMCRSGBLF</t>
  </si>
  <si>
    <t>CFM8294H</t>
  </si>
  <si>
    <t>CFMSECGLOH</t>
  </si>
  <si>
    <t>CFM8294I-APV</t>
  </si>
  <si>
    <t>CFMSECGLOI</t>
  </si>
  <si>
    <t>CFM8294J</t>
  </si>
  <si>
    <t>CFMSECGLOJ</t>
  </si>
  <si>
    <t>CFM8294S</t>
  </si>
  <si>
    <t>CFMSECGLOS</t>
  </si>
  <si>
    <t>CFM8294V</t>
  </si>
  <si>
    <t>CFMSECGLOV</t>
  </si>
  <si>
    <t>CFM8118A</t>
  </si>
  <si>
    <t>CFMSECGOLD</t>
  </si>
  <si>
    <t>CFM8118APV1</t>
  </si>
  <si>
    <t>CFMSECGLD1</t>
  </si>
  <si>
    <t>CFM8118B</t>
  </si>
  <si>
    <t>CFMSECGLDB</t>
  </si>
  <si>
    <t>CFM8118G</t>
  </si>
  <si>
    <t>CFMSECGLDG</t>
  </si>
  <si>
    <t>CFM8118H</t>
  </si>
  <si>
    <t>CFMSECGLDH</t>
  </si>
  <si>
    <t>CFM8118I-APV</t>
  </si>
  <si>
    <t>CFM8118J</t>
  </si>
  <si>
    <t>CFMSECGLDJ</t>
  </si>
  <si>
    <t>CFM8118S</t>
  </si>
  <si>
    <t>CFMSECGLDS</t>
  </si>
  <si>
    <t>CFM8118V</t>
  </si>
  <si>
    <t>CFMSECGLDV</t>
  </si>
  <si>
    <t>CFM8336A</t>
  </si>
  <si>
    <t>CFMSECINCA</t>
  </si>
  <si>
    <t>CFM8336B</t>
  </si>
  <si>
    <t>CFMSECINCB</t>
  </si>
  <si>
    <t>CFM8336D</t>
  </si>
  <si>
    <t>CFMSECINCD</t>
  </si>
  <si>
    <t>CFM8336H</t>
  </si>
  <si>
    <t>CFMSECINCH</t>
  </si>
  <si>
    <t>CFM8336I-APV</t>
  </si>
  <si>
    <t>CFMSECEQUI</t>
  </si>
  <si>
    <t>CFM8336J</t>
  </si>
  <si>
    <t>CFMSECEQUJ</t>
  </si>
  <si>
    <t>CFM8336N</t>
  </si>
  <si>
    <t>CFMSECINCN</t>
  </si>
  <si>
    <t>CFM8336S</t>
  </si>
  <si>
    <t>CFMSECEQUS</t>
  </si>
  <si>
    <t>CFM8336V</t>
  </si>
  <si>
    <t>CFMSECINCV</t>
  </si>
  <si>
    <t>CFM8253A</t>
  </si>
  <si>
    <t>CFMSECPLUA</t>
  </si>
  <si>
    <t>CFM8253B</t>
  </si>
  <si>
    <t>CFMSECPLUB</t>
  </si>
  <si>
    <t>CFM8253C</t>
  </si>
  <si>
    <t>CFMSECPLUC</t>
  </si>
  <si>
    <t>CFM8253D</t>
  </si>
  <si>
    <t>CFMSECPLUD</t>
  </si>
  <si>
    <t>CFM8253E</t>
  </si>
  <si>
    <t>CFMSECPLUE</t>
  </si>
  <si>
    <t>CFM8253I</t>
  </si>
  <si>
    <t>CFMSECPLUI</t>
  </si>
  <si>
    <t>CFM8253L</t>
  </si>
  <si>
    <t>CFMSECPLUL</t>
  </si>
  <si>
    <t>CFM8253S</t>
  </si>
  <si>
    <t>CFMSECPLUS</t>
  </si>
  <si>
    <t>CFM8490A</t>
  </si>
  <si>
    <t>CFMCRSSLCA</t>
  </si>
  <si>
    <t>CFM8490APV1</t>
  </si>
  <si>
    <t>CFMSECSEL1</t>
  </si>
  <si>
    <t>CFM8490F</t>
  </si>
  <si>
    <t>CFMSECSLCF</t>
  </si>
  <si>
    <t>CFM8490G</t>
  </si>
  <si>
    <t>CFMSECSLCG</t>
  </si>
  <si>
    <t>CFM8490H</t>
  </si>
  <si>
    <t>CFMSECSLCH</t>
  </si>
  <si>
    <t>CFM8490I-APV</t>
  </si>
  <si>
    <t>CFMSECSELP</t>
  </si>
  <si>
    <t>CFM8490J</t>
  </si>
  <si>
    <t>CFMSECSLCJ</t>
  </si>
  <si>
    <t>CFM8490S</t>
  </si>
  <si>
    <t>CFMSECSELS</t>
  </si>
  <si>
    <t>CFM8490V</t>
  </si>
  <si>
    <t>CFMSECSLCV</t>
  </si>
  <si>
    <t>CFM8795A</t>
  </si>
  <si>
    <t>CFMSECLATA</t>
  </si>
  <si>
    <t>CFM8795APV1</t>
  </si>
  <si>
    <t>CFMSECLAT1</t>
  </si>
  <si>
    <t>CFM8795B</t>
  </si>
  <si>
    <t>CFMSECLATB</t>
  </si>
  <si>
    <t>CFM8795D</t>
  </si>
  <si>
    <t>CFMSECWORD</t>
  </si>
  <si>
    <t>CFM8795F</t>
  </si>
  <si>
    <t>CFMSECSCLF</t>
  </si>
  <si>
    <t>CFM8795G</t>
  </si>
  <si>
    <t>CFMSECILSG</t>
  </si>
  <si>
    <t>CFM8795H</t>
  </si>
  <si>
    <t>CFMSECILSH</t>
  </si>
  <si>
    <t>CFM8795I</t>
  </si>
  <si>
    <t>CFMSECLATI</t>
  </si>
  <si>
    <t>CFM8795J</t>
  </si>
  <si>
    <t>CFMSECLATJ</t>
  </si>
  <si>
    <t>CFM8795S</t>
  </si>
  <si>
    <t>CFMSECSCLS</t>
  </si>
  <si>
    <t>CFM8795V</t>
  </si>
  <si>
    <t>CFMSECILSV</t>
  </si>
  <si>
    <t>CFM8306A</t>
  </si>
  <si>
    <t>CFMSECPROA</t>
  </si>
  <si>
    <t>CFM8306B</t>
  </si>
  <si>
    <t>CFMSECVALB</t>
  </si>
  <si>
    <t>CFM8306D</t>
  </si>
  <si>
    <t>CFMSECVALD</t>
  </si>
  <si>
    <t>CFM8306G</t>
  </si>
  <si>
    <t>CFMSECVALG</t>
  </si>
  <si>
    <t>CFM8306H</t>
  </si>
  <si>
    <t>CFMSECVALH</t>
  </si>
  <si>
    <t>CFM8306I-APV</t>
  </si>
  <si>
    <t>CFMSECPRI</t>
  </si>
  <si>
    <t>CFM8306J</t>
  </si>
  <si>
    <t>CFMSECPROJ</t>
  </si>
  <si>
    <t>CFM8306S</t>
  </si>
  <si>
    <t>CFMSECPROS</t>
  </si>
  <si>
    <t>CFM8306V</t>
  </si>
  <si>
    <t>CFMSECVALV</t>
  </si>
  <si>
    <t>CFM8430A</t>
  </si>
  <si>
    <t>CFM8430ALPAT</t>
  </si>
  <si>
    <t>CFMBCISBLP</t>
  </si>
  <si>
    <t>CFM8430APV</t>
  </si>
  <si>
    <t>CFMBCISBAV</t>
  </si>
  <si>
    <t>CFM8430BCI</t>
  </si>
  <si>
    <t>CFMBCISBBC</t>
  </si>
  <si>
    <t>CFM8430BPRIV</t>
  </si>
  <si>
    <t>CFMBCISBLB</t>
  </si>
  <si>
    <t>CFM8430CLASI</t>
  </si>
  <si>
    <t>CFMBCISBLC</t>
  </si>
  <si>
    <t>CFM8430FAMIL</t>
  </si>
  <si>
    <t>CFMBCISBLF</t>
  </si>
  <si>
    <t>CFM8430GAMMA</t>
  </si>
  <si>
    <t>CFMBCISBGA</t>
  </si>
  <si>
    <t>CFM8996APV</t>
  </si>
  <si>
    <t>CFMSTDSDIV</t>
  </si>
  <si>
    <t>CFM8996III</t>
  </si>
  <si>
    <t>CFMSTDSDI3</t>
  </si>
  <si>
    <t>CFM8996PERMA</t>
  </si>
  <si>
    <t>CFMSTDSDIP</t>
  </si>
  <si>
    <t>CFM8995APV</t>
  </si>
  <si>
    <t>CFMSTDSEQV</t>
  </si>
  <si>
    <t>CFM8995III</t>
  </si>
  <si>
    <t>CFMSTDSEQ3</t>
  </si>
  <si>
    <t>CFM8995PERMA</t>
  </si>
  <si>
    <t>CFMSTDSEQP</t>
  </si>
  <si>
    <t>CFM8997APV</t>
  </si>
  <si>
    <t>CFMSTDSPRV</t>
  </si>
  <si>
    <t>CFM8997III</t>
  </si>
  <si>
    <t>CFMSTDSPR3</t>
  </si>
  <si>
    <t>CFM8997PERMA</t>
  </si>
  <si>
    <t>CFMSTDSPRP</t>
  </si>
  <si>
    <t>CFM9034AM</t>
  </si>
  <si>
    <t>CFMSTDRSAM</t>
  </si>
  <si>
    <t>CFM9034APV</t>
  </si>
  <si>
    <t>CFMSTDSLEV</t>
  </si>
  <si>
    <t>CFM9034G</t>
  </si>
  <si>
    <t>CFMSTDRSEG</t>
  </si>
  <si>
    <t>CFM9034GLOBA</t>
  </si>
  <si>
    <t>CFMSTDRSGL</t>
  </si>
  <si>
    <t>CFM9034III</t>
  </si>
  <si>
    <t>CFMSTDRSE3</t>
  </si>
  <si>
    <t>CFM9034PATRI</t>
  </si>
  <si>
    <t>CFMSTDRSPA</t>
  </si>
  <si>
    <t>CFM8948A</t>
  </si>
  <si>
    <t>CFMEURSCLA</t>
  </si>
  <si>
    <t>CFM8948B-APV/AP</t>
  </si>
  <si>
    <t>CFM8948D</t>
  </si>
  <si>
    <t>CFMEURSCLD</t>
  </si>
  <si>
    <t>CFM8948Z</t>
  </si>
  <si>
    <t>CFM8319A</t>
  </si>
  <si>
    <t>CFMESTSLVA</t>
  </si>
  <si>
    <t>CFM8319B</t>
  </si>
  <si>
    <t>CFMESTSLVB</t>
  </si>
  <si>
    <t>CFM8319BE</t>
  </si>
  <si>
    <t>CFM8319C</t>
  </si>
  <si>
    <t>CFMESTSLVC</t>
  </si>
  <si>
    <t>CFM8319F</t>
  </si>
  <si>
    <t>CFMESTASOF</t>
  </si>
  <si>
    <t>CFM8319I</t>
  </si>
  <si>
    <t>CFMESTSLVI</t>
  </si>
  <si>
    <t>CFM8319VIVIENDA</t>
  </si>
  <si>
    <t>CFM9730A</t>
  </si>
  <si>
    <t>CFM8679A</t>
  </si>
  <si>
    <t>CFMSUCMCSA</t>
  </si>
  <si>
    <t>CFM8679AC</t>
  </si>
  <si>
    <t>CFMSUCMCAC</t>
  </si>
  <si>
    <t>CFM8679AC-APV</t>
  </si>
  <si>
    <t>CFMSURAMAP</t>
  </si>
  <si>
    <t>CFM8679B</t>
  </si>
  <si>
    <t>CFMSUCMCSB</t>
  </si>
  <si>
    <t>CFM8679C</t>
  </si>
  <si>
    <t>CFMSUCMCSC</t>
  </si>
  <si>
    <t>CFM8679D</t>
  </si>
  <si>
    <t>CFMSUCMCSD</t>
  </si>
  <si>
    <t>CFM8679E</t>
  </si>
  <si>
    <t>CFMSUCMCSE</t>
  </si>
  <si>
    <t>CFM8679F</t>
  </si>
  <si>
    <t>CFMSUCMCSF</t>
  </si>
  <si>
    <t>CFM8679H</t>
  </si>
  <si>
    <t>CFMSUCMCSH</t>
  </si>
  <si>
    <t>CFM8679I</t>
  </si>
  <si>
    <t>CFMSUCMCSI</t>
  </si>
  <si>
    <t>CFM8679M</t>
  </si>
  <si>
    <t>CFMSURCAPM</t>
  </si>
  <si>
    <t>CFM8812A</t>
  </si>
  <si>
    <t>CFMSURCHCA</t>
  </si>
  <si>
    <t>CFM8812AC</t>
  </si>
  <si>
    <t>CFMSURCHAC</t>
  </si>
  <si>
    <t>CFM8812AC-APV</t>
  </si>
  <si>
    <t>CFMSURCHAP</t>
  </si>
  <si>
    <t>CFM8812B</t>
  </si>
  <si>
    <t>CFMSURCHCB</t>
  </si>
  <si>
    <t>CFM8812C</t>
  </si>
  <si>
    <t>CFMSURCHCC</t>
  </si>
  <si>
    <t>CFM8812D</t>
  </si>
  <si>
    <t>CFMSURCHCD</t>
  </si>
  <si>
    <t>CFM8812E</t>
  </si>
  <si>
    <t>CFMSURCHCE</t>
  </si>
  <si>
    <t>CFM8812F</t>
  </si>
  <si>
    <t>CFMSURCHCF</t>
  </si>
  <si>
    <t>CFM8812H</t>
  </si>
  <si>
    <t>CFMSURCHCH</t>
  </si>
  <si>
    <t>CFM8812I</t>
  </si>
  <si>
    <t>CFMSURCHCI</t>
  </si>
  <si>
    <t>CFM8812M</t>
  </si>
  <si>
    <t>CFMSURACCM</t>
  </si>
  <si>
    <t>CFM8678A</t>
  </si>
  <si>
    <t>CFMSURRDCA</t>
  </si>
  <si>
    <t>CFM8678AC</t>
  </si>
  <si>
    <t>CFMSURRDAC</t>
  </si>
  <si>
    <t>CFM8678AC-APV</t>
  </si>
  <si>
    <t>CFMSURRDAP</t>
  </si>
  <si>
    <t>CFM8678C</t>
  </si>
  <si>
    <t>CFMSURRDCC</t>
  </si>
  <si>
    <t>CFM8678D</t>
  </si>
  <si>
    <t>CFMSURRDCD</t>
  </si>
  <si>
    <t>CFM8678E</t>
  </si>
  <si>
    <t>CFMSURRDCE</t>
  </si>
  <si>
    <t>CFM8678F</t>
  </si>
  <si>
    <t>CFMSURRDCF</t>
  </si>
  <si>
    <t>CFM8678FI</t>
  </si>
  <si>
    <t>CFMSURDCFI</t>
  </si>
  <si>
    <t>CFM8678FI-A</t>
  </si>
  <si>
    <t>CFMSURDFIA</t>
  </si>
  <si>
    <t>CFM8678H</t>
  </si>
  <si>
    <t>CFMSURRDCH</t>
  </si>
  <si>
    <t>CFM8678I</t>
  </si>
  <si>
    <t>CFMSURRDCI</t>
  </si>
  <si>
    <t>CFM8678M</t>
  </si>
  <si>
    <t>CFMSURRDCM</t>
  </si>
  <si>
    <t>CFM8678SURA</t>
  </si>
  <si>
    <t>CFMSURRDCS</t>
  </si>
  <si>
    <t>CFM8676A</t>
  </si>
  <si>
    <t>CFMSURRBCA</t>
  </si>
  <si>
    <t>CFM8676AC</t>
  </si>
  <si>
    <t>CFMSURRBAC</t>
  </si>
  <si>
    <t>CFM8676AC-APV</t>
  </si>
  <si>
    <t>CFMSURRBAP</t>
  </si>
  <si>
    <t>CFM8676B</t>
  </si>
  <si>
    <t>CFMSURRBCB</t>
  </si>
  <si>
    <t>CFM8676C</t>
  </si>
  <si>
    <t>CFMSURRBCC</t>
  </si>
  <si>
    <t>CFM8676D</t>
  </si>
  <si>
    <t>CFMSURRBCD</t>
  </si>
  <si>
    <t>CFM8676E</t>
  </si>
  <si>
    <t>CFMSURRBCE</t>
  </si>
  <si>
    <t>CFM8676F</t>
  </si>
  <si>
    <t>CFMSURRBCF</t>
  </si>
  <si>
    <t>CFM8676H</t>
  </si>
  <si>
    <t>CFMSURRBCH</t>
  </si>
  <si>
    <t>CFM8676I</t>
  </si>
  <si>
    <t>CFMSURRBCI</t>
  </si>
  <si>
    <t>CFM8676M</t>
  </si>
  <si>
    <t>CFMSURARBM</t>
  </si>
  <si>
    <t>CFM8676SURA</t>
  </si>
  <si>
    <t>CFMSURARBS</t>
  </si>
  <si>
    <t>CFM8776A</t>
  </si>
  <si>
    <t>CFMSURRINA</t>
  </si>
  <si>
    <t>CFM8776AC</t>
  </si>
  <si>
    <t>CFMSURRIAC</t>
  </si>
  <si>
    <t>CFM8776AC-APV</t>
  </si>
  <si>
    <t>CFMSURRIAP</t>
  </si>
  <si>
    <t>CFM8776B</t>
  </si>
  <si>
    <t>CFMSURRINB</t>
  </si>
  <si>
    <t>CFM8776C</t>
  </si>
  <si>
    <t>CFMSURRINC</t>
  </si>
  <si>
    <t>CFM8776D</t>
  </si>
  <si>
    <t>CFMSURRIND</t>
  </si>
  <si>
    <t>CFM8776E</t>
  </si>
  <si>
    <t>CFMSURRINE</t>
  </si>
  <si>
    <t>CFM8776F</t>
  </si>
  <si>
    <t>CFMSURRINF</t>
  </si>
  <si>
    <t>CFM8776H</t>
  </si>
  <si>
    <t>CFMSURRINH</t>
  </si>
  <si>
    <t>CFM8776I</t>
  </si>
  <si>
    <t>CFMSURRINI</t>
  </si>
  <si>
    <t>CFM8776M</t>
  </si>
  <si>
    <t>CFMSURIIOM</t>
  </si>
  <si>
    <t>CFM8916A</t>
  </si>
  <si>
    <t>CFMSURAEMA</t>
  </si>
  <si>
    <t>CFM8916AC</t>
  </si>
  <si>
    <t>CFMSURAEAC</t>
  </si>
  <si>
    <t>CFM8916AC-APV</t>
  </si>
  <si>
    <t>CFMSURAEAP</t>
  </si>
  <si>
    <t>CFM8916B</t>
  </si>
  <si>
    <t>CFMSURAEMB</t>
  </si>
  <si>
    <t>CFM8916C</t>
  </si>
  <si>
    <t>CFMSURAEMC</t>
  </si>
  <si>
    <t>CFM8916D</t>
  </si>
  <si>
    <t>CFMSURAEMD</t>
  </si>
  <si>
    <t>CFM8916E</t>
  </si>
  <si>
    <t>CFMSURAEME</t>
  </si>
  <si>
    <t>CFM8916F</t>
  </si>
  <si>
    <t>CFMSURAEMF</t>
  </si>
  <si>
    <t>CFM8916H</t>
  </si>
  <si>
    <t>CFMSURAEMH</t>
  </si>
  <si>
    <t>CFM8916I</t>
  </si>
  <si>
    <t>CFMSURAEMI</t>
  </si>
  <si>
    <t>CFM8916M</t>
  </si>
  <si>
    <t>CFMSUREESM</t>
  </si>
  <si>
    <t>CFM8685A</t>
  </si>
  <si>
    <t>CFMSURSCCA</t>
  </si>
  <si>
    <t>CFM8685AC</t>
  </si>
  <si>
    <t>CFMSURSCAC</t>
  </si>
  <si>
    <t>CFM8685AC-APV</t>
  </si>
  <si>
    <t>CFMSURSCAP</t>
  </si>
  <si>
    <t>CFM8685B</t>
  </si>
  <si>
    <t>CFMSURSCCB</t>
  </si>
  <si>
    <t>CFM8685C</t>
  </si>
  <si>
    <t>CFMSURSCCC</t>
  </si>
  <si>
    <t>CFM8685D</t>
  </si>
  <si>
    <t>CFMSURSCCD</t>
  </si>
  <si>
    <t>CFM8685E</t>
  </si>
  <si>
    <t>CFMSURSCCE</t>
  </si>
  <si>
    <t>CFM8685F</t>
  </si>
  <si>
    <t>CFMSURSCCF</t>
  </si>
  <si>
    <t>CFM8685H</t>
  </si>
  <si>
    <t>CFMSURSCCH</t>
  </si>
  <si>
    <t>CFM8685I</t>
  </si>
  <si>
    <t>CFMSURSCCI</t>
  </si>
  <si>
    <t>CFM8685M</t>
  </si>
  <si>
    <t>CFMSURIONM</t>
  </si>
  <si>
    <t>CFM8684A</t>
  </si>
  <si>
    <t>CFMSURSALA</t>
  </si>
  <si>
    <t>CFM8684AC</t>
  </si>
  <si>
    <t>CFMSURSAAC</t>
  </si>
  <si>
    <t>CFM8684AC-APV</t>
  </si>
  <si>
    <t>CFMSURSAAP</t>
  </si>
  <si>
    <t>CFM8684B</t>
  </si>
  <si>
    <t>CFMSURSALB</t>
  </si>
  <si>
    <t>CFM8684C</t>
  </si>
  <si>
    <t>CFMSURSALC</t>
  </si>
  <si>
    <t>CFM8684D</t>
  </si>
  <si>
    <t>CFMSURSALD</t>
  </si>
  <si>
    <t>CFM8684E</t>
  </si>
  <si>
    <t>CFMSURSALE</t>
  </si>
  <si>
    <t>CFM8684F</t>
  </si>
  <si>
    <t>CFMSURSALF</t>
  </si>
  <si>
    <t>CFM8684H</t>
  </si>
  <si>
    <t>CFMSURSALH</t>
  </si>
  <si>
    <t>CFM8684I</t>
  </si>
  <si>
    <t>CFMSURSALI</t>
  </si>
  <si>
    <t>CFM8684M</t>
  </si>
  <si>
    <t>CFMSURLIOM</t>
  </si>
  <si>
    <t>CFM8915A</t>
  </si>
  <si>
    <t>CFMSURAUSA</t>
  </si>
  <si>
    <t>CFM8915AC</t>
  </si>
  <si>
    <t>CFMSURAUAC</t>
  </si>
  <si>
    <t>CFM8915AC-APV</t>
  </si>
  <si>
    <t>CFMSURAUAP</t>
  </si>
  <si>
    <t>CFM8915B</t>
  </si>
  <si>
    <t>CFMSURAUSB</t>
  </si>
  <si>
    <t>CFM8915C</t>
  </si>
  <si>
    <t>CFMSURAUSC</t>
  </si>
  <si>
    <t>CFM8915D</t>
  </si>
  <si>
    <t>CFMSURAUSD</t>
  </si>
  <si>
    <t>CFM8915E</t>
  </si>
  <si>
    <t>CFMSURAUSE</t>
  </si>
  <si>
    <t>CFM8915F</t>
  </si>
  <si>
    <t>CFMSURAUSF</t>
  </si>
  <si>
    <t>CFM8915H</t>
  </si>
  <si>
    <t>CFMSURAUSH</t>
  </si>
  <si>
    <t>CFM8915I</t>
  </si>
  <si>
    <t>CFMSURAUSI</t>
  </si>
  <si>
    <t>CFM8915M</t>
  </si>
  <si>
    <t>CFMSURUSAM</t>
  </si>
  <si>
    <t>CFM8707A</t>
  </si>
  <si>
    <t>CFMSURSGLA</t>
  </si>
  <si>
    <t>CFM8707AC</t>
  </si>
  <si>
    <t>CFMSURSGAC</t>
  </si>
  <si>
    <t>CFM8707AC-APV</t>
  </si>
  <si>
    <t>CFMSURSGAP</t>
  </si>
  <si>
    <t>CFM8707B</t>
  </si>
  <si>
    <t>CFMSURSGLB</t>
  </si>
  <si>
    <t>CFM8707C</t>
  </si>
  <si>
    <t>CFMSURSGLC</t>
  </si>
  <si>
    <t>CFM8707D</t>
  </si>
  <si>
    <t>CFMSURSGLD</t>
  </si>
  <si>
    <t>CFM8707E</t>
  </si>
  <si>
    <t>CFMSURSGLE</t>
  </si>
  <si>
    <t>CFM8707F</t>
  </si>
  <si>
    <t>CFMSURSGLF</t>
  </si>
  <si>
    <t>CFM8707H</t>
  </si>
  <si>
    <t>CFMSURSGLH</t>
  </si>
  <si>
    <t>CFM8707I</t>
  </si>
  <si>
    <t>CFMSURSGLI</t>
  </si>
  <si>
    <t>CFM8707M</t>
  </si>
  <si>
    <t>CFMSURSALM</t>
  </si>
  <si>
    <t>CFM8773A</t>
  </si>
  <si>
    <t>CFMSURECOA</t>
  </si>
  <si>
    <t>CFM8773AC</t>
  </si>
  <si>
    <t>CFMSURECAC</t>
  </si>
  <si>
    <t>CFM8773AC-APV</t>
  </si>
  <si>
    <t>CFMSURECAP</t>
  </si>
  <si>
    <t>CFM8773B</t>
  </si>
  <si>
    <t>CFMSURECOB</t>
  </si>
  <si>
    <t>CFM8773C</t>
  </si>
  <si>
    <t>CFMSURECOC</t>
  </si>
  <si>
    <t>CFM8773D</t>
  </si>
  <si>
    <t>CFMSURECOD</t>
  </si>
  <si>
    <t>CFM8773E</t>
  </si>
  <si>
    <t>CFMSURECOE</t>
  </si>
  <si>
    <t>CFM8773F</t>
  </si>
  <si>
    <t>CFMSURECOF</t>
  </si>
  <si>
    <t>CFM8773H</t>
  </si>
  <si>
    <t>CFMSURECOH</t>
  </si>
  <si>
    <t>CFM8773I</t>
  </si>
  <si>
    <t>CFMSURECOI</t>
  </si>
  <si>
    <t>CFM8773M</t>
  </si>
  <si>
    <t>CFMSUREADM</t>
  </si>
  <si>
    <t>CFM8774A</t>
  </si>
  <si>
    <t>CFMSUREEQA</t>
  </si>
  <si>
    <t>CFM8774AC</t>
  </si>
  <si>
    <t>CFMSUREEAC</t>
  </si>
  <si>
    <t>CFM8774AC-APV</t>
  </si>
  <si>
    <t>CFMSUREEAP</t>
  </si>
  <si>
    <t>CFM8774B</t>
  </si>
  <si>
    <t>CFMSUREEQB</t>
  </si>
  <si>
    <t>CFM8774C</t>
  </si>
  <si>
    <t>CFMSUREEQC</t>
  </si>
  <si>
    <t>CFM8774D</t>
  </si>
  <si>
    <t>CFMSUREEQD</t>
  </si>
  <si>
    <t>CFM8774E</t>
  </si>
  <si>
    <t>CFMSUREEQE</t>
  </si>
  <si>
    <t>CFM8774F</t>
  </si>
  <si>
    <t>CFMSUREEQF</t>
  </si>
  <si>
    <t>CFM8774H</t>
  </si>
  <si>
    <t>CFMSUREEQH</t>
  </si>
  <si>
    <t>CFM8774I</t>
  </si>
  <si>
    <t>CFMSUREEQI</t>
  </si>
  <si>
    <t>CFM8774M</t>
  </si>
  <si>
    <t>CFMSURERAM</t>
  </si>
  <si>
    <t>CFM8775A</t>
  </si>
  <si>
    <t>CFMSUREACA</t>
  </si>
  <si>
    <t>CFM8775AC</t>
  </si>
  <si>
    <t>CFMSUREAAC</t>
  </si>
  <si>
    <t>CFM8775AC-APV</t>
  </si>
  <si>
    <t>CFMSUREAAP</t>
  </si>
  <si>
    <t>CFM8775B</t>
  </si>
  <si>
    <t>CFMSUREACB</t>
  </si>
  <si>
    <t>CFM8775C</t>
  </si>
  <si>
    <t>CFMSUREACC</t>
  </si>
  <si>
    <t>CFM8775D</t>
  </si>
  <si>
    <t>CFMSUREACD</t>
  </si>
  <si>
    <t>CFM8775E</t>
  </si>
  <si>
    <t>CFMSUREACE</t>
  </si>
  <si>
    <t>CFM8775F</t>
  </si>
  <si>
    <t>CFMSUREACF</t>
  </si>
  <si>
    <t>CFM8775H</t>
  </si>
  <si>
    <t>CFMSUREACH</t>
  </si>
  <si>
    <t>CFM8775I</t>
  </si>
  <si>
    <t>CFMSUREACI</t>
  </si>
  <si>
    <t>CFM8775M</t>
  </si>
  <si>
    <t>CFMSUREVAM</t>
  </si>
  <si>
    <t>CFM8209CORP</t>
  </si>
  <si>
    <t>CFMSTDTSRC</t>
  </si>
  <si>
    <t>CFM8209EJECU</t>
  </si>
  <si>
    <t>CFMSTDTSRA</t>
  </si>
  <si>
    <t>CFM8209INVER</t>
  </si>
  <si>
    <t>CFMSTDTSRI</t>
  </si>
  <si>
    <t>CFM8300L</t>
  </si>
  <si>
    <t>CFMBCHUSDF</t>
  </si>
  <si>
    <t>CFM8300M</t>
  </si>
  <si>
    <t>CFMBCHUSDC</t>
  </si>
  <si>
    <t>CFM8078B</t>
  </si>
  <si>
    <t>CFMBCHUNDB</t>
  </si>
  <si>
    <t>CFM8078BCH</t>
  </si>
  <si>
    <t>CFMBCHIUBH</t>
  </si>
  <si>
    <t>CFM8078BPLUS</t>
  </si>
  <si>
    <t>CFMBCHIUBP</t>
  </si>
  <si>
    <t>CFM8078L</t>
  </si>
  <si>
    <t>CFM8078M</t>
  </si>
  <si>
    <t>CFMBCHIUSC</t>
  </si>
  <si>
    <t>CFM8189B</t>
  </si>
  <si>
    <t>CFMBCHUMCB</t>
  </si>
  <si>
    <t>CFM8189L</t>
  </si>
  <si>
    <t>CFM8189M</t>
  </si>
  <si>
    <t>CFMBCHUMCC</t>
  </si>
  <si>
    <t>CFM8113A</t>
  </si>
  <si>
    <t>CFMPRIUSAA</t>
  </si>
  <si>
    <t>CFM8113B</t>
  </si>
  <si>
    <t>CFMPRIUSAB</t>
  </si>
  <si>
    <t>CFM8113C</t>
  </si>
  <si>
    <t>CFMPRIUSAC</t>
  </si>
  <si>
    <t>CFM8113G</t>
  </si>
  <si>
    <t>CFMPRIUSAG</t>
  </si>
  <si>
    <t>CFM8113LP180</t>
  </si>
  <si>
    <t>CFMPRIUSAF</t>
  </si>
  <si>
    <t>CFM8113LP3</t>
  </si>
  <si>
    <t>CFMPRIUSAE</t>
  </si>
  <si>
    <t>CFM8113LPI</t>
  </si>
  <si>
    <t>CFMPRIUSPI</t>
  </si>
  <si>
    <t>CFM8113O</t>
  </si>
  <si>
    <t>CFMPRIUSAO</t>
  </si>
  <si>
    <t>CFM8113PLAN1</t>
  </si>
  <si>
    <t>CFMPRIUSN1</t>
  </si>
  <si>
    <t>CFM8113PLAN2</t>
  </si>
  <si>
    <t>CFMPRIUSN2</t>
  </si>
  <si>
    <t>CFM8113PLAN3</t>
  </si>
  <si>
    <t>CFMPRIUSN3</t>
  </si>
  <si>
    <t>CFM8113PLAN4</t>
  </si>
  <si>
    <t>CFMPRIUSN4</t>
  </si>
  <si>
    <t>CFM8127A</t>
  </si>
  <si>
    <t>CFMBCHUTGL</t>
  </si>
  <si>
    <t>CFM8127B</t>
  </si>
  <si>
    <t>CFMBCHUESB</t>
  </si>
  <si>
    <t>CFM8127BPLUS</t>
  </si>
  <si>
    <t>CFMBCHUTBP</t>
  </si>
  <si>
    <t>CFM8127L</t>
  </si>
  <si>
    <t>CFM8127M</t>
  </si>
  <si>
    <t>CFMBCHUTGE</t>
  </si>
  <si>
    <t>CFM8127P1</t>
  </si>
  <si>
    <t>CFM8890A</t>
  </si>
  <si>
    <t>CFMEURVLOA</t>
  </si>
  <si>
    <t>CFM8890B-APV/AP</t>
  </si>
  <si>
    <t>CFM8890CUI</t>
  </si>
  <si>
    <t>CFMEAVLCUI</t>
  </si>
  <si>
    <t>CFM8890D</t>
  </si>
  <si>
    <t>CFMEURVLOD</t>
  </si>
  <si>
    <t>CFM8890Z</t>
  </si>
  <si>
    <t>CFM8011100</t>
  </si>
  <si>
    <t>CFMPRIV100</t>
  </si>
  <si>
    <t>CFM8011B</t>
  </si>
  <si>
    <t>CFMPRIVISB</t>
  </si>
  <si>
    <t>CFM8011C</t>
  </si>
  <si>
    <t>CFMPRIVISC</t>
  </si>
  <si>
    <t>CFM8011Cash</t>
  </si>
  <si>
    <t>CFMPRIVCHS</t>
  </si>
  <si>
    <t>CFM8011G</t>
  </si>
  <si>
    <t>CFMPRIVISG</t>
  </si>
  <si>
    <t>CFM8011I</t>
  </si>
  <si>
    <t>CFM8011LP180</t>
  </si>
  <si>
    <t>CFMPRIVISF</t>
  </si>
  <si>
    <t>CFM8011LP3</t>
  </si>
  <si>
    <t>CFMPRIVISE</t>
  </si>
  <si>
    <t>CFM8011LPI</t>
  </si>
  <si>
    <t>CFMPRIVIPI</t>
  </si>
  <si>
    <t>CFM8011PLAN1</t>
  </si>
  <si>
    <t>CFMPRIVIN1</t>
  </si>
  <si>
    <t>CFM8011PLAN2</t>
  </si>
  <si>
    <t>CFMPRIVIN2</t>
  </si>
  <si>
    <t>CFM8011PLAN3</t>
  </si>
  <si>
    <t>CFMPRIVIN3</t>
  </si>
  <si>
    <t>CFM8011PLAN4</t>
  </si>
  <si>
    <t>CFMPRIVIN4</t>
  </si>
  <si>
    <t>CFM8448A</t>
  </si>
  <si>
    <t>CFMBCHVDIA</t>
  </si>
  <si>
    <t>CFM8448B</t>
  </si>
  <si>
    <t>CFMBCHVAAB</t>
  </si>
  <si>
    <t>CFM8448BPLUS</t>
  </si>
  <si>
    <t>CFMBCHPBLP</t>
  </si>
  <si>
    <t>CFM8448L</t>
  </si>
  <si>
    <t>CFM8452A</t>
  </si>
  <si>
    <t>CFMBCHVDEA</t>
  </si>
  <si>
    <t>CFM8452B</t>
  </si>
  <si>
    <t>CFMBCHVAEB</t>
  </si>
  <si>
    <t>CFM8452BCH</t>
  </si>
  <si>
    <t>CFMBCHADBH</t>
  </si>
  <si>
    <t>CFM8452BPLUS</t>
  </si>
  <si>
    <t>CFMBCHPDPL</t>
  </si>
  <si>
    <t>CFM8347A</t>
  </si>
  <si>
    <t>CFMZURZDOA</t>
  </si>
  <si>
    <t>CFM8347B</t>
  </si>
  <si>
    <t>CFMZURZDOB</t>
  </si>
  <si>
    <t>CFM8347C</t>
  </si>
  <si>
    <t>CFMZURZDOC</t>
  </si>
  <si>
    <t>CFM8347D</t>
  </si>
  <si>
    <t>CFMZURZDOD</t>
  </si>
  <si>
    <t>CFM8347H-APV</t>
  </si>
  <si>
    <t>CFMZURZDOH</t>
  </si>
  <si>
    <t>CFM8347I</t>
  </si>
  <si>
    <t>CFMZURZDOI</t>
  </si>
  <si>
    <t>CFM8347P</t>
  </si>
  <si>
    <t>CFM8395A</t>
  </si>
  <si>
    <t>CFMZURB90A</t>
  </si>
  <si>
    <t>CFM8395B</t>
  </si>
  <si>
    <t>CFMZURB90B</t>
  </si>
  <si>
    <t>CFM8395C</t>
  </si>
  <si>
    <t>CFMZURB90C</t>
  </si>
  <si>
    <t>CFM8395D</t>
  </si>
  <si>
    <t>CFMZURB90D</t>
  </si>
  <si>
    <t>CFM8395E-APV</t>
  </si>
  <si>
    <t>CFMZURB90E</t>
  </si>
  <si>
    <t>CFM8395H-APV</t>
  </si>
  <si>
    <t>CFMZURB90H</t>
  </si>
  <si>
    <t>CFM8395I</t>
  </si>
  <si>
    <t>CFMZURB90I</t>
  </si>
  <si>
    <t>CFM8395P</t>
  </si>
  <si>
    <t>CFM8345UNICA</t>
  </si>
  <si>
    <t>CFMZURZSHU</t>
  </si>
  <si>
    <t>CFM8622A</t>
  </si>
  <si>
    <t>CFMZURCUSA</t>
  </si>
  <si>
    <t>CFM8622B</t>
  </si>
  <si>
    <t>CFMZURCUSB</t>
  </si>
  <si>
    <t>CFM8622C</t>
  </si>
  <si>
    <t>CFMZURCUSC</t>
  </si>
  <si>
    <t>CFM8622D</t>
  </si>
  <si>
    <t>CFMZURCUSD</t>
  </si>
  <si>
    <t>CFM8622E-APV</t>
  </si>
  <si>
    <t>CFMZURCUSE</t>
  </si>
  <si>
    <t>CFM8622H-APV</t>
  </si>
  <si>
    <t>CFMZURCUSH</t>
  </si>
  <si>
    <t>CFM8622I</t>
  </si>
  <si>
    <t>CFMZURCUSI</t>
  </si>
  <si>
    <t>CFM8622P</t>
  </si>
  <si>
    <t>CFM8348A</t>
  </si>
  <si>
    <t>CFMZURZTEA</t>
  </si>
  <si>
    <t>CFM8348B</t>
  </si>
  <si>
    <t>CFMZURZTEB</t>
  </si>
  <si>
    <t>CFM8348C</t>
  </si>
  <si>
    <t>CFMZURZTEC</t>
  </si>
  <si>
    <t>CFM8348D</t>
  </si>
  <si>
    <t>CFMZURZTED</t>
  </si>
  <si>
    <t>CFM8348I</t>
  </si>
  <si>
    <t>CFMZURZTEI</t>
  </si>
  <si>
    <t>CFM9261A</t>
  </si>
  <si>
    <t>CFMZURDINA</t>
  </si>
  <si>
    <t>CFM9261C</t>
  </si>
  <si>
    <t>CFMZURDINC</t>
  </si>
  <si>
    <t>CFM9261D</t>
  </si>
  <si>
    <t>CFMZURDIND</t>
  </si>
  <si>
    <t>CFM9261E-APV</t>
  </si>
  <si>
    <t>CFMZURDINE</t>
  </si>
  <si>
    <t>CFM9261I</t>
  </si>
  <si>
    <t>CFMZURDINI</t>
  </si>
  <si>
    <t>CFM8393A</t>
  </si>
  <si>
    <t>CFMZURE30A</t>
  </si>
  <si>
    <t>CFM8393B</t>
  </si>
  <si>
    <t>CFMZURE30B</t>
  </si>
  <si>
    <t>CFM8393C</t>
  </si>
  <si>
    <t>CFMZURE30C</t>
  </si>
  <si>
    <t>CFM8393D</t>
  </si>
  <si>
    <t>CFMZURE30D</t>
  </si>
  <si>
    <t>CFM8393E-APV</t>
  </si>
  <si>
    <t>CFMZURE30E</t>
  </si>
  <si>
    <t>CFM8393H-APV</t>
  </si>
  <si>
    <t>CFMZURE30H</t>
  </si>
  <si>
    <t>CFM8393I</t>
  </si>
  <si>
    <t>CFMZURE30I</t>
  </si>
  <si>
    <t>CFM8393P</t>
  </si>
  <si>
    <t>CFM8494A</t>
  </si>
  <si>
    <t>CFMZURMTEA</t>
  </si>
  <si>
    <t>CFM8494B</t>
  </si>
  <si>
    <t>CFMZURMTEB</t>
  </si>
  <si>
    <t>CFM8494C</t>
  </si>
  <si>
    <t>CFMZURMTEC</t>
  </si>
  <si>
    <t>CFM8494D</t>
  </si>
  <si>
    <t>CFMZURMTED</t>
  </si>
  <si>
    <t>CFM8494E-APV</t>
  </si>
  <si>
    <t>CFMZURMTEE</t>
  </si>
  <si>
    <t>CFM8494H-APV</t>
  </si>
  <si>
    <t>CFMZURMTEH</t>
  </si>
  <si>
    <t>CFM8494I</t>
  </si>
  <si>
    <t>CFMZURMTEI</t>
  </si>
  <si>
    <t>CFM8494P</t>
  </si>
  <si>
    <t>CFM8471A</t>
  </si>
  <si>
    <t>CFMZURETOA</t>
  </si>
  <si>
    <t>CFM8471B</t>
  </si>
  <si>
    <t>CFMZURETOB</t>
  </si>
  <si>
    <t>CFM8471C</t>
  </si>
  <si>
    <t>CFMZURETOC</t>
  </si>
  <si>
    <t>CFM8471D</t>
  </si>
  <si>
    <t>CFMZURETOD</t>
  </si>
  <si>
    <t>CFM8471E-APV</t>
  </si>
  <si>
    <t>CFMZURETOE</t>
  </si>
  <si>
    <t>CFM8471H-APV</t>
  </si>
  <si>
    <t>CFMZURETOH</t>
  </si>
  <si>
    <t>CFM8471I</t>
  </si>
  <si>
    <t>CFMZURMEOI</t>
  </si>
  <si>
    <t>CFM8471P</t>
  </si>
  <si>
    <t>CFM8495A</t>
  </si>
  <si>
    <t>CFMZURMAMA</t>
  </si>
  <si>
    <t>CFM8495B</t>
  </si>
  <si>
    <t>CFMZURMAMB</t>
  </si>
  <si>
    <t>CFM8495C</t>
  </si>
  <si>
    <t>CFMZURMAMC</t>
  </si>
  <si>
    <t>CFM8495D</t>
  </si>
  <si>
    <t>CFMZURMAMD</t>
  </si>
  <si>
    <t>CFM8495E-APV</t>
  </si>
  <si>
    <t>CFMZURMAME</t>
  </si>
  <si>
    <t>CFM8495H-APV</t>
  </si>
  <si>
    <t>CFMZURMAMH</t>
  </si>
  <si>
    <t>CFM8495I</t>
  </si>
  <si>
    <t>CFMZURMAMI</t>
  </si>
  <si>
    <t>CFM8495P</t>
  </si>
  <si>
    <t>CFM8346A</t>
  </si>
  <si>
    <t>CFMZURZIOA</t>
  </si>
  <si>
    <t>CFM8346B</t>
  </si>
  <si>
    <t>CFMZURZIOB</t>
  </si>
  <si>
    <t>CFM8346C</t>
  </si>
  <si>
    <t>CFMZURZIOC</t>
  </si>
  <si>
    <t>CFM8346D</t>
  </si>
  <si>
    <t>CFMZURZIOD</t>
  </si>
  <si>
    <t>CFM8346E-APV</t>
  </si>
  <si>
    <t>CFMZURZIOE</t>
  </si>
  <si>
    <t>CFM8346H-APV</t>
  </si>
  <si>
    <t>CFMZURZIOH</t>
  </si>
  <si>
    <t>CFM8346I</t>
  </si>
  <si>
    <t>CFMZURZIOI</t>
  </si>
  <si>
    <t>CFM8346P</t>
  </si>
  <si>
    <t>CFM8621A</t>
  </si>
  <si>
    <t>CFMZURSALA</t>
  </si>
  <si>
    <t>CFM8621B</t>
  </si>
  <si>
    <t>CFMZURSALB</t>
  </si>
  <si>
    <t>CFM8621C</t>
  </si>
  <si>
    <t>CFMZURSALC</t>
  </si>
  <si>
    <t>CFM8621D</t>
  </si>
  <si>
    <t>CFMZURSALD</t>
  </si>
  <si>
    <t>CFM8621E-APV</t>
  </si>
  <si>
    <t>CFMZURSALE</t>
  </si>
  <si>
    <t>CFM8621H-APV</t>
  </si>
  <si>
    <t>CFMZURSALH</t>
  </si>
  <si>
    <t>CFM8621I</t>
  </si>
  <si>
    <t>CFMZURSALI</t>
  </si>
  <si>
    <t>CFM8621P</t>
  </si>
  <si>
    <t>CFM9048A</t>
  </si>
  <si>
    <t>CFMZURZG3A</t>
  </si>
  <si>
    <t>CFM9048B</t>
  </si>
  <si>
    <t>CFMZURZSAB</t>
  </si>
  <si>
    <t>CFM9048C</t>
  </si>
  <si>
    <t>CFMZURZSAC</t>
  </si>
  <si>
    <t>CFM9048D</t>
  </si>
  <si>
    <t>CFMZURZG3D</t>
  </si>
  <si>
    <t>CFM9048E-APV</t>
  </si>
  <si>
    <t>CFM9048H-APV</t>
  </si>
  <si>
    <t>CFM9048I</t>
  </si>
  <si>
    <t>CFMZURZSAI</t>
  </si>
  <si>
    <t>CFM9048P</t>
  </si>
  <si>
    <t>CFM9426A</t>
  </si>
  <si>
    <t>CFMZURVARA</t>
  </si>
  <si>
    <t>CFM9426B</t>
  </si>
  <si>
    <t>CFMZURVARB</t>
  </si>
  <si>
    <t>CFM9426C</t>
  </si>
  <si>
    <t>CFMZURVARC</t>
  </si>
  <si>
    <t>CFM9426D</t>
  </si>
  <si>
    <t>CFMZURVALD</t>
  </si>
  <si>
    <t>CFM9426E-APV</t>
  </si>
  <si>
    <t>CFMZURVARE</t>
  </si>
  <si>
    <t>CFM9426H-APV</t>
  </si>
  <si>
    <t>CFMZURVARH</t>
  </si>
  <si>
    <t>CFM9426I</t>
  </si>
  <si>
    <t>CFMZURVALI</t>
  </si>
  <si>
    <t>CFM9426P</t>
  </si>
  <si>
    <t>CFMZURVARP</t>
  </si>
  <si>
    <t>COMPOSICIÓN DE LA CARTERA</t>
  </si>
  <si>
    <t>CFM8725K&lt;ChlNa&gt;</t>
  </si>
  <si>
    <t>CFM9362C&lt;ChlNa&gt;</t>
  </si>
  <si>
    <t>CFM9362D&lt;ChlNa&gt;</t>
  </si>
  <si>
    <t>CFM9717F5&lt;ChlNa&gt;</t>
  </si>
  <si>
    <t>CFM9625CUI&lt;ChlNa&gt;</t>
  </si>
  <si>
    <t>CFM8363E-Z&lt;ChlNa&gt;</t>
  </si>
  <si>
    <t>CFM8455CUI&lt;ChlNa&gt;</t>
  </si>
  <si>
    <t>CFM9107B&lt;ChlNa&gt;</t>
  </si>
  <si>
    <t>CFM9221P&lt;ChlNa&gt;</t>
  </si>
  <si>
    <t>CFM9809A&lt;ChlNa&gt;</t>
  </si>
  <si>
    <t>CFM9809B&lt;ChlNa&gt;</t>
  </si>
  <si>
    <t>CFM8377B1&lt;ChlNa&gt;</t>
  </si>
  <si>
    <t>CFM8377BCH&lt;ChlNa&gt;</t>
  </si>
  <si>
    <t>CFM8377BPLUS&lt;ChlNa&gt;</t>
  </si>
  <si>
    <t>CFM8254F5&lt;ChlNa&gt;</t>
  </si>
  <si>
    <t>CFM9765CLASICO&lt;ChlNa&gt;</t>
  </si>
  <si>
    <t>CFM9765PATRIMON&lt;ChlNa&gt;</t>
  </si>
  <si>
    <t>CFM9766CLASICO&lt;ChlNa&gt;</t>
  </si>
  <si>
    <t>CFM9766PATRIMON&lt;ChlNa&gt;</t>
  </si>
  <si>
    <t>CFM8387ALTO&lt;ChlNa&gt;</t>
  </si>
  <si>
    <t>CFM8948CUI&lt;ChlNa&gt;</t>
  </si>
  <si>
    <t xml:space="preserve"> </t>
  </si>
  <si>
    <t>DJSCLCP&lt;XSGO&gt;</t>
  </si>
  <si>
    <t>DJSCLCP</t>
  </si>
  <si>
    <t>Djsi Chile</t>
  </si>
  <si>
    <t>SPCLXIGPA&lt;XSGO&gt;</t>
  </si>
  <si>
    <t>SPCLXIGPA</t>
  </si>
  <si>
    <t>Igpa</t>
  </si>
  <si>
    <t>SPCLXIN10&lt;XSGO&gt;</t>
  </si>
  <si>
    <t>SPCLXIN10</t>
  </si>
  <si>
    <t>Inter-10</t>
  </si>
  <si>
    <t>SP IPSA&lt;XSGO&gt;</t>
  </si>
  <si>
    <t>Ipsa</t>
  </si>
  <si>
    <t>SPMILA&lt;XSGO&gt;</t>
  </si>
  <si>
    <t>SPMILA</t>
  </si>
  <si>
    <t>S&amp;P Mila Pacific Alliance Select</t>
  </si>
  <si>
    <t>SPCLX MSCP&lt;XSGO&gt;</t>
  </si>
  <si>
    <t>SPCLX MSCP</t>
  </si>
  <si>
    <t>S&amp;P/Clx Igpa Midsmallcap</t>
  </si>
  <si>
    <t>SPCLCRCP&lt;XSGO&gt;</t>
  </si>
  <si>
    <t>SPCLCRCP</t>
  </si>
  <si>
    <t>Spclcrcp</t>
  </si>
  <si>
    <t>SPCLFBCP&lt;XSGO&gt;</t>
  </si>
  <si>
    <t>SPCLFBCP</t>
  </si>
  <si>
    <t>Spclfbcp</t>
  </si>
  <si>
    <t>SPCLFECP&lt;XSGO&gt;</t>
  </si>
  <si>
    <t>SPCLFECP</t>
  </si>
  <si>
    <t>Spclfecp</t>
  </si>
  <si>
    <t>SPCLITCP&lt;XSGO&gt;</t>
  </si>
  <si>
    <t>SPCLITCP</t>
  </si>
  <si>
    <t>Spclitcp</t>
  </si>
  <si>
    <t>SPCLNRCP&lt;XSGO&gt;</t>
  </si>
  <si>
    <t>SPCLNRCP</t>
  </si>
  <si>
    <t>Spclnrcp</t>
  </si>
  <si>
    <t>SPCLUTCP&lt;XSGO&gt;</t>
  </si>
  <si>
    <t>SPCLUTCP</t>
  </si>
  <si>
    <t>Spclutcp</t>
  </si>
  <si>
    <t>SPCLX DISCRET&lt;XSGO&gt;</t>
  </si>
  <si>
    <t>SPCLX DISCRET</t>
  </si>
  <si>
    <t>Spclx Discret</t>
  </si>
  <si>
    <t>SPCLX ENERGY&lt;XSGO&gt;</t>
  </si>
  <si>
    <t>SPCLX ENERGY</t>
  </si>
  <si>
    <t>Spclx Energy</t>
  </si>
  <si>
    <t>SPCLX FINANCLS&lt;XSGO&gt;</t>
  </si>
  <si>
    <t>SPCLX FINANCLS</t>
  </si>
  <si>
    <t>Spclx Financls</t>
  </si>
  <si>
    <t>SPCLX HLTHCR&lt;XSGO&gt;</t>
  </si>
  <si>
    <t>SPCLX HLTHCR</t>
  </si>
  <si>
    <t>Spclx Hlthcr</t>
  </si>
  <si>
    <t>SPCLX INDS&lt;XSGO&gt;</t>
  </si>
  <si>
    <t>SPCLX INDS</t>
  </si>
  <si>
    <t>Spclx Inds</t>
  </si>
  <si>
    <t>SPCLX IT&lt;XSGO&gt;</t>
  </si>
  <si>
    <t>SPCLX IT</t>
  </si>
  <si>
    <t>Spclx It</t>
  </si>
  <si>
    <t>SPCLX MATERLS&lt;XSGO&gt;</t>
  </si>
  <si>
    <t>SPCLX MATERLS</t>
  </si>
  <si>
    <t>Spclx Materls</t>
  </si>
  <si>
    <t>SPCLX RE&lt;XSGO&gt;</t>
  </si>
  <si>
    <t>SPCLX RE</t>
  </si>
  <si>
    <t>Spclx Re</t>
  </si>
  <si>
    <t>SPCLX STAPLES&lt;XSGO&gt;</t>
  </si>
  <si>
    <t>SPCLX STAPLES</t>
  </si>
  <si>
    <t>Spclx Staples</t>
  </si>
  <si>
    <t>SPCLX TELECOS&lt;XSGO&gt;</t>
  </si>
  <si>
    <t>SPCLX TELECOS</t>
  </si>
  <si>
    <t>Spclx Telecos</t>
  </si>
  <si>
    <t>SPCLX UTILS&lt;XSGO&gt;</t>
  </si>
  <si>
    <t>SPCLX UTILS</t>
  </si>
  <si>
    <t>Spclx Utils</t>
  </si>
  <si>
    <t>SPCLXBCP&lt;XSGO&gt;</t>
  </si>
  <si>
    <t>SPCLXBCP</t>
  </si>
  <si>
    <t>Spclxbcp</t>
  </si>
  <si>
    <t>SPCLXDCP&lt;XSGO&gt;</t>
  </si>
  <si>
    <t>SPCLXDCP</t>
  </si>
  <si>
    <t>Spclxdcp</t>
  </si>
  <si>
    <t>SPCLXIGL&lt;XSGO&gt;</t>
  </si>
  <si>
    <t>SPCLXIGL</t>
  </si>
  <si>
    <t>Spclxigl</t>
  </si>
  <si>
    <t>SPCLXIGM&lt;XSGO&gt;</t>
  </si>
  <si>
    <t>SPCLXIGM</t>
  </si>
  <si>
    <t>Spclxigm</t>
  </si>
  <si>
    <t>SPCLXIGS&lt;XSGO&gt;</t>
  </si>
  <si>
    <t>SPCLXIGS</t>
  </si>
  <si>
    <t>Spclxigs</t>
  </si>
  <si>
    <t>SPCLXRCP&lt;XSGO&gt;</t>
  </si>
  <si>
    <t>SPCLXRCP</t>
  </si>
  <si>
    <t>Spclxrcp</t>
  </si>
  <si>
    <t>SELECCIONE UN ÍNDICE. OCUPE LA GUÍA DE ÍNDICES COMO REFERENCIA.</t>
  </si>
  <si>
    <t>FECHA DE PREFERENCIA</t>
  </si>
  <si>
    <t>DIGITE UNA FECHA PERSONALIZADA. SI DESEA TRABAJAR CON LA FECHA SUGERIDA, DEJE ESTA CELDA EN BLANCO.</t>
  </si>
  <si>
    <t>FECHA DE REFERENCIA</t>
  </si>
  <si>
    <t>SELECCIONE EL FONDO</t>
  </si>
  <si>
    <t>SELECCIONE UN FONDO A ANALIZAR. OCUPE LA GUÍA DE FONDOS MUTUOS COMO REFERENCIA.</t>
  </si>
  <si>
    <t>RENTABILIDAD DE FONDO Y BENCHMARK</t>
  </si>
  <si>
    <t>POSICIÓN CONSOLIDADA POR TIPO DE ACTIVO</t>
  </si>
  <si>
    <t>TIPO DE ACTIVO (50 POSICIONES)</t>
  </si>
  <si>
    <t>CFM8629CUI&lt;ChlNa&gt;</t>
  </si>
  <si>
    <t>CFM8946CUI&lt;ChlNa&gt;</t>
  </si>
  <si>
    <t>CFM8725K</t>
  </si>
  <si>
    <t>CFM9221P</t>
  </si>
  <si>
    <t>CFM9809A</t>
  </si>
  <si>
    <t>CFM9809B</t>
  </si>
  <si>
    <t>CFMBCHACBC</t>
  </si>
  <si>
    <t>CFMBCHPCBP</t>
  </si>
  <si>
    <t>CFMITALCF5</t>
  </si>
  <si>
    <t>CFM9765CLA</t>
  </si>
  <si>
    <t>CFM9765PAT</t>
  </si>
  <si>
    <t>CFM9766CLA</t>
  </si>
  <si>
    <t>CFM9766PAT</t>
  </si>
  <si>
    <t>E-Z</t>
  </si>
  <si>
    <t>B1</t>
  </si>
  <si>
    <t>CFM9362C</t>
  </si>
  <si>
    <t>CFM9362D</t>
  </si>
  <si>
    <t>CFM9717F5</t>
  </si>
  <si>
    <t>CFM9625CUI</t>
  </si>
  <si>
    <t>CFM8629CUI</t>
  </si>
  <si>
    <t>CFM8363E-Z</t>
  </si>
  <si>
    <t>CFM8455CUI</t>
  </si>
  <si>
    <t>CFM9107B</t>
  </si>
  <si>
    <t>CFM8946CUI</t>
  </si>
  <si>
    <t>CFM8377B1</t>
  </si>
  <si>
    <t>CFM8377BCH</t>
  </si>
  <si>
    <t>CFM8377BPLUS</t>
  </si>
  <si>
    <t>CFM8254F5</t>
  </si>
  <si>
    <t>CFM9765CLASICO</t>
  </si>
  <si>
    <t>CFM9765PATRIMON</t>
  </si>
  <si>
    <t>CFM9766CLASICO</t>
  </si>
  <si>
    <t>CFM9766PATRIMON</t>
  </si>
  <si>
    <t>CFM8387ALTO</t>
  </si>
  <si>
    <t>CFM8948CUI</t>
  </si>
  <si>
    <t>Fondo Mutuo Moderado</t>
  </si>
  <si>
    <t>Mi Futuro Accesible</t>
  </si>
  <si>
    <t>Mi Futuro Conservado</t>
  </si>
  <si>
    <t>CFM9873B&lt;ChlNa&gt;</t>
  </si>
  <si>
    <t>CFM9873B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</si>
</sst>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 &quot;$&quot;* #,##0_ ;_ &quot;$&quot;* \-#,##0_ ;_ &quot;$&quot;* &quot;-&quot;_ ;_ @_ "/>
    <numFmt numFmtId="43" formatCode="_ * #,##0.00_ ;_ * \-#,##0.00_ ;_ * &quot;-&quot;??_ ;_ @_ "/>
    <numFmt numFmtId="164" formatCode="_-&quot;R$&quot;\ * #,##0.00_-;\-&quot;R$&quot;\ * #,##0.00_-;_-&quot;R$&quot;\ * &quot;-&quot;??_-;_-@_-"/>
    <numFmt numFmtId="165" formatCode="0.0%"/>
    <numFmt numFmtId="166" formatCode="#,##0_ ;[Red]\-#,##0\ "/>
    <numFmt numFmtId="167" formatCode="0.00_ ;[Red]\-0.00\ "/>
    <numFmt numFmtId="168" formatCode="dd\-mm\-yyyy"/>
    <numFmt numFmtId="169" formatCode="000&quot;.&quot;000&quot;.&quot;000&quot;/&quot;0000&quot;-&quot;00"/>
    <numFmt numFmtId="170" formatCode="_ &quot;$&quot;* #,##0.00_ ;_ &quot;$&quot;* \-#,##0.00_ ;_ &quot;$&quot;* &quot;-&quot;_ ;_ @_ "/>
    <numFmt numFmtId="171" formatCode="#,##0.00%;[Red]\-#,##0.00%"/>
    <numFmt numFmtId="172" formatCode="#,##0.00%"/>
    <numFmt numFmtId="173" formatCode="mmmm/yyyy"/>
    <numFmt numFmtId="174" formatCode="0.00%;[Red]\-0.00%"/>
    <numFmt numFmtId="175" formatCode="#,##0.00_ ;[Red]\-#,##0.00\ 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7" tint="-0.249977111117893"/>
      <name val="Wingdings"/>
      <charset val="2"/>
    </font>
    <font>
      <b/>
      <sz val="11"/>
      <color rgb="FF006B66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7" tint="-0.249977111117893"/>
      <name val="Wingdings"/>
      <charset val="2"/>
    </font>
    <font>
      <b/>
      <sz val="15"/>
      <color theme="1" tint="0.249977111117893"/>
      <name val="Segoe UI"/>
      <family val="2"/>
    </font>
    <font>
      <b/>
      <sz val="11"/>
      <color theme="0"/>
      <name val="Calibri"/>
      <family val="2"/>
      <scheme val="minor"/>
    </font>
    <font>
      <sz val="10"/>
      <color rgb="FF006B66"/>
      <name val="Calibri"/>
      <family val="2"/>
      <scheme val="minor"/>
    </font>
    <font>
      <sz val="11"/>
      <color rgb="FF006B66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5"/>
      <color rgb="FF006B66"/>
      <name val="Segoe UI"/>
      <family val="2"/>
    </font>
    <font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5"/>
      <color theme="0" tint="-0.499984740745262"/>
      <name val="Segoe UI"/>
      <family val="2"/>
    </font>
    <font>
      <sz val="10"/>
      <color theme="0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AE2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B66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ck">
        <color rgb="FF006B66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BD9613"/>
      </left>
      <right style="thin">
        <color rgb="FFBD9613"/>
      </right>
      <top style="thin">
        <color rgb="FFBD9613"/>
      </top>
      <bottom style="thin">
        <color rgb="FFBD9613"/>
      </bottom>
      <diagonal/>
    </border>
    <border>
      <left/>
      <right/>
      <top style="thin">
        <color rgb="FFBD9613"/>
      </top>
      <bottom style="thin">
        <color rgb="FFBD9613"/>
      </bottom>
      <diagonal/>
    </border>
    <border>
      <left/>
      <right style="thin">
        <color rgb="FFBD9613"/>
      </right>
      <top style="thin">
        <color rgb="FFBD9613"/>
      </top>
      <bottom style="thin">
        <color rgb="FFBD9613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2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10" fontId="3" fillId="0" borderId="0" xfId="1" applyNumberFormat="1" applyFont="1" applyAlignment="1">
      <alignment horizontal="center"/>
    </xf>
    <xf numFmtId="0" fontId="4" fillId="0" borderId="0" xfId="0" applyFont="1" applyAlignment="1">
      <alignment horizontal="left"/>
    </xf>
    <xf numFmtId="166" fontId="3" fillId="0" borderId="0" xfId="2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10" fontId="3" fillId="0" borderId="1" xfId="1" applyNumberFormat="1" applyFont="1" applyBorder="1" applyAlignment="1">
      <alignment horizontal="center"/>
    </xf>
    <xf numFmtId="166" fontId="3" fillId="0" borderId="1" xfId="2" applyNumberFormat="1" applyFont="1" applyBorder="1" applyAlignment="1">
      <alignment horizontal="center"/>
    </xf>
    <xf numFmtId="0" fontId="0" fillId="0" borderId="0" xfId="0" quotePrefix="1"/>
    <xf numFmtId="0" fontId="8" fillId="0" borderId="0" xfId="0" applyFont="1"/>
    <xf numFmtId="0" fontId="0" fillId="0" borderId="0" xfId="0" applyBorder="1"/>
    <xf numFmtId="0" fontId="3" fillId="0" borderId="0" xfId="0" applyFont="1" applyBorder="1"/>
    <xf numFmtId="0" fontId="7" fillId="0" borderId="0" xfId="0" applyFont="1" applyAlignment="1">
      <alignment horizontal="right"/>
    </xf>
    <xf numFmtId="0" fontId="6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10" fontId="3" fillId="0" borderId="0" xfId="1" applyNumberFormat="1" applyFont="1" applyBorder="1" applyAlignment="1">
      <alignment horizontal="center"/>
    </xf>
    <xf numFmtId="166" fontId="3" fillId="0" borderId="0" xfId="2" applyNumberFormat="1" applyFont="1" applyBorder="1" applyAlignment="1">
      <alignment horizontal="center"/>
    </xf>
    <xf numFmtId="0" fontId="8" fillId="0" borderId="0" xfId="0" applyFont="1" applyAlignment="1">
      <alignment vertical="center"/>
    </xf>
    <xf numFmtId="0" fontId="0" fillId="0" borderId="0" xfId="0" applyFont="1"/>
    <xf numFmtId="10" fontId="0" fillId="0" borderId="0" xfId="0" applyNumberFormat="1" applyFont="1" applyAlignment="1">
      <alignment horizont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12" fillId="3" borderId="2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left"/>
    </xf>
    <xf numFmtId="0" fontId="12" fillId="3" borderId="3" xfId="0" applyFont="1" applyFill="1" applyBorder="1" applyAlignment="1">
      <alignment horizontal="left"/>
    </xf>
    <xf numFmtId="0" fontId="12" fillId="3" borderId="3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 vertical="center"/>
    </xf>
    <xf numFmtId="10" fontId="16" fillId="2" borderId="5" xfId="1" applyNumberFormat="1" applyFont="1" applyFill="1" applyBorder="1" applyAlignment="1">
      <alignment horizontal="center" vertical="center"/>
    </xf>
    <xf numFmtId="168" fontId="13" fillId="0" borderId="0" xfId="0" applyNumberFormat="1" applyFont="1"/>
    <xf numFmtId="0" fontId="1" fillId="0" borderId="0" xfId="0" applyFont="1" applyBorder="1" applyAlignment="1">
      <alignment wrapText="1"/>
    </xf>
    <xf numFmtId="0" fontId="0" fillId="0" borderId="0" xfId="0" applyFont="1" applyBorder="1"/>
    <xf numFmtId="0" fontId="4" fillId="0" borderId="0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9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42" fontId="3" fillId="0" borderId="0" xfId="4" applyFont="1" applyAlignment="1">
      <alignment horizontal="center" vertical="center"/>
    </xf>
    <xf numFmtId="170" fontId="3" fillId="0" borderId="0" xfId="4" applyNumberFormat="1" applyFont="1" applyAlignment="1">
      <alignment horizontal="right" vertical="center"/>
    </xf>
    <xf numFmtId="42" fontId="3" fillId="0" borderId="0" xfId="4" applyFont="1" applyAlignment="1">
      <alignment vertical="center"/>
    </xf>
    <xf numFmtId="171" fontId="3" fillId="0" borderId="0" xfId="1" applyNumberFormat="1" applyFont="1" applyAlignment="1">
      <alignment horizontal="center" vertical="center"/>
    </xf>
    <xf numFmtId="171" fontId="3" fillId="0" borderId="0" xfId="3" applyNumberFormat="1" applyFont="1" applyAlignment="1">
      <alignment horizontal="center" vertical="center"/>
    </xf>
    <xf numFmtId="171" fontId="3" fillId="0" borderId="0" xfId="0" applyNumberFormat="1" applyFont="1" applyAlignment="1">
      <alignment horizontal="center" vertical="center"/>
    </xf>
    <xf numFmtId="172" fontId="3" fillId="0" borderId="0" xfId="0" applyNumberFormat="1" applyFont="1" applyAlignment="1">
      <alignment horizontal="center" vertical="center"/>
    </xf>
    <xf numFmtId="172" fontId="3" fillId="0" borderId="0" xfId="2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0" borderId="0" xfId="3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2" fontId="3" fillId="0" borderId="0" xfId="1" applyNumberFormat="1" applyFont="1" applyAlignment="1">
      <alignment horizontal="center" vertical="center"/>
    </xf>
    <xf numFmtId="0" fontId="7" fillId="0" borderId="0" xfId="0" applyFont="1"/>
    <xf numFmtId="169" fontId="20" fillId="0" borderId="0" xfId="0" applyNumberFormat="1" applyFont="1" applyAlignment="1">
      <alignment horizontal="left" vertical="center"/>
    </xf>
    <xf numFmtId="170" fontId="3" fillId="0" borderId="0" xfId="4" applyNumberFormat="1" applyFont="1" applyAlignment="1">
      <alignment vertical="center"/>
    </xf>
    <xf numFmtId="14" fontId="21" fillId="0" borderId="0" xfId="0" applyNumberFormat="1" applyFont="1" applyAlignment="1">
      <alignment horizontal="center"/>
    </xf>
    <xf numFmtId="0" fontId="20" fillId="2" borderId="4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20" fillId="0" borderId="0" xfId="0" applyFont="1" applyAlignment="1">
      <alignment horizontal="centerContinuous" vertical="center"/>
    </xf>
    <xf numFmtId="42" fontId="20" fillId="0" borderId="0" xfId="4" applyFont="1" applyAlignment="1">
      <alignment horizontal="centerContinuous" vertical="center"/>
    </xf>
    <xf numFmtId="170" fontId="3" fillId="0" borderId="0" xfId="4" applyNumberFormat="1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2" fontId="3" fillId="0" borderId="0" xfId="4" applyFont="1" applyAlignment="1">
      <alignment horizontal="centerContinuous" vertical="center"/>
    </xf>
    <xf numFmtId="2" fontId="3" fillId="0" borderId="0" xfId="0" applyNumberFormat="1" applyFont="1" applyAlignment="1">
      <alignment horizontal="centerContinuous" vertical="center"/>
    </xf>
    <xf numFmtId="0" fontId="1" fillId="2" borderId="7" xfId="0" applyFont="1" applyFill="1" applyBorder="1"/>
    <xf numFmtId="0" fontId="1" fillId="2" borderId="8" xfId="0" applyFont="1" applyFill="1" applyBorder="1" applyAlignment="1">
      <alignment horizontal="right" vertical="center"/>
    </xf>
    <xf numFmtId="0" fontId="23" fillId="4" borderId="9" xfId="0" applyFont="1" applyFill="1" applyBorder="1" applyAlignment="1">
      <alignment horizontal="center"/>
    </xf>
    <xf numFmtId="42" fontId="0" fillId="0" borderId="0" xfId="4" applyFont="1"/>
    <xf numFmtId="0" fontId="7" fillId="5" borderId="2" xfId="0" applyFont="1" applyFill="1" applyBorder="1" applyAlignment="1">
      <alignment horizontal="center" vertical="center" wrapText="1"/>
    </xf>
    <xf numFmtId="169" fontId="7" fillId="5" borderId="2" xfId="0" applyNumberFormat="1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42" fontId="7" fillId="5" borderId="3" xfId="4" applyFont="1" applyFill="1" applyBorder="1" applyAlignment="1">
      <alignment horizontal="center" vertical="center" wrapText="1"/>
    </xf>
    <xf numFmtId="170" fontId="7" fillId="5" borderId="3" xfId="4" applyNumberFormat="1" applyFont="1" applyFill="1" applyBorder="1" applyAlignment="1">
      <alignment horizontal="center" vertical="center" wrapText="1"/>
    </xf>
    <xf numFmtId="2" fontId="7" fillId="5" borderId="2" xfId="0" applyNumberFormat="1" applyFont="1" applyFill="1" applyBorder="1" applyAlignment="1">
      <alignment horizontal="center" vertical="center" wrapText="1"/>
    </xf>
    <xf numFmtId="49" fontId="24" fillId="0" borderId="0" xfId="0" applyNumberFormat="1" applyFont="1" applyAlignment="1">
      <alignment horizontal="center"/>
    </xf>
    <xf numFmtId="0" fontId="24" fillId="0" borderId="0" xfId="0" applyFont="1" applyAlignment="1">
      <alignment vertical="center"/>
    </xf>
    <xf numFmtId="169" fontId="24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42" fontId="24" fillId="0" borderId="0" xfId="4" applyFont="1" applyAlignment="1">
      <alignment horizontal="center" vertical="center"/>
    </xf>
    <xf numFmtId="170" fontId="24" fillId="0" borderId="0" xfId="4" applyNumberFormat="1" applyFont="1" applyAlignment="1">
      <alignment horizontal="right" vertical="center"/>
    </xf>
    <xf numFmtId="174" fontId="24" fillId="0" borderId="0" xfId="1" applyNumberFormat="1" applyFont="1" applyAlignment="1">
      <alignment horizontal="center" vertical="center"/>
    </xf>
    <xf numFmtId="42" fontId="24" fillId="0" borderId="0" xfId="4" applyFont="1" applyAlignment="1">
      <alignment vertical="center"/>
    </xf>
    <xf numFmtId="171" fontId="24" fillId="0" borderId="0" xfId="1" applyNumberFormat="1" applyFont="1" applyAlignment="1">
      <alignment horizontal="center" vertical="center"/>
    </xf>
    <xf numFmtId="175" fontId="24" fillId="0" borderId="0" xfId="3" applyNumberFormat="1" applyFont="1" applyAlignment="1">
      <alignment horizontal="center" vertical="center"/>
    </xf>
    <xf numFmtId="4" fontId="24" fillId="0" borderId="0" xfId="3" applyNumberFormat="1" applyFont="1" applyAlignment="1">
      <alignment horizontal="center" vertical="center"/>
    </xf>
    <xf numFmtId="171" fontId="24" fillId="0" borderId="0" xfId="0" applyNumberFormat="1" applyFont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1" fontId="24" fillId="0" borderId="0" xfId="3" applyNumberFormat="1" applyFont="1" applyAlignment="1">
      <alignment horizontal="center" vertical="center"/>
    </xf>
    <xf numFmtId="10" fontId="24" fillId="0" borderId="0" xfId="3" applyNumberFormat="1" applyFont="1" applyAlignment="1">
      <alignment horizontal="center" vertical="center"/>
    </xf>
    <xf numFmtId="2" fontId="24" fillId="0" borderId="0" xfId="3" applyNumberFormat="1" applyFont="1" applyAlignment="1">
      <alignment horizontal="center" vertical="center"/>
    </xf>
    <xf numFmtId="2" fontId="24" fillId="0" borderId="0" xfId="1" applyNumberFormat="1" applyFont="1" applyAlignment="1">
      <alignment horizontal="center" vertical="center"/>
    </xf>
    <xf numFmtId="170" fontId="0" fillId="0" borderId="0" xfId="4" applyNumberFormat="1" applyFont="1"/>
    <xf numFmtId="2" fontId="0" fillId="0" borderId="0" xfId="0" applyNumberFormat="1"/>
    <xf numFmtId="0" fontId="0" fillId="0" borderId="0" xfId="0" applyAlignment="1">
      <alignment horizontal="left"/>
    </xf>
    <xf numFmtId="0" fontId="3" fillId="2" borderId="10" xfId="0" applyFont="1" applyFill="1" applyBorder="1"/>
    <xf numFmtId="0" fontId="25" fillId="2" borderId="10" xfId="0" applyFont="1" applyFill="1" applyBorder="1" applyAlignment="1">
      <alignment horizontal="right" vertical="center"/>
    </xf>
    <xf numFmtId="0" fontId="3" fillId="0" borderId="11" xfId="0" applyFont="1" applyBorder="1"/>
    <xf numFmtId="0" fontId="0" fillId="2" borderId="13" xfId="0" applyFont="1" applyFill="1" applyBorder="1"/>
    <xf numFmtId="10" fontId="0" fillId="2" borderId="2" xfId="1" applyNumberFormat="1" applyFont="1" applyFill="1" applyBorder="1" applyAlignment="1">
      <alignment horizontal="center"/>
    </xf>
    <xf numFmtId="10" fontId="0" fillId="2" borderId="14" xfId="0" applyNumberFormat="1" applyFont="1" applyFill="1" applyBorder="1" applyAlignment="1">
      <alignment horizontal="center"/>
    </xf>
    <xf numFmtId="0" fontId="9" fillId="6" borderId="13" xfId="0" applyFont="1" applyFill="1" applyBorder="1"/>
    <xf numFmtId="167" fontId="0" fillId="6" borderId="2" xfId="1" applyNumberFormat="1" applyFont="1" applyFill="1" applyBorder="1" applyAlignment="1">
      <alignment horizontal="center"/>
    </xf>
    <xf numFmtId="2" fontId="0" fillId="6" borderId="14" xfId="1" applyNumberFormat="1" applyFont="1" applyFill="1" applyBorder="1" applyAlignment="1">
      <alignment horizontal="center"/>
    </xf>
    <xf numFmtId="0" fontId="9" fillId="6" borderId="15" xfId="0" applyFont="1" applyFill="1" applyBorder="1"/>
    <xf numFmtId="167" fontId="0" fillId="6" borderId="16" xfId="1" applyNumberFormat="1" applyFont="1" applyFill="1" applyBorder="1" applyAlignment="1">
      <alignment horizontal="center"/>
    </xf>
    <xf numFmtId="2" fontId="0" fillId="6" borderId="17" xfId="1" applyNumberFormat="1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22" fillId="0" borderId="0" xfId="0" applyFont="1" applyAlignment="1">
      <alignment vertical="top" wrapText="1"/>
    </xf>
    <xf numFmtId="0" fontId="7" fillId="0" borderId="0" xfId="0" applyFont="1" applyAlignment="1">
      <alignment horizontal="right" vertical="center"/>
    </xf>
    <xf numFmtId="14" fontId="14" fillId="2" borderId="4" xfId="0" applyNumberFormat="1" applyFont="1" applyFill="1" applyBorder="1" applyAlignment="1">
      <alignment horizontal="center" vertical="center"/>
    </xf>
    <xf numFmtId="0" fontId="12" fillId="8" borderId="18" xfId="0" applyFont="1" applyFill="1" applyBorder="1" applyAlignment="1">
      <alignment horizontal="center" vertical="center"/>
    </xf>
    <xf numFmtId="0" fontId="26" fillId="2" borderId="19" xfId="0" applyFont="1" applyFill="1" applyBorder="1"/>
    <xf numFmtId="0" fontId="27" fillId="2" borderId="19" xfId="0" applyFont="1" applyFill="1" applyBorder="1"/>
    <xf numFmtId="0" fontId="28" fillId="2" borderId="19" xfId="0" applyFont="1" applyFill="1" applyBorder="1" applyAlignment="1">
      <alignment horizontal="right" vertical="center"/>
    </xf>
    <xf numFmtId="0" fontId="17" fillId="2" borderId="20" xfId="0" applyFont="1" applyFill="1" applyBorder="1" applyAlignment="1">
      <alignment horizontal="right"/>
    </xf>
    <xf numFmtId="0" fontId="18" fillId="2" borderId="19" xfId="0" applyFont="1" applyFill="1" applyBorder="1" applyAlignment="1">
      <alignment horizontal="left" vertical="center"/>
    </xf>
    <xf numFmtId="9" fontId="18" fillId="2" borderId="19" xfId="1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168" fontId="14" fillId="9" borderId="4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top" wrapText="1"/>
    </xf>
    <xf numFmtId="173" fontId="12" fillId="4" borderId="2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</cellXfs>
  <cellStyles count="5">
    <cellStyle name="Millares" xfId="3" builtinId="3"/>
    <cellStyle name="Moneda" xfId="2" builtinId="4"/>
    <cellStyle name="Moneda [0]" xfId="4" builtinId="7"/>
    <cellStyle name="Normal" xfId="0" builtinId="0"/>
    <cellStyle name="Porcentaje" xfId="1" builtinId="5"/>
  </cellStyles>
  <dxfs count="5"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</dxfs>
  <tableStyles count="0" defaultTableStyle="TableStyleMedium2" defaultPivotStyle="PivotStyleLight16"/>
  <colors>
    <mruColors>
      <color rgb="FFBD9613"/>
      <color rgb="FF006B66"/>
      <color rgb="FF008651"/>
      <color rgb="FFDAE2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.4310bbf99c194d6ca279d307b966585f">
      <tp t="e">
        <v>#N/A</v>
        <stp/>
        <stp>d6727619-2e33-4e99-be59-71335f95f3df</stp>
        <stp>1</stp>
        <tr r="N6" s="9"/>
      </tp>
      <tp t="e">
        <v>#N/A</v>
        <stp/>
        <stp>11b8bd80-d78a-4119-a8c6-36f859c6d231</stp>
        <stp>1</stp>
        <tr r="G40" s="7"/>
      </tp>
      <tp t="e">
        <v>#N/A</v>
        <stp/>
        <stp>63e0ac18-681a-4c98-bc98-93ee26a28130</stp>
        <stp>1</stp>
        <tr r="C41" s="7"/>
      </tp>
      <tp t="e">
        <v>#N/A</v>
        <stp/>
        <stp>527c17ea-b95f-4090-b844-e3b4ccf888d6</stp>
        <stp>1</stp>
        <tr r="G20" s="7"/>
      </tp>
      <tp t="e">
        <v>#N/A</v>
        <stp/>
        <stp>eeecaf1e-af15-4c6e-9137-5a4c5e52d64c</stp>
        <stp>1</stp>
        <tr r="F29" s="7"/>
      </tp>
    </main>
    <main first="rtdsrv.4310bbf99c194d6ca279d307b966585f">
      <tp t="e">
        <v>#N/A</v>
        <stp/>
        <stp>a892860b-b4eb-4cd4-8aad-45e31fd10e93</stp>
        <stp>1</stp>
        <tr r="C46" s="7"/>
      </tp>
      <tp t="e">
        <v>#N/A</v>
        <stp/>
        <stp>736739d5-02df-4194-b746-b4bf71e90e35</stp>
        <stp>1</stp>
        <tr r="G53" s="7"/>
      </tp>
      <tp t="e">
        <v>#N/A</v>
        <stp/>
        <stp>4d50565e-2954-4941-8324-b273f8799274</stp>
        <stp>1</stp>
        <tr r="BG6" s="9"/>
      </tp>
      <tp t="e">
        <v>#N/A</v>
        <stp/>
        <stp>ba859bb3-10a2-4f52-a967-2cc8101dd2ec</stp>
        <stp>1</stp>
        <tr r="AR6" s="9"/>
      </tp>
      <tp t="e">
        <v>#N/A</v>
        <stp/>
        <stp>a73d14e1-3dc5-45f4-b12d-fe29b32c74bd</stp>
        <stp>1</stp>
        <tr r="G60" s="7"/>
      </tp>
    </main>
    <main first="rtdsrv.4310bbf99c194d6ca279d307b966585f">
      <tp t="e">
        <v>#N/A</v>
        <stp/>
        <stp>87899568-6753-4fe2-92f3-453741d3cbe0</stp>
        <stp>1</stp>
        <tr r="F11" s="7"/>
      </tp>
      <tp t="e">
        <v>#N/A</v>
        <stp/>
        <stp>4cd2e866-1204-4a6d-898b-154508cd284b</stp>
        <stp>1</stp>
        <tr r="F53" s="7"/>
      </tp>
    </main>
    <main first="rtdsrv.4310bbf99c194d6ca279d307b966585f">
      <tp t="e">
        <v>#N/A</v>
        <stp/>
        <stp>7f889edb-76ce-4dd3-bdb7-5880cdee6fb4</stp>
        <stp>1</stp>
        <tr r="G37" s="7"/>
      </tp>
    </main>
    <main first="rtdsrv.4310bbf99c194d6ca279d307b966585f">
      <tp t="e">
        <v>#N/A</v>
        <stp/>
        <stp>77eef91a-6f25-485d-bec7-c5129550fe80</stp>
        <stp>1</stp>
        <tr r="C23" s="7"/>
      </tp>
      <tp t="e">
        <v>#N/A</v>
        <stp/>
        <stp>98f4d15f-3af7-405d-9e16-f3f71a65e18a</stp>
        <stp>1</stp>
        <tr r="G54" s="7"/>
      </tp>
    </main>
    <main first="rtdsrv.4310bbf99c194d6ca279d307b966585f">
      <tp t="e">
        <v>#N/A</v>
        <stp/>
        <stp>4b44dfc3-713d-4fbe-bdeb-99d907418a7f</stp>
        <stp>1</stp>
        <tr r="G11" s="7"/>
      </tp>
    </main>
    <main first="rtdsrv.4310bbf99c194d6ca279d307b966585f">
      <tp t="e">
        <v>#N/A</v>
        <stp/>
        <stp>2e588728-ff26-4fc5-a3cd-d2c9d60a5be0</stp>
        <stp>1</stp>
        <tr r="AG6" s="9"/>
      </tp>
    </main>
    <main first="rtdsrv.4310bbf99c194d6ca279d307b966585f">
      <tp t="e">
        <v>#N/A</v>
        <stp/>
        <stp>3ae66cbc-e719-4f47-a2dc-98e45658f4a2</stp>
        <stp>1</stp>
        <tr r="AZ6" s="9"/>
      </tp>
      <tp t="e">
        <v>#N/A</v>
        <stp/>
        <stp>119492c4-e2f3-4b46-983d-bbb9b5d893ba</stp>
        <stp>1</stp>
        <tr r="F48" s="7"/>
      </tp>
    </main>
    <main first="rtdsrv.4310bbf99c194d6ca279d307b966585f">
      <tp t="e">
        <v>#N/A</v>
        <stp/>
        <stp>8e0ff2e0-d8fd-4e92-a2af-8d6b28b27af9</stp>
        <stp>1</stp>
        <tr r="G23" s="7"/>
      </tp>
      <tp t="e">
        <v>#N/A</v>
        <stp/>
        <stp>370ee105-0d6c-4e30-b9c3-b145f33068b9</stp>
        <stp>1</stp>
        <tr r="AF6" s="9"/>
      </tp>
      <tp t="e">
        <v>#N/A</v>
        <stp/>
        <stp>2d089e92-294f-4354-a16b-9f1c4326fa8d</stp>
        <stp>1</stp>
        <tr r="C55" s="7"/>
      </tp>
    </main>
    <main first="rtdsrv.4310bbf99c194d6ca279d307b966585f">
      <tp t="e">
        <v>#N/A</v>
        <stp/>
        <stp>2b94a1ae-e0d0-4024-8fed-0f463bed0212</stp>
        <stp>1</stp>
        <tr r="G29" s="7"/>
      </tp>
      <tp t="e">
        <v>#N/A</v>
        <stp/>
        <stp>b31441ea-861c-4ce7-869d-641dfb013657</stp>
        <stp>1</stp>
        <tr r="F14" s="7"/>
      </tp>
    </main>
    <main first="rtdsrv.4310bbf99c194d6ca279d307b966585f">
      <tp t="e">
        <v>#N/A</v>
        <stp/>
        <stp>c8f494c8-b60b-4beb-baf3-2095df7101dd</stp>
        <stp>1</stp>
        <tr r="F42" s="7"/>
      </tp>
      <tp t="e">
        <v>#N/A</v>
        <stp/>
        <stp>c1ec6a3d-44af-45c7-948c-c38b9386f97b</stp>
        <stp>1</stp>
        <tr r="AV6" s="9"/>
      </tp>
      <tp t="e">
        <v>#N/A</v>
        <stp/>
        <stp>2ec7121f-cede-4254-8f5c-7cccb8849ad4</stp>
        <stp>1</stp>
        <tr r="D6" s="9"/>
      </tp>
    </main>
    <main first="rtdsrv.4310bbf99c194d6ca279d307b966585f">
      <tp t="e">
        <v>#N/A</v>
        <stp/>
        <stp>06d405f9-d34b-4bcc-baf6-764495ac0a22</stp>
        <stp>1</stp>
        <tr r="B2" s="10"/>
      </tp>
      <tp t="e">
        <v>#N/A</v>
        <stp/>
        <stp>d59e19ae-8c85-4fed-a5d6-9351a07c5461</stp>
        <stp>1</stp>
        <tr r="C29" s="7"/>
      </tp>
    </main>
    <main first="rtdsrv.4310bbf99c194d6ca279d307b966585f">
      <tp t="e">
        <v>#N/A</v>
        <stp/>
        <stp>7c9752d9-066c-4990-8361-063b7ffc8c0d</stp>
        <stp>1</stp>
        <tr r="G18" s="7"/>
      </tp>
      <tp t="e">
        <v>#N/A</v>
        <stp/>
        <stp>c11c7bd6-9220-4402-8cb6-e056e918c029</stp>
        <stp>1</stp>
        <tr r="AO6" s="9"/>
      </tp>
    </main>
    <main first="rtdsrv.4310bbf99c194d6ca279d307b966585f">
      <tp t="e">
        <v>#N/A</v>
        <stp/>
        <stp>6af2869b-1a34-45ea-9ea1-3072b22ef6ad</stp>
        <stp>1</stp>
        <tr r="F44" s="7"/>
      </tp>
      <tp t="e">
        <v>#N/A</v>
        <stp/>
        <stp>1e3767b5-1250-4e9d-9698-57167b7d97ae</stp>
        <stp>1</stp>
        <tr r="AI6" s="9"/>
      </tp>
    </main>
    <main first="rtdsrv.4310bbf99c194d6ca279d307b966585f">
      <tp t="e">
        <v>#N/A</v>
        <stp/>
        <stp>a2fc95a0-3867-4d17-98d9-526ecea419d5</stp>
        <stp>1</stp>
        <tr r="C17" s="7"/>
      </tp>
    </main>
    <main first="rtdsrv.4310bbf99c194d6ca279d307b966585f">
      <tp t="e">
        <v>#N/A</v>
        <stp/>
        <stp>afd4de4e-22c6-4d24-88ad-339c7d02cf0d</stp>
        <stp>1</stp>
        <tr r="G39" s="7"/>
      </tp>
      <tp t="e">
        <v>#N/A</v>
        <stp/>
        <stp>d94be317-9c03-47ee-89c9-bdc14ca2f702</stp>
        <stp>1</stp>
        <tr r="C18" s="7"/>
      </tp>
    </main>
    <main first="rtdsrv.4310bbf99c194d6ca279d307b966585f">
      <tp t="e">
        <v>#N/A</v>
        <stp/>
        <stp>19a2b8fa-f1aa-4f2c-b312-3e08fada9204</stp>
        <stp>1</stp>
        <tr r="BE6" s="9"/>
      </tp>
    </main>
    <main first="rtdsrv.4310bbf99c194d6ca279d307b966585f">
      <tp t="e">
        <v>#N/A</v>
        <stp/>
        <stp>1d2dd276-e358-4563-8b7c-4e16ea82dec5</stp>
        <stp>1</stp>
        <tr r="BF6" s="9"/>
      </tp>
      <tp t="e">
        <v>#N/A</v>
        <stp/>
        <stp>5bc23a37-30d0-4e0f-86d8-613c89f13545</stp>
        <stp>1</stp>
        <tr r="BA6" s="9"/>
      </tp>
    </main>
    <main first="rtdsrv.4310bbf99c194d6ca279d307b966585f">
      <tp t="e">
        <v>#N/A</v>
        <stp/>
        <stp>bb97a1a7-b96d-4a9d-9dfe-fa10a19d838a</stp>
        <stp>1</stp>
        <tr r="G26" s="7"/>
      </tp>
    </main>
    <main first="rtdsrv.4310bbf99c194d6ca279d307b966585f">
      <tp t="e">
        <v>#N/A</v>
        <stp/>
        <stp>bf035744-2ac6-4379-98c9-50ba163f1413</stp>
        <stp>1</stp>
        <tr r="C49" s="7"/>
      </tp>
    </main>
    <main first="rtdsrv.4310bbf99c194d6ca279d307b966585f">
      <tp t="e">
        <v>#N/A</v>
        <stp/>
        <stp>b2355165-3492-42c8-addc-525e38ce8580</stp>
        <stp>1</stp>
        <tr r="G34" s="7"/>
      </tp>
      <tp t="e">
        <v>#N/A</v>
        <stp/>
        <stp>7fc75ec8-4578-4cef-924b-f17c1f5bf6c9</stp>
        <stp>1</stp>
        <tr r="C43" s="7"/>
      </tp>
      <tp t="e">
        <v>#N/A</v>
        <stp/>
        <stp>d22ab3c2-cfd8-4f2e-91b8-9e7eaa3276fe</stp>
        <stp>1</stp>
        <tr r="F60" s="7"/>
      </tp>
      <tp t="e">
        <v>#N/A</v>
        <stp/>
        <stp>c46572f3-da31-4c09-9ee1-872fb96d9597</stp>
        <stp>1</stp>
        <tr r="AX6" s="9"/>
      </tp>
    </main>
    <main first="rtdsrv.4310bbf99c194d6ca279d307b966585f">
      <tp t="e">
        <v>#N/A</v>
        <stp/>
        <stp>7fcbb5d3-f9bd-42fb-8bc3-17902fe5b9ef</stp>
        <stp>1</stp>
        <tr r="F15" s="7"/>
      </tp>
    </main>
    <main first="rtdsrv.4310bbf99c194d6ca279d307b966585f">
      <tp t="e">
        <v>#N/A</v>
        <stp/>
        <stp>3d33651f-0d9b-4656-a9c4-ea5f88605cc7</stp>
        <stp>1</stp>
        <tr r="Y6" s="9"/>
      </tp>
    </main>
    <main first="rtdsrv.4310bbf99c194d6ca279d307b966585f">
      <tp t="e">
        <v>#N/A</v>
        <stp/>
        <stp>7709745f-f1a3-4fc7-ac4c-aa15f3ef4e00</stp>
        <stp>1</stp>
        <tr r="C31" s="7"/>
      </tp>
    </main>
    <main first="rtdsrv.4310bbf99c194d6ca279d307b966585f">
      <tp t="e">
        <v>#N/A</v>
        <stp/>
        <stp>2afb11ec-aebf-4fa4-92e3-5a5d26725440</stp>
        <stp>1</stp>
        <tr r="AT6" s="9"/>
      </tp>
    </main>
    <main first="rtdsrv.4310bbf99c194d6ca279d307b966585f">
      <tp t="e">
        <v>#N/A</v>
        <stp/>
        <stp>c9383a83-785d-4150-844a-a3e72e5a8748</stp>
        <stp>1</stp>
        <tr r="F59" s="7"/>
      </tp>
    </main>
    <main first="rtdsrv.4310bbf99c194d6ca279d307b966585f">
      <tp t="e">
        <v>#N/A</v>
        <stp/>
        <stp>4b5ff848-8272-45c7-9e9e-befd5ef9cbfa</stp>
        <stp>1</stp>
        <tr r="C59" s="7"/>
      </tp>
      <tp t="e">
        <v>#N/A</v>
        <stp/>
        <stp>11600c27-9e5a-4a2c-b72a-d589f14d33f5</stp>
        <stp>1</stp>
        <tr r="F51" s="7"/>
      </tp>
    </main>
    <main first="rtdsrv.4310bbf99c194d6ca279d307b966585f">
      <tp t="e">
        <v>#N/A</v>
        <stp/>
        <stp>df82f977-87e7-49b0-8590-cf3788463229</stp>
        <stp>1</stp>
        <tr r="F27" s="7"/>
      </tp>
    </main>
    <main first="rtdsrv.4310bbf99c194d6ca279d307b966585f">
      <tp t="e">
        <v>#N/A</v>
        <stp/>
        <stp>3e557171-8e05-4bf2-bb47-f88cec768c28</stp>
        <stp>1</stp>
        <tr r="D2" s="10"/>
      </tp>
    </main>
    <main first="rtdsrv.4310bbf99c194d6ca279d307b966585f">
      <tp t="e">
        <v>#N/A</v>
        <stp/>
        <stp>b0ba82d4-c255-4866-b390-6e07ab46080b</stp>
        <stp>1</stp>
        <tr r="G35" s="7"/>
      </tp>
      <tp t="e">
        <v>#N/A</v>
        <stp/>
        <stp>d1f02693-e5da-46bf-92be-ac30113840d9</stp>
        <stp>1</stp>
        <tr r="G52" s="7"/>
      </tp>
    </main>
    <main first="rtdsrv.4310bbf99c194d6ca279d307b966585f">
      <tp t="e">
        <v>#N/A</v>
        <stp/>
        <stp>3aae99aa-699b-4944-8f0a-86b0be9be317</stp>
        <stp>1</stp>
        <tr r="G6" s="9"/>
      </tp>
      <tp t="e">
        <v>#N/A</v>
        <stp/>
        <stp>befb5afc-fccf-4793-8385-4193ee8b2e1d</stp>
        <stp>1</stp>
        <tr r="G38" s="7"/>
      </tp>
    </main>
    <main first="rtdsrv.4310bbf99c194d6ca279d307b966585f">
      <tp t="e">
        <v>#N/A</v>
        <stp/>
        <stp>047b213b-eb97-4553-a154-a957523294b0</stp>
        <stp>1</stp>
        <tr r="F6" s="9"/>
      </tp>
      <tp t="e">
        <v>#N/A</v>
        <stp/>
        <stp>24615763-349f-46c3-a062-3cfec07d2675</stp>
        <stp>1</stp>
        <tr r="F34" s="7"/>
      </tp>
      <tp t="e">
        <v>#N/A</v>
        <stp/>
        <stp>396df166-1aab-4ff4-911d-1447c4d1b5a2</stp>
        <stp>1</stp>
        <tr r="C2" s="10"/>
      </tp>
      <tp t="e">
        <v>#N/A</v>
        <stp/>
        <stp>68486403-1857-4c95-ac7f-9490326f6b62</stp>
        <stp>1</stp>
        <tr r="F12" s="7"/>
      </tp>
      <tp t="e">
        <v>#N/A</v>
        <stp/>
        <stp>7e8a2352-17a0-40fc-97d4-b3acdf783428</stp>
        <stp>1</stp>
        <tr r="R6" s="9"/>
      </tp>
      <tp t="e">
        <v>#N/A</v>
        <stp/>
        <stp>26134c03-4db3-486d-ba6b-e5824e6bbce0</stp>
        <stp>1</stp>
        <tr r="L6" s="9"/>
      </tp>
      <tp t="e">
        <v>#N/A</v>
        <stp/>
        <stp>50536ac4-3697-4084-98a4-6a7ca5c865c4</stp>
        <stp>1</stp>
        <tr r="C26" s="7"/>
      </tp>
      <tp t="e">
        <v>#N/A</v>
        <stp/>
        <stp>494f5627-5af9-46df-8b83-18fb62a637c5</stp>
        <stp>1</stp>
        <tr r="C35" s="7"/>
      </tp>
    </main>
    <main first="rtdsrv.4310bbf99c194d6ca279d307b966585f">
      <tp t="e">
        <v>#N/A</v>
        <stp/>
        <stp>8098177f-b59f-4a19-9f50-c0eb5e05c160</stp>
        <stp>1</stp>
        <tr r="C27" s="7"/>
      </tp>
    </main>
    <main first="rtdsrv.4310bbf99c194d6ca279d307b966585f">
      <tp t="e">
        <v>#N/A</v>
        <stp/>
        <stp>4d949ec7-9a3c-4c79-8c48-0919e8145b51</stp>
        <stp>1</stp>
        <tr r="F24" s="7"/>
      </tp>
    </main>
    <main first="rtdsrv.4310bbf99c194d6ca279d307b966585f">
      <tp t="e">
        <v>#N/A</v>
        <stp/>
        <stp>82e2a781-b93d-4ca8-b7bc-3e50eed0293f</stp>
        <stp>1</stp>
        <tr r="F18" s="7"/>
      </tp>
    </main>
    <main first="rtdsrv.4310bbf99c194d6ca279d307b966585f">
      <tp t="e">
        <v>#N/A</v>
        <stp/>
        <stp>f4a6714c-02b5-4a0d-9758-a437044973d6</stp>
        <stp>1</stp>
        <tr r="K4" s="7"/>
      </tp>
      <tp t="e">
        <v>#N/A</v>
        <stp/>
        <stp>6882a1f9-61fa-4346-9913-c6bbccc6a16e</stp>
        <stp>1</stp>
        <tr r="U6" s="9"/>
      </tp>
      <tp t="e">
        <v>#N/A</v>
        <stp/>
        <stp>e0fdebb3-de92-4c82-8304-08334ab6fbff</stp>
        <stp>1</stp>
        <tr r="BC6" s="9"/>
      </tp>
    </main>
    <main first="rtdsrv.4310bbf99c194d6ca279d307b966585f">
      <tp t="e">
        <v>#N/A</v>
        <stp/>
        <stp>7edf4f4d-724c-47d5-a801-eda41adccdca</stp>
        <stp>1</stp>
        <tr r="AY6" s="9"/>
      </tp>
      <tp t="e">
        <v>#N/A</v>
        <stp/>
        <stp>a0603303-c448-41a1-b7ea-5398c8e3a729</stp>
        <stp>1</stp>
        <tr r="AJ6" s="9"/>
      </tp>
    </main>
    <main first="rtdsrv.4310bbf99c194d6ca279d307b966585f">
      <tp t="e">
        <v>#N/A</v>
        <stp/>
        <stp>ec900203-b001-44a4-b3ef-1e5e35c379ae</stp>
        <stp>1</stp>
        <tr r="C34" s="7"/>
      </tp>
      <tp t="e">
        <v>#N/A</v>
        <stp/>
        <stp>e2a466e0-2fe4-4a77-afc4-87c985b90cf7</stp>
        <stp>1</stp>
        <tr r="G47" s="7"/>
      </tp>
      <tp t="e">
        <v>#N/A</v>
        <stp/>
        <stp>1c454573-f903-4e5e-af1a-2d004b27eb7c</stp>
        <stp>1</stp>
        <tr r="F39" s="7"/>
      </tp>
      <tp t="e">
        <v>#N/A</v>
        <stp/>
        <stp>d288a8a3-523d-457b-8db2-4297dd8ce5a7</stp>
        <stp>1</stp>
        <tr r="X6" s="9"/>
      </tp>
    </main>
    <main first="rtdsrv.4310bbf99c194d6ca279d307b966585f">
      <tp t="e">
        <v>#N/A</v>
        <stp/>
        <stp>f71d90a7-ad1b-4547-b24c-61535306d47e</stp>
        <stp>1</stp>
        <tr r="C58" s="7"/>
      </tp>
    </main>
    <main first="rtdsrv.4310bbf99c194d6ca279d307b966585f">
      <tp t="e">
        <v>#N/A</v>
        <stp/>
        <stp>1d462bc3-53f9-4fb1-8919-80980255515e</stp>
        <stp>1</stp>
        <tr r="C16" s="7"/>
      </tp>
    </main>
    <main first="rtdsrv.4310bbf99c194d6ca279d307b966585f">
      <tp t="e">
        <v>#N/A</v>
        <stp/>
        <stp>7816d79e-1d8f-4dfe-940d-e04f701adf9d</stp>
        <stp>1</stp>
        <tr r="Z6" s="9"/>
      </tp>
    </main>
    <main first="rtdsrv.4310bbf99c194d6ca279d307b966585f">
      <tp t="e">
        <v>#N/A</v>
        <stp/>
        <stp>2ecf0f43-451f-4fcc-bd51-bce595b6deb7</stp>
        <stp>1</stp>
        <tr r="G50" s="7"/>
      </tp>
      <tp t="e">
        <v>#N/A</v>
        <stp/>
        <stp>32cd3adc-1f26-4f8f-a0db-d0b23ca6503b</stp>
        <stp>1</stp>
        <tr r="G48" s="7"/>
      </tp>
      <tp t="e">
        <v>#N/A</v>
        <stp/>
        <stp>b9f5c6d7-179b-4ef8-930b-425bd9044bae</stp>
        <stp>1</stp>
        <tr r="BD6" s="9"/>
      </tp>
      <tp t="e">
        <v>#N/A</v>
        <stp/>
        <stp>4253351d-9732-480e-96a9-25cbf6607eac</stp>
        <stp>1</stp>
        <tr r="F31" s="7"/>
      </tp>
    </main>
    <main first="rtdsrv.4310bbf99c194d6ca279d307b966585f">
      <tp t="e">
        <v>#N/A</v>
        <stp/>
        <stp>db7da15c-06be-4c89-b6f3-6752868cefea</stp>
        <stp>1</stp>
        <tr r="G46" s="7"/>
      </tp>
    </main>
    <main first="rtdsrv.4310bbf99c194d6ca279d307b966585f">
      <tp t="e">
        <v>#N/A</v>
        <stp/>
        <stp>992e76e1-3627-4bdf-90e9-e3eefc832608</stp>
        <stp>1</stp>
        <tr r="AC6" s="9"/>
      </tp>
      <tp t="e">
        <v>#N/A</v>
        <stp/>
        <stp>79185992-831d-4cf9-9013-1007f6721a17</stp>
        <stp>1</stp>
        <tr r="C11" s="7"/>
      </tp>
      <tp t="e">
        <v>#N/A</v>
        <stp/>
        <stp>6a91ba70-5ecb-4dd9-ba07-7374d9344f07</stp>
        <stp>1</stp>
        <tr r="F21" s="7"/>
      </tp>
      <tp t="e">
        <v>#N/A</v>
        <stp/>
        <stp>a7629a2c-c2db-43d5-b9a2-1001d6162040</stp>
        <stp>1</stp>
        <tr r="C51" s="7"/>
      </tp>
      <tp t="e">
        <v>#N/A</v>
        <stp/>
        <stp>28bd2ecf-0b6c-425a-ad10-50d57dfd0dfe</stp>
        <stp>1</stp>
        <tr r="C60" s="7"/>
      </tp>
    </main>
    <main first="rtdsrv.4310bbf99c194d6ca279d307b966585f">
      <tp t="e">
        <v>#N/A</v>
        <stp/>
        <stp>b2805bdb-723b-47af-ac75-3945bb1e80d5</stp>
        <stp>1</stp>
        <tr r="C53" s="7"/>
      </tp>
    </main>
    <main first="rtdsrv.4310bbf99c194d6ca279d307b966585f">
      <tp t="e">
        <v>#N/A</v>
        <stp/>
        <stp>6a9f44cc-8868-40c4-bbc1-875e7e90ae0f</stp>
        <stp>1</stp>
        <tr r="F56" s="7"/>
      </tp>
      <tp t="e">
        <v>#N/A</v>
        <stp/>
        <stp>0c32874d-87a3-4b9d-a159-53b26adc88f7</stp>
        <stp>1</stp>
        <tr r="F17" s="7"/>
      </tp>
      <tp t="e">
        <v>#N/A</v>
        <stp/>
        <stp>670f9e57-ba09-41be-bbb7-829f48729f64</stp>
        <stp>1</stp>
        <tr r="F54" s="7"/>
      </tp>
      <tp t="e">
        <v>#N/A</v>
        <stp/>
        <stp>0bf43388-6fed-41d2-b795-a982de6c28a9</stp>
        <stp>1</stp>
        <tr r="G43" s="7"/>
      </tp>
    </main>
    <main first="rtdsrv.4310bbf99c194d6ca279d307b966585f">
      <tp t="e">
        <v>#N/A</v>
        <stp/>
        <stp>d5942043-addb-4156-95c1-dac97339ab29</stp>
        <stp>1</stp>
        <tr r="F38" s="7"/>
      </tp>
    </main>
    <main first="rtdsrv.4310bbf99c194d6ca279d307b966585f">
      <tp t="e">
        <v>#N/A</v>
        <stp/>
        <stp>1f6a33af-81cc-477d-a5d6-f975e61d24c2</stp>
        <stp>1</stp>
        <tr r="C13" s="7"/>
      </tp>
    </main>
    <main first="rtdsrv.4310bbf99c194d6ca279d307b966585f">
      <tp t="e">
        <v>#N/A</v>
        <stp/>
        <stp>4054fb81-518c-4921-96a5-bfd85490d1ed</stp>
        <stp>1</stp>
        <tr r="G15" s="7"/>
      </tp>
    </main>
    <main first="rtdsrv.4310bbf99c194d6ca279d307b966585f">
      <tp t="e">
        <v>#N/A</v>
        <stp/>
        <stp>caa8ea55-8f14-428e-954d-dd65fa8df1c6</stp>
        <stp>1</stp>
        <tr r="F40" s="7"/>
      </tp>
      <tp t="e">
        <v>#N/A</v>
        <stp/>
        <stp>c794e321-ea1f-415c-a83e-c0e2b7de7d8c</stp>
        <stp>1</stp>
        <tr r="G56" s="7"/>
      </tp>
    </main>
    <main first="rtdsrv.4310bbf99c194d6ca279d307b966585f">
      <tp t="e">
        <v>#N/A</v>
        <stp/>
        <stp>4d378616-8d4a-4407-ae21-abb923b13028</stp>
        <stp>1</stp>
        <tr r="G27" s="7"/>
      </tp>
      <tp t="e">
        <v>#N/A</v>
        <stp/>
        <stp>5f984b3b-d245-4887-b120-adff1e853b67</stp>
        <stp>1</stp>
        <tr r="G22" s="7"/>
      </tp>
      <tp t="e">
        <v>#N/A</v>
        <stp/>
        <stp>b1eafbf6-ec6c-4a9a-9576-53525c78ad3c</stp>
        <stp>1</stp>
        <tr r="C14" s="7"/>
      </tp>
      <tp t="e">
        <v>#N/A</v>
        <stp/>
        <stp>da41f96c-32e3-4bca-9e69-85c97e3a43ad</stp>
        <stp>1</stp>
        <tr r="G21" s="7"/>
      </tp>
    </main>
    <main first="rtdsrv.4310bbf99c194d6ca279d307b966585f">
      <tp t="e">
        <v>#N/A</v>
        <stp/>
        <stp>9a6a91f6-67e4-4743-a522-f8313396d293</stp>
        <stp>1</stp>
        <tr r="G55" s="7"/>
      </tp>
    </main>
    <main first="rtdsrv.4310bbf99c194d6ca279d307b966585f">
      <tp t="e">
        <v>#N/A</v>
        <stp/>
        <stp>a6c9dd17-2213-443e-b885-d7625c4a4305</stp>
        <stp>1</stp>
        <tr r="C57" s="7"/>
      </tp>
    </main>
    <main first="rtdsrv.4310bbf99c194d6ca279d307b966585f">
      <tp t="e">
        <v>#N/A</v>
        <stp/>
        <stp>028ec433-b089-4b97-819c-5c92370069c9</stp>
        <stp>1</stp>
        <tr r="I17" s="7"/>
      </tp>
      <tp t="e">
        <v>#N/A</v>
        <stp/>
        <stp>14af6475-ebf4-4ff3-962c-3c08e898ed9e</stp>
        <stp>1</stp>
        <tr r="AP6" s="9"/>
      </tp>
    </main>
    <main first="rtdsrv.4310bbf99c194d6ca279d307b966585f">
      <tp t="e">
        <v>#N/A</v>
        <stp/>
        <stp>c09b92f1-c28e-4969-b6f8-37c8be668d41</stp>
        <stp>1</stp>
        <tr r="H6" s="9"/>
      </tp>
      <tp t="e">
        <v>#N/A</v>
        <stp/>
        <stp>9d781b01-2546-4ef6-b8a3-d5ade69a5550</stp>
        <stp>1</stp>
        <tr r="C45" s="7"/>
      </tp>
      <tp t="e">
        <v>#N/A</v>
        <stp/>
        <stp>68d91f58-f909-463a-9300-551302420c00</stp>
        <stp>1</stp>
        <tr r="AU6" s="9"/>
      </tp>
      <tp t="e">
        <v>#N/A</v>
        <stp/>
        <stp>6965273d-560a-4a0e-88bf-28b33d20be74</stp>
        <stp>1</stp>
        <tr r="F33" s="7"/>
      </tp>
    </main>
    <main first="rtdsrv.4310bbf99c194d6ca279d307b966585f">
      <tp t="e">
        <v>#N/A</v>
        <stp/>
        <stp>40fe41ae-5b55-4927-b9ee-82bbc6c1e702</stp>
        <stp>1</stp>
        <tr r="C39" s="7"/>
      </tp>
      <tp t="e">
        <v>#N/A</v>
        <stp/>
        <stp>35fc6d49-a709-4aaf-8e07-d199d29f8c8c</stp>
        <stp>1</stp>
        <tr r="S6" s="9"/>
      </tp>
      <tp t="e">
        <v>#N/A</v>
        <stp/>
        <stp>3a2ee7ff-552f-4a36-842d-75eca31ad30e</stp>
        <stp>1</stp>
        <tr r="C28" s="7"/>
      </tp>
    </main>
    <main first="rtdsrv.4310bbf99c194d6ca279d307b966585f">
      <tp t="e">
        <v>#N/A</v>
        <stp/>
        <stp>9b47ae48-1ba2-48a8-b0e2-3b297514ce57</stp>
        <stp>1</stp>
        <tr r="C33" s="7"/>
      </tp>
      <tp t="e">
        <v>#N/A</v>
        <stp/>
        <stp>3b15c98b-a0c0-460f-9eb6-f2699c259119</stp>
        <stp>1</stp>
        <tr r="BB6" s="9"/>
      </tp>
      <tp t="e">
        <v>#N/A</v>
        <stp/>
        <stp>a0a569c6-c1a6-4817-b9c7-2b604ca29524</stp>
        <stp>1</stp>
        <tr r="G44" s="7"/>
      </tp>
    </main>
    <main first="rtdsrv.4310bbf99c194d6ca279d307b966585f">
      <tp t="e">
        <v>#N/A</v>
        <stp/>
        <stp>230ca66d-5886-4583-9dfe-48435ae77239</stp>
        <stp>1</stp>
        <tr r="G14" s="7"/>
      </tp>
      <tp t="e">
        <v>#N/A</v>
        <stp/>
        <stp>f3d620fa-9cae-4aa9-96fe-5ba38266d12e</stp>
        <stp>1</stp>
        <tr r="G24" s="7"/>
      </tp>
    </main>
    <main first="rtdsrv.4310bbf99c194d6ca279d307b966585f">
      <tp t="e">
        <v>#N/A</v>
        <stp/>
        <stp>524f8d01-893a-4e66-98d6-3e97cd530202</stp>
        <stp>1</stp>
        <tr r="AM6" s="9"/>
      </tp>
      <tp t="e">
        <v>#N/A</v>
        <stp/>
        <stp>f63b9053-664f-4197-96d3-f2d0bd0c12f0</stp>
        <stp>1</stp>
        <tr r="AQ6" s="9"/>
      </tp>
    </main>
    <main first="rtdsrv.4310bbf99c194d6ca279d307b966585f">
      <tp t="e">
        <v>#N/A</v>
        <stp/>
        <stp>abfb6d7c-e729-4ed3-a2f8-d44ce5b8f77a</stp>
        <stp>1</stp>
        <tr r="F23" s="7"/>
      </tp>
      <tp t="e">
        <v>#N/A</v>
        <stp/>
        <stp>7adffccc-6cbe-480a-b832-aacf1bad1722</stp>
        <stp>1</stp>
        <tr r="F58" s="7"/>
      </tp>
      <tp t="e">
        <v>#N/A</v>
        <stp/>
        <stp>2b04d192-a03a-4df2-a324-c5256c91b7f9</stp>
        <stp>1</stp>
        <tr r="C48" s="7"/>
      </tp>
      <tp t="e">
        <v>#N/A</v>
        <stp/>
        <stp>5dbe5445-1ffa-4236-bcb1-21ff4c94b3c9</stp>
        <stp>1</stp>
        <tr r="G12" s="7"/>
      </tp>
    </main>
    <main first="rtdsrv.4310bbf99c194d6ca279d307b966585f">
      <tp t="e">
        <v>#N/A</v>
        <stp/>
        <stp>ee52dba5-08d8-4e27-90a7-392cbfa5cdad</stp>
        <stp>1</stp>
        <tr r="C42" s="7"/>
      </tp>
    </main>
    <main first="rtdsrv.4310bbf99c194d6ca279d307b966585f">
      <tp t="e">
        <v>#N/A</v>
        <stp/>
        <stp>3611fb8f-84a3-4f46-b9a5-e93856046623</stp>
        <stp>1</stp>
        <tr r="G33" s="7"/>
      </tp>
    </main>
    <main first="rtdsrv.4310bbf99c194d6ca279d307b966585f">
      <tp t="e">
        <v>#N/A</v>
        <stp/>
        <stp>a4a674e3-28b0-45ba-8f47-a09c011a26ee</stp>
        <stp>1</stp>
        <tr r="C25" s="7"/>
      </tp>
    </main>
    <main first="rtdsrv.4310bbf99c194d6ca279d307b966585f">
      <tp t="e">
        <v>#N/A</v>
        <stp/>
        <stp>cd76ebf1-320a-4af1-9832-1e014057e07e</stp>
        <stp>1</stp>
        <tr r="E6" s="9"/>
      </tp>
    </main>
    <main first="rtdsrv.4310bbf99c194d6ca279d307b966585f">
      <tp t="e">
        <v>#N/A</v>
        <stp/>
        <stp>f14ed8f2-7e65-4daa-9424-89b8c1e805f0</stp>
        <stp>1</stp>
        <tr r="F35" s="7"/>
      </tp>
      <tp t="e">
        <v>#N/A</v>
        <stp/>
        <stp>9174ef48-58c4-45b1-8550-3a8cf758d785</stp>
        <stp>1</stp>
        <tr r="F13" s="7"/>
      </tp>
      <tp t="e">
        <v>#N/A</v>
        <stp/>
        <stp>720596a4-0ea6-490e-b42c-a69b6797d22b</stp>
        <stp>1</stp>
        <tr r="C47" s="7"/>
      </tp>
      <tp t="e">
        <v>#N/A</v>
        <stp/>
        <stp>732396b6-e01c-48de-a419-3c3a54d57fa5</stp>
        <stp>1</stp>
        <tr r="F52" s="7"/>
      </tp>
    </main>
    <main first="rtdsrv.4310bbf99c194d6ca279d307b966585f">
      <tp t="e">
        <v>#N/A</v>
        <stp/>
        <stp>aba2b8f5-4483-4184-a6c0-9c024ab04cba</stp>
        <stp>1</stp>
        <tr r="G17" s="7"/>
      </tp>
      <tp t="e">
        <v>#N/A</v>
        <stp/>
        <stp>eb4e1d29-9b5b-4f0a-a713-60bf952b95bf</stp>
        <stp>1</stp>
        <tr r="C38" s="7"/>
      </tp>
    </main>
    <main first="rtdsrv.4310bbf99c194d6ca279d307b966585f">
      <tp t="e">
        <v>#N/A</v>
        <stp/>
        <stp>6a962afc-d273-4300-8a41-d8c4824ac147</stp>
        <stp>1</stp>
        <tr r="G6" s="7"/>
      </tp>
    </main>
    <main first="rtdsrv.4310bbf99c194d6ca279d307b966585f">
      <tp t="e">
        <v>#N/A</v>
        <stp/>
        <stp>528dc806-6149-4209-a15a-f67cdd48f71e</stp>
        <stp>1</stp>
        <tr r="F41" s="7"/>
      </tp>
    </main>
    <main first="rtdsrv.4310bbf99c194d6ca279d307b966585f">
      <tp t="e">
        <v>#N/A</v>
        <stp/>
        <stp>db30ffc1-1559-41af-844e-2a37d7ac188b</stp>
        <stp>1</stp>
        <tr r="G30" s="7"/>
      </tp>
    </main>
    <main first="rtdsrv.4310bbf99c194d6ca279d307b966585f">
      <tp t="e">
        <v>#N/A</v>
        <stp/>
        <stp>1869ab99-b282-4026-ab70-e27b3708c1f8</stp>
        <stp>1</stp>
        <tr r="C50" s="7"/>
      </tp>
      <tp t="e">
        <v>#N/A</v>
        <stp/>
        <stp>3e670947-b8d3-485a-b028-d15ad78f07c2</stp>
        <stp>1</stp>
        <tr r="F50" s="7"/>
      </tp>
    </main>
    <main first="rtdsrv.4310bbf99c194d6ca279d307b966585f">
      <tp t="e">
        <v>#N/A</v>
        <stp/>
        <stp>3fe59749-9ef6-4d8f-ab3e-a1411bbda6a0</stp>
        <stp>1</stp>
        <tr r="AL6" s="9"/>
      </tp>
      <tp t="e">
        <v>#N/A</v>
        <stp/>
        <stp>07dd39fa-a840-4e34-a0e0-58194785e943</stp>
        <stp>1</stp>
        <tr r="C30" s="7"/>
      </tp>
    </main>
    <main first="rtdsrv.4310bbf99c194d6ca279d307b966585f">
      <tp t="e">
        <v>#N/A</v>
        <stp/>
        <stp>7e986121-0c52-462e-bacb-676fbb056491</stp>
        <stp>1</stp>
        <tr r="G32" s="7"/>
      </tp>
      <tp t="e">
        <v>#N/A</v>
        <stp/>
        <stp>56aa71eb-b007-4cc7-8cf7-50d29e0d8704</stp>
        <stp>1</stp>
        <tr r="F25" s="7"/>
      </tp>
      <tp t="e">
        <v>#N/A</v>
        <stp/>
        <stp>a68577c3-9804-4681-9ec2-45bd5bc0e72d</stp>
        <stp>1</stp>
        <tr r="F32" s="7"/>
      </tp>
      <tp t="e">
        <v>#N/A</v>
        <stp/>
        <stp>0e799004-40bc-45bf-a5e1-71f5b7201167</stp>
        <stp>1</stp>
        <tr r="J15" s="7"/>
      </tp>
    </main>
    <main first="rtdsrv.4310bbf99c194d6ca279d307b966585f">
      <tp t="e">
        <v>#N/A</v>
        <stp/>
        <stp>51d58967-aa10-4864-aaf2-fd69dea84f1b</stp>
        <stp>1</stp>
        <tr r="W6" s="9"/>
      </tp>
      <tp t="e">
        <v>#N/A</v>
        <stp/>
        <stp>73c15acd-adc9-42fb-950f-328d3b6c4313</stp>
        <stp>1</stp>
        <tr r="AD6" s="9"/>
      </tp>
      <tp t="e">
        <v>#N/A</v>
        <stp/>
        <stp>316950bd-9a24-40ae-9d10-8f3e0c936449</stp>
        <stp>1</stp>
        <tr r="C37" s="7"/>
      </tp>
    </main>
    <main first="rtdsrv.4310bbf99c194d6ca279d307b966585f">
      <tp t="e">
        <v>#N/A</v>
        <stp/>
        <stp>60f1f262-0f07-402b-afcb-c4dc9808dc90</stp>
        <stp>1</stp>
        <tr r="F45" s="7"/>
      </tp>
      <tp t="e">
        <v>#N/A</v>
        <stp/>
        <stp>633a5ca4-c39a-4c4d-a6d6-ff7be376a513</stp>
        <stp>1</stp>
        <tr r="V6" s="9"/>
      </tp>
    </main>
    <main first="rtdsrv.4310bbf99c194d6ca279d307b966585f">
      <tp t="e">
        <v>#N/A</v>
        <stp/>
        <stp>7600a78e-707d-4129-863c-190356c2516c</stp>
        <stp>1</stp>
        <tr r="J6" s="9"/>
      </tp>
      <tp t="e">
        <v>#N/A</v>
        <stp/>
        <stp>8fe83f4f-e7c6-4162-a1ca-cecdfd3982b9</stp>
        <stp>1</stp>
        <tr r="C52" s="7"/>
      </tp>
      <tp t="e">
        <v>#N/A</v>
        <stp/>
        <stp>bba67c2b-ad33-4a54-8224-b590d3a2c125</stp>
        <stp>1</stp>
        <tr r="F57" s="7"/>
      </tp>
      <tp t="e">
        <v>#N/A</v>
        <stp/>
        <stp>c4366c0a-c6b0-4fb5-87ed-f9ddcb031415</stp>
        <stp>1</stp>
        <tr r="F19" s="7"/>
      </tp>
    </main>
    <main first="rtdsrv.4310bbf99c194d6ca279d307b966585f">
      <tp t="e">
        <v>#N/A</v>
        <stp/>
        <stp>371c42d9-29d4-428a-a142-75265e05c8af</stp>
        <stp>1</stp>
        <tr r="F46" s="7"/>
      </tp>
    </main>
    <main first="rtdsrv.4310bbf99c194d6ca279d307b966585f">
      <tp t="e">
        <v>#N/A</v>
        <stp/>
        <stp>e5ffe20e-8d06-49a9-8e15-8245dd1987c6</stp>
        <stp>1</stp>
        <tr r="C56" s="7"/>
      </tp>
      <tp t="e">
        <v>#N/A</v>
        <stp/>
        <stp>ce803682-0eba-45c5-839f-5e404027771b</stp>
        <stp>1</stp>
        <tr r="G36" s="7"/>
      </tp>
    </main>
    <main first="rtdsrv.4310bbf99c194d6ca279d307b966585f">
      <tp t="e">
        <v>#N/A</v>
        <stp/>
        <stp>24402ce7-a1e0-42cd-9f27-3acaf0045294</stp>
        <stp>1</stp>
        <tr r="I6" s="9"/>
      </tp>
    </main>
    <main first="rtdsrv.4310bbf99c194d6ca279d307b966585f">
      <tp t="e">
        <v>#N/A</v>
        <stp/>
        <stp>139601be-1c4e-4a28-a386-1dcfdee01cc9</stp>
        <stp>1</stp>
        <tr r="F20" s="7"/>
      </tp>
      <tp t="e">
        <v>#N/A</v>
        <stp/>
        <stp>7f196700-a4ac-4259-a40b-4caefcd44c0b</stp>
        <stp>1</stp>
        <tr r="G13" s="7"/>
      </tp>
    </main>
    <main first="rtdsrv.4310bbf99c194d6ca279d307b966585f">
      <tp t="e">
        <v>#N/A</v>
        <stp/>
        <stp>cbadef09-6f9d-41d8-ab92-f19359c4e044</stp>
        <stp>1</stp>
        <tr r="AK6" s="9"/>
      </tp>
      <tp t="e">
        <v>#N/A</v>
        <stp/>
        <stp>eda7ecb2-9d78-4540-8834-938791f6f0f9</stp>
        <stp>1</stp>
        <tr r="AE6" s="9"/>
      </tp>
      <tp t="e">
        <v>#N/A</v>
        <stp/>
        <stp>82439089-2d30-4eb8-869c-191a1cc05572</stp>
        <stp>1</stp>
        <tr r="F37" s="7"/>
      </tp>
    </main>
    <main first="rtdsrv.4310bbf99c194d6ca279d307b966585f">
      <tp t="e">
        <v>#N/A</v>
        <stp/>
        <stp>ab912c38-b253-4343-a1df-7bf9a6bfd516</stp>
        <stp>1</stp>
        <tr r="F49" s="7"/>
      </tp>
      <tp t="e">
        <v>#N/A</v>
        <stp/>
        <stp>5a3636f5-e2e0-486d-be8c-7125d927a399</stp>
        <stp>1</stp>
        <tr r="G6" s="7"/>
      </tp>
    </main>
    <main first="rtdsrv.4310bbf99c194d6ca279d307b966585f">
      <tp t="e">
        <v>#N/A</v>
        <stp/>
        <stp>4048fdb7-d0f8-4d40-b779-9796632f9249</stp>
        <stp>1</stp>
        <tr r="AB6" s="9"/>
      </tp>
    </main>
    <main first="rtdsrv.4310bbf99c194d6ca279d307b966585f">
      <tp t="e">
        <v>#N/A</v>
        <stp/>
        <stp>619bc74a-d594-40f4-a277-6166bd98409c</stp>
        <stp>1</stp>
        <tr r="M6" s="9"/>
      </tp>
    </main>
    <main first="rtdsrv.4310bbf99c194d6ca279d307b966585f">
      <tp t="e">
        <v>#N/A</v>
        <stp/>
        <stp>115d987d-cf04-406f-b372-83cd6ff04ca0</stp>
        <stp>1</stp>
        <tr r="G6" s="7"/>
      </tp>
    </main>
    <main first="rtdsrv.4310bbf99c194d6ca279d307b966585f">
      <tp t="e">
        <v>#N/A</v>
        <stp/>
        <stp>03ac4a3c-fa51-48be-bf42-f22825c5de6d</stp>
        <stp>1</stp>
        <tr r="G59" s="7"/>
      </tp>
    </main>
    <main first="rtdsrv.4310bbf99c194d6ca279d307b966585f">
      <tp t="e">
        <v>#N/A</v>
        <stp/>
        <stp>24e16d12-b7ce-4060-bd7c-6be8add4b688</stp>
        <stp>1</stp>
        <tr r="Q6" s="9"/>
      </tp>
    </main>
    <main first="rtdsrv.4310bbf99c194d6ca279d307b966585f">
      <tp t="e">
        <v>#N/A</v>
        <stp/>
        <stp>7a45eb95-0117-4297-b694-14be2d4c086b</stp>
        <stp>1</stp>
        <tr r="G41" s="7"/>
      </tp>
    </main>
    <main first="rtdsrv.4310bbf99c194d6ca279d307b966585f">
      <tp t="e">
        <v>#N/A</v>
        <stp/>
        <stp>dcbfff3c-f528-4e4f-8471-a8fe0cf9f723</stp>
        <stp>1</stp>
        <tr r="AA6" s="9"/>
      </tp>
    </main>
    <main first="rtdsrv.4310bbf99c194d6ca279d307b966585f">
      <tp t="e">
        <v>#N/A</v>
        <stp/>
        <stp>8bff44ad-3ff5-4f62-a40f-97b14f450fab</stp>
        <stp>1</stp>
        <tr r="C36" s="7"/>
      </tp>
      <tp t="e">
        <v>#N/A</v>
        <stp/>
        <stp>4582ca72-5c55-4dcb-a4e3-9d9a2532955f</stp>
        <stp>1</stp>
        <tr r="F30" s="7"/>
      </tp>
      <tp t="e">
        <v>#N/A</v>
        <stp/>
        <stp>513b285e-e075-49f3-910b-6e752321ef81</stp>
        <stp>1</stp>
        <tr r="C12" s="7"/>
      </tp>
      <tp t="e">
        <v>#N/A</v>
        <stp/>
        <stp>f38b880b-800f-440c-8df0-546c403b74d9</stp>
        <stp>1</stp>
        <tr r="AH6" s="9"/>
      </tp>
      <tp t="e">
        <v>#N/A</v>
        <stp/>
        <stp>31a137ec-41f8-49db-8157-96207ac18230</stp>
        <stp>1</stp>
        <tr r="K13" s="7"/>
      </tp>
      <tp t="e">
        <v>#N/A</v>
        <stp/>
        <stp>1fbb7b2d-18ea-4977-8cef-dc9fd4ceec7e</stp>
        <stp>1</stp>
        <tr r="G16" s="7"/>
      </tp>
    </main>
    <main first="rtdsrv.4310bbf99c194d6ca279d307b966585f">
      <tp t="e">
        <v>#N/A</v>
        <stp/>
        <stp>1e209cdf-7342-46d3-ac41-9badeb73bcdf</stp>
        <stp>1</stp>
        <tr r="G31" s="7"/>
      </tp>
      <tp t="e">
        <v>#N/A</v>
        <stp/>
        <stp>c5e8fa3b-be7e-4e21-8335-55344333c463</stp>
        <stp>1</stp>
        <tr r="F55" s="7"/>
      </tp>
      <tp t="e">
        <v>#N/A</v>
        <stp/>
        <stp>84776f41-c229-4904-89f0-ca918323e903</stp>
        <stp>1</stp>
        <tr r="B6" s="9"/>
      </tp>
      <tp t="e">
        <v>#N/A</v>
        <stp/>
        <stp>104e6b96-3214-45e7-a3aa-aa99da28f693</stp>
        <stp>1</stp>
        <tr r="G58" s="7"/>
      </tp>
    </main>
    <main first="rtdsrv.4310bbf99c194d6ca279d307b966585f">
      <tp t="e">
        <v>#N/A</v>
        <stp/>
        <stp>aa997a09-c523-45df-a882-f30b01ce310b</stp>
        <stp>1</stp>
        <tr r="C32" s="7"/>
      </tp>
      <tp t="e">
        <v>#N/A</v>
        <stp/>
        <stp>2867a137-f91b-4d32-8dff-4bb893949bdb</stp>
        <stp>1</stp>
        <tr r="AS6" s="9"/>
      </tp>
    </main>
    <main first="rtdsrv.4310bbf99c194d6ca279d307b966585f">
      <tp t="e">
        <v>#N/A</v>
        <stp/>
        <stp>a0f8cc48-e3ff-4513-84e6-00f8c77bce32</stp>
        <stp>1</stp>
        <tr r="G45" s="7"/>
      </tp>
    </main>
    <main first="rtdsrv.4310bbf99c194d6ca279d307b966585f">
      <tp t="e">
        <v>#N/A</v>
        <stp/>
        <stp>b30b41c1-b51a-4dfb-bacb-7105daadeb36</stp>
        <stp>1</stp>
        <tr r="F26" s="7"/>
      </tp>
    </main>
    <main first="rtdsrv.4310bbf99c194d6ca279d307b966585f">
      <tp t="e">
        <v>#N/A</v>
        <stp/>
        <stp>a32359b9-4a82-4351-9017-01b48e7924e7</stp>
        <stp>1</stp>
        <tr r="J13" s="7"/>
      </tp>
    </main>
    <main first="rtdsrv.4310bbf99c194d6ca279d307b966585f">
      <tp t="e">
        <v>#N/A</v>
        <stp/>
        <stp>9e2d90e6-1994-4865-b32b-012f5631dd5d</stp>
        <stp>1</stp>
        <tr r="G19" s="7"/>
      </tp>
    </main>
    <main first="rtdsrv.4310bbf99c194d6ca279d307b966585f">
      <tp t="e">
        <v>#N/A</v>
        <stp/>
        <stp>bfec7010-c222-45a5-ae2c-55d61aa23613</stp>
        <stp>1</stp>
        <tr r="C54" s="7"/>
      </tp>
      <tp t="e">
        <v>#N/A</v>
        <stp/>
        <stp>af0cbf51-884c-4d99-a288-675b715ea01f</stp>
        <stp>1</stp>
        <tr r="C40" s="7"/>
      </tp>
    </main>
    <main first="rtdsrv.4310bbf99c194d6ca279d307b966585f">
      <tp t="e">
        <v>#N/A</v>
        <stp/>
        <stp>ab5904f6-b9a9-48cf-b0f7-d816e1a18ba1</stp>
        <stp>1</stp>
        <tr r="O6" s="9"/>
      </tp>
    </main>
    <main first="rtdsrv.4310bbf99c194d6ca279d307b966585f">
      <tp t="e">
        <v>#N/A</v>
        <stp/>
        <stp>9fbbd393-145d-4729-9264-593e95491404</stp>
        <stp>1</stp>
        <tr r="C44" s="7"/>
      </tp>
    </main>
    <main first="rtdsrv.4310bbf99c194d6ca279d307b966585f">
      <tp t="e">
        <v>#N/A</v>
        <stp/>
        <stp>85893e6c-4e63-49e4-ac05-126fe67b18e1</stp>
        <stp>1</stp>
        <tr r="C21" s="7"/>
      </tp>
    </main>
    <main first="rtdsrv.4310bbf99c194d6ca279d307b966585f">
      <tp t="e">
        <v>#N/A</v>
        <stp/>
        <stp>20242541-4979-4be0-85db-8219306a29a1</stp>
        <stp>1</stp>
        <tr r="F16" s="7"/>
      </tp>
    </main>
    <main first="rtdsrv.4310bbf99c194d6ca279d307b966585f">
      <tp t="e">
        <v>#N/A</v>
        <stp/>
        <stp>98f4e955-b740-48b4-8145-8e3e81424d2c</stp>
        <stp>1</stp>
        <tr r="G51" s="7"/>
      </tp>
    </main>
    <main first="rtdsrv.4310bbf99c194d6ca279d307b966585f">
      <tp t="e">
        <v>#N/A</v>
        <stp/>
        <stp>e1ef9fd4-5291-4a45-8eea-c5a22f5ddabe</stp>
        <stp>1</stp>
        <tr r="F28" s="7"/>
      </tp>
    </main>
    <main first="rtdsrv.4310bbf99c194d6ca279d307b966585f">
      <tp t="e">
        <v>#N/A</v>
        <stp/>
        <stp>7c37f5f1-537d-4424-ad8a-329a93b7d353</stp>
        <stp>1</stp>
        <tr r="F36" s="7"/>
      </tp>
      <tp t="e">
        <v>#N/A</v>
        <stp/>
        <stp>a6fa3eef-500b-4714-a8a3-cff059d1bd9a</stp>
        <stp>1</stp>
        <tr r="G49" s="7"/>
      </tp>
      <tp t="e">
        <v>#N/A</v>
        <stp/>
        <stp>3262fd3c-b7b4-488d-b5bd-64bba2898f83</stp>
        <stp>1</stp>
        <tr r="K15" s="7"/>
      </tp>
    </main>
    <main first="rtdsrv.4310bbf99c194d6ca279d307b966585f">
      <tp t="e">
        <v>#N/A</v>
        <stp/>
        <stp>6b54c2f7-b903-420a-a51a-0664971b0176</stp>
        <stp>1</stp>
        <tr r="F43" s="7"/>
      </tp>
      <tp t="e">
        <v>#N/A</v>
        <stp/>
        <stp>bf0f7a97-4941-4389-a004-b9881398e507</stp>
        <stp>1</stp>
        <tr r="C24" s="7"/>
      </tp>
    </main>
    <main first="rtdsrv.4310bbf99c194d6ca279d307b966585f">
      <tp t="e">
        <v>#N/A</v>
        <stp/>
        <stp>dc01c5fc-efa7-4253-a3e0-ce0794755b0b</stp>
        <stp>1</stp>
        <tr r="C22" s="7"/>
      </tp>
      <tp t="e">
        <v>#N/A</v>
        <stp/>
        <stp>3a67cb90-cb4c-4c6e-94ec-8d1965eaabb1</stp>
        <stp>1</stp>
        <tr r="F22" s="7"/>
      </tp>
    </main>
    <main first="rtdsrv.4310bbf99c194d6ca279d307b966585f">
      <tp t="e">
        <v>#N/A</v>
        <stp/>
        <stp>ab395162-d0ce-4575-9be3-305140630f5f</stp>
        <stp>1</stp>
        <tr r="F47" s="7"/>
      </tp>
    </main>
    <main first="rtdsrv.4310bbf99c194d6ca279d307b966585f">
      <tp t="e">
        <v>#N/A</v>
        <stp/>
        <stp>bab3655a-9ee3-4d90-9f22-25b9a99fae95</stp>
        <stp>1</stp>
        <tr r="G57" s="7"/>
      </tp>
      <tp t="e">
        <v>#N/A</v>
        <stp/>
        <stp>fb5475fb-376a-4903-8ae8-9f4aea794c99</stp>
        <stp>1</stp>
        <tr r="C19" s="7"/>
      </tp>
      <tp t="e">
        <v>#N/A</v>
        <stp/>
        <stp>ae4a64d9-440a-4157-bea5-9dc3f3706bc8</stp>
        <stp>1</stp>
        <tr r="G42" s="7"/>
      </tp>
      <tp t="e">
        <v>#N/A</v>
        <stp/>
        <stp>0426b229-814d-469d-a4d7-671a3d952658</stp>
        <stp>1</stp>
        <tr r="C20" s="7"/>
      </tp>
      <tp t="e">
        <v>#N/A</v>
        <stp/>
        <stp>e194289a-8f53-4346-98b3-3579ab0564ff</stp>
        <stp>1</stp>
        <tr r="G25" s="7"/>
      </tp>
    </main>
    <main first="rtdsrv.4310bbf99c194d6ca279d307b966585f">
      <tp t="e">
        <v>#N/A</v>
        <stp/>
        <stp>bf72f066-9e04-4d2f-b071-2ba419ee0a2c</stp>
        <stp>1</stp>
        <tr r="G28" s="7"/>
      </tp>
      <tp t="e">
        <v>#N/A</v>
        <stp/>
        <stp>1f4e3292-379a-472f-94f3-08edd4707c04</stp>
        <stp>1</stp>
        <tr r="C6" s="9"/>
      </tp>
    </main>
    <main first="rtdsrv.4310bbf99c194d6ca279d307b966585f">
      <tp t="e">
        <v>#N/A</v>
        <stp/>
        <stp>f638ec9d-05e0-4405-9eb6-f757c8a7f2a4</stp>
        <stp>1</stp>
        <tr r="C15" s="7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volatileDependencies" Target="volatileDependencie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D9-4953-8E5B-70E54F0CF2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D9-4953-8E5B-70E54F0CF2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D9-4953-8E5B-70E54F0CF2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D9-4953-8E5B-70E54F0CF28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D9-4953-8E5B-70E54F0CF28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3D9-4953-8E5B-70E54F0CF28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C8-4E06-87D4-664188E69D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C8-4E06-87D4-664188E69D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9C8-4E06-87D4-664188E69D7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9C8-4E06-87D4-664188E69D7A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9C8-4E06-87D4-664188E69D7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9C8-4E06-87D4-664188E69D7A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9C8-4E06-87D4-664188E69D7A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9C8-4E06-87D4-664188E69D7A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9C8-4E06-87D4-664188E69D7A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9C8-4E06-87D4-664188E69D7A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9C8-4E06-87D4-664188E69D7A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9C8-4E06-87D4-664188E69D7A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9C8-4E06-87D4-664188E69D7A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9C8-4E06-87D4-664188E69D7A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9C8-4E06-87D4-664188E69D7A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9C8-4E06-87D4-664188E69D7A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9C8-4E06-87D4-664188E69D7A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9C8-4E06-87D4-664188E69D7A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9C8-4E06-87D4-664188E69D7A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9C8-4E06-87D4-664188E69D7A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9C8-4E06-87D4-664188E69D7A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9C8-4E06-87D4-664188E69D7A}"/>
              </c:ext>
            </c:extLst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9C8-4E06-87D4-664188E69D7A}"/>
              </c:ext>
            </c:extLst>
          </c:dPt>
          <c:dLbls>
            <c:delete val="1"/>
          </c:dLbls>
          <c:cat>
            <c:strRef>
              <c:f>'Composición de la Cartera'!$I$34:$I$62</c:f>
              <c:strCache>
                <c:ptCount val="4"/>
                <c:pt idx="0">
                  <c:v>Acciones de SA abiertas</c:v>
                </c:pt>
                <c:pt idx="1">
                  <c:v>Dep plazo fijo con vto corto plazo</c:v>
                </c:pt>
                <c:pt idx="2">
                  <c:v>Caja</c:v>
                </c:pt>
                <c:pt idx="3">
                  <c:v>Pgrés descont Bco Central de Chile</c:v>
                </c:pt>
              </c:strCache>
            </c:strRef>
          </c:cat>
          <c:val>
            <c:numRef>
              <c:f>'Composición de la Cartera'!$K$34:$K$62</c:f>
              <c:numCache>
                <c:formatCode>0.00%</c:formatCode>
                <c:ptCount val="29"/>
                <c:pt idx="0">
                  <c:v>0.95655112572434431</c:v>
                </c:pt>
                <c:pt idx="1">
                  <c:v>2.6362950438851802E-2</c:v>
                </c:pt>
                <c:pt idx="2">
                  <c:v>1.3904399636885501E-2</c:v>
                </c:pt>
                <c:pt idx="3">
                  <c:v>3.1815241998492602E-3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 formatCode="General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C-4242-81E8-E2C50458E2F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19</xdr:row>
      <xdr:rowOff>9524</xdr:rowOff>
    </xdr:from>
    <xdr:to>
      <xdr:col>11</xdr:col>
      <xdr:colOff>0</xdr:colOff>
      <xdr:row>30</xdr:row>
      <xdr:rowOff>200024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4ABF40-4EC5-47C5-A109-29B2D574B2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61</xdr:row>
      <xdr:rowOff>38100</xdr:rowOff>
    </xdr:from>
    <xdr:to>
      <xdr:col>11</xdr:col>
      <xdr:colOff>0</xdr:colOff>
      <xdr:row>61</xdr:row>
      <xdr:rowOff>74100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DBA8552F-98C6-411B-AECB-8565CADC9EAF}"/>
            </a:ext>
          </a:extLst>
        </xdr:cNvPr>
        <xdr:cNvSpPr/>
      </xdr:nvSpPr>
      <xdr:spPr>
        <a:xfrm>
          <a:off x="904875" y="11525250"/>
          <a:ext cx="14801850" cy="36000"/>
        </a:xfrm>
        <a:prstGeom prst="rect">
          <a:avLst/>
        </a:prstGeom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38000">
              <a:srgbClr val="006B66"/>
            </a:gs>
            <a:gs pos="81000">
              <a:srgbClr val="BD9613"/>
            </a:gs>
          </a:gsLst>
          <a:lin ang="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180974</xdr:colOff>
      <xdr:row>0</xdr:row>
      <xdr:rowOff>0</xdr:rowOff>
    </xdr:from>
    <xdr:to>
      <xdr:col>11</xdr:col>
      <xdr:colOff>2</xdr:colOff>
      <xdr:row>0</xdr:row>
      <xdr:rowOff>561975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4C28D6-8943-434F-889E-5FDB983F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900988" y="-7720014"/>
          <a:ext cx="561975" cy="1600200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142875</xdr:colOff>
      <xdr:row>0</xdr:row>
      <xdr:rowOff>47625</xdr:rowOff>
    </xdr:from>
    <xdr:to>
      <xdr:col>2</xdr:col>
      <xdr:colOff>1457325</xdr:colOff>
      <xdr:row>0</xdr:row>
      <xdr:rowOff>485775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6C5DB69-9D53-4921-97FB-C57BFF0C6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7625"/>
          <a:ext cx="1876425" cy="438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2</xdr:col>
      <xdr:colOff>1133475</xdr:colOff>
      <xdr:row>1</xdr:row>
      <xdr:rowOff>190500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3A41A1E-36B1-421E-BF23-50D8FECE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9050"/>
          <a:ext cx="2714625" cy="552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38100</xdr:rowOff>
    </xdr:from>
    <xdr:to>
      <xdr:col>2</xdr:col>
      <xdr:colOff>647700</xdr:colOff>
      <xdr:row>1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4A2CE8E-6D3D-4C3B-9FEA-BBCE8A017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8100"/>
          <a:ext cx="2038350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06C14-CFC5-469C-B802-0FBB8C55F899}">
  <sheetPr codeName="Planilha10"/>
  <dimension ref="A1:U66"/>
  <sheetViews>
    <sheetView showGridLines="0" tabSelected="1" zoomScale="70" zoomScaleNormal="70" zoomScaleSheetLayoutView="70" workbookViewId="0">
      <selection activeCell="K6" sqref="K6"/>
    </sheetView>
  </sheetViews>
  <sheetFormatPr baseColWidth="10" defaultColWidth="9.140625" defaultRowHeight="15" x14ac:dyDescent="0.25"/>
  <cols>
    <col min="1" max="1" width="2.7109375" style="3" customWidth="1"/>
    <col min="2" max="2" width="8.28515625" style="2" bestFit="1" customWidth="1"/>
    <col min="3" max="3" width="42.140625" style="3" customWidth="1"/>
    <col min="4" max="4" width="41.42578125" style="3" bestFit="1" customWidth="1"/>
    <col min="5" max="5" width="37.42578125" style="3" bestFit="1" customWidth="1"/>
    <col min="6" max="6" width="12.28515625" style="3" customWidth="1"/>
    <col min="7" max="7" width="17" style="3" customWidth="1"/>
    <col min="8" max="8" width="1.7109375" customWidth="1"/>
    <col min="9" max="9" width="38.42578125" style="3" customWidth="1"/>
    <col min="10" max="10" width="18.28515625" style="3" customWidth="1"/>
    <col min="11" max="11" width="16.42578125" style="4" customWidth="1"/>
    <col min="12" max="12" width="0.85546875" style="3" customWidth="1"/>
    <col min="13" max="13" width="12.42578125" style="3" customWidth="1"/>
    <col min="14" max="16384" width="9.140625" style="3"/>
  </cols>
  <sheetData>
    <row r="1" spans="1:21" ht="60" customHeight="1" x14ac:dyDescent="0.25">
      <c r="M1"/>
      <c r="N1"/>
      <c r="O1"/>
      <c r="P1"/>
    </row>
    <row r="2" spans="1:21" ht="16.149999999999999" customHeight="1" x14ac:dyDescent="0.25">
      <c r="B2" s="3"/>
      <c r="J2" s="118" t="s">
        <v>8774</v>
      </c>
      <c r="K2" s="120" t="s">
        <v>3506</v>
      </c>
      <c r="M2" s="129" t="s">
        <v>8775</v>
      </c>
      <c r="N2" s="129"/>
      <c r="O2" s="129"/>
      <c r="P2"/>
    </row>
    <row r="3" spans="1:21" ht="16.149999999999999" customHeight="1" thickBot="1" x14ac:dyDescent="0.3">
      <c r="B3" s="3"/>
      <c r="I3" s="3" t="s">
        <v>8683</v>
      </c>
      <c r="M3" s="129"/>
      <c r="N3" s="129"/>
      <c r="O3" s="129"/>
      <c r="P3"/>
    </row>
    <row r="4" spans="1:21" ht="24" customHeight="1" thickTop="1" thickBot="1" x14ac:dyDescent="0.3">
      <c r="B4" s="103"/>
      <c r="C4" s="103"/>
      <c r="D4" s="103"/>
      <c r="E4" s="103"/>
      <c r="F4" s="103"/>
      <c r="G4" s="104" t="s">
        <v>8661</v>
      </c>
      <c r="J4" s="118" t="s">
        <v>8773</v>
      </c>
      <c r="K4" s="128">
        <f>IF(K6="",_xll.ECONOMATICA($K$2,"PtfHold RefDt CHL",,,,,,,,,,{"std.cac.fam=1";"dtc.c=5";"dtc.pers=3";"dtc.per=2";"dtc.dt=-"}),K6)</f>
        <v>44012</v>
      </c>
      <c r="M4"/>
      <c r="N4"/>
      <c r="O4"/>
      <c r="P4"/>
    </row>
    <row r="5" spans="1:21" customFormat="1" ht="6" customHeight="1" thickTop="1" thickBot="1" x14ac:dyDescent="0.3">
      <c r="A5" s="6"/>
      <c r="B5" s="2"/>
      <c r="C5" s="3"/>
      <c r="D5" s="3"/>
      <c r="G5" s="1"/>
      <c r="I5" s="3"/>
      <c r="J5" s="3"/>
      <c r="K5" s="4"/>
      <c r="L5" s="3"/>
      <c r="M5" s="3"/>
      <c r="N5" s="22"/>
    </row>
    <row r="6" spans="1:21" customFormat="1" ht="24" customHeight="1" thickBot="1" x14ac:dyDescent="0.3">
      <c r="A6" s="6"/>
      <c r="B6" s="121"/>
      <c r="C6" s="121"/>
      <c r="D6" s="121"/>
      <c r="E6" s="121"/>
      <c r="F6" s="122"/>
      <c r="G6" s="123" t="str">
        <f>IFERROR(UPPER(_xll.ECONOMATICA($K$2,"name")&amp;" - "&amp;_xll.ECONOMATICA($K$2,"class")&amp;" | "&amp;_xll.ECONOMATICA($K$2,"Fund Administrator")),"")</f>
        <v>ACCIONES MID CAP - EJECU | SANTANDER ASSET MANAGEMENT S.A. ADMINISTRADORA GENERAL DE FONDOS</v>
      </c>
      <c r="I6" s="3"/>
      <c r="J6" s="118" t="s">
        <v>8771</v>
      </c>
      <c r="K6" s="119"/>
      <c r="L6" s="3"/>
      <c r="M6" s="130" t="s">
        <v>8772</v>
      </c>
      <c r="N6" s="130"/>
      <c r="O6" s="130"/>
      <c r="P6" s="130"/>
      <c r="Q6" s="130"/>
      <c r="R6" s="117"/>
      <c r="S6" s="117"/>
      <c r="T6" s="117"/>
      <c r="U6" s="117"/>
    </row>
    <row r="7" spans="1:21" customFormat="1" ht="6" customHeight="1" x14ac:dyDescent="0.25">
      <c r="A7" s="6"/>
      <c r="B7" s="3"/>
      <c r="C7" s="3"/>
      <c r="D7" s="3"/>
      <c r="E7" s="3"/>
      <c r="F7" s="3"/>
      <c r="G7" s="3"/>
      <c r="I7" s="3"/>
      <c r="J7" s="3"/>
      <c r="K7" s="4"/>
      <c r="L7" s="3"/>
      <c r="M7" s="117"/>
      <c r="N7" s="117"/>
      <c r="O7" s="117"/>
      <c r="P7" s="117"/>
      <c r="Q7" s="117"/>
      <c r="R7" s="117"/>
      <c r="S7" s="117"/>
      <c r="T7" s="117"/>
      <c r="U7" s="117"/>
    </row>
    <row r="8" spans="1:21" customFormat="1" ht="15.95" customHeight="1" x14ac:dyDescent="0.25">
      <c r="A8" s="12"/>
      <c r="B8" s="2"/>
      <c r="C8" s="26"/>
      <c r="D8" s="3"/>
      <c r="E8" s="32" t="s">
        <v>7</v>
      </c>
      <c r="F8" s="33">
        <f>SUM(F11:F60)</f>
        <v>0.99999999999993094</v>
      </c>
      <c r="G8" s="14"/>
      <c r="I8" s="3"/>
      <c r="J8" s="3"/>
      <c r="K8" s="4"/>
    </row>
    <row r="9" spans="1:21" ht="6" customHeight="1" x14ac:dyDescent="0.25">
      <c r="B9" s="27"/>
      <c r="G9"/>
      <c r="K9" s="3"/>
      <c r="L9"/>
      <c r="M9" s="13"/>
      <c r="N9" s="18"/>
    </row>
    <row r="10" spans="1:21" ht="15.95" customHeight="1" x14ac:dyDescent="0.25">
      <c r="B10" s="28" t="s">
        <v>1</v>
      </c>
      <c r="C10" s="29" t="s">
        <v>2</v>
      </c>
      <c r="D10" s="29" t="s">
        <v>3</v>
      </c>
      <c r="E10" s="30" t="s">
        <v>4</v>
      </c>
      <c r="F10" s="31" t="s">
        <v>8</v>
      </c>
      <c r="G10" s="28" t="s">
        <v>0</v>
      </c>
      <c r="I10" s="125" t="s">
        <v>8776</v>
      </c>
      <c r="J10" s="124"/>
      <c r="K10" s="120" t="s">
        <v>3460</v>
      </c>
      <c r="L10"/>
      <c r="M10" s="129" t="s">
        <v>8770</v>
      </c>
      <c r="N10" s="129"/>
    </row>
    <row r="11" spans="1:21" ht="15.95" customHeight="1" x14ac:dyDescent="0.25">
      <c r="B11" s="2">
        <v>1</v>
      </c>
      <c r="C11" s="3" t="str">
        <f>IFERROR(_xll.ECONOMATICA($K$2,"Name of invest",,$K$4,,,,,,,,CONCATENATE("std.cac.nm=",B11,";","std.cac.fam=1")),"")</f>
        <v>Besalco S.A. Ord - Acciones de SA abiertas</v>
      </c>
      <c r="D11" s="3" t="str">
        <f>IFERROR(LEFT(C11,SEARCH(" - ",C11)-1),"")</f>
        <v>Besalco S.A. Ord</v>
      </c>
      <c r="E11" s="3" t="str">
        <f t="shared" ref="E11:E35" si="0">IFERROR(RIGHT(C11,LEN(C11)-SEARCH("- ",C11)-1),"")</f>
        <v>Acciones de SA abiertas</v>
      </c>
      <c r="F11" s="5">
        <f>IFERROR(_xll.ECONOMATICA($K$2,"Funds Invested",,$K$4,,,,"decimal",,,,CONCATENATE("std.cac.ccacq=5;","std.cac.nm=",B11,";","std.cac.fam=1")),"")</f>
        <v>9.3301271462114505E-2</v>
      </c>
      <c r="G11" s="7">
        <f>IFERROR(_xll.ECONOMATICA($K$2,"Funds Invested",,$K$4,,,,"UNITS",,,,CONCATENATE("std.cac.naop=true;","std.cac.ccacq=5;","std.cac.nm=",B11,";","std.cac.fam=1")),"")</f>
        <v>586490000</v>
      </c>
      <c r="L11"/>
      <c r="M11" s="129"/>
      <c r="N11" s="129"/>
    </row>
    <row r="12" spans="1:21" ht="15.95" customHeight="1" x14ac:dyDescent="0.25">
      <c r="A12"/>
      <c r="B12" s="2">
        <v>2</v>
      </c>
      <c r="C12" s="3" t="str">
        <f>IFERROR(_xll.ECONOMATICA($K$2,"Name of invest",,$K$4,,,,,,,,CONCATENATE("std.cac.nm=",B12,";","std.cac.fam=1")),"")</f>
        <v>Embonor-B  - Acciones de SA abiertas</v>
      </c>
      <c r="D12" s="3" t="str">
        <f t="shared" ref="D12:D35" si="1">IFERROR(LEFT(C12,SEARCH("- ",C12)-1),"")</f>
        <v xml:space="preserve">Embonor-B  </v>
      </c>
      <c r="E12" s="3" t="str">
        <f t="shared" si="0"/>
        <v>Acciones de SA abiertas</v>
      </c>
      <c r="F12" s="5">
        <f>IFERROR(_xll.ECONOMATICA($K$2,"Funds Invested",,$K$4,,,,"decimal",,,,CONCATENATE("std.cac.ccacq=5;","std.cac.nm=",B12,";","std.cac.fam=1")),"")</f>
        <v>8.3696724132605593E-2</v>
      </c>
      <c r="G12" s="7">
        <f>IFERROR(_xll.ECONOMATICA($K$2,"Funds Invested",,$K$4,,,,"UNITS",,,,CONCATENATE("std.cac.naop=true;","std.cac.ccacq=5;","std.cac.nm=",B12,";","std.cac.fam=1")),"")</f>
        <v>526116000</v>
      </c>
      <c r="I12" s="105"/>
      <c r="J12" s="115" t="str">
        <f>K2</f>
        <v>CFM9537EJECU</v>
      </c>
      <c r="K12" s="116" t="str">
        <f>K10</f>
        <v>SP IPSA</v>
      </c>
      <c r="L12"/>
      <c r="M12"/>
      <c r="N12"/>
    </row>
    <row r="13" spans="1:21" ht="15.95" customHeight="1" x14ac:dyDescent="0.25">
      <c r="A13"/>
      <c r="B13" s="2">
        <v>3</v>
      </c>
      <c r="C13" s="3" t="str">
        <f>IFERROR(_xll.ECONOMATICA($K$2,"Name of invest",,$K$4,,,,,,,,CONCATENATE("std.cac.nm=",B13,";","std.cac.fam=1")),"")</f>
        <v>Instituto De Diagnostico S.A. B - Acciones de SA abiertas</v>
      </c>
      <c r="D13" s="3" t="str">
        <f t="shared" si="1"/>
        <v xml:space="preserve">Instituto De Diagnostico S.A. B </v>
      </c>
      <c r="E13" s="3" t="str">
        <f t="shared" si="0"/>
        <v>Acciones de SA abiertas</v>
      </c>
      <c r="F13" s="5">
        <f>IFERROR(_xll.ECONOMATICA($K$2,"Funds Invested",,$K$4,,,,"decimal",,,,CONCATENATE("std.cac.ccacq=5;","std.cac.nm=",B13,";","std.cac.fam=1")),"")</f>
        <v>6.7599474809612703E-2</v>
      </c>
      <c r="G13" s="7">
        <f>IFERROR(_xll.ECONOMATICA($K$2,"Funds Invested",,$K$4,,,,"UNITS",,,,CONCATENATE("std.cac.naop=true;","std.cac.ccacq=5;","std.cac.nm=",B13,";","std.cac.fam=1")),"")</f>
        <v>424929000</v>
      </c>
      <c r="I13" s="106" t="s">
        <v>6</v>
      </c>
      <c r="J13" s="107">
        <f>IFERROR(_xll.ECONOMATICA($K$2,"RETURN","MTD",$K$4,,,,"DECIMAL"),"")</f>
        <v>8.4272779946331894E-2</v>
      </c>
      <c r="K13" s="108">
        <f>IFERROR(_xll.ECONOMATICA($K$10&amp;"&lt;XSGO&gt;","RETURN","MTD",$K$4,,,,"DECIMAL"),"")</f>
        <v>8.5442482728540201E-2</v>
      </c>
      <c r="L13"/>
      <c r="M13"/>
      <c r="N13"/>
      <c r="O13"/>
      <c r="P13"/>
      <c r="Q13"/>
      <c r="R13"/>
      <c r="S13"/>
    </row>
    <row r="14" spans="1:21" ht="15.95" customHeight="1" x14ac:dyDescent="0.25">
      <c r="A14"/>
      <c r="B14" s="2">
        <v>4</v>
      </c>
      <c r="C14" s="3" t="str">
        <f>IFERROR(_xll.ECONOMATICA($K$2,"Name of invest",,$K$4,,,,,,,,CONCATENATE("std.cac.nm=",B14,";","std.cac.fam=1")),"")</f>
        <v>Smu S.A. Ord - Acciones de SA abiertas</v>
      </c>
      <c r="D14" s="3" t="str">
        <f t="shared" si="1"/>
        <v xml:space="preserve">Smu S.A. Ord </v>
      </c>
      <c r="E14" s="3" t="str">
        <f t="shared" si="0"/>
        <v>Acciones de SA abiertas</v>
      </c>
      <c r="F14" s="5">
        <f>IFERROR(_xll.ECONOMATICA($K$2,"Funds Invested",,$K$4,,,,"decimal",,,,CONCATENATE("std.cac.ccacq=5;","std.cac.nm=",B14,";","std.cac.fam=1")),"")</f>
        <v>6.6065108045877396E-2</v>
      </c>
      <c r="G14" s="7">
        <f>IFERROR(_xll.ECONOMATICA($K$2,"Funds Invested",,$K$4,,,,"UNITS",,,,CONCATENATE("std.cac.naop=true;","std.cac.ccacq=5;","std.cac.nm=",B14,";","std.cac.fam=1")),"")</f>
        <v>415284000</v>
      </c>
      <c r="I14" s="109" t="str">
        <f>"vs "&amp;$K$10&amp;" (dif. p.p)"</f>
        <v>vs SP IPSA (dif. p.p)</v>
      </c>
      <c r="J14" s="110">
        <f>IFERROR((J13-K13)*100,"")</f>
        <v>-0.11697027822083067</v>
      </c>
      <c r="K14" s="111">
        <f>IFERROR((K13/K13)*100,"")</f>
        <v>100</v>
      </c>
      <c r="L14"/>
      <c r="M14"/>
      <c r="N14"/>
      <c r="O14"/>
      <c r="P14"/>
      <c r="Q14"/>
      <c r="R14"/>
      <c r="S14"/>
    </row>
    <row r="15" spans="1:21" ht="15.95" customHeight="1" x14ac:dyDescent="0.25">
      <c r="B15" s="2">
        <v>5</v>
      </c>
      <c r="C15" s="3" t="str">
        <f>IFERROR(_xll.ECONOMATICA($K$2,"Name of invest",,$K$4,,,,,,,,CONCATENATE("std.cac.nm=",B15,";","std.cac.fam=1")),"")</f>
        <v>Sociedad Matriz Saam S.A. Ord - Acciones de SA abiertas</v>
      </c>
      <c r="D15" s="3" t="str">
        <f t="shared" si="1"/>
        <v xml:space="preserve">Sociedad Matriz Saam S.A. Ord </v>
      </c>
      <c r="E15" s="3" t="str">
        <f t="shared" si="0"/>
        <v>Acciones de SA abiertas</v>
      </c>
      <c r="F15" s="5">
        <f>IFERROR(_xll.ECONOMATICA($K$2,"Funds Invested",,$K$4,,,,"decimal",,,,CONCATENATE("std.cac.ccacq=5;","std.cac.nm=",B15,";","std.cac.fam=1")),"")</f>
        <v>6.4402996698409001E-2</v>
      </c>
      <c r="G15" s="7">
        <f>IFERROR(_xll.ECONOMATICA($K$2,"Funds Invested",,$K$4,,,,"UNITS",,,,CONCATENATE("std.cac.naop=true;","std.cac.ccacq=5;","std.cac.nm=",B15,";","std.cac.fam=1")),"")</f>
        <v>404836000</v>
      </c>
      <c r="I15" s="106" t="s">
        <v>5</v>
      </c>
      <c r="J15" s="107">
        <f>IFERROR(_xll.ECONOMATICA($K$2,"RETURN","YTD",$K$4,,,,"DECIMAL"),"")</f>
        <v>-0.10939265422173799</v>
      </c>
      <c r="K15" s="108">
        <f>IFERROR(_xll.ECONOMATICA($K$10&amp;"&lt;XSGO&gt;","RETURN","YTD",$K$4,,,,"DECIMAL"),"")</f>
        <v>-0.15251392940990599</v>
      </c>
      <c r="L15"/>
      <c r="M15"/>
      <c r="N15"/>
      <c r="O15"/>
      <c r="P15"/>
      <c r="Q15"/>
      <c r="R15"/>
      <c r="S15"/>
    </row>
    <row r="16" spans="1:21" ht="15.95" customHeight="1" x14ac:dyDescent="0.25">
      <c r="B16" s="2">
        <v>6</v>
      </c>
      <c r="C16" s="3" t="str">
        <f>IFERROR(_xll.ECONOMATICA($K$2,"Name of invest",,$K$4,,,,,,,,CONCATENATE("std.cac.nm=",B16,";","std.cac.fam=1")),"")</f>
        <v>Cap S.A. Ord - Acciones de SA abiertas</v>
      </c>
      <c r="D16" s="3" t="str">
        <f t="shared" si="1"/>
        <v xml:space="preserve">Cap S.A. Ord </v>
      </c>
      <c r="E16" s="3" t="str">
        <f t="shared" si="0"/>
        <v>Acciones de SA abiertas</v>
      </c>
      <c r="F16" s="5">
        <f>IFERROR(_xll.ECONOMATICA($K$2,"Funds Invested",,$K$4,,,,"decimal",,,,CONCATENATE("std.cac.ccacq=5;","std.cac.nm=",B16,";","std.cac.fam=1")),"")</f>
        <v>5.0727962859527902E-2</v>
      </c>
      <c r="G16" s="7">
        <f>IFERROR(_xll.ECONOMATICA($K$2,"Funds Invested",,$K$4,,,,"UNITS",,,,CONCATENATE("std.cac.naop=true;","std.cac.ccacq=5;","std.cac.nm=",B16,";","std.cac.fam=1")),"")</f>
        <v>318875000</v>
      </c>
      <c r="I16" s="112" t="str">
        <f>"vs "&amp;$K$10&amp;" (dif. p.p)"</f>
        <v>vs SP IPSA (dif. p.p)</v>
      </c>
      <c r="J16" s="113">
        <f>IFERROR((J15-K15)*100,"")</f>
        <v>4.3121275188167996</v>
      </c>
      <c r="K16" s="114">
        <f>IFERROR((K15/K15)*100,"")</f>
        <v>100</v>
      </c>
      <c r="L16"/>
      <c r="M16"/>
      <c r="N16"/>
      <c r="O16"/>
      <c r="P16"/>
      <c r="Q16"/>
      <c r="R16"/>
      <c r="S16"/>
    </row>
    <row r="17" spans="2:19" ht="15.95" customHeight="1" x14ac:dyDescent="0.25">
      <c r="B17" s="2">
        <v>7</v>
      </c>
      <c r="C17" s="3" t="str">
        <f>IFERROR(_xll.ECONOMATICA($K$2,"Name of invest",,$K$4,,,,,,,,CONCATENATE("std.cac.nm=",B17,";","std.cac.fam=1")),"")</f>
        <v>Grupo Security S.A. Ord - Acciones de SA abiertas</v>
      </c>
      <c r="D17" s="3" t="str">
        <f t="shared" si="1"/>
        <v xml:space="preserve">Grupo Security S.A. Ord </v>
      </c>
      <c r="E17" s="3" t="str">
        <f t="shared" si="0"/>
        <v>Acciones de SA abiertas</v>
      </c>
      <c r="F17" s="5">
        <f>IFERROR(_xll.ECONOMATICA($K$2,"Funds Invested",,$K$4,,,,"decimal",,,,CONCATENATE("std.cac.ccacq=5;","std.cac.nm=",B17,";","std.cac.fam=1")),"")</f>
        <v>5.0517176341963899E-2</v>
      </c>
      <c r="G17" s="7">
        <f>IFERROR(_xll.ECONOMATICA($K$2,"Funds Invested",,$K$4,,,,"UNITS",,,,CONCATENATE("std.cac.naop=true;","std.cac.ccacq=5;","std.cac.nm=",B17,";","std.cac.fam=1")),"")</f>
        <v>317550000</v>
      </c>
      <c r="I17" s="34" t="str">
        <f>"*Inicio del Fondo: "&amp;TEXT(_xll.ECONOMATICA($K$2,"Series Start Date"),"DD-MMM-YYYY")</f>
        <v>*Inicio del Fondo: 27-dic-2017</v>
      </c>
      <c r="K17" s="3"/>
      <c r="L17"/>
      <c r="M17"/>
      <c r="N17"/>
      <c r="O17"/>
      <c r="P17"/>
      <c r="Q17"/>
      <c r="R17"/>
      <c r="S17"/>
    </row>
    <row r="18" spans="2:19" ht="15.95" customHeight="1" x14ac:dyDescent="0.25">
      <c r="B18" s="2">
        <v>8</v>
      </c>
      <c r="C18" s="3" t="str">
        <f>IFERROR(_xll.ECONOMATICA($K$2,"Name of invest",,$K$4,,,,,,,,CONCATENATE("std.cac.nm=",B18,";","std.cac.fam=1")),"")</f>
        <v>Paz Corp S.A. Ord - Acciones de SA abiertas</v>
      </c>
      <c r="D18" s="3" t="str">
        <f t="shared" si="1"/>
        <v xml:space="preserve">Paz Corp S.A. Ord </v>
      </c>
      <c r="E18" s="3" t="str">
        <f t="shared" si="0"/>
        <v>Acciones de SA abiertas</v>
      </c>
      <c r="F18" s="5">
        <f>IFERROR(_xll.ECONOMATICA($K$2,"Funds Invested",,$K$4,,,,"decimal",,,,CONCATENATE("std.cac.ccacq=5;","std.cac.nm=",B18,";","std.cac.fam=1")),"")</f>
        <v>4.7971511546420501E-2</v>
      </c>
      <c r="G18" s="7">
        <f>IFERROR(_xll.ECONOMATICA($K$2,"Funds Invested",,$K$4,,,,"UNITS",,,,CONCATENATE("std.cac.naop=true;","std.cac.ccacq=5;","std.cac.nm=",B18,";","std.cac.fam=1")),"")</f>
        <v>301548000</v>
      </c>
      <c r="L18"/>
      <c r="M18"/>
      <c r="N18"/>
      <c r="O18"/>
      <c r="P18"/>
      <c r="Q18"/>
      <c r="R18"/>
      <c r="S18"/>
    </row>
    <row r="19" spans="2:19" ht="15.95" customHeight="1" x14ac:dyDescent="0.25">
      <c r="B19" s="2">
        <v>9</v>
      </c>
      <c r="C19" s="3" t="str">
        <f>IFERROR(_xll.ECONOMATICA($K$2,"Name of invest",,$K$4,,,,,,,,CONCATENATE("std.cac.nm=",B19,";","std.cac.fam=1")),"")</f>
        <v>Sonda S.A. Ord - Acciones de SA abiertas</v>
      </c>
      <c r="D19" s="3" t="str">
        <f t="shared" si="1"/>
        <v xml:space="preserve">Sonda S.A. Ord </v>
      </c>
      <c r="E19" s="3" t="str">
        <f t="shared" si="0"/>
        <v>Acciones de SA abiertas</v>
      </c>
      <c r="F19" s="5">
        <f>IFERROR(_xll.ECONOMATICA($K$2,"Funds Invested",,$K$4,,,,"decimal",,,,CONCATENATE("std.cac.ccacq=5;","std.cac.nm=",B19,";","std.cac.fam=1")),"")</f>
        <v>4.4135992347582899E-2</v>
      </c>
      <c r="G19" s="7">
        <f>IFERROR(_xll.ECONOMATICA($K$2,"Funds Invested",,$K$4,,,,"UNITS",,,,CONCATENATE("std.cac.naop=true;","std.cac.ccacq=5;","std.cac.nm=",B19,";","std.cac.fam=1")),"")</f>
        <v>277438000</v>
      </c>
      <c r="I19" s="125" t="s">
        <v>8777</v>
      </c>
      <c r="J19" s="125"/>
      <c r="K19" s="125"/>
      <c r="L19"/>
      <c r="M19"/>
      <c r="N19"/>
      <c r="O19"/>
      <c r="P19"/>
      <c r="Q19"/>
      <c r="R19"/>
      <c r="S19"/>
    </row>
    <row r="20" spans="2:19" ht="15.95" customHeight="1" x14ac:dyDescent="0.25">
      <c r="B20" s="2">
        <v>10</v>
      </c>
      <c r="C20" s="3" t="str">
        <f>IFERROR(_xll.ECONOMATICA($K$2,"Name of invest",,$K$4,,,,,,,,CONCATENATE("std.cac.nm=",B20,";","std.cac.fam=1")),"")</f>
        <v>Multiexport Foods S.A. Ord - Acciones de SA abiertas</v>
      </c>
      <c r="D20" s="3" t="str">
        <f t="shared" si="1"/>
        <v xml:space="preserve">Multiexport Foods S.A. Ord </v>
      </c>
      <c r="E20" s="3" t="str">
        <f t="shared" si="0"/>
        <v>Acciones de SA abiertas</v>
      </c>
      <c r="F20" s="5">
        <f>IFERROR(_xll.ECONOMATICA($K$2,"Funds Invested",,$K$4,,,,"decimal",,,,CONCATENATE("std.cac.ccacq=5;","std.cac.nm=",B20,";","std.cac.fam=1")),"")</f>
        <v>4.3511587003013101E-2</v>
      </c>
      <c r="G20" s="7">
        <f>IFERROR(_xll.ECONOMATICA($K$2,"Funds Invested",,$K$4,,,,"UNITS",,,,CONCATENATE("std.cac.naop=true;","std.cac.ccacq=5;","std.cac.nm=",B20,";","std.cac.fam=1")),"")</f>
        <v>273513000</v>
      </c>
      <c r="I20"/>
      <c r="J20"/>
      <c r="K20"/>
      <c r="L20"/>
      <c r="M20"/>
      <c r="N20"/>
      <c r="O20"/>
      <c r="P20"/>
      <c r="Q20"/>
      <c r="R20"/>
      <c r="S20"/>
    </row>
    <row r="21" spans="2:19" ht="15.95" customHeight="1" x14ac:dyDescent="0.25">
      <c r="B21" s="2">
        <v>11</v>
      </c>
      <c r="C21" s="3" t="str">
        <f>IFERROR(_xll.ECONOMATICA($K$2,"Name of invest",,$K$4,,,,,,,,CONCATENATE("std.cac.nm=",B21,";","std.cac.fam=1")),"")</f>
        <v>Viña Concha Y Toro S.A. Ord - Acciones de SA abiertas</v>
      </c>
      <c r="D21" s="3" t="str">
        <f t="shared" si="1"/>
        <v xml:space="preserve">Viña Concha Y Toro S.A. Ord </v>
      </c>
      <c r="E21" s="3" t="str">
        <f t="shared" si="0"/>
        <v>Acciones de SA abiertas</v>
      </c>
      <c r="F21" s="5">
        <f>IFERROR(_xll.ECONOMATICA($K$2,"Funds Invested",,$K$4,,,,"decimal",,,,CONCATENATE("std.cac.ccacq=5;","std.cac.nm=",B21,";","std.cac.fam=1")),"")</f>
        <v>4.2199938069170502E-2</v>
      </c>
      <c r="G21" s="7">
        <f>IFERROR(_xll.ECONOMATICA($K$2,"Funds Invested",,$K$4,,,,"UNITS",,,,CONCATENATE("std.cac.naop=true;","std.cac.ccacq=5;","std.cac.nm=",B21,";","std.cac.fam=1")),"")</f>
        <v>265268000</v>
      </c>
      <c r="I21"/>
      <c r="J21"/>
      <c r="K21"/>
      <c r="L21"/>
      <c r="M21"/>
      <c r="N21"/>
    </row>
    <row r="22" spans="2:19" ht="15.95" customHeight="1" x14ac:dyDescent="0.25">
      <c r="B22" s="2">
        <v>12</v>
      </c>
      <c r="C22" s="3" t="str">
        <f>IFERROR(_xll.ECONOMATICA($K$2,"Name of invest",,$K$4,,,,,,,,CONCATENATE("std.cac.nm=",B22,";","std.cac.fam=1")),"")</f>
        <v>Salmones Camanchaca S.A.  - Acciones de SA abiertas</v>
      </c>
      <c r="D22" s="3" t="str">
        <f t="shared" si="1"/>
        <v xml:space="preserve">Salmones Camanchaca S.A.  </v>
      </c>
      <c r="E22" s="3" t="str">
        <f t="shared" si="0"/>
        <v>Acciones de SA abiertas</v>
      </c>
      <c r="F22" s="5">
        <f>IFERROR(_xll.ECONOMATICA($K$2,"Funds Invested",,$K$4,,,,"decimal",,,,CONCATENATE("std.cac.ccacq=5;","std.cac.nm=",B22,";","std.cac.fam=1")),"")</f>
        <v>4.0709637619002002E-2</v>
      </c>
      <c r="G22" s="7">
        <f>IFERROR(_xll.ECONOMATICA($K$2,"Funds Invested",,$K$4,,,,"UNITS",,,,CONCATENATE("std.cac.naop=true;","std.cac.ccacq=5;","std.cac.nm=",B22,";","std.cac.fam=1")),"")</f>
        <v>255900000</v>
      </c>
      <c r="I22"/>
      <c r="J22"/>
      <c r="K22"/>
      <c r="L22"/>
      <c r="M22"/>
      <c r="N22"/>
    </row>
    <row r="23" spans="2:19" ht="15.95" customHeight="1" x14ac:dyDescent="0.25">
      <c r="B23" s="2">
        <v>13</v>
      </c>
      <c r="C23" s="3" t="str">
        <f>IFERROR(_xll.ECONOMATICA($K$2,"Name of invest",,$K$4,,,,,,,,CONCATENATE("std.cac.nm=",B23,";","std.cac.fam=1")),"")</f>
        <v>Salfacorp S.A. Ord - Acciones de SA abiertas</v>
      </c>
      <c r="D23" s="3" t="str">
        <f t="shared" si="1"/>
        <v xml:space="preserve">Salfacorp S.A. Ord </v>
      </c>
      <c r="E23" s="3" t="str">
        <f t="shared" si="0"/>
        <v>Acciones de SA abiertas</v>
      </c>
      <c r="F23" s="5">
        <f>IFERROR(_xll.ECONOMATICA($K$2,"Funds Invested",,$K$4,,,,"decimal",,,,CONCATENATE("std.cac.ccacq=5;","std.cac.nm=",B23,";","std.cac.fam=1")),"")</f>
        <v>3.9698180502964503E-2</v>
      </c>
      <c r="G23" s="7">
        <f>IFERROR(_xll.ECONOMATICA($K$2,"Funds Invested",,$K$4,,,,"UNITS",,,,CONCATENATE("std.cac.naop=true;","std.cac.ccacq=5;","std.cac.nm=",B23,";","std.cac.fam=1")),"")</f>
        <v>249542000</v>
      </c>
      <c r="I23"/>
      <c r="J23"/>
      <c r="K23"/>
      <c r="L23"/>
      <c r="M23"/>
      <c r="N23"/>
    </row>
    <row r="24" spans="2:19" ht="15.95" customHeight="1" x14ac:dyDescent="0.25">
      <c r="B24" s="2">
        <v>14</v>
      </c>
      <c r="C24" s="3" t="str">
        <f>IFERROR(_xll.ECONOMATICA($K$2,"Name of invest",,$K$4,,,,,,,,CONCATENATE("std.cac.nm=",B24,";","std.cac.fam=1")),"")</f>
        <v>Hortifrut S.A. Ord - Acciones de SA abiertas</v>
      </c>
      <c r="D24" s="3" t="str">
        <f t="shared" si="1"/>
        <v xml:space="preserve">Hortifrut S.A. Ord </v>
      </c>
      <c r="E24" s="3" t="str">
        <f t="shared" si="0"/>
        <v>Acciones de SA abiertas</v>
      </c>
      <c r="F24" s="5">
        <f>IFERROR(_xll.ECONOMATICA($K$2,"Funds Invested",,$K$4,,,,"decimal",,,,CONCATENATE("std.cac.ccacq=5;","std.cac.nm=",B24,";","std.cac.fam=1")),"")</f>
        <v>3.9538300917956799E-2</v>
      </c>
      <c r="G24" s="7">
        <f>IFERROR(_xll.ECONOMATICA($K$2,"Funds Invested",,$K$4,,,,"UNITS",,,,CONCATENATE("std.cac.naop=true;","std.cac.ccacq=5;","std.cac.nm=",B24,";","std.cac.fam=1")),"")</f>
        <v>248537000</v>
      </c>
      <c r="I24"/>
      <c r="J24"/>
      <c r="K24"/>
      <c r="L24"/>
      <c r="M24"/>
      <c r="N24"/>
    </row>
    <row r="25" spans="2:19" ht="15.95" customHeight="1" x14ac:dyDescent="0.25">
      <c r="B25" s="2">
        <v>15</v>
      </c>
      <c r="C25" s="3" t="str">
        <f>IFERROR(_xll.ECONOMATICA($K$2,"Name of invest",,$K$4,,,,,,,,CONCATENATE("std.cac.nm=",B25,";","std.cac.fam=1")),"")</f>
        <v>Engie Energia Chile S.A. Ord - Acciones de SA abiertas</v>
      </c>
      <c r="D25" s="3" t="str">
        <f t="shared" si="1"/>
        <v xml:space="preserve">Engie Energia Chile S.A. Ord </v>
      </c>
      <c r="E25" s="3" t="str">
        <f t="shared" si="0"/>
        <v>Acciones de SA abiertas</v>
      </c>
      <c r="F25" s="5">
        <f>IFERROR(_xll.ECONOMATICA($K$2,"Funds Invested",,$K$4,,,,"decimal",,,,CONCATENATE("std.cac.ccacq=5;","std.cac.nm=",B25,";","std.cac.fam=1")),"")</f>
        <v>2.7630055806730499E-2</v>
      </c>
      <c r="G25" s="7">
        <f>IFERROR(_xll.ECONOMATICA($K$2,"Funds Invested",,$K$4,,,,"UNITS",,,,CONCATENATE("std.cac.naop=true;","std.cac.ccacq=5;","std.cac.nm=",B25,";","std.cac.fam=1")),"")</f>
        <v>173682000</v>
      </c>
      <c r="I25"/>
      <c r="J25"/>
      <c r="K25"/>
      <c r="L25"/>
      <c r="M25"/>
      <c r="N25"/>
    </row>
    <row r="26" spans="2:19" ht="15.95" customHeight="1" x14ac:dyDescent="0.25">
      <c r="B26" s="2">
        <v>16</v>
      </c>
      <c r="C26" s="3" t="str">
        <f>IFERROR(_xll.ECONOMATICA($K$2,"Name of invest",,$K$4,,,,,,,,CONCATENATE("std.cac.nm=",B26,";","std.cac.fam=1")),"")</f>
        <v>Banco De Credito E Inversiones(Fnbci)  - Dep plazo fijo con vto corto plazo</v>
      </c>
      <c r="D26" s="3" t="str">
        <f t="shared" si="1"/>
        <v xml:space="preserve">Banco De Credito E Inversiones(Fnbci)  </v>
      </c>
      <c r="E26" s="3" t="str">
        <f t="shared" si="0"/>
        <v>Dep plazo fijo con vto corto plazo</v>
      </c>
      <c r="F26" s="5">
        <f>IFERROR(_xll.ECONOMATICA($K$2,"Funds Invested",,$K$4,,,,"decimal",,,,CONCATENATE("std.cac.ccacq=5;","std.cac.nm=",B26,";","std.cac.fam=1")),"")</f>
        <v>2.6362950438851802E-2</v>
      </c>
      <c r="G26" s="7">
        <f>IFERROR(_xll.ECONOMATICA($K$2,"Funds Invested",,$K$4,,,,"UNITS",,,,CONCATENATE("std.cac.naop=true;","std.cac.ccacq=5;","std.cac.nm=",B26,";","std.cac.fam=1")),"")</f>
        <v>165717000</v>
      </c>
      <c r="I26"/>
      <c r="J26"/>
      <c r="K26"/>
      <c r="L26"/>
      <c r="M26"/>
      <c r="N26"/>
    </row>
    <row r="27" spans="2:19" ht="15.95" customHeight="1" x14ac:dyDescent="0.25">
      <c r="B27" s="2">
        <v>17</v>
      </c>
      <c r="C27" s="3" t="str">
        <f>IFERROR(_xll.ECONOMATICA($K$2,"Name of invest",,$K$4,,,,,,,,CONCATENATE("std.cac.nm=",B27,";","std.cac.fam=1")),"")</f>
        <v>Empresas Tricot S.A. Ord - Acciones de SA abiertas</v>
      </c>
      <c r="D27" s="3" t="str">
        <f t="shared" si="1"/>
        <v xml:space="preserve">Empresas Tricot S.A. Ord </v>
      </c>
      <c r="E27" s="3" t="str">
        <f t="shared" si="0"/>
        <v>Acciones de SA abiertas</v>
      </c>
      <c r="F27" s="5">
        <f>IFERROR(_xll.ECONOMATICA($K$2,"Funds Invested",,$K$4,,,,"decimal",,,,CONCATENATE("std.cac.ccacq=5;","std.cac.nm=",B27,";","std.cac.fam=1")),"")</f>
        <v>2.2073405035334899E-2</v>
      </c>
      <c r="G27" s="7">
        <f>IFERROR(_xll.ECONOMATICA($K$2,"Funds Invested",,$K$4,,,,"UNITS",,,,CONCATENATE("std.cac.naop=true;","std.cac.ccacq=5;","std.cac.nm=",B27,";","std.cac.fam=1")),"")</f>
        <v>138753000</v>
      </c>
      <c r="I27"/>
      <c r="J27"/>
      <c r="K27"/>
      <c r="L27"/>
      <c r="M27"/>
      <c r="N27"/>
    </row>
    <row r="28" spans="2:19" ht="15.95" customHeight="1" x14ac:dyDescent="0.25">
      <c r="B28" s="2">
        <v>18</v>
      </c>
      <c r="C28" s="3" t="str">
        <f>IFERROR(_xll.ECONOMATICA($K$2,"Name of invest",,$K$4,,,,,,,,CONCATENATE("std.cac.nm=",B28,";","std.cac.fam=1")),"")</f>
        <v>Compañia Pesquera Camanchaca S.A. Ord - Acciones de SA abiertas</v>
      </c>
      <c r="D28" s="3" t="str">
        <f t="shared" si="1"/>
        <v xml:space="preserve">Compañia Pesquera Camanchaca S.A. Ord </v>
      </c>
      <c r="E28" s="3" t="str">
        <f t="shared" si="0"/>
        <v>Acciones de SA abiertas</v>
      </c>
      <c r="F28" s="5">
        <f>IFERROR(_xll.ECONOMATICA($K$2,"Funds Invested",,$K$4,,,,"decimal",,,,CONCATENATE("std.cac.ccacq=5;","std.cac.nm=",B28,";","std.cac.fam=1")),"")</f>
        <v>1.98879067875532E-2</v>
      </c>
      <c r="G28" s="7">
        <f>IFERROR(_xll.ECONOMATICA($K$2,"Funds Invested",,$K$4,,,,"UNITS",,,,CONCATENATE("std.cac.naop=true;","std.cac.ccacq=5;","std.cac.nm=",B28,";","std.cac.fam=1")),"")</f>
        <v>125015000</v>
      </c>
      <c r="I28"/>
      <c r="J28"/>
      <c r="K28"/>
      <c r="L28"/>
      <c r="M28"/>
      <c r="N28"/>
    </row>
    <row r="29" spans="2:19" ht="15.95" customHeight="1" x14ac:dyDescent="0.25">
      <c r="B29" s="2">
        <v>19</v>
      </c>
      <c r="C29" s="3" t="str">
        <f>IFERROR(_xll.ECONOMATICA($K$2,"Name of invest",,$K$4,,,,,,,,CONCATENATE("std.cac.nm=",B29,";","std.cac.fam=1")),"")</f>
        <v>Watts S.A. Ord - Acciones de SA abiertas</v>
      </c>
      <c r="D29" s="3" t="str">
        <f t="shared" si="1"/>
        <v xml:space="preserve">Watts S.A. Ord </v>
      </c>
      <c r="E29" s="3" t="str">
        <f t="shared" si="0"/>
        <v>Acciones de SA abiertas</v>
      </c>
      <c r="F29" s="5">
        <f>IFERROR(_xll.ECONOMATICA($K$2,"Funds Invested",,$K$4,,,,"decimal",,,,CONCATENATE("std.cac.ccacq=5;","std.cac.nm=",B29,";","std.cac.fam=1")),"")</f>
        <v>1.69796891817896E-2</v>
      </c>
      <c r="G29" s="7">
        <f>IFERROR(_xll.ECONOMATICA($K$2,"Funds Invested",,$K$4,,,,"UNITS",,,,CONCATENATE("std.cac.naop=true;","std.cac.ccacq=5;","std.cac.nm=",B29,";","std.cac.fam=1")),"")</f>
        <v>106734000</v>
      </c>
      <c r="I29"/>
      <c r="J29"/>
      <c r="K29"/>
      <c r="L29"/>
      <c r="M29"/>
      <c r="N29"/>
    </row>
    <row r="30" spans="2:19" ht="15.95" customHeight="1" x14ac:dyDescent="0.25">
      <c r="B30" s="2">
        <v>20</v>
      </c>
      <c r="C30" s="3" t="str">
        <f>IFERROR(_xll.ECONOMATICA($K$2,"Name of invest",,$K$4,,,,,,,,CONCATENATE("std.cac.nm=",B30,";","std.cac.fam=1")),"")</f>
        <v>Plaza S.A. Ord - Acciones de SA abiertas</v>
      </c>
      <c r="D30" s="3" t="str">
        <f t="shared" si="1"/>
        <v xml:space="preserve">Plaza S.A. Ord </v>
      </c>
      <c r="E30" s="3" t="str">
        <f t="shared" si="0"/>
        <v>Acciones de SA abiertas</v>
      </c>
      <c r="F30" s="5">
        <f>IFERROR(_xll.ECONOMATICA($K$2,"Funds Invested",,$K$4,,,,"decimal",,,,CONCATENATE("std.cac.ccacq=5;","std.cac.nm=",B30,";","std.cac.fam=1")),"")</f>
        <v>1.5526137173492299E-2</v>
      </c>
      <c r="G30" s="7">
        <f>IFERROR(_xll.ECONOMATICA($K$2,"Funds Invested",,$K$4,,,,"UNITS",,,,CONCATENATE("std.cac.naop=true;","std.cac.ccacq=5;","std.cac.nm=",B30,";","std.cac.fam=1")),"")</f>
        <v>97597000</v>
      </c>
    </row>
    <row r="31" spans="2:19" ht="15.95" customHeight="1" x14ac:dyDescent="0.25">
      <c r="B31" s="2">
        <v>21</v>
      </c>
      <c r="C31" s="3" t="str">
        <f>IFERROR(_xll.ECONOMATICA($K$2,"Name of invest",,$K$4,,,,,,,,CONCATENATE("std.cac.nm=",B31,";","std.cac.fam=1")),"")</f>
        <v>Compañia Sud Americana De Vapores S.A. Ord - Acciones de SA abiertas</v>
      </c>
      <c r="D31" s="3" t="str">
        <f t="shared" si="1"/>
        <v xml:space="preserve">Compañia Sud Americana De Vapores S.A. Ord </v>
      </c>
      <c r="E31" s="3" t="str">
        <f t="shared" si="0"/>
        <v>Acciones de SA abiertas</v>
      </c>
      <c r="F31" s="5">
        <f>IFERROR(_xll.ECONOMATICA($K$2,"Funds Invested",,$K$4,,,,"decimal",,,,CONCATENATE("std.cac.ccacq=5;","std.cac.nm=",B31,";","std.cac.fam=1")),"")</f>
        <v>1.46134713234824E-2</v>
      </c>
      <c r="G31" s="7">
        <f>IFERROR(_xll.ECONOMATICA($K$2,"Funds Invested",,$K$4,,,,"UNITS",,,,CONCATENATE("std.cac.naop=true;","std.cac.ccacq=5;","std.cac.nm=",B31,";","std.cac.fam=1")),"")</f>
        <v>91860000</v>
      </c>
    </row>
    <row r="32" spans="2:19" ht="15.95" customHeight="1" x14ac:dyDescent="0.25">
      <c r="B32" s="2">
        <v>22</v>
      </c>
      <c r="C32" s="3" t="str">
        <f>IFERROR(_xll.ECONOMATICA($K$2,"Name of invest",,$K$4,,,,,,,,CONCATENATE("std.cac.nm=",B32,";","std.cac.fam=1")),"")</f>
        <v>Inversiones La Construccion S.A. Ord - Acciones de SA abiertas</v>
      </c>
      <c r="D32" s="3" t="str">
        <f t="shared" si="1"/>
        <v xml:space="preserve">Inversiones La Construccion S.A. Ord </v>
      </c>
      <c r="E32" s="3" t="str">
        <f t="shared" si="0"/>
        <v>Acciones de SA abiertas</v>
      </c>
      <c r="F32" s="5">
        <f>IFERROR(_xll.ECONOMATICA($K$2,"Funds Invested",,$K$4,,,,"decimal",,,,CONCATENATE("std.cac.ccacq=5;","std.cac.nm=",B32,";","std.cac.fam=1")),"")</f>
        <v>1.4120151330280399E-2</v>
      </c>
      <c r="G32" s="7">
        <f>IFERROR(_xll.ECONOMATICA($K$2,"Funds Invested",,$K$4,,,,"UNITS",,,,CONCATENATE("std.cac.naop=true;","std.cac.ccacq=5;","std.cac.nm=",B32,";","std.cac.fam=1")),"")</f>
        <v>88759000</v>
      </c>
      <c r="I32" s="125" t="s">
        <v>8778</v>
      </c>
      <c r="J32" s="125"/>
      <c r="K32" s="126">
        <f>SUM(K34:K62)</f>
        <v>0.99999999999993094</v>
      </c>
    </row>
    <row r="33" spans="2:11" ht="15.95" customHeight="1" x14ac:dyDescent="0.25">
      <c r="B33" s="2">
        <v>23</v>
      </c>
      <c r="C33" s="3" t="str">
        <f>IFERROR(_xll.ECONOMATICA($K$2,"Name of invest",,$K$4,,,,,,,,CONCATENATE("std.cac.nm=",B33,";","std.cac.fam=1")),"")</f>
        <v>Caja  - Caja</v>
      </c>
      <c r="D33" s="3" t="str">
        <f t="shared" si="1"/>
        <v xml:space="preserve">Caja  </v>
      </c>
      <c r="E33" s="3" t="str">
        <f t="shared" si="0"/>
        <v>Caja</v>
      </c>
      <c r="F33" s="5">
        <f>IFERROR(_xll.ECONOMATICA($K$2,"Funds Invested",,$K$4,,,,"decimal",,,,CONCATENATE("std.cac.ccacq=5;","std.cac.nm=",B33,";","std.cac.fam=1")),"")</f>
        <v>1.3904399636885501E-2</v>
      </c>
      <c r="G33" s="7">
        <f>IFERROR(_xll.ECONOMATICA($K$2,"Funds Invested",,$K$4,,,,"UNITS",,,,CONCATENATE("std.cac.naop=true;","std.cac.ccacq=5;","std.cac.nm=",B33,";","std.cac.fam=1")),"")</f>
        <v>87402789</v>
      </c>
      <c r="I33" s="35"/>
      <c r="J33" s="36"/>
      <c r="K33" s="37"/>
    </row>
    <row r="34" spans="2:11" ht="15.95" customHeight="1" x14ac:dyDescent="0.25">
      <c r="B34" s="2">
        <v>24</v>
      </c>
      <c r="C34" s="3" t="str">
        <f>IFERROR(_xll.ECONOMATICA($K$2,"Name of invest",,$K$4,,,,,,,,CONCATENATE("std.cac.nm=",B34,";","std.cac.fam=1")),"")</f>
        <v>Soquimich Comercial S.A. Ord - Acciones de SA abiertas</v>
      </c>
      <c r="D34" s="3" t="str">
        <f t="shared" si="1"/>
        <v xml:space="preserve">Soquimich Comercial S.A. Ord </v>
      </c>
      <c r="E34" s="3" t="str">
        <f t="shared" si="0"/>
        <v>Acciones de SA abiertas</v>
      </c>
      <c r="F34" s="5">
        <f>IFERROR(_xll.ECONOMATICA($K$2,"Funds Invested",,$K$4,,,,"decimal",,,,CONCATENATE("std.cac.ccacq=5;","std.cac.nm=",B34,";","std.cac.fam=1")),"")</f>
        <v>1.3102489931898199E-2</v>
      </c>
      <c r="G34" s="7">
        <f>IFERROR(_xll.ECONOMATICA($K$2,"Funds Invested",,$K$4,,,,"UNITS",,,,CONCATENATE("std.cac.naop=true;","std.cac.ccacq=5;","std.cac.nm=",B34,";","std.cac.fam=1")),"")</f>
        <v>82362000</v>
      </c>
      <c r="I34" s="23" t="str">
        <f t="array" ref="I34">IFERROR(INDEX($E$11:$E$60,MATCH(0,COUNTIF($I$33:I33,$E$11:$E$60),0)),"")</f>
        <v>Acciones de SA abiertas</v>
      </c>
      <c r="J34"/>
      <c r="K34" s="24">
        <f>IF(I34="","",SUMIF($E$11:$E$60,I34,$F$11:$F$60))</f>
        <v>0.95655112572434431</v>
      </c>
    </row>
    <row r="35" spans="2:11" ht="15.95" customHeight="1" x14ac:dyDescent="0.25">
      <c r="B35" s="8">
        <v>25</v>
      </c>
      <c r="C35" s="9" t="str">
        <f>IFERROR(_xll.ECONOMATICA($K$2,"Name of invest",,$K$4,,,,,,,,CONCATENATE("std.cac.nm=",B35,";","std.cac.fam=1")),"")</f>
        <v>Empresa Nacional De Telecomunicaciones S.A. Ord - Acciones de SA abiertas</v>
      </c>
      <c r="D35" s="9" t="str">
        <f t="shared" si="1"/>
        <v xml:space="preserve">Empresa Nacional De Telecomunicaciones S.A. Ord </v>
      </c>
      <c r="E35" s="9" t="str">
        <f t="shared" si="0"/>
        <v>Acciones de SA abiertas</v>
      </c>
      <c r="F35" s="10">
        <f>IFERROR(_xll.ECONOMATICA($K$2,"Funds Invested",,$K$4,,,,"decimal",,,,CONCATENATE("std.cac.ccacq=5;","std.cac.nm=",B35,";","std.cac.fam=1")),"")</f>
        <v>8.91969000256722E-3</v>
      </c>
      <c r="G35" s="11">
        <f>IFERROR(_xll.ECONOMATICA($K$2,"Funds Invested",,$K$4,,,,"UNITS",,,,CONCATENATE("std.cac.naop=true;","std.cac.ccacq=5;","std.cac.nm=",B35,";","std.cac.fam=1")),"")</f>
        <v>56069000</v>
      </c>
      <c r="I35" s="23" t="str">
        <f t="array" ref="I35">IFERROR(INDEX($E$11:$E$60,MATCH(0,COUNTIF($I$33:I34,$E$11:$E$60),0)),"")</f>
        <v>Dep plazo fijo con vto corto plazo</v>
      </c>
      <c r="J35"/>
      <c r="K35" s="24">
        <f>IF(I35="","",SUMIF($E$11:$E$60,I35,$F$11:$F$60))</f>
        <v>2.6362950438851802E-2</v>
      </c>
    </row>
    <row r="36" spans="2:11" customFormat="1" ht="15.95" customHeight="1" x14ac:dyDescent="0.25">
      <c r="B36" s="8">
        <v>26</v>
      </c>
      <c r="C36" s="9" t="str">
        <f>IFERROR(_xll.ECONOMATICA($K$2,"Name of invest",,$K$4,,,,,,,,CONCATENATE("std.cac.nm=",B36,";","std.cac.fam=1")),"")</f>
        <v>Aes Gener S.A. Ord - Acciones de SA abiertas</v>
      </c>
      <c r="D36" s="9" t="str">
        <f t="shared" ref="D36:D59" si="2">IFERROR(LEFT(C36,SEARCH("- ",C36)-1),"")</f>
        <v xml:space="preserve">Aes Gener S.A. Ord </v>
      </c>
      <c r="E36" s="9" t="str">
        <f t="shared" ref="E36:E58" si="3">IFERROR(RIGHT(C36,LEN(C36)-SEARCH("- ",C36)-1),"")</f>
        <v>Acciones de SA abiertas</v>
      </c>
      <c r="F36" s="10">
        <f>IFERROR(_xll.ECONOMATICA($K$2,"Funds Invested",,$K$4,,,,"decimal",,,,CONCATENATE("std.cac.ccacq=5;","std.cac.nm=",B36,";","std.cac.fam=1")),"")</f>
        <v>8.3431689915050792E-3</v>
      </c>
      <c r="G36" s="11">
        <f>IFERROR(_xll.ECONOMATICA($K$2,"Funds Invested",,$K$4,,,,"UNITS",,,,CONCATENATE("std.cac.naop=true;","std.cac.ccacq=5;","std.cac.nm=",B36,";","std.cac.fam=1")),"")</f>
        <v>52445000</v>
      </c>
      <c r="H36" s="14"/>
      <c r="I36" s="23" t="str">
        <f t="array" ref="I36">IFERROR(INDEX($E$11:$E$60,MATCH(0,COUNTIF($I$33:I35,$E$11:$E$60),0)),"")</f>
        <v>Caja</v>
      </c>
      <c r="K36" s="24">
        <f>IF(I36="","",SUMIF($E$11:$E$60,I36,$F$11:$F$60))</f>
        <v>1.3904399636885501E-2</v>
      </c>
    </row>
    <row r="37" spans="2:11" customFormat="1" ht="15.95" customHeight="1" x14ac:dyDescent="0.25">
      <c r="B37" s="8">
        <v>27</v>
      </c>
      <c r="C37" s="9" t="str">
        <f>IFERROR(_xll.ECONOMATICA($K$2,"Name of invest",,$K$4,,,,,,,,CONCATENATE("std.cac.nm=",B37,";","std.cac.fam=1")),"")</f>
        <v>Colbun S.A. Ord - Acciones de SA abiertas</v>
      </c>
      <c r="D37" s="9" t="str">
        <f t="shared" si="2"/>
        <v xml:space="preserve">Colbun S.A. Ord </v>
      </c>
      <c r="E37" s="9" t="str">
        <f t="shared" si="3"/>
        <v>Acciones de SA abiertas</v>
      </c>
      <c r="F37" s="10">
        <f>IFERROR(_xll.ECONOMATICA($K$2,"Funds Invested",,$K$4,,,,"decimal",,,,CONCATENATE("std.cac.ccacq=5;","std.cac.nm=",B37,";","std.cac.fam=1")),"")</f>
        <v>5.0894205811073297E-3</v>
      </c>
      <c r="G37" s="11">
        <f>IFERROR(_xll.ECONOMATICA($K$2,"Funds Invested",,$K$4,,,,"UNITS",,,,CONCATENATE("std.cac.naop=true;","std.cac.ccacq=5;","std.cac.nm=",B37,";","std.cac.fam=1")),"")</f>
        <v>31992000</v>
      </c>
      <c r="H37" s="14"/>
      <c r="I37" s="23" t="str">
        <f t="array" ref="I37">IFERROR(INDEX($E$11:$E$60,MATCH(0,COUNTIF($I$33:I36,$E$11:$E$60),0)),"")</f>
        <v>Pgrés descont Bco Central de Chile</v>
      </c>
      <c r="K37" s="24">
        <f t="shared" ref="K37:K62" si="4">IF(I37="","",SUMIF($E$11:$E$60,I37,$F$11:$F$60))</f>
        <v>3.1815241998492602E-3</v>
      </c>
    </row>
    <row r="38" spans="2:11" customFormat="1" ht="15.95" customHeight="1" x14ac:dyDescent="0.25">
      <c r="B38" s="8">
        <v>28</v>
      </c>
      <c r="C38" s="9" t="str">
        <f>IFERROR(_xll.ECONOMATICA($K$2,"Name of invest",,$K$4,,,,,,,,CONCATENATE("std.cac.nm=",B38,";","std.cac.fam=1")),"")</f>
        <v>Cencosud Shopping S.A. Ord - Acciones de SA abiertas</v>
      </c>
      <c r="D38" s="9" t="str">
        <f t="shared" si="2"/>
        <v xml:space="preserve">Cencosud Shopping S.A. Ord </v>
      </c>
      <c r="E38" s="9" t="str">
        <f t="shared" si="3"/>
        <v>Acciones de SA abiertas</v>
      </c>
      <c r="F38" s="10">
        <f>IFERROR(_xll.ECONOMATICA($K$2,"Funds Invested",,$K$4,,,,"decimal",,,,CONCATENATE("std.cac.ccacq=5;","std.cac.nm=",B38,";","std.cac.fam=1")),"")</f>
        <v>4.4225397647824098E-3</v>
      </c>
      <c r="G38" s="11">
        <f>IFERROR(_xll.ECONOMATICA($K$2,"Funds Invested",,$K$4,,,,"UNITS",,,,CONCATENATE("std.cac.naop=true;","std.cac.ccacq=5;","std.cac.nm=",B38,";","std.cac.fam=1")),"")</f>
        <v>27800000</v>
      </c>
      <c r="I38" s="23" t="str">
        <f t="array" ref="I38">IFERROR(INDEX($E$11:$E$60,MATCH(0,COUNTIF($I$33:I37,$E$11:$E$60),0)),"")</f>
        <v/>
      </c>
      <c r="K38" s="24" t="str">
        <f t="shared" si="4"/>
        <v/>
      </c>
    </row>
    <row r="39" spans="2:11" customFormat="1" ht="15.95" customHeight="1" x14ac:dyDescent="0.25">
      <c r="B39" s="8">
        <v>29</v>
      </c>
      <c r="C39" s="9" t="str">
        <f>IFERROR(_xll.ECONOMATICA($K$2,"Name of invest",,$K$4,,,,,,,,CONCATENATE("std.cac.nm=",B39,";","std.cac.fam=1")),"")</f>
        <v>Inmobiliaria Manquehue S.A. Ord - Acciones de SA abiertas</v>
      </c>
      <c r="D39" s="9" t="str">
        <f t="shared" si="2"/>
        <v xml:space="preserve">Inmobiliaria Manquehue S.A. Ord </v>
      </c>
      <c r="E39" s="9" t="str">
        <f t="shared" si="3"/>
        <v>Acciones de SA abiertas</v>
      </c>
      <c r="F39" s="10">
        <f>IFERROR(_xll.ECONOMATICA($K$2,"Funds Invested",,$K$4,,,,"decimal",,,,CONCATENATE("std.cac.ccacq=5;","std.cac.nm=",B39,";","std.cac.fam=1")),"")</f>
        <v>4.3337708011540596E-3</v>
      </c>
      <c r="G39" s="11">
        <f>IFERROR(_xll.ECONOMATICA($K$2,"Funds Invested",,$K$4,,,,"UNITS",,,,CONCATENATE("std.cac.naop=true;","std.cac.ccacq=5;","std.cac.nm=",B39,";","std.cac.fam=1")),"")</f>
        <v>27242000</v>
      </c>
      <c r="I39" s="23" t="str">
        <f t="array" ref="I39">IFERROR(INDEX($E$11:$E$60,MATCH(0,COUNTIF($I$33:I38,$E$11:$E$60),0)),"")</f>
        <v/>
      </c>
      <c r="K39" s="24" t="str">
        <f t="shared" si="4"/>
        <v/>
      </c>
    </row>
    <row r="40" spans="2:11" customFormat="1" ht="15.95" customHeight="1" x14ac:dyDescent="0.25">
      <c r="B40" s="8">
        <v>30</v>
      </c>
      <c r="C40" s="9" t="str">
        <f>IFERROR(_xll.ECONOMATICA($K$2,"Name of invest",,$K$4,,,,,,,,CONCATENATE("std.cac.nm=",B40,";","std.cac.fam=1")),"")</f>
        <v>Ingevec S.A. Ord - Acciones de SA abiertas</v>
      </c>
      <c r="D40" s="9" t="str">
        <f t="shared" si="2"/>
        <v xml:space="preserve">Ingevec S.A. Ord </v>
      </c>
      <c r="E40" s="9" t="str">
        <f t="shared" si="3"/>
        <v>Acciones de SA abiertas</v>
      </c>
      <c r="F40" s="10">
        <f>IFERROR(_xll.ECONOMATICA($K$2,"Funds Invested",,$K$4,,,,"decimal",,,,CONCATENATE("std.cac.ccacq=5;","std.cac.nm=",B40,";","std.cac.fam=1")),"")</f>
        <v>3.5973702050705499E-3</v>
      </c>
      <c r="G40" s="11">
        <f>IFERROR(_xll.ECONOMATICA($K$2,"Funds Invested",,$K$4,,,,"UNITS",,,,CONCATENATE("std.cac.naop=true;","std.cac.ccacq=5;","std.cac.nm=",B40,";","std.cac.fam=1")),"")</f>
        <v>22613000</v>
      </c>
      <c r="I40" s="23" t="str">
        <f t="array" ref="I40">IFERROR(INDEX($E$11:$E$60,MATCH(0,COUNTIF($I$33:I39,$E$11:$E$60),0)),"")</f>
        <v/>
      </c>
      <c r="K40" s="24" t="str">
        <f t="shared" si="4"/>
        <v/>
      </c>
    </row>
    <row r="41" spans="2:11" customFormat="1" ht="15.95" customHeight="1" x14ac:dyDescent="0.25">
      <c r="B41" s="8">
        <v>31</v>
      </c>
      <c r="C41" s="9" t="str">
        <f>IFERROR(_xll.ECONOMATICA($K$2,"Name of invest",,$K$4,,,,,,,,CONCATENATE("std.cac.nm=",B41,";","std.cac.fam=1")),"")</f>
        <v>Banco Central De Chile(Bnpdbc070720)  - Pgrés descont Bco Central de Chile</v>
      </c>
      <c r="D41" s="9" t="str">
        <f t="shared" si="2"/>
        <v xml:space="preserve">Banco Central De Chile(Bnpdbc070720)  </v>
      </c>
      <c r="E41" s="9" t="str">
        <f t="shared" si="3"/>
        <v>Pgrés descont Bco Central de Chile</v>
      </c>
      <c r="F41" s="10">
        <f>IFERROR(_xll.ECONOMATICA($K$2,"Funds Invested",,$K$4,,,,"decimal",,,,CONCATENATE("std.cac.ccacq=5;","std.cac.nm=",B41,";","std.cac.fam=1")),"")</f>
        <v>3.1815241998492602E-3</v>
      </c>
      <c r="G41" s="11">
        <f>IFERROR(_xll.ECONOMATICA($K$2,"Funds Invested",,$K$4,,,,"UNITS",,,,CONCATENATE("std.cac.naop=true;","std.cac.ccacq=5;","std.cac.nm=",B41,";","std.cac.fam=1")),"")</f>
        <v>19999000</v>
      </c>
      <c r="I41" s="23" t="str">
        <f t="array" ref="I41">IFERROR(INDEX($E$11:$E$60,MATCH(0,COUNTIF($I$33:I40,$E$11:$E$60),0)),"")</f>
        <v/>
      </c>
      <c r="K41" s="24" t="str">
        <f t="shared" si="4"/>
        <v/>
      </c>
    </row>
    <row r="42" spans="2:11" customFormat="1" ht="15.95" customHeight="1" x14ac:dyDescent="0.25">
      <c r="B42" s="8">
        <v>32</v>
      </c>
      <c r="C42" s="9" t="str">
        <f>IFERROR(_xll.ECONOMATICA($K$2,"Name of invest",,$K$4,,,,,,,,CONCATENATE("std.cac.nm=",B42,";","std.cac.fam=1")),"")</f>
        <v>Sigdo Koppers S.A. Ord - Acciones de SA abiertas</v>
      </c>
      <c r="D42" s="9" t="str">
        <f t="shared" si="2"/>
        <v xml:space="preserve">Sigdo Koppers S.A. Ord </v>
      </c>
      <c r="E42" s="9" t="str">
        <f t="shared" si="3"/>
        <v>Acciones de SA abiertas</v>
      </c>
      <c r="F42" s="10">
        <f>IFERROR(_xll.ECONOMATICA($K$2,"Funds Invested",,$K$4,,,,"decimal",,,,CONCATENATE("std.cac.ccacq=5;","std.cac.nm=",B42,";","std.cac.fam=1")),"")</f>
        <v>2.2036338425095899E-3</v>
      </c>
      <c r="G42" s="11">
        <f>IFERROR(_xll.ECONOMATICA($K$2,"Funds Invested",,$K$4,,,,"UNITS",,,,CONCATENATE("std.cac.naop=true;","std.cac.ccacq=5;","std.cac.nm=",B42,";","std.cac.fam=1")),"")</f>
        <v>13852000</v>
      </c>
      <c r="I42" s="23" t="str">
        <f t="array" ref="I42">IFERROR(INDEX($E$11:$E$60,MATCH(0,COUNTIF($I$33:I41,$E$11:$E$60),0)),"")</f>
        <v/>
      </c>
      <c r="K42" s="24" t="str">
        <f t="shared" si="4"/>
        <v/>
      </c>
    </row>
    <row r="43" spans="2:11" customFormat="1" ht="15.95" customHeight="1" x14ac:dyDescent="0.25">
      <c r="B43" s="8">
        <v>33</v>
      </c>
      <c r="C43" s="9" t="str">
        <f>IFERROR(_xll.ECONOMATICA($K$2,"Name of invest",,$K$4,,,,,,,,CONCATENATE("std.cac.nm=",B43,";","std.cac.fam=1")),"")</f>
        <v>Empresa Const Moller Y Perez Cotapos S.A. Ord - Acciones de SA abiertas</v>
      </c>
      <c r="D43" s="9" t="str">
        <f t="shared" si="2"/>
        <v xml:space="preserve">Empresa Const Moller Y Perez Cotapos S.A. Ord </v>
      </c>
      <c r="E43" s="9" t="str">
        <f t="shared" si="3"/>
        <v>Acciones de SA abiertas</v>
      </c>
      <c r="F43" s="10">
        <f>IFERROR(_xll.ECONOMATICA($K$2,"Funds Invested",,$K$4,,,,"decimal",,,,CONCATENATE("std.cac.ccacq=5;","std.cac.nm=",B43,";","std.cac.fam=1")),"")</f>
        <v>9.7470867405832003E-4</v>
      </c>
      <c r="G43" s="11">
        <f>IFERROR(_xll.ECONOMATICA($K$2,"Funds Invested",,$K$4,,,,"UNITS",,,,CONCATENATE("std.cac.naop=true;","std.cac.ccacq=5;","std.cac.nm=",B43,";","std.cac.fam=1")),"")</f>
        <v>6127000</v>
      </c>
      <c r="I43" s="23" t="str">
        <f t="array" ref="I43">IFERROR(INDEX($E$11:$E$60,MATCH(0,COUNTIF($I$33:I42,$E$11:$E$60),0)),"")</f>
        <v/>
      </c>
      <c r="K43" s="24" t="str">
        <f t="shared" si="4"/>
        <v/>
      </c>
    </row>
    <row r="44" spans="2:11" customFormat="1" ht="15.95" customHeight="1" x14ac:dyDescent="0.25">
      <c r="B44" s="8">
        <v>34</v>
      </c>
      <c r="C44" s="9" t="str">
        <f>IFERROR(_xll.ECONOMATICA($K$2,"Name of invest",,$K$4,,,,,,,,CONCATENATE("std.cac.nm=",B44,";","std.cac.fam=1")),"")</f>
        <v>Cintac S.A. Ord - Acciones de SA abiertas</v>
      </c>
      <c r="D44" s="9" t="str">
        <f t="shared" si="2"/>
        <v xml:space="preserve">Cintac S.A. Ord </v>
      </c>
      <c r="E44" s="9" t="str">
        <f t="shared" si="3"/>
        <v>Acciones de SA abiertas</v>
      </c>
      <c r="F44" s="10">
        <f>IFERROR(_xll.ECONOMATICA($K$2,"Funds Invested",,$K$4,,,,"decimal",,,,CONCATENATE("std.cac.ccacq=5;","std.cac.nm=",B44,";","std.cac.fam=1")),"")</f>
        <v>6.5765393480660399E-4</v>
      </c>
      <c r="G44" s="11">
        <f>IFERROR(_xll.ECONOMATICA($K$2,"Funds Invested",,$K$4,,,,"UNITS",,,,CONCATENATE("std.cac.naop=true;","std.cac.ccacq=5;","std.cac.nm=",B44,";","std.cac.fam=1")),"")</f>
        <v>4134000</v>
      </c>
      <c r="I44" s="23" t="str">
        <f t="array" ref="I44">IFERROR(INDEX($E$11:$E$60,MATCH(0,COUNTIF($I$33:I43,$E$11:$E$60),0)),"")</f>
        <v/>
      </c>
      <c r="J44" s="17"/>
      <c r="K44" s="24" t="str">
        <f t="shared" si="4"/>
        <v/>
      </c>
    </row>
    <row r="45" spans="2:11" customFormat="1" ht="15.95" customHeight="1" x14ac:dyDescent="0.25">
      <c r="B45" s="8">
        <v>35</v>
      </c>
      <c r="C45" s="9" t="str">
        <f>IFERROR(_xll.ECONOMATICA($K$2,"Name of invest",,$K$4,,,,,,,,CONCATENATE("std.cac.nm=",B45,";","std.cac.fam=1")),"")</f>
        <v>-</v>
      </c>
      <c r="D45" s="9" t="str">
        <f t="shared" si="2"/>
        <v/>
      </c>
      <c r="E45" s="9" t="str">
        <f t="shared" si="3"/>
        <v/>
      </c>
      <c r="F45" s="10" t="str">
        <f>IFERROR(_xll.ECONOMATICA($K$2,"Funds Invested",,$K$4,,,,"decimal",,,,CONCATENATE("std.cac.ccacq=5;","std.cac.nm=",B45,";","std.cac.fam=1")),"")</f>
        <v/>
      </c>
      <c r="G45" s="11" t="str">
        <f>IFERROR(_xll.ECONOMATICA($K$2,"Funds Invested",,$K$4,,,,"UNITS",,,,CONCATENATE("std.cac.naop=true;","std.cac.ccacq=5;","std.cac.nm=",B45,";","std.cac.fam=1")),"")</f>
        <v/>
      </c>
      <c r="I45" s="23" t="str">
        <f t="array" ref="I45">IFERROR(INDEX($E$11:$E$60,MATCH(0,COUNTIF($I$33:I44,$E$11:$E$60),0)),"")</f>
        <v/>
      </c>
      <c r="J45" s="23"/>
      <c r="K45" s="24" t="str">
        <f t="shared" si="4"/>
        <v/>
      </c>
    </row>
    <row r="46" spans="2:11" customFormat="1" ht="15.95" customHeight="1" x14ac:dyDescent="0.25">
      <c r="B46" s="8">
        <v>36</v>
      </c>
      <c r="C46" s="9" t="str">
        <f>IFERROR(_xll.ECONOMATICA($K$2,"Name of invest",,$K$4,,,,,,,,CONCATENATE("std.cac.nm=",B46,";","std.cac.fam=1")),"")</f>
        <v>-</v>
      </c>
      <c r="D46" s="9" t="str">
        <f t="shared" si="2"/>
        <v/>
      </c>
      <c r="E46" s="9" t="str">
        <f t="shared" si="3"/>
        <v/>
      </c>
      <c r="F46" s="10" t="str">
        <f>IFERROR(_xll.ECONOMATICA($K$2,"Funds Invested",,$K$4,,,,"decimal",,,,CONCATENATE("std.cac.ccacq=5;","std.cac.nm=",B46,";","std.cac.fam=1")),"")</f>
        <v/>
      </c>
      <c r="G46" s="11" t="str">
        <f>IFERROR(_xll.ECONOMATICA($K$2,"Funds Invested",,$K$4,,,,"UNITS",,,,CONCATENATE("std.cac.naop=true;","std.cac.ccacq=5;","std.cac.nm=",B46,";","std.cac.fam=1")),"")</f>
        <v/>
      </c>
      <c r="I46" s="23" t="str">
        <f t="array" ref="I46">IFERROR(INDEX($E$11:$E$60,MATCH(0,COUNTIF($I$33:I45,$E$11:$E$60),0)),"")</f>
        <v/>
      </c>
      <c r="J46" s="23"/>
      <c r="K46" s="24" t="str">
        <f t="shared" si="4"/>
        <v/>
      </c>
    </row>
    <row r="47" spans="2:11" customFormat="1" ht="15.95" customHeight="1" x14ac:dyDescent="0.25">
      <c r="B47" s="8">
        <v>37</v>
      </c>
      <c r="C47" s="9" t="str">
        <f>IFERROR(_xll.ECONOMATICA($K$2,"Name of invest",,$K$4,,,,,,,,CONCATENATE("std.cac.nm=",B47,";","std.cac.fam=1")),"")</f>
        <v>-</v>
      </c>
      <c r="D47" s="9" t="str">
        <f t="shared" si="2"/>
        <v/>
      </c>
      <c r="E47" s="9" t="str">
        <f t="shared" si="3"/>
        <v/>
      </c>
      <c r="F47" s="10" t="str">
        <f>IFERROR(_xll.ECONOMATICA($K$2,"Funds Invested",,$K$4,,,,"decimal",,,,CONCATENATE("std.cac.ccacq=5;","std.cac.nm=",B47,";","std.cac.fam=1")),"")</f>
        <v/>
      </c>
      <c r="G47" s="11" t="str">
        <f>IFERROR(_xll.ECONOMATICA($K$2,"Funds Invested",,$K$4,,,,"UNITS",,,,CONCATENATE("std.cac.naop=true;","std.cac.ccacq=5;","std.cac.nm=",B47,";","std.cac.fam=1")),"")</f>
        <v/>
      </c>
      <c r="I47" s="23" t="str">
        <f t="array" ref="I47">IFERROR(INDEX($E$11:$E$60,MATCH(0,COUNTIF($I$33:I46,$E$11:$E$60),0)),"")</f>
        <v/>
      </c>
      <c r="J47" s="23"/>
      <c r="K47" s="24" t="str">
        <f t="shared" si="4"/>
        <v/>
      </c>
    </row>
    <row r="48" spans="2:11" customFormat="1" ht="15.95" customHeight="1" x14ac:dyDescent="0.25">
      <c r="B48" s="8">
        <v>38</v>
      </c>
      <c r="C48" s="9" t="str">
        <f>IFERROR(_xll.ECONOMATICA($K$2,"Name of invest",,$K$4,,,,,,,,CONCATENATE("std.cac.nm=",B48,";","std.cac.fam=1")),"")</f>
        <v>-</v>
      </c>
      <c r="D48" s="9" t="str">
        <f t="shared" si="2"/>
        <v/>
      </c>
      <c r="E48" s="9" t="str">
        <f t="shared" si="3"/>
        <v/>
      </c>
      <c r="F48" s="10" t="str">
        <f>IFERROR(_xll.ECONOMATICA($K$2,"Funds Invested",,$K$4,,,,"decimal",,,,CONCATENATE("std.cac.ccacq=5;","std.cac.nm=",B48,";","std.cac.fam=1")),"")</f>
        <v/>
      </c>
      <c r="G48" s="11" t="str">
        <f>IFERROR(_xll.ECONOMATICA($K$2,"Funds Invested",,$K$4,,,,"UNITS",,,,CONCATENATE("std.cac.naop=true;","std.cac.ccacq=5;","std.cac.nm=",B48,";","std.cac.fam=1")),"")</f>
        <v/>
      </c>
      <c r="I48" s="23" t="str">
        <f t="array" ref="I48">IFERROR(INDEX($E$11:$E$60,MATCH(0,COUNTIF($I$33:I47,$E$11:$E$60),0)),"")</f>
        <v/>
      </c>
      <c r="J48" s="23"/>
      <c r="K48" s="24" t="str">
        <f t="shared" si="4"/>
        <v/>
      </c>
    </row>
    <row r="49" spans="1:12" customFormat="1" ht="15.95" customHeight="1" x14ac:dyDescent="0.25">
      <c r="B49" s="8">
        <v>39</v>
      </c>
      <c r="C49" s="9" t="str">
        <f>IFERROR(_xll.ECONOMATICA($K$2,"Name of invest",,$K$4,,,,,,,,CONCATENATE("std.cac.nm=",B49,";","std.cac.fam=1")),"")</f>
        <v>-</v>
      </c>
      <c r="D49" s="9" t="str">
        <f t="shared" si="2"/>
        <v/>
      </c>
      <c r="E49" s="9" t="str">
        <f t="shared" si="3"/>
        <v/>
      </c>
      <c r="F49" s="10" t="str">
        <f>IFERROR(_xll.ECONOMATICA($K$2,"Funds Invested",,$K$4,,,,"decimal",,,,CONCATENATE("std.cac.ccacq=5;","std.cac.nm=",B49,";","std.cac.fam=1")),"")</f>
        <v/>
      </c>
      <c r="G49" s="11" t="str">
        <f>IFERROR(_xll.ECONOMATICA($K$2,"Funds Invested",,$K$4,,,,"UNITS",,,,CONCATENATE("std.cac.naop=true;","std.cac.ccacq=5;","std.cac.nm=",B49,";","std.cac.fam=1")),"")</f>
        <v/>
      </c>
      <c r="I49" s="23" t="str">
        <f t="array" ref="I49">IFERROR(INDEX($E$11:$E$60,MATCH(0,COUNTIF($I$33:I48,$E$11:$E$60),0)),"")</f>
        <v/>
      </c>
      <c r="J49" s="23"/>
      <c r="K49" s="24" t="str">
        <f t="shared" si="4"/>
        <v/>
      </c>
    </row>
    <row r="50" spans="1:12" customFormat="1" ht="15.95" customHeight="1" x14ac:dyDescent="0.25">
      <c r="B50" s="8">
        <v>40</v>
      </c>
      <c r="C50" s="9" t="str">
        <f>IFERROR(_xll.ECONOMATICA($K$2,"Name of invest",,$K$4,,,,,,,,CONCATENATE("std.cac.nm=",B50,";","std.cac.fam=1")),"")</f>
        <v>-</v>
      </c>
      <c r="D50" s="9" t="str">
        <f t="shared" si="2"/>
        <v/>
      </c>
      <c r="E50" s="9" t="str">
        <f t="shared" si="3"/>
        <v/>
      </c>
      <c r="F50" s="10" t="str">
        <f>IFERROR(_xll.ECONOMATICA($K$2,"Funds Invested",,$K$4,,,,"decimal",,,,CONCATENATE("std.cac.ccacq=5;","std.cac.nm=",B50,";","std.cac.fam=1")),"")</f>
        <v/>
      </c>
      <c r="G50" s="11" t="str">
        <f>IFERROR(_xll.ECONOMATICA($K$2,"Funds Invested",,$K$4,,,,"UNITS",,,,CONCATENATE("std.cac.naop=true;","std.cac.ccacq=5;","std.cac.nm=",B50,";","std.cac.fam=1")),"")</f>
        <v/>
      </c>
      <c r="I50" s="23" t="str">
        <f t="array" ref="I50">IFERROR(INDEX($E$11:$E$60,MATCH(0,COUNTIF($I$33:I49,$E$11:$E$60),0)),"")</f>
        <v/>
      </c>
      <c r="J50" s="23"/>
      <c r="K50" s="24" t="str">
        <f t="shared" si="4"/>
        <v/>
      </c>
    </row>
    <row r="51" spans="1:12" customFormat="1" ht="15.95" customHeight="1" x14ac:dyDescent="0.25">
      <c r="B51" s="8">
        <v>41</v>
      </c>
      <c r="C51" s="9" t="str">
        <f>IFERROR(_xll.ECONOMATICA($K$2,"Name of invest",,$K$4,,,,,,,,CONCATENATE("std.cac.nm=",B51,";","std.cac.fam=1")),"")</f>
        <v>-</v>
      </c>
      <c r="D51" s="9" t="str">
        <f t="shared" si="2"/>
        <v/>
      </c>
      <c r="E51" s="9" t="str">
        <f t="shared" si="3"/>
        <v/>
      </c>
      <c r="F51" s="10" t="str">
        <f>IFERROR(_xll.ECONOMATICA($K$2,"Funds Invested",,$K$4,,,,"decimal",,,,CONCATENATE("std.cac.ccacq=5;","std.cac.nm=",B51,";","std.cac.fam=1")),"")</f>
        <v/>
      </c>
      <c r="G51" s="11" t="str">
        <f>IFERROR(_xll.ECONOMATICA($K$2,"Funds Invested",,$K$4,,,,"UNITS",,,,CONCATENATE("std.cac.naop=true;","std.cac.ccacq=5;","std.cac.nm=",B51,";","std.cac.fam=1")),"")</f>
        <v/>
      </c>
      <c r="I51" s="23" t="str">
        <f t="array" ref="I51">IFERROR(INDEX($E$11:$E$60,MATCH(0,COUNTIF($I$33:I50,$E$11:$E$60),0)),"")</f>
        <v/>
      </c>
      <c r="J51" s="23"/>
      <c r="K51" s="24" t="str">
        <f t="shared" si="4"/>
        <v/>
      </c>
    </row>
    <row r="52" spans="1:12" customFormat="1" ht="15.95" customHeight="1" x14ac:dyDescent="0.25">
      <c r="B52" s="8">
        <v>42</v>
      </c>
      <c r="C52" s="9" t="str">
        <f>IFERROR(_xll.ECONOMATICA($K$2,"Name of invest",,$K$4,,,,,,,,CONCATENATE("std.cac.nm=",B52,";","std.cac.fam=1")),"")</f>
        <v>-</v>
      </c>
      <c r="D52" s="9" t="str">
        <f t="shared" si="2"/>
        <v/>
      </c>
      <c r="E52" s="9" t="str">
        <f t="shared" si="3"/>
        <v/>
      </c>
      <c r="F52" s="10" t="str">
        <f>IFERROR(_xll.ECONOMATICA($K$2,"Funds Invested",,$K$4,,,,"decimal",,,,CONCATENATE("std.cac.ccacq=5;","std.cac.nm=",B52,";","std.cac.fam=1")),"")</f>
        <v/>
      </c>
      <c r="G52" s="11" t="str">
        <f>IFERROR(_xll.ECONOMATICA($K$2,"Funds Invested",,$K$4,,,,"UNITS",,,,CONCATENATE("std.cac.naop=true;","std.cac.ccacq=5;","std.cac.nm=",B52,";","std.cac.fam=1")),"")</f>
        <v/>
      </c>
      <c r="I52" s="23" t="str">
        <f t="array" ref="I52">IFERROR(INDEX($E$11:$E$60,MATCH(0,COUNTIF($I$33:I51,$E$11:$E$60),0)),"")</f>
        <v/>
      </c>
      <c r="J52" s="23"/>
      <c r="K52" s="24" t="str">
        <f t="shared" si="4"/>
        <v/>
      </c>
    </row>
    <row r="53" spans="1:12" customFormat="1" ht="15.95" customHeight="1" x14ac:dyDescent="0.25">
      <c r="B53" s="8">
        <v>43</v>
      </c>
      <c r="C53" s="9" t="str">
        <f>IFERROR(_xll.ECONOMATICA($K$2,"Name of invest",,$K$4,,,,,,,,CONCATENATE("std.cac.nm=",B53,";","std.cac.fam=1")),"")</f>
        <v>-</v>
      </c>
      <c r="D53" s="9" t="str">
        <f t="shared" si="2"/>
        <v/>
      </c>
      <c r="E53" s="9" t="str">
        <f t="shared" si="3"/>
        <v/>
      </c>
      <c r="F53" s="10" t="str">
        <f>IFERROR(_xll.ECONOMATICA($K$2,"Funds Invested",,$K$4,,,,"decimal",,,,CONCATENATE("std.cac.ccacq=5;","std.cac.nm=",B53,";","std.cac.fam=1")),"")</f>
        <v/>
      </c>
      <c r="G53" s="11" t="str">
        <f>IFERROR(_xll.ECONOMATICA($K$2,"Funds Invested",,$K$4,,,,"UNITS",,,,CONCATENATE("std.cac.naop=true;","std.cac.ccacq=5;","std.cac.nm=",B53,";","std.cac.fam=1")),"")</f>
        <v/>
      </c>
      <c r="I53" s="23" t="str">
        <f t="array" ref="I53">IFERROR(INDEX($E$11:$E$60,MATCH(0,COUNTIF($I$33:I52,$E$11:$E$60),0)),"")</f>
        <v/>
      </c>
      <c r="J53" s="23"/>
      <c r="K53" s="24" t="str">
        <f t="shared" si="4"/>
        <v/>
      </c>
    </row>
    <row r="54" spans="1:12" customFormat="1" ht="15.95" customHeight="1" x14ac:dyDescent="0.25">
      <c r="B54" s="8">
        <v>44</v>
      </c>
      <c r="C54" s="9" t="str">
        <f>IFERROR(_xll.ECONOMATICA($K$2,"Name of invest",,$K$4,,,,,,,,CONCATENATE("std.cac.nm=",B54,";","std.cac.fam=1")),"")</f>
        <v>-</v>
      </c>
      <c r="D54" s="9" t="str">
        <f t="shared" si="2"/>
        <v/>
      </c>
      <c r="E54" s="9" t="str">
        <f t="shared" si="3"/>
        <v/>
      </c>
      <c r="F54" s="10" t="str">
        <f>IFERROR(_xll.ECONOMATICA($K$2,"Funds Invested",,$K$4,,,,"decimal",,,,CONCATENATE("std.cac.ccacq=5;","std.cac.nm=",B54,";","std.cac.fam=1")),"")</f>
        <v/>
      </c>
      <c r="G54" s="11" t="str">
        <f>IFERROR(_xll.ECONOMATICA($K$2,"Funds Invested",,$K$4,,,,"UNITS",,,,CONCATENATE("std.cac.naop=true;","std.cac.ccacq=5;","std.cac.nm=",B54,";","std.cac.fam=1")),"")</f>
        <v/>
      </c>
      <c r="I54" s="23" t="str">
        <f t="array" ref="I54">IFERROR(INDEX($E$11:$E$60,MATCH(0,COUNTIF($I$33:I53,$E$11:$E$60),0)),"")</f>
        <v/>
      </c>
      <c r="J54" s="23"/>
      <c r="K54" s="24" t="str">
        <f t="shared" si="4"/>
        <v/>
      </c>
    </row>
    <row r="55" spans="1:12" customFormat="1" ht="15.95" customHeight="1" x14ac:dyDescent="0.25">
      <c r="B55" s="8">
        <v>45</v>
      </c>
      <c r="C55" s="9" t="str">
        <f>IFERROR(_xll.ECONOMATICA($K$2,"Name of invest",,$K$4,,,,,,,,CONCATENATE("std.cac.nm=",B55,";","std.cac.fam=1")),"")</f>
        <v>-</v>
      </c>
      <c r="D55" s="9" t="str">
        <f t="shared" si="2"/>
        <v/>
      </c>
      <c r="E55" s="9" t="str">
        <f t="shared" si="3"/>
        <v/>
      </c>
      <c r="F55" s="10" t="str">
        <f>IFERROR(_xll.ECONOMATICA($K$2,"Funds Invested",,$K$4,,,,"decimal",,,,CONCATENATE("std.cac.ccacq=5;","std.cac.nm=",B55,";","std.cac.fam=1")),"")</f>
        <v/>
      </c>
      <c r="G55" s="11" t="str">
        <f>IFERROR(_xll.ECONOMATICA($K$2,"Funds Invested",,$K$4,,,,"UNITS",,,,CONCATENATE("std.cac.naop=true;","std.cac.ccacq=5;","std.cac.nm=",B55,";","std.cac.fam=1")),"")</f>
        <v/>
      </c>
      <c r="I55" s="23" t="str">
        <f t="array" ref="I55">IFERROR(INDEX($E$11:$E$60,MATCH(0,COUNTIF($I$33:I54,$E$11:$E$60),0)),"")</f>
        <v/>
      </c>
      <c r="J55" s="23"/>
      <c r="K55" s="24" t="str">
        <f t="shared" si="4"/>
        <v/>
      </c>
    </row>
    <row r="56" spans="1:12" customFormat="1" ht="15.95" customHeight="1" x14ac:dyDescent="0.25">
      <c r="B56" s="8">
        <v>46</v>
      </c>
      <c r="C56" s="9" t="str">
        <f>IFERROR(_xll.ECONOMATICA($K$2,"Name of invest",,$K$4,,,,,,,,CONCATENATE("std.cac.nm=",B56,";","std.cac.fam=1")),"")</f>
        <v>-</v>
      </c>
      <c r="D56" s="9" t="str">
        <f t="shared" si="2"/>
        <v/>
      </c>
      <c r="E56" s="9" t="str">
        <f t="shared" si="3"/>
        <v/>
      </c>
      <c r="F56" s="10" t="str">
        <f>IFERROR(_xll.ECONOMATICA($K$2,"Funds Invested",,$K$4,,,,"decimal",,,,CONCATENATE("std.cac.ccacq=5;","std.cac.nm=",B56,";","std.cac.fam=1")),"")</f>
        <v/>
      </c>
      <c r="G56" s="11" t="str">
        <f>IFERROR(_xll.ECONOMATICA($K$2,"Funds Invested",,$K$4,,,,"UNITS",,,,CONCATENATE("std.cac.naop=true;","std.cac.ccacq=5;","std.cac.nm=",B56,";","std.cac.fam=1")),"")</f>
        <v/>
      </c>
      <c r="I56" s="23" t="str">
        <f t="array" ref="I56">IFERROR(INDEX($E$11:$E$60,MATCH(0,COUNTIF($I$33:I55,$E$11:$E$60),0)),"")</f>
        <v/>
      </c>
      <c r="J56" s="23"/>
      <c r="K56" s="24" t="str">
        <f t="shared" si="4"/>
        <v/>
      </c>
    </row>
    <row r="57" spans="1:12" ht="15.95" customHeight="1" x14ac:dyDescent="0.25">
      <c r="B57" s="8">
        <v>47</v>
      </c>
      <c r="C57" s="9" t="str">
        <f>IFERROR(_xll.ECONOMATICA($K$2,"Name of invest",,$K$4,,,,,,,,CONCATENATE("std.cac.nm=",B57,";","std.cac.fam=1")),"")</f>
        <v>-</v>
      </c>
      <c r="D57" s="9" t="str">
        <f t="shared" si="2"/>
        <v/>
      </c>
      <c r="E57" s="9" t="str">
        <f t="shared" si="3"/>
        <v/>
      </c>
      <c r="F57" s="10" t="str">
        <f>IFERROR(_xll.ECONOMATICA($K$2,"Funds Invested",,$K$4,,,,"decimal",,,,CONCATENATE("std.cac.ccacq=5;","std.cac.nm=",B57,";","std.cac.fam=1")),"")</f>
        <v/>
      </c>
      <c r="G57" s="11" t="str">
        <f>IFERROR(_xll.ECONOMATICA($K$2,"Funds Invested",,$K$4,,,,"UNITS",,,,CONCATENATE("std.cac.naop=true;","std.cac.ccacq=5;","std.cac.nm=",B57,";","std.cac.fam=1")),"")</f>
        <v/>
      </c>
      <c r="I57" s="23" t="str">
        <f t="array" ref="I57">IFERROR(INDEX($E$11:$E$60,MATCH(0,COUNTIF($I$33:I56,$E$11:$E$60),0)),"")</f>
        <v/>
      </c>
      <c r="J57" s="23"/>
      <c r="K57" s="24" t="str">
        <f t="shared" si="4"/>
        <v/>
      </c>
    </row>
    <row r="58" spans="1:12" ht="15.95" customHeight="1" x14ac:dyDescent="0.25">
      <c r="B58" s="8">
        <v>48</v>
      </c>
      <c r="C58" s="9" t="str">
        <f>IFERROR(_xll.ECONOMATICA($K$2,"Name of invest",,$K$4,,,,,,,,CONCATENATE("std.cac.nm=",B58,";","std.cac.fam=1")),"")</f>
        <v>-</v>
      </c>
      <c r="D58" s="9" t="str">
        <f t="shared" si="2"/>
        <v/>
      </c>
      <c r="E58" s="9" t="str">
        <f t="shared" si="3"/>
        <v/>
      </c>
      <c r="F58" s="10" t="str">
        <f>IFERROR(_xll.ECONOMATICA($K$2,"Funds Invested",,$K$4,,,,"decimal",,,,CONCATENATE("std.cac.ccacq=5;","std.cac.nm=",B58,";","std.cac.fam=1")),"")</f>
        <v/>
      </c>
      <c r="G58" s="11" t="str">
        <f>IFERROR(_xll.ECONOMATICA($K$2,"Funds Invested",,$K$4,,,,"UNITS",,,,CONCATENATE("std.cac.naop=true;","std.cac.ccacq=5;","std.cac.nm=",B58,";","std.cac.fam=1")),"")</f>
        <v/>
      </c>
      <c r="I58" s="23" t="str">
        <f t="array" ref="I58">IFERROR(INDEX($E$11:$E$60,MATCH(0,COUNTIF($I$33:I57,$E$11:$E$60),0)),"")</f>
        <v/>
      </c>
      <c r="J58" s="23"/>
      <c r="K58" s="24" t="str">
        <f t="shared" si="4"/>
        <v/>
      </c>
    </row>
    <row r="59" spans="1:12" ht="15.95" customHeight="1" x14ac:dyDescent="0.25">
      <c r="B59" s="8">
        <v>49</v>
      </c>
      <c r="C59" s="9" t="str">
        <f>IFERROR(_xll.ECONOMATICA($K$2,"Name of invest",,$K$4,,,,,,,,CONCATENATE("std.cac.nm=",B59,";","std.cac.fam=1")),"")</f>
        <v>-</v>
      </c>
      <c r="D59" s="9" t="str">
        <f t="shared" si="2"/>
        <v/>
      </c>
      <c r="E59" s="9" t="str">
        <f>IFERROR(RIGHT(C59,LEN(C59)-SEARCH("- ",C59)-1),"")</f>
        <v/>
      </c>
      <c r="F59" s="10" t="str">
        <f>IFERROR(_xll.ECONOMATICA($K$2,"Funds Invested",,$K$4,,,,"decimal",,,,CONCATENATE("std.cac.ccacq=5;","std.cac.nm=",B59,";","std.cac.fam=1")),"")</f>
        <v/>
      </c>
      <c r="G59" s="11" t="str">
        <f>IFERROR(_xll.ECONOMATICA($K$2,"Funds Invested",,$K$4,,,,"UNITS",,,,CONCATENATE("std.cac.naop=true;","std.cac.ccacq=5;","std.cac.nm=",B59,";","std.cac.fam=1")),"")</f>
        <v/>
      </c>
      <c r="I59" s="23" t="str">
        <f t="array" ref="I59">IFERROR(INDEX($E$11:$E$60,MATCH(0,COUNTIF($I$33:I58,$E$11:$E$60),0)),"")</f>
        <v/>
      </c>
      <c r="J59" s="23"/>
      <c r="K59" s="24" t="str">
        <f t="shared" si="4"/>
        <v/>
      </c>
    </row>
    <row r="60" spans="1:12" ht="15.95" customHeight="1" x14ac:dyDescent="0.25">
      <c r="B60" s="19">
        <v>50</v>
      </c>
      <c r="C60" s="15" t="str">
        <f>IFERROR(_xll.ECONOMATICA($K$2,"Name of invest",,$K$4,,,,,,,,CONCATENATE("std.cac.nm=",B60,";","std.cac.fam=1")),"")</f>
        <v>-</v>
      </c>
      <c r="D60" s="15" t="str">
        <f t="shared" ref="D60" si="5">IFERROR(LEFT(C60,SEARCH("- ",C60)-1),"")</f>
        <v/>
      </c>
      <c r="E60" s="15" t="str">
        <f t="shared" ref="E60" si="6">IFERROR(RIGHT(C60,LEN(C60)-SEARCH("- ",C60)-1),"")</f>
        <v/>
      </c>
      <c r="F60" s="20" t="str">
        <f>IFERROR(_xll.ECONOMATICA($K$2,"Funds Invested",,$K$4,,,,"decimal",,,,CONCATENATE("std.cac.ccacq=5;","std.cac.nm=",B60,";","std.cac.fam=1")),"")</f>
        <v/>
      </c>
      <c r="G60" s="21" t="str">
        <f>IFERROR(_xll.ECONOMATICA($K$2,"Funds Invested",,$K$4,,,,"UNITS",,,,CONCATENATE("std.cac.naop=true;","std.cac.ccacq=5;","std.cac.nm=",B60,";","std.cac.fam=1")),"")</f>
        <v/>
      </c>
      <c r="I60" s="23" t="str">
        <f t="array" ref="I60">IFERROR(INDEX($E$11:$E$60,MATCH(0,COUNTIF($I$33:I59,$E$11:$E$60),0)),"")</f>
        <v/>
      </c>
      <c r="J60" s="23"/>
      <c r="K60" s="24" t="str">
        <f t="shared" si="4"/>
        <v/>
      </c>
    </row>
    <row r="61" spans="1:12" ht="5.0999999999999996" customHeight="1" x14ac:dyDescent="0.25">
      <c r="A61"/>
      <c r="B61" s="14"/>
      <c r="C61" s="14"/>
      <c r="D61" s="14"/>
      <c r="E61" s="14"/>
      <c r="F61" s="14"/>
      <c r="G61" s="14"/>
      <c r="H61" s="14"/>
      <c r="I61" s="14" t="str">
        <f t="array" ref="I61">IFERROR(INDEX($E$11:$E$60,MATCH(0,COUNTIF($I$33:I60,$E$11:$E$60),0)),"")</f>
        <v/>
      </c>
      <c r="J61" s="14"/>
      <c r="K61" s="14" t="str">
        <f t="shared" si="4"/>
        <v/>
      </c>
      <c r="L61" s="15"/>
    </row>
    <row r="62" spans="1:12" ht="8.1" customHeight="1" x14ac:dyDescent="0.25">
      <c r="A62"/>
      <c r="B62" s="19"/>
      <c r="C62" s="14"/>
      <c r="D62" s="14"/>
      <c r="E62" s="14"/>
      <c r="F62" s="14"/>
      <c r="G62" s="14"/>
      <c r="H62" s="14"/>
      <c r="I62" s="23" t="str">
        <f t="array" ref="I62">IFERROR(INDEX($E$11:$E$60,MATCH(0,COUNTIF($I$33:I61,$E$11:$E$60),0)),"")</f>
        <v/>
      </c>
      <c r="J62" s="25"/>
      <c r="K62" s="24" t="str">
        <f t="shared" si="4"/>
        <v/>
      </c>
      <c r="L62" s="15"/>
    </row>
    <row r="63" spans="1:12" x14ac:dyDescent="0.25">
      <c r="I63" s="14"/>
      <c r="J63" s="14"/>
      <c r="K63" s="14"/>
    </row>
    <row r="65" spans="8:11" ht="12.75" x14ac:dyDescent="0.2">
      <c r="H65" s="3"/>
      <c r="K65" s="3"/>
    </row>
    <row r="66" spans="8:11" ht="12.75" x14ac:dyDescent="0.2">
      <c r="H66" s="3"/>
      <c r="K66" s="3"/>
    </row>
  </sheetData>
  <mergeCells count="3">
    <mergeCell ref="M10:N11"/>
    <mergeCell ref="M6:Q6"/>
    <mergeCell ref="M2:O3"/>
  </mergeCells>
  <conditionalFormatting sqref="B11:G60">
    <cfRule type="expression" dxfId="4" priority="5">
      <formula>MOD(ROW(),2)</formula>
    </cfRule>
  </conditionalFormatting>
  <conditionalFormatting sqref="F11:F60">
    <cfRule type="dataBar" priority="6">
      <dataBar>
        <cfvo type="min"/>
        <cfvo type="max"/>
        <color rgb="FF006B66"/>
      </dataBar>
      <extLst>
        <ext xmlns:x14="http://schemas.microsoft.com/office/spreadsheetml/2009/9/main" uri="{B025F937-C7B1-47D3-B67F-A62EFF666E3E}">
          <x14:id>{3C347E1D-3F02-4A18-91FD-FCD3FDB64193}</x14:id>
        </ext>
      </extLst>
    </cfRule>
  </conditionalFormatting>
  <conditionalFormatting sqref="J13:K16">
    <cfRule type="cellIs" dxfId="3" priority="1" operator="lessThan">
      <formula>0</formula>
    </cfRule>
  </conditionalFormatting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63" fitToWidth="0" fitToHeight="0" orientation="landscape" r:id="rId1"/>
  <ignoredErrors>
    <ignoredError sqref="J15:K15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C347E1D-3F02-4A18-91FD-FCD3FDB6419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F11:F60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EA3D6AE5-59B1-4E65-BA62-B331CB240000}">
          <x14:formula1>
            <xm:f>'Guía de Índices'!$C$3:$C$31</xm:f>
          </x14:formula1>
          <xm:sqref>K10</xm:sqref>
        </x14:dataValidation>
        <x14:dataValidation type="list" allowBlank="1" showInputMessage="1" xr:uid="{5DF8CB90-4EA1-47D2-B4AE-5F49D2E84F7B}">
          <x14:formula1>
            <xm:f>'Guía de Fondos Mutuos'!$C$7:$C$2967</xm:f>
          </x14:formula1>
          <xm:sqref>K2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D331F-223A-4DAE-A320-F84F582FC729}">
  <sheetPr codeName="Hoja1"/>
  <dimension ref="A1:BH2972"/>
  <sheetViews>
    <sheetView showGridLines="0" zoomScale="70" zoomScaleNormal="70" workbookViewId="0">
      <pane xSplit="10" ySplit="6" topLeftCell="K7" activePane="bottomRight" state="frozen"/>
      <selection pane="topRight" activeCell="K1" sqref="K1"/>
      <selection pane="bottomLeft" activeCell="A7" sqref="A7"/>
      <selection pane="bottomRight" activeCell="B6" sqref="B6"/>
    </sheetView>
  </sheetViews>
  <sheetFormatPr baseColWidth="10" defaultColWidth="14.28515625" defaultRowHeight="15" x14ac:dyDescent="0.25"/>
  <cols>
    <col min="1" max="1" width="1.7109375" customWidth="1"/>
    <col min="2" max="2" width="23.7109375" bestFit="1" customWidth="1"/>
    <col min="3" max="4" width="18.28515625" bestFit="1" customWidth="1"/>
    <col min="5" max="5" width="11.85546875" bestFit="1" customWidth="1"/>
    <col min="6" max="6" width="38.5703125" customWidth="1"/>
    <col min="7" max="7" width="19.85546875" style="102" customWidth="1"/>
    <col min="8" max="8" width="13.28515625" style="102" bestFit="1" customWidth="1"/>
    <col min="9" max="9" width="16.5703125" bestFit="1" customWidth="1"/>
    <col min="10" max="10" width="13.28515625" bestFit="1" customWidth="1"/>
    <col min="11" max="11" width="1.7109375" customWidth="1"/>
    <col min="12" max="12" width="13.28515625" bestFit="1" customWidth="1"/>
    <col min="13" max="13" width="13.28515625" style="74" customWidth="1"/>
    <col min="14" max="14" width="13.28515625" style="100" bestFit="1" customWidth="1"/>
    <col min="15" max="15" width="13.42578125" style="100" bestFit="1" customWidth="1"/>
    <col min="16" max="16" width="16.5703125" bestFit="1" customWidth="1"/>
    <col min="17" max="17" width="13" bestFit="1" customWidth="1"/>
    <col min="18" max="18" width="14.28515625" style="74" bestFit="1" customWidth="1"/>
    <col min="19" max="19" width="18.7109375" style="74" bestFit="1" customWidth="1"/>
    <col min="20" max="20" width="1.7109375" customWidth="1"/>
    <col min="21" max="21" width="9.5703125" customWidth="1"/>
    <col min="22" max="22" width="11.7109375" bestFit="1" customWidth="1"/>
    <col min="23" max="24" width="9.5703125" customWidth="1"/>
    <col min="25" max="25" width="10.5703125" customWidth="1"/>
    <col min="26" max="26" width="10.7109375" bestFit="1" customWidth="1"/>
    <col min="27" max="27" width="10.140625" customWidth="1"/>
    <col min="28" max="28" width="10.7109375" bestFit="1" customWidth="1"/>
    <col min="29" max="29" width="9.5703125" customWidth="1"/>
    <col min="30" max="30" width="11" bestFit="1" customWidth="1"/>
    <col min="31" max="31" width="9.5703125" customWidth="1"/>
    <col min="32" max="32" width="11" bestFit="1" customWidth="1"/>
    <col min="33" max="33" width="9.5703125" customWidth="1"/>
    <col min="34" max="34" width="10.5703125" customWidth="1"/>
    <col min="35" max="35" width="9.5703125" customWidth="1"/>
    <col min="36" max="36" width="10.7109375" bestFit="1" customWidth="1"/>
    <col min="37" max="37" width="12.28515625" bestFit="1" customWidth="1"/>
    <col min="38" max="38" width="9.5703125" customWidth="1"/>
    <col min="39" max="39" width="18.42578125" bestFit="1" customWidth="1"/>
    <col min="40" max="40" width="1.7109375" customWidth="1"/>
    <col min="41" max="44" width="16.85546875" customWidth="1"/>
    <col min="45" max="46" width="15.42578125" bestFit="1" customWidth="1"/>
    <col min="47" max="47" width="15" bestFit="1" customWidth="1"/>
    <col min="48" max="48" width="15.42578125" bestFit="1" customWidth="1"/>
    <col min="49" max="49" width="1.7109375" customWidth="1"/>
    <col min="50" max="51" width="14.42578125" bestFit="1" customWidth="1"/>
    <col min="52" max="52" width="12.85546875" customWidth="1"/>
    <col min="53" max="54" width="14.42578125" bestFit="1" customWidth="1"/>
    <col min="55" max="55" width="14.42578125" style="101" bestFit="1" customWidth="1"/>
    <col min="56" max="59" width="14.42578125" bestFit="1" customWidth="1"/>
    <col min="60" max="60" width="1.7109375" customWidth="1"/>
  </cols>
  <sheetData>
    <row r="1" spans="1:60" ht="30" customHeight="1" x14ac:dyDescent="0.25">
      <c r="A1" s="3"/>
      <c r="B1" s="38"/>
      <c r="C1" s="38"/>
      <c r="D1" s="38"/>
      <c r="E1" s="39"/>
      <c r="F1" s="39"/>
      <c r="G1" s="40"/>
      <c r="H1" s="41"/>
      <c r="I1" s="42"/>
      <c r="J1" s="3"/>
      <c r="K1" s="3"/>
      <c r="L1" s="43"/>
      <c r="M1" s="44"/>
      <c r="N1" s="45"/>
      <c r="O1" s="45"/>
      <c r="P1" s="42"/>
      <c r="Q1" s="42"/>
      <c r="R1" s="46"/>
      <c r="S1" s="46"/>
      <c r="T1" s="3"/>
      <c r="U1" s="47"/>
      <c r="V1" s="48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7"/>
      <c r="AL1" s="49"/>
      <c r="AM1" s="49"/>
      <c r="AN1" s="3"/>
      <c r="AO1" s="50"/>
      <c r="AP1" s="51"/>
      <c r="AQ1" s="50"/>
      <c r="AR1" s="50"/>
      <c r="AS1" s="52"/>
      <c r="AT1" s="52"/>
      <c r="AU1" s="52"/>
      <c r="AV1" s="53"/>
      <c r="AW1" s="3"/>
      <c r="AX1" s="54"/>
      <c r="AY1" s="55"/>
      <c r="AZ1" s="55"/>
      <c r="BA1" s="55"/>
      <c r="BB1" s="56"/>
      <c r="BC1" s="57"/>
      <c r="BD1" s="43"/>
      <c r="BE1" s="43"/>
      <c r="BF1" s="52"/>
      <c r="BG1" s="43"/>
      <c r="BH1" s="3"/>
    </row>
    <row r="2" spans="1:60" ht="15.95" customHeight="1" x14ac:dyDescent="0.25">
      <c r="A2" s="3"/>
      <c r="C2" s="58"/>
      <c r="D2" s="58"/>
      <c r="G2" s="59"/>
      <c r="H2" s="41"/>
      <c r="I2" s="39"/>
      <c r="J2" s="39"/>
      <c r="K2" s="3"/>
      <c r="L2" s="39"/>
      <c r="M2" s="46"/>
      <c r="N2" s="60"/>
      <c r="O2" s="60"/>
      <c r="P2" s="39"/>
      <c r="Q2" s="39"/>
      <c r="R2" s="46"/>
      <c r="S2" s="46"/>
      <c r="T2" s="3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"/>
      <c r="AO2" s="39"/>
      <c r="AP2" s="39"/>
      <c r="AQ2" s="39"/>
      <c r="AR2" s="39"/>
      <c r="AS2" s="39"/>
      <c r="AT2" s="39"/>
      <c r="AU2" s="39"/>
      <c r="AV2" s="39"/>
      <c r="AW2" s="3"/>
      <c r="AX2" s="42"/>
      <c r="AY2" s="42"/>
      <c r="AZ2" s="42"/>
      <c r="BA2" s="42"/>
      <c r="BB2" s="42"/>
      <c r="BC2" s="55"/>
      <c r="BD2" s="42"/>
      <c r="BE2" s="42"/>
      <c r="BF2" s="42"/>
      <c r="BG2" s="42"/>
      <c r="BH2" s="3"/>
    </row>
    <row r="3" spans="1:60" ht="15.95" customHeight="1" thickBot="1" x14ac:dyDescent="0.3">
      <c r="A3" s="3"/>
      <c r="C3" s="16" t="s">
        <v>3461</v>
      </c>
      <c r="D3" s="61">
        <f>IF(D4="",MEDIAN(L7:L98),D4)</f>
        <v>44029</v>
      </c>
      <c r="E3" s="39"/>
      <c r="F3" s="39"/>
      <c r="G3" s="40"/>
      <c r="H3" s="41"/>
      <c r="I3" s="39"/>
      <c r="J3" s="3"/>
      <c r="K3" s="3"/>
      <c r="L3" s="133" t="s">
        <v>3462</v>
      </c>
      <c r="M3" s="133"/>
      <c r="N3" s="133"/>
      <c r="O3" s="133"/>
      <c r="P3" s="133"/>
      <c r="Q3" s="133"/>
      <c r="R3" s="133"/>
      <c r="S3" s="133"/>
      <c r="T3" s="3"/>
      <c r="U3" s="133" t="s">
        <v>3463</v>
      </c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3"/>
      <c r="AO3" s="133" t="s">
        <v>3464</v>
      </c>
      <c r="AP3" s="133"/>
      <c r="AQ3" s="133"/>
      <c r="AR3" s="133"/>
      <c r="AS3" s="133"/>
      <c r="AT3" s="133"/>
      <c r="AU3" s="133"/>
      <c r="AV3" s="133"/>
      <c r="AW3" s="3"/>
      <c r="AX3" s="133" t="s">
        <v>3465</v>
      </c>
      <c r="AY3" s="133"/>
      <c r="AZ3" s="133"/>
      <c r="BA3" s="133"/>
      <c r="BB3" s="133"/>
      <c r="BC3" s="133"/>
      <c r="BD3" s="133"/>
      <c r="BE3" s="133"/>
      <c r="BF3" s="133"/>
      <c r="BG3" s="133"/>
      <c r="BH3" s="3"/>
    </row>
    <row r="4" spans="1:60" ht="15.95" customHeight="1" thickTop="1" thickBot="1" x14ac:dyDescent="0.3">
      <c r="A4" s="3"/>
      <c r="B4" s="39"/>
      <c r="C4" s="16" t="s">
        <v>3466</v>
      </c>
      <c r="D4" s="62"/>
      <c r="E4" s="63" t="s">
        <v>3467</v>
      </c>
      <c r="G4" s="40"/>
      <c r="H4" s="41"/>
      <c r="I4" s="64"/>
      <c r="J4" s="64"/>
      <c r="K4" s="3"/>
      <c r="L4" s="65"/>
      <c r="M4" s="66"/>
      <c r="N4" s="67"/>
      <c r="O4" s="67"/>
      <c r="P4" s="68"/>
      <c r="Q4" s="68"/>
      <c r="R4" s="69"/>
      <c r="S4" s="69"/>
      <c r="T4" s="3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"/>
      <c r="AO4" s="65"/>
      <c r="AP4" s="68"/>
      <c r="AQ4" s="68"/>
      <c r="AR4" s="68"/>
      <c r="AS4" s="68"/>
      <c r="AT4" s="68"/>
      <c r="AU4" s="68"/>
      <c r="AV4" s="68"/>
      <c r="AW4" s="3"/>
      <c r="AX4" s="65"/>
      <c r="AY4" s="68"/>
      <c r="AZ4" s="68"/>
      <c r="BA4" s="68"/>
      <c r="BB4" s="68"/>
      <c r="BC4" s="70"/>
      <c r="BD4" s="68"/>
      <c r="BE4" s="68"/>
      <c r="BF4" s="68"/>
      <c r="BG4" s="65"/>
      <c r="BH4" s="3"/>
    </row>
    <row r="5" spans="1:60" ht="15.95" customHeight="1" thickBot="1" x14ac:dyDescent="0.3">
      <c r="A5" s="3"/>
      <c r="B5" s="39"/>
      <c r="C5" s="39"/>
      <c r="D5" s="39"/>
      <c r="E5" s="39"/>
      <c r="F5" s="39"/>
      <c r="G5" s="40"/>
      <c r="H5" s="41"/>
      <c r="I5" s="3"/>
      <c r="J5" s="3"/>
      <c r="K5" s="3"/>
      <c r="L5" s="71"/>
      <c r="M5" s="72" t="s">
        <v>3468</v>
      </c>
      <c r="N5" s="73" t="s">
        <v>3469</v>
      </c>
      <c r="O5" s="127" t="s">
        <v>3470</v>
      </c>
      <c r="T5" s="3"/>
      <c r="U5" s="132" t="s">
        <v>3471</v>
      </c>
      <c r="V5" s="132"/>
      <c r="W5" s="132" t="s">
        <v>3472</v>
      </c>
      <c r="X5" s="132"/>
      <c r="Y5" s="132" t="s">
        <v>3473</v>
      </c>
      <c r="Z5" s="132"/>
      <c r="AA5" s="132" t="s">
        <v>3469</v>
      </c>
      <c r="AB5" s="132"/>
      <c r="AC5" s="132" t="s">
        <v>3474</v>
      </c>
      <c r="AD5" s="132"/>
      <c r="AE5" s="132" t="s">
        <v>3475</v>
      </c>
      <c r="AF5" s="132"/>
      <c r="AG5" s="131" t="s">
        <v>3476</v>
      </c>
      <c r="AH5" s="131"/>
      <c r="AI5" s="131" t="s">
        <v>3477</v>
      </c>
      <c r="AJ5" s="131"/>
      <c r="AK5" s="132" t="s">
        <v>3478</v>
      </c>
      <c r="AL5" s="132"/>
      <c r="AM5" s="132"/>
      <c r="AN5" s="3"/>
      <c r="AO5" s="71"/>
      <c r="AP5" s="72" t="s">
        <v>3468</v>
      </c>
      <c r="AQ5" s="73" t="s">
        <v>3469</v>
      </c>
      <c r="AR5" s="127" t="s">
        <v>3470</v>
      </c>
      <c r="AS5" s="39"/>
      <c r="AT5" s="39"/>
      <c r="AU5" s="39"/>
      <c r="AV5" s="39"/>
      <c r="AW5" s="3"/>
      <c r="AX5" s="71"/>
      <c r="AY5" s="72" t="s">
        <v>3468</v>
      </c>
      <c r="AZ5" s="73" t="s">
        <v>3469</v>
      </c>
      <c r="BA5" s="127" t="s">
        <v>3470</v>
      </c>
      <c r="BB5" s="68"/>
      <c r="BC5" s="70"/>
      <c r="BD5" s="68"/>
      <c r="BE5" s="68"/>
      <c r="BF5" s="68"/>
      <c r="BG5" s="68"/>
      <c r="BH5" s="3"/>
    </row>
    <row r="6" spans="1:60" ht="30" customHeight="1" x14ac:dyDescent="0.25">
      <c r="B6" s="75" t="str">
        <f>+_xll.ECOSECURITIES("FUND","ACTIVE",,"CHL",,,,"Fund type=Fondo Mutuo")</f>
        <v>Codigo</v>
      </c>
      <c r="C6" s="75" t="str">
        <f>_xll.ECONOMATICA($B$7:$B$3200,"ticker",,,,,,,,"true","Código")</f>
        <v>Código</v>
      </c>
      <c r="D6" s="75" t="str">
        <f>_xll.ECONOMATICA($B$7:$B$3200,"name")</f>
        <v>Nombre</v>
      </c>
      <c r="E6" s="75" t="str">
        <f>_xll.ECONOMATICA($B$7:$B$3200,"class")</f>
        <v>Clase</v>
      </c>
      <c r="F6" s="75" t="str">
        <f>_xll.ECONOMATICA($B$7:$B$3200,"Fund Administrator",,,,,,,,,"Administradora")</f>
        <v>Administradora</v>
      </c>
      <c r="G6" s="76" t="str">
        <f>_xll.ECONOMATICA($B$7:$B$3200,"Classification SVS",,,,,,,,,"Clasificación SVS")</f>
        <v>Clasificación SVS</v>
      </c>
      <c r="H6" s="75" t="str">
        <f>_xll.ECONOMATICA($B$7:$B$3200,"Clasification AAFM",,,,,,,,,"Clasificación AAFM")</f>
        <v>Clasificación AAFM</v>
      </c>
      <c r="I6" s="75" t="str">
        <f>_xll.ECONOMATICA($B$7:$B$3200,"Priced originally in",,,,,,,,,"Cotizado originalmente en:")</f>
        <v>Cotizado originalmente en:</v>
      </c>
      <c r="J6" s="75" t="str">
        <f>_xll.ECONOMATICA($B$7:$B$3200,"Nemotechnic CMF",,,,,,,,,"Nemotecnico CMF")</f>
        <v>Nemotecnico CMF</v>
      </c>
      <c r="L6" s="77" t="str">
        <f>_xll.ECONOMATICA($B$7:$B$3200,"Date of Last Quote",,,,,,,,,"Fecha de la últ. Cotización")</f>
        <v>Fecha de la últ. Cotización</v>
      </c>
      <c r="M6" s="78" t="str">
        <f>_xll.ECONOMATICA($B$7:$B$3200,"close",,$D$3,,,,,,,"Valor Cuota")</f>
        <v>Valor Cuota</v>
      </c>
      <c r="N6" s="79" t="str">
        <f>_xll.ECONOMATICA($B$7:$B$3200,"NAV",,$D$3,,,,,,,"Valor Cuota")</f>
        <v>Valor Cuota</v>
      </c>
      <c r="O6" s="79" t="str">
        <f>_xll.ECONOMATICA($B$7:$B$3200,"Max of the Serie",$N$5,$D$3,,,,,,,"Valor Máximo Cuota",)</f>
        <v>Valor Máximo Cuota</v>
      </c>
      <c r="P6" s="77" t="s">
        <v>3479</v>
      </c>
      <c r="Q6" s="77" t="str">
        <f>_xll.ECONOMATICA($B$7:$B$3200,"Max of the Serie",$N$5,$D$3,,,,,,,"Fecha del Valor Máximo",{"std.tec.cals=0";"std.tec.dtovlr=true"})</f>
        <v>Fecha del Valor Máximo</v>
      </c>
      <c r="R6" s="78" t="str">
        <f>_xll.ECONOMATICA($B$7:$B$3200,"Net Assets",,$D$3,,,,"Thousands",,,"Patrimonio (en miles)")</f>
        <v>Patrimonio (en miles)</v>
      </c>
      <c r="S6" s="78" t="str">
        <f>_xll.ECONOMATICA($B$7:$B$3200,"Hist Average",$N$5,$D$3,,,,"Thousands",,,"Patrimonio Promedio (en miles)",{"std.tec.cals=12"})</f>
        <v>Patrimonio Promedio (en miles)</v>
      </c>
      <c r="U6" s="75" t="str">
        <f>_xll.ECONOMATICA($B$7:$B$3200,"RETURN",$U$5,$D$3,,,,"decimal",,,"Retorno")</f>
        <v>Retorno</v>
      </c>
      <c r="V6" s="75" t="str">
        <f>_xll.ECONOMATICA($B$7:$B$3200,"Premium",$U$5,$D$3,,,,,,,"Dif.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Dif. SP IPSA (p.p)</v>
      </c>
      <c r="W6" s="75" t="str">
        <f>_xll.ECONOMATICA($B$7:$B$3200,"RETURN",$W$5,$D$3,,,,"decimal",,,"Retorno")</f>
        <v>Retorno</v>
      </c>
      <c r="X6" s="75" t="str">
        <f>_xll.ECONOMATICA($B$7:$B$3200,"Premium",$W$5,$D$3,,,,,,,"Dif.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Dif. SP IPSA (p.p)</v>
      </c>
      <c r="Y6" s="75" t="str">
        <f>_xll.ECONOMATICA($B$7:$B$3200,"RETURN",$Y$5,$D$3,,,,"decimal",,,"Retorno")</f>
        <v>Retorno</v>
      </c>
      <c r="Z6" s="75" t="str">
        <f>_xll.ECONOMATICA($B$7:$B$3200,"Premium",$Y$5,$D$3,,,,,,,"Dif.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Dif. SP IPSA (p.p)</v>
      </c>
      <c r="AA6" s="75" t="str">
        <f>_xll.ECONOMATICA($B$7:$B$3200,"RETURN",AA5,$D$3,,,,"decimal",,,"Retorno")</f>
        <v>Retorno</v>
      </c>
      <c r="AB6" s="75" t="str">
        <f>_xll.ECONOMATICA($B$7:$B$3200,"Premium",$AA$5,$D$3,,,,,,,"Dif.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Dif. SP IPSA (p.p)</v>
      </c>
      <c r="AC6" s="75" t="str">
        <f>_xll.ECONOMATICA($B$7:$B$3200,"RETURN",$AC$5,$D$3,,,,"decimal",,,"Retorno")</f>
        <v>Retorno</v>
      </c>
      <c r="AD6" s="75" t="str">
        <f>_xll.ECONOMATICA($B$7:$B$3200,"Premium",$AC$5,$D$3,,,,,,,"Dif.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Dif. SP IPSA (p.p)</v>
      </c>
      <c r="AE6" s="75" t="str">
        <f>_xll.ECONOMATICA($B$7:$B$3200,"RETURN",$AE$5,$D$3,,,,"decimal",,,"Retorno")</f>
        <v>Retorno</v>
      </c>
      <c r="AF6" s="75" t="str">
        <f>_xll.ECONOMATICA($B$7:$B$3200,"Premium",$AE$5,$D$3,,,,,,,"Dif.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Dif. SP IPSA (p.p)</v>
      </c>
      <c r="AG6" s="75" t="str">
        <f>_xll.ECONOMATICA($B$7:$B$3200,"RETURN","IN THE MONTH",$D$3,,,,"decimal",,,"Retorno")</f>
        <v>Retorno</v>
      </c>
      <c r="AH6" s="75" t="str">
        <f>_xll.ECONOMATICA($B$7:$B$3200,"Premium","in the month",$D$3,,,,,,,"Dif.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Dif. SP IPSA (p.p)</v>
      </c>
      <c r="AI6" s="75" t="str">
        <f>_xll.ECONOMATICA($B$7:$B$3200,"RETURN","IN THE YEAR",$D$3,,,,"decimal",,,"Retorno")</f>
        <v>Retorno</v>
      </c>
      <c r="AJ6" s="75" t="str">
        <f>_xll.ECONOMATICA($B$7:$B$3200,"Premium","in the year",$D$3,,,,,,,"Dif.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Dif. SP IPSA (p.p)</v>
      </c>
      <c r="AK6" s="75" t="str">
        <f>_xll.ECONOMATICA($B$7:$B$3200,"RETURN","From Start",$D$3,,,,"decimal",,,"Retorno")</f>
        <v>Retorno</v>
      </c>
      <c r="AL6" s="75" t="str">
        <f>_xll.ECONOMATICA($B$7:$B$3200,"RETURN","From Start",$D$3,,,,"decimal",,,"Promedio Anual",{"std.tec.ppr.per=4";"std.tec.ppr.pertd=false"})</f>
        <v>Promedio Anual</v>
      </c>
      <c r="AM6" s="75" t="str">
        <f>_xll.ECONOMATICA($B$7:$B$3200,"PREMIUM","From Start",$D$3,,,,,,,"Dif. Promedio Anual vs SP IPSA (p.p)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fordpr=1"})</f>
        <v>Dif. Promedio Anual vs SP IPSA (p.p)</v>
      </c>
      <c r="AO6" s="77" t="str">
        <f>_xll.ECONOMATICA($B$7:$B$3200,"Return M",$AQ$5,$D$3,,,,"decimal",,,"Mayor Retorno Diario",{"jtc.per=0";"std.tec.dret.per=0"})</f>
        <v>Mayor Retorno Diario</v>
      </c>
      <c r="AP6" s="77" t="str">
        <f>_xll.ECONOMATICA($B$7:$B$3200,"Return M",$AQ$5,$D$3,,,,"decimal",,,"Menor Retorno Diario",{"jtc.per=0";"std.tec.dret.per=0";"std.tec.dret.mom=true"})</f>
        <v>Menor Retorno Diario</v>
      </c>
      <c r="AQ6" s="77" t="str">
        <f>_xll.ECONOMATICA($B$7:$B$3200,"Return M",$AQ$5,$D$3,,,,"decimal",,,"Mayor Retorno Mensual",)</f>
        <v>Mayor Retorno Mensual</v>
      </c>
      <c r="AR6" s="77" t="str">
        <f>_xll.ECONOMATICA($B$7:$B$3200,"Return M",$AQ$5,$D$3,,,,"decimal",,,"Menor Retorno Mensual",{"std.tec.dret.mom=true"})</f>
        <v>Menor Retorno Mensual</v>
      </c>
      <c r="AS6" s="77" t="str">
        <f>_xll.ECONOMATICA($B$7:$B$3200,"Number Return",$AQ$5,$D$3,,,,,,,"Meses Positivos",{"std.tec.dret.noprc=true"})</f>
        <v>Meses Positivos</v>
      </c>
      <c r="AT6" s="77" t="str">
        <f>_xll.ECONOMATICA($B$7:$B$3200,"Number Return",$AQ$5,$D$3,,,,,,,"Meses Negativos",{"std.tec.dret.cmp=-1";"std.tec.dret.noprc=true"})</f>
        <v>Meses Negativos</v>
      </c>
      <c r="AU6" s="77" t="str">
        <f>_xll.ECONOMATICA($B$7:$B$3200,"Number Premium",$AQ$5,$D$3,,,,,,,"Meses Acima    SP IPSA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dret.noprc=true"})</f>
        <v>Meses Acima    SP IPSA</v>
      </c>
      <c r="AV6" s="77" t="str">
        <f>_xll.ECONOMATICA($B$7:$B$3200,"Number Premium",$AQ$5,$D$3,,,,,,,"Meses Abaixo   SP IPSA",{"std.tec.stt.bmk=0:4923,1:0,2:79083,3:0,4:8107,5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dret.cmp=-1";"std.tec.dret.noprc=true"})</f>
        <v>Meses Abaixo   SP IPSA</v>
      </c>
      <c r="AX6" s="75" t="str">
        <f>_xll.ECONOMATICA($B$7:$B$3200,"Volatility",$AZ$5,$D$3,,,,"decimal",,,"Volatilidad")</f>
        <v>Volatilidad</v>
      </c>
      <c r="AY6" s="75" t="str">
        <f>_xll.ECONOMATICA($B$7:$B$3200,"Sharpe",$AZ$5,$D$3,,,,,,,"Sharpe")</f>
        <v>Sharpe</v>
      </c>
      <c r="AZ6" s="75" t="str">
        <f>_xll.ECONOMATICA($B$7:$B$3200,"InfoRatio",$AZ$5,$D$3,,,,,,,"InfoRatio")</f>
        <v>InfoRatio</v>
      </c>
      <c r="BA6" s="75" t="str">
        <f>_xll.ECONOMATICA($B$7:$B$3200,"Sortino",$AZ$5,$D$3,,,,,,,"Sortino")</f>
        <v>Sortino</v>
      </c>
      <c r="BB6" s="75" t="str">
        <f>_xll.ECONOMATICA($B$7:$B$3200,"VAR %",$AZ$5,$D$3,,,,"decimal",,,"VaR 95%")</f>
        <v>VaR 95%</v>
      </c>
      <c r="BC6" s="80" t="str">
        <f>_xll.ECONOMATICA($B$7:$B$3200,"MaxLoss",$AZ$5,$D$3,,,,,,,"Perdida Máxima")</f>
        <v>Perdida Máxima</v>
      </c>
      <c r="BD6" s="75" t="str">
        <f>_xll.ECONOMATICA($B$7:$B$3200,"MaxLoss",$AZ$5,$D$3,,,,,,,"Fecha del Peak",{"std.tec.tpmdd=2"})</f>
        <v>Fecha del Peak</v>
      </c>
      <c r="BE6" s="75" t="str">
        <f>_xll.ECONOMATICA($B$7:$B$3200,"MaxLoss",$AZ$5,$D$3,,,,,,,"Fecha del Fondo",{"std.tec.tpmdd=3"})</f>
        <v>Fecha del Fondo</v>
      </c>
      <c r="BF6" s="75" t="str">
        <f>_xll.ECONOMATICA($B$7:$B$3200,"MaxLoss",$AZ$5,$D$3,,,,,,,"Días de Recuperación",{"std.tec.tpmdd=1"})</f>
        <v>Días de Recuperación</v>
      </c>
      <c r="BG6" s="75" t="str">
        <f>_xll.ECONOMATICA($B$7:$B$3200,"MaxLoss",$AZ$5,$D$3,,,,,,,"Fecha de Recuperación",{"std.tec.tpmdd=4"})</f>
        <v>Fecha de Recuperación</v>
      </c>
    </row>
    <row r="7" spans="1:60" x14ac:dyDescent="0.25">
      <c r="A7" s="3"/>
      <c r="B7" s="81" t="s">
        <v>1278</v>
      </c>
      <c r="C7" s="81" t="s">
        <v>3481</v>
      </c>
      <c r="D7" s="81" t="s">
        <v>655</v>
      </c>
      <c r="E7" s="82" t="s">
        <v>1161</v>
      </c>
      <c r="F7" s="82" t="s">
        <v>1098</v>
      </c>
      <c r="G7" s="83" t="s">
        <v>1120</v>
      </c>
      <c r="H7" s="84" t="s">
        <v>1128</v>
      </c>
      <c r="I7" s="85" t="s">
        <v>3480</v>
      </c>
      <c r="J7" s="85" t="s">
        <v>3482</v>
      </c>
      <c r="K7" s="3"/>
      <c r="L7" s="86">
        <v>44029</v>
      </c>
      <c r="M7" s="87">
        <v>1150.33000000007</v>
      </c>
      <c r="N7" s="88">
        <v>1150.33000000007</v>
      </c>
      <c r="O7" s="88">
        <v>1503.4849999994001</v>
      </c>
      <c r="P7" s="89">
        <f t="shared" ref="P7:P70" si="0">IFERROR(N7/O7,"")</f>
        <v>0.76510906327667316</v>
      </c>
      <c r="Q7" s="86">
        <v>43756</v>
      </c>
      <c r="R7" s="90">
        <v>621684.64199999999</v>
      </c>
      <c r="S7" s="90">
        <v>570818.32135156298</v>
      </c>
      <c r="T7" s="3"/>
      <c r="U7" s="91">
        <v>-4.0117288572219002E-3</v>
      </c>
      <c r="V7" s="92">
        <v>0.771601724409265</v>
      </c>
      <c r="W7" s="91">
        <v>4.80519706507039E-2</v>
      </c>
      <c r="X7" s="92">
        <v>4.8137066809431399</v>
      </c>
      <c r="Y7" s="91">
        <v>-0.17570645338390001</v>
      </c>
      <c r="Z7" s="92">
        <v>0.57951057044556398</v>
      </c>
      <c r="AA7" s="91">
        <v>-0.212117903758481</v>
      </c>
      <c r="AB7" s="92">
        <v>-0.31376201505190698</v>
      </c>
      <c r="AC7" s="91">
        <v>-0.32194839939707898</v>
      </c>
      <c r="AD7" s="92">
        <v>-6.8466439873154696</v>
      </c>
      <c r="AE7" s="91">
        <v>-0.28273716272990002</v>
      </c>
      <c r="AF7" s="93">
        <v>-7.4343065783032198</v>
      </c>
      <c r="AG7" s="91">
        <v>2.0193956845105301E-2</v>
      </c>
      <c r="AH7" s="92">
        <v>1.11316573238582</v>
      </c>
      <c r="AI7" s="91">
        <v>-0.13742417415327501</v>
      </c>
      <c r="AJ7" s="92">
        <v>0.74095826457778502</v>
      </c>
      <c r="AK7" s="91">
        <v>-0.33298867438163099</v>
      </c>
      <c r="AL7" s="91">
        <v>-5.2265304761022001E-2</v>
      </c>
      <c r="AM7" s="92">
        <v>-25.626149829651698</v>
      </c>
      <c r="AN7" s="3"/>
      <c r="AO7" s="94">
        <v>7.3500654298186405E-2</v>
      </c>
      <c r="AP7" s="94">
        <v>-9.2073703510395705E-2</v>
      </c>
      <c r="AQ7" s="94">
        <v>0.12742855958829799</v>
      </c>
      <c r="AR7" s="94">
        <v>-0.15427395880848099</v>
      </c>
      <c r="AS7" s="95">
        <v>5</v>
      </c>
      <c r="AT7" s="95">
        <v>7</v>
      </c>
      <c r="AU7" s="95">
        <v>6</v>
      </c>
      <c r="AV7" s="96">
        <v>6</v>
      </c>
      <c r="AW7" s="3"/>
      <c r="AX7" s="97">
        <v>0.29107829121436202</v>
      </c>
      <c r="AY7" s="98">
        <v>-0.66024183900481104</v>
      </c>
      <c r="AZ7" s="98">
        <v>-0.139162330514182</v>
      </c>
      <c r="BA7" s="98">
        <v>-0.88568302091698603</v>
      </c>
      <c r="BB7" s="89">
        <v>2.9820855701182199E-2</v>
      </c>
      <c r="BC7" s="99">
        <v>-43.206829466216703</v>
      </c>
      <c r="BD7" s="86">
        <v>43756</v>
      </c>
      <c r="BE7" s="86">
        <v>43913</v>
      </c>
      <c r="BF7" s="95"/>
      <c r="BG7" s="86"/>
      <c r="BH7" s="3"/>
    </row>
    <row r="8" spans="1:60" x14ac:dyDescent="0.25">
      <c r="A8" s="3"/>
      <c r="B8" s="81" t="s">
        <v>1279</v>
      </c>
      <c r="C8" s="81" t="s">
        <v>3483</v>
      </c>
      <c r="D8" s="81" t="s">
        <v>655</v>
      </c>
      <c r="E8" s="82" t="s">
        <v>1162</v>
      </c>
      <c r="F8" s="82" t="s">
        <v>1098</v>
      </c>
      <c r="G8" s="83" t="s">
        <v>1120</v>
      </c>
      <c r="H8" s="84" t="s">
        <v>1128</v>
      </c>
      <c r="I8" s="85" t="s">
        <v>3480</v>
      </c>
      <c r="J8" s="85" t="s">
        <v>3484</v>
      </c>
      <c r="K8" s="3"/>
      <c r="L8" s="86">
        <v>44029</v>
      </c>
      <c r="M8" s="87">
        <v>1241.9682999998299</v>
      </c>
      <c r="N8" s="88">
        <v>1241.9682999998299</v>
      </c>
      <c r="O8" s="88">
        <v>1653.6638999991101</v>
      </c>
      <c r="P8" s="89">
        <f t="shared" si="0"/>
        <v>0.75104034139010856</v>
      </c>
      <c r="Q8" s="86">
        <v>43756</v>
      </c>
      <c r="R8" s="90">
        <v>1192645.706</v>
      </c>
      <c r="S8" s="90">
        <v>1299788.23129297</v>
      </c>
      <c r="T8" s="3"/>
      <c r="U8" s="91">
        <v>-4.0662718602106898E-3</v>
      </c>
      <c r="V8" s="92">
        <v>0.76614742411038605</v>
      </c>
      <c r="W8" s="91">
        <v>4.6330454082635697E-2</v>
      </c>
      <c r="X8" s="92">
        <v>4.6415550241363199</v>
      </c>
      <c r="Y8" s="91">
        <v>-0.18388660596887299</v>
      </c>
      <c r="Z8" s="92">
        <v>-0.238504688051762</v>
      </c>
      <c r="AA8" s="91">
        <v>-0.230501958490931</v>
      </c>
      <c r="AB8" s="92">
        <v>-2.1521674882969801</v>
      </c>
      <c r="AC8" s="91">
        <v>-0.35081570624955899</v>
      </c>
      <c r="AD8" s="92">
        <v>-9.7333746725635102</v>
      </c>
      <c r="AE8" s="91">
        <v>-0.32668178798048803</v>
      </c>
      <c r="AF8" s="93">
        <v>-11.828769103361999</v>
      </c>
      <c r="AG8" s="91">
        <v>1.9244015133153901E-2</v>
      </c>
      <c r="AH8" s="92">
        <v>1.0181715611906801</v>
      </c>
      <c r="AI8" s="91">
        <v>-0.14691975909227001</v>
      </c>
      <c r="AJ8" s="92">
        <v>-0.20860022932174599</v>
      </c>
      <c r="AK8" s="91">
        <v>-0.42098958854854601</v>
      </c>
      <c r="AL8" s="91">
        <v>-6.9875088604967495E-2</v>
      </c>
      <c r="AM8" s="92">
        <v>-34.426241246343103</v>
      </c>
      <c r="AN8" s="3"/>
      <c r="AO8" s="94">
        <v>7.3441779901258997E-2</v>
      </c>
      <c r="AP8" s="94">
        <v>-9.2222906789247605E-2</v>
      </c>
      <c r="AQ8" s="94">
        <v>0.12557659722922801</v>
      </c>
      <c r="AR8" s="94">
        <v>-0.15570940314690199</v>
      </c>
      <c r="AS8" s="95">
        <v>5</v>
      </c>
      <c r="AT8" s="95">
        <v>7</v>
      </c>
      <c r="AU8" s="95">
        <v>6</v>
      </c>
      <c r="AV8" s="96">
        <v>6</v>
      </c>
      <c r="AW8" s="3"/>
      <c r="AX8" s="97">
        <v>0.290952244057262</v>
      </c>
      <c r="AY8" s="98">
        <v>-0.72225160961534096</v>
      </c>
      <c r="AZ8" s="98">
        <v>-0.28666211389645502</v>
      </c>
      <c r="BA8" s="98">
        <v>-0.96566841733419995</v>
      </c>
      <c r="BB8" s="89">
        <v>2.98046831394095E-2</v>
      </c>
      <c r="BC8" s="99">
        <v>-43.895624739641804</v>
      </c>
      <c r="BD8" s="86">
        <v>43756</v>
      </c>
      <c r="BE8" s="86">
        <v>43913</v>
      </c>
      <c r="BF8" s="95"/>
      <c r="BG8" s="86"/>
      <c r="BH8" s="3"/>
    </row>
    <row r="9" spans="1:60" x14ac:dyDescent="0.25">
      <c r="A9" s="3"/>
      <c r="B9" s="81" t="s">
        <v>1280</v>
      </c>
      <c r="C9" s="81" t="s">
        <v>3485</v>
      </c>
      <c r="D9" s="81" t="s">
        <v>655</v>
      </c>
      <c r="E9" s="82" t="s">
        <v>1163</v>
      </c>
      <c r="F9" s="82" t="s">
        <v>1098</v>
      </c>
      <c r="G9" s="83" t="s">
        <v>1120</v>
      </c>
      <c r="H9" s="84" t="s">
        <v>1128</v>
      </c>
      <c r="I9" s="85" t="s">
        <v>3480</v>
      </c>
      <c r="J9" s="85" t="s">
        <v>3486</v>
      </c>
      <c r="K9" s="3"/>
      <c r="L9" s="86">
        <v>44029</v>
      </c>
      <c r="M9" s="87">
        <v>861.92960000038101</v>
      </c>
      <c r="N9" s="88">
        <v>861.92960000038101</v>
      </c>
      <c r="O9" s="88">
        <v>1143.36319999956</v>
      </c>
      <c r="P9" s="89">
        <f t="shared" si="0"/>
        <v>0.75385459318676051</v>
      </c>
      <c r="Q9" s="86">
        <v>43756</v>
      </c>
      <c r="R9" s="90">
        <v>458110.88400000002</v>
      </c>
      <c r="S9" s="90">
        <v>617441.70022949204</v>
      </c>
      <c r="T9" s="3"/>
      <c r="U9" s="91">
        <v>-4.0527502287659401E-3</v>
      </c>
      <c r="V9" s="92">
        <v>0.767499587254861</v>
      </c>
      <c r="W9" s="91">
        <v>4.6760497423747403E-2</v>
      </c>
      <c r="X9" s="92">
        <v>4.6845593582475002</v>
      </c>
      <c r="Y9" s="91">
        <v>-0.18184923818887899</v>
      </c>
      <c r="Z9" s="92">
        <v>-3.47679100523237E-2</v>
      </c>
      <c r="AA9" s="91">
        <v>-0.22666518327430801</v>
      </c>
      <c r="AB9" s="92">
        <v>-1.7684899666346601</v>
      </c>
      <c r="AC9" s="91">
        <v>-0.34427619334135701</v>
      </c>
      <c r="AD9" s="92">
        <v>-9.0794233817432506</v>
      </c>
      <c r="AE9" s="91">
        <v>-0.31642719176568801</v>
      </c>
      <c r="AF9" s="93">
        <v>-10.803309481882</v>
      </c>
      <c r="AG9" s="91">
        <v>1.9481372779409901E-2</v>
      </c>
      <c r="AH9" s="92">
        <v>1.0419073258162801</v>
      </c>
      <c r="AI9" s="91">
        <v>-0.14459084184913101</v>
      </c>
      <c r="AJ9" s="92">
        <v>2.4291494992212399E-2</v>
      </c>
      <c r="AK9" s="91">
        <v>-0.39969961635419199</v>
      </c>
      <c r="AL9" s="91">
        <v>-6.5412122887210003E-2</v>
      </c>
      <c r="AM9" s="92">
        <v>-32.297244026907698</v>
      </c>
      <c r="AN9" s="3"/>
      <c r="AO9" s="94">
        <v>7.3456555353914196E-2</v>
      </c>
      <c r="AP9" s="94">
        <v>-9.2185615476482796E-2</v>
      </c>
      <c r="AQ9" s="94">
        <v>0.12603927083007899</v>
      </c>
      <c r="AR9" s="94">
        <v>-0.155350715434033</v>
      </c>
      <c r="AS9" s="95">
        <v>5</v>
      </c>
      <c r="AT9" s="95">
        <v>7</v>
      </c>
      <c r="AU9" s="95">
        <v>6</v>
      </c>
      <c r="AV9" s="96">
        <v>6</v>
      </c>
      <c r="AW9" s="3"/>
      <c r="AX9" s="97">
        <v>0.29093922509695402</v>
      </c>
      <c r="AY9" s="98">
        <v>-0.70954487383278297</v>
      </c>
      <c r="AZ9" s="98">
        <v>-0.25610167644435899</v>
      </c>
      <c r="BA9" s="98">
        <v>-0.94929936237440404</v>
      </c>
      <c r="BB9" s="89">
        <v>2.98040065706664E-2</v>
      </c>
      <c r="BC9" s="99">
        <v>-43.774821509025102</v>
      </c>
      <c r="BD9" s="86">
        <v>43756</v>
      </c>
      <c r="BE9" s="86">
        <v>43913</v>
      </c>
      <c r="BF9" s="95"/>
      <c r="BG9" s="86"/>
      <c r="BH9" s="3"/>
    </row>
    <row r="10" spans="1:60" x14ac:dyDescent="0.25">
      <c r="A10" s="3"/>
      <c r="B10" s="81" t="s">
        <v>9</v>
      </c>
      <c r="C10" s="81" t="s">
        <v>3487</v>
      </c>
      <c r="D10" s="81" t="s">
        <v>655</v>
      </c>
      <c r="E10" s="82" t="s">
        <v>1164</v>
      </c>
      <c r="F10" s="82" t="s">
        <v>1098</v>
      </c>
      <c r="G10" s="83" t="s">
        <v>1120</v>
      </c>
      <c r="H10" s="84" t="s">
        <v>1128</v>
      </c>
      <c r="I10" s="85" t="s">
        <v>3480</v>
      </c>
      <c r="J10" s="85" t="s">
        <v>3488</v>
      </c>
      <c r="K10" s="3"/>
      <c r="L10" s="86">
        <v>44029</v>
      </c>
      <c r="M10" s="87">
        <v>846.46349999960501</v>
      </c>
      <c r="N10" s="88">
        <v>846.46349999960501</v>
      </c>
      <c r="O10" s="88">
        <v>1112.4890000000601</v>
      </c>
      <c r="P10" s="89">
        <f t="shared" si="0"/>
        <v>0.76087359065982618</v>
      </c>
      <c r="Q10" s="86">
        <v>43756</v>
      </c>
      <c r="R10" s="90">
        <v>1400888.6140000001</v>
      </c>
      <c r="S10" s="90">
        <v>1660482.4411855501</v>
      </c>
      <c r="T10" s="3"/>
      <c r="U10" s="91">
        <v>-4.0189245737565198E-3</v>
      </c>
      <c r="V10" s="92">
        <v>0.77088215275580296</v>
      </c>
      <c r="W10" s="91">
        <v>4.7827042282733601E-2</v>
      </c>
      <c r="X10" s="92">
        <v>4.7912138441461103</v>
      </c>
      <c r="Y10" s="91">
        <v>-0.17677867238759101</v>
      </c>
      <c r="Z10" s="92">
        <v>0.47228867007652298</v>
      </c>
      <c r="AA10" s="91">
        <v>-0.21699672317743501</v>
      </c>
      <c r="AB10" s="92">
        <v>-0.801643956947373</v>
      </c>
      <c r="AC10" s="91">
        <v>-0.32777644271496698</v>
      </c>
      <c r="AD10" s="92">
        <v>-7.4294483191042699</v>
      </c>
      <c r="AE10" s="91">
        <v>-0.29048918626271197</v>
      </c>
      <c r="AF10" s="93">
        <v>-8.2095089315844199</v>
      </c>
      <c r="AG10" s="91">
        <v>2.0069789519766301E-2</v>
      </c>
      <c r="AH10" s="92">
        <v>1.10074899985193</v>
      </c>
      <c r="AI10" s="91">
        <v>-0.13879254220228199</v>
      </c>
      <c r="AJ10" s="92">
        <v>0.60412145967711695</v>
      </c>
      <c r="AK10" s="91">
        <v>-0.15353650000004601</v>
      </c>
      <c r="AL10" s="91">
        <v>-2.88676202007991E-2</v>
      </c>
      <c r="AM10" s="92">
        <v>-22.362591857381599</v>
      </c>
      <c r="AN10" s="3"/>
      <c r="AO10" s="94">
        <v>7.3493017875080099E-2</v>
      </c>
      <c r="AP10" s="94">
        <v>-9.2093192974134597E-2</v>
      </c>
      <c r="AQ10" s="94">
        <v>0.127186706082284</v>
      </c>
      <c r="AR10" s="94">
        <v>-0.154461402867164</v>
      </c>
      <c r="AS10" s="95">
        <v>5</v>
      </c>
      <c r="AT10" s="95">
        <v>7</v>
      </c>
      <c r="AU10" s="95">
        <v>6</v>
      </c>
      <c r="AV10" s="96">
        <v>6</v>
      </c>
      <c r="AW10" s="3"/>
      <c r="AX10" s="97">
        <v>0.29090731131553199</v>
      </c>
      <c r="AY10" s="98">
        <v>-0.67752368225683302</v>
      </c>
      <c r="AZ10" s="98">
        <v>-0.17913304224384799</v>
      </c>
      <c r="BA10" s="98">
        <v>-0.907934295300038</v>
      </c>
      <c r="BB10" s="89">
        <v>2.9802364890965698E-2</v>
      </c>
      <c r="BC10" s="99">
        <v>-43.474344465474097</v>
      </c>
      <c r="BD10" s="86">
        <v>43756</v>
      </c>
      <c r="BE10" s="86">
        <v>43913</v>
      </c>
      <c r="BF10" s="95"/>
      <c r="BG10" s="86"/>
      <c r="BH10" s="3"/>
    </row>
    <row r="11" spans="1:60" x14ac:dyDescent="0.25">
      <c r="A11" s="3"/>
      <c r="B11" s="81" t="s">
        <v>10</v>
      </c>
      <c r="C11" s="81" t="s">
        <v>3489</v>
      </c>
      <c r="D11" s="81" t="s">
        <v>655</v>
      </c>
      <c r="E11" s="82" t="s">
        <v>1165</v>
      </c>
      <c r="F11" s="82" t="s">
        <v>1098</v>
      </c>
      <c r="G11" s="83" t="s">
        <v>1120</v>
      </c>
      <c r="H11" s="84" t="s">
        <v>1128</v>
      </c>
      <c r="I11" s="85" t="s">
        <v>3480</v>
      </c>
      <c r="J11" s="85" t="s">
        <v>3490</v>
      </c>
      <c r="K11" s="3"/>
      <c r="L11" s="86">
        <v>44029</v>
      </c>
      <c r="M11" s="87">
        <v>894.70490000024404</v>
      </c>
      <c r="N11" s="88">
        <v>894.70490000024404</v>
      </c>
      <c r="O11" s="88">
        <v>1164.9589000009</v>
      </c>
      <c r="P11" s="89">
        <f t="shared" si="0"/>
        <v>0.76801413337376345</v>
      </c>
      <c r="Q11" s="86">
        <v>43756</v>
      </c>
      <c r="R11" s="90">
        <v>3065269.3739999998</v>
      </c>
      <c r="S11" s="90">
        <v>3920051.75587891</v>
      </c>
      <c r="T11" s="3"/>
      <c r="U11" s="91">
        <v>-3.9848181713750801E-3</v>
      </c>
      <c r="V11" s="92">
        <v>0.77429279299394704</v>
      </c>
      <c r="W11" s="91">
        <v>4.8903832916039398E-2</v>
      </c>
      <c r="X11" s="92">
        <v>4.8988929074766903</v>
      </c>
      <c r="Y11" s="91">
        <v>-0.17163757013622699</v>
      </c>
      <c r="Z11" s="92">
        <v>0.98639889521291502</v>
      </c>
      <c r="AA11" s="91">
        <v>-0.207128080680268</v>
      </c>
      <c r="AB11" s="92">
        <v>0.18522029276937199</v>
      </c>
      <c r="AC11" s="91">
        <v>-0.31072200068971101</v>
      </c>
      <c r="AD11" s="92">
        <v>-5.7240041165787297</v>
      </c>
      <c r="AE11" s="91">
        <v>-0.26334119499195402</v>
      </c>
      <c r="AF11" s="93">
        <v>-5.4947098045085996</v>
      </c>
      <c r="AG11" s="91">
        <v>2.06637940245855E-2</v>
      </c>
      <c r="AH11" s="92">
        <v>1.1601494503338501</v>
      </c>
      <c r="AI11" s="91">
        <v>-0.13290975652853401</v>
      </c>
      <c r="AJ11" s="92">
        <v>1.1924000270519199</v>
      </c>
      <c r="AK11" s="91">
        <v>-0.10529510000022101</v>
      </c>
      <c r="AL11" s="91">
        <v>-1.93622966726252E-2</v>
      </c>
      <c r="AM11" s="92">
        <v>-17.538451857399199</v>
      </c>
      <c r="AN11" s="3"/>
      <c r="AO11" s="94">
        <v>7.3529713969037402E-2</v>
      </c>
      <c r="AP11" s="94">
        <v>-9.1999923437542694E-2</v>
      </c>
      <c r="AQ11" s="94">
        <v>0.12834494224807699</v>
      </c>
      <c r="AR11" s="94">
        <v>-0.153563630066928</v>
      </c>
      <c r="AS11" s="95">
        <v>5</v>
      </c>
      <c r="AT11" s="95">
        <v>7</v>
      </c>
      <c r="AU11" s="95">
        <v>7</v>
      </c>
      <c r="AV11" s="96">
        <v>5</v>
      </c>
      <c r="AW11" s="3"/>
      <c r="AX11" s="97">
        <v>0.29087747162237099</v>
      </c>
      <c r="AY11" s="98">
        <v>-0.64484468904356596</v>
      </c>
      <c r="AZ11" s="98">
        <v>-0.10064690447291</v>
      </c>
      <c r="BA11" s="98">
        <v>-0.86556004450994795</v>
      </c>
      <c r="BB11" s="89">
        <v>2.9800946401228399E-2</v>
      </c>
      <c r="BC11" s="99">
        <v>-43.169720408215703</v>
      </c>
      <c r="BD11" s="86">
        <v>43756</v>
      </c>
      <c r="BE11" s="86">
        <v>43913</v>
      </c>
      <c r="BF11" s="95"/>
      <c r="BG11" s="86"/>
      <c r="BH11" s="3"/>
    </row>
    <row r="12" spans="1:60" x14ac:dyDescent="0.25">
      <c r="A12" s="3"/>
      <c r="B12" s="81" t="s">
        <v>1281</v>
      </c>
      <c r="C12" s="81" t="s">
        <v>3491</v>
      </c>
      <c r="D12" s="81" t="s">
        <v>655</v>
      </c>
      <c r="E12" s="82" t="s">
        <v>1166</v>
      </c>
      <c r="F12" s="82" t="s">
        <v>1098</v>
      </c>
      <c r="G12" s="83" t="s">
        <v>1120</v>
      </c>
      <c r="H12" s="84" t="s">
        <v>1128</v>
      </c>
      <c r="I12" s="85" t="s">
        <v>3480</v>
      </c>
      <c r="J12" s="85" t="s">
        <v>3492</v>
      </c>
      <c r="K12" s="3"/>
      <c r="L12" s="86">
        <v>44029</v>
      </c>
      <c r="M12" s="87">
        <v>1030.10859999992</v>
      </c>
      <c r="N12" s="88">
        <v>1030.10859999992</v>
      </c>
      <c r="O12" s="88">
        <v>1338.2389000002299</v>
      </c>
      <c r="P12" s="89">
        <f t="shared" si="0"/>
        <v>0.76974940722448215</v>
      </c>
      <c r="Q12" s="86">
        <v>43756</v>
      </c>
      <c r="R12" s="90">
        <v>10065282.164000001</v>
      </c>
      <c r="S12" s="90">
        <v>12008866.8719844</v>
      </c>
      <c r="T12" s="3"/>
      <c r="U12" s="91">
        <v>-3.9765187566445101E-3</v>
      </c>
      <c r="V12" s="92">
        <v>0.77512273446700397</v>
      </c>
      <c r="W12" s="91">
        <v>4.9163828196469701E-2</v>
      </c>
      <c r="X12" s="92">
        <v>4.9248924355197197</v>
      </c>
      <c r="Y12" s="91">
        <v>-0.17038984103681301</v>
      </c>
      <c r="Z12" s="92">
        <v>1.1111718051543</v>
      </c>
      <c r="AA12" s="91">
        <v>-0.20472614621132401</v>
      </c>
      <c r="AB12" s="92">
        <v>0.42541373966378199</v>
      </c>
      <c r="AC12" s="91">
        <v>-0.30654005827091202</v>
      </c>
      <c r="AD12" s="92">
        <v>-5.3058098746987499</v>
      </c>
      <c r="AE12" s="91">
        <v>-0.25663361103681398</v>
      </c>
      <c r="AF12" s="93">
        <v>-4.8239514089946196</v>
      </c>
      <c r="AG12" s="91">
        <v>2.0807107715882001E-2</v>
      </c>
      <c r="AH12" s="92">
        <v>1.1744808194634999</v>
      </c>
      <c r="AI12" s="91">
        <v>-0.13148166759492599</v>
      </c>
      <c r="AJ12" s="92">
        <v>1.3352089204127</v>
      </c>
      <c r="AK12" s="91">
        <v>-0.11704979665592</v>
      </c>
      <c r="AL12" s="91">
        <v>-1.6366737754651701E-2</v>
      </c>
      <c r="AM12" s="92">
        <v>-4.0322620570805201</v>
      </c>
      <c r="AN12" s="3"/>
      <c r="AO12" s="94">
        <v>7.3538614715289399E-2</v>
      </c>
      <c r="AP12" s="94">
        <v>-9.1977476133324701E-2</v>
      </c>
      <c r="AQ12" s="94">
        <v>0.12862468482679101</v>
      </c>
      <c r="AR12" s="94">
        <v>-0.15334688531496801</v>
      </c>
      <c r="AS12" s="95">
        <v>5</v>
      </c>
      <c r="AT12" s="95">
        <v>7</v>
      </c>
      <c r="AU12" s="95">
        <v>7</v>
      </c>
      <c r="AV12" s="96">
        <v>5</v>
      </c>
      <c r="AW12" s="3"/>
      <c r="AX12" s="97">
        <v>0.29086938616004798</v>
      </c>
      <c r="AY12" s="98">
        <v>-0.63689412425810599</v>
      </c>
      <c r="AZ12" s="98">
        <v>-8.1555386803870505E-2</v>
      </c>
      <c r="BA12" s="98">
        <v>-0.85522741682871095</v>
      </c>
      <c r="BB12" s="89">
        <v>2.9800515522074401E-2</v>
      </c>
      <c r="BC12" s="99">
        <v>-43.095967394125203</v>
      </c>
      <c r="BD12" s="86">
        <v>43756</v>
      </c>
      <c r="BE12" s="86">
        <v>43913</v>
      </c>
      <c r="BF12" s="95"/>
      <c r="BG12" s="86"/>
      <c r="BH12" s="3"/>
    </row>
    <row r="13" spans="1:60" x14ac:dyDescent="0.25">
      <c r="A13" s="3"/>
      <c r="B13" s="81" t="s">
        <v>11</v>
      </c>
      <c r="C13" s="81" t="s">
        <v>3493</v>
      </c>
      <c r="D13" s="81" t="s">
        <v>655</v>
      </c>
      <c r="E13" s="82" t="s">
        <v>1167</v>
      </c>
      <c r="F13" s="82" t="s">
        <v>1098</v>
      </c>
      <c r="G13" s="83" t="s">
        <v>1120</v>
      </c>
      <c r="H13" s="84" t="s">
        <v>1128</v>
      </c>
      <c r="I13" s="85" t="s">
        <v>3480</v>
      </c>
      <c r="J13" s="85" t="s">
        <v>1096</v>
      </c>
      <c r="K13" s="3"/>
      <c r="L13" s="86">
        <v>44029</v>
      </c>
      <c r="M13" s="87">
        <v>698.60450000036496</v>
      </c>
      <c r="N13" s="88">
        <v>698.60450000036496</v>
      </c>
      <c r="O13" s="88">
        <v>902.76400000043202</v>
      </c>
      <c r="P13" s="89">
        <f t="shared" si="0"/>
        <v>0.77385064092058464</v>
      </c>
      <c r="Q13" s="86">
        <v>43756</v>
      </c>
      <c r="R13" s="90">
        <v>126389.367</v>
      </c>
      <c r="S13" s="90">
        <v>331100.71183642599</v>
      </c>
      <c r="T13" s="3"/>
      <c r="U13" s="91">
        <v>-3.9571986644659799E-3</v>
      </c>
      <c r="V13" s="92">
        <v>0.77705474368485705</v>
      </c>
      <c r="W13" s="91">
        <v>4.9776296607888099E-2</v>
      </c>
      <c r="X13" s="92">
        <v>4.98613927666156</v>
      </c>
      <c r="Y13" s="91">
        <v>-0.16744477385509501</v>
      </c>
      <c r="Z13" s="92">
        <v>1.40567852332606</v>
      </c>
      <c r="AA13" s="91">
        <v>-0.19904140112892499</v>
      </c>
      <c r="AB13" s="92">
        <v>0.99388824790366903</v>
      </c>
      <c r="AC13" s="91"/>
      <c r="AD13" s="92"/>
      <c r="AE13" s="91"/>
      <c r="AF13" s="93"/>
      <c r="AG13" s="91">
        <v>2.11446920257004E-2</v>
      </c>
      <c r="AH13" s="92">
        <v>1.2082392504453301</v>
      </c>
      <c r="AI13" s="91">
        <v>-0.12811019038694199</v>
      </c>
      <c r="AJ13" s="92">
        <v>1.67235664121108</v>
      </c>
      <c r="AK13" s="91">
        <v>-0.301395499999635</v>
      </c>
      <c r="AL13" s="91">
        <v>-0.161253060757299</v>
      </c>
      <c r="AM13" s="92">
        <v>-4.3615578394383201</v>
      </c>
      <c r="AN13" s="3"/>
      <c r="AO13" s="94">
        <v>7.35594513644173E-2</v>
      </c>
      <c r="AP13" s="94">
        <v>-9.1924464969488306E-2</v>
      </c>
      <c r="AQ13" s="94">
        <v>0.12928341290360601</v>
      </c>
      <c r="AR13" s="94">
        <v>-0.152836032567429</v>
      </c>
      <c r="AS13" s="95">
        <v>5</v>
      </c>
      <c r="AT13" s="95">
        <v>7</v>
      </c>
      <c r="AU13" s="95">
        <v>7</v>
      </c>
      <c r="AV13" s="96">
        <v>5</v>
      </c>
      <c r="AW13" s="3"/>
      <c r="AX13" s="97">
        <v>0.29085082480101798</v>
      </c>
      <c r="AY13" s="98">
        <v>-0.61807937787852996</v>
      </c>
      <c r="AZ13" s="98">
        <v>-3.6390872269066697E-2</v>
      </c>
      <c r="BA13" s="98">
        <v>-0.83073856622922904</v>
      </c>
      <c r="BB13" s="89">
        <v>2.9799549339368198E-2</v>
      </c>
      <c r="BC13" s="99">
        <v>-42.921915362239801</v>
      </c>
      <c r="BD13" s="86">
        <v>43756</v>
      </c>
      <c r="BE13" s="86">
        <v>43913</v>
      </c>
      <c r="BF13" s="95"/>
      <c r="BG13" s="86"/>
      <c r="BH13" s="3"/>
    </row>
    <row r="14" spans="1:60" x14ac:dyDescent="0.25">
      <c r="A14" s="3"/>
      <c r="B14" s="81" t="s">
        <v>12</v>
      </c>
      <c r="C14" s="81" t="s">
        <v>3494</v>
      </c>
      <c r="D14" s="81" t="s">
        <v>656</v>
      </c>
      <c r="E14" s="82" t="s">
        <v>1168</v>
      </c>
      <c r="F14" s="82" t="s">
        <v>1099</v>
      </c>
      <c r="G14" s="83" t="s">
        <v>1120</v>
      </c>
      <c r="H14" s="84" t="s">
        <v>1129</v>
      </c>
      <c r="I14" s="85" t="s">
        <v>3480</v>
      </c>
      <c r="J14" s="85" t="s">
        <v>1096</v>
      </c>
      <c r="K14" s="3"/>
      <c r="L14" s="86">
        <v>44029</v>
      </c>
      <c r="M14" s="87">
        <v>975.45210000034399</v>
      </c>
      <c r="N14" s="88">
        <v>975.45210000034399</v>
      </c>
      <c r="O14" s="88">
        <v>1167.4589000009</v>
      </c>
      <c r="P14" s="89">
        <f t="shared" si="0"/>
        <v>0.83553442438067149</v>
      </c>
      <c r="Q14" s="86">
        <v>43797</v>
      </c>
      <c r="R14" s="90">
        <v>1100709.6640000001</v>
      </c>
      <c r="S14" s="90">
        <v>548941.22302636702</v>
      </c>
      <c r="T14" s="3"/>
      <c r="U14" s="91">
        <v>5.4929100260778796E-3</v>
      </c>
      <c r="V14" s="92">
        <v>1.72206561273924</v>
      </c>
      <c r="W14" s="91">
        <v>2.5746502511538E-2</v>
      </c>
      <c r="X14" s="92">
        <v>2.5831598670265499</v>
      </c>
      <c r="Y14" s="91">
        <v>-0.12194967169852999</v>
      </c>
      <c r="Z14" s="92">
        <v>5.9551887389825398</v>
      </c>
      <c r="AA14" s="91">
        <v>-9.4150305976654601E-3</v>
      </c>
      <c r="AB14" s="92">
        <v>19.956525301036901</v>
      </c>
      <c r="AC14" s="91">
        <v>-7.9461257853836301E-2</v>
      </c>
      <c r="AD14" s="92">
        <v>17.402070167008802</v>
      </c>
      <c r="AE14" s="91">
        <v>-9.2695031779876494E-2</v>
      </c>
      <c r="AF14" s="93">
        <v>11.569906516699101</v>
      </c>
      <c r="AG14" s="91">
        <v>-2.46945673188748E-3</v>
      </c>
      <c r="AH14" s="92">
        <v>-1.15317562531345</v>
      </c>
      <c r="AI14" s="91">
        <v>-0.110180563308822</v>
      </c>
      <c r="AJ14" s="92">
        <v>3.4653193490230501</v>
      </c>
      <c r="AK14" s="91">
        <v>-2.4547899999561199E-2</v>
      </c>
      <c r="AL14" s="91">
        <v>-5.1081388128295701E-3</v>
      </c>
      <c r="AM14" s="92">
        <v>-7.3646377851255203</v>
      </c>
      <c r="AN14" s="3"/>
      <c r="AO14" s="94">
        <v>6.0174100712174501E-2</v>
      </c>
      <c r="AP14" s="94">
        <v>-0.114584192137991</v>
      </c>
      <c r="AQ14" s="94">
        <v>0.11082111223368001</v>
      </c>
      <c r="AR14" s="94">
        <v>-0.203553006596048</v>
      </c>
      <c r="AS14" s="95">
        <v>7</v>
      </c>
      <c r="AT14" s="95">
        <v>5</v>
      </c>
      <c r="AU14" s="95">
        <v>6</v>
      </c>
      <c r="AV14" s="96">
        <v>6</v>
      </c>
      <c r="AW14" s="3"/>
      <c r="AX14" s="97">
        <v>0.26193051617418001</v>
      </c>
      <c r="AY14" s="98">
        <v>-2.48985889064102E-2</v>
      </c>
      <c r="AZ14" s="98">
        <v>0.50153998053065196</v>
      </c>
      <c r="BA14" s="98">
        <v>-3.2301191244755501E-2</v>
      </c>
      <c r="BB14" s="89">
        <v>2.6621290457151201E-2</v>
      </c>
      <c r="BC14" s="99">
        <v>-33.711593615880702</v>
      </c>
      <c r="BD14" s="86">
        <v>43797</v>
      </c>
      <c r="BE14" s="86">
        <v>43910</v>
      </c>
      <c r="BF14" s="95"/>
      <c r="BG14" s="86"/>
      <c r="BH14" s="3"/>
    </row>
    <row r="15" spans="1:60" x14ac:dyDescent="0.25">
      <c r="A15" s="3"/>
      <c r="B15" s="81" t="s">
        <v>13</v>
      </c>
      <c r="C15" s="81" t="s">
        <v>3495</v>
      </c>
      <c r="D15" s="81" t="s">
        <v>656</v>
      </c>
      <c r="E15" s="82" t="s">
        <v>1169</v>
      </c>
      <c r="F15" s="82" t="s">
        <v>1099</v>
      </c>
      <c r="G15" s="83" t="s">
        <v>1120</v>
      </c>
      <c r="H15" s="84" t="s">
        <v>1129</v>
      </c>
      <c r="I15" s="85" t="s">
        <v>3480</v>
      </c>
      <c r="J15" s="85" t="s">
        <v>3496</v>
      </c>
      <c r="K15" s="3"/>
      <c r="L15" s="86">
        <v>44029</v>
      </c>
      <c r="M15" s="87">
        <v>868.86980000045196</v>
      </c>
      <c r="N15" s="88">
        <v>868.86980000045196</v>
      </c>
      <c r="O15" s="88">
        <v>868.86980000045196</v>
      </c>
      <c r="P15" s="89">
        <f t="shared" si="0"/>
        <v>1</v>
      </c>
      <c r="Q15" s="86">
        <v>44029</v>
      </c>
      <c r="R15" s="90">
        <v>0</v>
      </c>
      <c r="S15" s="90">
        <v>0</v>
      </c>
      <c r="T15" s="3"/>
      <c r="U15" s="91">
        <v>0</v>
      </c>
      <c r="V15" s="92">
        <v>1.17277461013146</v>
      </c>
      <c r="W15" s="91">
        <v>0</v>
      </c>
      <c r="X15" s="92">
        <v>8.5096158727537806E-3</v>
      </c>
      <c r="Y15" s="91">
        <v>0</v>
      </c>
      <c r="Z15" s="92">
        <v>18.1501559088356</v>
      </c>
      <c r="AA15" s="91">
        <v>0</v>
      </c>
      <c r="AB15" s="92">
        <v>20.8980283607962</v>
      </c>
      <c r="AC15" s="91"/>
      <c r="AD15" s="92"/>
      <c r="AE15" s="91"/>
      <c r="AF15" s="93"/>
      <c r="AG15" s="91">
        <v>0</v>
      </c>
      <c r="AH15" s="92">
        <v>-0.90622995212470403</v>
      </c>
      <c r="AI15" s="91">
        <v>0</v>
      </c>
      <c r="AJ15" s="92">
        <v>14.483375679905301</v>
      </c>
      <c r="AK15" s="91">
        <v>-0.123566933206312</v>
      </c>
      <c r="AL15" s="91">
        <v>-6.6633672666284796E-2</v>
      </c>
      <c r="AM15" s="92">
        <v>11.7250029332499</v>
      </c>
      <c r="AN15" s="3"/>
      <c r="AO15" s="94">
        <v>0</v>
      </c>
      <c r="AP15" s="94">
        <v>0</v>
      </c>
      <c r="AQ15" s="94">
        <v>0</v>
      </c>
      <c r="AR15" s="94">
        <v>0</v>
      </c>
      <c r="AS15" s="95">
        <v>0</v>
      </c>
      <c r="AT15" s="95">
        <v>0</v>
      </c>
      <c r="AU15" s="95">
        <v>7</v>
      </c>
      <c r="AV15" s="96">
        <v>5</v>
      </c>
      <c r="AW15" s="3"/>
      <c r="AX15" s="97">
        <v>0</v>
      </c>
      <c r="AY15" s="98">
        <v>-113.07365610974399</v>
      </c>
      <c r="AZ15" s="98">
        <v>0.54787164163735702</v>
      </c>
      <c r="BA15" s="98">
        <v>-15.957369743191499</v>
      </c>
      <c r="BB15" s="89">
        <v>0</v>
      </c>
      <c r="BC15" s="99">
        <v>0</v>
      </c>
      <c r="BD15" s="86">
        <v>43664</v>
      </c>
      <c r="BE15" s="86"/>
      <c r="BF15" s="95"/>
      <c r="BG15" s="86"/>
      <c r="BH15" s="3"/>
    </row>
    <row r="16" spans="1:60" x14ac:dyDescent="0.25">
      <c r="A16" s="3"/>
      <c r="B16" s="81" t="s">
        <v>14</v>
      </c>
      <c r="C16" s="81" t="s">
        <v>3497</v>
      </c>
      <c r="D16" s="81" t="s">
        <v>656</v>
      </c>
      <c r="E16" s="82" t="s">
        <v>1170</v>
      </c>
      <c r="F16" s="82" t="s">
        <v>1099</v>
      </c>
      <c r="G16" s="83" t="s">
        <v>1120</v>
      </c>
      <c r="H16" s="84" t="s">
        <v>1129</v>
      </c>
      <c r="I16" s="85" t="s">
        <v>3480</v>
      </c>
      <c r="J16" s="85" t="s">
        <v>1096</v>
      </c>
      <c r="K16" s="3"/>
      <c r="L16" s="86">
        <v>44029</v>
      </c>
      <c r="M16" s="87">
        <v>968.279199999757</v>
      </c>
      <c r="N16" s="88">
        <v>968.279199999757</v>
      </c>
      <c r="O16" s="88">
        <v>1158.0640999991399</v>
      </c>
      <c r="P16" s="89">
        <f t="shared" si="0"/>
        <v>0.83611882969213547</v>
      </c>
      <c r="Q16" s="86">
        <v>43797</v>
      </c>
      <c r="R16" s="90">
        <v>375823.92700000003</v>
      </c>
      <c r="S16" s="90">
        <v>437607.83198876999</v>
      </c>
      <c r="T16" s="3"/>
      <c r="U16" s="91">
        <v>5.49602663159021E-3</v>
      </c>
      <c r="V16" s="92">
        <v>1.7223772732904801</v>
      </c>
      <c r="W16" s="91">
        <v>2.5839353898845702E-2</v>
      </c>
      <c r="X16" s="92">
        <v>2.5924450057573298</v>
      </c>
      <c r="Y16" s="91">
        <v>-0.121467944913165</v>
      </c>
      <c r="Z16" s="92">
        <v>6.0033614175190504</v>
      </c>
      <c r="AA16" s="91">
        <v>-8.3217551418783807E-3</v>
      </c>
      <c r="AB16" s="92">
        <v>20.065852846601</v>
      </c>
      <c r="AC16" s="91">
        <v>-7.74308713334904E-2</v>
      </c>
      <c r="AD16" s="92">
        <v>17.6051088190579</v>
      </c>
      <c r="AE16" s="91">
        <v>-8.9693060243880601E-2</v>
      </c>
      <c r="AF16" s="93">
        <v>11.8701036702987</v>
      </c>
      <c r="AG16" s="91">
        <v>-2.4182321858461399E-3</v>
      </c>
      <c r="AH16" s="92">
        <v>-1.14805317070932</v>
      </c>
      <c r="AI16" s="91">
        <v>-0.10964674294155</v>
      </c>
      <c r="AJ16" s="92">
        <v>3.5187013857503202</v>
      </c>
      <c r="AK16" s="91">
        <v>-3.1720800000584901E-2</v>
      </c>
      <c r="AL16" s="91">
        <v>-6.6038489212587601E-3</v>
      </c>
      <c r="AM16" s="92">
        <v>-6.7001837726857003</v>
      </c>
      <c r="AN16" s="3"/>
      <c r="AO16" s="94">
        <v>6.0177320074217298E-2</v>
      </c>
      <c r="AP16" s="94">
        <v>-0.11458146960474599</v>
      </c>
      <c r="AQ16" s="94">
        <v>0.110921561738069</v>
      </c>
      <c r="AR16" s="94">
        <v>-0.203478631739854</v>
      </c>
      <c r="AS16" s="95">
        <v>7</v>
      </c>
      <c r="AT16" s="95">
        <v>5</v>
      </c>
      <c r="AU16" s="95">
        <v>6</v>
      </c>
      <c r="AV16" s="96">
        <v>6</v>
      </c>
      <c r="AW16" s="3"/>
      <c r="AX16" s="97">
        <v>0.26193402294738899</v>
      </c>
      <c r="AY16" s="98">
        <v>-2.0900776740234099E-2</v>
      </c>
      <c r="AZ16" s="98">
        <v>0.50446766235199902</v>
      </c>
      <c r="BA16" s="98">
        <v>-2.7118225049804299E-2</v>
      </c>
      <c r="BB16" s="89">
        <v>2.6621739027832499E-2</v>
      </c>
      <c r="BC16" s="99">
        <v>-33.689016005198901</v>
      </c>
      <c r="BD16" s="86">
        <v>43797</v>
      </c>
      <c r="BE16" s="86">
        <v>43910</v>
      </c>
      <c r="BF16" s="95"/>
      <c r="BG16" s="86"/>
      <c r="BH16" s="3"/>
    </row>
    <row r="17" spans="1:60" x14ac:dyDescent="0.25">
      <c r="A17" s="3"/>
      <c r="B17" s="81" t="s">
        <v>15</v>
      </c>
      <c r="C17" s="81" t="s">
        <v>3498</v>
      </c>
      <c r="D17" s="81" t="s">
        <v>656</v>
      </c>
      <c r="E17" s="82" t="s">
        <v>1171</v>
      </c>
      <c r="F17" s="82" t="s">
        <v>1099</v>
      </c>
      <c r="G17" s="83" t="s">
        <v>1120</v>
      </c>
      <c r="H17" s="84" t="s">
        <v>1129</v>
      </c>
      <c r="I17" s="85" t="s">
        <v>3480</v>
      </c>
      <c r="J17" s="85" t="s">
        <v>1096</v>
      </c>
      <c r="K17" s="3"/>
      <c r="L17" s="86">
        <v>44029</v>
      </c>
      <c r="M17" s="87">
        <v>894.53210000041895</v>
      </c>
      <c r="N17" s="88">
        <v>894.53210000041895</v>
      </c>
      <c r="O17" s="88">
        <v>1080.8677999991901</v>
      </c>
      <c r="P17" s="89">
        <f t="shared" si="0"/>
        <v>0.82760546664549473</v>
      </c>
      <c r="Q17" s="86">
        <v>43797</v>
      </c>
      <c r="R17" s="90">
        <v>2407854.0180000002</v>
      </c>
      <c r="S17" s="90">
        <v>2129566.2385390601</v>
      </c>
      <c r="T17" s="3"/>
      <c r="U17" s="91">
        <v>5.4516114141733903E-3</v>
      </c>
      <c r="V17" s="92">
        <v>1.7179357515487901</v>
      </c>
      <c r="W17" s="91">
        <v>2.4482594728397099E-2</v>
      </c>
      <c r="X17" s="92">
        <v>2.45676908871246</v>
      </c>
      <c r="Y17" s="91">
        <v>-0.12849302707400101</v>
      </c>
      <c r="Z17" s="92">
        <v>5.3008532014355296</v>
      </c>
      <c r="AA17" s="91">
        <v>-2.4204212274526099E-2</v>
      </c>
      <c r="AB17" s="92">
        <v>18.477607133332601</v>
      </c>
      <c r="AC17" s="91">
        <v>-0.106706005475717</v>
      </c>
      <c r="AD17" s="92">
        <v>14.6775954048207</v>
      </c>
      <c r="AE17" s="91">
        <v>-0.1326573571669</v>
      </c>
      <c r="AF17" s="93">
        <v>7.5736739779968003</v>
      </c>
      <c r="AG17" s="91">
        <v>-3.16612941333005E-3</v>
      </c>
      <c r="AH17" s="92">
        <v>-1.22284289345771</v>
      </c>
      <c r="AI17" s="91">
        <v>-0.117428508848243</v>
      </c>
      <c r="AJ17" s="92">
        <v>2.7405247950809999</v>
      </c>
      <c r="AK17" s="91">
        <v>-0.105467899999931</v>
      </c>
      <c r="AL17" s="91">
        <v>-2.2612192309679799E-2</v>
      </c>
      <c r="AM17" s="92">
        <v>-13.6976344970317</v>
      </c>
      <c r="AN17" s="3"/>
      <c r="AO17" s="94">
        <v>6.0130531526738203E-2</v>
      </c>
      <c r="AP17" s="94">
        <v>-0.114620561435004</v>
      </c>
      <c r="AQ17" s="94">
        <v>0.109452387907368</v>
      </c>
      <c r="AR17" s="94">
        <v>-0.20456707916571801</v>
      </c>
      <c r="AS17" s="95">
        <v>7</v>
      </c>
      <c r="AT17" s="95">
        <v>5</v>
      </c>
      <c r="AU17" s="95">
        <v>6</v>
      </c>
      <c r="AV17" s="96">
        <v>6</v>
      </c>
      <c r="AW17" s="3"/>
      <c r="AX17" s="97">
        <v>0.261882419608301</v>
      </c>
      <c r="AY17" s="98">
        <v>-7.9004085359201795E-2</v>
      </c>
      <c r="AZ17" s="98">
        <v>0.46192367719868299</v>
      </c>
      <c r="BA17" s="98">
        <v>-0.102315602262252</v>
      </c>
      <c r="BB17" s="89">
        <v>2.6615148926976001E-2</v>
      </c>
      <c r="BC17" s="99">
        <v>-34.018730135110701</v>
      </c>
      <c r="BD17" s="86">
        <v>43797</v>
      </c>
      <c r="BE17" s="86">
        <v>43910</v>
      </c>
      <c r="BF17" s="95"/>
      <c r="BG17" s="86"/>
      <c r="BH17" s="3"/>
    </row>
    <row r="18" spans="1:60" x14ac:dyDescent="0.25">
      <c r="A18" s="3"/>
      <c r="B18" s="81" t="s">
        <v>16</v>
      </c>
      <c r="C18" s="81" t="s">
        <v>3499</v>
      </c>
      <c r="D18" s="81" t="s">
        <v>656</v>
      </c>
      <c r="E18" s="82" t="s">
        <v>1172</v>
      </c>
      <c r="F18" s="82" t="s">
        <v>1099</v>
      </c>
      <c r="G18" s="83" t="s">
        <v>1120</v>
      </c>
      <c r="H18" s="84" t="s">
        <v>1129</v>
      </c>
      <c r="I18" s="85" t="s">
        <v>3480</v>
      </c>
      <c r="J18" s="85" t="s">
        <v>3500</v>
      </c>
      <c r="K18" s="3"/>
      <c r="L18" s="86">
        <v>44029</v>
      </c>
      <c r="M18" s="87">
        <v>909.98180000018306</v>
      </c>
      <c r="N18" s="88">
        <v>909.98180000018306</v>
      </c>
      <c r="O18" s="88">
        <v>1099.2620999999299</v>
      </c>
      <c r="P18" s="89">
        <f t="shared" si="0"/>
        <v>0.82781149281890198</v>
      </c>
      <c r="Q18" s="86">
        <v>43797</v>
      </c>
      <c r="R18" s="90">
        <v>720777.53500000003</v>
      </c>
      <c r="S18" s="90">
        <v>2761.5331259536702</v>
      </c>
      <c r="T18" s="3"/>
      <c r="U18" s="91">
        <v>5.4138752984727E-3</v>
      </c>
      <c r="V18" s="92">
        <v>1.7141621399787299</v>
      </c>
      <c r="W18" s="91">
        <v>2.43706017317891E-2</v>
      </c>
      <c r="X18" s="92">
        <v>2.4455697890516599</v>
      </c>
      <c r="Y18" s="91">
        <v>-0.12872135578261801</v>
      </c>
      <c r="Z18" s="92">
        <v>5.2780203305737796</v>
      </c>
      <c r="AA18" s="91">
        <v>-2.2971893345129502E-2</v>
      </c>
      <c r="AB18" s="92">
        <v>18.6008390262723</v>
      </c>
      <c r="AC18" s="91">
        <v>-0.104271744582511</v>
      </c>
      <c r="AD18" s="92">
        <v>14.9210214941413</v>
      </c>
      <c r="AE18" s="91">
        <v>-0.13636114720429801</v>
      </c>
      <c r="AF18" s="93">
        <v>7.2032949742570098</v>
      </c>
      <c r="AG18" s="91">
        <v>-3.2204291755988401E-3</v>
      </c>
      <c r="AH18" s="92">
        <v>-1.2282728696845899</v>
      </c>
      <c r="AI18" s="91">
        <v>-0.11742848821275401</v>
      </c>
      <c r="AJ18" s="92">
        <v>2.7405268586298899</v>
      </c>
      <c r="AK18" s="91">
        <v>-9.0018199999612997E-2</v>
      </c>
      <c r="AL18" s="91">
        <v>-2.7902532070584098E-2</v>
      </c>
      <c r="AM18" s="92">
        <v>7.6816258311591801</v>
      </c>
      <c r="AN18" s="3"/>
      <c r="AO18" s="94">
        <v>6.0107956367573899E-2</v>
      </c>
      <c r="AP18" s="94">
        <v>-0.11464840453933001</v>
      </c>
      <c r="AQ18" s="94">
        <v>0.10993469422653999</v>
      </c>
      <c r="AR18" s="94">
        <v>-0.20488753338315299</v>
      </c>
      <c r="AS18" s="95">
        <v>7</v>
      </c>
      <c r="AT18" s="95">
        <v>5</v>
      </c>
      <c r="AU18" s="95">
        <v>6</v>
      </c>
      <c r="AV18" s="96">
        <v>6</v>
      </c>
      <c r="AW18" s="3"/>
      <c r="AX18" s="97">
        <v>0.26192494818096701</v>
      </c>
      <c r="AY18" s="98">
        <v>-7.4299060633165895E-2</v>
      </c>
      <c r="AZ18" s="98">
        <v>0.46524504319495502</v>
      </c>
      <c r="BA18" s="98">
        <v>-9.6230894615132498E-2</v>
      </c>
      <c r="BB18" s="89">
        <v>2.6619409616287198E-2</v>
      </c>
      <c r="BC18" s="99">
        <v>-33.955004907387803</v>
      </c>
      <c r="BD18" s="86">
        <v>43797</v>
      </c>
      <c r="BE18" s="86">
        <v>43910</v>
      </c>
      <c r="BF18" s="95"/>
      <c r="BG18" s="86"/>
      <c r="BH18" s="3"/>
    </row>
    <row r="19" spans="1:60" x14ac:dyDescent="0.25">
      <c r="A19" s="3"/>
      <c r="B19" s="81" t="s">
        <v>1282</v>
      </c>
      <c r="C19" s="81" t="s">
        <v>3501</v>
      </c>
      <c r="D19" s="81" t="s">
        <v>656</v>
      </c>
      <c r="E19" s="82" t="s">
        <v>1173</v>
      </c>
      <c r="F19" s="82" t="s">
        <v>1099</v>
      </c>
      <c r="G19" s="83" t="s">
        <v>1120</v>
      </c>
      <c r="H19" s="84" t="s">
        <v>1129</v>
      </c>
      <c r="I19" s="85" t="s">
        <v>3480</v>
      </c>
      <c r="J19" s="85" t="s">
        <v>3502</v>
      </c>
      <c r="K19" s="3"/>
      <c r="L19" s="86">
        <v>44029</v>
      </c>
      <c r="M19" s="87">
        <v>937.86620000004802</v>
      </c>
      <c r="N19" s="88">
        <v>937.86620000004802</v>
      </c>
      <c r="O19" s="88">
        <v>1115.7169000003501</v>
      </c>
      <c r="P19" s="89">
        <f t="shared" si="0"/>
        <v>0.84059513663345409</v>
      </c>
      <c r="Q19" s="86">
        <v>43797</v>
      </c>
      <c r="R19" s="90">
        <v>64907.345000000001</v>
      </c>
      <c r="S19" s="90">
        <v>70899.735366455105</v>
      </c>
      <c r="T19" s="3"/>
      <c r="U19" s="91">
        <v>5.5190285165736003E-3</v>
      </c>
      <c r="V19" s="92">
        <v>1.7246774617888101</v>
      </c>
      <c r="W19" s="91">
        <v>2.6547818230028501E-2</v>
      </c>
      <c r="X19" s="92">
        <v>2.6632914388755999</v>
      </c>
      <c r="Y19" s="91">
        <v>-0.11778025173232901</v>
      </c>
      <c r="Z19" s="92">
        <v>6.3721307356026999</v>
      </c>
      <c r="AA19" s="91">
        <v>6.6645077822613503E-5</v>
      </c>
      <c r="AB19" s="92">
        <v>20.904692868585698</v>
      </c>
      <c r="AC19" s="91">
        <v>-6.17785893737164E-2</v>
      </c>
      <c r="AD19" s="92">
        <v>19.170337015035301</v>
      </c>
      <c r="AE19" s="91">
        <v>-6.6439474499056794E-2</v>
      </c>
      <c r="AF19" s="93">
        <v>14.195462244781099</v>
      </c>
      <c r="AG19" s="91">
        <v>-2.02793869175366E-3</v>
      </c>
      <c r="AH19" s="92">
        <v>-1.10902382130007</v>
      </c>
      <c r="AI19" s="91">
        <v>-0.10555959711200601</v>
      </c>
      <c r="AJ19" s="92">
        <v>3.9274159687047399</v>
      </c>
      <c r="AK19" s="91">
        <v>-6.2133800000083297E-2</v>
      </c>
      <c r="AL19" s="91">
        <v>-1.95207249716987E-2</v>
      </c>
      <c r="AM19" s="92">
        <v>12.0268110954494</v>
      </c>
      <c r="AN19" s="3"/>
      <c r="AO19" s="94">
        <v>6.02016344473668E-2</v>
      </c>
      <c r="AP19" s="94">
        <v>-0.114561201438919</v>
      </c>
      <c r="AQ19" s="94">
        <v>0.111688784072612</v>
      </c>
      <c r="AR19" s="94">
        <v>-0.20291012641973799</v>
      </c>
      <c r="AS19" s="95">
        <v>7</v>
      </c>
      <c r="AT19" s="95">
        <v>5</v>
      </c>
      <c r="AU19" s="95">
        <v>6</v>
      </c>
      <c r="AV19" s="96">
        <v>6</v>
      </c>
      <c r="AW19" s="3"/>
      <c r="AX19" s="97">
        <v>0.261961466129287</v>
      </c>
      <c r="AY19" s="98">
        <v>9.7633301381279108E-3</v>
      </c>
      <c r="AZ19" s="98">
        <v>0.52692272516105698</v>
      </c>
      <c r="BA19" s="98">
        <v>1.26799442838035E-2</v>
      </c>
      <c r="BB19" s="89">
        <v>2.66252314160738E-2</v>
      </c>
      <c r="BC19" s="99">
        <v>-33.516342721064603</v>
      </c>
      <c r="BD19" s="86">
        <v>43797</v>
      </c>
      <c r="BE19" s="86">
        <v>43910</v>
      </c>
      <c r="BF19" s="95"/>
      <c r="BG19" s="86"/>
      <c r="BH19" s="3"/>
    </row>
    <row r="20" spans="1:60" x14ac:dyDescent="0.25">
      <c r="A20" s="3"/>
      <c r="B20" s="81" t="s">
        <v>17</v>
      </c>
      <c r="C20" s="81" t="s">
        <v>3503</v>
      </c>
      <c r="D20" s="81" t="s">
        <v>656</v>
      </c>
      <c r="E20" s="82" t="s">
        <v>1174</v>
      </c>
      <c r="F20" s="82" t="s">
        <v>1099</v>
      </c>
      <c r="G20" s="83" t="s">
        <v>1120</v>
      </c>
      <c r="H20" s="84" t="s">
        <v>1129</v>
      </c>
      <c r="I20" s="85" t="s">
        <v>3480</v>
      </c>
      <c r="J20" s="85" t="s">
        <v>1096</v>
      </c>
      <c r="K20" s="3"/>
      <c r="L20" s="86">
        <v>44029</v>
      </c>
      <c r="M20" s="87">
        <v>865.639700000174</v>
      </c>
      <c r="N20" s="88">
        <v>865.639700000174</v>
      </c>
      <c r="O20" s="88">
        <v>1050.62160000019</v>
      </c>
      <c r="P20" s="89">
        <f t="shared" si="0"/>
        <v>0.82393099475588305</v>
      </c>
      <c r="Q20" s="86">
        <v>43797</v>
      </c>
      <c r="R20" s="90">
        <v>1811222.0079999999</v>
      </c>
      <c r="S20" s="90">
        <v>1389830.7928242199</v>
      </c>
      <c r="T20" s="3"/>
      <c r="U20" s="91">
        <v>5.4322910855262299E-3</v>
      </c>
      <c r="V20" s="92">
        <v>1.71600371868408</v>
      </c>
      <c r="W20" s="91">
        <v>2.3893255980510699E-2</v>
      </c>
      <c r="X20" s="92">
        <v>2.3978352139238299</v>
      </c>
      <c r="Y20" s="91">
        <v>-0.131529956127488</v>
      </c>
      <c r="Z20" s="92">
        <v>4.9971602960867996</v>
      </c>
      <c r="AA20" s="91">
        <v>-3.1030128028760401E-2</v>
      </c>
      <c r="AB20" s="92">
        <v>17.795015557930999</v>
      </c>
      <c r="AC20" s="91">
        <v>-0.119143145495473</v>
      </c>
      <c r="AD20" s="92">
        <v>13.433881402845101</v>
      </c>
      <c r="AE20" s="91">
        <v>-0.15069973304533099</v>
      </c>
      <c r="AF20" s="93">
        <v>5.76943639015371</v>
      </c>
      <c r="AG20" s="91">
        <v>-3.4910748272523099E-3</v>
      </c>
      <c r="AH20" s="92">
        <v>-1.25533743484993</v>
      </c>
      <c r="AI20" s="91">
        <v>-0.12079067113969399</v>
      </c>
      <c r="AJ20" s="92">
        <v>2.40430856593593</v>
      </c>
      <c r="AK20" s="91">
        <v>-0.134360299999535</v>
      </c>
      <c r="AL20" s="91">
        <v>-2.9198650271609901E-2</v>
      </c>
      <c r="AM20" s="92">
        <v>-16.785094950057101</v>
      </c>
      <c r="AN20" s="3"/>
      <c r="AO20" s="94">
        <v>6.0110176458692897E-2</v>
      </c>
      <c r="AP20" s="94">
        <v>-0.114637586323661</v>
      </c>
      <c r="AQ20" s="94">
        <v>0.108814205952513</v>
      </c>
      <c r="AR20" s="94">
        <v>-0.20503981004178101</v>
      </c>
      <c r="AS20" s="95">
        <v>7</v>
      </c>
      <c r="AT20" s="95">
        <v>5</v>
      </c>
      <c r="AU20" s="95">
        <v>6</v>
      </c>
      <c r="AV20" s="96">
        <v>6</v>
      </c>
      <c r="AW20" s="3"/>
      <c r="AX20" s="97">
        <v>0.26186033838224798</v>
      </c>
      <c r="AY20" s="98">
        <v>-0.103991814810342</v>
      </c>
      <c r="AZ20" s="98">
        <v>0.443629420545676</v>
      </c>
      <c r="BA20" s="98">
        <v>-0.134567634434234</v>
      </c>
      <c r="BB20" s="89">
        <v>2.66123212847015E-2</v>
      </c>
      <c r="BC20" s="99">
        <v>-34.161585864960202</v>
      </c>
      <c r="BD20" s="86">
        <v>43797</v>
      </c>
      <c r="BE20" s="86">
        <v>43910</v>
      </c>
      <c r="BF20" s="95"/>
      <c r="BG20" s="86"/>
      <c r="BH20" s="3"/>
    </row>
    <row r="21" spans="1:60" x14ac:dyDescent="0.25">
      <c r="A21" s="3"/>
      <c r="B21" s="81" t="s">
        <v>18</v>
      </c>
      <c r="C21" s="81" t="s">
        <v>3504</v>
      </c>
      <c r="D21" s="81" t="s">
        <v>656</v>
      </c>
      <c r="E21" s="82" t="s">
        <v>1175</v>
      </c>
      <c r="F21" s="82" t="s">
        <v>1099</v>
      </c>
      <c r="G21" s="83" t="s">
        <v>1120</v>
      </c>
      <c r="H21" s="84" t="s">
        <v>1129</v>
      </c>
      <c r="I21" s="85" t="s">
        <v>3480</v>
      </c>
      <c r="J21" s="85" t="s">
        <v>1096</v>
      </c>
      <c r="K21" s="3"/>
      <c r="L21" s="86">
        <v>44029</v>
      </c>
      <c r="M21" s="87">
        <v>833.29000000003703</v>
      </c>
      <c r="N21" s="88">
        <v>833.29000000003703</v>
      </c>
      <c r="O21" s="88">
        <v>1016.5010999999899</v>
      </c>
      <c r="P21" s="89">
        <f t="shared" si="0"/>
        <v>0.81976300861853002</v>
      </c>
      <c r="Q21" s="86">
        <v>43797</v>
      </c>
      <c r="R21" s="90">
        <v>3075286.0989999999</v>
      </c>
      <c r="S21" s="90">
        <v>1790084.4511249999</v>
      </c>
      <c r="T21" s="3"/>
      <c r="U21" s="91">
        <v>5.4243857612164001E-3</v>
      </c>
      <c r="V21" s="92">
        <v>1.7152131862530999</v>
      </c>
      <c r="W21" s="91">
        <v>2.3234567643157799E-2</v>
      </c>
      <c r="X21" s="92">
        <v>2.33196638018853</v>
      </c>
      <c r="Y21" s="91">
        <v>-0.13497571923566301</v>
      </c>
      <c r="Z21" s="92">
        <v>4.6525839852692998</v>
      </c>
      <c r="AA21" s="91">
        <v>-3.8759575461881503E-2</v>
      </c>
      <c r="AB21" s="92">
        <v>17.022070814622602</v>
      </c>
      <c r="AC21" s="91">
        <v>-0.13313330557779399</v>
      </c>
      <c r="AD21" s="92">
        <v>12.034865394613</v>
      </c>
      <c r="AE21" s="91">
        <v>-0.17084936869650799</v>
      </c>
      <c r="AF21" s="93">
        <v>3.7544728250359198</v>
      </c>
      <c r="AG21" s="91">
        <v>-3.8483736943817301E-3</v>
      </c>
      <c r="AH21" s="92">
        <v>-1.2910673215628801</v>
      </c>
      <c r="AI21" s="91">
        <v>-0.12460535594989799</v>
      </c>
      <c r="AJ21" s="92">
        <v>2.0228400849155199</v>
      </c>
      <c r="AK21" s="91">
        <v>-0.166709999999439</v>
      </c>
      <c r="AL21" s="91">
        <v>-3.6733525623276399E-2</v>
      </c>
      <c r="AM21" s="92">
        <v>-19.821844496968001</v>
      </c>
      <c r="AN21" s="3"/>
      <c r="AO21" s="94">
        <v>6.0087128111263197E-2</v>
      </c>
      <c r="AP21" s="94">
        <v>-0.11465701093766301</v>
      </c>
      <c r="AQ21" s="94">
        <v>0.108085267867864</v>
      </c>
      <c r="AR21" s="94">
        <v>-0.20557983553502701</v>
      </c>
      <c r="AS21" s="95">
        <v>7</v>
      </c>
      <c r="AT21" s="95">
        <v>5</v>
      </c>
      <c r="AU21" s="95">
        <v>6</v>
      </c>
      <c r="AV21" s="96">
        <v>6</v>
      </c>
      <c r="AW21" s="3"/>
      <c r="AX21" s="97">
        <v>0.26183576328825398</v>
      </c>
      <c r="AY21" s="98">
        <v>-0.13235065960884601</v>
      </c>
      <c r="AZ21" s="98">
        <v>0.42290627095917399</v>
      </c>
      <c r="BA21" s="98">
        <v>-0.17110651641223701</v>
      </c>
      <c r="BB21" s="89">
        <v>2.6609158947649099E-2</v>
      </c>
      <c r="BC21" s="99">
        <v>-34.324458674935201</v>
      </c>
      <c r="BD21" s="86">
        <v>43797</v>
      </c>
      <c r="BE21" s="86">
        <v>43910</v>
      </c>
      <c r="BF21" s="95"/>
      <c r="BG21" s="86"/>
      <c r="BH21" s="3"/>
    </row>
    <row r="22" spans="1:60" x14ac:dyDescent="0.25">
      <c r="A22" s="3"/>
      <c r="B22" s="81" t="s">
        <v>19</v>
      </c>
      <c r="C22" s="81" t="s">
        <v>3505</v>
      </c>
      <c r="D22" s="81" t="s">
        <v>657</v>
      </c>
      <c r="E22" s="82" t="s">
        <v>1170</v>
      </c>
      <c r="F22" s="82" t="s">
        <v>1099</v>
      </c>
      <c r="G22" s="83" t="s">
        <v>1120</v>
      </c>
      <c r="H22" s="84" t="s">
        <v>1130</v>
      </c>
      <c r="I22" s="85" t="s">
        <v>3480</v>
      </c>
      <c r="J22" s="85" t="s">
        <v>1096</v>
      </c>
      <c r="K22" s="3"/>
      <c r="L22" s="86">
        <v>44029</v>
      </c>
      <c r="M22" s="87">
        <v>665.94979999959503</v>
      </c>
      <c r="N22" s="88">
        <v>665.94979999959503</v>
      </c>
      <c r="O22" s="88">
        <v>942.95349999982898</v>
      </c>
      <c r="P22" s="89">
        <f t="shared" si="0"/>
        <v>0.70623821853327429</v>
      </c>
      <c r="Q22" s="86">
        <v>43664</v>
      </c>
      <c r="R22" s="90">
        <v>185794.96</v>
      </c>
      <c r="S22" s="90">
        <v>161388.80914502</v>
      </c>
      <c r="T22" s="3"/>
      <c r="U22" s="91">
        <v>-1.33784704748905E-2</v>
      </c>
      <c r="V22" s="92">
        <v>-0.165072437357594</v>
      </c>
      <c r="W22" s="91">
        <v>2.4323676227140802E-2</v>
      </c>
      <c r="X22" s="92">
        <v>2.44087723858684</v>
      </c>
      <c r="Y22" s="91">
        <v>-0.118536055983859</v>
      </c>
      <c r="Z22" s="92">
        <v>6.2965503104496703</v>
      </c>
      <c r="AA22" s="91">
        <v>-0.29598949105915401</v>
      </c>
      <c r="AB22" s="92">
        <v>-8.7009207451192196</v>
      </c>
      <c r="AC22" s="91">
        <v>-0.30013671483175097</v>
      </c>
      <c r="AD22" s="92">
        <v>-4.66547553078271</v>
      </c>
      <c r="AE22" s="91"/>
      <c r="AF22" s="93"/>
      <c r="AG22" s="91">
        <v>8.9894708708016004E-3</v>
      </c>
      <c r="AH22" s="92">
        <v>-7.2828650445444501E-3</v>
      </c>
      <c r="AI22" s="91">
        <v>-9.1383675928227603E-2</v>
      </c>
      <c r="AJ22" s="92">
        <v>5.3450080870825296</v>
      </c>
      <c r="AK22" s="91">
        <v>-0.33405020000005597</v>
      </c>
      <c r="AL22" s="91">
        <v>-0.14140064120700099</v>
      </c>
      <c r="AM22" s="92">
        <v>-5.6667883526533798</v>
      </c>
      <c r="AN22" s="3"/>
      <c r="AO22" s="94">
        <v>0.107704742695205</v>
      </c>
      <c r="AP22" s="94">
        <v>-7.0970852877508206E-2</v>
      </c>
      <c r="AQ22" s="94">
        <v>0.14127817698870801</v>
      </c>
      <c r="AR22" s="94">
        <v>-0.15825000540731701</v>
      </c>
      <c r="AS22" s="95">
        <v>5</v>
      </c>
      <c r="AT22" s="95">
        <v>7</v>
      </c>
      <c r="AU22" s="95">
        <v>6</v>
      </c>
      <c r="AV22" s="96">
        <v>6</v>
      </c>
      <c r="AW22" s="3"/>
      <c r="AX22" s="97">
        <v>0.25115786231326598</v>
      </c>
      <c r="AY22" s="98">
        <v>-1.1081633223220699</v>
      </c>
      <c r="AZ22" s="98">
        <v>-0.65858069510341</v>
      </c>
      <c r="BA22" s="98">
        <v>-1.52494990345804</v>
      </c>
      <c r="BB22" s="89">
        <v>2.5955073559707699E-2</v>
      </c>
      <c r="BC22" s="99">
        <v>-46.566484985756702</v>
      </c>
      <c r="BD22" s="86">
        <v>43664</v>
      </c>
      <c r="BE22" s="86">
        <v>43914</v>
      </c>
      <c r="BF22" s="95"/>
      <c r="BG22" s="86"/>
      <c r="BH22" s="3"/>
    </row>
    <row r="23" spans="1:60" x14ac:dyDescent="0.25">
      <c r="A23" s="3"/>
      <c r="B23" s="81" t="s">
        <v>20</v>
      </c>
      <c r="C23" s="81" t="s">
        <v>3506</v>
      </c>
      <c r="D23" s="81" t="s">
        <v>657</v>
      </c>
      <c r="E23" s="82" t="s">
        <v>1171</v>
      </c>
      <c r="F23" s="82" t="s">
        <v>1099</v>
      </c>
      <c r="G23" s="83" t="s">
        <v>1120</v>
      </c>
      <c r="H23" s="84" t="s">
        <v>1130</v>
      </c>
      <c r="I23" s="85" t="s">
        <v>3480</v>
      </c>
      <c r="J23" s="85" t="s">
        <v>1096</v>
      </c>
      <c r="K23" s="3"/>
      <c r="L23" s="86">
        <v>44029</v>
      </c>
      <c r="M23" s="87">
        <v>631.30549999978405</v>
      </c>
      <c r="N23" s="88">
        <v>631.30549999978405</v>
      </c>
      <c r="O23" s="88">
        <v>913.06099999975402</v>
      </c>
      <c r="P23" s="89">
        <f t="shared" si="0"/>
        <v>0.69141656472016011</v>
      </c>
      <c r="Q23" s="86">
        <v>43664</v>
      </c>
      <c r="R23" s="90">
        <v>3701294.2680000002</v>
      </c>
      <c r="S23" s="90">
        <v>5162285.8223046903</v>
      </c>
      <c r="T23" s="3"/>
      <c r="U23" s="91">
        <v>-1.34390219054694E-2</v>
      </c>
      <c r="V23" s="92">
        <v>-0.17112758041548701</v>
      </c>
      <c r="W23" s="91">
        <v>2.2438383359258299E-2</v>
      </c>
      <c r="X23" s="92">
        <v>2.2523479517985798</v>
      </c>
      <c r="Y23" s="91">
        <v>-0.128332067656593</v>
      </c>
      <c r="Z23" s="92">
        <v>5.3169491431763198</v>
      </c>
      <c r="AA23" s="91">
        <v>-0.31080223209486602</v>
      </c>
      <c r="AB23" s="92">
        <v>-10.182194848690401</v>
      </c>
      <c r="AC23" s="91">
        <v>-0.32842955369327698</v>
      </c>
      <c r="AD23" s="92">
        <v>-7.4947594169352696</v>
      </c>
      <c r="AE23" s="91"/>
      <c r="AF23" s="93"/>
      <c r="AG23" s="91">
        <v>7.9368145834450808E-3</v>
      </c>
      <c r="AH23" s="92">
        <v>-0.112548493780196</v>
      </c>
      <c r="AI23" s="91">
        <v>-0.10232406885275901</v>
      </c>
      <c r="AJ23" s="92">
        <v>4.2509687946294399</v>
      </c>
      <c r="AK23" s="91">
        <v>-0.36869449999998299</v>
      </c>
      <c r="AL23" s="91">
        <v>-0.15951823701194401</v>
      </c>
      <c r="AM23" s="92">
        <v>-9.5579471836681495</v>
      </c>
      <c r="AN23" s="3"/>
      <c r="AO23" s="94">
        <v>0.10764393347024501</v>
      </c>
      <c r="AP23" s="94">
        <v>-7.1142061487116701E-2</v>
      </c>
      <c r="AQ23" s="94">
        <v>0.13917769806546901</v>
      </c>
      <c r="AR23" s="94">
        <v>-0.159850769927289</v>
      </c>
      <c r="AS23" s="95">
        <v>5</v>
      </c>
      <c r="AT23" s="95">
        <v>7</v>
      </c>
      <c r="AU23" s="95">
        <v>3</v>
      </c>
      <c r="AV23" s="96">
        <v>9</v>
      </c>
      <c r="AW23" s="3"/>
      <c r="AX23" s="97">
        <v>0.25119282893050698</v>
      </c>
      <c r="AY23" s="98">
        <v>-1.1641899004007401</v>
      </c>
      <c r="AZ23" s="98">
        <v>-0.74380897743776597</v>
      </c>
      <c r="BA23" s="98">
        <v>-1.59686315857471</v>
      </c>
      <c r="BB23" s="89">
        <v>2.5956456377862199E-2</v>
      </c>
      <c r="BC23" s="99">
        <v>-47.317178151279201</v>
      </c>
      <c r="BD23" s="86">
        <v>43664</v>
      </c>
      <c r="BE23" s="86">
        <v>43914</v>
      </c>
      <c r="BF23" s="95"/>
      <c r="BG23" s="86"/>
      <c r="BH23" s="3"/>
    </row>
    <row r="24" spans="1:60" x14ac:dyDescent="0.25">
      <c r="A24" s="3"/>
      <c r="B24" s="81" t="s">
        <v>21</v>
      </c>
      <c r="C24" s="81" t="s">
        <v>3507</v>
      </c>
      <c r="D24" s="81" t="s">
        <v>657</v>
      </c>
      <c r="E24" s="82" t="s">
        <v>1172</v>
      </c>
      <c r="F24" s="82" t="s">
        <v>1099</v>
      </c>
      <c r="G24" s="83" t="s">
        <v>1120</v>
      </c>
      <c r="H24" s="84" t="s">
        <v>1130</v>
      </c>
      <c r="I24" s="85" t="s">
        <v>3480</v>
      </c>
      <c r="J24" s="85" t="s">
        <v>1096</v>
      </c>
      <c r="K24" s="3"/>
      <c r="L24" s="86">
        <v>44029</v>
      </c>
      <c r="M24" s="87">
        <v>599.97009999956902</v>
      </c>
      <c r="N24" s="88">
        <v>599.97009999956902</v>
      </c>
      <c r="O24" s="88">
        <v>872.28340000007302</v>
      </c>
      <c r="P24" s="89">
        <f t="shared" si="0"/>
        <v>0.68781556544526556</v>
      </c>
      <c r="Q24" s="86">
        <v>43664</v>
      </c>
      <c r="R24" s="90">
        <v>26.050999999999998</v>
      </c>
      <c r="S24" s="90">
        <v>13656.6276717529</v>
      </c>
      <c r="T24" s="3"/>
      <c r="U24" s="91">
        <v>-1.3443813400954199E-2</v>
      </c>
      <c r="V24" s="92">
        <v>-0.171606729963969</v>
      </c>
      <c r="W24" s="91">
        <v>2.2088954108767201E-2</v>
      </c>
      <c r="X24" s="92">
        <v>2.21740502674947</v>
      </c>
      <c r="Y24" s="91">
        <v>-0.13015059873301699</v>
      </c>
      <c r="Z24" s="92">
        <v>5.1350960355339303</v>
      </c>
      <c r="AA24" s="91">
        <v>-0.31441539744351799</v>
      </c>
      <c r="AB24" s="92">
        <v>-10.5435113835556</v>
      </c>
      <c r="AC24" s="91">
        <v>-0.33665021071850798</v>
      </c>
      <c r="AD24" s="92">
        <v>-8.31682511945837</v>
      </c>
      <c r="AE24" s="91"/>
      <c r="AF24" s="93"/>
      <c r="AG24" s="91">
        <v>7.7757130402460496E-3</v>
      </c>
      <c r="AH24" s="92">
        <v>-0.1286586481001</v>
      </c>
      <c r="AI24" s="91">
        <v>-0.104433617834729</v>
      </c>
      <c r="AJ24" s="92">
        <v>4.0400138964323604</v>
      </c>
      <c r="AK24" s="91">
        <v>-0.39995489436201798</v>
      </c>
      <c r="AL24" s="91">
        <v>-0.18665156983304801</v>
      </c>
      <c r="AM24" s="92">
        <v>-10.805631340626899</v>
      </c>
      <c r="AN24" s="3"/>
      <c r="AO24" s="94">
        <v>0.107625744592951</v>
      </c>
      <c r="AP24" s="94">
        <v>-7.1132758384919698E-2</v>
      </c>
      <c r="AQ24" s="94">
        <v>0.138853041371476</v>
      </c>
      <c r="AR24" s="94">
        <v>-0.160009711691528</v>
      </c>
      <c r="AS24" s="95">
        <v>5</v>
      </c>
      <c r="AT24" s="95">
        <v>7</v>
      </c>
      <c r="AU24" s="95">
        <v>3</v>
      </c>
      <c r="AV24" s="96">
        <v>9</v>
      </c>
      <c r="AW24" s="3"/>
      <c r="AX24" s="97">
        <v>0.25119049600179999</v>
      </c>
      <c r="AY24" s="98">
        <v>-1.17764864765013</v>
      </c>
      <c r="AZ24" s="98">
        <v>-0.764315777623779</v>
      </c>
      <c r="BA24" s="98">
        <v>-1.6142739747010599</v>
      </c>
      <c r="BB24" s="89">
        <v>2.59560095000415E-2</v>
      </c>
      <c r="BC24" s="99">
        <v>-47.520771345647503</v>
      </c>
      <c r="BD24" s="86">
        <v>43664</v>
      </c>
      <c r="BE24" s="86">
        <v>43914</v>
      </c>
      <c r="BF24" s="95"/>
      <c r="BG24" s="86"/>
      <c r="BH24" s="3"/>
    </row>
    <row r="25" spans="1:60" x14ac:dyDescent="0.25">
      <c r="A25" s="3"/>
      <c r="B25" s="81" t="s">
        <v>22</v>
      </c>
      <c r="C25" s="81" t="s">
        <v>3508</v>
      </c>
      <c r="D25" s="81" t="s">
        <v>657</v>
      </c>
      <c r="E25" s="82" t="s">
        <v>1176</v>
      </c>
      <c r="F25" s="82" t="s">
        <v>1099</v>
      </c>
      <c r="G25" s="83" t="s">
        <v>1120</v>
      </c>
      <c r="H25" s="84" t="s">
        <v>1130</v>
      </c>
      <c r="I25" s="85" t="s">
        <v>3480</v>
      </c>
      <c r="J25" s="85" t="s">
        <v>3509</v>
      </c>
      <c r="K25" s="3"/>
      <c r="L25" s="86">
        <v>44029</v>
      </c>
      <c r="M25" s="87">
        <v>960.15679999999702</v>
      </c>
      <c r="N25" s="88">
        <v>960.15679999999702</v>
      </c>
      <c r="O25" s="88">
        <v>960.15679999999702</v>
      </c>
      <c r="P25" s="89">
        <f t="shared" si="0"/>
        <v>1</v>
      </c>
      <c r="Q25" s="86">
        <v>44029</v>
      </c>
      <c r="R25" s="90">
        <v>0</v>
      </c>
      <c r="S25" s="90">
        <v>0</v>
      </c>
      <c r="T25" s="3"/>
      <c r="U25" s="91">
        <v>0</v>
      </c>
      <c r="V25" s="92">
        <v>1.17277461013146</v>
      </c>
      <c r="W25" s="91">
        <v>0</v>
      </c>
      <c r="X25" s="92">
        <v>8.5096158727537806E-3</v>
      </c>
      <c r="Y25" s="91">
        <v>0</v>
      </c>
      <c r="Z25" s="92">
        <v>18.1501559088356</v>
      </c>
      <c r="AA25" s="91">
        <v>0</v>
      </c>
      <c r="AB25" s="92">
        <v>20.8980283607962</v>
      </c>
      <c r="AC25" s="91">
        <v>2.3406493881338999E-2</v>
      </c>
      <c r="AD25" s="92">
        <v>27.688845340540901</v>
      </c>
      <c r="AE25" s="91"/>
      <c r="AF25" s="93"/>
      <c r="AG25" s="91">
        <v>0</v>
      </c>
      <c r="AH25" s="92">
        <v>-0.90622995212470403</v>
      </c>
      <c r="AI25" s="91">
        <v>0</v>
      </c>
      <c r="AJ25" s="92">
        <v>14.483375679905301</v>
      </c>
      <c r="AK25" s="91">
        <v>-3.9816890982365301E-2</v>
      </c>
      <c r="AL25" s="91">
        <v>-1.8679831280678599E-2</v>
      </c>
      <c r="AM25" s="92">
        <v>22.511731483886301</v>
      </c>
      <c r="AN25" s="3"/>
      <c r="AO25" s="94">
        <v>0</v>
      </c>
      <c r="AP25" s="94">
        <v>0</v>
      </c>
      <c r="AQ25" s="94">
        <v>0</v>
      </c>
      <c r="AR25" s="94">
        <v>0</v>
      </c>
      <c r="AS25" s="95">
        <v>0</v>
      </c>
      <c r="AT25" s="95">
        <v>0</v>
      </c>
      <c r="AU25" s="95">
        <v>7</v>
      </c>
      <c r="AV25" s="96">
        <v>5</v>
      </c>
      <c r="AW25" s="3"/>
      <c r="AX25" s="97">
        <v>0</v>
      </c>
      <c r="AY25" s="98">
        <v>-113.07365610974399</v>
      </c>
      <c r="AZ25" s="98">
        <v>0.54787164163735702</v>
      </c>
      <c r="BA25" s="98">
        <v>-15.957369743191499</v>
      </c>
      <c r="BB25" s="89">
        <v>0</v>
      </c>
      <c r="BC25" s="99">
        <v>0</v>
      </c>
      <c r="BD25" s="86">
        <v>43664</v>
      </c>
      <c r="BE25" s="86"/>
      <c r="BF25" s="95"/>
      <c r="BG25" s="86"/>
      <c r="BH25" s="3"/>
    </row>
    <row r="26" spans="1:60" x14ac:dyDescent="0.25">
      <c r="A26" s="3"/>
      <c r="B26" s="81" t="s">
        <v>23</v>
      </c>
      <c r="C26" s="81" t="s">
        <v>3510</v>
      </c>
      <c r="D26" s="81" t="s">
        <v>657</v>
      </c>
      <c r="E26" s="82" t="s">
        <v>1174</v>
      </c>
      <c r="F26" s="82" t="s">
        <v>1099</v>
      </c>
      <c r="G26" s="83" t="s">
        <v>1120</v>
      </c>
      <c r="H26" s="84" t="s">
        <v>1130</v>
      </c>
      <c r="I26" s="85" t="s">
        <v>3480</v>
      </c>
      <c r="J26" s="85" t="s">
        <v>1096</v>
      </c>
      <c r="K26" s="3"/>
      <c r="L26" s="86">
        <v>44029</v>
      </c>
      <c r="M26" s="87">
        <v>620.12370000034605</v>
      </c>
      <c r="N26" s="88">
        <v>620.12370000034605</v>
      </c>
      <c r="O26" s="88">
        <v>903.18090000003599</v>
      </c>
      <c r="P26" s="89">
        <f t="shared" si="0"/>
        <v>0.68659966126422889</v>
      </c>
      <c r="Q26" s="86">
        <v>43664</v>
      </c>
      <c r="R26" s="90">
        <v>1513673.4990000001</v>
      </c>
      <c r="S26" s="90">
        <v>1850054.72341211</v>
      </c>
      <c r="T26" s="3"/>
      <c r="U26" s="91">
        <v>-1.3457886475407599E-2</v>
      </c>
      <c r="V26" s="92">
        <v>-0.17301403740930299</v>
      </c>
      <c r="W26" s="91">
        <v>2.1851898602108101E-2</v>
      </c>
      <c r="X26" s="92">
        <v>2.19369947608357</v>
      </c>
      <c r="Y26" s="91">
        <v>-0.13136128176483899</v>
      </c>
      <c r="Z26" s="92">
        <v>5.0140277323516802</v>
      </c>
      <c r="AA26" s="91">
        <v>-0.315616750756744</v>
      </c>
      <c r="AB26" s="92">
        <v>-10.663646714878301</v>
      </c>
      <c r="AC26" s="91">
        <v>-0.33777324753115001</v>
      </c>
      <c r="AD26" s="92">
        <v>-8.4291288007225393</v>
      </c>
      <c r="AE26" s="91"/>
      <c r="AF26" s="93"/>
      <c r="AG26" s="91">
        <v>7.6090177972218996E-3</v>
      </c>
      <c r="AH26" s="92">
        <v>-0.145328172402515</v>
      </c>
      <c r="AI26" s="91">
        <v>-0.10573523246784999</v>
      </c>
      <c r="AJ26" s="92">
        <v>3.9098524331202502</v>
      </c>
      <c r="AK26" s="91">
        <v>-0.379876299999305</v>
      </c>
      <c r="AL26" s="91">
        <v>-0.163607181202678</v>
      </c>
      <c r="AM26" s="92">
        <v>-9.3848862824961508</v>
      </c>
      <c r="AN26" s="3"/>
      <c r="AO26" s="94">
        <v>0.107622828327294</v>
      </c>
      <c r="AP26" s="94">
        <v>-7.1195310069015194E-2</v>
      </c>
      <c r="AQ26" s="94">
        <v>0.13852425545163</v>
      </c>
      <c r="AR26" s="94">
        <v>-0.16034889218106399</v>
      </c>
      <c r="AS26" s="95">
        <v>5</v>
      </c>
      <c r="AT26" s="95">
        <v>7</v>
      </c>
      <c r="AU26" s="95">
        <v>3</v>
      </c>
      <c r="AV26" s="96">
        <v>9</v>
      </c>
      <c r="AW26" s="3"/>
      <c r="AX26" s="97">
        <v>0.25120567983452902</v>
      </c>
      <c r="AY26" s="98">
        <v>-1.1824050118320899</v>
      </c>
      <c r="AZ26" s="98">
        <v>-0.77151910972861504</v>
      </c>
      <c r="BA26" s="98">
        <v>-1.6201377869765601</v>
      </c>
      <c r="BB26" s="89">
        <v>2.5957064542744799E-2</v>
      </c>
      <c r="BC26" s="99">
        <v>-47.5689975286368</v>
      </c>
      <c r="BD26" s="86">
        <v>43664</v>
      </c>
      <c r="BE26" s="86">
        <v>43914</v>
      </c>
      <c r="BF26" s="95"/>
      <c r="BG26" s="86"/>
      <c r="BH26" s="3"/>
    </row>
    <row r="27" spans="1:60" x14ac:dyDescent="0.25">
      <c r="A27" s="3"/>
      <c r="B27" s="81" t="s">
        <v>24</v>
      </c>
      <c r="C27" s="81" t="s">
        <v>3511</v>
      </c>
      <c r="D27" s="81" t="s">
        <v>657</v>
      </c>
      <c r="E27" s="82" t="s">
        <v>1175</v>
      </c>
      <c r="F27" s="82" t="s">
        <v>1099</v>
      </c>
      <c r="G27" s="83" t="s">
        <v>1120</v>
      </c>
      <c r="H27" s="84" t="s">
        <v>1130</v>
      </c>
      <c r="I27" s="85" t="s">
        <v>3480</v>
      </c>
      <c r="J27" s="85" t="s">
        <v>1096</v>
      </c>
      <c r="K27" s="3"/>
      <c r="L27" s="86">
        <v>44029</v>
      </c>
      <c r="M27" s="87">
        <v>601.74050000030502</v>
      </c>
      <c r="N27" s="88">
        <v>601.74050000030502</v>
      </c>
      <c r="O27" s="88">
        <v>886.08569999970496</v>
      </c>
      <c r="P27" s="89">
        <f t="shared" si="0"/>
        <v>0.67909966270813915</v>
      </c>
      <c r="Q27" s="86">
        <v>43664</v>
      </c>
      <c r="R27" s="90">
        <v>1367042.3</v>
      </c>
      <c r="S27" s="90">
        <v>1666183.8451074201</v>
      </c>
      <c r="T27" s="3"/>
      <c r="U27" s="91">
        <v>-1.34822666641412E-2</v>
      </c>
      <c r="V27" s="92">
        <v>-0.175452056282666</v>
      </c>
      <c r="W27" s="91">
        <v>2.1098164083014102E-2</v>
      </c>
      <c r="X27" s="92">
        <v>2.1183260241741699</v>
      </c>
      <c r="Y27" s="91">
        <v>-0.13524059085830201</v>
      </c>
      <c r="Z27" s="92">
        <v>4.6260968230053496</v>
      </c>
      <c r="AA27" s="91">
        <v>-0.32311672464013103</v>
      </c>
      <c r="AB27" s="92">
        <v>-11.4136441032169</v>
      </c>
      <c r="AC27" s="91">
        <v>-0.35349087669048501</v>
      </c>
      <c r="AD27" s="92">
        <v>-10.000891716656</v>
      </c>
      <c r="AE27" s="91"/>
      <c r="AF27" s="93"/>
      <c r="AG27" s="91">
        <v>7.1879287515912403E-3</v>
      </c>
      <c r="AH27" s="92">
        <v>-0.18743707696558001</v>
      </c>
      <c r="AI27" s="91">
        <v>-0.110258164499101</v>
      </c>
      <c r="AJ27" s="92">
        <v>3.45755922999524</v>
      </c>
      <c r="AK27" s="91">
        <v>-0.39825949999969501</v>
      </c>
      <c r="AL27" s="91">
        <v>-0.17296492147957901</v>
      </c>
      <c r="AM27" s="92">
        <v>-11.2232062825351</v>
      </c>
      <c r="AN27" s="3"/>
      <c r="AO27" s="94">
        <v>0.10758329852615101</v>
      </c>
      <c r="AP27" s="94">
        <v>-7.1263990697843796E-2</v>
      </c>
      <c r="AQ27" s="94">
        <v>0.13768446168076501</v>
      </c>
      <c r="AR27" s="94">
        <v>-0.160988788041286</v>
      </c>
      <c r="AS27" s="95">
        <v>5</v>
      </c>
      <c r="AT27" s="95">
        <v>7</v>
      </c>
      <c r="AU27" s="95">
        <v>3</v>
      </c>
      <c r="AV27" s="96">
        <v>9</v>
      </c>
      <c r="AW27" s="3"/>
      <c r="AX27" s="97">
        <v>0.25123092451190998</v>
      </c>
      <c r="AY27" s="98">
        <v>-1.2107823596670599</v>
      </c>
      <c r="AZ27" s="98">
        <v>-0.81462662453122903</v>
      </c>
      <c r="BA27" s="98">
        <v>-1.65637729844639</v>
      </c>
      <c r="BB27" s="89">
        <v>2.5958602889477302E-2</v>
      </c>
      <c r="BC27" s="99">
        <v>-47.994849708047703</v>
      </c>
      <c r="BD27" s="86">
        <v>43664</v>
      </c>
      <c r="BE27" s="86">
        <v>43914</v>
      </c>
      <c r="BF27" s="95"/>
      <c r="BG27" s="86"/>
      <c r="BH27" s="3"/>
    </row>
    <row r="28" spans="1:60" x14ac:dyDescent="0.25">
      <c r="A28" s="3"/>
      <c r="B28" s="81" t="s">
        <v>1283</v>
      </c>
      <c r="C28" s="81" t="s">
        <v>3512</v>
      </c>
      <c r="D28" s="81" t="s">
        <v>658</v>
      </c>
      <c r="E28" s="82" t="s">
        <v>1161</v>
      </c>
      <c r="F28" s="82" t="s">
        <v>1100</v>
      </c>
      <c r="G28" s="83" t="s">
        <v>1121</v>
      </c>
      <c r="H28" s="84" t="s">
        <v>1128</v>
      </c>
      <c r="I28" s="85" t="s">
        <v>3480</v>
      </c>
      <c r="J28" s="85" t="s">
        <v>3513</v>
      </c>
      <c r="K28" s="3"/>
      <c r="L28" s="86">
        <v>44029</v>
      </c>
      <c r="M28" s="87">
        <v>1788.48589999974</v>
      </c>
      <c r="N28" s="88">
        <v>1788.48589999974</v>
      </c>
      <c r="O28" s="88">
        <v>2449.10640000179</v>
      </c>
      <c r="P28" s="89">
        <f t="shared" si="0"/>
        <v>0.73026059627235174</v>
      </c>
      <c r="Q28" s="86">
        <v>43756</v>
      </c>
      <c r="R28" s="90">
        <v>3890289.0240000002</v>
      </c>
      <c r="S28" s="90">
        <v>4730561.6213437496</v>
      </c>
      <c r="T28" s="3"/>
      <c r="U28" s="91">
        <v>-1.08066013481221E-2</v>
      </c>
      <c r="V28" s="92">
        <v>9.2114475319249295E-2</v>
      </c>
      <c r="W28" s="91">
        <v>5.2904494459653497E-3</v>
      </c>
      <c r="X28" s="92">
        <v>0.53755456046928896</v>
      </c>
      <c r="Y28" s="91">
        <v>-0.191643548740249</v>
      </c>
      <c r="Z28" s="92">
        <v>-1.01419896518928</v>
      </c>
      <c r="AA28" s="91">
        <v>-0.25183402506721903</v>
      </c>
      <c r="AB28" s="92">
        <v>-4.28537414592574</v>
      </c>
      <c r="AC28" s="91">
        <v>-0.34494033013179398</v>
      </c>
      <c r="AD28" s="92">
        <v>-9.1458370607870201</v>
      </c>
      <c r="AE28" s="91">
        <v>-0.33343705484818198</v>
      </c>
      <c r="AF28" s="93">
        <v>-12.504295790131399</v>
      </c>
      <c r="AG28" s="91">
        <v>1.1897427588337501E-2</v>
      </c>
      <c r="AH28" s="92">
        <v>0.283512806709041</v>
      </c>
      <c r="AI28" s="91">
        <v>-0.15896429103944701</v>
      </c>
      <c r="AJ28" s="92">
        <v>-1.4130534240393899</v>
      </c>
      <c r="AK28" s="91">
        <v>-0.46436641399748602</v>
      </c>
      <c r="AL28" s="91">
        <v>-6.3475265225861194E-2</v>
      </c>
      <c r="AM28" s="92">
        <v>-29.294751557783499</v>
      </c>
      <c r="AN28" s="3"/>
      <c r="AO28" s="94">
        <v>8.9171577961678794E-2</v>
      </c>
      <c r="AP28" s="94">
        <v>-0.13161039119586301</v>
      </c>
      <c r="AQ28" s="94">
        <v>0.14952685802389201</v>
      </c>
      <c r="AR28" s="94">
        <v>-0.170817845622078</v>
      </c>
      <c r="AS28" s="95">
        <v>5</v>
      </c>
      <c r="AT28" s="95">
        <v>7</v>
      </c>
      <c r="AU28" s="95">
        <v>5</v>
      </c>
      <c r="AV28" s="96">
        <v>7</v>
      </c>
      <c r="AW28" s="3"/>
      <c r="AX28" s="97">
        <v>0.31992242321837699</v>
      </c>
      <c r="AY28" s="98">
        <v>-0.694059340261447</v>
      </c>
      <c r="AZ28" s="98">
        <v>-0.98275675298828002</v>
      </c>
      <c r="BA28" s="98">
        <v>-0.90516152204509104</v>
      </c>
      <c r="BB28" s="89">
        <v>3.2478637190288297E-2</v>
      </c>
      <c r="BC28" s="99">
        <v>-46.603969513147597</v>
      </c>
      <c r="BD28" s="86">
        <v>43756</v>
      </c>
      <c r="BE28" s="86">
        <v>43908</v>
      </c>
      <c r="BF28" s="95"/>
      <c r="BG28" s="86"/>
      <c r="BH28" s="3"/>
    </row>
    <row r="29" spans="1:60" x14ac:dyDescent="0.25">
      <c r="A29" s="3"/>
      <c r="B29" s="81" t="s">
        <v>1284</v>
      </c>
      <c r="C29" s="81" t="s">
        <v>3514</v>
      </c>
      <c r="D29" s="81" t="s">
        <v>658</v>
      </c>
      <c r="E29" s="82" t="s">
        <v>1170</v>
      </c>
      <c r="F29" s="82" t="s">
        <v>1100</v>
      </c>
      <c r="G29" s="83" t="s">
        <v>1121</v>
      </c>
      <c r="H29" s="84" t="s">
        <v>1128</v>
      </c>
      <c r="I29" s="85" t="s">
        <v>3480</v>
      </c>
      <c r="J29" s="85" t="s">
        <v>3515</v>
      </c>
      <c r="K29" s="3"/>
      <c r="L29" s="86">
        <v>44029</v>
      </c>
      <c r="M29" s="87">
        <v>2486.61089999974</v>
      </c>
      <c r="N29" s="88">
        <v>2486.61089999974</v>
      </c>
      <c r="O29" s="88">
        <v>3354.6385000012801</v>
      </c>
      <c r="P29" s="89">
        <f t="shared" si="0"/>
        <v>0.74124556192829449</v>
      </c>
      <c r="Q29" s="86">
        <v>43756</v>
      </c>
      <c r="R29" s="90">
        <v>1090119.862</v>
      </c>
      <c r="S29" s="90">
        <v>1226510.70992773</v>
      </c>
      <c r="T29" s="3"/>
      <c r="U29" s="91">
        <v>-1.07525782341327E-2</v>
      </c>
      <c r="V29" s="92">
        <v>9.75167867181881E-2</v>
      </c>
      <c r="W29" s="91">
        <v>6.9399425283336296E-3</v>
      </c>
      <c r="X29" s="92">
        <v>0.70250386870611703</v>
      </c>
      <c r="Y29" s="91">
        <v>-0.18356326939916501</v>
      </c>
      <c r="Z29" s="92">
        <v>-0.206171031080885</v>
      </c>
      <c r="AA29" s="91">
        <v>-0.23669959634746199</v>
      </c>
      <c r="AB29" s="92">
        <v>-2.7719312739500301</v>
      </c>
      <c r="AC29" s="91">
        <v>-0.31818747903074801</v>
      </c>
      <c r="AD29" s="92">
        <v>-6.4705519506824203</v>
      </c>
      <c r="AE29" s="91">
        <v>-0.29217104643263198</v>
      </c>
      <c r="AF29" s="93">
        <v>-8.3776949485763907</v>
      </c>
      <c r="AG29" s="91">
        <v>1.2837927171858599E-2</v>
      </c>
      <c r="AH29" s="92">
        <v>0.37756276506115699</v>
      </c>
      <c r="AI29" s="91">
        <v>-0.14976781473247699</v>
      </c>
      <c r="AJ29" s="92">
        <v>-0.49340579334238999</v>
      </c>
      <c r="AK29" s="91">
        <v>-0.36070924301457102</v>
      </c>
      <c r="AL29" s="91">
        <v>-4.5908931275334901E-2</v>
      </c>
      <c r="AM29" s="92">
        <v>-18.929034459492001</v>
      </c>
      <c r="AN29" s="3"/>
      <c r="AO29" s="94">
        <v>8.9231240141089102E-2</v>
      </c>
      <c r="AP29" s="94">
        <v>-0.13146798206711499</v>
      </c>
      <c r="AQ29" s="94">
        <v>0.15141307198064199</v>
      </c>
      <c r="AR29" s="94">
        <v>-0.169411947751651</v>
      </c>
      <c r="AS29" s="95">
        <v>5</v>
      </c>
      <c r="AT29" s="95">
        <v>7</v>
      </c>
      <c r="AU29" s="95">
        <v>5</v>
      </c>
      <c r="AV29" s="96">
        <v>7</v>
      </c>
      <c r="AW29" s="3"/>
      <c r="AX29" s="97">
        <v>0.31984242407226698</v>
      </c>
      <c r="AY29" s="98">
        <v>-0.64741595002033103</v>
      </c>
      <c r="AZ29" s="98">
        <v>-0.69134864291572695</v>
      </c>
      <c r="BA29" s="98">
        <v>-0.84611172838776805</v>
      </c>
      <c r="BB29" s="89">
        <v>3.2473433835293698E-2</v>
      </c>
      <c r="BC29" s="99">
        <v>-46.157977975904899</v>
      </c>
      <c r="BD29" s="86">
        <v>43756</v>
      </c>
      <c r="BE29" s="86">
        <v>43908</v>
      </c>
      <c r="BF29" s="95"/>
      <c r="BG29" s="86"/>
      <c r="BH29" s="3"/>
    </row>
    <row r="30" spans="1:60" x14ac:dyDescent="0.25">
      <c r="A30" s="3"/>
      <c r="B30" s="81" t="s">
        <v>1285</v>
      </c>
      <c r="C30" s="81" t="s">
        <v>3516</v>
      </c>
      <c r="D30" s="81" t="s">
        <v>658</v>
      </c>
      <c r="E30" s="82" t="s">
        <v>1165</v>
      </c>
      <c r="F30" s="82" t="s">
        <v>1100</v>
      </c>
      <c r="G30" s="83" t="s">
        <v>1121</v>
      </c>
      <c r="H30" s="84" t="s">
        <v>1128</v>
      </c>
      <c r="I30" s="85" t="s">
        <v>3480</v>
      </c>
      <c r="J30" s="85" t="s">
        <v>3517</v>
      </c>
      <c r="K30" s="3"/>
      <c r="L30" s="86">
        <v>44029</v>
      </c>
      <c r="M30" s="87">
        <v>1169.85500000045</v>
      </c>
      <c r="N30" s="88">
        <v>1169.85500000045</v>
      </c>
      <c r="O30" s="88">
        <v>1579.4075000006701</v>
      </c>
      <c r="P30" s="89">
        <f t="shared" si="0"/>
        <v>0.74069231658071377</v>
      </c>
      <c r="Q30" s="86">
        <v>43756</v>
      </c>
      <c r="R30" s="90">
        <v>647291.77500000002</v>
      </c>
      <c r="S30" s="90">
        <v>1250681.25019531</v>
      </c>
      <c r="T30" s="3"/>
      <c r="U30" s="91">
        <v>-1.0755268654975199E-2</v>
      </c>
      <c r="V30" s="92">
        <v>9.7247744633932598E-2</v>
      </c>
      <c r="W30" s="91">
        <v>6.85746312592528E-3</v>
      </c>
      <c r="X30" s="92">
        <v>0.69425592846528195</v>
      </c>
      <c r="Y30" s="91">
        <v>-0.18396924424363501</v>
      </c>
      <c r="Z30" s="92">
        <v>-0.24676851552794701</v>
      </c>
      <c r="AA30" s="91">
        <v>-0.237463635706226</v>
      </c>
      <c r="AB30" s="92">
        <v>-2.84833520982647</v>
      </c>
      <c r="AC30" s="91">
        <v>-0.31955080366053201</v>
      </c>
      <c r="AD30" s="92">
        <v>-6.6068844136607403</v>
      </c>
      <c r="AE30" s="91">
        <v>-0.294224672752607</v>
      </c>
      <c r="AF30" s="93">
        <v>-8.58305758057395</v>
      </c>
      <c r="AG30" s="91">
        <v>1.27908834074333E-2</v>
      </c>
      <c r="AH30" s="92">
        <v>0.37285838861862403</v>
      </c>
      <c r="AI30" s="91">
        <v>-0.15023005469818601</v>
      </c>
      <c r="AJ30" s="92">
        <v>-0.53962978991330601</v>
      </c>
      <c r="AK30" s="91">
        <v>-0.34166854248731399</v>
      </c>
      <c r="AL30" s="91">
        <v>-4.29629799446411E-2</v>
      </c>
      <c r="AM30" s="92">
        <v>-17.024964406766198</v>
      </c>
      <c r="AN30" s="3"/>
      <c r="AO30" s="94">
        <v>8.9228240296506597E-2</v>
      </c>
      <c r="AP30" s="94">
        <v>-0.13147512394702099</v>
      </c>
      <c r="AQ30" s="94">
        <v>0.151318681440898</v>
      </c>
      <c r="AR30" s="94">
        <v>-0.16948228814901101</v>
      </c>
      <c r="AS30" s="95">
        <v>5</v>
      </c>
      <c r="AT30" s="95">
        <v>7</v>
      </c>
      <c r="AU30" s="95">
        <v>5</v>
      </c>
      <c r="AV30" s="96">
        <v>7</v>
      </c>
      <c r="AW30" s="3"/>
      <c r="AX30" s="97">
        <v>0.31984638361260298</v>
      </c>
      <c r="AY30" s="98">
        <v>-0.64977068570442498</v>
      </c>
      <c r="AZ30" s="98">
        <v>-0.70605872966916605</v>
      </c>
      <c r="BA30" s="98">
        <v>-0.84909964411326699</v>
      </c>
      <c r="BB30" s="89">
        <v>3.2473689533508099E-2</v>
      </c>
      <c r="BC30" s="99">
        <v>-46.1803682710161</v>
      </c>
      <c r="BD30" s="86">
        <v>43756</v>
      </c>
      <c r="BE30" s="86">
        <v>43908</v>
      </c>
      <c r="BF30" s="95"/>
      <c r="BG30" s="86"/>
      <c r="BH30" s="3"/>
    </row>
    <row r="31" spans="1:60" x14ac:dyDescent="0.25">
      <c r="A31" s="3"/>
      <c r="B31" s="81" t="s">
        <v>1286</v>
      </c>
      <c r="C31" s="81" t="s">
        <v>3518</v>
      </c>
      <c r="D31" s="81" t="s">
        <v>658</v>
      </c>
      <c r="E31" s="82" t="s">
        <v>1166</v>
      </c>
      <c r="F31" s="82" t="s">
        <v>1100</v>
      </c>
      <c r="G31" s="83" t="s">
        <v>1121</v>
      </c>
      <c r="H31" s="84" t="s">
        <v>1128</v>
      </c>
      <c r="I31" s="85" t="s">
        <v>3480</v>
      </c>
      <c r="J31" s="85" t="s">
        <v>3519</v>
      </c>
      <c r="K31" s="3"/>
      <c r="L31" s="86">
        <v>44029</v>
      </c>
      <c r="M31" s="87">
        <v>772.49039999954402</v>
      </c>
      <c r="N31" s="88">
        <v>772.49039999954402</v>
      </c>
      <c r="O31" s="88">
        <v>1035.1732999999099</v>
      </c>
      <c r="P31" s="89">
        <f t="shared" si="0"/>
        <v>0.74624258566136825</v>
      </c>
      <c r="Q31" s="86">
        <v>43756</v>
      </c>
      <c r="R31" s="90">
        <v>21854.118999999999</v>
      </c>
      <c r="S31" s="90">
        <v>23684.487877868702</v>
      </c>
      <c r="T31" s="3"/>
      <c r="U31" s="91">
        <v>-1.0728193778049899E-2</v>
      </c>
      <c r="V31" s="92">
        <v>9.9955232326465193E-2</v>
      </c>
      <c r="W31" s="91">
        <v>7.6831413498439404E-3</v>
      </c>
      <c r="X31" s="92">
        <v>0.77682375085714706</v>
      </c>
      <c r="Y31" s="91">
        <v>-0.179900790649408</v>
      </c>
      <c r="Z31" s="92">
        <v>0.16007684389478499</v>
      </c>
      <c r="AA31" s="91">
        <v>-0.22978988406976</v>
      </c>
      <c r="AB31" s="92">
        <v>-2.0809600461798299</v>
      </c>
      <c r="AC31" s="91">
        <v>-0.30579533747542897</v>
      </c>
      <c r="AD31" s="92">
        <v>-5.2313377951504698</v>
      </c>
      <c r="AE31" s="91">
        <v>-0.316752577069565</v>
      </c>
      <c r="AF31" s="93">
        <v>-10.8358480122697</v>
      </c>
      <c r="AG31" s="91">
        <v>1.3261495150800299E-2</v>
      </c>
      <c r="AH31" s="92">
        <v>0.41991956295532901</v>
      </c>
      <c r="AI31" s="91">
        <v>-0.145596671270177</v>
      </c>
      <c r="AJ31" s="92">
        <v>-7.6291447112453198E-2</v>
      </c>
      <c r="AK31" s="91">
        <v>-0.22750960000034001</v>
      </c>
      <c r="AL31" s="91">
        <v>-2.6751220345431599E-2</v>
      </c>
      <c r="AM31" s="92">
        <v>-5.6090701580687901</v>
      </c>
      <c r="AN31" s="3"/>
      <c r="AO31" s="94">
        <v>8.92579991705134E-2</v>
      </c>
      <c r="AP31" s="94">
        <v>-0.13140380808268701</v>
      </c>
      <c r="AQ31" s="94">
        <v>0.15226272089610601</v>
      </c>
      <c r="AR31" s="94">
        <v>-0.16877815701271201</v>
      </c>
      <c r="AS31" s="95">
        <v>5</v>
      </c>
      <c r="AT31" s="95">
        <v>7</v>
      </c>
      <c r="AU31" s="95">
        <v>5</v>
      </c>
      <c r="AV31" s="96">
        <v>7</v>
      </c>
      <c r="AW31" s="3"/>
      <c r="AX31" s="97">
        <v>0.31980680188222299</v>
      </c>
      <c r="AY31" s="98">
        <v>-0.62612393984818504</v>
      </c>
      <c r="AZ31" s="98">
        <v>-0.55833727041863301</v>
      </c>
      <c r="BA31" s="98">
        <v>-0.81906088102732599</v>
      </c>
      <c r="BB31" s="89">
        <v>3.2471131806523799E-2</v>
      </c>
      <c r="BC31" s="99">
        <v>-45.956063588557299</v>
      </c>
      <c r="BD31" s="86">
        <v>43756</v>
      </c>
      <c r="BE31" s="86">
        <v>43908</v>
      </c>
      <c r="BF31" s="95"/>
      <c r="BG31" s="86"/>
      <c r="BH31" s="3"/>
    </row>
    <row r="32" spans="1:60" x14ac:dyDescent="0.25">
      <c r="A32" s="3"/>
      <c r="B32" s="81" t="s">
        <v>25</v>
      </c>
      <c r="C32" s="81" t="s">
        <v>3520</v>
      </c>
      <c r="D32" s="81" t="s">
        <v>658</v>
      </c>
      <c r="E32" s="82" t="s">
        <v>1177</v>
      </c>
      <c r="F32" s="82" t="s">
        <v>1100</v>
      </c>
      <c r="G32" s="83" t="s">
        <v>1121</v>
      </c>
      <c r="H32" s="84" t="s">
        <v>1128</v>
      </c>
      <c r="I32" s="85" t="s">
        <v>3480</v>
      </c>
      <c r="J32" s="85" t="s">
        <v>3521</v>
      </c>
      <c r="K32" s="3"/>
      <c r="L32" s="86">
        <v>44029</v>
      </c>
      <c r="M32" s="87">
        <v>1192.13130000047</v>
      </c>
      <c r="N32" s="88">
        <v>1192.13130000047</v>
      </c>
      <c r="O32" s="88">
        <v>1233.3793000001499</v>
      </c>
      <c r="P32" s="89">
        <f t="shared" si="0"/>
        <v>0.96655692210849098</v>
      </c>
      <c r="Q32" s="86">
        <v>43665</v>
      </c>
      <c r="R32" s="90">
        <v>0</v>
      </c>
      <c r="S32" s="90">
        <v>93409.730267211897</v>
      </c>
      <c r="T32" s="3"/>
      <c r="U32" s="91">
        <v>0</v>
      </c>
      <c r="V32" s="92">
        <v>1.17277461013146</v>
      </c>
      <c r="W32" s="91">
        <v>0</v>
      </c>
      <c r="X32" s="92">
        <v>8.5096158727537806E-3</v>
      </c>
      <c r="Y32" s="91">
        <v>0</v>
      </c>
      <c r="Z32" s="92">
        <v>18.1501559088356</v>
      </c>
      <c r="AA32" s="91">
        <v>-3.3756520817405503E-2</v>
      </c>
      <c r="AB32" s="92">
        <v>17.522376279055599</v>
      </c>
      <c r="AC32" s="91">
        <v>-2.0084251963453401E-2</v>
      </c>
      <c r="AD32" s="92">
        <v>23.339770756050701</v>
      </c>
      <c r="AE32" s="91">
        <v>3.6920931048371103E-2</v>
      </c>
      <c r="AF32" s="93">
        <v>24.531502799538401</v>
      </c>
      <c r="AG32" s="91">
        <v>0</v>
      </c>
      <c r="AH32" s="92">
        <v>-0.90622995212470403</v>
      </c>
      <c r="AI32" s="91">
        <v>0</v>
      </c>
      <c r="AJ32" s="92">
        <v>14.483375679905301</v>
      </c>
      <c r="AK32" s="91">
        <v>0.184673072208243</v>
      </c>
      <c r="AL32" s="91">
        <v>4.9610454327193999E-2</v>
      </c>
      <c r="AM32" s="92">
        <v>27.6676926977525</v>
      </c>
      <c r="AN32" s="3"/>
      <c r="AO32" s="94">
        <v>1.5955606229908902E-2</v>
      </c>
      <c r="AP32" s="94">
        <v>-2.07333667522107E-2</v>
      </c>
      <c r="AQ32" s="94">
        <v>0</v>
      </c>
      <c r="AR32" s="94">
        <v>-1.92648801312316E-2</v>
      </c>
      <c r="AS32" s="95">
        <v>0</v>
      </c>
      <c r="AT32" s="95">
        <v>1</v>
      </c>
      <c r="AU32" s="95">
        <v>7</v>
      </c>
      <c r="AV32" s="96">
        <v>5</v>
      </c>
      <c r="AW32" s="3"/>
      <c r="AX32" s="97">
        <v>3.2812967014797301E-2</v>
      </c>
      <c r="AY32" s="98">
        <v>-1.839554291475</v>
      </c>
      <c r="AZ32" s="98">
        <v>0.43491709876616402</v>
      </c>
      <c r="BA32" s="98">
        <v>-2.1840012066677401</v>
      </c>
      <c r="BB32" s="89">
        <v>3.3758562964157999E-3</v>
      </c>
      <c r="BC32" s="99">
        <v>-5.4578100994985999</v>
      </c>
      <c r="BD32" s="86">
        <v>43665</v>
      </c>
      <c r="BE32" s="86">
        <v>43682</v>
      </c>
      <c r="BF32" s="95"/>
      <c r="BG32" s="86"/>
      <c r="BH32" s="3"/>
    </row>
    <row r="33" spans="1:60" x14ac:dyDescent="0.25">
      <c r="A33" s="3"/>
      <c r="B33" s="81" t="s">
        <v>26</v>
      </c>
      <c r="C33" s="81" t="s">
        <v>3522</v>
      </c>
      <c r="D33" s="81" t="s">
        <v>658</v>
      </c>
      <c r="E33" s="82" t="s">
        <v>1178</v>
      </c>
      <c r="F33" s="82" t="s">
        <v>1100</v>
      </c>
      <c r="G33" s="83" t="s">
        <v>1121</v>
      </c>
      <c r="H33" s="84" t="s">
        <v>1128</v>
      </c>
      <c r="I33" s="85" t="s">
        <v>3480</v>
      </c>
      <c r="J33" s="85" t="s">
        <v>1096</v>
      </c>
      <c r="K33" s="3"/>
      <c r="L33" s="86">
        <v>44029</v>
      </c>
      <c r="M33" s="87">
        <v>786.31140000000596</v>
      </c>
      <c r="N33" s="88">
        <v>786.31140000000596</v>
      </c>
      <c r="O33" s="88">
        <v>786.31140000000596</v>
      </c>
      <c r="P33" s="89">
        <f t="shared" si="0"/>
        <v>1</v>
      </c>
      <c r="Q33" s="86">
        <v>44029</v>
      </c>
      <c r="R33" s="90">
        <v>0</v>
      </c>
      <c r="S33" s="90">
        <v>0</v>
      </c>
      <c r="T33" s="3"/>
      <c r="U33" s="91">
        <v>0</v>
      </c>
      <c r="V33" s="92">
        <v>1.17277461013146</v>
      </c>
      <c r="W33" s="91">
        <v>0</v>
      </c>
      <c r="X33" s="92">
        <v>8.5096158727537806E-3</v>
      </c>
      <c r="Y33" s="91">
        <v>0</v>
      </c>
      <c r="Z33" s="92">
        <v>18.1501559088356</v>
      </c>
      <c r="AA33" s="91">
        <v>0</v>
      </c>
      <c r="AB33" s="92">
        <v>20.8980283607962</v>
      </c>
      <c r="AC33" s="91">
        <v>-0.120775495408452</v>
      </c>
      <c r="AD33" s="92">
        <v>13.270646411547199</v>
      </c>
      <c r="AE33" s="91"/>
      <c r="AF33" s="93"/>
      <c r="AG33" s="91">
        <v>0</v>
      </c>
      <c r="AH33" s="92">
        <v>-0.90622995212470403</v>
      </c>
      <c r="AI33" s="91">
        <v>0</v>
      </c>
      <c r="AJ33" s="92">
        <v>14.483375679905301</v>
      </c>
      <c r="AK33" s="91">
        <v>-0.21368859999987799</v>
      </c>
      <c r="AL33" s="91">
        <v>-8.89906826587685E-2</v>
      </c>
      <c r="AM33" s="92">
        <v>10.4112709174806</v>
      </c>
      <c r="AN33" s="3"/>
      <c r="AO33" s="94">
        <v>0</v>
      </c>
      <c r="AP33" s="94">
        <v>0</v>
      </c>
      <c r="AQ33" s="94">
        <v>0</v>
      </c>
      <c r="AR33" s="94">
        <v>0</v>
      </c>
      <c r="AS33" s="95">
        <v>0</v>
      </c>
      <c r="AT33" s="95">
        <v>0</v>
      </c>
      <c r="AU33" s="95">
        <v>7</v>
      </c>
      <c r="AV33" s="96">
        <v>5</v>
      </c>
      <c r="AW33" s="3"/>
      <c r="AX33" s="97">
        <v>0</v>
      </c>
      <c r="AY33" s="98">
        <v>-113.07365610974399</v>
      </c>
      <c r="AZ33" s="98">
        <v>0.54787164163735702</v>
      </c>
      <c r="BA33" s="98">
        <v>-15.957369743191499</v>
      </c>
      <c r="BB33" s="89">
        <v>0</v>
      </c>
      <c r="BC33" s="99">
        <v>0</v>
      </c>
      <c r="BD33" s="86">
        <v>43664</v>
      </c>
      <c r="BE33" s="86"/>
      <c r="BF33" s="95"/>
      <c r="BG33" s="86"/>
      <c r="BH33" s="3"/>
    </row>
    <row r="34" spans="1:60" x14ac:dyDescent="0.25">
      <c r="A34" s="3"/>
      <c r="B34" s="81" t="s">
        <v>1287</v>
      </c>
      <c r="C34" s="81" t="s">
        <v>3523</v>
      </c>
      <c r="D34" s="81" t="s">
        <v>658</v>
      </c>
      <c r="E34" s="82" t="s">
        <v>1179</v>
      </c>
      <c r="F34" s="82" t="s">
        <v>1100</v>
      </c>
      <c r="G34" s="83" t="s">
        <v>1121</v>
      </c>
      <c r="H34" s="84" t="s">
        <v>1128</v>
      </c>
      <c r="I34" s="85" t="s">
        <v>3480</v>
      </c>
      <c r="J34" s="85" t="s">
        <v>3524</v>
      </c>
      <c r="K34" s="3"/>
      <c r="L34" s="86">
        <v>44029</v>
      </c>
      <c r="M34" s="87">
        <v>1000</v>
      </c>
      <c r="N34" s="88">
        <v>1000</v>
      </c>
      <c r="O34" s="88">
        <v>1000</v>
      </c>
      <c r="P34" s="89">
        <f t="shared" si="0"/>
        <v>1</v>
      </c>
      <c r="Q34" s="86">
        <v>44029</v>
      </c>
      <c r="R34" s="90">
        <v>0</v>
      </c>
      <c r="S34" s="90">
        <v>0</v>
      </c>
      <c r="T34" s="3"/>
      <c r="U34" s="91">
        <v>0</v>
      </c>
      <c r="V34" s="92">
        <v>1.17277461013146</v>
      </c>
      <c r="W34" s="91">
        <v>0</v>
      </c>
      <c r="X34" s="92">
        <v>8.5096158727537806E-3</v>
      </c>
      <c r="Y34" s="91">
        <v>0</v>
      </c>
      <c r="Z34" s="92">
        <v>18.1501559088356</v>
      </c>
      <c r="AA34" s="91">
        <v>0</v>
      </c>
      <c r="AB34" s="92">
        <v>20.8980283607962</v>
      </c>
      <c r="AC34" s="91">
        <v>0</v>
      </c>
      <c r="AD34" s="92">
        <v>25.348195952392398</v>
      </c>
      <c r="AE34" s="91">
        <v>0</v>
      </c>
      <c r="AF34" s="93">
        <v>20.8394096946868</v>
      </c>
      <c r="AG34" s="91">
        <v>0</v>
      </c>
      <c r="AH34" s="92">
        <v>-0.90622995212470403</v>
      </c>
      <c r="AI34" s="91">
        <v>0</v>
      </c>
      <c r="AJ34" s="92">
        <v>14.483375679905301</v>
      </c>
      <c r="AK34" s="91">
        <v>0</v>
      </c>
      <c r="AL34" s="91">
        <v>0</v>
      </c>
      <c r="AM34" s="92">
        <v>17.141889841965199</v>
      </c>
      <c r="AN34" s="3"/>
      <c r="AO34" s="94">
        <v>0</v>
      </c>
      <c r="AP34" s="94">
        <v>0</v>
      </c>
      <c r="AQ34" s="94">
        <v>0</v>
      </c>
      <c r="AR34" s="94">
        <v>0</v>
      </c>
      <c r="AS34" s="95">
        <v>0</v>
      </c>
      <c r="AT34" s="95">
        <v>0</v>
      </c>
      <c r="AU34" s="95">
        <v>7</v>
      </c>
      <c r="AV34" s="96">
        <v>5</v>
      </c>
      <c r="AW34" s="3"/>
      <c r="AX34" s="97">
        <v>0</v>
      </c>
      <c r="AY34" s="98">
        <v>-113.07365610974399</v>
      </c>
      <c r="AZ34" s="98">
        <v>0.54787164163735702</v>
      </c>
      <c r="BA34" s="98">
        <v>-15.957369743191499</v>
      </c>
      <c r="BB34" s="89">
        <v>0</v>
      </c>
      <c r="BC34" s="99">
        <v>0</v>
      </c>
      <c r="BD34" s="86">
        <v>43664</v>
      </c>
      <c r="BE34" s="86"/>
      <c r="BF34" s="95"/>
      <c r="BG34" s="86"/>
      <c r="BH34" s="3"/>
    </row>
    <row r="35" spans="1:60" x14ac:dyDescent="0.25">
      <c r="A35" s="3"/>
      <c r="B35" s="81" t="s">
        <v>1288</v>
      </c>
      <c r="C35" s="81" t="s">
        <v>3525</v>
      </c>
      <c r="D35" s="81" t="s">
        <v>658</v>
      </c>
      <c r="E35" s="82" t="s">
        <v>1180</v>
      </c>
      <c r="F35" s="82" t="s">
        <v>1100</v>
      </c>
      <c r="G35" s="83" t="s">
        <v>1121</v>
      </c>
      <c r="H35" s="84" t="s">
        <v>1128</v>
      </c>
      <c r="I35" s="85" t="s">
        <v>3480</v>
      </c>
      <c r="J35" s="85" t="s">
        <v>3526</v>
      </c>
      <c r="K35" s="3"/>
      <c r="L35" s="86">
        <v>44029</v>
      </c>
      <c r="M35" s="87">
        <v>772.90050000045403</v>
      </c>
      <c r="N35" s="88">
        <v>772.90050000045403</v>
      </c>
      <c r="O35" s="88">
        <v>1031.71089999937</v>
      </c>
      <c r="P35" s="89">
        <f t="shared" si="0"/>
        <v>0.74914445509970473</v>
      </c>
      <c r="Q35" s="86">
        <v>43756</v>
      </c>
      <c r="R35" s="90">
        <v>19580276.942000002</v>
      </c>
      <c r="S35" s="90">
        <v>23455875.733062498</v>
      </c>
      <c r="T35" s="3"/>
      <c r="U35" s="91">
        <v>-1.0714205259319E-2</v>
      </c>
      <c r="V35" s="92">
        <v>0.10135408419955599</v>
      </c>
      <c r="W35" s="91">
        <v>8.1126341119670507E-3</v>
      </c>
      <c r="X35" s="92">
        <v>0.81977302706945898</v>
      </c>
      <c r="Y35" s="91">
        <v>-0.17777775886497699</v>
      </c>
      <c r="Z35" s="92">
        <v>0.37238002233789302</v>
      </c>
      <c r="AA35" s="91">
        <v>-0.225769449336512</v>
      </c>
      <c r="AB35" s="92">
        <v>-1.6789165728550901</v>
      </c>
      <c r="AC35" s="91">
        <v>-0.298533483047213</v>
      </c>
      <c r="AD35" s="92">
        <v>-4.5051523523288797</v>
      </c>
      <c r="AE35" s="91">
        <v>-0.26128113018523402</v>
      </c>
      <c r="AF35" s="93">
        <v>-5.2887033238366703</v>
      </c>
      <c r="AG35" s="91">
        <v>1.3506150728062501E-2</v>
      </c>
      <c r="AH35" s="92">
        <v>0.44438512068154501</v>
      </c>
      <c r="AI35" s="91">
        <v>-0.143177886753692</v>
      </c>
      <c r="AJ35" s="92">
        <v>0.16558700453606401</v>
      </c>
      <c r="AK35" s="91">
        <v>-0.230140828655858</v>
      </c>
      <c r="AL35" s="91">
        <v>-7.7142240807006601E-2</v>
      </c>
      <c r="AM35" s="92">
        <v>-5.0100917394156603</v>
      </c>
      <c r="AN35" s="3"/>
      <c r="AO35" s="94">
        <v>8.9273568502976602E-2</v>
      </c>
      <c r="AP35" s="94">
        <v>-0.131366892925143</v>
      </c>
      <c r="AQ35" s="94">
        <v>0.152753957931127</v>
      </c>
      <c r="AR35" s="94">
        <v>-0.16841231248428801</v>
      </c>
      <c r="AS35" s="95">
        <v>5</v>
      </c>
      <c r="AT35" s="95">
        <v>7</v>
      </c>
      <c r="AU35" s="95">
        <v>5</v>
      </c>
      <c r="AV35" s="96">
        <v>7</v>
      </c>
      <c r="AW35" s="3"/>
      <c r="AX35" s="97">
        <v>0.31978654969454501</v>
      </c>
      <c r="AY35" s="98">
        <v>-0.61373684359932701</v>
      </c>
      <c r="AZ35" s="98">
        <v>-0.48096982282322598</v>
      </c>
      <c r="BA35" s="98">
        <v>-0.80329647430153295</v>
      </c>
      <c r="BB35" s="89">
        <v>3.24698352284759E-2</v>
      </c>
      <c r="BC35" s="99">
        <v>-45.8390814713784</v>
      </c>
      <c r="BD35" s="86">
        <v>43756</v>
      </c>
      <c r="BE35" s="86">
        <v>43908</v>
      </c>
      <c r="BF35" s="95"/>
      <c r="BG35" s="86"/>
      <c r="BH35" s="3"/>
    </row>
    <row r="36" spans="1:60" x14ac:dyDescent="0.25">
      <c r="A36" s="3"/>
      <c r="B36" s="81" t="s">
        <v>1289</v>
      </c>
      <c r="C36" s="81" t="s">
        <v>3527</v>
      </c>
      <c r="D36" s="81" t="s">
        <v>659</v>
      </c>
      <c r="E36" s="82" t="s">
        <v>1161</v>
      </c>
      <c r="F36" s="82" t="s">
        <v>1101</v>
      </c>
      <c r="G36" s="83" t="s">
        <v>1122</v>
      </c>
      <c r="H36" s="84" t="s">
        <v>1131</v>
      </c>
      <c r="I36" s="85" t="s">
        <v>3480</v>
      </c>
      <c r="J36" s="85" t="s">
        <v>3528</v>
      </c>
      <c r="K36" s="3"/>
      <c r="L36" s="86">
        <v>44029</v>
      </c>
      <c r="M36" s="87">
        <v>1378.0200999993799</v>
      </c>
      <c r="N36" s="88">
        <v>1378.0200999993799</v>
      </c>
      <c r="O36" s="88">
        <v>1389.4344999995101</v>
      </c>
      <c r="P36" s="89">
        <f t="shared" si="0"/>
        <v>0.99178485923580118</v>
      </c>
      <c r="Q36" s="86">
        <v>44020</v>
      </c>
      <c r="R36" s="90">
        <v>7212625.2240000004</v>
      </c>
      <c r="S36" s="90">
        <v>7297658.0426640604</v>
      </c>
      <c r="T36" s="3"/>
      <c r="U36" s="91">
        <v>-3.4308093481740798E-3</v>
      </c>
      <c r="V36" s="92">
        <v>0.82969367531404703</v>
      </c>
      <c r="W36" s="91">
        <v>-1.7969565833482199E-3</v>
      </c>
      <c r="X36" s="92">
        <v>-0.17118604246206801</v>
      </c>
      <c r="Y36" s="91">
        <v>2.36540111782233E-2</v>
      </c>
      <c r="Z36" s="92">
        <v>20.515557026665199</v>
      </c>
      <c r="AA36" s="91">
        <v>2.81518493957265E-2</v>
      </c>
      <c r="AB36" s="92">
        <v>23.713213300361499</v>
      </c>
      <c r="AC36" s="91">
        <v>7.5343238622735995E-2</v>
      </c>
      <c r="AD36" s="92">
        <v>32.882519814651502</v>
      </c>
      <c r="AE36" s="91">
        <v>9.51329204144713E-2</v>
      </c>
      <c r="AF36" s="93">
        <v>30.352701736148401</v>
      </c>
      <c r="AG36" s="91">
        <v>-5.0316648748776104E-3</v>
      </c>
      <c r="AH36" s="92">
        <v>-1.4093964396124601</v>
      </c>
      <c r="AI36" s="91">
        <v>2.60565417411271E-2</v>
      </c>
      <c r="AJ36" s="92">
        <v>17.089029854018001</v>
      </c>
      <c r="AK36" s="91">
        <v>0.378020099999267</v>
      </c>
      <c r="AL36" s="91">
        <v>3.5088657943561002E-2</v>
      </c>
      <c r="AM36" s="92">
        <v>49.517468574165797</v>
      </c>
      <c r="AN36" s="3"/>
      <c r="AO36" s="94">
        <v>1.5876018691415101E-2</v>
      </c>
      <c r="AP36" s="94">
        <v>-2.0720818191875899E-2</v>
      </c>
      <c r="AQ36" s="94">
        <v>2.7884453300430299E-2</v>
      </c>
      <c r="AR36" s="94">
        <v>-1.5985579760126701E-2</v>
      </c>
      <c r="AS36" s="95">
        <v>7</v>
      </c>
      <c r="AT36" s="95">
        <v>5</v>
      </c>
      <c r="AU36" s="95">
        <v>7</v>
      </c>
      <c r="AV36" s="96">
        <v>5</v>
      </c>
      <c r="AW36" s="3"/>
      <c r="AX36" s="97">
        <v>3.7942267328326097E-2</v>
      </c>
      <c r="AY36" s="98">
        <v>8.2523518024231607E-2</v>
      </c>
      <c r="AZ36" s="98">
        <v>0.65409678776813995</v>
      </c>
      <c r="BA36" s="98">
        <v>0.11055495556342999</v>
      </c>
      <c r="BB36" s="89">
        <v>3.9122670015922303E-3</v>
      </c>
      <c r="BC36" s="99">
        <v>-5.4660714577184999</v>
      </c>
      <c r="BD36" s="86">
        <v>43747</v>
      </c>
      <c r="BE36" s="86">
        <v>43783</v>
      </c>
      <c r="BF36" s="95">
        <v>153</v>
      </c>
      <c r="BG36" s="86">
        <v>43962</v>
      </c>
      <c r="BH36" s="3"/>
    </row>
    <row r="37" spans="1:60" x14ac:dyDescent="0.25">
      <c r="A37" s="3"/>
      <c r="B37" s="81" t="s">
        <v>1290</v>
      </c>
      <c r="C37" s="81" t="s">
        <v>3529</v>
      </c>
      <c r="D37" s="81" t="s">
        <v>659</v>
      </c>
      <c r="E37" s="82" t="s">
        <v>1170</v>
      </c>
      <c r="F37" s="82" t="s">
        <v>1101</v>
      </c>
      <c r="G37" s="83" t="s">
        <v>1122</v>
      </c>
      <c r="H37" s="84" t="s">
        <v>1131</v>
      </c>
      <c r="I37" s="85" t="s">
        <v>3480</v>
      </c>
      <c r="J37" s="85" t="s">
        <v>3530</v>
      </c>
      <c r="K37" s="3"/>
      <c r="L37" s="86">
        <v>44029</v>
      </c>
      <c r="M37" s="87">
        <v>1265.1798000000399</v>
      </c>
      <c r="N37" s="88">
        <v>1265.1798000000399</v>
      </c>
      <c r="O37" s="88">
        <v>1275.87900000066</v>
      </c>
      <c r="P37" s="89">
        <f t="shared" si="0"/>
        <v>0.99161425182120366</v>
      </c>
      <c r="Q37" s="86">
        <v>44020</v>
      </c>
      <c r="R37" s="90">
        <v>221729.965</v>
      </c>
      <c r="S37" s="90">
        <v>294068.30212646502</v>
      </c>
      <c r="T37" s="3"/>
      <c r="U37" s="91">
        <v>-3.44985772971995E-3</v>
      </c>
      <c r="V37" s="92">
        <v>0.82778883715945994</v>
      </c>
      <c r="W37" s="91">
        <v>-2.36929248058004E-3</v>
      </c>
      <c r="X37" s="92">
        <v>-0.22841963218525099</v>
      </c>
      <c r="Y37" s="91">
        <v>2.0098075143323499E-2</v>
      </c>
      <c r="Z37" s="92">
        <v>20.1599634231825</v>
      </c>
      <c r="AA37" s="91">
        <v>2.0991177792893698E-2</v>
      </c>
      <c r="AB37" s="92">
        <v>22.997146140085501</v>
      </c>
      <c r="AC37" s="91">
        <v>6.0404458730772603E-2</v>
      </c>
      <c r="AD37" s="92">
        <v>31.388641825469701</v>
      </c>
      <c r="AE37" s="91">
        <v>7.23858440087497E-2</v>
      </c>
      <c r="AF37" s="93">
        <v>28.077994095569</v>
      </c>
      <c r="AG37" s="91">
        <v>-5.3548330643025102E-3</v>
      </c>
      <c r="AH37" s="92">
        <v>-1.4417132585549599</v>
      </c>
      <c r="AI37" s="91">
        <v>2.2159779246067001E-2</v>
      </c>
      <c r="AJ37" s="92">
        <v>16.699353604519299</v>
      </c>
      <c r="AK37" s="91">
        <v>0.26517980000062402</v>
      </c>
      <c r="AL37" s="91">
        <v>2.5621049693654599E-2</v>
      </c>
      <c r="AM37" s="92">
        <v>38.233438574301502</v>
      </c>
      <c r="AN37" s="3"/>
      <c r="AO37" s="94">
        <v>1.5856593445278101E-2</v>
      </c>
      <c r="AP37" s="94">
        <v>-2.0739628055707698E-2</v>
      </c>
      <c r="AQ37" s="94">
        <v>2.7295006231725E-2</v>
      </c>
      <c r="AR37" s="94">
        <v>-1.65704782621106E-2</v>
      </c>
      <c r="AS37" s="95">
        <v>7</v>
      </c>
      <c r="AT37" s="95">
        <v>5</v>
      </c>
      <c r="AU37" s="95">
        <v>7</v>
      </c>
      <c r="AV37" s="96">
        <v>5</v>
      </c>
      <c r="AW37" s="3"/>
      <c r="AX37" s="97">
        <v>3.79291439771259E-2</v>
      </c>
      <c r="AY37" s="98">
        <v>-9.1199774027018093E-2</v>
      </c>
      <c r="AZ37" s="98">
        <v>0.63020190237875795</v>
      </c>
      <c r="BA37" s="98">
        <v>-0.121612323571981</v>
      </c>
      <c r="BB37" s="89">
        <v>3.91082516620827E-3</v>
      </c>
      <c r="BC37" s="99">
        <v>-5.5295068139821497</v>
      </c>
      <c r="BD37" s="86">
        <v>43747</v>
      </c>
      <c r="BE37" s="86">
        <v>43783</v>
      </c>
      <c r="BF37" s="95">
        <v>157</v>
      </c>
      <c r="BG37" s="86">
        <v>43966</v>
      </c>
      <c r="BH37" s="3"/>
    </row>
    <row r="38" spans="1:60" x14ac:dyDescent="0.25">
      <c r="A38" s="3"/>
      <c r="B38" s="81" t="s">
        <v>1291</v>
      </c>
      <c r="C38" s="81" t="s">
        <v>3531</v>
      </c>
      <c r="D38" s="81" t="s">
        <v>659</v>
      </c>
      <c r="E38" s="82" t="s">
        <v>1164</v>
      </c>
      <c r="F38" s="82" t="s">
        <v>1101</v>
      </c>
      <c r="G38" s="83" t="s">
        <v>1122</v>
      </c>
      <c r="H38" s="84" t="s">
        <v>1131</v>
      </c>
      <c r="I38" s="85" t="s">
        <v>3480</v>
      </c>
      <c r="J38" s="85" t="s">
        <v>3532</v>
      </c>
      <c r="K38" s="3"/>
      <c r="L38" s="86">
        <v>44029</v>
      </c>
      <c r="M38" s="87">
        <v>1341.2575000003001</v>
      </c>
      <c r="N38" s="88">
        <v>1341.2575000003001</v>
      </c>
      <c r="O38" s="88">
        <v>1352.5002999994899</v>
      </c>
      <c r="P38" s="89">
        <f t="shared" si="0"/>
        <v>0.9916873955597687</v>
      </c>
      <c r="Q38" s="86">
        <v>44020</v>
      </c>
      <c r="R38" s="90">
        <v>1246931.442</v>
      </c>
      <c r="S38" s="90">
        <v>1523589.08828516</v>
      </c>
      <c r="T38" s="3"/>
      <c r="U38" s="91">
        <v>-3.4417382039464402E-3</v>
      </c>
      <c r="V38" s="92">
        <v>0.82860078973681095</v>
      </c>
      <c r="W38" s="91">
        <v>-2.12400391592382E-3</v>
      </c>
      <c r="X38" s="92">
        <v>-0.20389077571962799</v>
      </c>
      <c r="Y38" s="91">
        <v>2.1620219291435198E-2</v>
      </c>
      <c r="Z38" s="92">
        <v>20.312177837971799</v>
      </c>
      <c r="AA38" s="91">
        <v>2.4072302574495601E-2</v>
      </c>
      <c r="AB38" s="92">
        <v>23.3052586182603</v>
      </c>
      <c r="AC38" s="91">
        <v>6.6800803773730905E-2</v>
      </c>
      <c r="AD38" s="92">
        <v>32.028276329743697</v>
      </c>
      <c r="AE38" s="91">
        <v>8.2096476076985697E-2</v>
      </c>
      <c r="AF38" s="93">
        <v>29.0490573023853</v>
      </c>
      <c r="AG38" s="91">
        <v>-5.2163087093504102E-3</v>
      </c>
      <c r="AH38" s="92">
        <v>-1.42786082305975</v>
      </c>
      <c r="AI38" s="91">
        <v>2.3827627550417702E-2</v>
      </c>
      <c r="AJ38" s="92">
        <v>16.866138434939799</v>
      </c>
      <c r="AK38" s="91">
        <v>0.34125750000006499</v>
      </c>
      <c r="AL38" s="91">
        <v>3.2082695443023099E-2</v>
      </c>
      <c r="AM38" s="92">
        <v>45.841208574245698</v>
      </c>
      <c r="AN38" s="3"/>
      <c r="AO38" s="94">
        <v>1.5864889614022101E-2</v>
      </c>
      <c r="AP38" s="94">
        <v>-2.0731550126583901E-2</v>
      </c>
      <c r="AQ38" s="94">
        <v>2.7547440895432401E-2</v>
      </c>
      <c r="AR38" s="94">
        <v>-1.6319839028256001E-2</v>
      </c>
      <c r="AS38" s="95">
        <v>7</v>
      </c>
      <c r="AT38" s="95">
        <v>5</v>
      </c>
      <c r="AU38" s="95">
        <v>7</v>
      </c>
      <c r="AV38" s="96">
        <v>5</v>
      </c>
      <c r="AW38" s="3"/>
      <c r="AX38" s="97">
        <v>3.7933854676739397E-2</v>
      </c>
      <c r="AY38" s="98">
        <v>-1.6402547918943401E-2</v>
      </c>
      <c r="AZ38" s="98">
        <v>0.64048895825362695</v>
      </c>
      <c r="BA38" s="98">
        <v>-2.1916302192323701E-2</v>
      </c>
      <c r="BB38" s="89">
        <v>3.9113485541974998E-3</v>
      </c>
      <c r="BC38" s="99">
        <v>-5.5006336529258997</v>
      </c>
      <c r="BD38" s="86">
        <v>43747</v>
      </c>
      <c r="BE38" s="86">
        <v>43783</v>
      </c>
      <c r="BF38" s="95">
        <v>155</v>
      </c>
      <c r="BG38" s="86">
        <v>43964</v>
      </c>
      <c r="BH38" s="3"/>
    </row>
    <row r="39" spans="1:60" x14ac:dyDescent="0.25">
      <c r="A39" s="3"/>
      <c r="B39" s="81" t="s">
        <v>1292</v>
      </c>
      <c r="C39" s="81" t="s">
        <v>3533</v>
      </c>
      <c r="D39" s="81" t="s">
        <v>659</v>
      </c>
      <c r="E39" s="82" t="s">
        <v>1181</v>
      </c>
      <c r="F39" s="82" t="s">
        <v>1101</v>
      </c>
      <c r="G39" s="83" t="s">
        <v>1122</v>
      </c>
      <c r="H39" s="84" t="s">
        <v>1131</v>
      </c>
      <c r="I39" s="85" t="s">
        <v>3480</v>
      </c>
      <c r="J39" s="85" t="s">
        <v>3534</v>
      </c>
      <c r="K39" s="3"/>
      <c r="L39" s="86">
        <v>44029</v>
      </c>
      <c r="M39" s="87">
        <v>1065.54350000061</v>
      </c>
      <c r="N39" s="88">
        <v>1065.54350000061</v>
      </c>
      <c r="O39" s="88">
        <v>1065.54350000061</v>
      </c>
      <c r="P39" s="89">
        <f t="shared" si="0"/>
        <v>1</v>
      </c>
      <c r="Q39" s="86">
        <v>44029</v>
      </c>
      <c r="R39" s="90">
        <v>0</v>
      </c>
      <c r="S39" s="90">
        <v>0</v>
      </c>
      <c r="T39" s="3"/>
      <c r="U39" s="91">
        <v>0</v>
      </c>
      <c r="V39" s="92">
        <v>1.17277461013146</v>
      </c>
      <c r="W39" s="91">
        <v>0</v>
      </c>
      <c r="X39" s="92">
        <v>8.5096158727537806E-3</v>
      </c>
      <c r="Y39" s="91">
        <v>0</v>
      </c>
      <c r="Z39" s="92">
        <v>18.1501559088356</v>
      </c>
      <c r="AA39" s="91">
        <v>0</v>
      </c>
      <c r="AB39" s="92">
        <v>20.8980283607962</v>
      </c>
      <c r="AC39" s="91">
        <v>0</v>
      </c>
      <c r="AD39" s="92">
        <v>25.348195952392398</v>
      </c>
      <c r="AE39" s="91">
        <v>0</v>
      </c>
      <c r="AF39" s="93">
        <v>20.8394096946868</v>
      </c>
      <c r="AG39" s="91">
        <v>0</v>
      </c>
      <c r="AH39" s="92">
        <v>-0.90622995212470403</v>
      </c>
      <c r="AI39" s="91">
        <v>0</v>
      </c>
      <c r="AJ39" s="92">
        <v>14.483375679905301</v>
      </c>
      <c r="AK39" s="91">
        <v>6.5543500000785598E-2</v>
      </c>
      <c r="AL39" s="91">
        <v>6.8514565027726296E-3</v>
      </c>
      <c r="AM39" s="92">
        <v>18.2698085743177</v>
      </c>
      <c r="AN39" s="3"/>
      <c r="AO39" s="94">
        <v>0</v>
      </c>
      <c r="AP39" s="94">
        <v>0</v>
      </c>
      <c r="AQ39" s="94">
        <v>0</v>
      </c>
      <c r="AR39" s="94">
        <v>0</v>
      </c>
      <c r="AS39" s="95">
        <v>0</v>
      </c>
      <c r="AT39" s="95">
        <v>0</v>
      </c>
      <c r="AU39" s="95">
        <v>7</v>
      </c>
      <c r="AV39" s="96">
        <v>5</v>
      </c>
      <c r="AW39" s="3"/>
      <c r="AX39" s="97">
        <v>0</v>
      </c>
      <c r="AY39" s="98">
        <v>-113.07365610974399</v>
      </c>
      <c r="AZ39" s="98">
        <v>0.54787164163735702</v>
      </c>
      <c r="BA39" s="98">
        <v>-15.957369743191499</v>
      </c>
      <c r="BB39" s="89">
        <v>0</v>
      </c>
      <c r="BC39" s="99">
        <v>0</v>
      </c>
      <c r="BD39" s="86">
        <v>43664</v>
      </c>
      <c r="BE39" s="86"/>
      <c r="BF39" s="95"/>
      <c r="BG39" s="86"/>
      <c r="BH39" s="3"/>
    </row>
    <row r="40" spans="1:60" x14ac:dyDescent="0.25">
      <c r="A40" s="3"/>
      <c r="B40" s="81" t="s">
        <v>1293</v>
      </c>
      <c r="C40" s="81" t="s">
        <v>3535</v>
      </c>
      <c r="D40" s="81" t="s">
        <v>659</v>
      </c>
      <c r="E40" s="82" t="s">
        <v>1174</v>
      </c>
      <c r="F40" s="82" t="s">
        <v>1101</v>
      </c>
      <c r="G40" s="83" t="s">
        <v>1122</v>
      </c>
      <c r="H40" s="84" t="s">
        <v>1131</v>
      </c>
      <c r="I40" s="85" t="s">
        <v>3480</v>
      </c>
      <c r="J40" s="85" t="s">
        <v>3536</v>
      </c>
      <c r="K40" s="3"/>
      <c r="L40" s="86">
        <v>44029</v>
      </c>
      <c r="M40" s="87">
        <v>1324.9473000001201</v>
      </c>
      <c r="N40" s="88">
        <v>1324.9473000001201</v>
      </c>
      <c r="O40" s="88">
        <v>1336.11910000071</v>
      </c>
      <c r="P40" s="89">
        <f t="shared" si="0"/>
        <v>0.99163861964058153</v>
      </c>
      <c r="Q40" s="86">
        <v>44020</v>
      </c>
      <c r="R40" s="90">
        <v>65917.513000000006</v>
      </c>
      <c r="S40" s="90">
        <v>75106.677255981398</v>
      </c>
      <c r="T40" s="3"/>
      <c r="U40" s="91">
        <v>-3.44715698156506E-3</v>
      </c>
      <c r="V40" s="92">
        <v>0.82805891197494896</v>
      </c>
      <c r="W40" s="91">
        <v>-2.2875256654515401E-3</v>
      </c>
      <c r="X40" s="92">
        <v>-0.22024295067239999</v>
      </c>
      <c r="Y40" s="91">
        <v>2.0605103476555101E-2</v>
      </c>
      <c r="Z40" s="92">
        <v>20.210666256491098</v>
      </c>
      <c r="AA40" s="91">
        <v>2.20246983444667E-2</v>
      </c>
      <c r="AB40" s="92">
        <v>23.1004981952428</v>
      </c>
      <c r="AC40" s="91">
        <v>6.2540323004213902E-2</v>
      </c>
      <c r="AD40" s="92">
        <v>31.6022282528284</v>
      </c>
      <c r="AE40" s="91">
        <v>7.56208588463778E-2</v>
      </c>
      <c r="AF40" s="93">
        <v>28.401495579339102</v>
      </c>
      <c r="AG40" s="91">
        <v>-5.30878432891768E-3</v>
      </c>
      <c r="AH40" s="92">
        <v>-1.4371083850164701</v>
      </c>
      <c r="AI40" s="91">
        <v>2.2715452263582799E-2</v>
      </c>
      <c r="AJ40" s="92">
        <v>16.7549209062709</v>
      </c>
      <c r="AK40" s="91">
        <v>0.32494729999976701</v>
      </c>
      <c r="AL40" s="91">
        <v>3.0725450520549199E-2</v>
      </c>
      <c r="AM40" s="92">
        <v>44.210188574215898</v>
      </c>
      <c r="AN40" s="3"/>
      <c r="AO40" s="94">
        <v>1.5859345798162401E-2</v>
      </c>
      <c r="AP40" s="94">
        <v>-2.0736956434120699E-2</v>
      </c>
      <c r="AQ40" s="94">
        <v>2.73790836890839E-2</v>
      </c>
      <c r="AR40" s="94">
        <v>-1.6486971188896901E-2</v>
      </c>
      <c r="AS40" s="95">
        <v>7</v>
      </c>
      <c r="AT40" s="95">
        <v>5</v>
      </c>
      <c r="AU40" s="95">
        <v>7</v>
      </c>
      <c r="AV40" s="96">
        <v>5</v>
      </c>
      <c r="AW40" s="3"/>
      <c r="AX40" s="97">
        <v>3.7930386062180299E-2</v>
      </c>
      <c r="AY40" s="98">
        <v>-6.60980964426017E-2</v>
      </c>
      <c r="AZ40" s="98">
        <v>0.63365453637652502</v>
      </c>
      <c r="BA40" s="98">
        <v>-8.8199465510569994E-2</v>
      </c>
      <c r="BB40" s="89">
        <v>3.9109656000846397E-3</v>
      </c>
      <c r="BC40" s="99">
        <v>-5.5191934636459301</v>
      </c>
      <c r="BD40" s="86">
        <v>43747</v>
      </c>
      <c r="BE40" s="86">
        <v>43783</v>
      </c>
      <c r="BF40" s="95">
        <v>157</v>
      </c>
      <c r="BG40" s="86">
        <v>43966</v>
      </c>
      <c r="BH40" s="3"/>
    </row>
    <row r="41" spans="1:60" x14ac:dyDescent="0.25">
      <c r="A41" s="3"/>
      <c r="B41" s="81" t="s">
        <v>1294</v>
      </c>
      <c r="C41" s="81" t="s">
        <v>3537</v>
      </c>
      <c r="D41" s="81" t="s">
        <v>659</v>
      </c>
      <c r="E41" s="82" t="s">
        <v>1182</v>
      </c>
      <c r="F41" s="82" t="s">
        <v>1101</v>
      </c>
      <c r="G41" s="83" t="s">
        <v>1122</v>
      </c>
      <c r="H41" s="84" t="s">
        <v>1131</v>
      </c>
      <c r="I41" s="85" t="s">
        <v>3480</v>
      </c>
      <c r="J41" s="85" t="s">
        <v>3538</v>
      </c>
      <c r="K41" s="3"/>
      <c r="L41" s="86">
        <v>44029</v>
      </c>
      <c r="M41" s="87">
        <v>1395.4901999998799</v>
      </c>
      <c r="N41" s="88">
        <v>1395.4901999998799</v>
      </c>
      <c r="O41" s="88">
        <v>1407.2223000004899</v>
      </c>
      <c r="P41" s="89">
        <f t="shared" si="0"/>
        <v>0.9916629376889452</v>
      </c>
      <c r="Q41" s="86">
        <v>44020</v>
      </c>
      <c r="R41" s="90">
        <v>27980.687999999998</v>
      </c>
      <c r="S41" s="90">
        <v>29414.055805297899</v>
      </c>
      <c r="T41" s="3"/>
      <c r="U41" s="91">
        <v>-3.4444429766153899E-3</v>
      </c>
      <c r="V41" s="92">
        <v>0.82833031246991595</v>
      </c>
      <c r="W41" s="91">
        <v>-2.2056022880860798E-3</v>
      </c>
      <c r="X41" s="92">
        <v>-0.212050612935855</v>
      </c>
      <c r="Y41" s="91">
        <v>2.1113452465215201E-2</v>
      </c>
      <c r="Z41" s="92">
        <v>20.261501155357099</v>
      </c>
      <c r="AA41" s="91">
        <v>2.30484050807718E-2</v>
      </c>
      <c r="AB41" s="92">
        <v>23.202868868887901</v>
      </c>
      <c r="AC41" s="91">
        <v>6.4669087765651098E-2</v>
      </c>
      <c r="AD41" s="92">
        <v>31.815104728972099</v>
      </c>
      <c r="AE41" s="91">
        <v>7.8855497520635295E-2</v>
      </c>
      <c r="AF41" s="93">
        <v>28.724959446757602</v>
      </c>
      <c r="AG41" s="91">
        <v>-5.26255799832143E-3</v>
      </c>
      <c r="AH41" s="92">
        <v>-1.4324857519568499</v>
      </c>
      <c r="AI41" s="91">
        <v>2.3272106205695298E-2</v>
      </c>
      <c r="AJ41" s="92">
        <v>16.8105863004748</v>
      </c>
      <c r="AK41" s="91">
        <v>0.39549020000034901</v>
      </c>
      <c r="AL41" s="91">
        <v>3.6492122373601901E-2</v>
      </c>
      <c r="AM41" s="92">
        <v>51.264478574274101</v>
      </c>
      <c r="AN41" s="3"/>
      <c r="AO41" s="94">
        <v>1.58621698228671E-2</v>
      </c>
      <c r="AP41" s="94">
        <v>-2.0734214670483201E-2</v>
      </c>
      <c r="AQ41" s="94">
        <v>2.7463753993288299E-2</v>
      </c>
      <c r="AR41" s="94">
        <v>-1.6403461403570001E-2</v>
      </c>
      <c r="AS41" s="95">
        <v>7</v>
      </c>
      <c r="AT41" s="95">
        <v>5</v>
      </c>
      <c r="AU41" s="95">
        <v>7</v>
      </c>
      <c r="AV41" s="96">
        <v>5</v>
      </c>
      <c r="AW41" s="3"/>
      <c r="AX41" s="97">
        <v>3.7932136416093297E-2</v>
      </c>
      <c r="AY41" s="98">
        <v>-4.1250362493542497E-2</v>
      </c>
      <c r="AZ41" s="98">
        <v>0.63707148718276596</v>
      </c>
      <c r="BA41" s="98">
        <v>-5.50801248228368E-2</v>
      </c>
      <c r="BB41" s="89">
        <v>3.9111588267860499E-3</v>
      </c>
      <c r="BC41" s="99">
        <v>-5.5099028903132403</v>
      </c>
      <c r="BD41" s="86">
        <v>43747</v>
      </c>
      <c r="BE41" s="86">
        <v>43783</v>
      </c>
      <c r="BF41" s="95">
        <v>156</v>
      </c>
      <c r="BG41" s="86">
        <v>43965</v>
      </c>
      <c r="BH41" s="3"/>
    </row>
    <row r="42" spans="1:60" x14ac:dyDescent="0.25">
      <c r="A42" s="3"/>
      <c r="B42" s="81" t="s">
        <v>1295</v>
      </c>
      <c r="C42" s="81" t="s">
        <v>3539</v>
      </c>
      <c r="D42" s="81" t="s">
        <v>659</v>
      </c>
      <c r="E42" s="82" t="s">
        <v>1183</v>
      </c>
      <c r="F42" s="82" t="s">
        <v>1101</v>
      </c>
      <c r="G42" s="83" t="s">
        <v>1122</v>
      </c>
      <c r="H42" s="84" t="s">
        <v>1131</v>
      </c>
      <c r="I42" s="85" t="s">
        <v>3480</v>
      </c>
      <c r="J42" s="85" t="s">
        <v>3540</v>
      </c>
      <c r="K42" s="3"/>
      <c r="L42" s="86">
        <v>44029</v>
      </c>
      <c r="M42" s="87">
        <v>1288.0708000008001</v>
      </c>
      <c r="N42" s="88">
        <v>1288.0708000008001</v>
      </c>
      <c r="O42" s="88">
        <v>1298.9637000002001</v>
      </c>
      <c r="P42" s="89">
        <f t="shared" si="0"/>
        <v>0.99161416135077651</v>
      </c>
      <c r="Q42" s="86">
        <v>44020</v>
      </c>
      <c r="R42" s="90">
        <v>13961626.657</v>
      </c>
      <c r="S42" s="90">
        <v>15745846.178328101</v>
      </c>
      <c r="T42" s="3"/>
      <c r="U42" s="91">
        <v>-3.4499008488637602E-3</v>
      </c>
      <c r="V42" s="92">
        <v>0.82778452524507895</v>
      </c>
      <c r="W42" s="91">
        <v>-2.3694746178080099E-3</v>
      </c>
      <c r="X42" s="92">
        <v>-0.228437845908047</v>
      </c>
      <c r="Y42" s="91">
        <v>2.0098316867006399E-2</v>
      </c>
      <c r="Z42" s="92">
        <v>20.159987595543502</v>
      </c>
      <c r="AA42" s="91">
        <v>2.1002564652008001E-2</v>
      </c>
      <c r="AB42" s="92">
        <v>22.998284825997001</v>
      </c>
      <c r="AC42" s="91">
        <v>6.0416808166337398E-2</v>
      </c>
      <c r="AD42" s="92">
        <v>31.389876769040701</v>
      </c>
      <c r="AE42" s="91">
        <v>7.23986666034762E-2</v>
      </c>
      <c r="AF42" s="93">
        <v>28.079276355041699</v>
      </c>
      <c r="AG42" s="91">
        <v>-5.3549579515674902E-3</v>
      </c>
      <c r="AH42" s="92">
        <v>-1.44172574728145</v>
      </c>
      <c r="AI42" s="91">
        <v>2.21599719407095E-2</v>
      </c>
      <c r="AJ42" s="92">
        <v>16.6993728739908</v>
      </c>
      <c r="AK42" s="91">
        <v>0.22597515823523301</v>
      </c>
      <c r="AL42" s="91">
        <v>2.47139623625117E-2</v>
      </c>
      <c r="AM42" s="92">
        <v>30.203247240395299</v>
      </c>
      <c r="AN42" s="3"/>
      <c r="AO42" s="94">
        <v>1.5856578856983099E-2</v>
      </c>
      <c r="AP42" s="94">
        <v>-2.0739587165735401E-2</v>
      </c>
      <c r="AQ42" s="94">
        <v>2.7295231684547599E-2</v>
      </c>
      <c r="AR42" s="94">
        <v>-1.65704814153287E-2</v>
      </c>
      <c r="AS42" s="95">
        <v>7</v>
      </c>
      <c r="AT42" s="95">
        <v>5</v>
      </c>
      <c r="AU42" s="95">
        <v>7</v>
      </c>
      <c r="AV42" s="96">
        <v>5</v>
      </c>
      <c r="AW42" s="3"/>
      <c r="AX42" s="97">
        <v>3.7928695603404797E-2</v>
      </c>
      <c r="AY42" s="98">
        <v>-9.0904767512370199E-2</v>
      </c>
      <c r="AZ42" s="98">
        <v>0.63024290997782395</v>
      </c>
      <c r="BA42" s="98">
        <v>-0.12122006620336399</v>
      </c>
      <c r="BB42" s="89">
        <v>3.9107788618594E-3</v>
      </c>
      <c r="BC42" s="99">
        <v>-5.5284594994154803</v>
      </c>
      <c r="BD42" s="86">
        <v>43747</v>
      </c>
      <c r="BE42" s="86">
        <v>43783</v>
      </c>
      <c r="BF42" s="95">
        <v>157</v>
      </c>
      <c r="BG42" s="86">
        <v>43966</v>
      </c>
      <c r="BH42" s="3"/>
    </row>
    <row r="43" spans="1:60" x14ac:dyDescent="0.25">
      <c r="A43" s="3"/>
      <c r="B43" s="81" t="s">
        <v>1296</v>
      </c>
      <c r="C43" s="81" t="s">
        <v>3541</v>
      </c>
      <c r="D43" s="81" t="s">
        <v>660</v>
      </c>
      <c r="E43" s="82" t="s">
        <v>1162</v>
      </c>
      <c r="F43" s="82" t="s">
        <v>1102</v>
      </c>
      <c r="G43" s="83" t="s">
        <v>1121</v>
      </c>
      <c r="H43" s="84" t="s">
        <v>1132</v>
      </c>
      <c r="I43" s="85" t="s">
        <v>3480</v>
      </c>
      <c r="J43" s="85" t="s">
        <v>3542</v>
      </c>
      <c r="K43" s="3"/>
      <c r="L43" s="86">
        <v>44029</v>
      </c>
      <c r="M43" s="87">
        <v>1180.1515999995199</v>
      </c>
      <c r="N43" s="88">
        <v>1180.1515999995199</v>
      </c>
      <c r="O43" s="88">
        <v>1226.2368000000699</v>
      </c>
      <c r="P43" s="89">
        <f t="shared" si="0"/>
        <v>0.96241737321816845</v>
      </c>
      <c r="Q43" s="86">
        <v>43871</v>
      </c>
      <c r="R43" s="90">
        <v>526.53399999999999</v>
      </c>
      <c r="S43" s="90">
        <v>527.61301908397695</v>
      </c>
      <c r="T43" s="3"/>
      <c r="U43" s="91">
        <v>-2.4685731332283502E-3</v>
      </c>
      <c r="V43" s="92">
        <v>0.92591729680862001</v>
      </c>
      <c r="W43" s="91">
        <v>5.3784243864356497E-3</v>
      </c>
      <c r="X43" s="92">
        <v>0.54635205451631896</v>
      </c>
      <c r="Y43" s="91">
        <v>-3.2919454177317703E-2</v>
      </c>
      <c r="Z43" s="92">
        <v>14.858210491103801</v>
      </c>
      <c r="AA43" s="91">
        <v>3.18862496169459E-3</v>
      </c>
      <c r="AB43" s="92">
        <v>21.216890856972899</v>
      </c>
      <c r="AC43" s="91">
        <v>4.7238591356290299E-2</v>
      </c>
      <c r="AD43" s="92">
        <v>30.072055088035999</v>
      </c>
      <c r="AE43" s="91"/>
      <c r="AF43" s="93"/>
      <c r="AG43" s="91">
        <v>-4.8576104663880003E-3</v>
      </c>
      <c r="AH43" s="92">
        <v>-1.3919909987635</v>
      </c>
      <c r="AI43" s="91">
        <v>-1.9189094918147E-2</v>
      </c>
      <c r="AJ43" s="92">
        <v>12.564466188094199</v>
      </c>
      <c r="AK43" s="91">
        <v>5.3067423350512399E-2</v>
      </c>
      <c r="AL43" s="91">
        <v>2.2720172461049501E-2</v>
      </c>
      <c r="AM43" s="92">
        <v>35.099327904579702</v>
      </c>
      <c r="AN43" s="3"/>
      <c r="AO43" s="94">
        <v>7.9497039332636597E-3</v>
      </c>
      <c r="AP43" s="94">
        <v>-2.17994442527925E-2</v>
      </c>
      <c r="AQ43" s="94">
        <v>3.22106402491045E-2</v>
      </c>
      <c r="AR43" s="94">
        <v>-7.5275187810839306E-2</v>
      </c>
      <c r="AS43" s="95">
        <v>9</v>
      </c>
      <c r="AT43" s="95">
        <v>3</v>
      </c>
      <c r="AU43" s="95">
        <v>7</v>
      </c>
      <c r="AV43" s="96">
        <v>5</v>
      </c>
      <c r="AW43" s="3"/>
      <c r="AX43" s="97">
        <v>4.7054770703471201E-2</v>
      </c>
      <c r="AY43" s="98">
        <v>-0.449574578646661</v>
      </c>
      <c r="AZ43" s="98">
        <v>0.57872121591117298</v>
      </c>
      <c r="BA43" s="98">
        <v>-0.54648797481604605</v>
      </c>
      <c r="BB43" s="89">
        <v>4.84213142848603E-3</v>
      </c>
      <c r="BC43" s="99">
        <v>-10.1165451892884</v>
      </c>
      <c r="BD43" s="86">
        <v>43871</v>
      </c>
      <c r="BE43" s="86">
        <v>43914</v>
      </c>
      <c r="BF43" s="95"/>
      <c r="BG43" s="86"/>
      <c r="BH43" s="3"/>
    </row>
    <row r="44" spans="1:60" x14ac:dyDescent="0.25">
      <c r="A44" s="3"/>
      <c r="B44" s="81" t="s">
        <v>1297</v>
      </c>
      <c r="C44" s="81" t="s">
        <v>3543</v>
      </c>
      <c r="D44" s="81" t="s">
        <v>660</v>
      </c>
      <c r="E44" s="82" t="s">
        <v>1184</v>
      </c>
      <c r="F44" s="82" t="s">
        <v>1102</v>
      </c>
      <c r="G44" s="83" t="s">
        <v>1121</v>
      </c>
      <c r="H44" s="84" t="s">
        <v>1132</v>
      </c>
      <c r="I44" s="85" t="s">
        <v>3480</v>
      </c>
      <c r="J44" s="85" t="s">
        <v>3544</v>
      </c>
      <c r="K44" s="3"/>
      <c r="L44" s="86">
        <v>44029</v>
      </c>
      <c r="M44" s="87">
        <v>1088.69129999913</v>
      </c>
      <c r="N44" s="88">
        <v>1088.69129999913</v>
      </c>
      <c r="O44" s="88">
        <v>1123.9039999991701</v>
      </c>
      <c r="P44" s="89">
        <f t="shared" si="0"/>
        <v>0.9686692991571646</v>
      </c>
      <c r="Q44" s="86">
        <v>43871</v>
      </c>
      <c r="R44" s="90">
        <v>1732652.233</v>
      </c>
      <c r="S44" s="90">
        <v>1923910.0074511699</v>
      </c>
      <c r="T44" s="3"/>
      <c r="U44" s="91">
        <v>-2.4284788569275402E-3</v>
      </c>
      <c r="V44" s="92">
        <v>0.92992672443870095</v>
      </c>
      <c r="W44" s="91">
        <v>6.6178230736113602E-3</v>
      </c>
      <c r="X44" s="92">
        <v>0.67029192323388997</v>
      </c>
      <c r="Y44" s="91">
        <v>-2.56709607174344E-2</v>
      </c>
      <c r="Z44" s="92">
        <v>15.583059837095799</v>
      </c>
      <c r="AA44" s="91">
        <v>1.8369523762885399E-2</v>
      </c>
      <c r="AB44" s="92">
        <v>22.734980737091998</v>
      </c>
      <c r="AC44" s="91">
        <v>7.9069774355957606E-2</v>
      </c>
      <c r="AD44" s="92">
        <v>33.255173387995498</v>
      </c>
      <c r="AE44" s="91"/>
      <c r="AF44" s="93"/>
      <c r="AG44" s="91">
        <v>-4.1636664200268604E-3</v>
      </c>
      <c r="AH44" s="92">
        <v>-1.3225965941273901</v>
      </c>
      <c r="AI44" s="91">
        <v>-1.11422910131296E-2</v>
      </c>
      <c r="AJ44" s="92">
        <v>13.369146578596</v>
      </c>
      <c r="AK44" s="91">
        <v>8.8691299999481998E-2</v>
      </c>
      <c r="AL44" s="91">
        <v>3.7610788423990002E-2</v>
      </c>
      <c r="AM44" s="92">
        <v>38.661715569498497</v>
      </c>
      <c r="AN44" s="3"/>
      <c r="AO44" s="94">
        <v>7.9924740184651507E-3</v>
      </c>
      <c r="AP44" s="94">
        <v>-2.1759340027529099E-2</v>
      </c>
      <c r="AQ44" s="94">
        <v>3.3508873262690003E-2</v>
      </c>
      <c r="AR44" s="94">
        <v>-7.4109724377194694E-2</v>
      </c>
      <c r="AS44" s="95">
        <v>9</v>
      </c>
      <c r="AT44" s="95">
        <v>3</v>
      </c>
      <c r="AU44" s="95">
        <v>7</v>
      </c>
      <c r="AV44" s="96">
        <v>5</v>
      </c>
      <c r="AW44" s="3"/>
      <c r="AX44" s="97">
        <v>4.7075622295669799E-2</v>
      </c>
      <c r="AY44" s="98">
        <v>-0.15307311661535999</v>
      </c>
      <c r="AZ44" s="98">
        <v>0.63017204601419496</v>
      </c>
      <c r="BA44" s="98">
        <v>-0.18755090767945101</v>
      </c>
      <c r="BB44" s="89">
        <v>4.8444967016575899E-3</v>
      </c>
      <c r="BC44" s="99">
        <v>-9.9584306132164802</v>
      </c>
      <c r="BD44" s="86">
        <v>43871</v>
      </c>
      <c r="BE44" s="86">
        <v>43914</v>
      </c>
      <c r="BF44" s="95"/>
      <c r="BG44" s="86"/>
      <c r="BH44" s="3"/>
    </row>
    <row r="45" spans="1:60" x14ac:dyDescent="0.25">
      <c r="A45" s="3"/>
      <c r="B45" s="81" t="s">
        <v>1298</v>
      </c>
      <c r="C45" s="81" t="s">
        <v>3545</v>
      </c>
      <c r="D45" s="81" t="s">
        <v>661</v>
      </c>
      <c r="E45" s="82" t="s">
        <v>1162</v>
      </c>
      <c r="F45" s="82" t="s">
        <v>1102</v>
      </c>
      <c r="G45" s="83" t="s">
        <v>1121</v>
      </c>
      <c r="H45" s="84" t="s">
        <v>1133</v>
      </c>
      <c r="I45" s="85" t="s">
        <v>3480</v>
      </c>
      <c r="J45" s="85" t="s">
        <v>3546</v>
      </c>
      <c r="K45" s="3"/>
      <c r="L45" s="86">
        <v>44029</v>
      </c>
      <c r="M45" s="87">
        <v>1255.53199999966</v>
      </c>
      <c r="N45" s="88">
        <v>1255.53199999966</v>
      </c>
      <c r="O45" s="88">
        <v>1324.3826999999601</v>
      </c>
      <c r="P45" s="89">
        <f t="shared" si="0"/>
        <v>0.94801298748443164</v>
      </c>
      <c r="Q45" s="86">
        <v>43874</v>
      </c>
      <c r="R45" s="90">
        <v>550.49300000000005</v>
      </c>
      <c r="S45" s="90">
        <v>617.89320992374405</v>
      </c>
      <c r="T45" s="3"/>
      <c r="U45" s="91">
        <v>-2.4120275775203499E-3</v>
      </c>
      <c r="V45" s="92">
        <v>0.93157185237941997</v>
      </c>
      <c r="W45" s="91">
        <v>9.4752374116069404E-3</v>
      </c>
      <c r="X45" s="92">
        <v>0.95603335703344805</v>
      </c>
      <c r="Y45" s="91">
        <v>-4.20425406209688E-2</v>
      </c>
      <c r="Z45" s="92">
        <v>13.945901846746001</v>
      </c>
      <c r="AA45" s="91">
        <v>3.8645134984108202E-2</v>
      </c>
      <c r="AB45" s="92">
        <v>24.762541859207001</v>
      </c>
      <c r="AC45" s="91">
        <v>8.8144193327025305E-2</v>
      </c>
      <c r="AD45" s="92">
        <v>34.162615285080399</v>
      </c>
      <c r="AE45" s="91"/>
      <c r="AF45" s="93"/>
      <c r="AG45" s="91">
        <v>-3.2392509374403701E-3</v>
      </c>
      <c r="AH45" s="92">
        <v>-1.23015504586874</v>
      </c>
      <c r="AI45" s="91">
        <v>-1.7312700895672599E-2</v>
      </c>
      <c r="AJ45" s="92">
        <v>12.7521055903344</v>
      </c>
      <c r="AK45" s="91">
        <v>0.10098652191853</v>
      </c>
      <c r="AL45" s="91">
        <v>4.2686041573688299E-2</v>
      </c>
      <c r="AM45" s="92">
        <v>39.891237761359697</v>
      </c>
      <c r="AN45" s="3"/>
      <c r="AO45" s="94">
        <v>1.40815533122804E-2</v>
      </c>
      <c r="AP45" s="94">
        <v>-2.7518034576132801E-2</v>
      </c>
      <c r="AQ45" s="94">
        <v>3.9624544011530802E-2</v>
      </c>
      <c r="AR45" s="94">
        <v>-8.1385238237999105E-2</v>
      </c>
      <c r="AS45" s="95">
        <v>7</v>
      </c>
      <c r="AT45" s="95">
        <v>5</v>
      </c>
      <c r="AU45" s="95">
        <v>7</v>
      </c>
      <c r="AV45" s="96">
        <v>5</v>
      </c>
      <c r="AW45" s="3"/>
      <c r="AX45" s="97">
        <v>7.4830583407601806E-2</v>
      </c>
      <c r="AY45" s="98">
        <v>0.205171927149877</v>
      </c>
      <c r="AZ45" s="98">
        <v>0.74457057233303203</v>
      </c>
      <c r="BA45" s="98">
        <v>0.26512238909845098</v>
      </c>
      <c r="BB45" s="89">
        <v>7.7037511496655499E-3</v>
      </c>
      <c r="BC45" s="99">
        <v>-13.587145165875</v>
      </c>
      <c r="BD45" s="86">
        <v>43874</v>
      </c>
      <c r="BE45" s="86">
        <v>43913</v>
      </c>
      <c r="BF45" s="95"/>
      <c r="BG45" s="86"/>
      <c r="BH45" s="3"/>
    </row>
    <row r="46" spans="1:60" x14ac:dyDescent="0.25">
      <c r="A46" s="3"/>
      <c r="B46" s="81" t="s">
        <v>1299</v>
      </c>
      <c r="C46" s="81" t="s">
        <v>3547</v>
      </c>
      <c r="D46" s="81" t="s">
        <v>661</v>
      </c>
      <c r="E46" s="82" t="s">
        <v>1184</v>
      </c>
      <c r="F46" s="82" t="s">
        <v>1102</v>
      </c>
      <c r="G46" s="83" t="s">
        <v>1121</v>
      </c>
      <c r="H46" s="84" t="s">
        <v>1133</v>
      </c>
      <c r="I46" s="85" t="s">
        <v>3480</v>
      </c>
      <c r="J46" s="85" t="s">
        <v>3548</v>
      </c>
      <c r="K46" s="3"/>
      <c r="L46" s="86">
        <v>44029</v>
      </c>
      <c r="M46" s="87">
        <v>1138.33290000074</v>
      </c>
      <c r="N46" s="88">
        <v>1138.33290000074</v>
      </c>
      <c r="O46" s="88">
        <v>1193.11089999974</v>
      </c>
      <c r="P46" s="89">
        <f t="shared" si="0"/>
        <v>0.95408809021943231</v>
      </c>
      <c r="Q46" s="86">
        <v>43874</v>
      </c>
      <c r="R46" s="90">
        <v>4319832.7939999998</v>
      </c>
      <c r="S46" s="90">
        <v>3559525.3673632802</v>
      </c>
      <c r="T46" s="3"/>
      <c r="U46" s="91">
        <v>-2.3713481396043798E-3</v>
      </c>
      <c r="V46" s="92">
        <v>0.935639796171017</v>
      </c>
      <c r="W46" s="91">
        <v>1.0722332599471E-2</v>
      </c>
      <c r="X46" s="92">
        <v>1.0807428758198501</v>
      </c>
      <c r="Y46" s="91">
        <v>-3.4837435897315999E-2</v>
      </c>
      <c r="Z46" s="92">
        <v>14.666412319100299</v>
      </c>
      <c r="AA46" s="91">
        <v>5.4421704435299E-2</v>
      </c>
      <c r="AB46" s="92">
        <v>26.340198804333301</v>
      </c>
      <c r="AC46" s="91">
        <v>0.121279030836449</v>
      </c>
      <c r="AD46" s="92">
        <v>37.476099036051899</v>
      </c>
      <c r="AE46" s="91"/>
      <c r="AF46" s="93"/>
      <c r="AG46" s="91">
        <v>-2.5406744489373501E-3</v>
      </c>
      <c r="AH46" s="92">
        <v>-1.16029739701844</v>
      </c>
      <c r="AI46" s="91">
        <v>-9.2290566090014198E-3</v>
      </c>
      <c r="AJ46" s="92">
        <v>13.5604700190015</v>
      </c>
      <c r="AK46" s="91">
        <v>0.13833290000009599</v>
      </c>
      <c r="AL46" s="91">
        <v>5.7908326765755198E-2</v>
      </c>
      <c r="AM46" s="92">
        <v>43.625875569530798</v>
      </c>
      <c r="AN46" s="3"/>
      <c r="AO46" s="94">
        <v>1.4122482594757501E-2</v>
      </c>
      <c r="AP46" s="94">
        <v>-2.7478430388328E-2</v>
      </c>
      <c r="AQ46" s="94">
        <v>4.0909988469138597E-2</v>
      </c>
      <c r="AR46" s="94">
        <v>-8.0207978744583699E-2</v>
      </c>
      <c r="AS46" s="95">
        <v>7</v>
      </c>
      <c r="AT46" s="95">
        <v>5</v>
      </c>
      <c r="AU46" s="95">
        <v>7</v>
      </c>
      <c r="AV46" s="96">
        <v>5</v>
      </c>
      <c r="AW46" s="3"/>
      <c r="AX46" s="97">
        <v>7.4832400259183501E-2</v>
      </c>
      <c r="AY46" s="98">
        <v>0.39936027971816701</v>
      </c>
      <c r="AZ46" s="98">
        <v>0.80063702172901696</v>
      </c>
      <c r="BA46" s="98">
        <v>0.51934322183115</v>
      </c>
      <c r="BB46" s="89">
        <v>7.7044050939912298E-3</v>
      </c>
      <c r="BC46" s="99">
        <v>-13.4476937559375</v>
      </c>
      <c r="BD46" s="86">
        <v>43874</v>
      </c>
      <c r="BE46" s="86">
        <v>43913</v>
      </c>
      <c r="BF46" s="95"/>
      <c r="BG46" s="86"/>
      <c r="BH46" s="3"/>
    </row>
    <row r="47" spans="1:60" x14ac:dyDescent="0.25">
      <c r="A47" s="3"/>
      <c r="B47" s="81" t="s">
        <v>1300</v>
      </c>
      <c r="C47" s="81" t="s">
        <v>3549</v>
      </c>
      <c r="D47" s="81" t="s">
        <v>662</v>
      </c>
      <c r="E47" s="82" t="s">
        <v>1162</v>
      </c>
      <c r="F47" s="82" t="s">
        <v>1102</v>
      </c>
      <c r="G47" s="83" t="s">
        <v>1121</v>
      </c>
      <c r="H47" s="84" t="s">
        <v>1134</v>
      </c>
      <c r="I47" s="85" t="s">
        <v>3480</v>
      </c>
      <c r="J47" s="85" t="s">
        <v>3550</v>
      </c>
      <c r="K47" s="3"/>
      <c r="L47" s="86">
        <v>44029</v>
      </c>
      <c r="M47" s="87">
        <v>1321.4474999997799</v>
      </c>
      <c r="N47" s="88">
        <v>1321.4474999997799</v>
      </c>
      <c r="O47" s="88">
        <v>1429.6478000003799</v>
      </c>
      <c r="P47" s="89">
        <f t="shared" si="0"/>
        <v>0.92431681425273327</v>
      </c>
      <c r="Q47" s="86">
        <v>43881</v>
      </c>
      <c r="R47" s="90">
        <v>570.06600000000003</v>
      </c>
      <c r="S47" s="90">
        <v>3781.1538015251199</v>
      </c>
      <c r="T47" s="3"/>
      <c r="U47" s="91">
        <v>-2.3939721213537299E-3</v>
      </c>
      <c r="V47" s="92">
        <v>0.93337739799608199</v>
      </c>
      <c r="W47" s="91">
        <v>1.68199395411648E-2</v>
      </c>
      <c r="X47" s="92">
        <v>1.6905035699892299</v>
      </c>
      <c r="Y47" s="91">
        <v>-5.5538878823426799E-2</v>
      </c>
      <c r="Z47" s="92">
        <v>12.596268026492901</v>
      </c>
      <c r="AA47" s="91">
        <v>7.1193462306837305E-2</v>
      </c>
      <c r="AB47" s="92">
        <v>28.017374591494399</v>
      </c>
      <c r="AC47" s="91">
        <v>0.121593930200179</v>
      </c>
      <c r="AD47" s="92">
        <v>37.507588972395801</v>
      </c>
      <c r="AE47" s="91"/>
      <c r="AF47" s="93"/>
      <c r="AG47" s="91">
        <v>-3.6068631197849798E-4</v>
      </c>
      <c r="AH47" s="92">
        <v>-0.94229858332255401</v>
      </c>
      <c r="AI47" s="91">
        <v>-2.0271728033549201E-2</v>
      </c>
      <c r="AJ47" s="92">
        <v>12.4562028765504</v>
      </c>
      <c r="AK47" s="91">
        <v>0.140132265774882</v>
      </c>
      <c r="AL47" s="91">
        <v>5.8634561064536697E-2</v>
      </c>
      <c r="AM47" s="92">
        <v>43.805812147038502</v>
      </c>
      <c r="AN47" s="3"/>
      <c r="AO47" s="94">
        <v>2.29894622971187E-2</v>
      </c>
      <c r="AP47" s="94">
        <v>-4.5648350658666501E-2</v>
      </c>
      <c r="AQ47" s="94">
        <v>7.0651932777764201E-2</v>
      </c>
      <c r="AR47" s="94">
        <v>-9.3289899559749798E-2</v>
      </c>
      <c r="AS47" s="95">
        <v>7</v>
      </c>
      <c r="AT47" s="95">
        <v>5</v>
      </c>
      <c r="AU47" s="95">
        <v>7</v>
      </c>
      <c r="AV47" s="96">
        <v>5</v>
      </c>
      <c r="AW47" s="3"/>
      <c r="AX47" s="97">
        <v>0.128247054319654</v>
      </c>
      <c r="AY47" s="98">
        <v>0.41783177660818199</v>
      </c>
      <c r="AZ47" s="98">
        <v>0.92868334776085204</v>
      </c>
      <c r="BA47" s="98">
        <v>0.55196105474260504</v>
      </c>
      <c r="BB47" s="89">
        <v>1.3174931490702899E-2</v>
      </c>
      <c r="BC47" s="99">
        <v>-19.5076997285651</v>
      </c>
      <c r="BD47" s="86">
        <v>43881</v>
      </c>
      <c r="BE47" s="86">
        <v>43913</v>
      </c>
      <c r="BF47" s="95"/>
      <c r="BG47" s="86"/>
      <c r="BH47" s="3"/>
    </row>
    <row r="48" spans="1:60" x14ac:dyDescent="0.25">
      <c r="A48" s="3"/>
      <c r="B48" s="81" t="s">
        <v>1301</v>
      </c>
      <c r="C48" s="81" t="s">
        <v>3551</v>
      </c>
      <c r="D48" s="81" t="s">
        <v>662</v>
      </c>
      <c r="E48" s="82" t="s">
        <v>1184</v>
      </c>
      <c r="F48" s="82" t="s">
        <v>1102</v>
      </c>
      <c r="G48" s="83" t="s">
        <v>1121</v>
      </c>
      <c r="H48" s="84" t="s">
        <v>1134</v>
      </c>
      <c r="I48" s="85" t="s">
        <v>3480</v>
      </c>
      <c r="J48" s="85" t="s">
        <v>3552</v>
      </c>
      <c r="K48" s="3"/>
      <c r="L48" s="86">
        <v>44029</v>
      </c>
      <c r="M48" s="87">
        <v>1178.7730999998701</v>
      </c>
      <c r="N48" s="88">
        <v>1178.7730999998701</v>
      </c>
      <c r="O48" s="88">
        <v>1267.6217000000199</v>
      </c>
      <c r="P48" s="89">
        <f t="shared" si="0"/>
        <v>0.9299092150283097</v>
      </c>
      <c r="Q48" s="86">
        <v>43881</v>
      </c>
      <c r="R48" s="90">
        <v>3166021.1239999998</v>
      </c>
      <c r="S48" s="90">
        <v>2910949.3287265599</v>
      </c>
      <c r="T48" s="3"/>
      <c r="U48" s="91">
        <v>-2.3537642191513398E-3</v>
      </c>
      <c r="V48" s="92">
        <v>0.93739818821632104</v>
      </c>
      <c r="W48" s="91">
        <v>1.8065108770315402E-2</v>
      </c>
      <c r="X48" s="92">
        <v>1.8150204929042999</v>
      </c>
      <c r="Y48" s="91">
        <v>-4.8504302290020902E-2</v>
      </c>
      <c r="Z48" s="92">
        <v>13.299725679840799</v>
      </c>
      <c r="AA48" s="91">
        <v>8.72742929660308E-2</v>
      </c>
      <c r="AB48" s="92">
        <v>29.625457657413801</v>
      </c>
      <c r="AC48" s="91">
        <v>0.15572324012653599</v>
      </c>
      <c r="AD48" s="92">
        <v>40.9205199650605</v>
      </c>
      <c r="AE48" s="91"/>
      <c r="AF48" s="93"/>
      <c r="AG48" s="91">
        <v>3.3461226666986498E-4</v>
      </c>
      <c r="AH48" s="92">
        <v>-0.872768725457718</v>
      </c>
      <c r="AI48" s="91">
        <v>-1.2286289336771001E-2</v>
      </c>
      <c r="AJ48" s="92">
        <v>13.2547467462282</v>
      </c>
      <c r="AK48" s="91">
        <v>0.178773100000399</v>
      </c>
      <c r="AL48" s="91">
        <v>7.4076457678529606E-2</v>
      </c>
      <c r="AM48" s="92">
        <v>47.669895569561</v>
      </c>
      <c r="AN48" s="3"/>
      <c r="AO48" s="94">
        <v>2.30312451840291E-2</v>
      </c>
      <c r="AP48" s="94">
        <v>-4.5608621023347999E-2</v>
      </c>
      <c r="AQ48" s="94">
        <v>7.1960968289204202E-2</v>
      </c>
      <c r="AR48" s="94">
        <v>-9.2139357660926194E-2</v>
      </c>
      <c r="AS48" s="95">
        <v>8</v>
      </c>
      <c r="AT48" s="95">
        <v>4</v>
      </c>
      <c r="AU48" s="95">
        <v>7</v>
      </c>
      <c r="AV48" s="96">
        <v>5</v>
      </c>
      <c r="AW48" s="3"/>
      <c r="AX48" s="97">
        <v>0.12823784310341599</v>
      </c>
      <c r="AY48" s="98">
        <v>0.53436823477568396</v>
      </c>
      <c r="AZ48" s="98">
        <v>0.98871757686720196</v>
      </c>
      <c r="BA48" s="98">
        <v>0.70864142040863998</v>
      </c>
      <c r="BB48" s="89">
        <v>1.31748897519719E-2</v>
      </c>
      <c r="BC48" s="99">
        <v>-19.4020029793028</v>
      </c>
      <c r="BD48" s="86">
        <v>43881</v>
      </c>
      <c r="BE48" s="86">
        <v>43913</v>
      </c>
      <c r="BF48" s="95"/>
      <c r="BG48" s="86"/>
      <c r="BH48" s="3"/>
    </row>
    <row r="49" spans="1:60" x14ac:dyDescent="0.25">
      <c r="A49" s="3"/>
      <c r="B49" s="81" t="s">
        <v>1302</v>
      </c>
      <c r="C49" s="81" t="s">
        <v>3553</v>
      </c>
      <c r="D49" s="81" t="s">
        <v>663</v>
      </c>
      <c r="E49" s="82" t="s">
        <v>1162</v>
      </c>
      <c r="F49" s="82" t="s">
        <v>1102</v>
      </c>
      <c r="G49" s="83" t="s">
        <v>1121</v>
      </c>
      <c r="H49" s="84" t="s">
        <v>1134</v>
      </c>
      <c r="I49" s="85" t="s">
        <v>3480</v>
      </c>
      <c r="J49" s="85" t="s">
        <v>3554</v>
      </c>
      <c r="K49" s="3"/>
      <c r="L49" s="86">
        <v>44029</v>
      </c>
      <c r="M49" s="87">
        <v>1386.0091999992701</v>
      </c>
      <c r="N49" s="88">
        <v>1386.0091999992701</v>
      </c>
      <c r="O49" s="88">
        <v>1510.57010000013</v>
      </c>
      <c r="P49" s="89">
        <f t="shared" si="0"/>
        <v>0.9175404703159098</v>
      </c>
      <c r="Q49" s="86">
        <v>43881</v>
      </c>
      <c r="R49" s="90">
        <v>589.06899999999996</v>
      </c>
      <c r="S49" s="90">
        <v>571.04132442760499</v>
      </c>
      <c r="T49" s="3"/>
      <c r="U49" s="91">
        <v>-2.3963202638697099E-3</v>
      </c>
      <c r="V49" s="92">
        <v>0.933142583744484</v>
      </c>
      <c r="W49" s="91">
        <v>2.15633190728113E-2</v>
      </c>
      <c r="X49" s="92">
        <v>2.1648415231538798</v>
      </c>
      <c r="Y49" s="91">
        <v>-5.7725808460454602E-2</v>
      </c>
      <c r="Z49" s="92">
        <v>12.377575062797399</v>
      </c>
      <c r="AA49" s="91">
        <v>9.8309367605979803E-2</v>
      </c>
      <c r="AB49" s="92">
        <v>30.728965121408699</v>
      </c>
      <c r="AC49" s="91">
        <v>0.14312299789889901</v>
      </c>
      <c r="AD49" s="92">
        <v>39.6604957422824</v>
      </c>
      <c r="AE49" s="91"/>
      <c r="AF49" s="93"/>
      <c r="AG49" s="91">
        <v>2.5699182988319102E-3</v>
      </c>
      <c r="AH49" s="92">
        <v>-0.649238122241513</v>
      </c>
      <c r="AI49" s="91">
        <v>-1.66673773201182E-2</v>
      </c>
      <c r="AJ49" s="92">
        <v>12.816637947893501</v>
      </c>
      <c r="AK49" s="91">
        <v>0.17813845159980701</v>
      </c>
      <c r="AL49" s="91">
        <v>7.3825166729875505E-2</v>
      </c>
      <c r="AM49" s="92">
        <v>47.606430729501902</v>
      </c>
      <c r="AN49" s="3"/>
      <c r="AO49" s="94">
        <v>2.94532094958413E-2</v>
      </c>
      <c r="AP49" s="94">
        <v>-5.48280864495609E-2</v>
      </c>
      <c r="AQ49" s="94">
        <v>8.1353238552837895E-2</v>
      </c>
      <c r="AR49" s="94">
        <v>-9.8927824164129596E-2</v>
      </c>
      <c r="AS49" s="95">
        <v>8</v>
      </c>
      <c r="AT49" s="95">
        <v>4</v>
      </c>
      <c r="AU49" s="95">
        <v>7</v>
      </c>
      <c r="AV49" s="96">
        <v>5</v>
      </c>
      <c r="AW49" s="3"/>
      <c r="AX49" s="97">
        <v>0.16318792190751999</v>
      </c>
      <c r="AY49" s="98">
        <v>0.52890584452961797</v>
      </c>
      <c r="AZ49" s="98">
        <v>1.0778585440802999</v>
      </c>
      <c r="BA49" s="98">
        <v>0.70879116530159103</v>
      </c>
      <c r="BB49" s="89">
        <v>1.6747849759303799E-2</v>
      </c>
      <c r="BC49" s="99">
        <v>-23.267764931923001</v>
      </c>
      <c r="BD49" s="86">
        <v>43881</v>
      </c>
      <c r="BE49" s="86">
        <v>43913</v>
      </c>
      <c r="BF49" s="95"/>
      <c r="BG49" s="86"/>
      <c r="BH49" s="3"/>
    </row>
    <row r="50" spans="1:60" x14ac:dyDescent="0.25">
      <c r="A50" s="3"/>
      <c r="B50" s="81" t="s">
        <v>1303</v>
      </c>
      <c r="C50" s="81" t="s">
        <v>3555</v>
      </c>
      <c r="D50" s="81" t="s">
        <v>663</v>
      </c>
      <c r="E50" s="82" t="s">
        <v>1184</v>
      </c>
      <c r="F50" s="82" t="s">
        <v>1102</v>
      </c>
      <c r="G50" s="83" t="s">
        <v>1121</v>
      </c>
      <c r="H50" s="84" t="s">
        <v>1134</v>
      </c>
      <c r="I50" s="85" t="s">
        <v>3480</v>
      </c>
      <c r="J50" s="85" t="s">
        <v>3556</v>
      </c>
      <c r="K50" s="3"/>
      <c r="L50" s="86">
        <v>44029</v>
      </c>
      <c r="M50" s="87">
        <v>1217.87920000032</v>
      </c>
      <c r="N50" s="88">
        <v>1217.87920000032</v>
      </c>
      <c r="O50" s="88">
        <v>1319.3187000006401</v>
      </c>
      <c r="P50" s="89">
        <f t="shared" si="0"/>
        <v>0.92311220935451699</v>
      </c>
      <c r="Q50" s="86">
        <v>43881</v>
      </c>
      <c r="R50" s="90">
        <v>4428360.057</v>
      </c>
      <c r="S50" s="90">
        <v>3470705.7918164101</v>
      </c>
      <c r="T50" s="3"/>
      <c r="U50" s="91">
        <v>-2.3555918014608302E-3</v>
      </c>
      <c r="V50" s="92">
        <v>0.93721542998537199</v>
      </c>
      <c r="W50" s="91">
        <v>2.2831820280771398E-2</v>
      </c>
      <c r="X50" s="92">
        <v>2.29169164394989</v>
      </c>
      <c r="Y50" s="91">
        <v>-5.0685187988201499E-2</v>
      </c>
      <c r="Z50" s="92">
        <v>13.081637110022699</v>
      </c>
      <c r="AA50" s="91">
        <v>0.114923383984278</v>
      </c>
      <c r="AB50" s="92">
        <v>32.3903667592094</v>
      </c>
      <c r="AC50" s="91">
        <v>0.17775315017381199</v>
      </c>
      <c r="AD50" s="92">
        <v>43.123510969802702</v>
      </c>
      <c r="AE50" s="91"/>
      <c r="AF50" s="93"/>
      <c r="AG50" s="91">
        <v>3.2736491048126499E-3</v>
      </c>
      <c r="AH50" s="92">
        <v>-0.57886504164343899</v>
      </c>
      <c r="AI50" s="91">
        <v>-8.6329931500586099E-3</v>
      </c>
      <c r="AJ50" s="92">
        <v>13.6200763648958</v>
      </c>
      <c r="AK50" s="91">
        <v>0.217879199999443</v>
      </c>
      <c r="AL50" s="91">
        <v>8.9415511769475403E-2</v>
      </c>
      <c r="AM50" s="92">
        <v>51.580505569465501</v>
      </c>
      <c r="AN50" s="3"/>
      <c r="AO50" s="94">
        <v>2.9580890755823899E-2</v>
      </c>
      <c r="AP50" s="94">
        <v>-5.4789266521766002E-2</v>
      </c>
      <c r="AQ50" s="94">
        <v>8.2692312344152002E-2</v>
      </c>
      <c r="AR50" s="94">
        <v>-9.7787364811665597E-2</v>
      </c>
      <c r="AS50" s="95">
        <v>8</v>
      </c>
      <c r="AT50" s="95">
        <v>4</v>
      </c>
      <c r="AU50" s="95">
        <v>7</v>
      </c>
      <c r="AV50" s="96">
        <v>5</v>
      </c>
      <c r="AW50" s="3"/>
      <c r="AX50" s="97">
        <v>0.163181083734671</v>
      </c>
      <c r="AY50" s="98">
        <v>0.62415969058201903</v>
      </c>
      <c r="AZ50" s="98">
        <v>1.14136113029963</v>
      </c>
      <c r="BA50" s="98">
        <v>0.83907272132728405</v>
      </c>
      <c r="BB50" s="89">
        <v>1.6748344007828601E-2</v>
      </c>
      <c r="BC50" s="99">
        <v>-23.167116482218301</v>
      </c>
      <c r="BD50" s="86">
        <v>43881</v>
      </c>
      <c r="BE50" s="86">
        <v>43913</v>
      </c>
      <c r="BF50" s="95"/>
      <c r="BG50" s="86"/>
      <c r="BH50" s="3"/>
    </row>
    <row r="51" spans="1:60" x14ac:dyDescent="0.25">
      <c r="A51" s="3"/>
      <c r="B51" s="81" t="s">
        <v>1304</v>
      </c>
      <c r="C51" s="81" t="s">
        <v>3557</v>
      </c>
      <c r="D51" s="81" t="s">
        <v>664</v>
      </c>
      <c r="E51" s="82" t="s">
        <v>1161</v>
      </c>
      <c r="F51" s="82" t="s">
        <v>1100</v>
      </c>
      <c r="G51" s="83" t="s">
        <v>1124</v>
      </c>
      <c r="H51" s="84" t="s">
        <v>1136</v>
      </c>
      <c r="I51" s="85" t="s">
        <v>3480</v>
      </c>
      <c r="J51" s="85" t="s">
        <v>3558</v>
      </c>
      <c r="K51" s="3"/>
      <c r="L51" s="86">
        <v>44029</v>
      </c>
      <c r="M51" s="87">
        <v>2541.32930000126</v>
      </c>
      <c r="N51" s="88">
        <v>2541.32930000126</v>
      </c>
      <c r="O51" s="88">
        <v>2544.36050000042</v>
      </c>
      <c r="P51" s="89">
        <f t="shared" si="0"/>
        <v>0.99880865938645114</v>
      </c>
      <c r="Q51" s="86">
        <v>44020</v>
      </c>
      <c r="R51" s="90">
        <v>61493058.141999997</v>
      </c>
      <c r="S51" s="90">
        <v>41323686.874062501</v>
      </c>
      <c r="T51" s="3"/>
      <c r="U51" s="91">
        <v>-4.5545950251835198E-4</v>
      </c>
      <c r="V51" s="92">
        <v>1.12722865987962</v>
      </c>
      <c r="W51" s="91">
        <v>-4.7900782374199502E-4</v>
      </c>
      <c r="X51" s="92">
        <v>-3.9391166501445703E-2</v>
      </c>
      <c r="Y51" s="91">
        <v>1.14733820755646E-2</v>
      </c>
      <c r="Z51" s="92">
        <v>19.297494116384801</v>
      </c>
      <c r="AA51" s="91">
        <v>2.0382521190185798E-2</v>
      </c>
      <c r="AB51" s="92">
        <v>22.9362804798293</v>
      </c>
      <c r="AC51" s="91">
        <v>4.9173955851074397E-2</v>
      </c>
      <c r="AD51" s="92">
        <v>30.2655915374926</v>
      </c>
      <c r="AE51" s="91">
        <v>6.95625567786919E-2</v>
      </c>
      <c r="AF51" s="93">
        <v>27.7956653725705</v>
      </c>
      <c r="AG51" s="91">
        <v>-8.6014754833740902E-4</v>
      </c>
      <c r="AH51" s="92">
        <v>-0.99224470695844502</v>
      </c>
      <c r="AI51" s="91">
        <v>1.36026516029233E-2</v>
      </c>
      <c r="AJ51" s="92">
        <v>15.8436408402049</v>
      </c>
      <c r="AK51" s="91">
        <v>0.37564716326596698</v>
      </c>
      <c r="AL51" s="91">
        <v>3.2816609376823201E-2</v>
      </c>
      <c r="AM51" s="92">
        <v>57.139294240274502</v>
      </c>
      <c r="AN51" s="3"/>
      <c r="AO51" s="94">
        <v>3.5343510844541002E-3</v>
      </c>
      <c r="AP51" s="94">
        <v>-3.3296409874310502E-3</v>
      </c>
      <c r="AQ51" s="94">
        <v>5.5891278425406199E-3</v>
      </c>
      <c r="AR51" s="94">
        <v>-1.7024016970026399E-3</v>
      </c>
      <c r="AS51" s="95">
        <v>8</v>
      </c>
      <c r="AT51" s="95">
        <v>4</v>
      </c>
      <c r="AU51" s="95">
        <v>7</v>
      </c>
      <c r="AV51" s="96">
        <v>5</v>
      </c>
      <c r="AW51" s="3"/>
      <c r="AX51" s="97">
        <v>7.8857278295981804E-3</v>
      </c>
      <c r="AY51" s="98">
        <v>-1.03418280968617</v>
      </c>
      <c r="AZ51" s="98">
        <v>0.62032197528696997</v>
      </c>
      <c r="BA51" s="98">
        <v>-1.4209847965448701</v>
      </c>
      <c r="BB51" s="89">
        <v>8.14737786578235E-4</v>
      </c>
      <c r="BC51" s="99">
        <v>-0.91373628028850395</v>
      </c>
      <c r="BD51" s="86">
        <v>43752</v>
      </c>
      <c r="BE51" s="86">
        <v>43783</v>
      </c>
      <c r="BF51" s="95">
        <v>66</v>
      </c>
      <c r="BG51" s="86">
        <v>43844</v>
      </c>
      <c r="BH51" s="3"/>
    </row>
    <row r="52" spans="1:60" x14ac:dyDescent="0.25">
      <c r="A52" s="3"/>
      <c r="B52" s="81" t="s">
        <v>1305</v>
      </c>
      <c r="C52" s="81" t="s">
        <v>3559</v>
      </c>
      <c r="D52" s="81" t="s">
        <v>664</v>
      </c>
      <c r="E52" s="82" t="s">
        <v>1170</v>
      </c>
      <c r="F52" s="82" t="s">
        <v>1100</v>
      </c>
      <c r="G52" s="83" t="s">
        <v>1124</v>
      </c>
      <c r="H52" s="84" t="s">
        <v>1136</v>
      </c>
      <c r="I52" s="85" t="s">
        <v>3480</v>
      </c>
      <c r="J52" s="85" t="s">
        <v>3560</v>
      </c>
      <c r="K52" s="3"/>
      <c r="L52" s="86">
        <v>44029</v>
      </c>
      <c r="M52" s="87">
        <v>2685.7675999999001</v>
      </c>
      <c r="N52" s="88">
        <v>2685.7675999999001</v>
      </c>
      <c r="O52" s="88">
        <v>2688.6735000014301</v>
      </c>
      <c r="P52" s="89">
        <f t="shared" si="0"/>
        <v>0.99891920681275415</v>
      </c>
      <c r="Q52" s="86">
        <v>44020</v>
      </c>
      <c r="R52" s="90">
        <v>11480346.261</v>
      </c>
      <c r="S52" s="90">
        <v>5199341.1958359396</v>
      </c>
      <c r="T52" s="3"/>
      <c r="U52" s="91">
        <v>-4.4317768333712598E-4</v>
      </c>
      <c r="V52" s="92">
        <v>1.1284568417977401</v>
      </c>
      <c r="W52" s="91">
        <v>-1.10235659121827E-4</v>
      </c>
      <c r="X52" s="92">
        <v>-2.5139500394288899E-3</v>
      </c>
      <c r="Y52" s="91">
        <v>1.3739433890805199E-2</v>
      </c>
      <c r="Z52" s="92">
        <v>19.524099297908801</v>
      </c>
      <c r="AA52" s="91">
        <v>2.4990601212266501E-2</v>
      </c>
      <c r="AB52" s="92">
        <v>23.397088482015501</v>
      </c>
      <c r="AC52" s="91">
        <v>5.8665511152867097E-2</v>
      </c>
      <c r="AD52" s="92">
        <v>31.2147470676864</v>
      </c>
      <c r="AE52" s="91">
        <v>8.4086410050076693E-2</v>
      </c>
      <c r="AF52" s="93">
        <v>29.248050699709001</v>
      </c>
      <c r="AG52" s="91">
        <v>-6.5127008110721395E-4</v>
      </c>
      <c r="AH52" s="92">
        <v>-0.97135696023542595</v>
      </c>
      <c r="AI52" s="91">
        <v>1.60858107647073E-2</v>
      </c>
      <c r="AJ52" s="92">
        <v>16.091956756368699</v>
      </c>
      <c r="AK52" s="91">
        <v>0.39083996188652198</v>
      </c>
      <c r="AL52" s="91">
        <v>3.5262237437564202E-2</v>
      </c>
      <c r="AM52" s="92">
        <v>56.2258860306465</v>
      </c>
      <c r="AN52" s="3"/>
      <c r="AO52" s="94">
        <v>3.5467639372655001E-3</v>
      </c>
      <c r="AP52" s="94">
        <v>-3.3173964184243202E-3</v>
      </c>
      <c r="AQ52" s="94">
        <v>5.96012322421302E-3</v>
      </c>
      <c r="AR52" s="94">
        <v>-1.32077736452629E-3</v>
      </c>
      <c r="AS52" s="95">
        <v>8</v>
      </c>
      <c r="AT52" s="95">
        <v>4</v>
      </c>
      <c r="AU52" s="95">
        <v>7</v>
      </c>
      <c r="AV52" s="96">
        <v>5</v>
      </c>
      <c r="AW52" s="3"/>
      <c r="AX52" s="97">
        <v>7.8965887537469793E-3</v>
      </c>
      <c r="AY52" s="98">
        <v>-0.50134026984596902</v>
      </c>
      <c r="AZ52" s="98">
        <v>0.63558583576104899</v>
      </c>
      <c r="BA52" s="98">
        <v>-0.70156333856539299</v>
      </c>
      <c r="BB52" s="89">
        <v>8.1587076624373405E-4</v>
      </c>
      <c r="BC52" s="99">
        <v>-0.87694915609063195</v>
      </c>
      <c r="BD52" s="86">
        <v>43753</v>
      </c>
      <c r="BE52" s="86">
        <v>43783</v>
      </c>
      <c r="BF52" s="95">
        <v>57</v>
      </c>
      <c r="BG52" s="86">
        <v>43832</v>
      </c>
      <c r="BH52" s="3"/>
    </row>
    <row r="53" spans="1:60" x14ac:dyDescent="0.25">
      <c r="A53" s="3"/>
      <c r="B53" s="81" t="s">
        <v>1306</v>
      </c>
      <c r="C53" s="81" t="s">
        <v>3561</v>
      </c>
      <c r="D53" s="81" t="s">
        <v>664</v>
      </c>
      <c r="E53" s="82" t="s">
        <v>1165</v>
      </c>
      <c r="F53" s="82" t="s">
        <v>1100</v>
      </c>
      <c r="G53" s="83" t="s">
        <v>1124</v>
      </c>
      <c r="H53" s="84" t="s">
        <v>1136</v>
      </c>
      <c r="I53" s="85" t="s">
        <v>3480</v>
      </c>
      <c r="J53" s="85" t="s">
        <v>3562</v>
      </c>
      <c r="K53" s="3"/>
      <c r="L53" s="86">
        <v>44029</v>
      </c>
      <c r="M53" s="87">
        <v>1788.82110000029</v>
      </c>
      <c r="N53" s="88">
        <v>1788.82110000029</v>
      </c>
      <c r="O53" s="88">
        <v>1790.7345000002499</v>
      </c>
      <c r="P53" s="89">
        <f t="shared" si="0"/>
        <v>0.99893149989573571</v>
      </c>
      <c r="Q53" s="86">
        <v>44020</v>
      </c>
      <c r="R53" s="90">
        <v>87094761.444999993</v>
      </c>
      <c r="S53" s="90">
        <v>58682913.675125003</v>
      </c>
      <c r="T53" s="3"/>
      <c r="U53" s="91">
        <v>-4.4177181007398801E-4</v>
      </c>
      <c r="V53" s="92">
        <v>1.1285974291240599</v>
      </c>
      <c r="W53" s="91">
        <v>-6.9258697294571903E-5</v>
      </c>
      <c r="X53" s="92">
        <v>1.5837461432965899E-3</v>
      </c>
      <c r="Y53" s="91">
        <v>1.3991477539093499E-2</v>
      </c>
      <c r="Z53" s="92">
        <v>19.549303662759499</v>
      </c>
      <c r="AA53" s="91">
        <v>2.55038327231887E-2</v>
      </c>
      <c r="AB53" s="92">
        <v>23.448411633115001</v>
      </c>
      <c r="AC53" s="91">
        <v>5.97253774940327E-2</v>
      </c>
      <c r="AD53" s="92">
        <v>31.320733701810202</v>
      </c>
      <c r="AE53" s="91">
        <v>8.5736547143897002E-2</v>
      </c>
      <c r="AF53" s="93">
        <v>29.413064409076501</v>
      </c>
      <c r="AG53" s="91">
        <v>-6.28063885415031E-4</v>
      </c>
      <c r="AH53" s="92">
        <v>-0.96903634066620703</v>
      </c>
      <c r="AI53" s="91">
        <v>1.6362054257115202E-2</v>
      </c>
      <c r="AJ53" s="92">
        <v>16.1195811056241</v>
      </c>
      <c r="AK53" s="91">
        <v>0.41746059794444601</v>
      </c>
      <c r="AL53" s="91">
        <v>3.7326053745346102E-2</v>
      </c>
      <c r="AM53" s="92">
        <v>58.887949636438897</v>
      </c>
      <c r="AN53" s="3"/>
      <c r="AO53" s="94">
        <v>3.54810168028052E-3</v>
      </c>
      <c r="AP53" s="94">
        <v>-3.3160003222292302E-3</v>
      </c>
      <c r="AQ53" s="94">
        <v>6.00134575506672E-3</v>
      </c>
      <c r="AR53" s="94">
        <v>-1.27834028262441E-3</v>
      </c>
      <c r="AS53" s="95">
        <v>8</v>
      </c>
      <c r="AT53" s="95">
        <v>4</v>
      </c>
      <c r="AU53" s="95">
        <v>7</v>
      </c>
      <c r="AV53" s="96">
        <v>5</v>
      </c>
      <c r="AW53" s="3"/>
      <c r="AX53" s="97">
        <v>7.8979336043539707E-3</v>
      </c>
      <c r="AY53" s="98">
        <v>-0.44209150327333202</v>
      </c>
      <c r="AZ53" s="98">
        <v>0.63728537671977403</v>
      </c>
      <c r="BA53" s="98">
        <v>-0.61990233765754998</v>
      </c>
      <c r="BB53" s="89">
        <v>8.1601092612459101E-4</v>
      </c>
      <c r="BC53" s="99">
        <v>-0.87287162613756697</v>
      </c>
      <c r="BD53" s="86">
        <v>43753</v>
      </c>
      <c r="BE53" s="86">
        <v>43783</v>
      </c>
      <c r="BF53" s="95">
        <v>57</v>
      </c>
      <c r="BG53" s="86">
        <v>43832</v>
      </c>
      <c r="BH53" s="3"/>
    </row>
    <row r="54" spans="1:60" x14ac:dyDescent="0.25">
      <c r="A54" s="3"/>
      <c r="B54" s="81" t="s">
        <v>1307</v>
      </c>
      <c r="C54" s="81" t="s">
        <v>3563</v>
      </c>
      <c r="D54" s="81" t="s">
        <v>664</v>
      </c>
      <c r="E54" s="82" t="s">
        <v>1166</v>
      </c>
      <c r="F54" s="82" t="s">
        <v>1100</v>
      </c>
      <c r="G54" s="83" t="s">
        <v>1124</v>
      </c>
      <c r="H54" s="84" t="s">
        <v>1136</v>
      </c>
      <c r="I54" s="85" t="s">
        <v>3480</v>
      </c>
      <c r="J54" s="85" t="s">
        <v>3564</v>
      </c>
      <c r="K54" s="3"/>
      <c r="L54" s="86">
        <v>44029</v>
      </c>
      <c r="M54" s="87">
        <v>1544.47030000016</v>
      </c>
      <c r="N54" s="88">
        <v>1544.47030000016</v>
      </c>
      <c r="O54" s="88">
        <v>1546.0273000001901</v>
      </c>
      <c r="P54" s="89">
        <f t="shared" si="0"/>
        <v>0.99899290264794816</v>
      </c>
      <c r="Q54" s="86">
        <v>44020</v>
      </c>
      <c r="R54" s="90">
        <v>72338590.569000006</v>
      </c>
      <c r="S54" s="90">
        <v>42557293.129562497</v>
      </c>
      <c r="T54" s="3"/>
      <c r="U54" s="91">
        <v>-4.3497609021869699E-4</v>
      </c>
      <c r="V54" s="92">
        <v>1.1292770011095901</v>
      </c>
      <c r="W54" s="91">
        <v>1.3572837815445401E-4</v>
      </c>
      <c r="X54" s="92">
        <v>2.2082453688199201E-2</v>
      </c>
      <c r="Y54" s="91">
        <v>1.5253015513735599E-2</v>
      </c>
      <c r="Z54" s="92">
        <v>19.675457460223701</v>
      </c>
      <c r="AA54" s="91">
        <v>2.8074255746105298E-2</v>
      </c>
      <c r="AB54" s="92">
        <v>23.705453935399401</v>
      </c>
      <c r="AC54" s="91">
        <v>6.5040946423323504E-2</v>
      </c>
      <c r="AD54" s="92">
        <v>31.852290594717498</v>
      </c>
      <c r="AE54" s="91">
        <v>9.3913791419327E-2</v>
      </c>
      <c r="AF54" s="93">
        <v>30.230788836634002</v>
      </c>
      <c r="AG54" s="91">
        <v>-5.1201689711888299E-4</v>
      </c>
      <c r="AH54" s="92">
        <v>-0.95743164183659202</v>
      </c>
      <c r="AI54" s="91">
        <v>1.7744748925906599E-2</v>
      </c>
      <c r="AJ54" s="92">
        <v>16.257850572496</v>
      </c>
      <c r="AK54" s="91">
        <v>0.47639378268097099</v>
      </c>
      <c r="AL54" s="91">
        <v>4.0233794450614403E-2</v>
      </c>
      <c r="AM54" s="92">
        <v>67.213956181774805</v>
      </c>
      <c r="AN54" s="3"/>
      <c r="AO54" s="94">
        <v>3.55502847014577E-3</v>
      </c>
      <c r="AP54" s="94">
        <v>-3.3091664026869698E-3</v>
      </c>
      <c r="AQ54" s="94">
        <v>6.20752261966118E-3</v>
      </c>
      <c r="AR54" s="94">
        <v>-1.06631580001704E-3</v>
      </c>
      <c r="AS54" s="95">
        <v>8</v>
      </c>
      <c r="AT54" s="95">
        <v>4</v>
      </c>
      <c r="AU54" s="95">
        <v>7</v>
      </c>
      <c r="AV54" s="96">
        <v>5</v>
      </c>
      <c r="AW54" s="3"/>
      <c r="AX54" s="97">
        <v>7.9054861131771792E-3</v>
      </c>
      <c r="AY54" s="98">
        <v>-0.14556657967818901</v>
      </c>
      <c r="AZ54" s="98">
        <v>0.645798241993361</v>
      </c>
      <c r="BA54" s="98">
        <v>-0.206176457168112</v>
      </c>
      <c r="BB54" s="89">
        <v>8.1679732851739598E-4</v>
      </c>
      <c r="BC54" s="99">
        <v>-0.85250294783327296</v>
      </c>
      <c r="BD54" s="86">
        <v>43753</v>
      </c>
      <c r="BE54" s="86">
        <v>43783</v>
      </c>
      <c r="BF54" s="95">
        <v>56</v>
      </c>
      <c r="BG54" s="86">
        <v>43831</v>
      </c>
      <c r="BH54" s="3"/>
    </row>
    <row r="55" spans="1:60" x14ac:dyDescent="0.25">
      <c r="A55" s="3"/>
      <c r="B55" s="81" t="s">
        <v>27</v>
      </c>
      <c r="C55" s="81" t="s">
        <v>3565</v>
      </c>
      <c r="D55" s="81" t="s">
        <v>664</v>
      </c>
      <c r="E55" s="82" t="s">
        <v>1177</v>
      </c>
      <c r="F55" s="82" t="s">
        <v>1100</v>
      </c>
      <c r="G55" s="83" t="s">
        <v>1124</v>
      </c>
      <c r="H55" s="84" t="s">
        <v>1136</v>
      </c>
      <c r="I55" s="85" t="s">
        <v>3480</v>
      </c>
      <c r="J55" s="85" t="s">
        <v>3566</v>
      </c>
      <c r="K55" s="3"/>
      <c r="L55" s="86">
        <v>44029</v>
      </c>
      <c r="M55" s="87">
        <v>1159.1286999992999</v>
      </c>
      <c r="N55" s="88">
        <v>1159.1286999992999</v>
      </c>
      <c r="O55" s="88">
        <v>1159.1286999992999</v>
      </c>
      <c r="P55" s="89">
        <f t="shared" si="0"/>
        <v>1</v>
      </c>
      <c r="Q55" s="86">
        <v>44029</v>
      </c>
      <c r="R55" s="90">
        <v>0</v>
      </c>
      <c r="S55" s="90">
        <v>0</v>
      </c>
      <c r="T55" s="3"/>
      <c r="U55" s="91">
        <v>0</v>
      </c>
      <c r="V55" s="92">
        <v>1.17277461013146</v>
      </c>
      <c r="W55" s="91">
        <v>0</v>
      </c>
      <c r="X55" s="92">
        <v>8.5096158727537806E-3</v>
      </c>
      <c r="Y55" s="91">
        <v>0</v>
      </c>
      <c r="Z55" s="92">
        <v>18.1501559088356</v>
      </c>
      <c r="AA55" s="91">
        <v>0</v>
      </c>
      <c r="AB55" s="92">
        <v>20.8980283607962</v>
      </c>
      <c r="AC55" s="91">
        <v>2.6084618768436499E-2</v>
      </c>
      <c r="AD55" s="92">
        <v>27.956657829228799</v>
      </c>
      <c r="AE55" s="91">
        <v>6.0244178497669103E-2</v>
      </c>
      <c r="AF55" s="93">
        <v>26.863827544468201</v>
      </c>
      <c r="AG55" s="91">
        <v>0</v>
      </c>
      <c r="AH55" s="92">
        <v>-0.90622995212470403</v>
      </c>
      <c r="AI55" s="91">
        <v>0</v>
      </c>
      <c r="AJ55" s="92">
        <v>14.483375679905301</v>
      </c>
      <c r="AK55" s="91">
        <v>0.15912869999927401</v>
      </c>
      <c r="AL55" s="91">
        <v>2.82881384773646E-2</v>
      </c>
      <c r="AM55" s="92">
        <v>14.692724811000501</v>
      </c>
      <c r="AN55" s="3"/>
      <c r="AO55" s="94">
        <v>0</v>
      </c>
      <c r="AP55" s="94">
        <v>0</v>
      </c>
      <c r="AQ55" s="94">
        <v>0</v>
      </c>
      <c r="AR55" s="94">
        <v>0</v>
      </c>
      <c r="AS55" s="95">
        <v>0</v>
      </c>
      <c r="AT55" s="95">
        <v>0</v>
      </c>
      <c r="AU55" s="95">
        <v>7</v>
      </c>
      <c r="AV55" s="96">
        <v>5</v>
      </c>
      <c r="AW55" s="3"/>
      <c r="AX55" s="97">
        <v>0</v>
      </c>
      <c r="AY55" s="98">
        <v>-113.07365610974399</v>
      </c>
      <c r="AZ55" s="98">
        <v>0.54787164163735702</v>
      </c>
      <c r="BA55" s="98">
        <v>-15.957369743191499</v>
      </c>
      <c r="BB55" s="89">
        <v>0</v>
      </c>
      <c r="BC55" s="99">
        <v>0</v>
      </c>
      <c r="BD55" s="86">
        <v>43664</v>
      </c>
      <c r="BE55" s="86"/>
      <c r="BF55" s="95"/>
      <c r="BG55" s="86"/>
      <c r="BH55" s="3"/>
    </row>
    <row r="56" spans="1:60" x14ac:dyDescent="0.25">
      <c r="A56" s="3"/>
      <c r="B56" s="81" t="s">
        <v>1308</v>
      </c>
      <c r="C56" s="81" t="s">
        <v>3567</v>
      </c>
      <c r="D56" s="81" t="s">
        <v>664</v>
      </c>
      <c r="E56" s="82" t="s">
        <v>1179</v>
      </c>
      <c r="F56" s="82" t="s">
        <v>1100</v>
      </c>
      <c r="G56" s="83" t="s">
        <v>1124</v>
      </c>
      <c r="H56" s="84" t="s">
        <v>1136</v>
      </c>
      <c r="I56" s="85" t="s">
        <v>3480</v>
      </c>
      <c r="J56" s="85" t="s">
        <v>3568</v>
      </c>
      <c r="K56" s="3"/>
      <c r="L56" s="86">
        <v>44029</v>
      </c>
      <c r="M56" s="87">
        <v>1098.9833000004301</v>
      </c>
      <c r="N56" s="88">
        <v>1098.9833000004301</v>
      </c>
      <c r="O56" s="88">
        <v>1100.2128999996901</v>
      </c>
      <c r="P56" s="89">
        <f t="shared" si="0"/>
        <v>0.99888239812561697</v>
      </c>
      <c r="Q56" s="86">
        <v>44020</v>
      </c>
      <c r="R56" s="90">
        <v>6109933.7740000002</v>
      </c>
      <c r="S56" s="90">
        <v>1853852.0908925801</v>
      </c>
      <c r="T56" s="3"/>
      <c r="U56" s="91">
        <v>-4.4721344238496402E-4</v>
      </c>
      <c r="V56" s="92">
        <v>1.1280532658929601</v>
      </c>
      <c r="W56" s="91">
        <v>-2.3316117858485099E-4</v>
      </c>
      <c r="X56" s="92">
        <v>-1.48065019857313E-2</v>
      </c>
      <c r="Y56" s="91">
        <v>1.2983530701603701E-2</v>
      </c>
      <c r="Z56" s="92">
        <v>19.448508978995999</v>
      </c>
      <c r="AA56" s="91">
        <v>1.51376973462902E-2</v>
      </c>
      <c r="AB56" s="92">
        <v>22.4117980954179</v>
      </c>
      <c r="AC56" s="91">
        <v>2.5402182562174899E-2</v>
      </c>
      <c r="AD56" s="92">
        <v>27.888414208602601</v>
      </c>
      <c r="AE56" s="91">
        <v>3.7382588265245403E-2</v>
      </c>
      <c r="AF56" s="93">
        <v>24.577668521204</v>
      </c>
      <c r="AG56" s="91">
        <v>-7.2087400349119001E-4</v>
      </c>
      <c r="AH56" s="92">
        <v>-0.97831735247382301</v>
      </c>
      <c r="AI56" s="91">
        <v>1.5257454359016299E-2</v>
      </c>
      <c r="AJ56" s="92">
        <v>16.009121115814199</v>
      </c>
      <c r="AK56" s="91">
        <v>9.8983300000400107E-2</v>
      </c>
      <c r="AL56" s="91">
        <v>9.9639189993467898E-3</v>
      </c>
      <c r="AM56" s="92">
        <v>27.040219842019699</v>
      </c>
      <c r="AN56" s="3"/>
      <c r="AO56" s="94">
        <v>3.5428605478955398E-3</v>
      </c>
      <c r="AP56" s="94">
        <v>-3.3212477710549099E-3</v>
      </c>
      <c r="AQ56" s="94">
        <v>5.8363944790471604E-3</v>
      </c>
      <c r="AR56" s="94">
        <v>-2.0933030100422898E-3</v>
      </c>
      <c r="AS56" s="95">
        <v>6</v>
      </c>
      <c r="AT56" s="95">
        <v>4</v>
      </c>
      <c r="AU56" s="95">
        <v>7</v>
      </c>
      <c r="AV56" s="96">
        <v>5</v>
      </c>
      <c r="AW56" s="3"/>
      <c r="AX56" s="97">
        <v>7.7247761908711297E-3</v>
      </c>
      <c r="AY56" s="98">
        <v>-1.71586103493428</v>
      </c>
      <c r="AZ56" s="98">
        <v>0.60213388922875299</v>
      </c>
      <c r="BA56" s="98">
        <v>-2.3303305865410899</v>
      </c>
      <c r="BB56" s="89">
        <v>7.9811797361799101E-4</v>
      </c>
      <c r="BC56" s="99">
        <v>-0.88868830554838496</v>
      </c>
      <c r="BD56" s="86">
        <v>43753</v>
      </c>
      <c r="BE56" s="86">
        <v>43783</v>
      </c>
      <c r="BF56" s="95">
        <v>58</v>
      </c>
      <c r="BG56" s="86">
        <v>43833</v>
      </c>
      <c r="BH56" s="3"/>
    </row>
    <row r="57" spans="1:60" x14ac:dyDescent="0.25">
      <c r="A57" s="3"/>
      <c r="B57" s="81" t="s">
        <v>28</v>
      </c>
      <c r="C57" s="81" t="s">
        <v>3569</v>
      </c>
      <c r="D57" s="81" t="s">
        <v>665</v>
      </c>
      <c r="E57" s="82" t="s">
        <v>1161</v>
      </c>
      <c r="F57" s="82" t="s">
        <v>1103</v>
      </c>
      <c r="G57" s="83" t="s">
        <v>1124</v>
      </c>
      <c r="H57" s="84" t="s">
        <v>1137</v>
      </c>
      <c r="I57" s="85" t="s">
        <v>3480</v>
      </c>
      <c r="J57" s="85" t="s">
        <v>3570</v>
      </c>
      <c r="K57" s="3"/>
      <c r="L57" s="86">
        <v>44029</v>
      </c>
      <c r="M57" s="87">
        <v>1150.6556000001699</v>
      </c>
      <c r="N57" s="88">
        <v>1150.6556000001699</v>
      </c>
      <c r="O57" s="88">
        <v>1155.8731999993299</v>
      </c>
      <c r="P57" s="89">
        <f t="shared" si="0"/>
        <v>0.99548601005788262</v>
      </c>
      <c r="Q57" s="86">
        <v>43984</v>
      </c>
      <c r="R57" s="90">
        <v>10809890.622</v>
      </c>
      <c r="S57" s="90">
        <v>12505297.197109399</v>
      </c>
      <c r="T57" s="3"/>
      <c r="U57" s="91">
        <v>-4.9521132132213097E-4</v>
      </c>
      <c r="V57" s="92">
        <v>1.12325347799924</v>
      </c>
      <c r="W57" s="91">
        <v>-1.2304513711569601E-4</v>
      </c>
      <c r="X57" s="92">
        <v>-3.79489783881581E-3</v>
      </c>
      <c r="Y57" s="91">
        <v>1.0795203339512199E-2</v>
      </c>
      <c r="Z57" s="92">
        <v>19.2296762428014</v>
      </c>
      <c r="AA57" s="91">
        <v>2.6473731757505399E-2</v>
      </c>
      <c r="AB57" s="92">
        <v>23.545401536539401</v>
      </c>
      <c r="AC57" s="91">
        <v>6.1511068157415097E-2</v>
      </c>
      <c r="AD57" s="92">
        <v>31.4993027681485</v>
      </c>
      <c r="AE57" s="91">
        <v>9.3055405808700004E-2</v>
      </c>
      <c r="AF57" s="93">
        <v>30.144950275571301</v>
      </c>
      <c r="AG57" s="91">
        <v>-3.1902061346045202E-4</v>
      </c>
      <c r="AH57" s="92">
        <v>-0.93813201347074904</v>
      </c>
      <c r="AI57" s="91">
        <v>1.43631322116562E-2</v>
      </c>
      <c r="AJ57" s="92">
        <v>15.919688901078199</v>
      </c>
      <c r="AK57" s="91">
        <v>0.15065560000046399</v>
      </c>
      <c r="AL57" s="91">
        <v>3.0847341635308102E-2</v>
      </c>
      <c r="AM57" s="92">
        <v>7.2991923190857104</v>
      </c>
      <c r="AN57" s="3"/>
      <c r="AO57" s="94">
        <v>6.1004599774605603E-3</v>
      </c>
      <c r="AP57" s="94">
        <v>-8.0740705452626606E-3</v>
      </c>
      <c r="AQ57" s="94">
        <v>8.3438224464771303E-3</v>
      </c>
      <c r="AR57" s="94">
        <v>-5.9413946146378302E-3</v>
      </c>
      <c r="AS57" s="95">
        <v>7</v>
      </c>
      <c r="AT57" s="95">
        <v>5</v>
      </c>
      <c r="AU57" s="95">
        <v>7</v>
      </c>
      <c r="AV57" s="96">
        <v>5</v>
      </c>
      <c r="AW57" s="3"/>
      <c r="AX57" s="97">
        <v>1.44479260457592E-2</v>
      </c>
      <c r="AY57" s="98">
        <v>-0.17380697714520499</v>
      </c>
      <c r="AZ57" s="98">
        <v>0.64135991585499097</v>
      </c>
      <c r="BA57" s="98">
        <v>-0.22863952288162201</v>
      </c>
      <c r="BB57" s="89">
        <v>1.4914605387139101E-3</v>
      </c>
      <c r="BC57" s="99">
        <v>-2.0225093505323501</v>
      </c>
      <c r="BD57" s="86">
        <v>43745</v>
      </c>
      <c r="BE57" s="86">
        <v>43783</v>
      </c>
      <c r="BF57" s="95">
        <v>63</v>
      </c>
      <c r="BG57" s="86">
        <v>43832</v>
      </c>
      <c r="BH57" s="3"/>
    </row>
    <row r="58" spans="1:60" x14ac:dyDescent="0.25">
      <c r="A58" s="3"/>
      <c r="B58" s="81" t="s">
        <v>29</v>
      </c>
      <c r="C58" s="81" t="s">
        <v>3571</v>
      </c>
      <c r="D58" s="81" t="s">
        <v>665</v>
      </c>
      <c r="E58" s="82" t="s">
        <v>1170</v>
      </c>
      <c r="F58" s="82" t="s">
        <v>1103</v>
      </c>
      <c r="G58" s="83" t="s">
        <v>1124</v>
      </c>
      <c r="H58" s="84" t="s">
        <v>1137</v>
      </c>
      <c r="I58" s="85" t="s">
        <v>3480</v>
      </c>
      <c r="J58" s="85" t="s">
        <v>1096</v>
      </c>
      <c r="K58" s="3"/>
      <c r="L58" s="86">
        <v>44029</v>
      </c>
      <c r="M58" s="87">
        <v>1125.99269999936</v>
      </c>
      <c r="N58" s="88">
        <v>1125.99269999936</v>
      </c>
      <c r="O58" s="88">
        <v>1131.33149999939</v>
      </c>
      <c r="P58" s="89">
        <f t="shared" si="0"/>
        <v>0.99528095876404676</v>
      </c>
      <c r="Q58" s="86">
        <v>43984</v>
      </c>
      <c r="R58" s="90">
        <v>426933.01</v>
      </c>
      <c r="S58" s="90">
        <v>403057.92616796901</v>
      </c>
      <c r="T58" s="3"/>
      <c r="U58" s="91">
        <v>-4.99753364238131E-4</v>
      </c>
      <c r="V58" s="92">
        <v>1.12279927370764</v>
      </c>
      <c r="W58" s="91">
        <v>-2.6032466666947601E-4</v>
      </c>
      <c r="X58" s="92">
        <v>-1.7522850794193801E-2</v>
      </c>
      <c r="Y58" s="91">
        <v>9.9537597816379293E-3</v>
      </c>
      <c r="Z58" s="92">
        <v>19.145531887013899</v>
      </c>
      <c r="AA58" s="91">
        <v>2.4756120568781601E-2</v>
      </c>
      <c r="AB58" s="92">
        <v>23.373640417674299</v>
      </c>
      <c r="AC58" s="91">
        <v>5.7966511289123397E-2</v>
      </c>
      <c r="AD58" s="92">
        <v>31.1448470813048</v>
      </c>
      <c r="AE58" s="91">
        <v>8.7587799618631806E-2</v>
      </c>
      <c r="AF58" s="93">
        <v>29.5981896565645</v>
      </c>
      <c r="AG58" s="91">
        <v>-3.96736762922956E-4</v>
      </c>
      <c r="AH58" s="92">
        <v>-0.94590362841700004</v>
      </c>
      <c r="AI58" s="91">
        <v>1.34399570270034E-2</v>
      </c>
      <c r="AJ58" s="92">
        <v>15.8273713826056</v>
      </c>
      <c r="AK58" s="91">
        <v>0.125992699999188</v>
      </c>
      <c r="AL58" s="91">
        <v>2.8341470882878601E-2</v>
      </c>
      <c r="AM58" s="92">
        <v>11.571334769730999</v>
      </c>
      <c r="AN58" s="3"/>
      <c r="AO58" s="94">
        <v>6.0958958492847203E-3</v>
      </c>
      <c r="AP58" s="94">
        <v>-8.0786186435943801E-3</v>
      </c>
      <c r="AQ58" s="94">
        <v>8.2007385153701796E-3</v>
      </c>
      <c r="AR58" s="94">
        <v>-6.0824630791103101E-3</v>
      </c>
      <c r="AS58" s="95">
        <v>7</v>
      </c>
      <c r="AT58" s="95">
        <v>5</v>
      </c>
      <c r="AU58" s="95">
        <v>7</v>
      </c>
      <c r="AV58" s="96">
        <v>5</v>
      </c>
      <c r="AW58" s="3"/>
      <c r="AX58" s="97">
        <v>1.44419727398054E-2</v>
      </c>
      <c r="AY58" s="98">
        <v>-0.28231991080337998</v>
      </c>
      <c r="AZ58" s="98">
        <v>0.635668259517843</v>
      </c>
      <c r="BA58" s="98">
        <v>-0.37031329710953298</v>
      </c>
      <c r="BB58" s="89">
        <v>1.49083723517379E-3</v>
      </c>
      <c r="BC58" s="99">
        <v>-2.03954075132788</v>
      </c>
      <c r="BD58" s="86">
        <v>43745</v>
      </c>
      <c r="BE58" s="86">
        <v>43783</v>
      </c>
      <c r="BF58" s="95">
        <v>63</v>
      </c>
      <c r="BG58" s="86">
        <v>43832</v>
      </c>
      <c r="BH58" s="3"/>
    </row>
    <row r="59" spans="1:60" x14ac:dyDescent="0.25">
      <c r="A59" s="3"/>
      <c r="B59" s="81" t="s">
        <v>30</v>
      </c>
      <c r="C59" s="81" t="s">
        <v>3572</v>
      </c>
      <c r="D59" s="81" t="s">
        <v>665</v>
      </c>
      <c r="E59" s="82" t="s">
        <v>1162</v>
      </c>
      <c r="F59" s="82" t="s">
        <v>1103</v>
      </c>
      <c r="G59" s="83" t="s">
        <v>1124</v>
      </c>
      <c r="H59" s="84" t="s">
        <v>1137</v>
      </c>
      <c r="I59" s="85" t="s">
        <v>3480</v>
      </c>
      <c r="J59" s="85" t="s">
        <v>1096</v>
      </c>
      <c r="K59" s="3"/>
      <c r="L59" s="86">
        <v>44029</v>
      </c>
      <c r="M59" s="87">
        <v>1109.45879999921</v>
      </c>
      <c r="N59" s="88">
        <v>1109.45879999921</v>
      </c>
      <c r="O59" s="88">
        <v>1115.1438999995601</v>
      </c>
      <c r="P59" s="89">
        <f t="shared" si="0"/>
        <v>0.99490191355541435</v>
      </c>
      <c r="Q59" s="86">
        <v>43984</v>
      </c>
      <c r="R59" s="90">
        <v>6777004.4809999997</v>
      </c>
      <c r="S59" s="90">
        <v>7383697.9158359403</v>
      </c>
      <c r="T59" s="3"/>
      <c r="U59" s="91">
        <v>-5.0818771524063799E-4</v>
      </c>
      <c r="V59" s="92">
        <v>1.12195583860739</v>
      </c>
      <c r="W59" s="91">
        <v>-5.1413048095128001E-4</v>
      </c>
      <c r="X59" s="92">
        <v>-4.2903432222374201E-2</v>
      </c>
      <c r="Y59" s="91">
        <v>8.3988794212928007E-3</v>
      </c>
      <c r="Z59" s="92">
        <v>18.990043850964899</v>
      </c>
      <c r="AA59" s="91">
        <v>2.1585865844826899E-2</v>
      </c>
      <c r="AB59" s="92">
        <v>23.056614945293401</v>
      </c>
      <c r="AC59" s="91">
        <v>5.1439426168144599E-2</v>
      </c>
      <c r="AD59" s="92">
        <v>30.492138569214099</v>
      </c>
      <c r="AE59" s="91">
        <v>7.75430523317482E-2</v>
      </c>
      <c r="AF59" s="93">
        <v>28.5937149278761</v>
      </c>
      <c r="AG59" s="91">
        <v>-5.4060194543126305E-4</v>
      </c>
      <c r="AH59" s="92">
        <v>-0.96029014666782997</v>
      </c>
      <c r="AI59" s="91">
        <v>1.17340890810738E-2</v>
      </c>
      <c r="AJ59" s="92">
        <v>15.656784588019899</v>
      </c>
      <c r="AK59" s="91">
        <v>0.109458799999702</v>
      </c>
      <c r="AL59" s="91">
        <v>2.47416663205513E-2</v>
      </c>
      <c r="AM59" s="92">
        <v>10.4621337390272</v>
      </c>
      <c r="AN59" s="3"/>
      <c r="AO59" s="94">
        <v>6.0873188467667197E-3</v>
      </c>
      <c r="AP59" s="94">
        <v>-8.0869970479398E-3</v>
      </c>
      <c r="AQ59" s="94">
        <v>7.9361585121659993E-3</v>
      </c>
      <c r="AR59" s="94">
        <v>-6.3432815722990199E-3</v>
      </c>
      <c r="AS59" s="95">
        <v>7</v>
      </c>
      <c r="AT59" s="95">
        <v>5</v>
      </c>
      <c r="AU59" s="95">
        <v>7</v>
      </c>
      <c r="AV59" s="96">
        <v>5</v>
      </c>
      <c r="AW59" s="3"/>
      <c r="AX59" s="97">
        <v>1.44314852098069E-2</v>
      </c>
      <c r="AY59" s="98">
        <v>-0.48282793612679598</v>
      </c>
      <c r="AZ59" s="98">
        <v>0.62516199832407404</v>
      </c>
      <c r="BA59" s="98">
        <v>-0.62991446404976204</v>
      </c>
      <c r="BB59" s="89">
        <v>1.4897385597146199E-3</v>
      </c>
      <c r="BC59" s="99">
        <v>-2.07105518146636</v>
      </c>
      <c r="BD59" s="86">
        <v>43745</v>
      </c>
      <c r="BE59" s="86">
        <v>43783</v>
      </c>
      <c r="BF59" s="95">
        <v>66</v>
      </c>
      <c r="BG59" s="86">
        <v>43837</v>
      </c>
      <c r="BH59" s="3"/>
    </row>
    <row r="60" spans="1:60" x14ac:dyDescent="0.25">
      <c r="A60" s="3"/>
      <c r="B60" s="81" t="s">
        <v>1309</v>
      </c>
      <c r="C60" s="81" t="s">
        <v>3573</v>
      </c>
      <c r="D60" s="81" t="s">
        <v>665</v>
      </c>
      <c r="E60" s="82" t="s">
        <v>3451</v>
      </c>
      <c r="F60" s="82" t="s">
        <v>1103</v>
      </c>
      <c r="G60" s="83" t="s">
        <v>1124</v>
      </c>
      <c r="H60" s="84" t="s">
        <v>1137</v>
      </c>
      <c r="I60" s="85" t="s">
        <v>3480</v>
      </c>
      <c r="J60" s="85" t="s">
        <v>1096</v>
      </c>
      <c r="K60" s="3"/>
      <c r="L60" s="86">
        <v>44029</v>
      </c>
      <c r="M60" s="87">
        <v>1037.2997999992201</v>
      </c>
      <c r="N60" s="88">
        <v>1037.2997999992201</v>
      </c>
      <c r="O60" s="88">
        <v>1040.9338000007001</v>
      </c>
      <c r="P60" s="89">
        <f t="shared" si="0"/>
        <v>0.99650890383088964</v>
      </c>
      <c r="Q60" s="86">
        <v>43984</v>
      </c>
      <c r="R60" s="90">
        <v>3420821.5550000002</v>
      </c>
      <c r="S60" s="90">
        <v>1819308.65838086</v>
      </c>
      <c r="T60" s="3"/>
      <c r="U60" s="91">
        <v>-4.7234989688149702E-4</v>
      </c>
      <c r="V60" s="92">
        <v>1.1255396204433099</v>
      </c>
      <c r="W60" s="91">
        <v>5.6177314945671198E-4</v>
      </c>
      <c r="X60" s="92">
        <v>6.4686930818424998E-2</v>
      </c>
      <c r="Y60" s="91">
        <v>1.50024296253832E-2</v>
      </c>
      <c r="Z60" s="92">
        <v>19.650398871366601</v>
      </c>
      <c r="AA60" s="91">
        <v>3.50836858287948E-2</v>
      </c>
      <c r="AB60" s="92">
        <v>24.406396943668401</v>
      </c>
      <c r="AC60" s="91"/>
      <c r="AD60" s="92"/>
      <c r="AE60" s="91"/>
      <c r="AF60" s="93"/>
      <c r="AG60" s="91">
        <v>6.8933713919250295E-5</v>
      </c>
      <c r="AH60" s="92">
        <v>-0.899336580732779</v>
      </c>
      <c r="AI60" s="91">
        <v>1.8980467260917101E-2</v>
      </c>
      <c r="AJ60" s="92">
        <v>16.381422406004301</v>
      </c>
      <c r="AK60" s="91">
        <v>3.7299799998436398E-2</v>
      </c>
      <c r="AL60" s="91">
        <v>3.4381839084744598E-2</v>
      </c>
      <c r="AM60" s="92">
        <v>23.982209665351501</v>
      </c>
      <c r="AN60" s="3"/>
      <c r="AO60" s="94">
        <v>6.1233796495798699E-3</v>
      </c>
      <c r="AP60" s="94">
        <v>-8.05137243878562E-3</v>
      </c>
      <c r="AQ60" s="94">
        <v>9.0575269332475693E-3</v>
      </c>
      <c r="AR60" s="94">
        <v>-5.2378454265635801E-3</v>
      </c>
      <c r="AS60" s="95">
        <v>8</v>
      </c>
      <c r="AT60" s="95">
        <v>4</v>
      </c>
      <c r="AU60" s="95">
        <v>7</v>
      </c>
      <c r="AV60" s="96">
        <v>5</v>
      </c>
      <c r="AW60" s="3"/>
      <c r="AX60" s="97">
        <v>1.44810749286626E-2</v>
      </c>
      <c r="AY60" s="98">
        <v>0.36864091914776498</v>
      </c>
      <c r="AZ60" s="98">
        <v>0.66988336608756105</v>
      </c>
      <c r="BA60" s="98">
        <v>0.49192390131656799</v>
      </c>
      <c r="BB60" s="89">
        <v>1.49492709974083E-3</v>
      </c>
      <c r="BC60" s="99">
        <v>-1.9374978665582601</v>
      </c>
      <c r="BD60" s="86">
        <v>43745</v>
      </c>
      <c r="BE60" s="86">
        <v>43783</v>
      </c>
      <c r="BF60" s="95">
        <v>51</v>
      </c>
      <c r="BG60" s="86">
        <v>43816</v>
      </c>
      <c r="BH60" s="3"/>
    </row>
    <row r="61" spans="1:60" x14ac:dyDescent="0.25">
      <c r="A61" s="3"/>
      <c r="B61" s="81" t="s">
        <v>31</v>
      </c>
      <c r="C61" s="81" t="s">
        <v>3574</v>
      </c>
      <c r="D61" s="81" t="s">
        <v>665</v>
      </c>
      <c r="E61" s="82" t="s">
        <v>1186</v>
      </c>
      <c r="F61" s="82" t="s">
        <v>1103</v>
      </c>
      <c r="G61" s="83" t="s">
        <v>1124</v>
      </c>
      <c r="H61" s="84" t="s">
        <v>1137</v>
      </c>
      <c r="I61" s="85" t="s">
        <v>3480</v>
      </c>
      <c r="J61" s="85" t="s">
        <v>1096</v>
      </c>
      <c r="K61" s="3"/>
      <c r="L61" s="86">
        <v>44029</v>
      </c>
      <c r="M61" s="87">
        <v>1069.03720000014</v>
      </c>
      <c r="N61" s="88">
        <v>1069.03720000014</v>
      </c>
      <c r="O61" s="88">
        <v>1075.1458999998899</v>
      </c>
      <c r="P61" s="89">
        <f t="shared" si="0"/>
        <v>0.99431825950343067</v>
      </c>
      <c r="Q61" s="86">
        <v>43984</v>
      </c>
      <c r="R61" s="90">
        <v>2194754.0189999999</v>
      </c>
      <c r="S61" s="90">
        <v>2183327.3084531198</v>
      </c>
      <c r="T61" s="3"/>
      <c r="U61" s="91">
        <v>-5.2122546912869395E-4</v>
      </c>
      <c r="V61" s="92">
        <v>1.1206520632185899</v>
      </c>
      <c r="W61" s="91">
        <v>-9.0513536451908305E-4</v>
      </c>
      <c r="X61" s="92">
        <v>-8.2003920579154496E-2</v>
      </c>
      <c r="Y61" s="91">
        <v>6.0081723804614696E-3</v>
      </c>
      <c r="Z61" s="92">
        <v>18.7509731468745</v>
      </c>
      <c r="AA61" s="91">
        <v>1.6721200590836802E-2</v>
      </c>
      <c r="AB61" s="92">
        <v>22.5701484198798</v>
      </c>
      <c r="AC61" s="91">
        <v>4.1463313174972399E-2</v>
      </c>
      <c r="AD61" s="92">
        <v>29.494527269882401</v>
      </c>
      <c r="AE61" s="91">
        <v>6.2250587223388699E-2</v>
      </c>
      <c r="AF61" s="93">
        <v>27.064468417025601</v>
      </c>
      <c r="AG61" s="91">
        <v>-7.6216106845095099E-4</v>
      </c>
      <c r="AH61" s="92">
        <v>-0.98244605896979897</v>
      </c>
      <c r="AI61" s="91">
        <v>9.11170676045003E-3</v>
      </c>
      <c r="AJ61" s="92">
        <v>15.3945463559503</v>
      </c>
      <c r="AK61" s="91">
        <v>1068.0372000002901</v>
      </c>
      <c r="AL61" s="91">
        <v>6.1575793329440103</v>
      </c>
      <c r="AM61" s="92">
        <v>106811.729687691</v>
      </c>
      <c r="AN61" s="3"/>
      <c r="AO61" s="94">
        <v>6.07422927350854E-3</v>
      </c>
      <c r="AP61" s="94">
        <v>-8.09992389531544E-3</v>
      </c>
      <c r="AQ61" s="94">
        <v>7.5288066273060403E-3</v>
      </c>
      <c r="AR61" s="94">
        <v>-6.7449307616698198E-3</v>
      </c>
      <c r="AS61" s="95">
        <v>6</v>
      </c>
      <c r="AT61" s="95">
        <v>6</v>
      </c>
      <c r="AU61" s="95">
        <v>7</v>
      </c>
      <c r="AV61" s="96">
        <v>5</v>
      </c>
      <c r="AW61" s="3"/>
      <c r="AX61" s="97">
        <v>1.44169898649307E-2</v>
      </c>
      <c r="AY61" s="98">
        <v>-0.79099500764914399</v>
      </c>
      <c r="AZ61" s="98">
        <v>0.60903755597973896</v>
      </c>
      <c r="BA61" s="98">
        <v>-1.02335431008578</v>
      </c>
      <c r="BB61" s="89">
        <v>1.4882179235905799E-3</v>
      </c>
      <c r="BC61" s="99">
        <v>-2.1195698882402199</v>
      </c>
      <c r="BD61" s="86">
        <v>43745</v>
      </c>
      <c r="BE61" s="86">
        <v>43783</v>
      </c>
      <c r="BF61" s="95">
        <v>73</v>
      </c>
      <c r="BG61" s="86">
        <v>43846</v>
      </c>
      <c r="BH61" s="3"/>
    </row>
    <row r="62" spans="1:60" x14ac:dyDescent="0.25">
      <c r="A62" s="3"/>
      <c r="B62" s="81" t="s">
        <v>32</v>
      </c>
      <c r="C62" s="81" t="s">
        <v>3575</v>
      </c>
      <c r="D62" s="81" t="s">
        <v>665</v>
      </c>
      <c r="E62" s="82" t="s">
        <v>1166</v>
      </c>
      <c r="F62" s="82" t="s">
        <v>1103</v>
      </c>
      <c r="G62" s="83" t="s">
        <v>1124</v>
      </c>
      <c r="H62" s="84" t="s">
        <v>1137</v>
      </c>
      <c r="I62" s="85" t="s">
        <v>3480</v>
      </c>
      <c r="J62" s="85" t="s">
        <v>3576</v>
      </c>
      <c r="K62" s="3"/>
      <c r="L62" s="86">
        <v>44029</v>
      </c>
      <c r="M62" s="87">
        <v>1150.5237000007201</v>
      </c>
      <c r="N62" s="88">
        <v>1150.5237000007201</v>
      </c>
      <c r="O62" s="88">
        <v>1155.5708000008001</v>
      </c>
      <c r="P62" s="89">
        <f t="shared" si="0"/>
        <v>0.99563237492667989</v>
      </c>
      <c r="Q62" s="86">
        <v>43984</v>
      </c>
      <c r="R62" s="90">
        <v>14717.85</v>
      </c>
      <c r="S62" s="90">
        <v>248477.21644653301</v>
      </c>
      <c r="T62" s="3"/>
      <c r="U62" s="91">
        <v>-4.9196848158317196E-4</v>
      </c>
      <c r="V62" s="92">
        <v>1.12357776197314</v>
      </c>
      <c r="W62" s="91">
        <v>-2.4944539291027502E-5</v>
      </c>
      <c r="X62" s="92">
        <v>6.0151619436510399E-3</v>
      </c>
      <c r="Y62" s="91">
        <v>1.13955247761623E-2</v>
      </c>
      <c r="Z62" s="92">
        <v>19.289708386466401</v>
      </c>
      <c r="AA62" s="91">
        <v>2.76985172513378E-2</v>
      </c>
      <c r="AB62" s="92">
        <v>23.667880085937199</v>
      </c>
      <c r="AC62" s="91">
        <v>6.40408043163916E-2</v>
      </c>
      <c r="AD62" s="92">
        <v>31.7522763840389</v>
      </c>
      <c r="AE62" s="91">
        <v>9.69649355065485E-2</v>
      </c>
      <c r="AF62" s="93">
        <v>30.535903245356199</v>
      </c>
      <c r="AG62" s="91">
        <v>-2.63549603005231E-4</v>
      </c>
      <c r="AH62" s="92">
        <v>-0.93258491242522701</v>
      </c>
      <c r="AI62" s="91">
        <v>1.50219268452929E-2</v>
      </c>
      <c r="AJ62" s="92">
        <v>15.9855683644419</v>
      </c>
      <c r="AK62" s="91">
        <v>0.15052370000019399</v>
      </c>
      <c r="AL62" s="91">
        <v>3.13968360096624E-2</v>
      </c>
      <c r="AM62" s="92">
        <v>8.3634294927905994</v>
      </c>
      <c r="AN62" s="3"/>
      <c r="AO62" s="94">
        <v>6.1038017138344003E-3</v>
      </c>
      <c r="AP62" s="94">
        <v>-8.0706959988674498E-3</v>
      </c>
      <c r="AQ62" s="94">
        <v>8.4456142722046899E-3</v>
      </c>
      <c r="AR62" s="94">
        <v>-5.8411192230778397E-3</v>
      </c>
      <c r="AS62" s="95">
        <v>7</v>
      </c>
      <c r="AT62" s="95">
        <v>5</v>
      </c>
      <c r="AU62" s="95">
        <v>7</v>
      </c>
      <c r="AV62" s="96">
        <v>5</v>
      </c>
      <c r="AW62" s="3"/>
      <c r="AX62" s="97">
        <v>1.44522864314604E-2</v>
      </c>
      <c r="AY62" s="98">
        <v>-9.64485200616991E-2</v>
      </c>
      <c r="AZ62" s="98">
        <v>0.64542034842088503</v>
      </c>
      <c r="BA62" s="98">
        <v>-0.12713725400249101</v>
      </c>
      <c r="BB62" s="89">
        <v>1.49191702740382E-3</v>
      </c>
      <c r="BC62" s="99">
        <v>-2.0103959539483198</v>
      </c>
      <c r="BD62" s="86">
        <v>43745</v>
      </c>
      <c r="BE62" s="86">
        <v>43783</v>
      </c>
      <c r="BF62" s="95">
        <v>63</v>
      </c>
      <c r="BG62" s="86">
        <v>43832</v>
      </c>
      <c r="BH62" s="3"/>
    </row>
    <row r="63" spans="1:60" x14ac:dyDescent="0.25">
      <c r="A63" s="3"/>
      <c r="B63" s="81" t="s">
        <v>33</v>
      </c>
      <c r="C63" s="81" t="s">
        <v>3577</v>
      </c>
      <c r="D63" s="81" t="s">
        <v>665</v>
      </c>
      <c r="E63" s="82" t="s">
        <v>1187</v>
      </c>
      <c r="F63" s="82" t="s">
        <v>1103</v>
      </c>
      <c r="G63" s="83" t="s">
        <v>1124</v>
      </c>
      <c r="H63" s="84" t="s">
        <v>1137</v>
      </c>
      <c r="I63" s="85" t="s">
        <v>3480</v>
      </c>
      <c r="J63" s="85" t="s">
        <v>3578</v>
      </c>
      <c r="K63" s="3"/>
      <c r="L63" s="86">
        <v>44029</v>
      </c>
      <c r="M63" s="87">
        <v>1186.3256999999301</v>
      </c>
      <c r="N63" s="88">
        <v>1186.3256999999301</v>
      </c>
      <c r="O63" s="88">
        <v>1190.70199999958</v>
      </c>
      <c r="P63" s="89">
        <f t="shared" si="0"/>
        <v>0.99632460514918808</v>
      </c>
      <c r="Q63" s="86">
        <v>43984</v>
      </c>
      <c r="R63" s="90">
        <v>5113221.0410000002</v>
      </c>
      <c r="S63" s="90">
        <v>5066836.2704296904</v>
      </c>
      <c r="T63" s="3"/>
      <c r="U63" s="91">
        <v>-4.7645479298807903E-4</v>
      </c>
      <c r="V63" s="92">
        <v>1.1251291308326501</v>
      </c>
      <c r="W63" s="91">
        <v>4.3843603998539E-4</v>
      </c>
      <c r="X63" s="92">
        <v>5.2353219871292801E-2</v>
      </c>
      <c r="Y63" s="91">
        <v>1.42435593770642E-2</v>
      </c>
      <c r="Z63" s="92">
        <v>19.5745118465566</v>
      </c>
      <c r="AA63" s="91">
        <v>3.3527991552546203E-2</v>
      </c>
      <c r="AB63" s="92">
        <v>24.250827516050801</v>
      </c>
      <c r="AC63" s="91">
        <v>7.6131160520162694E-2</v>
      </c>
      <c r="AD63" s="92">
        <v>32.961312004423199</v>
      </c>
      <c r="AE63" s="91">
        <v>0.115704400697723</v>
      </c>
      <c r="AF63" s="93">
        <v>32.4098497644882</v>
      </c>
      <c r="AG63" s="91">
        <v>-9.2723166744690399E-7</v>
      </c>
      <c r="AH63" s="92">
        <v>-0.90632267529144905</v>
      </c>
      <c r="AI63" s="91">
        <v>1.8147487178794101E-2</v>
      </c>
      <c r="AJ63" s="92">
        <v>16.298124397784701</v>
      </c>
      <c r="AK63" s="91">
        <v>0.18632570000045201</v>
      </c>
      <c r="AL63" s="91">
        <v>3.7650215885150801E-2</v>
      </c>
      <c r="AM63" s="92">
        <v>10.828279712412</v>
      </c>
      <c r="AN63" s="3"/>
      <c r="AO63" s="94">
        <v>6.1192313860374296E-3</v>
      </c>
      <c r="AP63" s="94">
        <v>-8.0554990581731493E-3</v>
      </c>
      <c r="AQ63" s="94">
        <v>8.9289796396769799E-3</v>
      </c>
      <c r="AR63" s="94">
        <v>-5.36464842571149E-3</v>
      </c>
      <c r="AS63" s="95">
        <v>7</v>
      </c>
      <c r="AT63" s="95">
        <v>5</v>
      </c>
      <c r="AU63" s="95">
        <v>7</v>
      </c>
      <c r="AV63" s="96">
        <v>5</v>
      </c>
      <c r="AW63" s="3"/>
      <c r="AX63" s="97">
        <v>1.44747146060399E-2</v>
      </c>
      <c r="AY63" s="98">
        <v>0.27080447425123599</v>
      </c>
      <c r="AZ63" s="98">
        <v>0.66472974269527196</v>
      </c>
      <c r="BA63" s="98">
        <v>0.36044414415891901</v>
      </c>
      <c r="BB63" s="89">
        <v>1.4942623499087E-3</v>
      </c>
      <c r="BC63" s="99">
        <v>-1.9528110819755999</v>
      </c>
      <c r="BD63" s="86">
        <v>43745</v>
      </c>
      <c r="BE63" s="86">
        <v>43783</v>
      </c>
      <c r="BF63" s="95">
        <v>54</v>
      </c>
      <c r="BG63" s="86">
        <v>43819</v>
      </c>
      <c r="BH63" s="3"/>
    </row>
    <row r="64" spans="1:60" x14ac:dyDescent="0.25">
      <c r="A64" s="3"/>
      <c r="B64" s="81" t="s">
        <v>34</v>
      </c>
      <c r="C64" s="81" t="s">
        <v>3579</v>
      </c>
      <c r="D64" s="81" t="s">
        <v>666</v>
      </c>
      <c r="E64" s="82" t="s">
        <v>1169</v>
      </c>
      <c r="F64" s="82" t="s">
        <v>1099</v>
      </c>
      <c r="G64" s="83" t="s">
        <v>1124</v>
      </c>
      <c r="H64" s="84" t="s">
        <v>1137</v>
      </c>
      <c r="I64" s="85" t="s">
        <v>3480</v>
      </c>
      <c r="J64" s="85" t="s">
        <v>3580</v>
      </c>
      <c r="K64" s="3"/>
      <c r="L64" s="86">
        <v>44029</v>
      </c>
      <c r="M64" s="87">
        <v>1050.8235999997701</v>
      </c>
      <c r="N64" s="88">
        <v>1050.8235999997701</v>
      </c>
      <c r="O64" s="88">
        <v>1053.32890000008</v>
      </c>
      <c r="P64" s="89">
        <f t="shared" si="0"/>
        <v>0.99762154062201303</v>
      </c>
      <c r="Q64" s="86">
        <v>43984</v>
      </c>
      <c r="R64" s="90">
        <v>18045427.423999999</v>
      </c>
      <c r="S64" s="90">
        <v>29740822.496624999</v>
      </c>
      <c r="T64" s="3"/>
      <c r="U64" s="91">
        <v>-7.5436216411617395E-4</v>
      </c>
      <c r="V64" s="92">
        <v>1.09733839371984</v>
      </c>
      <c r="W64" s="91">
        <v>1.8276174432685401E-3</v>
      </c>
      <c r="X64" s="92">
        <v>0.191271360199607</v>
      </c>
      <c r="Y64" s="91">
        <v>1.14733422415156E-2</v>
      </c>
      <c r="Z64" s="92">
        <v>19.297490133001698</v>
      </c>
      <c r="AA64" s="91">
        <v>3.1718950673166497E-2</v>
      </c>
      <c r="AB64" s="92">
        <v>24.069923428120099</v>
      </c>
      <c r="AC64" s="91"/>
      <c r="AD64" s="92"/>
      <c r="AE64" s="91"/>
      <c r="AF64" s="93"/>
      <c r="AG64" s="91">
        <v>4.6099384599074299E-4</v>
      </c>
      <c r="AH64" s="92">
        <v>-0.86013056752563</v>
      </c>
      <c r="AI64" s="91">
        <v>1.45350998282083E-2</v>
      </c>
      <c r="AJ64" s="92">
        <v>15.9368856627261</v>
      </c>
      <c r="AK64" s="91">
        <v>5.0669046582697802E-2</v>
      </c>
      <c r="AL64" s="91">
        <v>2.61783681107772E-2</v>
      </c>
      <c r="AM64" s="92">
        <v>29.148600912158098</v>
      </c>
      <c r="AN64" s="3"/>
      <c r="AO64" s="94">
        <v>6.9942247919243502E-3</v>
      </c>
      <c r="AP64" s="94">
        <v>-8.9152672644559096E-3</v>
      </c>
      <c r="AQ64" s="94">
        <v>7.8855213432689197E-3</v>
      </c>
      <c r="AR64" s="94">
        <v>-5.4538837794098098E-3</v>
      </c>
      <c r="AS64" s="95">
        <v>8</v>
      </c>
      <c r="AT64" s="95">
        <v>4</v>
      </c>
      <c r="AU64" s="95">
        <v>7</v>
      </c>
      <c r="AV64" s="96">
        <v>5</v>
      </c>
      <c r="AW64" s="3"/>
      <c r="AX64" s="97">
        <v>1.6004501982642999E-2</v>
      </c>
      <c r="AY64" s="98">
        <v>0.14047574551568701</v>
      </c>
      <c r="AZ64" s="98">
        <v>0.65876043962725805</v>
      </c>
      <c r="BA64" s="98">
        <v>0.186127146563422</v>
      </c>
      <c r="BB64" s="89">
        <v>1.65207169833366E-3</v>
      </c>
      <c r="BC64" s="99">
        <v>-1.9419619253385501</v>
      </c>
      <c r="BD64" s="86">
        <v>43745</v>
      </c>
      <c r="BE64" s="86">
        <v>43783</v>
      </c>
      <c r="BF64" s="95">
        <v>50</v>
      </c>
      <c r="BG64" s="86">
        <v>43815</v>
      </c>
      <c r="BH64" s="3"/>
    </row>
    <row r="65" spans="1:60" x14ac:dyDescent="0.25">
      <c r="A65" s="3"/>
      <c r="B65" s="81" t="s">
        <v>35</v>
      </c>
      <c r="C65" s="81" t="s">
        <v>3581</v>
      </c>
      <c r="D65" s="81" t="s">
        <v>666</v>
      </c>
      <c r="E65" s="82" t="s">
        <v>1170</v>
      </c>
      <c r="F65" s="82" t="s">
        <v>1099</v>
      </c>
      <c r="G65" s="83" t="s">
        <v>1124</v>
      </c>
      <c r="H65" s="84" t="s">
        <v>1137</v>
      </c>
      <c r="I65" s="85" t="s">
        <v>3480</v>
      </c>
      <c r="J65" s="85" t="s">
        <v>1096</v>
      </c>
      <c r="K65" s="3"/>
      <c r="L65" s="86">
        <v>44029</v>
      </c>
      <c r="M65" s="87">
        <v>1198.5198999997201</v>
      </c>
      <c r="N65" s="88">
        <v>1198.5198999997201</v>
      </c>
      <c r="O65" s="88">
        <v>1202.4888000004</v>
      </c>
      <c r="P65" s="89">
        <f t="shared" si="0"/>
        <v>0.99669942871760753</v>
      </c>
      <c r="Q65" s="86">
        <v>43984</v>
      </c>
      <c r="R65" s="90">
        <v>1105762.202</v>
      </c>
      <c r="S65" s="90">
        <v>611659.07087011705</v>
      </c>
      <c r="T65" s="3"/>
      <c r="U65" s="91">
        <v>-7.7493890148616596E-4</v>
      </c>
      <c r="V65" s="92">
        <v>1.09528071998284</v>
      </c>
      <c r="W65" s="91">
        <v>1.2101200645702199E-3</v>
      </c>
      <c r="X65" s="92">
        <v>0.12952162232977599</v>
      </c>
      <c r="Y65" s="91">
        <v>7.6976395630481403E-3</v>
      </c>
      <c r="Z65" s="92">
        <v>18.919919865147701</v>
      </c>
      <c r="AA65" s="91">
        <v>2.3989754976355498E-2</v>
      </c>
      <c r="AB65" s="92">
        <v>23.297003858431701</v>
      </c>
      <c r="AC65" s="91">
        <v>5.5426262726541602E-2</v>
      </c>
      <c r="AD65" s="92">
        <v>30.890822225046598</v>
      </c>
      <c r="AE65" s="91">
        <v>8.39330061845249E-2</v>
      </c>
      <c r="AF65" s="93">
        <v>29.2327103131393</v>
      </c>
      <c r="AG65" s="91">
        <v>1.1148325029353099E-4</v>
      </c>
      <c r="AH65" s="92">
        <v>-0.895081627095351</v>
      </c>
      <c r="AI65" s="91">
        <v>1.0394966402600399E-2</v>
      </c>
      <c r="AJ65" s="92">
        <v>15.522872320172601</v>
      </c>
      <c r="AK65" s="91">
        <v>0.19851989999908301</v>
      </c>
      <c r="AL65" s="91">
        <v>3.7425711017931497E-2</v>
      </c>
      <c r="AM65" s="92">
        <v>14.542869798417099</v>
      </c>
      <c r="AN65" s="3"/>
      <c r="AO65" s="94">
        <v>6.9734604821860601E-3</v>
      </c>
      <c r="AP65" s="94">
        <v>-8.9356149173909199E-3</v>
      </c>
      <c r="AQ65" s="94">
        <v>7.2437108101439697E-3</v>
      </c>
      <c r="AR65" s="94">
        <v>-6.0867135680382498E-3</v>
      </c>
      <c r="AS65" s="95">
        <v>8</v>
      </c>
      <c r="AT65" s="95">
        <v>4</v>
      </c>
      <c r="AU65" s="95">
        <v>7</v>
      </c>
      <c r="AV65" s="96">
        <v>5</v>
      </c>
      <c r="AW65" s="3"/>
      <c r="AX65" s="97">
        <v>1.5979820319571399E-2</v>
      </c>
      <c r="AY65" s="98">
        <v>-0.30063277227736801</v>
      </c>
      <c r="AZ65" s="98">
        <v>0.63313185155311702</v>
      </c>
      <c r="BA65" s="98">
        <v>-0.39379968548746502</v>
      </c>
      <c r="BB65" s="89">
        <v>1.64948324427087E-3</v>
      </c>
      <c r="BC65" s="99">
        <v>-2.0184395339201702</v>
      </c>
      <c r="BD65" s="86">
        <v>43745</v>
      </c>
      <c r="BE65" s="86">
        <v>43783</v>
      </c>
      <c r="BF65" s="95">
        <v>59</v>
      </c>
      <c r="BG65" s="86">
        <v>43826</v>
      </c>
      <c r="BH65" s="3"/>
    </row>
    <row r="66" spans="1:60" x14ac:dyDescent="0.25">
      <c r="A66" s="3"/>
      <c r="B66" s="81" t="s">
        <v>36</v>
      </c>
      <c r="C66" s="81" t="s">
        <v>3582</v>
      </c>
      <c r="D66" s="81" t="s">
        <v>666</v>
      </c>
      <c r="E66" s="82" t="s">
        <v>1171</v>
      </c>
      <c r="F66" s="82" t="s">
        <v>1099</v>
      </c>
      <c r="G66" s="83" t="s">
        <v>1124</v>
      </c>
      <c r="H66" s="84" t="s">
        <v>1137</v>
      </c>
      <c r="I66" s="85" t="s">
        <v>3480</v>
      </c>
      <c r="J66" s="85" t="s">
        <v>3583</v>
      </c>
      <c r="K66" s="3"/>
      <c r="L66" s="86">
        <v>44029</v>
      </c>
      <c r="M66" s="87">
        <v>1154.7587000001199</v>
      </c>
      <c r="N66" s="88">
        <v>1154.7587000001199</v>
      </c>
      <c r="O66" s="88">
        <v>1158.5085000004599</v>
      </c>
      <c r="P66" s="89">
        <f t="shared" si="0"/>
        <v>0.99676325206043936</v>
      </c>
      <c r="Q66" s="86">
        <v>43984</v>
      </c>
      <c r="R66" s="90">
        <v>47700472.181000002</v>
      </c>
      <c r="S66" s="90">
        <v>38426630.456124999</v>
      </c>
      <c r="T66" s="3"/>
      <c r="U66" s="91">
        <v>-7.7350234823825303E-4</v>
      </c>
      <c r="V66" s="92">
        <v>1.09542437530763</v>
      </c>
      <c r="W66" s="91">
        <v>1.25291150288831E-3</v>
      </c>
      <c r="X66" s="92">
        <v>0.13380076616158501</v>
      </c>
      <c r="Y66" s="91">
        <v>7.9585133589716896E-3</v>
      </c>
      <c r="Z66" s="92">
        <v>18.9460072447255</v>
      </c>
      <c r="AA66" s="91">
        <v>2.49004329725722E-2</v>
      </c>
      <c r="AB66" s="92">
        <v>23.388071658060699</v>
      </c>
      <c r="AC66" s="91">
        <v>5.68932396217861E-2</v>
      </c>
      <c r="AD66" s="92">
        <v>31.037519914563699</v>
      </c>
      <c r="AE66" s="91">
        <v>8.5982453814794996E-2</v>
      </c>
      <c r="AF66" s="93">
        <v>29.4376550761808</v>
      </c>
      <c r="AG66" s="91">
        <v>1.35717762532295E-4</v>
      </c>
      <c r="AH66" s="92">
        <v>-0.892658175871475</v>
      </c>
      <c r="AI66" s="91">
        <v>1.0697603218432101E-2</v>
      </c>
      <c r="AJ66" s="92">
        <v>15.5531360017485</v>
      </c>
      <c r="AK66" s="91">
        <v>0.15475870000052999</v>
      </c>
      <c r="AL66" s="91">
        <v>2.9674205328774399E-2</v>
      </c>
      <c r="AM66" s="92">
        <v>10.249630450751299</v>
      </c>
      <c r="AN66" s="3"/>
      <c r="AO66" s="94">
        <v>6.9748793139296997E-3</v>
      </c>
      <c r="AP66" s="94">
        <v>-8.9342987057534594E-3</v>
      </c>
      <c r="AQ66" s="94">
        <v>7.2881459418567803E-3</v>
      </c>
      <c r="AR66" s="94">
        <v>-6.0450391092672397E-3</v>
      </c>
      <c r="AS66" s="95">
        <v>8</v>
      </c>
      <c r="AT66" s="95">
        <v>4</v>
      </c>
      <c r="AU66" s="95">
        <v>7</v>
      </c>
      <c r="AV66" s="96">
        <v>5</v>
      </c>
      <c r="AW66" s="3"/>
      <c r="AX66" s="97">
        <v>1.5985635526194499E-2</v>
      </c>
      <c r="AY66" s="98">
        <v>-0.25032565604078599</v>
      </c>
      <c r="AZ66" s="98">
        <v>0.63603682621669599</v>
      </c>
      <c r="BA66" s="98">
        <v>-0.32828765091926498</v>
      </c>
      <c r="BB66" s="89">
        <v>1.6500863832720799E-3</v>
      </c>
      <c r="BC66" s="99">
        <v>-2.0133943642977101</v>
      </c>
      <c r="BD66" s="86">
        <v>43745</v>
      </c>
      <c r="BE66" s="86">
        <v>43783</v>
      </c>
      <c r="BF66" s="95">
        <v>51</v>
      </c>
      <c r="BG66" s="86">
        <v>43816</v>
      </c>
      <c r="BH66" s="3"/>
    </row>
    <row r="67" spans="1:60" x14ac:dyDescent="0.25">
      <c r="A67" s="3"/>
      <c r="B67" s="81" t="s">
        <v>37</v>
      </c>
      <c r="C67" s="81" t="s">
        <v>3584</v>
      </c>
      <c r="D67" s="81" t="s">
        <v>666</v>
      </c>
      <c r="E67" s="82" t="s">
        <v>1172</v>
      </c>
      <c r="F67" s="82" t="s">
        <v>1099</v>
      </c>
      <c r="G67" s="83" t="s">
        <v>1124</v>
      </c>
      <c r="H67" s="84" t="s">
        <v>1137</v>
      </c>
      <c r="I67" s="85" t="s">
        <v>3480</v>
      </c>
      <c r="J67" s="85" t="s">
        <v>3585</v>
      </c>
      <c r="K67" s="3"/>
      <c r="L67" s="86">
        <v>44029</v>
      </c>
      <c r="M67" s="87">
        <v>1093.2524999994801</v>
      </c>
      <c r="N67" s="88">
        <v>1093.2524999994801</v>
      </c>
      <c r="O67" s="88">
        <v>1097.5895000006999</v>
      </c>
      <c r="P67" s="89">
        <f t="shared" si="0"/>
        <v>0.99604861380213905</v>
      </c>
      <c r="Q67" s="86">
        <v>43976</v>
      </c>
      <c r="R67" s="90">
        <v>2852545.122</v>
      </c>
      <c r="S67" s="90">
        <v>12864259.154625</v>
      </c>
      <c r="T67" s="3"/>
      <c r="U67" s="91">
        <v>-7.8712112008361102E-4</v>
      </c>
      <c r="V67" s="92">
        <v>1.09406249812309</v>
      </c>
      <c r="W67" s="91">
        <v>8.3994378837814999E-4</v>
      </c>
      <c r="X67" s="92">
        <v>9.2503994710568804E-2</v>
      </c>
      <c r="Y67" s="91">
        <v>5.4390611039707402E-3</v>
      </c>
      <c r="Z67" s="92">
        <v>18.6940620192327</v>
      </c>
      <c r="AA67" s="91">
        <v>1.93786396721407E-2</v>
      </c>
      <c r="AB67" s="92">
        <v>22.835892328002998</v>
      </c>
      <c r="AC67" s="91">
        <v>4.5956041340105003E-2</v>
      </c>
      <c r="AD67" s="92">
        <v>29.9438000864175</v>
      </c>
      <c r="AE67" s="91">
        <v>6.93837478102068E-2</v>
      </c>
      <c r="AF67" s="93">
        <v>27.777784475707399</v>
      </c>
      <c r="AG67" s="91">
        <v>-9.8046416496799807E-5</v>
      </c>
      <c r="AH67" s="92">
        <v>-0.91603459377438401</v>
      </c>
      <c r="AI67" s="91">
        <v>7.9190495107468502E-3</v>
      </c>
      <c r="AJ67" s="92">
        <v>15.2752806309873</v>
      </c>
      <c r="AK67" s="91">
        <v>9.2897308373794701E-2</v>
      </c>
      <c r="AL67" s="91">
        <v>2.3894645741165701E-2</v>
      </c>
      <c r="AM67" s="92">
        <v>13.5815611964208</v>
      </c>
      <c r="AN67" s="3"/>
      <c r="AO67" s="94">
        <v>6.9610992359230303E-3</v>
      </c>
      <c r="AP67" s="94">
        <v>-8.9479351672707708E-3</v>
      </c>
      <c r="AQ67" s="94">
        <v>6.8588883041229599E-3</v>
      </c>
      <c r="AR67" s="94">
        <v>-6.4670245637898898E-3</v>
      </c>
      <c r="AS67" s="95">
        <v>7</v>
      </c>
      <c r="AT67" s="95">
        <v>5</v>
      </c>
      <c r="AU67" s="95">
        <v>7</v>
      </c>
      <c r="AV67" s="96">
        <v>5</v>
      </c>
      <c r="AW67" s="3"/>
      <c r="AX67" s="97">
        <v>1.59670882850514E-2</v>
      </c>
      <c r="AY67" s="98">
        <v>-0.564419487832311</v>
      </c>
      <c r="AZ67" s="98">
        <v>0.61783696377278796</v>
      </c>
      <c r="BA67" s="98">
        <v>-0.73420056684517498</v>
      </c>
      <c r="BB67" s="89">
        <v>1.6481450821652301E-3</v>
      </c>
      <c r="BC67" s="99">
        <v>-2.0643908787787999</v>
      </c>
      <c r="BD67" s="86">
        <v>43745</v>
      </c>
      <c r="BE67" s="86">
        <v>43783</v>
      </c>
      <c r="BF67" s="95">
        <v>63</v>
      </c>
      <c r="BG67" s="86">
        <v>43832</v>
      </c>
      <c r="BH67" s="3"/>
    </row>
    <row r="68" spans="1:60" x14ac:dyDescent="0.25">
      <c r="A68" s="3"/>
      <c r="B68" s="81" t="s">
        <v>38</v>
      </c>
      <c r="C68" s="81" t="s">
        <v>3586</v>
      </c>
      <c r="D68" s="81" t="s">
        <v>666</v>
      </c>
      <c r="E68" s="82" t="s">
        <v>1174</v>
      </c>
      <c r="F68" s="82" t="s">
        <v>1099</v>
      </c>
      <c r="G68" s="83" t="s">
        <v>1124</v>
      </c>
      <c r="H68" s="84" t="s">
        <v>1137</v>
      </c>
      <c r="I68" s="85" t="s">
        <v>3480</v>
      </c>
      <c r="J68" s="85" t="s">
        <v>3587</v>
      </c>
      <c r="K68" s="3"/>
      <c r="L68" s="86">
        <v>44029</v>
      </c>
      <c r="M68" s="87">
        <v>1127.54839999974</v>
      </c>
      <c r="N68" s="88">
        <v>1127.54839999974</v>
      </c>
      <c r="O68" s="88">
        <v>1132.0215000007299</v>
      </c>
      <c r="P68" s="89">
        <f t="shared" si="0"/>
        <v>0.99604857328152596</v>
      </c>
      <c r="Q68" s="86">
        <v>43976</v>
      </c>
      <c r="R68" s="90">
        <v>53505687.196999997</v>
      </c>
      <c r="S68" s="90">
        <v>49642214.876999997</v>
      </c>
      <c r="T68" s="3"/>
      <c r="U68" s="91">
        <v>-7.8719524117332196E-4</v>
      </c>
      <c r="V68" s="92">
        <v>1.09405508601412</v>
      </c>
      <c r="W68" s="91">
        <v>8.3995937893632799E-4</v>
      </c>
      <c r="X68" s="92">
        <v>9.2505553766386597E-2</v>
      </c>
      <c r="Y68" s="91">
        <v>5.4391253033827499E-3</v>
      </c>
      <c r="Z68" s="92">
        <v>18.694068439188399</v>
      </c>
      <c r="AA68" s="91">
        <v>1.9378571909328499E-2</v>
      </c>
      <c r="AB68" s="92">
        <v>22.835885551729</v>
      </c>
      <c r="AC68" s="91">
        <v>4.5955988245623303E-2</v>
      </c>
      <c r="AD68" s="92">
        <v>29.943794776947499</v>
      </c>
      <c r="AE68" s="91">
        <v>6.9383761694553001E-2</v>
      </c>
      <c r="AF68" s="93">
        <v>27.777785864134799</v>
      </c>
      <c r="AG68" s="91">
        <v>-9.80792956397636E-5</v>
      </c>
      <c r="AH68" s="92">
        <v>-0.91603788168868105</v>
      </c>
      <c r="AI68" s="91">
        <v>7.9190881751856103E-3</v>
      </c>
      <c r="AJ68" s="92">
        <v>15.2752844974311</v>
      </c>
      <c r="AK68" s="91">
        <v>0.127548399999796</v>
      </c>
      <c r="AL68" s="91">
        <v>2.4676270719282901E-2</v>
      </c>
      <c r="AM68" s="92">
        <v>7.8528016789277899</v>
      </c>
      <c r="AN68" s="3"/>
      <c r="AO68" s="94">
        <v>6.9610696191375601E-3</v>
      </c>
      <c r="AP68" s="94">
        <v>-8.9478619320288999E-3</v>
      </c>
      <c r="AQ68" s="94">
        <v>6.8588232152251303E-3</v>
      </c>
      <c r="AR68" s="94">
        <v>-6.4670634028516404E-3</v>
      </c>
      <c r="AS68" s="95">
        <v>7</v>
      </c>
      <c r="AT68" s="95">
        <v>5</v>
      </c>
      <c r="AU68" s="95">
        <v>7</v>
      </c>
      <c r="AV68" s="96">
        <v>5</v>
      </c>
      <c r="AW68" s="3"/>
      <c r="AX68" s="97">
        <v>1.5967087889112001E-2</v>
      </c>
      <c r="AY68" s="98">
        <v>-0.56442938932923403</v>
      </c>
      <c r="AZ68" s="98">
        <v>0.61783659412048997</v>
      </c>
      <c r="BA68" s="98">
        <v>-0.73421323370621405</v>
      </c>
      <c r="BB68" s="89">
        <v>1.6481450748369801E-3</v>
      </c>
      <c r="BC68" s="99">
        <v>-2.0643886373072702</v>
      </c>
      <c r="BD68" s="86">
        <v>43745</v>
      </c>
      <c r="BE68" s="86">
        <v>43783</v>
      </c>
      <c r="BF68" s="95">
        <v>63</v>
      </c>
      <c r="BG68" s="86">
        <v>43832</v>
      </c>
      <c r="BH68" s="3"/>
    </row>
    <row r="69" spans="1:60" x14ac:dyDescent="0.25">
      <c r="A69" s="3"/>
      <c r="B69" s="81" t="s">
        <v>39</v>
      </c>
      <c r="C69" s="81" t="s">
        <v>3588</v>
      </c>
      <c r="D69" s="81" t="s">
        <v>666</v>
      </c>
      <c r="E69" s="82" t="s">
        <v>1175</v>
      </c>
      <c r="F69" s="82" t="s">
        <v>1099</v>
      </c>
      <c r="G69" s="83" t="s">
        <v>1124</v>
      </c>
      <c r="H69" s="84" t="s">
        <v>1137</v>
      </c>
      <c r="I69" s="85" t="s">
        <v>3480</v>
      </c>
      <c r="J69" s="85" t="s">
        <v>3589</v>
      </c>
      <c r="K69" s="3"/>
      <c r="L69" s="86">
        <v>44029</v>
      </c>
      <c r="M69" s="87">
        <v>1150.69380000047</v>
      </c>
      <c r="N69" s="88">
        <v>1150.69380000047</v>
      </c>
      <c r="O69" s="88">
        <v>1155.92989999987</v>
      </c>
      <c r="P69" s="89">
        <f t="shared" si="0"/>
        <v>0.99547022704456334</v>
      </c>
      <c r="Q69" s="86">
        <v>43976</v>
      </c>
      <c r="R69" s="90">
        <v>62814049.501999997</v>
      </c>
      <c r="S69" s="90">
        <v>58752527.932062499</v>
      </c>
      <c r="T69" s="3"/>
      <c r="U69" s="91">
        <v>-7.9809804083197399E-4</v>
      </c>
      <c r="V69" s="92">
        <v>1.09296480604826</v>
      </c>
      <c r="W69" s="91">
        <v>5.10909339936916E-4</v>
      </c>
      <c r="X69" s="92">
        <v>5.9600549866445397E-2</v>
      </c>
      <c r="Y69" s="91">
        <v>3.43561042791407E-3</v>
      </c>
      <c r="Z69" s="92">
        <v>18.493716951634301</v>
      </c>
      <c r="AA69" s="91">
        <v>1.52979320355371E-2</v>
      </c>
      <c r="AB69" s="92">
        <v>22.427821564342601</v>
      </c>
      <c r="AC69" s="91">
        <v>3.7610073646646897E-2</v>
      </c>
      <c r="AD69" s="92">
        <v>29.109203317057101</v>
      </c>
      <c r="AE69" s="91">
        <v>5.6615696874359897E-2</v>
      </c>
      <c r="AF69" s="93">
        <v>26.500979382137299</v>
      </c>
      <c r="AG69" s="91">
        <v>-2.8435621152311802E-4</v>
      </c>
      <c r="AH69" s="92">
        <v>-0.93466557327701605</v>
      </c>
      <c r="AI69" s="91">
        <v>5.7233105399063797E-3</v>
      </c>
      <c r="AJ69" s="92">
        <v>15.055706733895899</v>
      </c>
      <c r="AK69" s="91">
        <v>0.150693800000299</v>
      </c>
      <c r="AL69" s="91">
        <v>2.8889297254863801E-2</v>
      </c>
      <c r="AM69" s="92">
        <v>9.7602597985387494</v>
      </c>
      <c r="AN69" s="3"/>
      <c r="AO69" s="94">
        <v>6.9500296867772704E-3</v>
      </c>
      <c r="AP69" s="94">
        <v>-8.9587513166407007E-3</v>
      </c>
      <c r="AQ69" s="94">
        <v>6.5168556157004804E-3</v>
      </c>
      <c r="AR69" s="94">
        <v>-6.8044893123442298E-3</v>
      </c>
      <c r="AS69" s="95">
        <v>7</v>
      </c>
      <c r="AT69" s="95">
        <v>5</v>
      </c>
      <c r="AU69" s="95">
        <v>7</v>
      </c>
      <c r="AV69" s="96">
        <v>5</v>
      </c>
      <c r="AW69" s="3"/>
      <c r="AX69" s="97">
        <v>1.5956972586918701E-2</v>
      </c>
      <c r="AY69" s="98">
        <v>-0.79816591749113297</v>
      </c>
      <c r="AZ69" s="98">
        <v>0.604299330798312</v>
      </c>
      <c r="BA69" s="98">
        <v>-1.03178384296189</v>
      </c>
      <c r="BB69" s="89">
        <v>1.6470800239039799E-3</v>
      </c>
      <c r="BC69" s="99">
        <v>-2.1051646004016198</v>
      </c>
      <c r="BD69" s="86">
        <v>43745</v>
      </c>
      <c r="BE69" s="86">
        <v>43783</v>
      </c>
      <c r="BF69" s="95">
        <v>70</v>
      </c>
      <c r="BG69" s="86">
        <v>43843</v>
      </c>
      <c r="BH69" s="3"/>
    </row>
    <row r="70" spans="1:60" x14ac:dyDescent="0.25">
      <c r="A70" s="3"/>
      <c r="B70" s="81" t="s">
        <v>1310</v>
      </c>
      <c r="C70" s="81" t="s">
        <v>3590</v>
      </c>
      <c r="D70" s="81" t="s">
        <v>667</v>
      </c>
      <c r="E70" s="82" t="s">
        <v>1188</v>
      </c>
      <c r="F70" s="82" t="s">
        <v>1104</v>
      </c>
      <c r="G70" s="83" t="s">
        <v>1121</v>
      </c>
      <c r="H70" s="84" t="s">
        <v>1138</v>
      </c>
      <c r="I70" s="85" t="s">
        <v>3480</v>
      </c>
      <c r="J70" s="85" t="s">
        <v>3591</v>
      </c>
      <c r="K70" s="3"/>
      <c r="L70" s="86">
        <v>44029</v>
      </c>
      <c r="M70" s="87">
        <v>1104.80240000039</v>
      </c>
      <c r="N70" s="88">
        <v>1104.80240000039</v>
      </c>
      <c r="O70" s="88">
        <v>1110.57090000063</v>
      </c>
      <c r="P70" s="89">
        <f t="shared" si="0"/>
        <v>0.9948058246436704</v>
      </c>
      <c r="Q70" s="86">
        <v>44001</v>
      </c>
      <c r="R70" s="90">
        <v>125644894.882</v>
      </c>
      <c r="S70" s="90">
        <v>141269998.48949999</v>
      </c>
      <c r="T70" s="3"/>
      <c r="U70" s="91">
        <v>-1.5913233346509499E-3</v>
      </c>
      <c r="V70" s="92">
        <v>1.01364227666636</v>
      </c>
      <c r="W70" s="91">
        <v>-2.2397177090169901E-3</v>
      </c>
      <c r="X70" s="92">
        <v>-0.215462155028945</v>
      </c>
      <c r="Y70" s="91">
        <v>3.5552711937270901E-2</v>
      </c>
      <c r="Z70" s="92">
        <v>21.705427102569999</v>
      </c>
      <c r="AA70" s="91">
        <v>4.3061798916823997E-2</v>
      </c>
      <c r="AB70" s="92">
        <v>25.204208252485799</v>
      </c>
      <c r="AC70" s="91">
        <v>8.20388984703459E-2</v>
      </c>
      <c r="AD70" s="92">
        <v>33.552085799456101</v>
      </c>
      <c r="AE70" s="91"/>
      <c r="AF70" s="93"/>
      <c r="AG70" s="91">
        <v>-3.5738862607104199E-3</v>
      </c>
      <c r="AH70" s="92">
        <v>-1.2636185781957501</v>
      </c>
      <c r="AI70" s="91">
        <v>3.6429070571102798E-2</v>
      </c>
      <c r="AJ70" s="92">
        <v>18.1262827370083</v>
      </c>
      <c r="AK70" s="91">
        <v>0.104802400001063</v>
      </c>
      <c r="AL70" s="91">
        <v>3.81979841858993E-2</v>
      </c>
      <c r="AM70" s="92">
        <v>38.3345086348709</v>
      </c>
      <c r="AN70" s="3"/>
      <c r="AO70" s="94">
        <v>7.2934337022161301E-3</v>
      </c>
      <c r="AP70" s="94">
        <v>-8.6274734894686792E-3</v>
      </c>
      <c r="AQ70" s="94">
        <v>2.29876533721836E-2</v>
      </c>
      <c r="AR70" s="94">
        <v>-5.9585780136330903E-3</v>
      </c>
      <c r="AS70" s="95">
        <v>8</v>
      </c>
      <c r="AT70" s="95">
        <v>4</v>
      </c>
      <c r="AU70" s="95">
        <v>7</v>
      </c>
      <c r="AV70" s="96">
        <v>5</v>
      </c>
      <c r="AW70" s="3"/>
      <c r="AX70" s="97">
        <v>2.27524661408097E-2</v>
      </c>
      <c r="AY70" s="98">
        <v>0.64940162575749105</v>
      </c>
      <c r="AZ70" s="98">
        <v>0.70257832608513104</v>
      </c>
      <c r="BA70" s="98">
        <v>0.91766377468320603</v>
      </c>
      <c r="BB70" s="89">
        <v>2.3499079055841299E-3</v>
      </c>
      <c r="BC70" s="99">
        <v>-1.7933537592889499</v>
      </c>
      <c r="BD70" s="86">
        <v>43907</v>
      </c>
      <c r="BE70" s="86">
        <v>43913</v>
      </c>
      <c r="BF70" s="95">
        <v>19</v>
      </c>
      <c r="BG70" s="86">
        <v>43934</v>
      </c>
      <c r="BH70" s="3"/>
    </row>
    <row r="71" spans="1:60" x14ac:dyDescent="0.25">
      <c r="A71" s="3"/>
      <c r="B71" s="81" t="s">
        <v>1311</v>
      </c>
      <c r="C71" s="81" t="s">
        <v>3592</v>
      </c>
      <c r="D71" s="81" t="s">
        <v>667</v>
      </c>
      <c r="E71" s="82" t="s">
        <v>1189</v>
      </c>
      <c r="F71" s="82" t="s">
        <v>1104</v>
      </c>
      <c r="G71" s="83" t="s">
        <v>1121</v>
      </c>
      <c r="H71" s="84" t="s">
        <v>1138</v>
      </c>
      <c r="I71" s="85" t="s">
        <v>3480</v>
      </c>
      <c r="J71" s="85" t="s">
        <v>3593</v>
      </c>
      <c r="K71" s="3"/>
      <c r="L71" s="86">
        <v>44029</v>
      </c>
      <c r="M71" s="87">
        <v>1004.4510000003499</v>
      </c>
      <c r="N71" s="88">
        <v>1004.4510000003499</v>
      </c>
      <c r="O71" s="88">
        <v>1004.4510000003499</v>
      </c>
      <c r="P71" s="89">
        <f t="shared" ref="P71:P134" si="1">IFERROR(N71/O71,"")</f>
        <v>1</v>
      </c>
      <c r="Q71" s="86">
        <v>44029</v>
      </c>
      <c r="R71" s="90">
        <v>0</v>
      </c>
      <c r="S71" s="90">
        <v>0</v>
      </c>
      <c r="T71" s="3"/>
      <c r="U71" s="91">
        <v>0</v>
      </c>
      <c r="V71" s="92">
        <v>1.17277461013146</v>
      </c>
      <c r="W71" s="91">
        <v>0</v>
      </c>
      <c r="X71" s="92">
        <v>8.5096158727537806E-3</v>
      </c>
      <c r="Y71" s="91">
        <v>0</v>
      </c>
      <c r="Z71" s="92">
        <v>18.1501559088356</v>
      </c>
      <c r="AA71" s="91">
        <v>0</v>
      </c>
      <c r="AB71" s="92">
        <v>20.8980283607962</v>
      </c>
      <c r="AC71" s="91">
        <v>0</v>
      </c>
      <c r="AD71" s="92">
        <v>25.348195952392398</v>
      </c>
      <c r="AE71" s="91"/>
      <c r="AF71" s="93"/>
      <c r="AG71" s="91">
        <v>0</v>
      </c>
      <c r="AH71" s="92">
        <v>-0.90622995212470403</v>
      </c>
      <c r="AI71" s="91">
        <v>0</v>
      </c>
      <c r="AJ71" s="92">
        <v>14.483375679905301</v>
      </c>
      <c r="AK71" s="91">
        <v>4.4510000006994198E-3</v>
      </c>
      <c r="AL71" s="91">
        <v>1.63994228023512E-3</v>
      </c>
      <c r="AM71" s="92">
        <v>19.329025787825199</v>
      </c>
      <c r="AN71" s="3"/>
      <c r="AO71" s="94">
        <v>0</v>
      </c>
      <c r="AP71" s="94">
        <v>0</v>
      </c>
      <c r="AQ71" s="94">
        <v>0</v>
      </c>
      <c r="AR71" s="94">
        <v>0</v>
      </c>
      <c r="AS71" s="95">
        <v>0</v>
      </c>
      <c r="AT71" s="95">
        <v>0</v>
      </c>
      <c r="AU71" s="95">
        <v>7</v>
      </c>
      <c r="AV71" s="96">
        <v>5</v>
      </c>
      <c r="AW71" s="3"/>
      <c r="AX71" s="97">
        <v>0</v>
      </c>
      <c r="AY71" s="98">
        <v>-113.07365610974399</v>
      </c>
      <c r="AZ71" s="98">
        <v>0.54787164163735702</v>
      </c>
      <c r="BA71" s="98">
        <v>-15.957369743191499</v>
      </c>
      <c r="BB71" s="89">
        <v>0</v>
      </c>
      <c r="BC71" s="99">
        <v>0</v>
      </c>
      <c r="BD71" s="86">
        <v>43664</v>
      </c>
      <c r="BE71" s="86"/>
      <c r="BF71" s="95"/>
      <c r="BG71" s="86"/>
      <c r="BH71" s="3"/>
    </row>
    <row r="72" spans="1:60" x14ac:dyDescent="0.25">
      <c r="A72" s="3"/>
      <c r="B72" s="81" t="s">
        <v>1312</v>
      </c>
      <c r="C72" s="81" t="s">
        <v>3594</v>
      </c>
      <c r="D72" s="81" t="s">
        <v>667</v>
      </c>
      <c r="E72" s="82" t="s">
        <v>1190</v>
      </c>
      <c r="F72" s="82" t="s">
        <v>1104</v>
      </c>
      <c r="G72" s="83" t="s">
        <v>1121</v>
      </c>
      <c r="H72" s="84" t="s">
        <v>1138</v>
      </c>
      <c r="I72" s="85" t="s">
        <v>3480</v>
      </c>
      <c r="J72" s="85" t="s">
        <v>3595</v>
      </c>
      <c r="K72" s="3"/>
      <c r="L72" s="86">
        <v>44029</v>
      </c>
      <c r="M72" s="87">
        <v>1103.66559999995</v>
      </c>
      <c r="N72" s="88">
        <v>1103.66559999995</v>
      </c>
      <c r="O72" s="88">
        <v>1109.2585000004599</v>
      </c>
      <c r="P72" s="89">
        <f t="shared" si="1"/>
        <v>0.99495798319281981</v>
      </c>
      <c r="Q72" s="86">
        <v>44001</v>
      </c>
      <c r="R72" s="90">
        <v>12524913.777000001</v>
      </c>
      <c r="S72" s="90">
        <v>31026459.079968799</v>
      </c>
      <c r="T72" s="3"/>
      <c r="U72" s="91">
        <v>-1.58582459243917E-3</v>
      </c>
      <c r="V72" s="92">
        <v>1.01419215088754</v>
      </c>
      <c r="W72" s="91">
        <v>-2.07620190849411E-3</v>
      </c>
      <c r="X72" s="92">
        <v>-0.19911057497665799</v>
      </c>
      <c r="Y72" s="91">
        <v>3.6583317898475798E-2</v>
      </c>
      <c r="Z72" s="92">
        <v>21.8084876986977</v>
      </c>
      <c r="AA72" s="91">
        <v>4.5153516501159202E-2</v>
      </c>
      <c r="AB72" s="92">
        <v>25.413380010926598</v>
      </c>
      <c r="AC72" s="91">
        <v>8.6380739247106306E-2</v>
      </c>
      <c r="AD72" s="92">
        <v>33.9862698771176</v>
      </c>
      <c r="AE72" s="91"/>
      <c r="AF72" s="93"/>
      <c r="AG72" s="91">
        <v>-3.4813777392628301E-3</v>
      </c>
      <c r="AH72" s="92">
        <v>-1.25436772605099</v>
      </c>
      <c r="AI72" s="91">
        <v>3.7557031220785603E-2</v>
      </c>
      <c r="AJ72" s="92">
        <v>18.239078801998399</v>
      </c>
      <c r="AK72" s="91">
        <v>0.10366559999965801</v>
      </c>
      <c r="AL72" s="91">
        <v>3.9165639955172103E-2</v>
      </c>
      <c r="AM72" s="92">
        <v>41.464938736986397</v>
      </c>
      <c r="AN72" s="3"/>
      <c r="AO72" s="94">
        <v>7.29889476315293E-3</v>
      </c>
      <c r="AP72" s="94">
        <v>-8.61126608288032E-3</v>
      </c>
      <c r="AQ72" s="94">
        <v>2.3155092074375699E-2</v>
      </c>
      <c r="AR72" s="94">
        <v>-5.7896270218407197E-3</v>
      </c>
      <c r="AS72" s="95">
        <v>8</v>
      </c>
      <c r="AT72" s="95">
        <v>4</v>
      </c>
      <c r="AU72" s="95">
        <v>7</v>
      </c>
      <c r="AV72" s="96">
        <v>5</v>
      </c>
      <c r="AW72" s="3"/>
      <c r="AX72" s="97">
        <v>2.27548663797279E-2</v>
      </c>
      <c r="AY72" s="98">
        <v>0.73342336826135601</v>
      </c>
      <c r="AZ72" s="98">
        <v>0.70955018910990497</v>
      </c>
      <c r="BA72" s="98">
        <v>1.0391576201400301</v>
      </c>
      <c r="BB72" s="89">
        <v>2.3501756366931699E-3</v>
      </c>
      <c r="BC72" s="99">
        <v>-1.79013715903966</v>
      </c>
      <c r="BD72" s="86">
        <v>43907</v>
      </c>
      <c r="BE72" s="86">
        <v>43913</v>
      </c>
      <c r="BF72" s="95">
        <v>19</v>
      </c>
      <c r="BG72" s="86">
        <v>43934</v>
      </c>
      <c r="BH72" s="3"/>
    </row>
    <row r="73" spans="1:60" x14ac:dyDescent="0.25">
      <c r="A73" s="3"/>
      <c r="B73" s="81" t="s">
        <v>1313</v>
      </c>
      <c r="C73" s="81" t="s">
        <v>3596</v>
      </c>
      <c r="D73" s="81" t="s">
        <v>667</v>
      </c>
      <c r="E73" s="82" t="s">
        <v>1191</v>
      </c>
      <c r="F73" s="82" t="s">
        <v>1104</v>
      </c>
      <c r="G73" s="83" t="s">
        <v>1121</v>
      </c>
      <c r="H73" s="84" t="s">
        <v>1138</v>
      </c>
      <c r="I73" s="85" t="s">
        <v>3480</v>
      </c>
      <c r="J73" s="85" t="s">
        <v>3597</v>
      </c>
      <c r="K73" s="3"/>
      <c r="L73" s="86">
        <v>44029</v>
      </c>
      <c r="M73" s="87">
        <v>1074.2887999992799</v>
      </c>
      <c r="N73" s="88">
        <v>1074.2887999992799</v>
      </c>
      <c r="O73" s="88">
        <v>1079.4026999995101</v>
      </c>
      <c r="P73" s="89">
        <f t="shared" si="1"/>
        <v>0.99526228718880128</v>
      </c>
      <c r="Q73" s="86">
        <v>44001</v>
      </c>
      <c r="R73" s="90">
        <v>2456176.727</v>
      </c>
      <c r="S73" s="90">
        <v>301071.41706884798</v>
      </c>
      <c r="T73" s="3"/>
      <c r="U73" s="91">
        <v>-1.57493136157427E-3</v>
      </c>
      <c r="V73" s="92">
        <v>1.0152814739740299</v>
      </c>
      <c r="W73" s="91">
        <v>-1.7491640737716801E-3</v>
      </c>
      <c r="X73" s="92">
        <v>-0.16640679150441401</v>
      </c>
      <c r="Y73" s="91">
        <v>5.1084893202641996E-3</v>
      </c>
      <c r="Z73" s="92">
        <v>18.661004840861999</v>
      </c>
      <c r="AA73" s="91">
        <v>1.7574585735928801E-2</v>
      </c>
      <c r="AB73" s="92">
        <v>22.655486934381798</v>
      </c>
      <c r="AC73" s="91">
        <v>6.1951892474098699E-2</v>
      </c>
      <c r="AD73" s="92">
        <v>31.543385199795001</v>
      </c>
      <c r="AE73" s="91"/>
      <c r="AF73" s="93"/>
      <c r="AG73" s="91">
        <v>-3.29621718174167E-3</v>
      </c>
      <c r="AH73" s="92">
        <v>-1.23585167029887</v>
      </c>
      <c r="AI73" s="91">
        <v>5.1084893202641996E-3</v>
      </c>
      <c r="AJ73" s="92">
        <v>14.994224611931701</v>
      </c>
      <c r="AK73" s="91">
        <v>7.3463735772747896E-2</v>
      </c>
      <c r="AL73" s="91">
        <v>2.8715857413772E-2</v>
      </c>
      <c r="AM73" s="92">
        <v>36.385549914906697</v>
      </c>
      <c r="AN73" s="3"/>
      <c r="AO73" s="94">
        <v>2.1477283989952398E-3</v>
      </c>
      <c r="AP73" s="94">
        <v>-2.3969197882251999E-3</v>
      </c>
      <c r="AQ73" s="94">
        <v>4.6198800446290997E-3</v>
      </c>
      <c r="AR73" s="94">
        <v>-3.29621718174167E-3</v>
      </c>
      <c r="AS73" s="95">
        <v>4</v>
      </c>
      <c r="AT73" s="95">
        <v>1</v>
      </c>
      <c r="AU73" s="95">
        <v>7</v>
      </c>
      <c r="AV73" s="96">
        <v>5</v>
      </c>
      <c r="AW73" s="3"/>
      <c r="AX73" s="97">
        <v>7.6340122584952E-3</v>
      </c>
      <c r="AY73" s="98">
        <v>-1.30599654809885</v>
      </c>
      <c r="AZ73" s="98">
        <v>0.60728891043436295</v>
      </c>
      <c r="BA73" s="98">
        <v>-2.02190101462475</v>
      </c>
      <c r="BB73" s="89">
        <v>7.8876669475562303E-4</v>
      </c>
      <c r="BC73" s="99">
        <v>-0.47377128111975297</v>
      </c>
      <c r="BD73" s="86">
        <v>44001</v>
      </c>
      <c r="BE73" s="86">
        <v>44029</v>
      </c>
      <c r="BF73" s="95"/>
      <c r="BG73" s="86"/>
      <c r="BH73" s="3"/>
    </row>
    <row r="74" spans="1:60" x14ac:dyDescent="0.25">
      <c r="A74" s="3"/>
      <c r="B74" s="81" t="s">
        <v>1314</v>
      </c>
      <c r="C74" s="81" t="s">
        <v>3598</v>
      </c>
      <c r="D74" s="81" t="s">
        <v>668</v>
      </c>
      <c r="E74" s="82" t="s">
        <v>1162</v>
      </c>
      <c r="F74" s="82" t="s">
        <v>1097</v>
      </c>
      <c r="G74" s="83" t="s">
        <v>1123</v>
      </c>
      <c r="H74" s="84" t="s">
        <v>1131</v>
      </c>
      <c r="I74" s="85" t="s">
        <v>3480</v>
      </c>
      <c r="J74" s="85" t="s">
        <v>3599</v>
      </c>
      <c r="K74" s="3"/>
      <c r="L74" s="86">
        <v>44029</v>
      </c>
      <c r="M74" s="87">
        <v>3029.44889999926</v>
      </c>
      <c r="N74" s="88">
        <v>3029.44889999926</v>
      </c>
      <c r="O74" s="88">
        <v>3112.7593999989299</v>
      </c>
      <c r="P74" s="89">
        <f t="shared" si="1"/>
        <v>0.9732358048618539</v>
      </c>
      <c r="Q74" s="86">
        <v>43747</v>
      </c>
      <c r="R74" s="90">
        <v>1442933.885</v>
      </c>
      <c r="S74" s="90">
        <v>1765628.39010742</v>
      </c>
      <c r="T74" s="3"/>
      <c r="U74" s="91">
        <v>-4.38567374476406E-3</v>
      </c>
      <c r="V74" s="92">
        <v>0.73420723565504897</v>
      </c>
      <c r="W74" s="91">
        <v>5.4203008185140797E-3</v>
      </c>
      <c r="X74" s="92">
        <v>0.550539697724162</v>
      </c>
      <c r="Y74" s="91">
        <v>-1.1009047322659201E-2</v>
      </c>
      <c r="Z74" s="92">
        <v>17.0492511765624</v>
      </c>
      <c r="AA74" s="91">
        <v>-8.0347430448455305E-3</v>
      </c>
      <c r="AB74" s="92">
        <v>20.094554056326199</v>
      </c>
      <c r="AC74" s="91">
        <v>5.7314017612952697E-2</v>
      </c>
      <c r="AD74" s="92">
        <v>31.079597713687701</v>
      </c>
      <c r="AE74" s="91">
        <v>8.8380697883694695E-2</v>
      </c>
      <c r="AF74" s="93">
        <v>29.677479483070801</v>
      </c>
      <c r="AG74" s="91">
        <v>2.16944647218043E-3</v>
      </c>
      <c r="AH74" s="92">
        <v>-0.68928530490666196</v>
      </c>
      <c r="AI74" s="91">
        <v>-8.5298634076025302E-3</v>
      </c>
      <c r="AJ74" s="92">
        <v>13.630389339144999</v>
      </c>
      <c r="AK74" s="91">
        <v>0.87991715689888195</v>
      </c>
      <c r="AL74" s="91">
        <v>4.7853585936536498E-2</v>
      </c>
      <c r="AM74" s="92">
        <v>73.828604981768905</v>
      </c>
      <c r="AN74" s="3"/>
      <c r="AO74" s="94">
        <v>1.12676269418444E-2</v>
      </c>
      <c r="AP74" s="94">
        <v>-3.4733341855826397E-2</v>
      </c>
      <c r="AQ74" s="94">
        <v>9.4071492476359708E-3</v>
      </c>
      <c r="AR74" s="94">
        <v>-1.2690129474322E-2</v>
      </c>
      <c r="AS74" s="95">
        <v>7</v>
      </c>
      <c r="AT74" s="95">
        <v>5</v>
      </c>
      <c r="AU74" s="95">
        <v>7</v>
      </c>
      <c r="AV74" s="96">
        <v>5</v>
      </c>
      <c r="AW74" s="3"/>
      <c r="AX74" s="97">
        <v>4.9585396967959203E-2</v>
      </c>
      <c r="AY74" s="98">
        <v>-0.66970372777723197</v>
      </c>
      <c r="AZ74" s="98">
        <v>0.51638845673551304</v>
      </c>
      <c r="BA74" s="98">
        <v>-0.78507131392234397</v>
      </c>
      <c r="BB74" s="89">
        <v>5.0780048328306297E-3</v>
      </c>
      <c r="BC74" s="99">
        <v>-4.9432313977667901</v>
      </c>
      <c r="BD74" s="86">
        <v>43747</v>
      </c>
      <c r="BE74" s="86">
        <v>43957</v>
      </c>
      <c r="BF74" s="95"/>
      <c r="BG74" s="86"/>
      <c r="BH74" s="3"/>
    </row>
    <row r="75" spans="1:60" x14ac:dyDescent="0.25">
      <c r="A75" s="3"/>
      <c r="B75" s="81" t="s">
        <v>40</v>
      </c>
      <c r="C75" s="81" t="s">
        <v>3600</v>
      </c>
      <c r="D75" s="81" t="s">
        <v>668</v>
      </c>
      <c r="E75" s="82" t="s">
        <v>1185</v>
      </c>
      <c r="F75" s="82" t="s">
        <v>1097</v>
      </c>
      <c r="G75" s="83" t="s">
        <v>1123</v>
      </c>
      <c r="H75" s="84" t="s">
        <v>1131</v>
      </c>
      <c r="I75" s="85" t="s">
        <v>3480</v>
      </c>
      <c r="J75" s="85" t="s">
        <v>3601</v>
      </c>
      <c r="K75" s="3"/>
      <c r="L75" s="86">
        <v>44029</v>
      </c>
      <c r="M75" s="87">
        <v>1116.2164999991701</v>
      </c>
      <c r="N75" s="88">
        <v>1116.2164999991701</v>
      </c>
      <c r="O75" s="88">
        <v>1138.08630000055</v>
      </c>
      <c r="P75" s="89">
        <f t="shared" si="1"/>
        <v>0.98078370682313876</v>
      </c>
      <c r="Q75" s="86">
        <v>43747</v>
      </c>
      <c r="R75" s="90">
        <v>26430445.480999999</v>
      </c>
      <c r="S75" s="90">
        <v>53106573.684500001</v>
      </c>
      <c r="T75" s="3"/>
      <c r="U75" s="91">
        <v>-4.3583875067270102E-3</v>
      </c>
      <c r="V75" s="92">
        <v>0.73693585945875395</v>
      </c>
      <c r="W75" s="91">
        <v>6.2469868007610802E-3</v>
      </c>
      <c r="X75" s="92">
        <v>0.63320829594886197</v>
      </c>
      <c r="Y75" s="91">
        <v>-6.0656524810838199E-3</v>
      </c>
      <c r="Z75" s="92">
        <v>17.5435906607308</v>
      </c>
      <c r="AA75" s="91">
        <v>1.9617046600615101E-3</v>
      </c>
      <c r="AB75" s="92">
        <v>21.0941988268169</v>
      </c>
      <c r="AC75" s="91">
        <v>7.8702047414481099E-2</v>
      </c>
      <c r="AD75" s="92">
        <v>33.218400693847798</v>
      </c>
      <c r="AE75" s="91"/>
      <c r="AF75" s="93"/>
      <c r="AG75" s="91">
        <v>2.6362602220615398E-3</v>
      </c>
      <c r="AH75" s="92">
        <v>-0.64260392991854998</v>
      </c>
      <c r="AI75" s="91">
        <v>-3.10994377377938E-3</v>
      </c>
      <c r="AJ75" s="92">
        <v>14.172381302531001</v>
      </c>
      <c r="AK75" s="91">
        <v>0.1162164999987</v>
      </c>
      <c r="AL75" s="91">
        <v>3.8737074970413198E-2</v>
      </c>
      <c r="AM75" s="92">
        <v>37.244026011554503</v>
      </c>
      <c r="AN75" s="3"/>
      <c r="AO75" s="94">
        <v>1.12953387524612E-2</v>
      </c>
      <c r="AP75" s="94">
        <v>-3.4706872775132097E-2</v>
      </c>
      <c r="AQ75" s="94">
        <v>1.02646461473341E-2</v>
      </c>
      <c r="AR75" s="94">
        <v>-1.1878468380928099E-2</v>
      </c>
      <c r="AS75" s="95">
        <v>7</v>
      </c>
      <c r="AT75" s="95">
        <v>5</v>
      </c>
      <c r="AU75" s="95">
        <v>7</v>
      </c>
      <c r="AV75" s="96">
        <v>5</v>
      </c>
      <c r="AW75" s="3"/>
      <c r="AX75" s="97">
        <v>4.96146393458912E-2</v>
      </c>
      <c r="AY75" s="98">
        <v>-0.48277261647763198</v>
      </c>
      <c r="AZ75" s="98">
        <v>0.54937701010658202</v>
      </c>
      <c r="BA75" s="98">
        <v>-0.56823284065740198</v>
      </c>
      <c r="BB75" s="89">
        <v>5.0811967733534399E-3</v>
      </c>
      <c r="BC75" s="99">
        <v>-4.3948073183419201</v>
      </c>
      <c r="BD75" s="86">
        <v>43747</v>
      </c>
      <c r="BE75" s="86">
        <v>43957</v>
      </c>
      <c r="BF75" s="95"/>
      <c r="BG75" s="86"/>
      <c r="BH75" s="3"/>
    </row>
    <row r="76" spans="1:60" x14ac:dyDescent="0.25">
      <c r="A76" s="3"/>
      <c r="B76" s="81" t="s">
        <v>1315</v>
      </c>
      <c r="C76" s="81" t="s">
        <v>3602</v>
      </c>
      <c r="D76" s="81" t="s">
        <v>668</v>
      </c>
      <c r="E76" s="82" t="s">
        <v>1273</v>
      </c>
      <c r="F76" s="82" t="s">
        <v>1097</v>
      </c>
      <c r="G76" s="83" t="s">
        <v>1123</v>
      </c>
      <c r="H76" s="84" t="s">
        <v>1131</v>
      </c>
      <c r="I76" s="85" t="s">
        <v>3480</v>
      </c>
      <c r="J76" s="85" t="s">
        <v>1096</v>
      </c>
      <c r="K76" s="3"/>
      <c r="L76" s="86">
        <v>44029</v>
      </c>
      <c r="M76" s="87">
        <v>1416.8195999991101</v>
      </c>
      <c r="N76" s="88">
        <v>1416.8195999991101</v>
      </c>
      <c r="O76" s="88"/>
      <c r="P76" s="89" t="str">
        <f t="shared" si="1"/>
        <v/>
      </c>
      <c r="Q76" s="86"/>
      <c r="R76" s="90">
        <v>7954588.7290000003</v>
      </c>
      <c r="S76" s="90"/>
      <c r="T76" s="3"/>
      <c r="U76" s="91">
        <v>-4.4102442016082898E-3</v>
      </c>
      <c r="V76" s="92">
        <v>0.73175018997062602</v>
      </c>
      <c r="W76" s="91">
        <v>4.6766312734689598E-3</v>
      </c>
      <c r="X76" s="92">
        <v>0.47617274321964898</v>
      </c>
      <c r="Y76" s="91"/>
      <c r="Z76" s="92"/>
      <c r="AA76" s="91"/>
      <c r="AB76" s="92"/>
      <c r="AC76" s="91"/>
      <c r="AD76" s="92"/>
      <c r="AE76" s="91"/>
      <c r="AF76" s="93"/>
      <c r="AG76" s="91">
        <v>1.7493605155323199E-3</v>
      </c>
      <c r="AH76" s="92">
        <v>-0.73129390057147203</v>
      </c>
      <c r="AI76" s="91"/>
      <c r="AJ76" s="92"/>
      <c r="AK76" s="91">
        <v>-1.49979915086078E-2</v>
      </c>
      <c r="AL76" s="91">
        <v>-3.2295634145157202E-2</v>
      </c>
      <c r="AM76" s="92">
        <v>13.4840174845594</v>
      </c>
      <c r="AN76" s="3"/>
      <c r="AO76" s="94">
        <v>8.4142220148350991E-3</v>
      </c>
      <c r="AP76" s="94">
        <v>-3.4757131219521398E-2</v>
      </c>
      <c r="AQ76" s="94">
        <v>8.6360212626459508E-3</v>
      </c>
      <c r="AR76" s="94">
        <v>-9.6971766388378507E-3</v>
      </c>
      <c r="AS76" s="95"/>
      <c r="AT76" s="95"/>
      <c r="AU76" s="95"/>
      <c r="AV76" s="96"/>
      <c r="AW76" s="3"/>
      <c r="AX76" s="97"/>
      <c r="AY76" s="98"/>
      <c r="AZ76" s="98"/>
      <c r="BA76" s="98"/>
      <c r="BB76" s="89"/>
      <c r="BC76" s="99">
        <v>-4.2487730109642099</v>
      </c>
      <c r="BD76" s="86">
        <v>43944</v>
      </c>
      <c r="BE76" s="86">
        <v>43957</v>
      </c>
      <c r="BF76" s="95"/>
      <c r="BG76" s="86"/>
      <c r="BH76" s="3"/>
    </row>
    <row r="77" spans="1:60" x14ac:dyDescent="0.25">
      <c r="A77" s="3"/>
      <c r="B77" s="81" t="s">
        <v>1316</v>
      </c>
      <c r="C77" s="81" t="s">
        <v>3603</v>
      </c>
      <c r="D77" s="81" t="s">
        <v>668</v>
      </c>
      <c r="E77" s="82" t="s">
        <v>1207</v>
      </c>
      <c r="F77" s="82" t="s">
        <v>1097</v>
      </c>
      <c r="G77" s="83" t="s">
        <v>1123</v>
      </c>
      <c r="H77" s="84" t="s">
        <v>1131</v>
      </c>
      <c r="I77" s="85" t="s">
        <v>3480</v>
      </c>
      <c r="J77" s="85" t="s">
        <v>3604</v>
      </c>
      <c r="K77" s="3"/>
      <c r="L77" s="86">
        <v>44029</v>
      </c>
      <c r="M77" s="87">
        <v>2796.8187000006401</v>
      </c>
      <c r="N77" s="88">
        <v>2796.8187000006401</v>
      </c>
      <c r="O77" s="88">
        <v>2888.5577000007002</v>
      </c>
      <c r="P77" s="89">
        <f t="shared" si="1"/>
        <v>0.9682405513311928</v>
      </c>
      <c r="Q77" s="86">
        <v>43747</v>
      </c>
      <c r="R77" s="90">
        <v>10949414.331</v>
      </c>
      <c r="S77" s="90">
        <v>13839820.2681094</v>
      </c>
      <c r="T77" s="3"/>
      <c r="U77" s="91">
        <v>-4.4038318656021104E-3</v>
      </c>
      <c r="V77" s="92">
        <v>0.73239142357124398</v>
      </c>
      <c r="W77" s="91">
        <v>4.8700012030167298E-3</v>
      </c>
      <c r="X77" s="92">
        <v>0.49550973617442701</v>
      </c>
      <c r="Y77" s="91">
        <v>-1.4288248835327999E-2</v>
      </c>
      <c r="Z77" s="92">
        <v>16.7213310252992</v>
      </c>
      <c r="AA77" s="91">
        <v>-1.46376139846325E-2</v>
      </c>
      <c r="AB77" s="92">
        <v>19.434266962343798</v>
      </c>
      <c r="AC77" s="91">
        <v>4.3304338509187801E-2</v>
      </c>
      <c r="AD77" s="92">
        <v>29.678629803325698</v>
      </c>
      <c r="AE77" s="91">
        <v>6.6830324038164704E-2</v>
      </c>
      <c r="AF77" s="93">
        <v>27.522442098503198</v>
      </c>
      <c r="AG77" s="91">
        <v>1.85859144221467E-3</v>
      </c>
      <c r="AH77" s="92">
        <v>-0.72037080790323704</v>
      </c>
      <c r="AI77" s="91">
        <v>-1.21237265793752E-2</v>
      </c>
      <c r="AJ77" s="92">
        <v>13.271003021975</v>
      </c>
      <c r="AK77" s="91">
        <v>0.73559136181720497</v>
      </c>
      <c r="AL77" s="91">
        <v>4.1673553538203102E-2</v>
      </c>
      <c r="AM77" s="92">
        <v>59.3960254736594</v>
      </c>
      <c r="AN77" s="3"/>
      <c r="AO77" s="94">
        <v>1.1249154706092701E-2</v>
      </c>
      <c r="AP77" s="94">
        <v>-3.47509559223909E-2</v>
      </c>
      <c r="AQ77" s="94">
        <v>8.83640137180919E-3</v>
      </c>
      <c r="AR77" s="94">
        <v>-1.3230415051111799E-2</v>
      </c>
      <c r="AS77" s="95">
        <v>7</v>
      </c>
      <c r="AT77" s="95">
        <v>5</v>
      </c>
      <c r="AU77" s="95">
        <v>7</v>
      </c>
      <c r="AV77" s="96">
        <v>5</v>
      </c>
      <c r="AW77" s="3"/>
      <c r="AX77" s="97">
        <v>4.95672547518188E-2</v>
      </c>
      <c r="AY77" s="98">
        <v>-0.79331694481334103</v>
      </c>
      <c r="AZ77" s="98">
        <v>0.49458946452386998</v>
      </c>
      <c r="BA77" s="98">
        <v>-0.92746804177932096</v>
      </c>
      <c r="BB77" s="89">
        <v>5.0760183038073602E-3</v>
      </c>
      <c r="BC77" s="99">
        <v>-5.3067937676823904</v>
      </c>
      <c r="BD77" s="86">
        <v>43747</v>
      </c>
      <c r="BE77" s="86">
        <v>43957</v>
      </c>
      <c r="BF77" s="95"/>
      <c r="BG77" s="86"/>
      <c r="BH77" s="3"/>
    </row>
    <row r="78" spans="1:60" x14ac:dyDescent="0.25">
      <c r="A78" s="3"/>
      <c r="B78" s="81" t="s">
        <v>1317</v>
      </c>
      <c r="C78" s="81" t="s">
        <v>3605</v>
      </c>
      <c r="D78" s="81" t="s">
        <v>669</v>
      </c>
      <c r="E78" s="82" t="s">
        <v>1192</v>
      </c>
      <c r="F78" s="82" t="s">
        <v>1105</v>
      </c>
      <c r="G78" s="83" t="s">
        <v>1122</v>
      </c>
      <c r="H78" s="84" t="s">
        <v>1139</v>
      </c>
      <c r="I78" s="85" t="s">
        <v>3480</v>
      </c>
      <c r="J78" s="85" t="s">
        <v>3606</v>
      </c>
      <c r="K78" s="3"/>
      <c r="L78" s="86">
        <v>44029</v>
      </c>
      <c r="M78" s="87">
        <v>641.26070000045002</v>
      </c>
      <c r="N78" s="88">
        <v>641.26070000045002</v>
      </c>
      <c r="O78" s="88">
        <v>936.16920000035304</v>
      </c>
      <c r="P78" s="89">
        <f t="shared" si="1"/>
        <v>0.68498376148265527</v>
      </c>
      <c r="Q78" s="86">
        <v>43836</v>
      </c>
      <c r="R78" s="90">
        <v>176446.011</v>
      </c>
      <c r="S78" s="90">
        <v>225999.05248852499</v>
      </c>
      <c r="T78" s="3"/>
      <c r="U78" s="91">
        <v>-9.0942383931178501E-3</v>
      </c>
      <c r="V78" s="92">
        <v>0.26335077081967001</v>
      </c>
      <c r="W78" s="91">
        <v>-2.06664076085872E-3</v>
      </c>
      <c r="X78" s="92">
        <v>-0.198154460213118</v>
      </c>
      <c r="Y78" s="91">
        <v>-0.30524451734614599</v>
      </c>
      <c r="Z78" s="92">
        <v>-12.374295825779001</v>
      </c>
      <c r="AA78" s="91">
        <v>-0.22876527049258599</v>
      </c>
      <c r="AB78" s="92">
        <v>-1.9784986884624201</v>
      </c>
      <c r="AC78" s="91">
        <v>-0.127181753999175</v>
      </c>
      <c r="AD78" s="92">
        <v>12.6300205524749</v>
      </c>
      <c r="AE78" s="91">
        <v>-0.15619683964265299</v>
      </c>
      <c r="AF78" s="93">
        <v>5.2197257304214899</v>
      </c>
      <c r="AG78" s="91">
        <v>1.1047151458115001E-2</v>
      </c>
      <c r="AH78" s="92">
        <v>0.19848519368679299</v>
      </c>
      <c r="AI78" s="91">
        <v>-0.28809038664359798</v>
      </c>
      <c r="AJ78" s="92">
        <v>-14.3256629844545</v>
      </c>
      <c r="AK78" s="91">
        <v>-0.35873930000001603</v>
      </c>
      <c r="AL78" s="91">
        <v>-4.90991879569629E-2</v>
      </c>
      <c r="AM78" s="92">
        <v>-30.878963901283001</v>
      </c>
      <c r="AN78" s="3"/>
      <c r="AO78" s="94">
        <v>8.8341636055702097E-2</v>
      </c>
      <c r="AP78" s="94">
        <v>-0.12385993072253799</v>
      </c>
      <c r="AQ78" s="94">
        <v>8.3407040418096601E-2</v>
      </c>
      <c r="AR78" s="94">
        <v>-0.31367699457943699</v>
      </c>
      <c r="AS78" s="95">
        <v>8</v>
      </c>
      <c r="AT78" s="95">
        <v>4</v>
      </c>
      <c r="AU78" s="95">
        <v>6</v>
      </c>
      <c r="AV78" s="96">
        <v>6</v>
      </c>
      <c r="AW78" s="3"/>
      <c r="AX78" s="97">
        <v>0.40763895726704502</v>
      </c>
      <c r="AY78" s="98">
        <v>-0.43144423275862198</v>
      </c>
      <c r="AZ78" s="98">
        <v>-1.9361301907689899E-3</v>
      </c>
      <c r="BA78" s="98">
        <v>-0.56937007970918796</v>
      </c>
      <c r="BB78" s="89">
        <v>4.1468901044354398E-2</v>
      </c>
      <c r="BC78" s="99">
        <v>-48.321852502762297</v>
      </c>
      <c r="BD78" s="86">
        <v>43836</v>
      </c>
      <c r="BE78" s="86">
        <v>43913</v>
      </c>
      <c r="BF78" s="95"/>
      <c r="BG78" s="86"/>
      <c r="BH78" s="3"/>
    </row>
    <row r="79" spans="1:60" x14ac:dyDescent="0.25">
      <c r="A79" s="3"/>
      <c r="B79" s="81" t="s">
        <v>1318</v>
      </c>
      <c r="C79" s="81" t="s">
        <v>3607</v>
      </c>
      <c r="D79" s="81" t="s">
        <v>669</v>
      </c>
      <c r="E79" s="82" t="s">
        <v>1170</v>
      </c>
      <c r="F79" s="82" t="s">
        <v>1105</v>
      </c>
      <c r="G79" s="83" t="s">
        <v>1122</v>
      </c>
      <c r="H79" s="84" t="s">
        <v>1139</v>
      </c>
      <c r="I79" s="85" t="s">
        <v>3480</v>
      </c>
      <c r="J79" s="85" t="s">
        <v>3608</v>
      </c>
      <c r="K79" s="3"/>
      <c r="L79" s="86">
        <v>44029</v>
      </c>
      <c r="M79" s="87">
        <v>1212.30749999918</v>
      </c>
      <c r="N79" s="88">
        <v>1212.30749999918</v>
      </c>
      <c r="O79" s="88">
        <v>1767.5021999999899</v>
      </c>
      <c r="P79" s="89">
        <f t="shared" si="1"/>
        <v>0.68588740653289537</v>
      </c>
      <c r="Q79" s="86">
        <v>43836</v>
      </c>
      <c r="R79" s="90">
        <v>278449.228</v>
      </c>
      <c r="S79" s="90">
        <v>343527.54037792998</v>
      </c>
      <c r="T79" s="3"/>
      <c r="U79" s="91">
        <v>-9.08751771930838E-3</v>
      </c>
      <c r="V79" s="92">
        <v>0.264022838200617</v>
      </c>
      <c r="W79" s="91">
        <v>-1.8620595574248E-3</v>
      </c>
      <c r="X79" s="92">
        <v>-0.17769633986972599</v>
      </c>
      <c r="Y79" s="91">
        <v>-0.30438022572343498</v>
      </c>
      <c r="Z79" s="92">
        <v>-12.2878666635079</v>
      </c>
      <c r="AA79" s="91">
        <v>-0.226832182103826</v>
      </c>
      <c r="AB79" s="92">
        <v>-1.78518984958646</v>
      </c>
      <c r="AC79" s="91">
        <v>-0.122803875702666</v>
      </c>
      <c r="AD79" s="92">
        <v>13.067808382125801</v>
      </c>
      <c r="AE79" s="91">
        <v>-0.14677738199228799</v>
      </c>
      <c r="AF79" s="93">
        <v>6.1616714954579903</v>
      </c>
      <c r="AG79" s="91">
        <v>1.1164612877109899E-2</v>
      </c>
      <c r="AH79" s="92">
        <v>0.21023133558628601</v>
      </c>
      <c r="AI79" s="91">
        <v>-0.28712195513886402</v>
      </c>
      <c r="AJ79" s="92">
        <v>-14.228819833981101</v>
      </c>
      <c r="AK79" s="91">
        <v>-0.186660114187398</v>
      </c>
      <c r="AL79" s="91">
        <v>-2.31385161014259E-2</v>
      </c>
      <c r="AM79" s="92">
        <v>-13.6710453200067</v>
      </c>
      <c r="AN79" s="3"/>
      <c r="AO79" s="94">
        <v>8.8348996929271395E-2</v>
      </c>
      <c r="AP79" s="94">
        <v>-0.12384193694830201</v>
      </c>
      <c r="AQ79" s="94">
        <v>8.3629068529262399E-2</v>
      </c>
      <c r="AR79" s="94">
        <v>-0.31353154913813303</v>
      </c>
      <c r="AS79" s="95">
        <v>8</v>
      </c>
      <c r="AT79" s="95">
        <v>4</v>
      </c>
      <c r="AU79" s="95">
        <v>6</v>
      </c>
      <c r="AV79" s="96">
        <v>6</v>
      </c>
      <c r="AW79" s="3"/>
      <c r="AX79" s="97">
        <v>0.40763218293257503</v>
      </c>
      <c r="AY79" s="98">
        <v>-0.42663769857199402</v>
      </c>
      <c r="AZ79" s="98">
        <v>5.1684723804754596E-3</v>
      </c>
      <c r="BA79" s="98">
        <v>-0.56314785869290096</v>
      </c>
      <c r="BB79" s="89">
        <v>4.1468670553076702E-2</v>
      </c>
      <c r="BC79" s="99">
        <v>-48.294666903384503</v>
      </c>
      <c r="BD79" s="86">
        <v>43836</v>
      </c>
      <c r="BE79" s="86">
        <v>43913</v>
      </c>
      <c r="BF79" s="95"/>
      <c r="BG79" s="86"/>
      <c r="BH79" s="3"/>
    </row>
    <row r="80" spans="1:60" x14ac:dyDescent="0.25">
      <c r="A80" s="3"/>
      <c r="B80" s="81" t="s">
        <v>41</v>
      </c>
      <c r="C80" s="81" t="s">
        <v>3609</v>
      </c>
      <c r="D80" s="81" t="s">
        <v>669</v>
      </c>
      <c r="E80" s="82" t="s">
        <v>1193</v>
      </c>
      <c r="F80" s="82" t="s">
        <v>1105</v>
      </c>
      <c r="G80" s="83" t="s">
        <v>1122</v>
      </c>
      <c r="H80" s="84" t="s">
        <v>1139</v>
      </c>
      <c r="I80" s="85" t="s">
        <v>3480</v>
      </c>
      <c r="J80" s="85" t="s">
        <v>1096</v>
      </c>
      <c r="K80" s="3"/>
      <c r="L80" s="86">
        <v>44029</v>
      </c>
      <c r="M80" s="87">
        <v>827.90759999956902</v>
      </c>
      <c r="N80" s="88">
        <v>827.90759999956902</v>
      </c>
      <c r="O80" s="88">
        <v>1431.8984999992001</v>
      </c>
      <c r="P80" s="89">
        <f t="shared" si="1"/>
        <v>0.57818874731695824</v>
      </c>
      <c r="Q80" s="86">
        <v>43836</v>
      </c>
      <c r="R80" s="90">
        <v>0</v>
      </c>
      <c r="S80" s="90">
        <v>104594.46133972199</v>
      </c>
      <c r="T80" s="3"/>
      <c r="U80" s="91">
        <v>0</v>
      </c>
      <c r="V80" s="92">
        <v>1.17277461013146</v>
      </c>
      <c r="W80" s="91">
        <v>0</v>
      </c>
      <c r="X80" s="92">
        <v>8.5096158727537806E-3</v>
      </c>
      <c r="Y80" s="91">
        <v>-0.41391541331715398</v>
      </c>
      <c r="Z80" s="92">
        <v>-23.241385422879802</v>
      </c>
      <c r="AA80" s="91">
        <v>-0.342807591641904</v>
      </c>
      <c r="AB80" s="92">
        <v>-13.3827308033942</v>
      </c>
      <c r="AC80" s="91">
        <v>-0.23288254593528099</v>
      </c>
      <c r="AD80" s="92">
        <v>2.0599413588643101</v>
      </c>
      <c r="AE80" s="91"/>
      <c r="AF80" s="93"/>
      <c r="AG80" s="91">
        <v>0</v>
      </c>
      <c r="AH80" s="92">
        <v>-0.90622995212470403</v>
      </c>
      <c r="AI80" s="91">
        <v>-0.39888629079097898</v>
      </c>
      <c r="AJ80" s="92">
        <v>-25.405253399192599</v>
      </c>
      <c r="AK80" s="91">
        <v>-0.172092400000256</v>
      </c>
      <c r="AL80" s="91">
        <v>-8.3180940083402696E-2</v>
      </c>
      <c r="AM80" s="92">
        <v>10.7287219361751</v>
      </c>
      <c r="AN80" s="3"/>
      <c r="AO80" s="94">
        <v>8.8401012108079199E-2</v>
      </c>
      <c r="AP80" s="94">
        <v>-0.123716274775652</v>
      </c>
      <c r="AQ80" s="94">
        <v>6.9841730184634798E-2</v>
      </c>
      <c r="AR80" s="94">
        <v>-0.33183334160654299</v>
      </c>
      <c r="AS80" s="95">
        <v>4</v>
      </c>
      <c r="AT80" s="95">
        <v>4</v>
      </c>
      <c r="AU80" s="95">
        <v>5</v>
      </c>
      <c r="AV80" s="96">
        <v>7</v>
      </c>
      <c r="AW80" s="3"/>
      <c r="AX80" s="97">
        <v>0.311278893759591</v>
      </c>
      <c r="AY80" s="98">
        <v>-1.0750556946768499</v>
      </c>
      <c r="AZ80" s="98">
        <v>-0.55387889418125302</v>
      </c>
      <c r="BA80" s="98">
        <v>-1.2755341809715901</v>
      </c>
      <c r="BB80" s="89">
        <v>3.1212585089597299E-2</v>
      </c>
      <c r="BC80" s="99">
        <v>-43.605611710576298</v>
      </c>
      <c r="BD80" s="86">
        <v>43836</v>
      </c>
      <c r="BE80" s="86">
        <v>43908</v>
      </c>
      <c r="BF80" s="95"/>
      <c r="BG80" s="86"/>
      <c r="BH80" s="3"/>
    </row>
    <row r="81" spans="1:60" x14ac:dyDescent="0.25">
      <c r="A81" s="3"/>
      <c r="B81" s="81" t="s">
        <v>1319</v>
      </c>
      <c r="C81" s="81" t="s">
        <v>3610</v>
      </c>
      <c r="D81" s="81" t="s">
        <v>669</v>
      </c>
      <c r="E81" s="82" t="s">
        <v>1194</v>
      </c>
      <c r="F81" s="82" t="s">
        <v>1105</v>
      </c>
      <c r="G81" s="83" t="s">
        <v>1122</v>
      </c>
      <c r="H81" s="84" t="s">
        <v>1139</v>
      </c>
      <c r="I81" s="85" t="s">
        <v>3480</v>
      </c>
      <c r="J81" s="85" t="s">
        <v>3611</v>
      </c>
      <c r="K81" s="3"/>
      <c r="L81" s="86">
        <v>44029</v>
      </c>
      <c r="M81" s="87">
        <v>970.5625</v>
      </c>
      <c r="N81" s="88">
        <v>970.5625</v>
      </c>
      <c r="O81" s="88">
        <v>970.5625</v>
      </c>
      <c r="P81" s="89">
        <f t="shared" si="1"/>
        <v>1</v>
      </c>
      <c r="Q81" s="86">
        <v>44029</v>
      </c>
      <c r="R81" s="90">
        <v>0</v>
      </c>
      <c r="S81" s="90">
        <v>0</v>
      </c>
      <c r="T81" s="3"/>
      <c r="U81" s="91">
        <v>0</v>
      </c>
      <c r="V81" s="92">
        <v>1.17277461013146</v>
      </c>
      <c r="W81" s="91">
        <v>0</v>
      </c>
      <c r="X81" s="92">
        <v>8.5096158727537806E-3</v>
      </c>
      <c r="Y81" s="91">
        <v>0</v>
      </c>
      <c r="Z81" s="92">
        <v>18.1501559088356</v>
      </c>
      <c r="AA81" s="91">
        <v>0</v>
      </c>
      <c r="AB81" s="92">
        <v>20.8980283607962</v>
      </c>
      <c r="AC81" s="91">
        <v>2.6422897495649501E-2</v>
      </c>
      <c r="AD81" s="92">
        <v>27.990485701971899</v>
      </c>
      <c r="AE81" s="91">
        <v>-2.9437500000312901E-2</v>
      </c>
      <c r="AF81" s="93">
        <v>17.895659694651801</v>
      </c>
      <c r="AG81" s="91">
        <v>0</v>
      </c>
      <c r="AH81" s="92">
        <v>-0.90622995212470403</v>
      </c>
      <c r="AI81" s="91">
        <v>0</v>
      </c>
      <c r="AJ81" s="92">
        <v>14.483375679905301</v>
      </c>
      <c r="AK81" s="91">
        <v>-2.9437500000312901E-2</v>
      </c>
      <c r="AL81" s="91">
        <v>-3.37989961553831E-3</v>
      </c>
      <c r="AM81" s="92">
        <v>2.0512160987018402</v>
      </c>
      <c r="AN81" s="3"/>
      <c r="AO81" s="94">
        <v>0</v>
      </c>
      <c r="AP81" s="94">
        <v>0</v>
      </c>
      <c r="AQ81" s="94">
        <v>0</v>
      </c>
      <c r="AR81" s="94">
        <v>0</v>
      </c>
      <c r="AS81" s="95">
        <v>0</v>
      </c>
      <c r="AT81" s="95">
        <v>0</v>
      </c>
      <c r="AU81" s="95">
        <v>7</v>
      </c>
      <c r="AV81" s="96">
        <v>5</v>
      </c>
      <c r="AW81" s="3"/>
      <c r="AX81" s="97">
        <v>0</v>
      </c>
      <c r="AY81" s="98">
        <v>-113.07365610974399</v>
      </c>
      <c r="AZ81" s="98">
        <v>0.54787164163735702</v>
      </c>
      <c r="BA81" s="98">
        <v>-15.957369743191499</v>
      </c>
      <c r="BB81" s="89">
        <v>0</v>
      </c>
      <c r="BC81" s="99">
        <v>0</v>
      </c>
      <c r="BD81" s="86">
        <v>43664</v>
      </c>
      <c r="BE81" s="86"/>
      <c r="BF81" s="95"/>
      <c r="BG81" s="86"/>
      <c r="BH81" s="3"/>
    </row>
    <row r="82" spans="1:60" x14ac:dyDescent="0.25">
      <c r="A82" s="3"/>
      <c r="B82" s="81" t="s">
        <v>1320</v>
      </c>
      <c r="C82" s="81" t="s">
        <v>3612</v>
      </c>
      <c r="D82" s="81" t="s">
        <v>669</v>
      </c>
      <c r="E82" s="82" t="s">
        <v>1195</v>
      </c>
      <c r="F82" s="82" t="s">
        <v>1105</v>
      </c>
      <c r="G82" s="83" t="s">
        <v>1122</v>
      </c>
      <c r="H82" s="84" t="s">
        <v>1139</v>
      </c>
      <c r="I82" s="85" t="s">
        <v>3480</v>
      </c>
      <c r="J82" s="85" t="s">
        <v>3613</v>
      </c>
      <c r="K82" s="3"/>
      <c r="L82" s="86">
        <v>44029</v>
      </c>
      <c r="M82" s="87">
        <v>874.90620000008505</v>
      </c>
      <c r="N82" s="88">
        <v>874.90620000008505</v>
      </c>
      <c r="O82" s="88">
        <v>1287.4094999991401</v>
      </c>
      <c r="P82" s="89">
        <f t="shared" si="1"/>
        <v>0.67958656511441728</v>
      </c>
      <c r="Q82" s="86">
        <v>43836</v>
      </c>
      <c r="R82" s="90">
        <v>4392569.8890000004</v>
      </c>
      <c r="S82" s="90">
        <v>5190825.7450781297</v>
      </c>
      <c r="T82" s="3"/>
      <c r="U82" s="91">
        <v>-9.1349432213974104E-3</v>
      </c>
      <c r="V82" s="92">
        <v>0.25928028799171399</v>
      </c>
      <c r="W82" s="91">
        <v>-3.2929036979112399E-3</v>
      </c>
      <c r="X82" s="92">
        <v>-0.32078075391837002</v>
      </c>
      <c r="Y82" s="91">
        <v>-0.310407833850186</v>
      </c>
      <c r="Z82" s="92">
        <v>-12.890627476183001</v>
      </c>
      <c r="AA82" s="91">
        <v>-0.24026255173055699</v>
      </c>
      <c r="AB82" s="92">
        <v>-3.12822681225953</v>
      </c>
      <c r="AC82" s="91">
        <v>-0.15299540196705499</v>
      </c>
      <c r="AD82" s="92">
        <v>10.0486557556869</v>
      </c>
      <c r="AE82" s="91">
        <v>-0.19829977346584199</v>
      </c>
      <c r="AF82" s="93">
        <v>1.00943234810256</v>
      </c>
      <c r="AG82" s="91">
        <v>1.0342979505367099E-2</v>
      </c>
      <c r="AH82" s="92">
        <v>0.128067998412007</v>
      </c>
      <c r="AI82" s="91">
        <v>-0.29387338413827802</v>
      </c>
      <c r="AJ82" s="92">
        <v>-14.9039627339225</v>
      </c>
      <c r="AK82" s="91">
        <v>-0.354212682407815</v>
      </c>
      <c r="AL82" s="91">
        <v>-4.8340985993490897E-2</v>
      </c>
      <c r="AM82" s="92">
        <v>-30.426302142062902</v>
      </c>
      <c r="AN82" s="3"/>
      <c r="AO82" s="94">
        <v>8.8297000496822903E-2</v>
      </c>
      <c r="AP82" s="94">
        <v>-0.12396767083279001</v>
      </c>
      <c r="AQ82" s="94">
        <v>8.20755764980277E-2</v>
      </c>
      <c r="AR82" s="94">
        <v>-0.31454846848821</v>
      </c>
      <c r="AS82" s="95">
        <v>8</v>
      </c>
      <c r="AT82" s="95">
        <v>4</v>
      </c>
      <c r="AU82" s="95">
        <v>6</v>
      </c>
      <c r="AV82" s="96">
        <v>6</v>
      </c>
      <c r="AW82" s="3"/>
      <c r="AX82" s="97">
        <v>0.407679958976223</v>
      </c>
      <c r="AY82" s="98">
        <v>-0.460033248228228</v>
      </c>
      <c r="AZ82" s="98">
        <v>-4.4200943926568897E-2</v>
      </c>
      <c r="BA82" s="98">
        <v>-0.60631726458177604</v>
      </c>
      <c r="BB82" s="89">
        <v>4.1470323886096602E-2</v>
      </c>
      <c r="BC82" s="99">
        <v>-48.484697370964597</v>
      </c>
      <c r="BD82" s="86">
        <v>43836</v>
      </c>
      <c r="BE82" s="86">
        <v>43913</v>
      </c>
      <c r="BF82" s="95"/>
      <c r="BG82" s="86"/>
      <c r="BH82" s="3"/>
    </row>
    <row r="83" spans="1:60" x14ac:dyDescent="0.25">
      <c r="A83" s="3"/>
      <c r="B83" s="81" t="s">
        <v>1321</v>
      </c>
      <c r="C83" s="81" t="s">
        <v>3614</v>
      </c>
      <c r="D83" s="81" t="s">
        <v>669</v>
      </c>
      <c r="E83" s="82" t="s">
        <v>1196</v>
      </c>
      <c r="F83" s="82" t="s">
        <v>1105</v>
      </c>
      <c r="G83" s="83" t="s">
        <v>1122</v>
      </c>
      <c r="H83" s="84" t="s">
        <v>1139</v>
      </c>
      <c r="I83" s="85" t="s">
        <v>3480</v>
      </c>
      <c r="J83" s="85" t="s">
        <v>3615</v>
      </c>
      <c r="K83" s="3"/>
      <c r="L83" s="86">
        <v>44029</v>
      </c>
      <c r="M83" s="87">
        <v>961.36720000021205</v>
      </c>
      <c r="N83" s="88">
        <v>961.36720000021205</v>
      </c>
      <c r="O83" s="88">
        <v>1410.9035000000099</v>
      </c>
      <c r="P83" s="89">
        <f t="shared" si="1"/>
        <v>0.68138409182499393</v>
      </c>
      <c r="Q83" s="86">
        <v>43836</v>
      </c>
      <c r="R83" s="90">
        <v>1263.325</v>
      </c>
      <c r="S83" s="90">
        <v>198557.18543139601</v>
      </c>
      <c r="T83" s="3"/>
      <c r="U83" s="91">
        <v>-9.1218730976834195E-3</v>
      </c>
      <c r="V83" s="92">
        <v>0.26058730036311301</v>
      </c>
      <c r="W83" s="91">
        <v>-2.8871002332380201E-3</v>
      </c>
      <c r="X83" s="92">
        <v>-0.28020040745104802</v>
      </c>
      <c r="Y83" s="91">
        <v>-0.30868776997900599</v>
      </c>
      <c r="Z83" s="92">
        <v>-12.718621089065</v>
      </c>
      <c r="AA83" s="91">
        <v>-0.23644603779044701</v>
      </c>
      <c r="AB83" s="92">
        <v>-2.7465754182485398</v>
      </c>
      <c r="AC83" s="91">
        <v>-8.1568990480300294E-2</v>
      </c>
      <c r="AD83" s="92">
        <v>17.191296904376902</v>
      </c>
      <c r="AE83" s="91">
        <v>-8.9975818314997E-2</v>
      </c>
      <c r="AF83" s="93">
        <v>11.841827863187101</v>
      </c>
      <c r="AG83" s="91">
        <v>1.05742852101685E-2</v>
      </c>
      <c r="AH83" s="92">
        <v>0.15119856889214101</v>
      </c>
      <c r="AI83" s="91">
        <v>-0.29194760675454701</v>
      </c>
      <c r="AJ83" s="92">
        <v>-14.7113849955495</v>
      </c>
      <c r="AK83" s="91">
        <v>-3.86327999995046E-2</v>
      </c>
      <c r="AL83" s="91">
        <v>-4.4543071817315597E-3</v>
      </c>
      <c r="AM83" s="92">
        <v>1.13168609878267</v>
      </c>
      <c r="AN83" s="3"/>
      <c r="AO83" s="94">
        <v>8.8311764504469495E-2</v>
      </c>
      <c r="AP83" s="94">
        <v>-0.12393171762421799</v>
      </c>
      <c r="AQ83" s="94">
        <v>8.2519070523703705E-2</v>
      </c>
      <c r="AR83" s="94">
        <v>-0.31425799172575403</v>
      </c>
      <c r="AS83" s="95">
        <v>8</v>
      </c>
      <c r="AT83" s="95">
        <v>4</v>
      </c>
      <c r="AU83" s="95">
        <v>6</v>
      </c>
      <c r="AV83" s="96">
        <v>6</v>
      </c>
      <c r="AW83" s="3"/>
      <c r="AX83" s="97">
        <v>0.40766539345437203</v>
      </c>
      <c r="AY83" s="98">
        <v>-0.45054137509168901</v>
      </c>
      <c r="AZ83" s="98">
        <v>-3.01680105766025E-2</v>
      </c>
      <c r="BA83" s="98">
        <v>-0.594062332132125</v>
      </c>
      <c r="BB83" s="89">
        <v>4.1469757039012602E-2</v>
      </c>
      <c r="BC83" s="99">
        <v>-48.430470262479503</v>
      </c>
      <c r="BD83" s="86">
        <v>43836</v>
      </c>
      <c r="BE83" s="86">
        <v>43913</v>
      </c>
      <c r="BF83" s="95"/>
      <c r="BG83" s="86"/>
      <c r="BH83" s="3"/>
    </row>
    <row r="84" spans="1:60" x14ac:dyDescent="0.25">
      <c r="A84" s="3"/>
      <c r="B84" s="81" t="s">
        <v>1322</v>
      </c>
      <c r="C84" s="81" t="s">
        <v>3616</v>
      </c>
      <c r="D84" s="81" t="s">
        <v>670</v>
      </c>
      <c r="E84" s="82" t="s">
        <v>1161</v>
      </c>
      <c r="F84" s="82" t="s">
        <v>1106</v>
      </c>
      <c r="G84" s="83" t="s">
        <v>1120</v>
      </c>
      <c r="H84" s="84" t="s">
        <v>1139</v>
      </c>
      <c r="I84" s="85" t="s">
        <v>3480</v>
      </c>
      <c r="J84" s="85" t="s">
        <v>3617</v>
      </c>
      <c r="K84" s="3"/>
      <c r="L84" s="86">
        <v>44029</v>
      </c>
      <c r="M84" s="87">
        <v>1582.3133000005</v>
      </c>
      <c r="N84" s="88">
        <v>1582.3133000005</v>
      </c>
      <c r="O84" s="88">
        <v>2268.8627999983701</v>
      </c>
      <c r="P84" s="89">
        <f t="shared" si="1"/>
        <v>0.69740369492665522</v>
      </c>
      <c r="Q84" s="86">
        <v>43836</v>
      </c>
      <c r="R84" s="90">
        <v>225433.693</v>
      </c>
      <c r="S84" s="90">
        <v>293353.11327490199</v>
      </c>
      <c r="T84" s="3"/>
      <c r="U84" s="91">
        <v>4.1839230107143501E-5</v>
      </c>
      <c r="V84" s="92">
        <v>1.1769585331421699</v>
      </c>
      <c r="W84" s="91">
        <v>1.1681650379614401E-2</v>
      </c>
      <c r="X84" s="92">
        <v>1.1766746538341999</v>
      </c>
      <c r="Y84" s="91">
        <v>-0.29665842885704502</v>
      </c>
      <c r="Z84" s="92">
        <v>-11.515686976868899</v>
      </c>
      <c r="AA84" s="91">
        <v>-0.221814840602747</v>
      </c>
      <c r="AB84" s="92">
        <v>-1.28345569947851</v>
      </c>
      <c r="AC84" s="91">
        <v>-9.4907500358240193E-2</v>
      </c>
      <c r="AD84" s="92">
        <v>15.8574459165684</v>
      </c>
      <c r="AE84" s="91">
        <v>-0.134235202839627</v>
      </c>
      <c r="AF84" s="93">
        <v>7.4158894107240503</v>
      </c>
      <c r="AG84" s="91">
        <v>1.6680082644597902E-2</v>
      </c>
      <c r="AH84" s="92">
        <v>0.76177831233508198</v>
      </c>
      <c r="AI84" s="91">
        <v>-0.27702944987046102</v>
      </c>
      <c r="AJ84" s="92">
        <v>-13.2195693071408</v>
      </c>
      <c r="AK84" s="91">
        <v>-0.107293524927663</v>
      </c>
      <c r="AL84" s="91">
        <v>-9.4539835081377498E-3</v>
      </c>
      <c r="AM84" s="92">
        <v>-78.845463086152407</v>
      </c>
      <c r="AN84" s="3"/>
      <c r="AO84" s="94">
        <v>8.9192027797253104E-2</v>
      </c>
      <c r="AP84" s="94">
        <v>-0.12199618403974501</v>
      </c>
      <c r="AQ84" s="94">
        <v>7.6516075079780393E-2</v>
      </c>
      <c r="AR84" s="94">
        <v>-0.332694478019257</v>
      </c>
      <c r="AS84" s="95">
        <v>9</v>
      </c>
      <c r="AT84" s="95">
        <v>3</v>
      </c>
      <c r="AU84" s="95">
        <v>6</v>
      </c>
      <c r="AV84" s="96">
        <v>6</v>
      </c>
      <c r="AW84" s="3"/>
      <c r="AX84" s="97">
        <v>0.40235578645835601</v>
      </c>
      <c r="AY84" s="98">
        <v>-0.44788314328661699</v>
      </c>
      <c r="AZ84" s="98">
        <v>2.2045221660192699E-2</v>
      </c>
      <c r="BA84" s="98">
        <v>-0.58372431415136805</v>
      </c>
      <c r="BB84" s="89">
        <v>4.0795048043073601E-2</v>
      </c>
      <c r="BC84" s="99">
        <v>-47.745861935720299</v>
      </c>
      <c r="BD84" s="86">
        <v>43836</v>
      </c>
      <c r="BE84" s="86">
        <v>43913</v>
      </c>
      <c r="BF84" s="95"/>
      <c r="BG84" s="86"/>
      <c r="BH84" s="3"/>
    </row>
    <row r="85" spans="1:60" x14ac:dyDescent="0.25">
      <c r="A85" s="3"/>
      <c r="B85" s="81" t="s">
        <v>1323</v>
      </c>
      <c r="C85" s="81" t="s">
        <v>3618</v>
      </c>
      <c r="D85" s="81" t="s">
        <v>670</v>
      </c>
      <c r="E85" s="82" t="s">
        <v>1162</v>
      </c>
      <c r="F85" s="82" t="s">
        <v>1106</v>
      </c>
      <c r="G85" s="83" t="s">
        <v>1120</v>
      </c>
      <c r="H85" s="84" t="s">
        <v>1139</v>
      </c>
      <c r="I85" s="85" t="s">
        <v>3480</v>
      </c>
      <c r="J85" s="85" t="s">
        <v>3619</v>
      </c>
      <c r="K85" s="3"/>
      <c r="L85" s="86">
        <v>44029</v>
      </c>
      <c r="M85" s="87">
        <v>3440.56560000032</v>
      </c>
      <c r="N85" s="88">
        <v>3440.56560000032</v>
      </c>
      <c r="O85" s="88">
        <v>4861.1916999965897</v>
      </c>
      <c r="P85" s="89">
        <f t="shared" si="1"/>
        <v>0.70776176138100744</v>
      </c>
      <c r="Q85" s="86">
        <v>43836</v>
      </c>
      <c r="R85" s="90">
        <v>2407435.9449999998</v>
      </c>
      <c r="S85" s="90">
        <v>2862079.9145781202</v>
      </c>
      <c r="T85" s="3"/>
      <c r="U85" s="91">
        <v>1.18221283628372E-4</v>
      </c>
      <c r="V85" s="92">
        <v>1.1845967384942899</v>
      </c>
      <c r="W85" s="91">
        <v>1.4002636386067E-2</v>
      </c>
      <c r="X85" s="92">
        <v>1.40877325447946</v>
      </c>
      <c r="Y85" s="91">
        <v>-0.286811677824589</v>
      </c>
      <c r="Z85" s="92">
        <v>-10.531011873623401</v>
      </c>
      <c r="AA85" s="91">
        <v>-0.19975118213828</v>
      </c>
      <c r="AB85" s="92">
        <v>0.92291014696820595</v>
      </c>
      <c r="AC85" s="91">
        <v>-4.2928531115685502E-2</v>
      </c>
      <c r="AD85" s="92">
        <v>21.0553428408166</v>
      </c>
      <c r="AE85" s="91">
        <v>-5.8630020196724197E-2</v>
      </c>
      <c r="AF85" s="93">
        <v>14.9764076750143</v>
      </c>
      <c r="AG85" s="91">
        <v>1.8001130090851799E-2</v>
      </c>
      <c r="AH85" s="92">
        <v>0.89388305696047599</v>
      </c>
      <c r="AI85" s="91">
        <v>-0.26595529515005201</v>
      </c>
      <c r="AJ85" s="92">
        <v>-12.1121538350999</v>
      </c>
      <c r="AK85" s="91">
        <v>0.30277081061474698</v>
      </c>
      <c r="AL85" s="91">
        <v>2.2383103636457201E-2</v>
      </c>
      <c r="AM85" s="92">
        <v>-37.839029531984103</v>
      </c>
      <c r="AN85" s="3"/>
      <c r="AO85" s="94">
        <v>8.92752280797868E-2</v>
      </c>
      <c r="AP85" s="94">
        <v>-0.121794945966103</v>
      </c>
      <c r="AQ85" s="94">
        <v>7.8985818170622196E-2</v>
      </c>
      <c r="AR85" s="94">
        <v>-0.33111240651691298</v>
      </c>
      <c r="AS85" s="95">
        <v>9</v>
      </c>
      <c r="AT85" s="95">
        <v>3</v>
      </c>
      <c r="AU85" s="95">
        <v>6</v>
      </c>
      <c r="AV85" s="96">
        <v>6</v>
      </c>
      <c r="AW85" s="3"/>
      <c r="AX85" s="97">
        <v>0.402283827476203</v>
      </c>
      <c r="AY85" s="98">
        <v>-0.39290398994808101</v>
      </c>
      <c r="AZ85" s="98">
        <v>0.103014403875022</v>
      </c>
      <c r="BA85" s="98">
        <v>-0.51324214177111604</v>
      </c>
      <c r="BB85" s="89">
        <v>4.0792849951467397E-2</v>
      </c>
      <c r="BC85" s="99">
        <v>-47.4375964230276</v>
      </c>
      <c r="BD85" s="86">
        <v>43836</v>
      </c>
      <c r="BE85" s="86">
        <v>43913</v>
      </c>
      <c r="BF85" s="95"/>
      <c r="BG85" s="86"/>
      <c r="BH85" s="3"/>
    </row>
    <row r="86" spans="1:60" x14ac:dyDescent="0.25">
      <c r="A86" s="3"/>
      <c r="B86" s="81" t="s">
        <v>1324</v>
      </c>
      <c r="C86" s="81" t="s">
        <v>3620</v>
      </c>
      <c r="D86" s="81" t="s">
        <v>670</v>
      </c>
      <c r="E86" s="82" t="s">
        <v>1186</v>
      </c>
      <c r="F86" s="82" t="s">
        <v>1106</v>
      </c>
      <c r="G86" s="83" t="s">
        <v>1120</v>
      </c>
      <c r="H86" s="84" t="s">
        <v>1139</v>
      </c>
      <c r="I86" s="85" t="s">
        <v>3480</v>
      </c>
      <c r="J86" s="85" t="s">
        <v>3621</v>
      </c>
      <c r="K86" s="3"/>
      <c r="L86" s="86">
        <v>44029</v>
      </c>
      <c r="M86" s="87">
        <v>3506.98849999905</v>
      </c>
      <c r="N86" s="88">
        <v>3506.98849999905</v>
      </c>
      <c r="O86" s="88">
        <v>4945.8769000023603</v>
      </c>
      <c r="P86" s="89">
        <f t="shared" si="1"/>
        <v>0.70907314737198091</v>
      </c>
      <c r="Q86" s="86">
        <v>43836</v>
      </c>
      <c r="R86" s="90">
        <v>6925832.659</v>
      </c>
      <c r="S86" s="90">
        <v>8965804.4398749992</v>
      </c>
      <c r="T86" s="3"/>
      <c r="U86" s="91">
        <v>1.2781829354935301E-4</v>
      </c>
      <c r="V86" s="92">
        <v>1.18555643948639</v>
      </c>
      <c r="W86" s="91">
        <v>1.4294513624918201E-2</v>
      </c>
      <c r="X86" s="92">
        <v>1.4379609783645699</v>
      </c>
      <c r="Y86" s="91">
        <v>-0.28556563026097098</v>
      </c>
      <c r="Z86" s="92">
        <v>-10.406407117261599</v>
      </c>
      <c r="AA86" s="91">
        <v>-0.196937181184767</v>
      </c>
      <c r="AB86" s="92">
        <v>1.20431024231948</v>
      </c>
      <c r="AC86" s="91">
        <v>-3.6195763435898698E-2</v>
      </c>
      <c r="AD86" s="92">
        <v>21.728619608795299</v>
      </c>
      <c r="AE86" s="91">
        <v>-4.86835807323951E-2</v>
      </c>
      <c r="AF86" s="93">
        <v>15.9710516214545</v>
      </c>
      <c r="AG86" s="91">
        <v>1.81671578138776E-2</v>
      </c>
      <c r="AH86" s="92">
        <v>0.91048582926305199</v>
      </c>
      <c r="AI86" s="91">
        <v>-0.26455289345816702</v>
      </c>
      <c r="AJ86" s="92">
        <v>-11.9719136659114</v>
      </c>
      <c r="AK86" s="91">
        <v>0.35651123660674799</v>
      </c>
      <c r="AL86" s="91">
        <v>2.5847791521300699E-2</v>
      </c>
      <c r="AM86" s="92">
        <v>-32.464986932754996</v>
      </c>
      <c r="AN86" s="3"/>
      <c r="AO86" s="94">
        <v>8.9285673715494299E-2</v>
      </c>
      <c r="AP86" s="94">
        <v>-0.121769686057669</v>
      </c>
      <c r="AQ86" s="94">
        <v>7.9296460855402998E-2</v>
      </c>
      <c r="AR86" s="94">
        <v>-0.33091351123293899</v>
      </c>
      <c r="AS86" s="95">
        <v>9</v>
      </c>
      <c r="AT86" s="95">
        <v>3</v>
      </c>
      <c r="AU86" s="95">
        <v>6</v>
      </c>
      <c r="AV86" s="96">
        <v>6</v>
      </c>
      <c r="AW86" s="3"/>
      <c r="AX86" s="97">
        <v>0.40227494736609498</v>
      </c>
      <c r="AY86" s="98">
        <v>-0.38589459353488598</v>
      </c>
      <c r="AZ86" s="98">
        <v>0.11333512010230599</v>
      </c>
      <c r="BA86" s="98">
        <v>-0.50423059162585604</v>
      </c>
      <c r="BB86" s="89">
        <v>4.0792590009805299E-2</v>
      </c>
      <c r="BC86" s="99">
        <v>-47.398761582619002</v>
      </c>
      <c r="BD86" s="86">
        <v>43836</v>
      </c>
      <c r="BE86" s="86">
        <v>43913</v>
      </c>
      <c r="BF86" s="95"/>
      <c r="BG86" s="86"/>
      <c r="BH86" s="3"/>
    </row>
    <row r="87" spans="1:60" x14ac:dyDescent="0.25">
      <c r="A87" s="3"/>
      <c r="B87" s="81" t="s">
        <v>1325</v>
      </c>
      <c r="C87" s="81" t="s">
        <v>3622</v>
      </c>
      <c r="D87" s="81" t="s">
        <v>670</v>
      </c>
      <c r="E87" s="82" t="s">
        <v>1172</v>
      </c>
      <c r="F87" s="82" t="s">
        <v>1106</v>
      </c>
      <c r="G87" s="83" t="s">
        <v>1120</v>
      </c>
      <c r="H87" s="84" t="s">
        <v>1139</v>
      </c>
      <c r="I87" s="85" t="s">
        <v>3480</v>
      </c>
      <c r="J87" s="85" t="s">
        <v>3623</v>
      </c>
      <c r="K87" s="3"/>
      <c r="L87" s="86">
        <v>44029</v>
      </c>
      <c r="M87" s="87">
        <v>631.98620000015899</v>
      </c>
      <c r="N87" s="88">
        <v>631.98620000015899</v>
      </c>
      <c r="O87" s="88">
        <v>903.38870000000998</v>
      </c>
      <c r="P87" s="89">
        <f t="shared" si="1"/>
        <v>0.69957284167950295</v>
      </c>
      <c r="Q87" s="86">
        <v>43836</v>
      </c>
      <c r="R87" s="90">
        <v>89635.832999999999</v>
      </c>
      <c r="S87" s="90">
        <v>101650.675316772</v>
      </c>
      <c r="T87" s="3"/>
      <c r="U87" s="91">
        <v>5.7916011428460499E-5</v>
      </c>
      <c r="V87" s="92">
        <v>1.1785662112743001</v>
      </c>
      <c r="W87" s="91">
        <v>1.2169846449978599E-2</v>
      </c>
      <c r="X87" s="92">
        <v>1.2254942608706201</v>
      </c>
      <c r="Y87" s="91">
        <v>-0.294595591304533</v>
      </c>
      <c r="Z87" s="92">
        <v>-11.3094032216177</v>
      </c>
      <c r="AA87" s="91">
        <v>-0.21721873974631301</v>
      </c>
      <c r="AB87" s="92">
        <v>-0.82384561383514698</v>
      </c>
      <c r="AC87" s="91">
        <v>-8.4198617892107003E-2</v>
      </c>
      <c r="AD87" s="92">
        <v>16.928334163181699</v>
      </c>
      <c r="AE87" s="91">
        <v>-0.118826474320522</v>
      </c>
      <c r="AF87" s="93">
        <v>8.9567622626345802</v>
      </c>
      <c r="AG87" s="91">
        <v>1.69579837529454E-2</v>
      </c>
      <c r="AH87" s="92">
        <v>0.78956842316983999</v>
      </c>
      <c r="AI87" s="91">
        <v>-0.27471069850347701</v>
      </c>
      <c r="AJ87" s="92">
        <v>-12.987694170442399</v>
      </c>
      <c r="AK87" s="91">
        <v>5.1417781327472802E-2</v>
      </c>
      <c r="AL87" s="91">
        <v>4.2051501695823399E-3</v>
      </c>
      <c r="AM87" s="92">
        <v>-62.974332460667902</v>
      </c>
      <c r="AN87" s="3"/>
      <c r="AO87" s="94">
        <v>8.9209493404341603E-2</v>
      </c>
      <c r="AP87" s="94">
        <v>-0.12195375860756</v>
      </c>
      <c r="AQ87" s="94">
        <v>7.7035768916175598E-2</v>
      </c>
      <c r="AR87" s="94">
        <v>-0.33236158652638598</v>
      </c>
      <c r="AS87" s="95">
        <v>9</v>
      </c>
      <c r="AT87" s="95">
        <v>3</v>
      </c>
      <c r="AU87" s="95">
        <v>6</v>
      </c>
      <c r="AV87" s="96">
        <v>6</v>
      </c>
      <c r="AW87" s="3"/>
      <c r="AX87" s="97">
        <v>0.40234034782450201</v>
      </c>
      <c r="AY87" s="98">
        <v>-0.43642796833000802</v>
      </c>
      <c r="AZ87" s="98">
        <v>3.8918173605566202E-2</v>
      </c>
      <c r="BA87" s="98">
        <v>-0.56906881352642802</v>
      </c>
      <c r="BB87" s="89">
        <v>4.0794556209366402E-2</v>
      </c>
      <c r="BC87" s="99">
        <v>-47.681092313840097</v>
      </c>
      <c r="BD87" s="86">
        <v>43836</v>
      </c>
      <c r="BE87" s="86">
        <v>43913</v>
      </c>
      <c r="BF87" s="95"/>
      <c r="BG87" s="86"/>
      <c r="BH87" s="3"/>
    </row>
    <row r="88" spans="1:60" x14ac:dyDescent="0.25">
      <c r="A88" s="3"/>
      <c r="B88" s="81" t="s">
        <v>1326</v>
      </c>
      <c r="C88" s="81" t="s">
        <v>3624</v>
      </c>
      <c r="D88" s="81" t="s">
        <v>670</v>
      </c>
      <c r="E88" s="82" t="s">
        <v>1197</v>
      </c>
      <c r="F88" s="82" t="s">
        <v>1106</v>
      </c>
      <c r="G88" s="83" t="s">
        <v>1120</v>
      </c>
      <c r="H88" s="84" t="s">
        <v>1139</v>
      </c>
      <c r="I88" s="85" t="s">
        <v>3480</v>
      </c>
      <c r="J88" s="85" t="s">
        <v>3625</v>
      </c>
      <c r="K88" s="3"/>
      <c r="L88" s="86">
        <v>44029</v>
      </c>
      <c r="M88" s="87">
        <v>2004.2991000004099</v>
      </c>
      <c r="N88" s="88">
        <v>2004.2991000004099</v>
      </c>
      <c r="O88" s="88">
        <v>2855.4926000013902</v>
      </c>
      <c r="P88" s="89">
        <f t="shared" si="1"/>
        <v>0.70191010125518594</v>
      </c>
      <c r="Q88" s="86">
        <v>43836</v>
      </c>
      <c r="R88" s="90">
        <v>4668422.1289999997</v>
      </c>
      <c r="S88" s="90">
        <v>5677651.12521875</v>
      </c>
      <c r="T88" s="3"/>
      <c r="U88" s="91">
        <v>7.5194033342995694E-5</v>
      </c>
      <c r="V88" s="92">
        <v>1.18029401346575</v>
      </c>
      <c r="W88" s="91">
        <v>1.26950473368197E-2</v>
      </c>
      <c r="X88" s="92">
        <v>1.27801434955472</v>
      </c>
      <c r="Y88" s="91">
        <v>-0.29237346090405503</v>
      </c>
      <c r="Z88" s="92">
        <v>-11.0871901815699</v>
      </c>
      <c r="AA88" s="91">
        <v>-0.21225173715007301</v>
      </c>
      <c r="AB88" s="92">
        <v>-0.32714535421109803</v>
      </c>
      <c r="AC88" s="91">
        <v>-7.2555887752096204E-2</v>
      </c>
      <c r="AD88" s="92">
        <v>18.092607177182799</v>
      </c>
      <c r="AE88" s="91">
        <v>-0.10198193120319</v>
      </c>
      <c r="AF88" s="93">
        <v>10.6412165743677</v>
      </c>
      <c r="AG88" s="91">
        <v>1.7257037719900802E-2</v>
      </c>
      <c r="AH88" s="92">
        <v>0.81947381986537904</v>
      </c>
      <c r="AI88" s="91">
        <v>-0.272212110521796</v>
      </c>
      <c r="AJ88" s="92">
        <v>-12.737835372274301</v>
      </c>
      <c r="AK88" s="91">
        <v>8.6735616727382905E-2</v>
      </c>
      <c r="AL88" s="91">
        <v>6.9857437993050596E-3</v>
      </c>
      <c r="AM88" s="92">
        <v>-59.4425489206915</v>
      </c>
      <c r="AN88" s="3"/>
      <c r="AO88" s="94">
        <v>8.9228355647792301E-2</v>
      </c>
      <c r="AP88" s="94">
        <v>-0.12190826083679</v>
      </c>
      <c r="AQ88" s="94">
        <v>7.7594382872121101E-2</v>
      </c>
      <c r="AR88" s="94">
        <v>-0.33200380943890201</v>
      </c>
      <c r="AS88" s="95">
        <v>9</v>
      </c>
      <c r="AT88" s="95">
        <v>3</v>
      </c>
      <c r="AU88" s="95">
        <v>6</v>
      </c>
      <c r="AV88" s="96">
        <v>6</v>
      </c>
      <c r="AW88" s="3"/>
      <c r="AX88" s="97">
        <v>0.40232405079004802</v>
      </c>
      <c r="AY88" s="98">
        <v>-0.42404877665830998</v>
      </c>
      <c r="AZ88" s="98">
        <v>5.7150577668437598E-2</v>
      </c>
      <c r="BA88" s="98">
        <v>-0.55321335459120702</v>
      </c>
      <c r="BB88" s="89">
        <v>4.07940569055791E-2</v>
      </c>
      <c r="BC88" s="99">
        <v>-47.611410374578597</v>
      </c>
      <c r="BD88" s="86">
        <v>43836</v>
      </c>
      <c r="BE88" s="86">
        <v>43913</v>
      </c>
      <c r="BF88" s="95"/>
      <c r="BG88" s="86"/>
      <c r="BH88" s="3"/>
    </row>
    <row r="89" spans="1:60" x14ac:dyDescent="0.25">
      <c r="A89" s="3"/>
      <c r="B89" s="81" t="s">
        <v>1327</v>
      </c>
      <c r="C89" s="81" t="s">
        <v>3626</v>
      </c>
      <c r="D89" s="81" t="s">
        <v>670</v>
      </c>
      <c r="E89" s="82" t="s">
        <v>1198</v>
      </c>
      <c r="F89" s="82" t="s">
        <v>1106</v>
      </c>
      <c r="G89" s="83" t="s">
        <v>1120</v>
      </c>
      <c r="H89" s="84" t="s">
        <v>1139</v>
      </c>
      <c r="I89" s="85" t="s">
        <v>3480</v>
      </c>
      <c r="J89" s="85" t="s">
        <v>3627</v>
      </c>
      <c r="K89" s="3"/>
      <c r="L89" s="86">
        <v>44029</v>
      </c>
      <c r="M89" s="87">
        <v>2387.3200000002998</v>
      </c>
      <c r="N89" s="88">
        <v>2387.3200000002998</v>
      </c>
      <c r="O89" s="88">
        <v>3379.8401000015401</v>
      </c>
      <c r="P89" s="89">
        <f t="shared" si="1"/>
        <v>0.70634110767524538</v>
      </c>
      <c r="Q89" s="86">
        <v>43836</v>
      </c>
      <c r="R89" s="90">
        <v>426190.30300000001</v>
      </c>
      <c r="S89" s="90">
        <v>508931.92912207003</v>
      </c>
      <c r="T89" s="3"/>
      <c r="U89" s="91">
        <v>1.0783127254399E-4</v>
      </c>
      <c r="V89" s="92">
        <v>1.1835577373858499</v>
      </c>
      <c r="W89" s="91">
        <v>1.36860267066368E-2</v>
      </c>
      <c r="X89" s="92">
        <v>1.37711228653643</v>
      </c>
      <c r="Y89" s="91">
        <v>-0.28816170321166301</v>
      </c>
      <c r="Z89" s="92">
        <v>-10.6660144123307</v>
      </c>
      <c r="AA89" s="91">
        <v>-0.20279467331245499</v>
      </c>
      <c r="AB89" s="92">
        <v>0.61856102955061898</v>
      </c>
      <c r="AC89" s="91">
        <v>-5.0185006081883303E-2</v>
      </c>
      <c r="AD89" s="92">
        <v>20.329695344204101</v>
      </c>
      <c r="AE89" s="91">
        <v>-6.9310722629816204E-2</v>
      </c>
      <c r="AF89" s="93">
        <v>13.9083374317124</v>
      </c>
      <c r="AG89" s="91">
        <v>1.78209911191516E-2</v>
      </c>
      <c r="AH89" s="92">
        <v>0.87586915979045399</v>
      </c>
      <c r="AI89" s="91">
        <v>-0.267474437610072</v>
      </c>
      <c r="AJ89" s="92">
        <v>-12.2640680811019</v>
      </c>
      <c r="AK89" s="91">
        <v>0.246837624694454</v>
      </c>
      <c r="AL89" s="91">
        <v>1.8635083393746799E-2</v>
      </c>
      <c r="AM89" s="92">
        <v>-43.432348123984397</v>
      </c>
      <c r="AN89" s="3"/>
      <c r="AO89" s="94">
        <v>8.9263892426970401E-2</v>
      </c>
      <c r="AP89" s="94">
        <v>-0.12182235716681999</v>
      </c>
      <c r="AQ89" s="94">
        <v>7.8649038263392895E-2</v>
      </c>
      <c r="AR89" s="94">
        <v>-0.33132834799995198</v>
      </c>
      <c r="AS89" s="95">
        <v>9</v>
      </c>
      <c r="AT89" s="95">
        <v>3</v>
      </c>
      <c r="AU89" s="95">
        <v>6</v>
      </c>
      <c r="AV89" s="96">
        <v>6</v>
      </c>
      <c r="AW89" s="3"/>
      <c r="AX89" s="97">
        <v>0.40229351590969598</v>
      </c>
      <c r="AY89" s="98">
        <v>-0.40048576801700603</v>
      </c>
      <c r="AZ89" s="98">
        <v>9.1850464907338406E-2</v>
      </c>
      <c r="BA89" s="98">
        <v>-0.52298310975129403</v>
      </c>
      <c r="BB89" s="89">
        <v>4.0793137074142602E-2</v>
      </c>
      <c r="BC89" s="99">
        <v>-47.479725446202799</v>
      </c>
      <c r="BD89" s="86">
        <v>43836</v>
      </c>
      <c r="BE89" s="86">
        <v>43913</v>
      </c>
      <c r="BF89" s="95"/>
      <c r="BG89" s="86"/>
      <c r="BH89" s="3"/>
    </row>
    <row r="90" spans="1:60" x14ac:dyDescent="0.25">
      <c r="A90" s="3"/>
      <c r="B90" s="81" t="s">
        <v>42</v>
      </c>
      <c r="C90" s="81" t="s">
        <v>3628</v>
      </c>
      <c r="D90" s="81" t="s">
        <v>670</v>
      </c>
      <c r="E90" s="82" t="s">
        <v>1199</v>
      </c>
      <c r="F90" s="82" t="s">
        <v>1106</v>
      </c>
      <c r="G90" s="83" t="s">
        <v>1120</v>
      </c>
      <c r="H90" s="84" t="s">
        <v>1139</v>
      </c>
      <c r="I90" s="85" t="s">
        <v>3480</v>
      </c>
      <c r="J90" s="85" t="s">
        <v>3629</v>
      </c>
      <c r="K90" s="3"/>
      <c r="L90" s="86">
        <v>44029</v>
      </c>
      <c r="M90" s="87">
        <v>1227.3616000004099</v>
      </c>
      <c r="N90" s="88">
        <v>1227.3616000004099</v>
      </c>
      <c r="O90" s="88">
        <v>1806.03009999916</v>
      </c>
      <c r="P90" s="89">
        <f t="shared" si="1"/>
        <v>0.67959088832516179</v>
      </c>
      <c r="Q90" s="86">
        <v>43836</v>
      </c>
      <c r="R90" s="90">
        <v>0</v>
      </c>
      <c r="S90" s="90">
        <v>36090.376255737297</v>
      </c>
      <c r="T90" s="3"/>
      <c r="U90" s="91">
        <v>0</v>
      </c>
      <c r="V90" s="92">
        <v>1.17277461013146</v>
      </c>
      <c r="W90" s="91">
        <v>0</v>
      </c>
      <c r="X90" s="92">
        <v>8.5096158727537806E-3</v>
      </c>
      <c r="Y90" s="91">
        <v>-0.31534303787164403</v>
      </c>
      <c r="Z90" s="92">
        <v>-13.3841478783288</v>
      </c>
      <c r="AA90" s="91">
        <v>-0.22904954802390401</v>
      </c>
      <c r="AB90" s="92">
        <v>-2.0069264415942598</v>
      </c>
      <c r="AC90" s="91">
        <v>-7.1491421012979103E-2</v>
      </c>
      <c r="AD90" s="92">
        <v>18.199053851101802</v>
      </c>
      <c r="AE90" s="91">
        <v>-8.0308568601176397E-2</v>
      </c>
      <c r="AF90" s="93">
        <v>12.808552834569101</v>
      </c>
      <c r="AG90" s="91">
        <v>0</v>
      </c>
      <c r="AH90" s="92">
        <v>-0.90622995212470403</v>
      </c>
      <c r="AI90" s="91">
        <v>-0.29509120825328899</v>
      </c>
      <c r="AJ90" s="92">
        <v>-15.025745145423601</v>
      </c>
      <c r="AK90" s="91">
        <v>-1.88009346702529E-2</v>
      </c>
      <c r="AL90" s="91">
        <v>-4.8736210674178403E-3</v>
      </c>
      <c r="AM90" s="92">
        <v>1.8929500943158899</v>
      </c>
      <c r="AN90" s="3"/>
      <c r="AO90" s="94">
        <v>8.9296086960530402E-2</v>
      </c>
      <c r="AP90" s="94">
        <v>-0.121744389797677</v>
      </c>
      <c r="AQ90" s="94">
        <v>6.5157578163052704E-2</v>
      </c>
      <c r="AR90" s="94">
        <v>-0.33071459456987201</v>
      </c>
      <c r="AS90" s="95">
        <v>8</v>
      </c>
      <c r="AT90" s="95">
        <v>3</v>
      </c>
      <c r="AU90" s="95">
        <v>5</v>
      </c>
      <c r="AV90" s="96">
        <v>7</v>
      </c>
      <c r="AW90" s="3"/>
      <c r="AX90" s="97">
        <v>0.38998987012542802</v>
      </c>
      <c r="AY90" s="98">
        <v>-0.49730496125312101</v>
      </c>
      <c r="AZ90" s="98">
        <v>-2.6235745557556801E-2</v>
      </c>
      <c r="BA90" s="98">
        <v>-0.64250396553507005</v>
      </c>
      <c r="BB90" s="89">
        <v>3.9491670138158998E-2</v>
      </c>
      <c r="BC90" s="99">
        <v>-47.359913879597997</v>
      </c>
      <c r="BD90" s="86">
        <v>43836</v>
      </c>
      <c r="BE90" s="86">
        <v>43913</v>
      </c>
      <c r="BF90" s="95"/>
      <c r="BG90" s="86"/>
      <c r="BH90" s="3"/>
    </row>
    <row r="91" spans="1:60" x14ac:dyDescent="0.25">
      <c r="A91" s="3"/>
      <c r="B91" s="81" t="s">
        <v>43</v>
      </c>
      <c r="C91" s="81" t="s">
        <v>3630</v>
      </c>
      <c r="D91" s="81" t="s">
        <v>670</v>
      </c>
      <c r="E91" s="82" t="s">
        <v>1178</v>
      </c>
      <c r="F91" s="82" t="s">
        <v>1106</v>
      </c>
      <c r="G91" s="83" t="s">
        <v>1120</v>
      </c>
      <c r="H91" s="84" t="s">
        <v>1139</v>
      </c>
      <c r="I91" s="85" t="s">
        <v>3480</v>
      </c>
      <c r="J91" s="85" t="s">
        <v>3631</v>
      </c>
      <c r="K91" s="3"/>
      <c r="L91" s="86">
        <v>44029</v>
      </c>
      <c r="M91" s="87">
        <v>945.12040000036404</v>
      </c>
      <c r="N91" s="88">
        <v>945.12040000036404</v>
      </c>
      <c r="O91" s="88">
        <v>1321.3169999998099</v>
      </c>
      <c r="P91" s="89">
        <f t="shared" si="1"/>
        <v>0.71528664204010095</v>
      </c>
      <c r="Q91" s="86">
        <v>43836</v>
      </c>
      <c r="R91" s="90">
        <v>3351930.3250000002</v>
      </c>
      <c r="S91" s="90">
        <v>5136476.1045937501</v>
      </c>
      <c r="T91" s="3"/>
      <c r="U91" s="91">
        <v>1.7302376545558199E-4</v>
      </c>
      <c r="V91" s="92">
        <v>1.19007698667701</v>
      </c>
      <c r="W91" s="91">
        <v>1.5671043598558799E-2</v>
      </c>
      <c r="X91" s="92">
        <v>1.57561397572863</v>
      </c>
      <c r="Y91" s="91">
        <v>-0.27966337965714</v>
      </c>
      <c r="Z91" s="92">
        <v>-9.8161820568784606</v>
      </c>
      <c r="AA91" s="91">
        <v>-0.183539911735279</v>
      </c>
      <c r="AB91" s="92">
        <v>2.5440371872682599</v>
      </c>
      <c r="AC91" s="91">
        <v>-3.8146403721839302E-3</v>
      </c>
      <c r="AD91" s="92">
        <v>24.966731915163098</v>
      </c>
      <c r="AE91" s="91"/>
      <c r="AF91" s="93"/>
      <c r="AG91" s="91">
        <v>1.89498369672947E-2</v>
      </c>
      <c r="AH91" s="92">
        <v>0.98875374460476495</v>
      </c>
      <c r="AI91" s="91">
        <v>-0.25790709191001998</v>
      </c>
      <c r="AJ91" s="92">
        <v>-11.307333511096701</v>
      </c>
      <c r="AK91" s="91">
        <v>-6.21879691552749E-2</v>
      </c>
      <c r="AL91" s="91">
        <v>-2.6960715789755299E-2</v>
      </c>
      <c r="AM91" s="92">
        <v>22.614926117443201</v>
      </c>
      <c r="AN91" s="3"/>
      <c r="AO91" s="94">
        <v>8.9334862561372602E-2</v>
      </c>
      <c r="AP91" s="94">
        <v>-0.12165053173070201</v>
      </c>
      <c r="AQ91" s="94">
        <v>8.0761290919326698E-2</v>
      </c>
      <c r="AR91" s="94">
        <v>-0.32997507150692401</v>
      </c>
      <c r="AS91" s="95">
        <v>9</v>
      </c>
      <c r="AT91" s="95">
        <v>3</v>
      </c>
      <c r="AU91" s="95">
        <v>6</v>
      </c>
      <c r="AV91" s="96">
        <v>6</v>
      </c>
      <c r="AW91" s="3"/>
      <c r="AX91" s="97">
        <v>0.40223354674119</v>
      </c>
      <c r="AY91" s="98">
        <v>-0.35253300767408302</v>
      </c>
      <c r="AZ91" s="98">
        <v>0.16245041010370201</v>
      </c>
      <c r="BA91" s="98">
        <v>-0.46126202207551598</v>
      </c>
      <c r="BB91" s="89">
        <v>4.0791413754704998E-2</v>
      </c>
      <c r="BC91" s="99">
        <v>-47.215338938345703</v>
      </c>
      <c r="BD91" s="86">
        <v>43836</v>
      </c>
      <c r="BE91" s="86">
        <v>43913</v>
      </c>
      <c r="BF91" s="95"/>
      <c r="BG91" s="86"/>
      <c r="BH91" s="3"/>
    </row>
    <row r="92" spans="1:60" x14ac:dyDescent="0.25">
      <c r="A92" s="3"/>
      <c r="B92" s="81" t="s">
        <v>1328</v>
      </c>
      <c r="C92" s="81" t="s">
        <v>3632</v>
      </c>
      <c r="D92" s="81" t="s">
        <v>670</v>
      </c>
      <c r="E92" s="82" t="s">
        <v>1200</v>
      </c>
      <c r="F92" s="82" t="s">
        <v>1106</v>
      </c>
      <c r="G92" s="83" t="s">
        <v>1120</v>
      </c>
      <c r="H92" s="84" t="s">
        <v>1139</v>
      </c>
      <c r="I92" s="85" t="s">
        <v>3480</v>
      </c>
      <c r="J92" s="85" t="s">
        <v>3633</v>
      </c>
      <c r="K92" s="3"/>
      <c r="L92" s="86">
        <v>44029</v>
      </c>
      <c r="M92" s="87">
        <v>930.615199999884</v>
      </c>
      <c r="N92" s="88">
        <v>930.615199999884</v>
      </c>
      <c r="O92" s="88">
        <v>1312.4407999999801</v>
      </c>
      <c r="P92" s="89">
        <f t="shared" si="1"/>
        <v>0.70907213491069321</v>
      </c>
      <c r="Q92" s="86">
        <v>43836</v>
      </c>
      <c r="R92" s="90">
        <v>41207.122000000003</v>
      </c>
      <c r="S92" s="90">
        <v>49899.379435119597</v>
      </c>
      <c r="T92" s="3"/>
      <c r="U92" s="91">
        <v>1.27781271658023E-4</v>
      </c>
      <c r="V92" s="92">
        <v>1.1855527372972601</v>
      </c>
      <c r="W92" s="91">
        <v>1.42942748134374E-2</v>
      </c>
      <c r="X92" s="92">
        <v>1.43793709721649</v>
      </c>
      <c r="Y92" s="91">
        <v>-0.28556662408489503</v>
      </c>
      <c r="Z92" s="92">
        <v>-10.406506499653901</v>
      </c>
      <c r="AA92" s="91">
        <v>-0.19693747018667601</v>
      </c>
      <c r="AB92" s="92">
        <v>1.2042813421285199</v>
      </c>
      <c r="AC92" s="91">
        <v>-3.6195717634654997E-2</v>
      </c>
      <c r="AD92" s="92">
        <v>21.728624188923298</v>
      </c>
      <c r="AE92" s="91">
        <v>-4.8683097758839701E-2</v>
      </c>
      <c r="AF92" s="93">
        <v>15.971099918810101</v>
      </c>
      <c r="AG92" s="91">
        <v>1.8167081923820699E-2</v>
      </c>
      <c r="AH92" s="92">
        <v>0.91047824025736201</v>
      </c>
      <c r="AI92" s="91">
        <v>-0.26455388603702901</v>
      </c>
      <c r="AJ92" s="92">
        <v>-11.9720129237976</v>
      </c>
      <c r="AK92" s="91">
        <v>-8.1372883865697104E-2</v>
      </c>
      <c r="AL92" s="91">
        <v>-9.5539324565834197E-3</v>
      </c>
      <c r="AM92" s="92">
        <v>-4.1015063011363999</v>
      </c>
      <c r="AN92" s="3"/>
      <c r="AO92" s="94">
        <v>8.9285718533647002E-2</v>
      </c>
      <c r="AP92" s="94">
        <v>-0.121769647267647</v>
      </c>
      <c r="AQ92" s="94">
        <v>7.9296202893601703E-2</v>
      </c>
      <c r="AR92" s="94">
        <v>-0.33091361497819899</v>
      </c>
      <c r="AS92" s="95">
        <v>9</v>
      </c>
      <c r="AT92" s="95">
        <v>3</v>
      </c>
      <c r="AU92" s="95">
        <v>6</v>
      </c>
      <c r="AV92" s="96">
        <v>6</v>
      </c>
      <c r="AW92" s="3"/>
      <c r="AX92" s="97">
        <v>0.40227496999548801</v>
      </c>
      <c r="AY92" s="98">
        <v>-0.38589543970192602</v>
      </c>
      <c r="AZ92" s="98">
        <v>0.11333377285870901</v>
      </c>
      <c r="BA92" s="98">
        <v>-0.50423168247743899</v>
      </c>
      <c r="BB92" s="89">
        <v>4.0792592656507601E-2</v>
      </c>
      <c r="BC92" s="99">
        <v>-47.398762671800803</v>
      </c>
      <c r="BD92" s="86">
        <v>43836</v>
      </c>
      <c r="BE92" s="86">
        <v>43913</v>
      </c>
      <c r="BF92" s="95"/>
      <c r="BG92" s="86"/>
      <c r="BH92" s="3"/>
    </row>
    <row r="93" spans="1:60" x14ac:dyDescent="0.25">
      <c r="A93" s="3"/>
      <c r="B93" s="81" t="s">
        <v>1329</v>
      </c>
      <c r="C93" s="81" t="s">
        <v>3634</v>
      </c>
      <c r="D93" s="81" t="s">
        <v>670</v>
      </c>
      <c r="E93" s="82" t="s">
        <v>1201</v>
      </c>
      <c r="F93" s="82" t="s">
        <v>1106</v>
      </c>
      <c r="G93" s="83" t="s">
        <v>1120</v>
      </c>
      <c r="H93" s="84" t="s">
        <v>1139</v>
      </c>
      <c r="I93" s="85" t="s">
        <v>3480</v>
      </c>
      <c r="J93" s="85" t="s">
        <v>3635</v>
      </c>
      <c r="K93" s="3"/>
      <c r="L93" s="86">
        <v>44029</v>
      </c>
      <c r="M93" s="87">
        <v>1291.0228000003799</v>
      </c>
      <c r="N93" s="88">
        <v>1291.0228000003799</v>
      </c>
      <c r="O93" s="88">
        <v>1818.7945000007701</v>
      </c>
      <c r="P93" s="89">
        <f t="shared" si="1"/>
        <v>0.70982334727745944</v>
      </c>
      <c r="Q93" s="86">
        <v>43836</v>
      </c>
      <c r="R93" s="90">
        <v>61093.273000000001</v>
      </c>
      <c r="S93" s="90">
        <v>69037.043935058595</v>
      </c>
      <c r="T93" s="3"/>
      <c r="U93" s="91">
        <v>1.3332293201529001E-4</v>
      </c>
      <c r="V93" s="92">
        <v>1.1861069033329801</v>
      </c>
      <c r="W93" s="91">
        <v>1.4461358819971799E-2</v>
      </c>
      <c r="X93" s="92">
        <v>1.4546454978699299</v>
      </c>
      <c r="Y93" s="91">
        <v>-0.28485286398325099</v>
      </c>
      <c r="Z93" s="92">
        <v>-10.335130489489501</v>
      </c>
      <c r="AA93" s="91">
        <v>-0.195325265162101</v>
      </c>
      <c r="AB93" s="92">
        <v>1.36550184458611</v>
      </c>
      <c r="AC93" s="91">
        <v>-3.23272687828648E-2</v>
      </c>
      <c r="AD93" s="92">
        <v>22.115469074109601</v>
      </c>
      <c r="AE93" s="91">
        <v>-4.29525112667761E-2</v>
      </c>
      <c r="AF93" s="93">
        <v>16.5441585680237</v>
      </c>
      <c r="AG93" s="91">
        <v>1.82621419517091E-2</v>
      </c>
      <c r="AH93" s="92">
        <v>0.91998424304620097</v>
      </c>
      <c r="AI93" s="91">
        <v>-0.26375052772607899</v>
      </c>
      <c r="AJ93" s="92">
        <v>-11.891677092702601</v>
      </c>
      <c r="AK93" s="91">
        <v>-6.5546113869495506E-2</v>
      </c>
      <c r="AL93" s="91">
        <v>-7.6384673648135504E-3</v>
      </c>
      <c r="AM93" s="92">
        <v>-2.51882930151623</v>
      </c>
      <c r="AN93" s="3"/>
      <c r="AO93" s="94">
        <v>8.9291602402226999E-2</v>
      </c>
      <c r="AP93" s="94">
        <v>-0.121755231541174</v>
      </c>
      <c r="AQ93" s="94">
        <v>7.9473659563518595E-2</v>
      </c>
      <c r="AR93" s="94">
        <v>-0.33079996390442801</v>
      </c>
      <c r="AS93" s="95">
        <v>9</v>
      </c>
      <c r="AT93" s="95">
        <v>3</v>
      </c>
      <c r="AU93" s="95">
        <v>6</v>
      </c>
      <c r="AV93" s="96">
        <v>6</v>
      </c>
      <c r="AW93" s="3"/>
      <c r="AX93" s="97">
        <v>0.40226989789865902</v>
      </c>
      <c r="AY93" s="98">
        <v>-0.38188023022212297</v>
      </c>
      <c r="AZ93" s="98">
        <v>0.119245742398448</v>
      </c>
      <c r="BA93" s="98">
        <v>-0.49906700183282698</v>
      </c>
      <c r="BB93" s="89">
        <v>4.0792443997124797E-2</v>
      </c>
      <c r="BC93" s="99">
        <v>-47.376578277558998</v>
      </c>
      <c r="BD93" s="86">
        <v>43836</v>
      </c>
      <c r="BE93" s="86">
        <v>43913</v>
      </c>
      <c r="BF93" s="95"/>
      <c r="BG93" s="86"/>
      <c r="BH93" s="3"/>
    </row>
    <row r="94" spans="1:60" x14ac:dyDescent="0.25">
      <c r="A94" s="3"/>
      <c r="B94" s="81" t="s">
        <v>1330</v>
      </c>
      <c r="C94" s="81" t="s">
        <v>3636</v>
      </c>
      <c r="D94" s="81" t="s">
        <v>670</v>
      </c>
      <c r="E94" s="82" t="s">
        <v>1202</v>
      </c>
      <c r="F94" s="82" t="s">
        <v>1106</v>
      </c>
      <c r="G94" s="83" t="s">
        <v>1120</v>
      </c>
      <c r="H94" s="84" t="s">
        <v>1139</v>
      </c>
      <c r="I94" s="85" t="s">
        <v>3480</v>
      </c>
      <c r="J94" s="85" t="s">
        <v>3637</v>
      </c>
      <c r="K94" s="3"/>
      <c r="L94" s="86">
        <v>44029</v>
      </c>
      <c r="M94" s="87">
        <v>1012.76790000033</v>
      </c>
      <c r="N94" s="88">
        <v>1012.76790000033</v>
      </c>
      <c r="O94" s="88">
        <v>1425.28130000085</v>
      </c>
      <c r="P94" s="89">
        <f t="shared" si="1"/>
        <v>0.7105740459793628</v>
      </c>
      <c r="Q94" s="86">
        <v>43836</v>
      </c>
      <c r="R94" s="90">
        <v>153573.09400000001</v>
      </c>
      <c r="S94" s="90">
        <v>206390.86451538099</v>
      </c>
      <c r="T94" s="3"/>
      <c r="U94" s="91">
        <v>1.38747975142905E-4</v>
      </c>
      <c r="V94" s="92">
        <v>1.1866494076457501</v>
      </c>
      <c r="W94" s="91">
        <v>1.4627915896198799E-2</v>
      </c>
      <c r="X94" s="92">
        <v>1.47130120549264</v>
      </c>
      <c r="Y94" s="91">
        <v>-0.284139728931186</v>
      </c>
      <c r="Z94" s="92">
        <v>-10.263816984283</v>
      </c>
      <c r="AA94" s="91">
        <v>-0.19370979765983101</v>
      </c>
      <c r="AB94" s="92">
        <v>1.5270485948131001</v>
      </c>
      <c r="AC94" s="91">
        <v>-2.8443114203582798E-2</v>
      </c>
      <c r="AD94" s="92">
        <v>22.5038845320232</v>
      </c>
      <c r="AE94" s="91">
        <v>-3.7187254190939698E-2</v>
      </c>
      <c r="AF94" s="93">
        <v>17.120684275607299</v>
      </c>
      <c r="AG94" s="91">
        <v>1.835684604157E-2</v>
      </c>
      <c r="AH94" s="92">
        <v>0.92945465203229105</v>
      </c>
      <c r="AI94" s="91">
        <v>-0.26294767541374298</v>
      </c>
      <c r="AJ94" s="92">
        <v>-11.811391861469</v>
      </c>
      <c r="AK94" s="91">
        <v>-4.9436946237619801E-2</v>
      </c>
      <c r="AL94" s="91">
        <v>-5.7181476049663598E-3</v>
      </c>
      <c r="AM94" s="92">
        <v>-0.90791253832867402</v>
      </c>
      <c r="AN94" s="3"/>
      <c r="AO94" s="94">
        <v>8.9297613996750402E-2</v>
      </c>
      <c r="AP94" s="94">
        <v>-0.12174073038841</v>
      </c>
      <c r="AQ94" s="94">
        <v>7.9651146001197007E-2</v>
      </c>
      <c r="AR94" s="94">
        <v>-0.33068624393315998</v>
      </c>
      <c r="AS94" s="95">
        <v>9</v>
      </c>
      <c r="AT94" s="95">
        <v>3</v>
      </c>
      <c r="AU94" s="95">
        <v>6</v>
      </c>
      <c r="AV94" s="96">
        <v>6</v>
      </c>
      <c r="AW94" s="3"/>
      <c r="AX94" s="97">
        <v>0.402264899661532</v>
      </c>
      <c r="AY94" s="98">
        <v>-0.37785629334075599</v>
      </c>
      <c r="AZ94" s="98">
        <v>0.12517002571416899</v>
      </c>
      <c r="BA94" s="98">
        <v>-0.49388920701494499</v>
      </c>
      <c r="BB94" s="89">
        <v>4.0792302907066202E-2</v>
      </c>
      <c r="BC94" s="99">
        <v>-47.354364363069202</v>
      </c>
      <c r="BD94" s="86">
        <v>43836</v>
      </c>
      <c r="BE94" s="86">
        <v>43913</v>
      </c>
      <c r="BF94" s="95"/>
      <c r="BG94" s="86"/>
      <c r="BH94" s="3"/>
    </row>
    <row r="95" spans="1:60" x14ac:dyDescent="0.25">
      <c r="A95" s="3"/>
      <c r="B95" s="81" t="s">
        <v>1331</v>
      </c>
      <c r="C95" s="81" t="s">
        <v>3638</v>
      </c>
      <c r="D95" s="81" t="s">
        <v>670</v>
      </c>
      <c r="E95" s="82" t="s">
        <v>1203</v>
      </c>
      <c r="F95" s="82" t="s">
        <v>1106</v>
      </c>
      <c r="G95" s="83" t="s">
        <v>1120</v>
      </c>
      <c r="H95" s="84" t="s">
        <v>1139</v>
      </c>
      <c r="I95" s="85" t="s">
        <v>3480</v>
      </c>
      <c r="J95" s="85" t="s">
        <v>3639</v>
      </c>
      <c r="K95" s="3"/>
      <c r="L95" s="86">
        <v>44029</v>
      </c>
      <c r="M95" s="87">
        <v>1183.12649999931</v>
      </c>
      <c r="N95" s="88">
        <v>1183.12649999931</v>
      </c>
      <c r="O95" s="88">
        <v>1663.2671000007499</v>
      </c>
      <c r="P95" s="89">
        <f t="shared" si="1"/>
        <v>0.7113268217707045</v>
      </c>
      <c r="Q95" s="86">
        <v>43836</v>
      </c>
      <c r="R95" s="90">
        <v>540025.35600000003</v>
      </c>
      <c r="S95" s="90">
        <v>711658.92363378895</v>
      </c>
      <c r="T95" s="3"/>
      <c r="U95" s="91">
        <v>1.4429955808736801E-4</v>
      </c>
      <c r="V95" s="92">
        <v>1.18720456594019</v>
      </c>
      <c r="W95" s="91">
        <v>1.4794516646361401E-2</v>
      </c>
      <c r="X95" s="92">
        <v>1.4879612805089</v>
      </c>
      <c r="Y95" s="91">
        <v>-0.28342453501682002</v>
      </c>
      <c r="Z95" s="92">
        <v>-10.192297592846399</v>
      </c>
      <c r="AA95" s="91">
        <v>-0.192090227658919</v>
      </c>
      <c r="AB95" s="92">
        <v>1.6890055949042999</v>
      </c>
      <c r="AC95" s="91">
        <v>-2.4543425066440201E-2</v>
      </c>
      <c r="AD95" s="92">
        <v>22.893853445741101</v>
      </c>
      <c r="AE95" s="91">
        <v>-3.1388340390549302E-2</v>
      </c>
      <c r="AF95" s="93">
        <v>17.7005756556464</v>
      </c>
      <c r="AG95" s="91">
        <v>1.8451542426191701E-2</v>
      </c>
      <c r="AH95" s="92">
        <v>0.93892429049446902</v>
      </c>
      <c r="AI95" s="91">
        <v>-0.26214256875042302</v>
      </c>
      <c r="AJ95" s="92">
        <v>-11.730881195137</v>
      </c>
      <c r="AK95" s="91">
        <v>-3.3061589761928203E-2</v>
      </c>
      <c r="AL95" s="91">
        <v>-3.7954541394356099E-3</v>
      </c>
      <c r="AM95" s="92">
        <v>0.72962310924049201</v>
      </c>
      <c r="AN95" s="3"/>
      <c r="AO95" s="94">
        <v>8.9303578626713703E-2</v>
      </c>
      <c r="AP95" s="94">
        <v>-0.121726284252945</v>
      </c>
      <c r="AQ95" s="94">
        <v>7.9828914140307503E-2</v>
      </c>
      <c r="AR95" s="94">
        <v>-0.33057238026754898</v>
      </c>
      <c r="AS95" s="95">
        <v>9</v>
      </c>
      <c r="AT95" s="95">
        <v>3</v>
      </c>
      <c r="AU95" s="95">
        <v>6</v>
      </c>
      <c r="AV95" s="96">
        <v>6</v>
      </c>
      <c r="AW95" s="3"/>
      <c r="AX95" s="97">
        <v>0.40225984719174501</v>
      </c>
      <c r="AY95" s="98">
        <v>-0.373823254644776</v>
      </c>
      <c r="AZ95" s="98">
        <v>0.13110788899280101</v>
      </c>
      <c r="BA95" s="98">
        <v>-0.48869791165861898</v>
      </c>
      <c r="BB95" s="89">
        <v>4.0792157789328501E-2</v>
      </c>
      <c r="BC95" s="99">
        <v>-47.3321272332687</v>
      </c>
      <c r="BD95" s="86">
        <v>43836</v>
      </c>
      <c r="BE95" s="86">
        <v>43913</v>
      </c>
      <c r="BF95" s="95"/>
      <c r="BG95" s="86"/>
      <c r="BH95" s="3"/>
    </row>
    <row r="96" spans="1:60" x14ac:dyDescent="0.25">
      <c r="A96" s="3"/>
      <c r="B96" s="81" t="s">
        <v>1332</v>
      </c>
      <c r="C96" s="81" t="s">
        <v>3640</v>
      </c>
      <c r="D96" s="81" t="s">
        <v>671</v>
      </c>
      <c r="E96" s="82" t="s">
        <v>1192</v>
      </c>
      <c r="F96" s="82" t="s">
        <v>1105</v>
      </c>
      <c r="G96" s="83" t="s">
        <v>1122</v>
      </c>
      <c r="H96" s="84" t="s">
        <v>1140</v>
      </c>
      <c r="I96" s="85" t="s">
        <v>3480</v>
      </c>
      <c r="J96" s="85" t="s">
        <v>3641</v>
      </c>
      <c r="K96" s="3"/>
      <c r="L96" s="86">
        <v>44029</v>
      </c>
      <c r="M96" s="87">
        <v>2108.1706000007698</v>
      </c>
      <c r="N96" s="88">
        <v>2108.1706000007698</v>
      </c>
      <c r="O96" s="88">
        <v>2139.4847999997401</v>
      </c>
      <c r="P96" s="89">
        <f t="shared" si="1"/>
        <v>0.98536367260053725</v>
      </c>
      <c r="Q96" s="86">
        <v>44025</v>
      </c>
      <c r="R96" s="90">
        <v>545421.16500000004</v>
      </c>
      <c r="S96" s="90">
        <v>287714.23336279299</v>
      </c>
      <c r="T96" s="3"/>
      <c r="U96" s="91">
        <v>-7.3008806939469702E-3</v>
      </c>
      <c r="V96" s="92">
        <v>0.442686540736759</v>
      </c>
      <c r="W96" s="91">
        <v>6.7654710930583006E-2</v>
      </c>
      <c r="X96" s="92">
        <v>6.7739807089310498</v>
      </c>
      <c r="Y96" s="91">
        <v>2.2552490943780899E-2</v>
      </c>
      <c r="Z96" s="92">
        <v>20.4054050032282</v>
      </c>
      <c r="AA96" s="91">
        <v>0.27919519163522599</v>
      </c>
      <c r="AB96" s="92">
        <v>48.817547524347901</v>
      </c>
      <c r="AC96" s="91">
        <v>0.27366733099916002</v>
      </c>
      <c r="AD96" s="92">
        <v>52.714929052337503</v>
      </c>
      <c r="AE96" s="91">
        <v>0.28897352816798999</v>
      </c>
      <c r="AF96" s="93">
        <v>49.736762511485701</v>
      </c>
      <c r="AG96" s="91">
        <v>1.9493084062560201E-2</v>
      </c>
      <c r="AH96" s="92">
        <v>1.0430784541313201</v>
      </c>
      <c r="AI96" s="91">
        <v>9.0577720939181705E-2</v>
      </c>
      <c r="AJ96" s="92">
        <v>23.5411477738235</v>
      </c>
      <c r="AK96" s="91">
        <v>1.1081706000003</v>
      </c>
      <c r="AL96" s="91">
        <v>8.8182033270713903E-2</v>
      </c>
      <c r="AM96" s="92">
        <v>115.81202609872</v>
      </c>
      <c r="AN96" s="3"/>
      <c r="AO96" s="94">
        <v>4.5013823610133799E-2</v>
      </c>
      <c r="AP96" s="94">
        <v>-3.6983276774663003E-2</v>
      </c>
      <c r="AQ96" s="94">
        <v>0.107383788144944</v>
      </c>
      <c r="AR96" s="94">
        <v>-8.0917452134599402E-2</v>
      </c>
      <c r="AS96" s="95">
        <v>8</v>
      </c>
      <c r="AT96" s="95">
        <v>4</v>
      </c>
      <c r="AU96" s="95">
        <v>9</v>
      </c>
      <c r="AV96" s="96">
        <v>3</v>
      </c>
      <c r="AW96" s="3"/>
      <c r="AX96" s="97">
        <v>0.1766841819213</v>
      </c>
      <c r="AY96" s="98">
        <v>1.5436525365912499</v>
      </c>
      <c r="AZ96" s="98">
        <v>1.62034260343353</v>
      </c>
      <c r="BA96" s="98">
        <v>2.3783348955184902</v>
      </c>
      <c r="BB96" s="89">
        <v>1.8265866729670999E-2</v>
      </c>
      <c r="BC96" s="99">
        <v>-20.5845519113936</v>
      </c>
      <c r="BD96" s="86">
        <v>43843</v>
      </c>
      <c r="BE96" s="86">
        <v>43910</v>
      </c>
      <c r="BF96" s="95">
        <v>117</v>
      </c>
      <c r="BG96" s="86">
        <v>44006</v>
      </c>
      <c r="BH96" s="3"/>
    </row>
    <row r="97" spans="1:60" x14ac:dyDescent="0.25">
      <c r="A97" s="3"/>
      <c r="B97" s="81" t="s">
        <v>1333</v>
      </c>
      <c r="C97" s="81" t="s">
        <v>3642</v>
      </c>
      <c r="D97" s="81" t="s">
        <v>671</v>
      </c>
      <c r="E97" s="82" t="s">
        <v>1170</v>
      </c>
      <c r="F97" s="82" t="s">
        <v>1105</v>
      </c>
      <c r="G97" s="83" t="s">
        <v>1122</v>
      </c>
      <c r="H97" s="84" t="s">
        <v>1140</v>
      </c>
      <c r="I97" s="85" t="s">
        <v>3480</v>
      </c>
      <c r="J97" s="85" t="s">
        <v>3643</v>
      </c>
      <c r="K97" s="3"/>
      <c r="L97" s="86">
        <v>44029</v>
      </c>
      <c r="M97" s="87">
        <v>2285.05220000073</v>
      </c>
      <c r="N97" s="88">
        <v>2285.05220000073</v>
      </c>
      <c r="O97" s="88">
        <v>2318.7402999997098</v>
      </c>
      <c r="P97" s="89">
        <f t="shared" si="1"/>
        <v>0.98547137857612421</v>
      </c>
      <c r="Q97" s="86">
        <v>44025</v>
      </c>
      <c r="R97" s="90">
        <v>1140893.4350000001</v>
      </c>
      <c r="S97" s="90">
        <v>1203041.8380312501</v>
      </c>
      <c r="T97" s="3"/>
      <c r="U97" s="91">
        <v>-7.2737152750050899E-3</v>
      </c>
      <c r="V97" s="92">
        <v>0.44540308263094602</v>
      </c>
      <c r="W97" s="91">
        <v>6.8530271822965005E-2</v>
      </c>
      <c r="X97" s="92">
        <v>6.8615367981692499</v>
      </c>
      <c r="Y97" s="91">
        <v>2.7650220141367799E-2</v>
      </c>
      <c r="Z97" s="92">
        <v>20.915177922986899</v>
      </c>
      <c r="AA97" s="91">
        <v>0.29206827302375998</v>
      </c>
      <c r="AB97" s="92">
        <v>50.104855663201299</v>
      </c>
      <c r="AC97" s="91">
        <v>0.29941485018207498</v>
      </c>
      <c r="AD97" s="92">
        <v>55.289680970599903</v>
      </c>
      <c r="AE97" s="91">
        <v>0.32824758853006603</v>
      </c>
      <c r="AF97" s="93">
        <v>53.664168547722497</v>
      </c>
      <c r="AG97" s="91">
        <v>1.99667431479611E-2</v>
      </c>
      <c r="AH97" s="92">
        <v>1.09044436267141</v>
      </c>
      <c r="AI97" s="91">
        <v>9.6523854055703906E-2</v>
      </c>
      <c r="AJ97" s="92">
        <v>24.135761085490198</v>
      </c>
      <c r="AK97" s="91">
        <v>1.28505220000166</v>
      </c>
      <c r="AL97" s="91">
        <v>9.8161686426465194E-2</v>
      </c>
      <c r="AM97" s="92">
        <v>133.50018609897199</v>
      </c>
      <c r="AN97" s="3"/>
      <c r="AO97" s="94">
        <v>4.5042384967018699E-2</v>
      </c>
      <c r="AP97" s="94">
        <v>-3.6956971318431897E-2</v>
      </c>
      <c r="AQ97" s="94">
        <v>0.108291895410803</v>
      </c>
      <c r="AR97" s="94">
        <v>-8.0138613239832901E-2</v>
      </c>
      <c r="AS97" s="95">
        <v>8</v>
      </c>
      <c r="AT97" s="95">
        <v>4</v>
      </c>
      <c r="AU97" s="95">
        <v>9</v>
      </c>
      <c r="AV97" s="96">
        <v>3</v>
      </c>
      <c r="AW97" s="3"/>
      <c r="AX97" s="97">
        <v>0.17669798326387501</v>
      </c>
      <c r="AY97" s="98">
        <v>1.6120070341439701</v>
      </c>
      <c r="AZ97" s="98">
        <v>1.66435017254116</v>
      </c>
      <c r="BA97" s="98">
        <v>2.4899422315684201</v>
      </c>
      <c r="BB97" s="89">
        <v>1.8268074870484301E-2</v>
      </c>
      <c r="BC97" s="99">
        <v>-20.4390300863306</v>
      </c>
      <c r="BD97" s="86">
        <v>43843</v>
      </c>
      <c r="BE97" s="86">
        <v>43910</v>
      </c>
      <c r="BF97" s="95">
        <v>116</v>
      </c>
      <c r="BG97" s="86">
        <v>44005</v>
      </c>
      <c r="BH97" s="3"/>
    </row>
    <row r="98" spans="1:60" x14ac:dyDescent="0.25">
      <c r="A98" s="3"/>
      <c r="B98" s="81" t="s">
        <v>1334</v>
      </c>
      <c r="C98" s="81" t="s">
        <v>3644</v>
      </c>
      <c r="D98" s="81" t="s">
        <v>671</v>
      </c>
      <c r="E98" s="82" t="s">
        <v>1194</v>
      </c>
      <c r="F98" s="82" t="s">
        <v>1105</v>
      </c>
      <c r="G98" s="83" t="s">
        <v>1122</v>
      </c>
      <c r="H98" s="84" t="s">
        <v>1140</v>
      </c>
      <c r="I98" s="85" t="s">
        <v>3480</v>
      </c>
      <c r="J98" s="85" t="s">
        <v>3645</v>
      </c>
      <c r="K98" s="3"/>
      <c r="L98" s="86">
        <v>44029</v>
      </c>
      <c r="M98" s="87">
        <v>1394.80810000002</v>
      </c>
      <c r="N98" s="88">
        <v>1394.80810000002</v>
      </c>
      <c r="O98" s="88">
        <v>1415.4487999994301</v>
      </c>
      <c r="P98" s="89">
        <f t="shared" si="1"/>
        <v>0.98541755802158404</v>
      </c>
      <c r="Q98" s="86">
        <v>44025</v>
      </c>
      <c r="R98" s="90">
        <v>123015.015</v>
      </c>
      <c r="S98" s="90">
        <v>494409.90211474599</v>
      </c>
      <c r="T98" s="3"/>
      <c r="U98" s="91">
        <v>-7.2873001909101696E-3</v>
      </c>
      <c r="V98" s="92">
        <v>0.44404459104043797</v>
      </c>
      <c r="W98" s="91">
        <v>6.8092410132521805E-2</v>
      </c>
      <c r="X98" s="92">
        <v>6.8177506291249301</v>
      </c>
      <c r="Y98" s="91">
        <v>2.5098224536122898E-2</v>
      </c>
      <c r="Z98" s="92">
        <v>20.659978362440601</v>
      </c>
      <c r="AA98" s="91">
        <v>0.28561574119899902</v>
      </c>
      <c r="AB98" s="92">
        <v>49.459602480695999</v>
      </c>
      <c r="AC98" s="91">
        <v>0.286476606561337</v>
      </c>
      <c r="AD98" s="92">
        <v>53.995856608555201</v>
      </c>
      <c r="AE98" s="91">
        <v>0.308463140727254</v>
      </c>
      <c r="AF98" s="93">
        <v>51.685723767441203</v>
      </c>
      <c r="AG98" s="91">
        <v>1.9729919358724101E-2</v>
      </c>
      <c r="AH98" s="92">
        <v>1.06676198374771</v>
      </c>
      <c r="AI98" s="91">
        <v>9.3546786447404898E-2</v>
      </c>
      <c r="AJ98" s="92">
        <v>23.8380543246458</v>
      </c>
      <c r="AK98" s="91">
        <v>0.394808099999791</v>
      </c>
      <c r="AL98" s="91">
        <v>3.8424294138167198E-2</v>
      </c>
      <c r="AM98" s="92">
        <v>44.475776098726797</v>
      </c>
      <c r="AN98" s="3"/>
      <c r="AO98" s="94">
        <v>4.5028173637547297E-2</v>
      </c>
      <c r="AP98" s="94">
        <v>-3.6970119941543103E-2</v>
      </c>
      <c r="AQ98" s="94">
        <v>0.107837729789026</v>
      </c>
      <c r="AR98" s="94">
        <v>-8.0528044565726306E-2</v>
      </c>
      <c r="AS98" s="95">
        <v>8</v>
      </c>
      <c r="AT98" s="95">
        <v>4</v>
      </c>
      <c r="AU98" s="95">
        <v>9</v>
      </c>
      <c r="AV98" s="96">
        <v>3</v>
      </c>
      <c r="AW98" s="3"/>
      <c r="AX98" s="97">
        <v>0.17669101901759901</v>
      </c>
      <c r="AY98" s="98">
        <v>1.5777508577975801</v>
      </c>
      <c r="AZ98" s="98">
        <v>1.6422957817467201</v>
      </c>
      <c r="BA98" s="98">
        <v>2.4339474222797399</v>
      </c>
      <c r="BB98" s="89">
        <v>1.8266964121594401E-2</v>
      </c>
      <c r="BC98" s="99">
        <v>-20.511819128558301</v>
      </c>
      <c r="BD98" s="86">
        <v>43843</v>
      </c>
      <c r="BE98" s="86">
        <v>43910</v>
      </c>
      <c r="BF98" s="95">
        <v>117</v>
      </c>
      <c r="BG98" s="86">
        <v>44006</v>
      </c>
      <c r="BH98" s="3"/>
    </row>
    <row r="99" spans="1:60" x14ac:dyDescent="0.25">
      <c r="A99" s="3"/>
      <c r="B99" s="81" t="s">
        <v>1335</v>
      </c>
      <c r="C99" s="81" t="s">
        <v>3646</v>
      </c>
      <c r="D99" s="81" t="s">
        <v>671</v>
      </c>
      <c r="E99" s="82" t="s">
        <v>1195</v>
      </c>
      <c r="F99" s="82" t="s">
        <v>1105</v>
      </c>
      <c r="G99" s="83" t="s">
        <v>1122</v>
      </c>
      <c r="H99" s="84" t="s">
        <v>1140</v>
      </c>
      <c r="I99" s="85" t="s">
        <v>3480</v>
      </c>
      <c r="J99" s="85" t="s">
        <v>3647</v>
      </c>
      <c r="K99" s="3"/>
      <c r="L99" s="86">
        <v>44029</v>
      </c>
      <c r="M99" s="87">
        <v>86309.483899950996</v>
      </c>
      <c r="N99" s="88">
        <v>86309.483899950996</v>
      </c>
      <c r="O99" s="88">
        <v>87593.891700029402</v>
      </c>
      <c r="P99" s="89">
        <f t="shared" si="1"/>
        <v>0.98533678804365787</v>
      </c>
      <c r="Q99" s="86">
        <v>44025</v>
      </c>
      <c r="R99" s="90">
        <v>11725975.41</v>
      </c>
      <c r="S99" s="90">
        <v>7380941.7951640598</v>
      </c>
      <c r="T99" s="3"/>
      <c r="U99" s="91">
        <v>-7.3076179542113104E-3</v>
      </c>
      <c r="V99" s="92">
        <v>0.442012814710324</v>
      </c>
      <c r="W99" s="91">
        <v>6.7435963992466E-2</v>
      </c>
      <c r="X99" s="92">
        <v>6.7521060151193497</v>
      </c>
      <c r="Y99" s="91">
        <v>2.12819353273517E-2</v>
      </c>
      <c r="Z99" s="92">
        <v>20.278349441563499</v>
      </c>
      <c r="AA99" s="91">
        <v>0.27599698101577802</v>
      </c>
      <c r="AB99" s="92">
        <v>48.497726462373997</v>
      </c>
      <c r="AC99" s="91">
        <v>0.26731032995681703</v>
      </c>
      <c r="AD99" s="92">
        <v>52.0792289481033</v>
      </c>
      <c r="AE99" s="91">
        <v>0.27933759087492899</v>
      </c>
      <c r="AF99" s="93">
        <v>48.773168782179702</v>
      </c>
      <c r="AG99" s="91">
        <v>1.9374701496417401E-2</v>
      </c>
      <c r="AH99" s="92">
        <v>1.03124019751704</v>
      </c>
      <c r="AI99" s="91">
        <v>8.9096209047129393E-2</v>
      </c>
      <c r="AJ99" s="92">
        <v>23.392996584618199</v>
      </c>
      <c r="AK99" s="91">
        <v>1.15886618451215</v>
      </c>
      <c r="AL99" s="91">
        <v>9.1115939934825294E-2</v>
      </c>
      <c r="AM99" s="92">
        <v>120.881584549905</v>
      </c>
      <c r="AN99" s="3"/>
      <c r="AO99" s="94">
        <v>4.5006700309386402E-2</v>
      </c>
      <c r="AP99" s="94">
        <v>-3.6989862403061097E-2</v>
      </c>
      <c r="AQ99" s="94">
        <v>0.107156877213129</v>
      </c>
      <c r="AR99" s="94">
        <v>-8.1112058029248105E-2</v>
      </c>
      <c r="AS99" s="95">
        <v>8</v>
      </c>
      <c r="AT99" s="95">
        <v>4</v>
      </c>
      <c r="AU99" s="95">
        <v>9</v>
      </c>
      <c r="AV99" s="96">
        <v>3</v>
      </c>
      <c r="AW99" s="3"/>
      <c r="AX99" s="97">
        <v>0.17668081806128599</v>
      </c>
      <c r="AY99" s="98">
        <v>1.52666372368367</v>
      </c>
      <c r="AZ99" s="98">
        <v>1.6094053979541101</v>
      </c>
      <c r="BA99" s="98">
        <v>2.3506734350194201</v>
      </c>
      <c r="BB99" s="89">
        <v>1.8265323766390801E-2</v>
      </c>
      <c r="BC99" s="99">
        <v>-20.620891391328801</v>
      </c>
      <c r="BD99" s="86">
        <v>43843</v>
      </c>
      <c r="BE99" s="86">
        <v>43910</v>
      </c>
      <c r="BF99" s="95">
        <v>123</v>
      </c>
      <c r="BG99" s="86">
        <v>44014</v>
      </c>
      <c r="BH99" s="3"/>
    </row>
    <row r="100" spans="1:60" x14ac:dyDescent="0.25">
      <c r="A100" s="3"/>
      <c r="B100" s="81" t="s">
        <v>1336</v>
      </c>
      <c r="C100" s="81" t="s">
        <v>3648</v>
      </c>
      <c r="D100" s="81" t="s">
        <v>671</v>
      </c>
      <c r="E100" s="82" t="s">
        <v>1196</v>
      </c>
      <c r="F100" s="82" t="s">
        <v>1105</v>
      </c>
      <c r="G100" s="83" t="s">
        <v>1122</v>
      </c>
      <c r="H100" s="84" t="s">
        <v>1140</v>
      </c>
      <c r="I100" s="85" t="s">
        <v>3480</v>
      </c>
      <c r="J100" s="85" t="s">
        <v>3649</v>
      </c>
      <c r="K100" s="3"/>
      <c r="L100" s="86">
        <v>44029</v>
      </c>
      <c r="M100" s="87">
        <v>1860.1111999992299</v>
      </c>
      <c r="N100" s="88">
        <v>1860.1111999992299</v>
      </c>
      <c r="O100" s="88">
        <v>1888.1019000001299</v>
      </c>
      <c r="P100" s="89">
        <f t="shared" si="1"/>
        <v>0.98517521750235082</v>
      </c>
      <c r="Q100" s="86">
        <v>44025</v>
      </c>
      <c r="R100" s="90">
        <v>459446.32299999997</v>
      </c>
      <c r="S100" s="90">
        <v>321689.93424414098</v>
      </c>
      <c r="T100" s="3"/>
      <c r="U100" s="91">
        <v>-7.3483317601130702E-3</v>
      </c>
      <c r="V100" s="92">
        <v>0.43794143412014802</v>
      </c>
      <c r="W100" s="91">
        <v>6.6124175637014601E-2</v>
      </c>
      <c r="X100" s="92">
        <v>6.6209271795742097</v>
      </c>
      <c r="Y100" s="91">
        <v>1.3691703881704599E-2</v>
      </c>
      <c r="Z100" s="92">
        <v>19.519326297013301</v>
      </c>
      <c r="AA100" s="91">
        <v>0.25609639652975602</v>
      </c>
      <c r="AB100" s="92">
        <v>46.507668013800902</v>
      </c>
      <c r="AC100" s="91">
        <v>0.21978576202847799</v>
      </c>
      <c r="AD100" s="92">
        <v>47.326772155240199</v>
      </c>
      <c r="AE100" s="91">
        <v>0.20396263848117099</v>
      </c>
      <c r="AF100" s="93">
        <v>41.235673542832998</v>
      </c>
      <c r="AG100" s="91">
        <v>1.8664654286112602E-2</v>
      </c>
      <c r="AH100" s="92">
        <v>0.96023547648655905</v>
      </c>
      <c r="AI100" s="91">
        <v>8.0248990636464401E-2</v>
      </c>
      <c r="AJ100" s="92">
        <v>22.5082747435663</v>
      </c>
      <c r="AK100" s="91">
        <v>0.86011119999922803</v>
      </c>
      <c r="AL100" s="91">
        <v>7.2855616484957905E-2</v>
      </c>
      <c r="AM100" s="92">
        <v>91.0060860986123</v>
      </c>
      <c r="AN100" s="3"/>
      <c r="AO100" s="94">
        <v>4.49638795889769E-2</v>
      </c>
      <c r="AP100" s="94">
        <v>-3.7029377276667198E-2</v>
      </c>
      <c r="AQ100" s="94">
        <v>0.105796321486268</v>
      </c>
      <c r="AR100" s="94">
        <v>-8.2278890013258194E-2</v>
      </c>
      <c r="AS100" s="95">
        <v>8</v>
      </c>
      <c r="AT100" s="95">
        <v>4</v>
      </c>
      <c r="AU100" s="95">
        <v>9</v>
      </c>
      <c r="AV100" s="96">
        <v>3</v>
      </c>
      <c r="AW100" s="3"/>
      <c r="AX100" s="97">
        <v>0.17666879142605499</v>
      </c>
      <c r="AY100" s="98">
        <v>1.42071560974</v>
      </c>
      <c r="AZ100" s="98">
        <v>1.5412773594671301</v>
      </c>
      <c r="BA100" s="98">
        <v>2.1789673722269098</v>
      </c>
      <c r="BB100" s="89">
        <v>1.82628865908919E-2</v>
      </c>
      <c r="BC100" s="99">
        <v>-20.838580518000501</v>
      </c>
      <c r="BD100" s="86">
        <v>43843</v>
      </c>
      <c r="BE100" s="86">
        <v>43910</v>
      </c>
      <c r="BF100" s="95">
        <v>125</v>
      </c>
      <c r="BG100" s="86">
        <v>44018</v>
      </c>
      <c r="BH100" s="3"/>
    </row>
    <row r="101" spans="1:60" x14ac:dyDescent="0.25">
      <c r="A101" s="3"/>
      <c r="B101" s="81" t="s">
        <v>1337</v>
      </c>
      <c r="C101" s="81" t="s">
        <v>3650</v>
      </c>
      <c r="D101" s="81" t="s">
        <v>671</v>
      </c>
      <c r="E101" s="82" t="s">
        <v>1161</v>
      </c>
      <c r="F101" s="82" t="s">
        <v>1100</v>
      </c>
      <c r="G101" s="83" t="s">
        <v>1122</v>
      </c>
      <c r="H101" s="84" t="s">
        <v>1140</v>
      </c>
      <c r="I101" s="85" t="s">
        <v>3651</v>
      </c>
      <c r="J101" s="85" t="s">
        <v>3652</v>
      </c>
      <c r="K101" s="3"/>
      <c r="L101" s="86">
        <v>44029</v>
      </c>
      <c r="M101" s="87">
        <v>732.61125000007496</v>
      </c>
      <c r="N101" s="88">
        <v>732.61125000007496</v>
      </c>
      <c r="O101" s="88">
        <v>758.870872000232</v>
      </c>
      <c r="P101" s="89">
        <f t="shared" si="1"/>
        <v>0.96539645548531605</v>
      </c>
      <c r="Q101" s="86">
        <v>44025</v>
      </c>
      <c r="R101" s="90">
        <v>7419270.3401250001</v>
      </c>
      <c r="S101" s="90">
        <v>5792432.1207265602</v>
      </c>
      <c r="T101" s="3"/>
      <c r="U101" s="91">
        <v>-2.0062059295014499E-2</v>
      </c>
      <c r="V101" s="92">
        <v>-0.83343131936999304</v>
      </c>
      <c r="W101" s="91">
        <v>0.10108921390929</v>
      </c>
      <c r="X101" s="92">
        <v>10.1174310068018</v>
      </c>
      <c r="Y101" s="91">
        <v>1.6208397100854199E-2</v>
      </c>
      <c r="Z101" s="92">
        <v>19.770995618920999</v>
      </c>
      <c r="AA101" s="91">
        <v>0.24115803681168499</v>
      </c>
      <c r="AB101" s="92">
        <v>45.013832041993702</v>
      </c>
      <c r="AC101" s="91">
        <v>0.17196977941057401</v>
      </c>
      <c r="AD101" s="92">
        <v>42.5451738934498</v>
      </c>
      <c r="AE101" s="91">
        <v>0.158982159213338</v>
      </c>
      <c r="AF101" s="93">
        <v>36.737625616020502</v>
      </c>
      <c r="AG101" s="91">
        <v>2.4442907943012002E-2</v>
      </c>
      <c r="AH101" s="92">
        <v>1.5380608421764901</v>
      </c>
      <c r="AI101" s="91">
        <v>8.9318696247646601E-2</v>
      </c>
      <c r="AJ101" s="92">
        <v>23.415245304670002</v>
      </c>
      <c r="AK101" s="91">
        <v>0.56005335070600304</v>
      </c>
      <c r="AL101" s="91">
        <v>6.5173520028110901E-2</v>
      </c>
      <c r="AM101" s="92">
        <v>52.849243684439003</v>
      </c>
      <c r="AN101" s="3"/>
      <c r="AO101" s="94">
        <v>3.6513327642751399E-2</v>
      </c>
      <c r="AP101" s="94">
        <v>-4.6951385474167197E-2</v>
      </c>
      <c r="AQ101" s="94">
        <v>0.14973679719885699</v>
      </c>
      <c r="AR101" s="94">
        <v>-9.05828616696817E-2</v>
      </c>
      <c r="AS101" s="95">
        <v>7</v>
      </c>
      <c r="AT101" s="95">
        <v>5</v>
      </c>
      <c r="AU101" s="95">
        <v>9</v>
      </c>
      <c r="AV101" s="96">
        <v>3</v>
      </c>
      <c r="AW101" s="3"/>
      <c r="AX101" s="97">
        <v>0.18646819724875999</v>
      </c>
      <c r="AY101" s="98">
        <v>1.3841125278395301</v>
      </c>
      <c r="AZ101" s="98">
        <v>1.51241944264075</v>
      </c>
      <c r="BA101" s="98">
        <v>2.0265384637750699</v>
      </c>
      <c r="BB101" s="89">
        <v>1.9222875654650098E-2</v>
      </c>
      <c r="BC101" s="99">
        <v>-18.712921139522201</v>
      </c>
      <c r="BD101" s="86">
        <v>43844</v>
      </c>
      <c r="BE101" s="86">
        <v>43913</v>
      </c>
      <c r="BF101" s="95">
        <v>122</v>
      </c>
      <c r="BG101" s="86">
        <v>44014</v>
      </c>
      <c r="BH101" s="3"/>
    </row>
    <row r="102" spans="1:60" x14ac:dyDescent="0.25">
      <c r="A102" s="3"/>
      <c r="B102" s="81" t="s">
        <v>1338</v>
      </c>
      <c r="C102" s="81" t="s">
        <v>3653</v>
      </c>
      <c r="D102" s="81" t="s">
        <v>671</v>
      </c>
      <c r="E102" s="82" t="s">
        <v>1170</v>
      </c>
      <c r="F102" s="82" t="s">
        <v>1100</v>
      </c>
      <c r="G102" s="83" t="s">
        <v>1122</v>
      </c>
      <c r="H102" s="84" t="s">
        <v>1140</v>
      </c>
      <c r="I102" s="85" t="s">
        <v>3651</v>
      </c>
      <c r="J102" s="85" t="s">
        <v>3654</v>
      </c>
      <c r="K102" s="3"/>
      <c r="L102" s="86">
        <v>44029</v>
      </c>
      <c r="M102" s="87">
        <v>923.10749999992504</v>
      </c>
      <c r="N102" s="88">
        <v>923.10749999992504</v>
      </c>
      <c r="O102" s="88">
        <v>956.10137999989104</v>
      </c>
      <c r="P102" s="89">
        <f t="shared" si="1"/>
        <v>0.96549123273938819</v>
      </c>
      <c r="Q102" s="86">
        <v>44025</v>
      </c>
      <c r="R102" s="90">
        <v>12695740.005375</v>
      </c>
      <c r="S102" s="90">
        <v>10822775.6472969</v>
      </c>
      <c r="T102" s="3"/>
      <c r="U102" s="91">
        <v>-2.00321924503442E-2</v>
      </c>
      <c r="V102" s="92">
        <v>-0.83044463490296005</v>
      </c>
      <c r="W102" s="91">
        <v>0.10248280909217999</v>
      </c>
      <c r="X102" s="92">
        <v>10.2567905250908</v>
      </c>
      <c r="Y102" s="91">
        <v>2.4049701136391401E-2</v>
      </c>
      <c r="Z102" s="92">
        <v>20.555126022489301</v>
      </c>
      <c r="AA102" s="91">
        <v>0.26048424617503801</v>
      </c>
      <c r="AB102" s="92">
        <v>46.946452978299902</v>
      </c>
      <c r="AC102" s="91">
        <v>0.21148514493514101</v>
      </c>
      <c r="AD102" s="92">
        <v>46.496710445906501</v>
      </c>
      <c r="AE102" s="91">
        <v>0.21693298861471699</v>
      </c>
      <c r="AF102" s="93">
        <v>42.532708556158497</v>
      </c>
      <c r="AG102" s="91">
        <v>2.5168020241835599E-2</v>
      </c>
      <c r="AH102" s="92">
        <v>1.6105720720588601</v>
      </c>
      <c r="AI102" s="91">
        <v>9.8540364579093903E-2</v>
      </c>
      <c r="AJ102" s="92">
        <v>24.337412137829201</v>
      </c>
      <c r="AK102" s="91">
        <v>0.77221071993699297</v>
      </c>
      <c r="AL102" s="91">
        <v>8.4631418740173103E-2</v>
      </c>
      <c r="AM102" s="92">
        <v>74.064980607596198</v>
      </c>
      <c r="AN102" s="3"/>
      <c r="AO102" s="94">
        <v>3.6681273613794502E-2</v>
      </c>
      <c r="AP102" s="94">
        <v>-4.69474805850041E-2</v>
      </c>
      <c r="AQ102" s="94">
        <v>0.15117741725960501</v>
      </c>
      <c r="AR102" s="94">
        <v>-8.9359275009919706E-2</v>
      </c>
      <c r="AS102" s="95">
        <v>7</v>
      </c>
      <c r="AT102" s="95">
        <v>5</v>
      </c>
      <c r="AU102" s="95">
        <v>9</v>
      </c>
      <c r="AV102" s="96">
        <v>3</v>
      </c>
      <c r="AW102" s="3"/>
      <c r="AX102" s="97">
        <v>0.18637181745085399</v>
      </c>
      <c r="AY102" s="98">
        <v>1.4829261892991801</v>
      </c>
      <c r="AZ102" s="98">
        <v>1.5792545571494001</v>
      </c>
      <c r="BA102" s="98">
        <v>2.1786505374002401</v>
      </c>
      <c r="BB102" s="89">
        <v>1.9214068780820499E-2</v>
      </c>
      <c r="BC102" s="99">
        <v>-18.4731947126857</v>
      </c>
      <c r="BD102" s="86">
        <v>43844</v>
      </c>
      <c r="BE102" s="86">
        <v>43913</v>
      </c>
      <c r="BF102" s="95">
        <v>116</v>
      </c>
      <c r="BG102" s="86">
        <v>44006</v>
      </c>
      <c r="BH102" s="3"/>
    </row>
    <row r="103" spans="1:60" x14ac:dyDescent="0.25">
      <c r="A103" s="3"/>
      <c r="B103" s="81" t="s">
        <v>1339</v>
      </c>
      <c r="C103" s="81" t="s">
        <v>3655</v>
      </c>
      <c r="D103" s="81" t="s">
        <v>671</v>
      </c>
      <c r="E103" s="82" t="s">
        <v>1165</v>
      </c>
      <c r="F103" s="82" t="s">
        <v>1100</v>
      </c>
      <c r="G103" s="83" t="s">
        <v>1122</v>
      </c>
      <c r="H103" s="84" t="s">
        <v>1140</v>
      </c>
      <c r="I103" s="85" t="s">
        <v>3651</v>
      </c>
      <c r="J103" s="85" t="s">
        <v>3656</v>
      </c>
      <c r="K103" s="3"/>
      <c r="L103" s="86">
        <v>44029</v>
      </c>
      <c r="M103" s="87">
        <v>981.77625000011199</v>
      </c>
      <c r="N103" s="88">
        <v>981.77625000011199</v>
      </c>
      <c r="O103" s="88">
        <v>1016.75727399997</v>
      </c>
      <c r="P103" s="89">
        <f t="shared" si="1"/>
        <v>0.9655955016065525</v>
      </c>
      <c r="Q103" s="86">
        <v>44025</v>
      </c>
      <c r="R103" s="90">
        <v>8256627.5793749997</v>
      </c>
      <c r="S103" s="90">
        <v>6690158.4624375002</v>
      </c>
      <c r="T103" s="3"/>
      <c r="U103" s="91">
        <v>-1.9964983113823099E-2</v>
      </c>
      <c r="V103" s="92">
        <v>-0.82372370125085603</v>
      </c>
      <c r="W103" s="91">
        <v>0.102775452380301</v>
      </c>
      <c r="X103" s="92">
        <v>10.2860548539029</v>
      </c>
      <c r="Y103" s="91">
        <v>2.58541241528292E-2</v>
      </c>
      <c r="Z103" s="92">
        <v>20.735568324133101</v>
      </c>
      <c r="AA103" s="91">
        <v>0.26500921162369201</v>
      </c>
      <c r="AB103" s="92">
        <v>47.398949523165399</v>
      </c>
      <c r="AC103" s="91">
        <v>0.22063429016649</v>
      </c>
      <c r="AD103" s="92">
        <v>47.411624969041398</v>
      </c>
      <c r="AE103" s="91">
        <v>0.230432334578072</v>
      </c>
      <c r="AF103" s="93">
        <v>43.882643152493998</v>
      </c>
      <c r="AG103" s="91">
        <v>2.5431956479223999E-2</v>
      </c>
      <c r="AH103" s="92">
        <v>1.6369656957976999</v>
      </c>
      <c r="AI103" s="91">
        <v>0.10057845552000801</v>
      </c>
      <c r="AJ103" s="92">
        <v>24.541221231920598</v>
      </c>
      <c r="AK103" s="91">
        <v>0.82762726219836602</v>
      </c>
      <c r="AL103" s="91">
        <v>8.9383181259181599E-2</v>
      </c>
      <c r="AM103" s="92">
        <v>79.606634833733594</v>
      </c>
      <c r="AN103" s="3"/>
      <c r="AO103" s="94">
        <v>3.6689574753836503E-2</v>
      </c>
      <c r="AP103" s="94">
        <v>-4.68284562694316E-2</v>
      </c>
      <c r="AQ103" s="94">
        <v>0.15145808585482901</v>
      </c>
      <c r="AR103" s="94">
        <v>-8.9016749555448804E-2</v>
      </c>
      <c r="AS103" s="95">
        <v>7</v>
      </c>
      <c r="AT103" s="95">
        <v>5</v>
      </c>
      <c r="AU103" s="95">
        <v>9</v>
      </c>
      <c r="AV103" s="96">
        <v>3</v>
      </c>
      <c r="AW103" s="3"/>
      <c r="AX103" s="97">
        <v>0.18636013683979399</v>
      </c>
      <c r="AY103" s="98">
        <v>1.50759841159925</v>
      </c>
      <c r="AZ103" s="98">
        <v>1.59606071526468</v>
      </c>
      <c r="BA103" s="98">
        <v>2.21739935392179</v>
      </c>
      <c r="BB103" s="89">
        <v>1.9213530690613E-2</v>
      </c>
      <c r="BC103" s="99">
        <v>-18.4192890968698</v>
      </c>
      <c r="BD103" s="86">
        <v>43844</v>
      </c>
      <c r="BE103" s="86">
        <v>43913</v>
      </c>
      <c r="BF103" s="95">
        <v>116</v>
      </c>
      <c r="BG103" s="86">
        <v>44006</v>
      </c>
      <c r="BH103" s="3"/>
    </row>
    <row r="104" spans="1:60" x14ac:dyDescent="0.25">
      <c r="A104" s="3"/>
      <c r="B104" s="81" t="s">
        <v>1340</v>
      </c>
      <c r="C104" s="81" t="s">
        <v>3657</v>
      </c>
      <c r="D104" s="81" t="s">
        <v>671</v>
      </c>
      <c r="E104" s="82" t="s">
        <v>1166</v>
      </c>
      <c r="F104" s="82" t="s">
        <v>1100</v>
      </c>
      <c r="G104" s="83" t="s">
        <v>1122</v>
      </c>
      <c r="H104" s="84" t="s">
        <v>1140</v>
      </c>
      <c r="I104" s="85" t="s">
        <v>3651</v>
      </c>
      <c r="J104" s="85" t="s">
        <v>3658</v>
      </c>
      <c r="K104" s="3"/>
      <c r="L104" s="86">
        <v>44029</v>
      </c>
      <c r="M104" s="87">
        <v>684.967500000261</v>
      </c>
      <c r="N104" s="88">
        <v>684.967500000261</v>
      </c>
      <c r="O104" s="88">
        <v>754.83853400033001</v>
      </c>
      <c r="P104" s="89">
        <f t="shared" si="1"/>
        <v>0.90743578811513292</v>
      </c>
      <c r="Q104" s="86">
        <v>43910</v>
      </c>
      <c r="R104" s="90">
        <v>0</v>
      </c>
      <c r="S104" s="90">
        <v>0</v>
      </c>
      <c r="T104" s="3"/>
      <c r="U104" s="91">
        <v>-4.6962062242528202E-4</v>
      </c>
      <c r="V104" s="92">
        <v>1.12581254788893</v>
      </c>
      <c r="W104" s="91">
        <v>1.07816711588384E-2</v>
      </c>
      <c r="X104" s="92">
        <v>1.0866767317566</v>
      </c>
      <c r="Y104" s="91">
        <v>1.8283852281456299E-2</v>
      </c>
      <c r="Z104" s="92">
        <v>19.9785411369812</v>
      </c>
      <c r="AA104" s="91">
        <v>0.15897450992095399</v>
      </c>
      <c r="AB104" s="92">
        <v>36.795479352877003</v>
      </c>
      <c r="AC104" s="91">
        <v>0.21417228141042899</v>
      </c>
      <c r="AD104" s="92">
        <v>46.765424093464397</v>
      </c>
      <c r="AE104" s="91">
        <v>0.196481205750315</v>
      </c>
      <c r="AF104" s="93">
        <v>40.487530269718299</v>
      </c>
      <c r="AG104" s="91">
        <v>-3.5352050565052202E-2</v>
      </c>
      <c r="AH104" s="92">
        <v>-4.4414350086299201</v>
      </c>
      <c r="AI104" s="91">
        <v>5.7586419919971397E-2</v>
      </c>
      <c r="AJ104" s="92">
        <v>20.242017671902399</v>
      </c>
      <c r="AK104" s="91">
        <v>0.39642310187977298</v>
      </c>
      <c r="AL104" s="91">
        <v>4.8548039480010602E-2</v>
      </c>
      <c r="AM104" s="92">
        <v>36.486218801816001</v>
      </c>
      <c r="AN104" s="3"/>
      <c r="AO104" s="94">
        <v>3.6556978096996297E-2</v>
      </c>
      <c r="AP104" s="94">
        <v>-2.3708267339316101E-2</v>
      </c>
      <c r="AQ104" s="94">
        <v>0.140306192692224</v>
      </c>
      <c r="AR104" s="94">
        <v>-0.100971928765794</v>
      </c>
      <c r="AS104" s="95">
        <v>8</v>
      </c>
      <c r="AT104" s="95">
        <v>4</v>
      </c>
      <c r="AU104" s="95">
        <v>7</v>
      </c>
      <c r="AV104" s="96">
        <v>5</v>
      </c>
      <c r="AW104" s="3"/>
      <c r="AX104" s="97">
        <v>0.136097821925941</v>
      </c>
      <c r="AY104" s="98">
        <v>1.0293086800811599</v>
      </c>
      <c r="AZ104" s="98">
        <v>1.0629262059828799</v>
      </c>
      <c r="BA104" s="98">
        <v>1.6131432322818</v>
      </c>
      <c r="BB104" s="89">
        <v>1.40845535846347E-2</v>
      </c>
      <c r="BC104" s="99">
        <v>-11.8525517670932</v>
      </c>
      <c r="BD104" s="86">
        <v>43910</v>
      </c>
      <c r="BE104" s="86">
        <v>43990</v>
      </c>
      <c r="BF104" s="95"/>
      <c r="BG104" s="86"/>
      <c r="BH104" s="3"/>
    </row>
    <row r="105" spans="1:60" x14ac:dyDescent="0.25">
      <c r="A105" s="3"/>
      <c r="B105" s="81" t="s">
        <v>44</v>
      </c>
      <c r="C105" s="81" t="s">
        <v>3659</v>
      </c>
      <c r="D105" s="81" t="s">
        <v>671</v>
      </c>
      <c r="E105" s="82" t="s">
        <v>1177</v>
      </c>
      <c r="F105" s="82" t="s">
        <v>1100</v>
      </c>
      <c r="G105" s="83" t="s">
        <v>1122</v>
      </c>
      <c r="H105" s="84" t="s">
        <v>1140</v>
      </c>
      <c r="I105" s="85" t="s">
        <v>3651</v>
      </c>
      <c r="J105" s="85" t="s">
        <v>3660</v>
      </c>
      <c r="K105" s="3"/>
      <c r="L105" s="86">
        <v>44029</v>
      </c>
      <c r="M105" s="87">
        <v>939.72374999988801</v>
      </c>
      <c r="N105" s="88">
        <v>939.72374999988801</v>
      </c>
      <c r="O105" s="88">
        <v>973.02492799982394</v>
      </c>
      <c r="P105" s="89">
        <f t="shared" si="1"/>
        <v>0.96577561679905699</v>
      </c>
      <c r="Q105" s="86">
        <v>44025</v>
      </c>
      <c r="R105" s="90">
        <v>36351043.903125003</v>
      </c>
      <c r="S105" s="90">
        <v>24276774.6209688</v>
      </c>
      <c r="T105" s="3"/>
      <c r="U105" s="91">
        <v>-2.0015116498143502E-2</v>
      </c>
      <c r="V105" s="92">
        <v>-0.82873703968289203</v>
      </c>
      <c r="W105" s="91">
        <v>0.104648565064126</v>
      </c>
      <c r="X105" s="92">
        <v>10.4733661222854</v>
      </c>
      <c r="Y105" s="91">
        <v>3.6348077548609602E-2</v>
      </c>
      <c r="Z105" s="92">
        <v>21.784963663696502</v>
      </c>
      <c r="AA105" s="91">
        <v>0.29119996516237701</v>
      </c>
      <c r="AB105" s="92">
        <v>50.018024877062999</v>
      </c>
      <c r="AC105" s="91">
        <v>0.27138626132538801</v>
      </c>
      <c r="AD105" s="92">
        <v>52.486822084931198</v>
      </c>
      <c r="AE105" s="91">
        <v>0.30771297199127701</v>
      </c>
      <c r="AF105" s="93">
        <v>51.610706893843599</v>
      </c>
      <c r="AG105" s="91">
        <v>2.63145489116141E-2</v>
      </c>
      <c r="AH105" s="92">
        <v>1.72522493903671</v>
      </c>
      <c r="AI105" s="91">
        <v>0.112890542230161</v>
      </c>
      <c r="AJ105" s="92">
        <v>25.772429902921399</v>
      </c>
      <c r="AK105" s="91">
        <v>0.47845966866414502</v>
      </c>
      <c r="AL105" s="91">
        <v>7.6658449586830102E-2</v>
      </c>
      <c r="AM105" s="92">
        <v>46.625821677502202</v>
      </c>
      <c r="AN105" s="3"/>
      <c r="AO105" s="94">
        <v>3.6849553845968303E-2</v>
      </c>
      <c r="AP105" s="94">
        <v>-4.6890898609490299E-2</v>
      </c>
      <c r="AQ105" s="94">
        <v>0.15340581552663901</v>
      </c>
      <c r="AR105" s="94">
        <v>-8.7489559373352704E-2</v>
      </c>
      <c r="AS105" s="95">
        <v>8</v>
      </c>
      <c r="AT105" s="95">
        <v>4</v>
      </c>
      <c r="AU105" s="95">
        <v>9</v>
      </c>
      <c r="AV105" s="96">
        <v>3</v>
      </c>
      <c r="AW105" s="3"/>
      <c r="AX105" s="97">
        <v>0.18629508988000501</v>
      </c>
      <c r="AY105" s="98">
        <v>1.6447946808912099</v>
      </c>
      <c r="AZ105" s="98">
        <v>1.68722093216638</v>
      </c>
      <c r="BA105" s="98">
        <v>2.4299933884758498</v>
      </c>
      <c r="BB105" s="89">
        <v>1.9208083613684701E-2</v>
      </c>
      <c r="BC105" s="99">
        <v>-18.108061988226801</v>
      </c>
      <c r="BD105" s="86">
        <v>43844</v>
      </c>
      <c r="BE105" s="86">
        <v>43913</v>
      </c>
      <c r="BF105" s="95">
        <v>115</v>
      </c>
      <c r="BG105" s="86">
        <v>44005</v>
      </c>
      <c r="BH105" s="3"/>
    </row>
    <row r="106" spans="1:60" x14ac:dyDescent="0.25">
      <c r="A106" s="3"/>
      <c r="B106" s="81" t="s">
        <v>1341</v>
      </c>
      <c r="C106" s="81" t="s">
        <v>3661</v>
      </c>
      <c r="D106" s="81" t="s">
        <v>671</v>
      </c>
      <c r="E106" s="82" t="s">
        <v>1179</v>
      </c>
      <c r="F106" s="82" t="s">
        <v>1100</v>
      </c>
      <c r="G106" s="83" t="s">
        <v>1122</v>
      </c>
      <c r="H106" s="84" t="s">
        <v>1140</v>
      </c>
      <c r="I106" s="85" t="s">
        <v>3651</v>
      </c>
      <c r="J106" s="85" t="s">
        <v>3662</v>
      </c>
      <c r="K106" s="3"/>
      <c r="L106" s="86">
        <v>44029</v>
      </c>
      <c r="M106" s="87">
        <v>780.17624999955297</v>
      </c>
      <c r="N106" s="88">
        <v>780.17624999955297</v>
      </c>
      <c r="O106" s="88">
        <v>808.21803999971598</v>
      </c>
      <c r="P106" s="89">
        <f t="shared" si="1"/>
        <v>0.96530417707556626</v>
      </c>
      <c r="Q106" s="86">
        <v>44025</v>
      </c>
      <c r="R106" s="90">
        <v>1816813.978875</v>
      </c>
      <c r="S106" s="90">
        <v>1209928.17085352</v>
      </c>
      <c r="T106" s="3"/>
      <c r="U106" s="91">
        <v>-2.0151645706391701E-2</v>
      </c>
      <c r="V106" s="92">
        <v>-0.84238996050771697</v>
      </c>
      <c r="W106" s="91">
        <v>0.10114515242647</v>
      </c>
      <c r="X106" s="92">
        <v>10.1230248585198</v>
      </c>
      <c r="Y106" s="91">
        <v>1.6641955511659E-2</v>
      </c>
      <c r="Z106" s="92">
        <v>19.814351459994199</v>
      </c>
      <c r="AA106" s="91">
        <v>0.24236750376090599</v>
      </c>
      <c r="AB106" s="92">
        <v>45.134778736915898</v>
      </c>
      <c r="AC106" s="91">
        <v>0.17480269478808599</v>
      </c>
      <c r="AD106" s="92">
        <v>42.8284654312301</v>
      </c>
      <c r="AE106" s="91">
        <v>0.14538016285223401</v>
      </c>
      <c r="AF106" s="93">
        <v>35.377425979939296</v>
      </c>
      <c r="AG106" s="91">
        <v>2.4524789347196901E-2</v>
      </c>
      <c r="AH106" s="92">
        <v>1.5462489825949901</v>
      </c>
      <c r="AI106" s="91">
        <v>8.9817834630666796E-2</v>
      </c>
      <c r="AJ106" s="92">
        <v>23.465159142971999</v>
      </c>
      <c r="AK106" s="91">
        <v>0.56060260841506504</v>
      </c>
      <c r="AL106" s="91">
        <v>6.5226754588366007E-2</v>
      </c>
      <c r="AM106" s="92">
        <v>52.904169455345297</v>
      </c>
      <c r="AN106" s="3"/>
      <c r="AO106" s="94">
        <v>3.6585186100637698E-2</v>
      </c>
      <c r="AP106" s="94">
        <v>-4.6878793694340899E-2</v>
      </c>
      <c r="AQ106" s="94">
        <v>0.14979210235294901</v>
      </c>
      <c r="AR106" s="94">
        <v>-9.0384595851937796E-2</v>
      </c>
      <c r="AS106" s="95">
        <v>7</v>
      </c>
      <c r="AT106" s="95">
        <v>5</v>
      </c>
      <c r="AU106" s="95">
        <v>9</v>
      </c>
      <c r="AV106" s="96">
        <v>3</v>
      </c>
      <c r="AW106" s="3"/>
      <c r="AX106" s="97">
        <v>0.18650164551072501</v>
      </c>
      <c r="AY106" s="98">
        <v>1.39041202429144</v>
      </c>
      <c r="AZ106" s="98">
        <v>1.5173290801194499</v>
      </c>
      <c r="BA106" s="98">
        <v>2.03702995091226</v>
      </c>
      <c r="BB106" s="89">
        <v>1.9226825909699999E-2</v>
      </c>
      <c r="BC106" s="99">
        <v>-18.6984071804909</v>
      </c>
      <c r="BD106" s="86">
        <v>43844</v>
      </c>
      <c r="BE106" s="86">
        <v>43913</v>
      </c>
      <c r="BF106" s="95">
        <v>122</v>
      </c>
      <c r="BG106" s="86">
        <v>44014</v>
      </c>
      <c r="BH106" s="3"/>
    </row>
    <row r="107" spans="1:60" x14ac:dyDescent="0.25">
      <c r="A107" s="3"/>
      <c r="B107" s="81" t="s">
        <v>1342</v>
      </c>
      <c r="C107" s="81" t="s">
        <v>3663</v>
      </c>
      <c r="D107" s="81" t="s">
        <v>672</v>
      </c>
      <c r="E107" s="82" t="s">
        <v>1161</v>
      </c>
      <c r="F107" s="82" t="s">
        <v>1107</v>
      </c>
      <c r="G107" s="83" t="s">
        <v>1121</v>
      </c>
      <c r="H107" s="84" t="s">
        <v>1140</v>
      </c>
      <c r="I107" s="85" t="s">
        <v>3480</v>
      </c>
      <c r="J107" s="85" t="s">
        <v>3664</v>
      </c>
      <c r="K107" s="3"/>
      <c r="L107" s="86">
        <v>44029</v>
      </c>
      <c r="M107" s="87">
        <v>1619.69299999997</v>
      </c>
      <c r="N107" s="88">
        <v>1619.69299999997</v>
      </c>
      <c r="O107" s="88">
        <v>1659.40320000052</v>
      </c>
      <c r="P107" s="89">
        <f t="shared" si="1"/>
        <v>0.97606958935565657</v>
      </c>
      <c r="Q107" s="86">
        <v>44022</v>
      </c>
      <c r="R107" s="90">
        <v>969316.29599999997</v>
      </c>
      <c r="S107" s="90">
        <v>510922.17268310499</v>
      </c>
      <c r="T107" s="3"/>
      <c r="U107" s="91">
        <v>-1.5479115509151599E-2</v>
      </c>
      <c r="V107" s="92">
        <v>-0.37513694078370502</v>
      </c>
      <c r="W107" s="91">
        <v>6.3546610032062703E-2</v>
      </c>
      <c r="X107" s="92">
        <v>6.36317061907903</v>
      </c>
      <c r="Y107" s="91">
        <v>7.1044164797058303E-3</v>
      </c>
      <c r="Z107" s="92">
        <v>18.860597556806201</v>
      </c>
      <c r="AA107" s="91">
        <v>0.22573233226110501</v>
      </c>
      <c r="AB107" s="92">
        <v>43.471261586935697</v>
      </c>
      <c r="AC107" s="91">
        <v>0.179612834494037</v>
      </c>
      <c r="AD107" s="92">
        <v>43.309479401796096</v>
      </c>
      <c r="AE107" s="91">
        <v>0.18334798551950399</v>
      </c>
      <c r="AF107" s="93">
        <v>39.1742082466371</v>
      </c>
      <c r="AG107" s="91">
        <v>1.93453027150099E-2</v>
      </c>
      <c r="AH107" s="92">
        <v>1.0283003193762901</v>
      </c>
      <c r="AI107" s="91">
        <v>7.1972364874454797E-2</v>
      </c>
      <c r="AJ107" s="92">
        <v>21.680612167343501</v>
      </c>
      <c r="AK107" s="91">
        <v>0.61969300000055205</v>
      </c>
      <c r="AL107" s="91">
        <v>6.5906313306186307E-2</v>
      </c>
      <c r="AM107" s="92">
        <v>71.493366615497493</v>
      </c>
      <c r="AN107" s="3"/>
      <c r="AO107" s="94">
        <v>3.7604366390951299E-2</v>
      </c>
      <c r="AP107" s="94">
        <v>-5.5364256503744401E-2</v>
      </c>
      <c r="AQ107" s="94">
        <v>0.100600180325273</v>
      </c>
      <c r="AR107" s="94">
        <v>-8.0816942873789196E-2</v>
      </c>
      <c r="AS107" s="95">
        <v>7</v>
      </c>
      <c r="AT107" s="95">
        <v>5</v>
      </c>
      <c r="AU107" s="95">
        <v>9</v>
      </c>
      <c r="AV107" s="96">
        <v>3</v>
      </c>
      <c r="AW107" s="3"/>
      <c r="AX107" s="97">
        <v>0.18636493677826399</v>
      </c>
      <c r="AY107" s="98">
        <v>1.2546912037250899</v>
      </c>
      <c r="AZ107" s="98">
        <v>1.5143820903049301</v>
      </c>
      <c r="BA107" s="98">
        <v>1.8194381988214401</v>
      </c>
      <c r="BB107" s="89">
        <v>1.9202796015652002E-2</v>
      </c>
      <c r="BC107" s="99">
        <v>-21.672109229140901</v>
      </c>
      <c r="BD107" s="86">
        <v>43843</v>
      </c>
      <c r="BE107" s="86">
        <v>43913</v>
      </c>
      <c r="BF107" s="95">
        <v>125</v>
      </c>
      <c r="BG107" s="86">
        <v>44018</v>
      </c>
      <c r="BH107" s="3"/>
    </row>
    <row r="108" spans="1:60" x14ac:dyDescent="0.25">
      <c r="A108" s="3"/>
      <c r="B108" s="81" t="s">
        <v>1343</v>
      </c>
      <c r="C108" s="81" t="s">
        <v>3665</v>
      </c>
      <c r="D108" s="81" t="s">
        <v>672</v>
      </c>
      <c r="E108" s="82" t="s">
        <v>1204</v>
      </c>
      <c r="F108" s="82" t="s">
        <v>1107</v>
      </c>
      <c r="G108" s="83" t="s">
        <v>1121</v>
      </c>
      <c r="H108" s="84" t="s">
        <v>1140</v>
      </c>
      <c r="I108" s="85" t="s">
        <v>3480</v>
      </c>
      <c r="J108" s="85" t="s">
        <v>3666</v>
      </c>
      <c r="K108" s="3"/>
      <c r="L108" s="86">
        <v>44029</v>
      </c>
      <c r="M108" s="87">
        <v>1434.3157999999801</v>
      </c>
      <c r="N108" s="88">
        <v>1434.3157999999801</v>
      </c>
      <c r="O108" s="88">
        <v>1468.93689999916</v>
      </c>
      <c r="P108" s="89">
        <f t="shared" si="1"/>
        <v>0.97643118639119231</v>
      </c>
      <c r="Q108" s="86">
        <v>44022</v>
      </c>
      <c r="R108" s="90">
        <v>148.06700000000001</v>
      </c>
      <c r="S108" s="90">
        <v>132.21035114502899</v>
      </c>
      <c r="T108" s="3"/>
      <c r="U108" s="91">
        <v>-1.54203126649008E-2</v>
      </c>
      <c r="V108" s="92">
        <v>-0.36925665635862998</v>
      </c>
      <c r="W108" s="91">
        <v>6.5184282351765405E-2</v>
      </c>
      <c r="X108" s="92">
        <v>6.5269378510492997</v>
      </c>
      <c r="Y108" s="91">
        <v>1.6475970562169099E-2</v>
      </c>
      <c r="Z108" s="92">
        <v>19.797752965067001</v>
      </c>
      <c r="AA108" s="91">
        <v>0.249710991723987</v>
      </c>
      <c r="AB108" s="92">
        <v>45.869127533223903</v>
      </c>
      <c r="AC108" s="91">
        <v>0.22782414204644699</v>
      </c>
      <c r="AD108" s="92">
        <v>48.130610157037196</v>
      </c>
      <c r="AE108" s="91">
        <v>0.25655146433942699</v>
      </c>
      <c r="AF108" s="93">
        <v>46.494556128629497</v>
      </c>
      <c r="AG108" s="91">
        <v>2.02581211087818E-2</v>
      </c>
      <c r="AH108" s="92">
        <v>1.11958215875347</v>
      </c>
      <c r="AI108" s="91">
        <v>8.2867723462259194E-2</v>
      </c>
      <c r="AJ108" s="92">
        <v>22.770148026145801</v>
      </c>
      <c r="AK108" s="91">
        <v>0.43431579999916697</v>
      </c>
      <c r="AL108" s="91">
        <v>7.5674732597690295E-2</v>
      </c>
      <c r="AM108" s="92">
        <v>38.446834576665402</v>
      </c>
      <c r="AN108" s="3"/>
      <c r="AO108" s="94">
        <v>3.7666521568098701E-2</v>
      </c>
      <c r="AP108" s="94">
        <v>-5.5225217061015401E-2</v>
      </c>
      <c r="AQ108" s="94">
        <v>0.102269434193731</v>
      </c>
      <c r="AR108" s="94">
        <v>-7.9375250534212696E-2</v>
      </c>
      <c r="AS108" s="95">
        <v>7</v>
      </c>
      <c r="AT108" s="95">
        <v>5</v>
      </c>
      <c r="AU108" s="95">
        <v>9</v>
      </c>
      <c r="AV108" s="96">
        <v>3</v>
      </c>
      <c r="AW108" s="3"/>
      <c r="AX108" s="97">
        <v>0.18633572582708399</v>
      </c>
      <c r="AY108" s="98">
        <v>1.3775914890866301</v>
      </c>
      <c r="AZ108" s="98">
        <v>1.6007840672973499</v>
      </c>
      <c r="BA108" s="98">
        <v>2.00591368736423</v>
      </c>
      <c r="BB108" s="89">
        <v>1.9201457953859101E-2</v>
      </c>
      <c r="BC108" s="99">
        <v>-21.392646291205899</v>
      </c>
      <c r="BD108" s="86">
        <v>43843</v>
      </c>
      <c r="BE108" s="86">
        <v>43913</v>
      </c>
      <c r="BF108" s="95">
        <v>124</v>
      </c>
      <c r="BG108" s="86">
        <v>44015</v>
      </c>
      <c r="BH108" s="3"/>
    </row>
    <row r="109" spans="1:60" x14ac:dyDescent="0.25">
      <c r="A109" s="3"/>
      <c r="B109" s="81" t="s">
        <v>1344</v>
      </c>
      <c r="C109" s="81" t="s">
        <v>3667</v>
      </c>
      <c r="D109" s="81" t="s">
        <v>672</v>
      </c>
      <c r="E109" s="82" t="s">
        <v>1205</v>
      </c>
      <c r="F109" s="82" t="s">
        <v>1107</v>
      </c>
      <c r="G109" s="83" t="s">
        <v>1121</v>
      </c>
      <c r="H109" s="84" t="s">
        <v>1140</v>
      </c>
      <c r="I109" s="85" t="s">
        <v>3480</v>
      </c>
      <c r="J109" s="85" t="s">
        <v>3668</v>
      </c>
      <c r="K109" s="3"/>
      <c r="L109" s="86">
        <v>44029</v>
      </c>
      <c r="M109" s="87">
        <v>957.49029999971401</v>
      </c>
      <c r="N109" s="88">
        <v>957.49029999971401</v>
      </c>
      <c r="O109" s="88">
        <v>957.49029999971401</v>
      </c>
      <c r="P109" s="89">
        <f t="shared" si="1"/>
        <v>1</v>
      </c>
      <c r="Q109" s="86">
        <v>44029</v>
      </c>
      <c r="R109" s="90">
        <v>0</v>
      </c>
      <c r="S109" s="90">
        <v>0</v>
      </c>
      <c r="T109" s="3"/>
      <c r="U109" s="91">
        <v>0</v>
      </c>
      <c r="V109" s="92">
        <v>1.17277461013146</v>
      </c>
      <c r="W109" s="91">
        <v>0</v>
      </c>
      <c r="X109" s="92">
        <v>8.5096158727537806E-3</v>
      </c>
      <c r="Y109" s="91">
        <v>0</v>
      </c>
      <c r="Z109" s="92">
        <v>18.1501559088356</v>
      </c>
      <c r="AA109" s="91">
        <v>0</v>
      </c>
      <c r="AB109" s="92">
        <v>20.8980283607962</v>
      </c>
      <c r="AC109" s="91">
        <v>0</v>
      </c>
      <c r="AD109" s="92">
        <v>25.348195952392398</v>
      </c>
      <c r="AE109" s="91">
        <v>0</v>
      </c>
      <c r="AF109" s="93">
        <v>20.8394096946868</v>
      </c>
      <c r="AG109" s="91">
        <v>0</v>
      </c>
      <c r="AH109" s="92">
        <v>-0.90622995212470403</v>
      </c>
      <c r="AI109" s="91">
        <v>0</v>
      </c>
      <c r="AJ109" s="92">
        <v>14.483375679905301</v>
      </c>
      <c r="AK109" s="91">
        <v>-4.2509700000664501E-2</v>
      </c>
      <c r="AL109" s="91">
        <v>-8.7470747675979493E-3</v>
      </c>
      <c r="AM109" s="92">
        <v>-9.2357154233468499</v>
      </c>
      <c r="AN109" s="3"/>
      <c r="AO109" s="94">
        <v>0</v>
      </c>
      <c r="AP109" s="94">
        <v>0</v>
      </c>
      <c r="AQ109" s="94">
        <v>0</v>
      </c>
      <c r="AR109" s="94">
        <v>0</v>
      </c>
      <c r="AS109" s="95">
        <v>0</v>
      </c>
      <c r="AT109" s="95">
        <v>0</v>
      </c>
      <c r="AU109" s="95">
        <v>7</v>
      </c>
      <c r="AV109" s="96">
        <v>5</v>
      </c>
      <c r="AW109" s="3"/>
      <c r="AX109" s="97">
        <v>0</v>
      </c>
      <c r="AY109" s="98">
        <v>-113.07365610974399</v>
      </c>
      <c r="AZ109" s="98">
        <v>0.54787164163735702</v>
      </c>
      <c r="BA109" s="98">
        <v>-15.957369743191499</v>
      </c>
      <c r="BB109" s="89">
        <v>0</v>
      </c>
      <c r="BC109" s="99">
        <v>0</v>
      </c>
      <c r="BD109" s="86">
        <v>43664</v>
      </c>
      <c r="BE109" s="86"/>
      <c r="BF109" s="95"/>
      <c r="BG109" s="86"/>
      <c r="BH109" s="3"/>
    </row>
    <row r="110" spans="1:60" x14ac:dyDescent="0.25">
      <c r="A110" s="3"/>
      <c r="B110" s="81" t="s">
        <v>1345</v>
      </c>
      <c r="C110" s="81" t="s">
        <v>3669</v>
      </c>
      <c r="D110" s="81" t="s">
        <v>672</v>
      </c>
      <c r="E110" s="82" t="s">
        <v>1162</v>
      </c>
      <c r="F110" s="82" t="s">
        <v>1107</v>
      </c>
      <c r="G110" s="83" t="s">
        <v>1121</v>
      </c>
      <c r="H110" s="84" t="s">
        <v>1140</v>
      </c>
      <c r="I110" s="85" t="s">
        <v>3480</v>
      </c>
      <c r="J110" s="85" t="s">
        <v>3670</v>
      </c>
      <c r="K110" s="3"/>
      <c r="L110" s="86">
        <v>44029</v>
      </c>
      <c r="M110" s="87">
        <v>1706.2304999995999</v>
      </c>
      <c r="N110" s="88">
        <v>1706.2304999995999</v>
      </c>
      <c r="O110" s="88">
        <v>1747.8236999996</v>
      </c>
      <c r="P110" s="89">
        <f t="shared" si="1"/>
        <v>0.9762028630233075</v>
      </c>
      <c r="Q110" s="86">
        <v>44022</v>
      </c>
      <c r="R110" s="90">
        <v>457839.94500000001</v>
      </c>
      <c r="S110" s="90">
        <v>347536.58872900403</v>
      </c>
      <c r="T110" s="3"/>
      <c r="U110" s="91">
        <v>-1.54599226589198E-2</v>
      </c>
      <c r="V110" s="92">
        <v>-0.37321765576052701</v>
      </c>
      <c r="W110" s="91">
        <v>6.4169084474997404E-2</v>
      </c>
      <c r="X110" s="92">
        <v>6.42541806337249</v>
      </c>
      <c r="Y110" s="91">
        <v>1.06856984784827E-2</v>
      </c>
      <c r="Z110" s="92">
        <v>19.218725756683899</v>
      </c>
      <c r="AA110" s="91">
        <v>0.23452458267653101</v>
      </c>
      <c r="AB110" s="92">
        <v>44.3504866284784</v>
      </c>
      <c r="AC110" s="91">
        <v>0.19658556324604401</v>
      </c>
      <c r="AD110" s="92">
        <v>45.006752277026003</v>
      </c>
      <c r="AE110" s="91">
        <v>0.20897403784881999</v>
      </c>
      <c r="AF110" s="93">
        <v>41.736813479568802</v>
      </c>
      <c r="AG110" s="91">
        <v>1.9683325319419999E-2</v>
      </c>
      <c r="AH110" s="92">
        <v>1.0621025798172901</v>
      </c>
      <c r="AI110" s="91">
        <v>7.6141075776831699E-2</v>
      </c>
      <c r="AJ110" s="92">
        <v>22.0974832575885</v>
      </c>
      <c r="AK110" s="91">
        <v>0.706230500000529</v>
      </c>
      <c r="AL110" s="91">
        <v>7.3274651091196602E-2</v>
      </c>
      <c r="AM110" s="92">
        <v>80.147116615553401</v>
      </c>
      <c r="AN110" s="3"/>
      <c r="AO110" s="94">
        <v>3.7624636363034397E-2</v>
      </c>
      <c r="AP110" s="94">
        <v>-5.5308955759755897E-2</v>
      </c>
      <c r="AQ110" s="94">
        <v>0.101244397756091</v>
      </c>
      <c r="AR110" s="94">
        <v>-8.0261042147903902E-2</v>
      </c>
      <c r="AS110" s="95">
        <v>7</v>
      </c>
      <c r="AT110" s="95">
        <v>5</v>
      </c>
      <c r="AU110" s="95">
        <v>9</v>
      </c>
      <c r="AV110" s="96">
        <v>3</v>
      </c>
      <c r="AW110" s="3"/>
      <c r="AX110" s="97">
        <v>0.18635531381180001</v>
      </c>
      <c r="AY110" s="98">
        <v>1.29978128534822</v>
      </c>
      <c r="AZ110" s="98">
        <v>1.5460968356364899</v>
      </c>
      <c r="BA110" s="98">
        <v>1.88775804922261</v>
      </c>
      <c r="BB110" s="89">
        <v>1.9202450155135001E-2</v>
      </c>
      <c r="BC110" s="99">
        <v>-21.565101244312199</v>
      </c>
      <c r="BD110" s="86">
        <v>43843</v>
      </c>
      <c r="BE110" s="86">
        <v>43913</v>
      </c>
      <c r="BF110" s="95">
        <v>125</v>
      </c>
      <c r="BG110" s="86">
        <v>44018</v>
      </c>
      <c r="BH110" s="3"/>
    </row>
    <row r="111" spans="1:60" x14ac:dyDescent="0.25">
      <c r="A111" s="3"/>
      <c r="B111" s="81" t="s">
        <v>1346</v>
      </c>
      <c r="C111" s="81" t="s">
        <v>3671</v>
      </c>
      <c r="D111" s="81" t="s">
        <v>672</v>
      </c>
      <c r="E111" s="82" t="s">
        <v>1186</v>
      </c>
      <c r="F111" s="82" t="s">
        <v>1107</v>
      </c>
      <c r="G111" s="83" t="s">
        <v>1121</v>
      </c>
      <c r="H111" s="84" t="s">
        <v>1140</v>
      </c>
      <c r="I111" s="85" t="s">
        <v>3480</v>
      </c>
      <c r="J111" s="85" t="s">
        <v>3672</v>
      </c>
      <c r="K111" s="3"/>
      <c r="L111" s="86">
        <v>44029</v>
      </c>
      <c r="M111" s="87">
        <v>1884.33630000055</v>
      </c>
      <c r="N111" s="88">
        <v>1884.33630000055</v>
      </c>
      <c r="O111" s="88">
        <v>1929.82340000011</v>
      </c>
      <c r="P111" s="89">
        <f t="shared" si="1"/>
        <v>0.97642939763319403</v>
      </c>
      <c r="Q111" s="86">
        <v>44022</v>
      </c>
      <c r="R111" s="90">
        <v>1657121.311</v>
      </c>
      <c r="S111" s="90">
        <v>1415320.2475644499</v>
      </c>
      <c r="T111" s="3"/>
      <c r="U111" s="91">
        <v>-1.54272364161443E-2</v>
      </c>
      <c r="V111" s="92">
        <v>-0.36994903148297498</v>
      </c>
      <c r="W111" s="91">
        <v>6.5227791717916303E-2</v>
      </c>
      <c r="X111" s="92">
        <v>6.5312887876643799</v>
      </c>
      <c r="Y111" s="91">
        <v>1.6800821929791699E-2</v>
      </c>
      <c r="Z111" s="92">
        <v>19.830238101829298</v>
      </c>
      <c r="AA111" s="91">
        <v>0.24961042854003601</v>
      </c>
      <c r="AB111" s="92">
        <v>45.859071214799798</v>
      </c>
      <c r="AC111" s="91">
        <v>0.22598997938621301</v>
      </c>
      <c r="AD111" s="92">
        <v>47.947193891042801</v>
      </c>
      <c r="AE111" s="91">
        <v>0.25380052000953601</v>
      </c>
      <c r="AF111" s="93">
        <v>46.219461695640298</v>
      </c>
      <c r="AG111" s="91">
        <v>2.0258092225048999E-2</v>
      </c>
      <c r="AH111" s="92">
        <v>1.1195792703802001</v>
      </c>
      <c r="AI111" s="91">
        <v>8.3262369507865502E-2</v>
      </c>
      <c r="AJ111" s="92">
        <v>22.809612630691799</v>
      </c>
      <c r="AK111" s="91">
        <v>0.88433630000101404</v>
      </c>
      <c r="AL111" s="91">
        <v>8.8001881267700796E-2</v>
      </c>
      <c r="AM111" s="92">
        <v>94.672304081730502</v>
      </c>
      <c r="AN111" s="3"/>
      <c r="AO111" s="94">
        <v>3.7659009218259598E-2</v>
      </c>
      <c r="AP111" s="94">
        <v>-5.5215075011801701E-2</v>
      </c>
      <c r="AQ111" s="94">
        <v>0.102339883373206</v>
      </c>
      <c r="AR111" s="94">
        <v>-7.9315561554758496E-2</v>
      </c>
      <c r="AS111" s="95">
        <v>7</v>
      </c>
      <c r="AT111" s="95">
        <v>5</v>
      </c>
      <c r="AU111" s="95">
        <v>9</v>
      </c>
      <c r="AV111" s="96">
        <v>3</v>
      </c>
      <c r="AW111" s="3"/>
      <c r="AX111" s="97">
        <v>0.186339845882903</v>
      </c>
      <c r="AY111" s="98">
        <v>1.3771237869677899</v>
      </c>
      <c r="AZ111" s="98">
        <v>1.6004893878962301</v>
      </c>
      <c r="BA111" s="98">
        <v>2.0053848918905701</v>
      </c>
      <c r="BB111" s="89">
        <v>1.9201953561041599E-2</v>
      </c>
      <c r="BC111" s="99">
        <v>-21.3829114515684</v>
      </c>
      <c r="BD111" s="86">
        <v>43843</v>
      </c>
      <c r="BE111" s="86">
        <v>43913</v>
      </c>
      <c r="BF111" s="95">
        <v>124</v>
      </c>
      <c r="BG111" s="86">
        <v>44015</v>
      </c>
      <c r="BH111" s="3"/>
    </row>
    <row r="112" spans="1:60" x14ac:dyDescent="0.25">
      <c r="A112" s="3"/>
      <c r="B112" s="81" t="s">
        <v>1347</v>
      </c>
      <c r="C112" s="81" t="s">
        <v>3673</v>
      </c>
      <c r="D112" s="81" t="s">
        <v>672</v>
      </c>
      <c r="E112" s="82" t="s">
        <v>1163</v>
      </c>
      <c r="F112" s="82" t="s">
        <v>1107</v>
      </c>
      <c r="G112" s="83" t="s">
        <v>1121</v>
      </c>
      <c r="H112" s="84" t="s">
        <v>1140</v>
      </c>
      <c r="I112" s="85" t="s">
        <v>3480</v>
      </c>
      <c r="J112" s="85" t="s">
        <v>3674</v>
      </c>
      <c r="K112" s="3"/>
      <c r="L112" s="86">
        <v>44029</v>
      </c>
      <c r="M112" s="87">
        <v>1962.54289999977</v>
      </c>
      <c r="N112" s="88">
        <v>1962.54289999977</v>
      </c>
      <c r="O112" s="88">
        <v>2009.7027000002599</v>
      </c>
      <c r="P112" s="89">
        <f t="shared" si="1"/>
        <v>0.97653394205994559</v>
      </c>
      <c r="Q112" s="86">
        <v>44022</v>
      </c>
      <c r="R112" s="90">
        <v>635782.19400000002</v>
      </c>
      <c r="S112" s="90">
        <v>473053.83958007803</v>
      </c>
      <c r="T112" s="3"/>
      <c r="U112" s="91">
        <v>-1.54122121839464E-2</v>
      </c>
      <c r="V112" s="92">
        <v>-0.36844660826318398</v>
      </c>
      <c r="W112" s="91">
        <v>6.5716884339053594E-2</v>
      </c>
      <c r="X112" s="92">
        <v>6.5801980497781196</v>
      </c>
      <c r="Y112" s="91">
        <v>1.9636443779745601E-2</v>
      </c>
      <c r="Z112" s="92">
        <v>20.1138002868101</v>
      </c>
      <c r="AA112" s="91">
        <v>0.256637156240759</v>
      </c>
      <c r="AB112" s="92">
        <v>46.561743984872002</v>
      </c>
      <c r="AC112" s="91">
        <v>0.239807833671803</v>
      </c>
      <c r="AD112" s="92">
        <v>49.3289793196018</v>
      </c>
      <c r="AE112" s="91">
        <v>0.27505262847436801</v>
      </c>
      <c r="AF112" s="93">
        <v>48.344672542123597</v>
      </c>
      <c r="AG112" s="91">
        <v>2.05234877248586E-2</v>
      </c>
      <c r="AH112" s="92">
        <v>1.1461188203611501</v>
      </c>
      <c r="AI112" s="91">
        <v>8.6565997213328999E-2</v>
      </c>
      <c r="AJ112" s="92">
        <v>23.139975401252698</v>
      </c>
      <c r="AK112" s="91">
        <v>0.96254289999837095</v>
      </c>
      <c r="AL112" s="91">
        <v>9.3907702752476299E-2</v>
      </c>
      <c r="AM112" s="92">
        <v>102.492964081466</v>
      </c>
      <c r="AN112" s="3"/>
      <c r="AO112" s="94">
        <v>3.7674902687285801E-2</v>
      </c>
      <c r="AP112" s="94">
        <v>-5.5171624010690701E-2</v>
      </c>
      <c r="AQ112" s="94">
        <v>0.102846063866309</v>
      </c>
      <c r="AR112" s="94">
        <v>-7.8878718557461994E-2</v>
      </c>
      <c r="AS112" s="95">
        <v>7</v>
      </c>
      <c r="AT112" s="95">
        <v>5</v>
      </c>
      <c r="AU112" s="95">
        <v>9</v>
      </c>
      <c r="AV112" s="96">
        <v>3</v>
      </c>
      <c r="AW112" s="3"/>
      <c r="AX112" s="97">
        <v>0.18633298473781901</v>
      </c>
      <c r="AY112" s="98">
        <v>1.41313861864182</v>
      </c>
      <c r="AZ112" s="98">
        <v>1.62581317981858</v>
      </c>
      <c r="BA112" s="98">
        <v>2.06034639507561</v>
      </c>
      <c r="BB112" s="89">
        <v>1.9201753639426899E-2</v>
      </c>
      <c r="BC112" s="99">
        <v>-21.298658045649098</v>
      </c>
      <c r="BD112" s="86">
        <v>43843</v>
      </c>
      <c r="BE112" s="86">
        <v>43913</v>
      </c>
      <c r="BF112" s="95">
        <v>123</v>
      </c>
      <c r="BG112" s="86">
        <v>44014</v>
      </c>
      <c r="BH112" s="3"/>
    </row>
    <row r="113" spans="1:60" x14ac:dyDescent="0.25">
      <c r="A113" s="3"/>
      <c r="B113" s="81" t="s">
        <v>1348</v>
      </c>
      <c r="C113" s="81" t="s">
        <v>3675</v>
      </c>
      <c r="D113" s="81" t="s">
        <v>672</v>
      </c>
      <c r="E113" s="82" t="s">
        <v>1164</v>
      </c>
      <c r="F113" s="82" t="s">
        <v>1107</v>
      </c>
      <c r="G113" s="83" t="s">
        <v>1121</v>
      </c>
      <c r="H113" s="84" t="s">
        <v>1140</v>
      </c>
      <c r="I113" s="85" t="s">
        <v>3480</v>
      </c>
      <c r="J113" s="85" t="s">
        <v>3676</v>
      </c>
      <c r="K113" s="3"/>
      <c r="L113" s="86">
        <v>44029</v>
      </c>
      <c r="M113" s="87">
        <v>1844.8312999997299</v>
      </c>
      <c r="N113" s="88">
        <v>1844.8312999997299</v>
      </c>
      <c r="O113" s="88">
        <v>1889.41620000079</v>
      </c>
      <c r="P113" s="89">
        <f t="shared" si="1"/>
        <v>0.97640281691188979</v>
      </c>
      <c r="Q113" s="86">
        <v>44022</v>
      </c>
      <c r="R113" s="90">
        <v>412103.30900000001</v>
      </c>
      <c r="S113" s="90">
        <v>125861.90421752899</v>
      </c>
      <c r="T113" s="3"/>
      <c r="U113" s="91">
        <v>-1.54310735533727E-2</v>
      </c>
      <c r="V113" s="92">
        <v>-0.37033274520581499</v>
      </c>
      <c r="W113" s="91">
        <v>6.5103767336040605E-2</v>
      </c>
      <c r="X113" s="92">
        <v>6.5188863494768201</v>
      </c>
      <c r="Y113" s="91">
        <v>1.6083064041595201E-2</v>
      </c>
      <c r="Z113" s="92">
        <v>19.758462313009701</v>
      </c>
      <c r="AA113" s="91">
        <v>0.24783514624141401</v>
      </c>
      <c r="AB113" s="92">
        <v>45.681542984966697</v>
      </c>
      <c r="AC113" s="91">
        <v>0.22251138861785899</v>
      </c>
      <c r="AD113" s="92">
        <v>47.599334814178299</v>
      </c>
      <c r="AE113" s="91">
        <v>0.248469165777497</v>
      </c>
      <c r="AF113" s="93">
        <v>45.686326272436403</v>
      </c>
      <c r="AG113" s="91">
        <v>2.0190729515888999E-2</v>
      </c>
      <c r="AH113" s="92">
        <v>1.11284299946419</v>
      </c>
      <c r="AI113" s="91">
        <v>8.242635409988E-2</v>
      </c>
      <c r="AJ113" s="92">
        <v>22.726011089893301</v>
      </c>
      <c r="AK113" s="91">
        <v>0.84483129999949602</v>
      </c>
      <c r="AL113" s="91">
        <v>8.4426560235442594E-2</v>
      </c>
      <c r="AM113" s="92">
        <v>94.007196615450098</v>
      </c>
      <c r="AN113" s="3"/>
      <c r="AO113" s="94">
        <v>3.7654965250112603E-2</v>
      </c>
      <c r="AP113" s="94">
        <v>-5.5226000800757902E-2</v>
      </c>
      <c r="AQ113" s="94">
        <v>0.10221167667085</v>
      </c>
      <c r="AR113" s="94">
        <v>-7.9426337065378896E-2</v>
      </c>
      <c r="AS113" s="95">
        <v>7</v>
      </c>
      <c r="AT113" s="95">
        <v>5</v>
      </c>
      <c r="AU113" s="95">
        <v>9</v>
      </c>
      <c r="AV113" s="96">
        <v>3</v>
      </c>
      <c r="AW113" s="3"/>
      <c r="AX113" s="97">
        <v>0.18634156225860399</v>
      </c>
      <c r="AY113" s="98">
        <v>1.3680233265859001</v>
      </c>
      <c r="AZ113" s="98">
        <v>1.5940896843494601</v>
      </c>
      <c r="BA113" s="98">
        <v>1.9915157829291299</v>
      </c>
      <c r="BB113" s="89">
        <v>1.9202002006277301E-2</v>
      </c>
      <c r="BC113" s="99">
        <v>-21.404266916710199</v>
      </c>
      <c r="BD113" s="86">
        <v>43843</v>
      </c>
      <c r="BE113" s="86">
        <v>43913</v>
      </c>
      <c r="BF113" s="95">
        <v>124</v>
      </c>
      <c r="BG113" s="86">
        <v>44015</v>
      </c>
      <c r="BH113" s="3"/>
    </row>
    <row r="114" spans="1:60" x14ac:dyDescent="0.25">
      <c r="A114" s="3"/>
      <c r="B114" s="81" t="s">
        <v>1349</v>
      </c>
      <c r="C114" s="81" t="s">
        <v>3677</v>
      </c>
      <c r="D114" s="81" t="s">
        <v>672</v>
      </c>
      <c r="E114" s="82" t="s">
        <v>1165</v>
      </c>
      <c r="F114" s="82" t="s">
        <v>1107</v>
      </c>
      <c r="G114" s="83" t="s">
        <v>1121</v>
      </c>
      <c r="H114" s="84" t="s">
        <v>1140</v>
      </c>
      <c r="I114" s="85" t="s">
        <v>3480</v>
      </c>
      <c r="J114" s="85" t="s">
        <v>3678</v>
      </c>
      <c r="K114" s="3"/>
      <c r="L114" s="86">
        <v>44029</v>
      </c>
      <c r="M114" s="87">
        <v>1892.7985999994</v>
      </c>
      <c r="N114" s="88">
        <v>1892.7985999994</v>
      </c>
      <c r="O114" s="88">
        <v>1938.41220000014</v>
      </c>
      <c r="P114" s="89">
        <f t="shared" si="1"/>
        <v>0.97646857567201817</v>
      </c>
      <c r="Q114" s="86">
        <v>44022</v>
      </c>
      <c r="R114" s="90">
        <v>512010.41600000003</v>
      </c>
      <c r="S114" s="90">
        <v>311168.02588916</v>
      </c>
      <c r="T114" s="3"/>
      <c r="U114" s="91">
        <v>-1.54216051250842E-2</v>
      </c>
      <c r="V114" s="92">
        <v>-0.36938590237696201</v>
      </c>
      <c r="W114" s="91">
        <v>6.5411160188887194E-2</v>
      </c>
      <c r="X114" s="92">
        <v>6.5496256347614699</v>
      </c>
      <c r="Y114" s="91">
        <v>1.7863441322333501E-2</v>
      </c>
      <c r="Z114" s="92">
        <v>19.936500041076201</v>
      </c>
      <c r="AA114" s="91">
        <v>0.25224125747627102</v>
      </c>
      <c r="AB114" s="92">
        <v>46.122154108423302</v>
      </c>
      <c r="AC114" s="91">
        <v>0.23115466235700299</v>
      </c>
      <c r="AD114" s="92">
        <v>48.463662188092698</v>
      </c>
      <c r="AE114" s="91">
        <v>0.26172980297647902</v>
      </c>
      <c r="AF114" s="93">
        <v>47.012389992363801</v>
      </c>
      <c r="AG114" s="91">
        <v>2.03575717659987E-2</v>
      </c>
      <c r="AH114" s="92">
        <v>1.12952722447517</v>
      </c>
      <c r="AI114" s="91">
        <v>8.4500269205891501E-2</v>
      </c>
      <c r="AJ114" s="92">
        <v>22.9334026004944</v>
      </c>
      <c r="AK114" s="91">
        <v>0.89279860000009603</v>
      </c>
      <c r="AL114" s="91">
        <v>8.8116969132970596E-2</v>
      </c>
      <c r="AM114" s="92">
        <v>98.803926615510093</v>
      </c>
      <c r="AN114" s="3"/>
      <c r="AO114" s="94">
        <v>3.7665033885787097E-2</v>
      </c>
      <c r="AP114" s="94">
        <v>-5.5198747846589E-2</v>
      </c>
      <c r="AQ114" s="94">
        <v>0.10252979211873001</v>
      </c>
      <c r="AR114" s="94">
        <v>-7.9151762763140093E-2</v>
      </c>
      <c r="AS114" s="95">
        <v>7</v>
      </c>
      <c r="AT114" s="95">
        <v>5</v>
      </c>
      <c r="AU114" s="95">
        <v>9</v>
      </c>
      <c r="AV114" s="96">
        <v>3</v>
      </c>
      <c r="AW114" s="3"/>
      <c r="AX114" s="97">
        <v>0.18633723174862099</v>
      </c>
      <c r="AY114" s="98">
        <v>1.3906085780909101</v>
      </c>
      <c r="AZ114" s="98">
        <v>1.6099714415086099</v>
      </c>
      <c r="BA114" s="98">
        <v>2.0259499302774202</v>
      </c>
      <c r="BB114" s="89">
        <v>1.9201874455629899E-2</v>
      </c>
      <c r="BC114" s="99">
        <v>-21.3513220860914</v>
      </c>
      <c r="BD114" s="86">
        <v>43843</v>
      </c>
      <c r="BE114" s="86">
        <v>43913</v>
      </c>
      <c r="BF114" s="95">
        <v>123</v>
      </c>
      <c r="BG114" s="86">
        <v>44014</v>
      </c>
      <c r="BH114" s="3"/>
    </row>
    <row r="115" spans="1:60" x14ac:dyDescent="0.25">
      <c r="A115" s="3"/>
      <c r="B115" s="81" t="s">
        <v>1350</v>
      </c>
      <c r="C115" s="81" t="s">
        <v>3679</v>
      </c>
      <c r="D115" s="81" t="s">
        <v>672</v>
      </c>
      <c r="E115" s="82" t="s">
        <v>1206</v>
      </c>
      <c r="F115" s="82" t="s">
        <v>1107</v>
      </c>
      <c r="G115" s="83" t="s">
        <v>1121</v>
      </c>
      <c r="H115" s="84" t="s">
        <v>1140</v>
      </c>
      <c r="I115" s="85" t="s">
        <v>3480</v>
      </c>
      <c r="J115" s="85" t="s">
        <v>3680</v>
      </c>
      <c r="K115" s="3"/>
      <c r="L115" s="86">
        <v>44029</v>
      </c>
      <c r="M115" s="87">
        <v>1660.29480000027</v>
      </c>
      <c r="N115" s="88">
        <v>1660.29480000027</v>
      </c>
      <c r="O115" s="88">
        <v>1700.12649999931</v>
      </c>
      <c r="P115" s="89">
        <f t="shared" si="1"/>
        <v>0.97657133160440934</v>
      </c>
      <c r="Q115" s="86">
        <v>44022</v>
      </c>
      <c r="R115" s="90">
        <v>160841.19200000001</v>
      </c>
      <c r="S115" s="90">
        <v>69797.188030517602</v>
      </c>
      <c r="T115" s="3"/>
      <c r="U115" s="91">
        <v>-1.54067999237668E-2</v>
      </c>
      <c r="V115" s="92">
        <v>-0.36790538224522601</v>
      </c>
      <c r="W115" s="91">
        <v>6.5891605745491702E-2</v>
      </c>
      <c r="X115" s="92">
        <v>6.5976701904219199</v>
      </c>
      <c r="Y115" s="91">
        <v>2.0651051141612701E-2</v>
      </c>
      <c r="Z115" s="92">
        <v>20.215261022996899</v>
      </c>
      <c r="AA115" s="91">
        <v>0.25915611779782899</v>
      </c>
      <c r="AB115" s="92">
        <v>46.813640140579103</v>
      </c>
      <c r="AC115" s="91">
        <v>0.111767130696535</v>
      </c>
      <c r="AD115" s="92">
        <v>36.524909022031402</v>
      </c>
      <c r="AE115" s="91">
        <v>0.14566156349072101</v>
      </c>
      <c r="AF115" s="93">
        <v>35.405566043744301</v>
      </c>
      <c r="AG115" s="91">
        <v>2.0618300039131999E-2</v>
      </c>
      <c r="AH115" s="92">
        <v>1.1556000517884999</v>
      </c>
      <c r="AI115" s="91">
        <v>8.7748272129829302E-2</v>
      </c>
      <c r="AJ115" s="92">
        <v>23.258202892902801</v>
      </c>
      <c r="AK115" s="91">
        <v>0.66029480000026497</v>
      </c>
      <c r="AL115" s="91">
        <v>6.9821943208808093E-2</v>
      </c>
      <c r="AM115" s="92">
        <v>72.268154081655695</v>
      </c>
      <c r="AN115" s="3"/>
      <c r="AO115" s="94">
        <v>3.7680546594856403E-2</v>
      </c>
      <c r="AP115" s="94">
        <v>-5.5156184657826103E-2</v>
      </c>
      <c r="AQ115" s="94">
        <v>0.103026907418098</v>
      </c>
      <c r="AR115" s="94">
        <v>-7.8722724239050898E-2</v>
      </c>
      <c r="AS115" s="95">
        <v>7</v>
      </c>
      <c r="AT115" s="95">
        <v>5</v>
      </c>
      <c r="AU115" s="95">
        <v>9</v>
      </c>
      <c r="AV115" s="96">
        <v>3</v>
      </c>
      <c r="AW115" s="3"/>
      <c r="AX115" s="97">
        <v>0.18633059757325099</v>
      </c>
      <c r="AY115" s="98">
        <v>1.4260460039440701</v>
      </c>
      <c r="AZ115" s="98">
        <v>1.63488914677691</v>
      </c>
      <c r="BA115" s="98">
        <v>2.0800726806082799</v>
      </c>
      <c r="BB115" s="89">
        <v>1.9201688524044601E-2</v>
      </c>
      <c r="BC115" s="99">
        <v>-21.268549804197399</v>
      </c>
      <c r="BD115" s="86">
        <v>43843</v>
      </c>
      <c r="BE115" s="86">
        <v>43913</v>
      </c>
      <c r="BF115" s="95">
        <v>123</v>
      </c>
      <c r="BG115" s="86">
        <v>44014</v>
      </c>
      <c r="BH115" s="3"/>
    </row>
    <row r="116" spans="1:60" x14ac:dyDescent="0.25">
      <c r="A116" s="3"/>
      <c r="B116" s="81" t="s">
        <v>1351</v>
      </c>
      <c r="C116" s="81" t="s">
        <v>3681</v>
      </c>
      <c r="D116" s="81" t="s">
        <v>672</v>
      </c>
      <c r="E116" s="82" t="s">
        <v>1166</v>
      </c>
      <c r="F116" s="82" t="s">
        <v>1107</v>
      </c>
      <c r="G116" s="83" t="s">
        <v>1121</v>
      </c>
      <c r="H116" s="84" t="s">
        <v>1140</v>
      </c>
      <c r="I116" s="85" t="s">
        <v>3480</v>
      </c>
      <c r="J116" s="85" t="s">
        <v>3682</v>
      </c>
      <c r="K116" s="3"/>
      <c r="L116" s="86">
        <v>44029</v>
      </c>
      <c r="M116" s="87">
        <v>1020.1063000001</v>
      </c>
      <c r="N116" s="88">
        <v>1020.1063000001</v>
      </c>
      <c r="O116" s="88">
        <v>1044.62920000032</v>
      </c>
      <c r="P116" s="89">
        <f t="shared" si="1"/>
        <v>0.9765247802758984</v>
      </c>
      <c r="Q116" s="86">
        <v>44022</v>
      </c>
      <c r="R116" s="90">
        <v>1087535.233</v>
      </c>
      <c r="S116" s="90">
        <v>599450.98483203095</v>
      </c>
      <c r="T116" s="3"/>
      <c r="U116" s="91">
        <v>-1.5413447548780801E-2</v>
      </c>
      <c r="V116" s="92">
        <v>-0.36857014474662703</v>
      </c>
      <c r="W116" s="91">
        <v>6.5673541530486504E-2</v>
      </c>
      <c r="X116" s="92">
        <v>6.5758637689214101</v>
      </c>
      <c r="Y116" s="91">
        <v>1.9384983184863799E-2</v>
      </c>
      <c r="Z116" s="92">
        <v>20.088654227321999</v>
      </c>
      <c r="AA116" s="91">
        <v>0.140035147420422</v>
      </c>
      <c r="AB116" s="92">
        <v>34.9015431028674</v>
      </c>
      <c r="AC116" s="91">
        <v>0.140035147420422</v>
      </c>
      <c r="AD116" s="92">
        <v>39.351710694434601</v>
      </c>
      <c r="AE116" s="91">
        <v>0.15213966182098401</v>
      </c>
      <c r="AF116" s="93">
        <v>36.053375876799699</v>
      </c>
      <c r="AG116" s="91">
        <v>2.05000089044916E-2</v>
      </c>
      <c r="AH116" s="92">
        <v>1.1437709383244501</v>
      </c>
      <c r="AI116" s="91">
        <v>8.6273037370119696E-2</v>
      </c>
      <c r="AJ116" s="92">
        <v>23.1106794169173</v>
      </c>
      <c r="AK116" s="91">
        <v>2.0106300000406901E-2</v>
      </c>
      <c r="AL116" s="91">
        <v>2.6535530523688101E-3</v>
      </c>
      <c r="AM116" s="92">
        <v>8.2493040816189005</v>
      </c>
      <c r="AN116" s="3"/>
      <c r="AO116" s="94">
        <v>3.7673524449928698E-2</v>
      </c>
      <c r="AP116" s="94">
        <v>-5.5175427485664799E-2</v>
      </c>
      <c r="AQ116" s="94">
        <v>0.102801214299689</v>
      </c>
      <c r="AR116" s="94">
        <v>-7.8917468790678E-2</v>
      </c>
      <c r="AS116" s="95">
        <v>5</v>
      </c>
      <c r="AT116" s="95">
        <v>4</v>
      </c>
      <c r="AU116" s="95">
        <v>9</v>
      </c>
      <c r="AV116" s="96">
        <v>3</v>
      </c>
      <c r="AW116" s="3"/>
      <c r="AX116" s="97">
        <v>0.17674618020479099</v>
      </c>
      <c r="AY116" s="98">
        <v>0.81096221779807798</v>
      </c>
      <c r="AZ116" s="98">
        <v>1.19943129235071</v>
      </c>
      <c r="BA116" s="98">
        <v>1.1626854593832801</v>
      </c>
      <c r="BB116" s="89">
        <v>1.8206400774761301E-2</v>
      </c>
      <c r="BC116" s="99">
        <v>-21.3061214851332</v>
      </c>
      <c r="BD116" s="86">
        <v>43843</v>
      </c>
      <c r="BE116" s="86">
        <v>43913</v>
      </c>
      <c r="BF116" s="95">
        <v>123</v>
      </c>
      <c r="BG116" s="86">
        <v>44014</v>
      </c>
      <c r="BH116" s="3"/>
    </row>
    <row r="117" spans="1:60" x14ac:dyDescent="0.25">
      <c r="A117" s="3"/>
      <c r="B117" s="81" t="s">
        <v>1352</v>
      </c>
      <c r="C117" s="81" t="s">
        <v>3683</v>
      </c>
      <c r="D117" s="81" t="s">
        <v>672</v>
      </c>
      <c r="E117" s="82" t="s">
        <v>1207</v>
      </c>
      <c r="F117" s="82" t="s">
        <v>1107</v>
      </c>
      <c r="G117" s="83" t="s">
        <v>1121</v>
      </c>
      <c r="H117" s="84" t="s">
        <v>1140</v>
      </c>
      <c r="I117" s="85" t="s">
        <v>3480</v>
      </c>
      <c r="J117" s="85" t="s">
        <v>3684</v>
      </c>
      <c r="K117" s="3"/>
      <c r="L117" s="86">
        <v>44029</v>
      </c>
      <c r="M117" s="87">
        <v>1493.8747000005101</v>
      </c>
      <c r="N117" s="88">
        <v>1493.8747000005101</v>
      </c>
      <c r="O117" s="88">
        <v>1529.4790000002799</v>
      </c>
      <c r="P117" s="89">
        <f t="shared" si="1"/>
        <v>0.9767212887527299</v>
      </c>
      <c r="Q117" s="86">
        <v>44022</v>
      </c>
      <c r="R117" s="90">
        <v>158.97800000000001</v>
      </c>
      <c r="S117" s="90">
        <v>140.785874045849</v>
      </c>
      <c r="T117" s="3"/>
      <c r="U117" s="91">
        <v>-1.53844257656601E-2</v>
      </c>
      <c r="V117" s="92">
        <v>-0.36566796643455701</v>
      </c>
      <c r="W117" s="91">
        <v>6.6687254839052898E-2</v>
      </c>
      <c r="X117" s="92">
        <v>6.6772350997780396</v>
      </c>
      <c r="Y117" s="91">
        <v>2.5307310856078399E-2</v>
      </c>
      <c r="Z117" s="92">
        <v>20.6808869944362</v>
      </c>
      <c r="AA117" s="91">
        <v>0.27027925613947401</v>
      </c>
      <c r="AB117" s="92">
        <v>47.925953974772703</v>
      </c>
      <c r="AC117" s="91">
        <v>0.26544611182907801</v>
      </c>
      <c r="AD117" s="92">
        <v>51.892807135300203</v>
      </c>
      <c r="AE117" s="91">
        <v>0.31396549346216501</v>
      </c>
      <c r="AF117" s="93">
        <v>52.2359590409324</v>
      </c>
      <c r="AG117" s="91">
        <v>2.10139423161309E-2</v>
      </c>
      <c r="AH117" s="92">
        <v>1.1951642794883801</v>
      </c>
      <c r="AI117" s="91">
        <v>9.3188287621160298E-2</v>
      </c>
      <c r="AJ117" s="92">
        <v>23.802204442035901</v>
      </c>
      <c r="AK117" s="91">
        <v>0.493874699999578</v>
      </c>
      <c r="AL117" s="91">
        <v>0.104138807006238</v>
      </c>
      <c r="AM117" s="92">
        <v>52.975158895424102</v>
      </c>
      <c r="AN117" s="3"/>
      <c r="AO117" s="94">
        <v>3.7709755242758498E-2</v>
      </c>
      <c r="AP117" s="94">
        <v>-5.5091794898544301E-2</v>
      </c>
      <c r="AQ117" s="94">
        <v>0.10390641386402399</v>
      </c>
      <c r="AR117" s="94">
        <v>-7.80586988730647E-2</v>
      </c>
      <c r="AS117" s="95">
        <v>7</v>
      </c>
      <c r="AT117" s="95">
        <v>5</v>
      </c>
      <c r="AU117" s="95">
        <v>9</v>
      </c>
      <c r="AV117" s="96">
        <v>3</v>
      </c>
      <c r="AW117" s="3"/>
      <c r="AX117" s="97">
        <v>0.18632091247214699</v>
      </c>
      <c r="AY117" s="98">
        <v>1.48292121803752</v>
      </c>
      <c r="AZ117" s="98">
        <v>1.67493542075499</v>
      </c>
      <c r="BA117" s="98">
        <v>2.1672308210254401</v>
      </c>
      <c r="BB117" s="89">
        <v>1.92014982696492E-2</v>
      </c>
      <c r="BC117" s="99">
        <v>-21.126822193124099</v>
      </c>
      <c r="BD117" s="86">
        <v>43843</v>
      </c>
      <c r="BE117" s="86">
        <v>43913</v>
      </c>
      <c r="BF117" s="95">
        <v>117</v>
      </c>
      <c r="BG117" s="86">
        <v>44006</v>
      </c>
      <c r="BH117" s="3"/>
    </row>
    <row r="118" spans="1:60" x14ac:dyDescent="0.25">
      <c r="A118" s="3"/>
      <c r="B118" s="81" t="s">
        <v>1353</v>
      </c>
      <c r="C118" s="81" t="s">
        <v>3685</v>
      </c>
      <c r="D118" s="81" t="s">
        <v>673</v>
      </c>
      <c r="E118" s="82" t="s">
        <v>1162</v>
      </c>
      <c r="F118" s="82" t="s">
        <v>1097</v>
      </c>
      <c r="G118" s="83" t="s">
        <v>1122</v>
      </c>
      <c r="H118" s="84" t="s">
        <v>1141</v>
      </c>
      <c r="I118" s="85" t="s">
        <v>3480</v>
      </c>
      <c r="J118" s="85" t="s">
        <v>3686</v>
      </c>
      <c r="K118" s="3"/>
      <c r="L118" s="86">
        <v>44029</v>
      </c>
      <c r="M118" s="87">
        <v>4017.6416999995699</v>
      </c>
      <c r="N118" s="88">
        <v>4017.6416999995699</v>
      </c>
      <c r="O118" s="88">
        <v>4367.7387999966704</v>
      </c>
      <c r="P118" s="89">
        <f t="shared" si="1"/>
        <v>0.91984477185371816</v>
      </c>
      <c r="Q118" s="86">
        <v>43797</v>
      </c>
      <c r="R118" s="90">
        <v>539180.09199999995</v>
      </c>
      <c r="S118" s="90">
        <v>555263.26132421906</v>
      </c>
      <c r="T118" s="3"/>
      <c r="U118" s="91">
        <v>-1.15482033897933E-2</v>
      </c>
      <c r="V118" s="92">
        <v>1.7954271152120799E-2</v>
      </c>
      <c r="W118" s="91">
        <v>4.6412413248617702E-3</v>
      </c>
      <c r="X118" s="92">
        <v>0.47263374835893002</v>
      </c>
      <c r="Y118" s="91">
        <v>-3.2036101865742198E-2</v>
      </c>
      <c r="Z118" s="92">
        <v>14.946545722268599</v>
      </c>
      <c r="AA118" s="91">
        <v>0.171339136712195</v>
      </c>
      <c r="AB118" s="92">
        <v>38.031942032044803</v>
      </c>
      <c r="AC118" s="91">
        <v>0.171374449151626</v>
      </c>
      <c r="AD118" s="92">
        <v>42.485640867554999</v>
      </c>
      <c r="AE118" s="91">
        <v>0.25114138685050402</v>
      </c>
      <c r="AF118" s="93">
        <v>45.953548379766303</v>
      </c>
      <c r="AG118" s="91">
        <v>-1.1856079079734599E-2</v>
      </c>
      <c r="AH118" s="92">
        <v>-2.09183786009817</v>
      </c>
      <c r="AI118" s="91">
        <v>6.3004469120642203E-4</v>
      </c>
      <c r="AJ118" s="92">
        <v>14.5463801490259</v>
      </c>
      <c r="AK118" s="91">
        <v>1.0052715194108901</v>
      </c>
      <c r="AL118" s="91">
        <v>4.41991507541388E-2</v>
      </c>
      <c r="AM118" s="92">
        <v>-21.9335164976073</v>
      </c>
      <c r="AN118" s="3"/>
      <c r="AO118" s="94">
        <v>4.1407091146538698E-2</v>
      </c>
      <c r="AP118" s="94">
        <v>-5.7559065421664897E-2</v>
      </c>
      <c r="AQ118" s="94">
        <v>0.116856645758235</v>
      </c>
      <c r="AR118" s="94">
        <v>-6.9200344194541699E-2</v>
      </c>
      <c r="AS118" s="95">
        <v>7</v>
      </c>
      <c r="AT118" s="95">
        <v>5</v>
      </c>
      <c r="AU118" s="95">
        <v>7</v>
      </c>
      <c r="AV118" s="96">
        <v>5</v>
      </c>
      <c r="AW118" s="3"/>
      <c r="AX118" s="97">
        <v>0.17177822825819</v>
      </c>
      <c r="AY118" s="98">
        <v>1.03131860928443</v>
      </c>
      <c r="AZ118" s="98">
        <v>1.1448126236318801</v>
      </c>
      <c r="BA118" s="98">
        <v>1.5445867920316201</v>
      </c>
      <c r="BB118" s="89">
        <v>1.7725858218655001E-2</v>
      </c>
      <c r="BC118" s="99">
        <v>-25.757195004349299</v>
      </c>
      <c r="BD118" s="86">
        <v>43797</v>
      </c>
      <c r="BE118" s="86">
        <v>43910</v>
      </c>
      <c r="BF118" s="95"/>
      <c r="BG118" s="86"/>
      <c r="BH118" s="3"/>
    </row>
    <row r="119" spans="1:60" x14ac:dyDescent="0.25">
      <c r="A119" s="3"/>
      <c r="B119" s="81" t="s">
        <v>45</v>
      </c>
      <c r="C119" s="81" t="s">
        <v>3687</v>
      </c>
      <c r="D119" s="81" t="s">
        <v>673</v>
      </c>
      <c r="E119" s="82" t="s">
        <v>1185</v>
      </c>
      <c r="F119" s="82" t="s">
        <v>1097</v>
      </c>
      <c r="G119" s="83" t="s">
        <v>1122</v>
      </c>
      <c r="H119" s="84" t="s">
        <v>1141</v>
      </c>
      <c r="I119" s="85" t="s">
        <v>3480</v>
      </c>
      <c r="J119" s="85" t="s">
        <v>3688</v>
      </c>
      <c r="K119" s="3"/>
      <c r="L119" s="86">
        <v>44029</v>
      </c>
      <c r="M119" s="87">
        <v>1303.1351999994399</v>
      </c>
      <c r="N119" s="88">
        <v>1303.1351999994399</v>
      </c>
      <c r="O119" s="88">
        <v>1403.2463000007001</v>
      </c>
      <c r="P119" s="89">
        <f t="shared" si="1"/>
        <v>0.92865749939892217</v>
      </c>
      <c r="Q119" s="86">
        <v>43797</v>
      </c>
      <c r="R119" s="90">
        <v>13417265.611</v>
      </c>
      <c r="S119" s="90">
        <v>7225998.99147656</v>
      </c>
      <c r="T119" s="3"/>
      <c r="U119" s="91">
        <v>-1.15075736994186E-2</v>
      </c>
      <c r="V119" s="92">
        <v>2.20172401895979E-2</v>
      </c>
      <c r="W119" s="91">
        <v>5.8806652195926299E-3</v>
      </c>
      <c r="X119" s="92">
        <v>0.59657613783201702</v>
      </c>
      <c r="Y119" s="91">
        <v>-2.4768314829998399E-2</v>
      </c>
      <c r="Z119" s="92">
        <v>15.6733244258357</v>
      </c>
      <c r="AA119" s="91">
        <v>0.18909178507601601</v>
      </c>
      <c r="AB119" s="92">
        <v>39.807206868426903</v>
      </c>
      <c r="AC119" s="91">
        <v>0.207098782957473</v>
      </c>
      <c r="AD119" s="92">
        <v>46.058074248139697</v>
      </c>
      <c r="AE119" s="91"/>
      <c r="AF119" s="93"/>
      <c r="AG119" s="91">
        <v>-1.1165387247274301E-2</v>
      </c>
      <c r="AH119" s="92">
        <v>-2.0227686768521398</v>
      </c>
      <c r="AI119" s="91">
        <v>8.8477529534429795E-3</v>
      </c>
      <c r="AJ119" s="92">
        <v>15.3681509752496</v>
      </c>
      <c r="AK119" s="91">
        <v>0.30313519999996102</v>
      </c>
      <c r="AL119" s="91">
        <v>9.5571421308704899E-2</v>
      </c>
      <c r="AM119" s="92">
        <v>55.0679143306334</v>
      </c>
      <c r="AN119" s="3"/>
      <c r="AO119" s="94">
        <v>4.1449924983680803E-2</v>
      </c>
      <c r="AP119" s="94">
        <v>-5.7520309448591399E-2</v>
      </c>
      <c r="AQ119" s="94">
        <v>0.118234563504375</v>
      </c>
      <c r="AR119" s="94">
        <v>-6.8013583595529795E-2</v>
      </c>
      <c r="AS119" s="95">
        <v>7</v>
      </c>
      <c r="AT119" s="95">
        <v>5</v>
      </c>
      <c r="AU119" s="95">
        <v>8</v>
      </c>
      <c r="AV119" s="96">
        <v>4</v>
      </c>
      <c r="AW119" s="3"/>
      <c r="AX119" s="97">
        <v>0.17181185699999299</v>
      </c>
      <c r="AY119" s="98">
        <v>1.1293679435366399</v>
      </c>
      <c r="AZ119" s="98">
        <v>1.2013404513800201</v>
      </c>
      <c r="BA119" s="98">
        <v>1.6976119599730699</v>
      </c>
      <c r="BB119" s="89">
        <v>1.7730288168550001E-2</v>
      </c>
      <c r="BC119" s="99">
        <v>-25.411625884909899</v>
      </c>
      <c r="BD119" s="86">
        <v>43797</v>
      </c>
      <c r="BE119" s="86">
        <v>43910</v>
      </c>
      <c r="BF119" s="95"/>
      <c r="BG119" s="86"/>
      <c r="BH119" s="3"/>
    </row>
    <row r="120" spans="1:60" x14ac:dyDescent="0.25">
      <c r="A120" s="3"/>
      <c r="B120" s="81" t="s">
        <v>1354</v>
      </c>
      <c r="C120" s="81" t="s">
        <v>3689</v>
      </c>
      <c r="D120" s="81" t="s">
        <v>673</v>
      </c>
      <c r="E120" s="82" t="s">
        <v>1273</v>
      </c>
      <c r="F120" s="82" t="s">
        <v>1097</v>
      </c>
      <c r="G120" s="83" t="s">
        <v>1122</v>
      </c>
      <c r="H120" s="84" t="s">
        <v>1141</v>
      </c>
      <c r="I120" s="85" t="s">
        <v>3480</v>
      </c>
      <c r="J120" s="85" t="s">
        <v>1096</v>
      </c>
      <c r="K120" s="3"/>
      <c r="L120" s="86">
        <v>44029</v>
      </c>
      <c r="M120" s="87">
        <v>1127.25630000047</v>
      </c>
      <c r="N120" s="88">
        <v>1127.25630000047</v>
      </c>
      <c r="O120" s="88"/>
      <c r="P120" s="89" t="str">
        <f t="shared" si="1"/>
        <v/>
      </c>
      <c r="Q120" s="86"/>
      <c r="R120" s="90">
        <v>3551585.5610000002</v>
      </c>
      <c r="S120" s="90"/>
      <c r="T120" s="3"/>
      <c r="U120" s="91">
        <v>-1.1602394657529699E-2</v>
      </c>
      <c r="V120" s="92">
        <v>1.25351443784893E-2</v>
      </c>
      <c r="W120" s="91">
        <v>2.9909382974437899E-3</v>
      </c>
      <c r="X120" s="92">
        <v>0.30760344561713299</v>
      </c>
      <c r="Y120" s="91"/>
      <c r="Z120" s="92"/>
      <c r="AA120" s="91"/>
      <c r="AB120" s="92"/>
      <c r="AC120" s="91"/>
      <c r="AD120" s="92"/>
      <c r="AE120" s="91"/>
      <c r="AF120" s="93"/>
      <c r="AG120" s="91">
        <v>-1.27762547053862E-2</v>
      </c>
      <c r="AH120" s="92">
        <v>-2.18385542266333</v>
      </c>
      <c r="AI120" s="91"/>
      <c r="AJ120" s="92"/>
      <c r="AK120" s="91">
        <v>-4.5489566489777603E-2</v>
      </c>
      <c r="AL120" s="91">
        <v>-9.9452697212691399E-2</v>
      </c>
      <c r="AM120" s="92">
        <v>9.8550849669700291</v>
      </c>
      <c r="AN120" s="3"/>
      <c r="AO120" s="94">
        <v>4.1350012352268102E-2</v>
      </c>
      <c r="AP120" s="94">
        <v>-5.7610745723650297E-2</v>
      </c>
      <c r="AQ120" s="94">
        <v>5.5664885092482998E-2</v>
      </c>
      <c r="AR120" s="94">
        <v>-7.0780190434597906E-2</v>
      </c>
      <c r="AS120" s="95"/>
      <c r="AT120" s="95"/>
      <c r="AU120" s="95"/>
      <c r="AV120" s="96"/>
      <c r="AW120" s="3"/>
      <c r="AX120" s="97"/>
      <c r="AY120" s="98"/>
      <c r="AZ120" s="98"/>
      <c r="BA120" s="98"/>
      <c r="BB120" s="89"/>
      <c r="BC120" s="99">
        <v>-22.872874816093798</v>
      </c>
      <c r="BD120" s="86">
        <v>43874</v>
      </c>
      <c r="BE120" s="86">
        <v>43910</v>
      </c>
      <c r="BF120" s="95"/>
      <c r="BG120" s="86"/>
      <c r="BH120" s="3"/>
    </row>
    <row r="121" spans="1:60" x14ac:dyDescent="0.25">
      <c r="A121" s="3"/>
      <c r="B121" s="81" t="s">
        <v>1355</v>
      </c>
      <c r="C121" s="81" t="s">
        <v>3690</v>
      </c>
      <c r="D121" s="81" t="s">
        <v>673</v>
      </c>
      <c r="E121" s="82" t="s">
        <v>1207</v>
      </c>
      <c r="F121" s="82" t="s">
        <v>1097</v>
      </c>
      <c r="G121" s="83" t="s">
        <v>1122</v>
      </c>
      <c r="H121" s="84" t="s">
        <v>1141</v>
      </c>
      <c r="I121" s="85" t="s">
        <v>3480</v>
      </c>
      <c r="J121" s="85" t="s">
        <v>3691</v>
      </c>
      <c r="K121" s="3"/>
      <c r="L121" s="86">
        <v>44029</v>
      </c>
      <c r="M121" s="87">
        <v>4842.0261000022301</v>
      </c>
      <c r="N121" s="88">
        <v>4842.0261000022301</v>
      </c>
      <c r="O121" s="88">
        <v>5313.5465999990702</v>
      </c>
      <c r="P121" s="89">
        <f t="shared" si="1"/>
        <v>0.91126068227256674</v>
      </c>
      <c r="Q121" s="86">
        <v>43797</v>
      </c>
      <c r="R121" s="90">
        <v>1077551.855</v>
      </c>
      <c r="S121" s="90">
        <v>1122879.7197089801</v>
      </c>
      <c r="T121" s="3"/>
      <c r="U121" s="91">
        <v>-1.15881378142149E-2</v>
      </c>
      <c r="V121" s="92">
        <v>1.3960828709969101E-2</v>
      </c>
      <c r="W121" s="91">
        <v>3.4239325777889501E-3</v>
      </c>
      <c r="X121" s="92">
        <v>0.35090287365164802</v>
      </c>
      <c r="Y121" s="91">
        <v>-3.9129579920882E-2</v>
      </c>
      <c r="Z121" s="92">
        <v>14.237197916751001</v>
      </c>
      <c r="AA121" s="91">
        <v>0.15414118379165301</v>
      </c>
      <c r="AB121" s="92">
        <v>36.312146739976001</v>
      </c>
      <c r="AC121" s="91">
        <v>0.13727526662303699</v>
      </c>
      <c r="AD121" s="92">
        <v>39.075722614710699</v>
      </c>
      <c r="AE121" s="91">
        <v>0.19693389311956699</v>
      </c>
      <c r="AF121" s="93">
        <v>40.532799006672597</v>
      </c>
      <c r="AG121" s="91">
        <v>-1.25347252669599E-2</v>
      </c>
      <c r="AH121" s="92">
        <v>-2.15970247882069</v>
      </c>
      <c r="AI121" s="91">
        <v>-7.3849790469466799E-3</v>
      </c>
      <c r="AJ121" s="92">
        <v>13.744877775214301</v>
      </c>
      <c r="AK121" s="91">
        <v>0.60570719380863003</v>
      </c>
      <c r="AL121" s="91">
        <v>2.9874703815948998E-2</v>
      </c>
      <c r="AM121" s="92">
        <v>-61.889949057833299</v>
      </c>
      <c r="AN121" s="3"/>
      <c r="AO121" s="94">
        <v>4.1365015871633701E-2</v>
      </c>
      <c r="AP121" s="94">
        <v>-5.7597160218429103E-2</v>
      </c>
      <c r="AQ121" s="94">
        <v>0.115503349119535</v>
      </c>
      <c r="AR121" s="94">
        <v>-7.0365719234396204E-2</v>
      </c>
      <c r="AS121" s="95">
        <v>7</v>
      </c>
      <c r="AT121" s="95">
        <v>5</v>
      </c>
      <c r="AU121" s="95">
        <v>7</v>
      </c>
      <c r="AV121" s="96">
        <v>5</v>
      </c>
      <c r="AW121" s="3"/>
      <c r="AX121" s="97">
        <v>0.17174672500725099</v>
      </c>
      <c r="AY121" s="98">
        <v>0.93623842613487795</v>
      </c>
      <c r="AZ121" s="98">
        <v>1.09000827139789</v>
      </c>
      <c r="BA121" s="98">
        <v>1.3971705719995999</v>
      </c>
      <c r="BB121" s="89">
        <v>1.7721665446933901E-2</v>
      </c>
      <c r="BC121" s="99">
        <v>-26.095472654764301</v>
      </c>
      <c r="BD121" s="86">
        <v>43797</v>
      </c>
      <c r="BE121" s="86">
        <v>43910</v>
      </c>
      <c r="BF121" s="95"/>
      <c r="BG121" s="86"/>
      <c r="BH121" s="3"/>
    </row>
    <row r="122" spans="1:60" x14ac:dyDescent="0.25">
      <c r="A122" s="3"/>
      <c r="B122" s="81" t="s">
        <v>1356</v>
      </c>
      <c r="C122" s="81" t="s">
        <v>3692</v>
      </c>
      <c r="D122" s="81" t="s">
        <v>674</v>
      </c>
      <c r="E122" s="82" t="s">
        <v>1162</v>
      </c>
      <c r="F122" s="82" t="s">
        <v>1097</v>
      </c>
      <c r="G122" s="83" t="s">
        <v>1120</v>
      </c>
      <c r="H122" s="84" t="s">
        <v>1140</v>
      </c>
      <c r="I122" s="85" t="s">
        <v>3480</v>
      </c>
      <c r="J122" s="85" t="s">
        <v>3693</v>
      </c>
      <c r="K122" s="3"/>
      <c r="L122" s="86">
        <v>44029</v>
      </c>
      <c r="M122" s="87">
        <v>1717.9263000004</v>
      </c>
      <c r="N122" s="88">
        <v>1717.9263000004</v>
      </c>
      <c r="O122" s="88">
        <v>1755.8176000006499</v>
      </c>
      <c r="P122" s="89">
        <f t="shared" si="1"/>
        <v>0.97841956932187268</v>
      </c>
      <c r="Q122" s="86">
        <v>44025</v>
      </c>
      <c r="R122" s="90">
        <v>955531.41500000004</v>
      </c>
      <c r="S122" s="90">
        <v>838934.38714550796</v>
      </c>
      <c r="T122" s="3"/>
      <c r="U122" s="91">
        <v>-1.21397591237837E-2</v>
      </c>
      <c r="V122" s="92">
        <v>-4.1201302246918203E-2</v>
      </c>
      <c r="W122" s="91">
        <v>7.5614767134538893E-2</v>
      </c>
      <c r="X122" s="92">
        <v>7.5699863293266398</v>
      </c>
      <c r="Y122" s="91">
        <v>3.75323185853631E-2</v>
      </c>
      <c r="Z122" s="92">
        <v>21.903387767379201</v>
      </c>
      <c r="AA122" s="91">
        <v>0.29622913183440702</v>
      </c>
      <c r="AB122" s="92">
        <v>50.520941544266002</v>
      </c>
      <c r="AC122" s="91">
        <v>0.29873590833827601</v>
      </c>
      <c r="AD122" s="92">
        <v>55.221786786220001</v>
      </c>
      <c r="AE122" s="91">
        <v>0.33218722577672499</v>
      </c>
      <c r="AF122" s="93">
        <v>54.058132272388299</v>
      </c>
      <c r="AG122" s="91">
        <v>2.4003480568353601E-2</v>
      </c>
      <c r="AH122" s="92">
        <v>1.49411810471065</v>
      </c>
      <c r="AI122" s="91">
        <v>0.10391938395332501</v>
      </c>
      <c r="AJ122" s="92">
        <v>24.875314075237799</v>
      </c>
      <c r="AK122" s="91">
        <v>1.32117698720424</v>
      </c>
      <c r="AL122" s="91">
        <v>9.8719006480678204E-2</v>
      </c>
      <c r="AM122" s="92">
        <v>133.573236980475</v>
      </c>
      <c r="AN122" s="3"/>
      <c r="AO122" s="94">
        <v>3.3519405695187701E-2</v>
      </c>
      <c r="AP122" s="94">
        <v>-3.24626134015489E-2</v>
      </c>
      <c r="AQ122" s="94">
        <v>0.110065611155733</v>
      </c>
      <c r="AR122" s="94">
        <v>-7.6762524246078101E-2</v>
      </c>
      <c r="AS122" s="95">
        <v>7</v>
      </c>
      <c r="AT122" s="95">
        <v>5</v>
      </c>
      <c r="AU122" s="95">
        <v>9</v>
      </c>
      <c r="AV122" s="96">
        <v>3</v>
      </c>
      <c r="AW122" s="3"/>
      <c r="AX122" s="97">
        <v>0.1677050448113</v>
      </c>
      <c r="AY122" s="98">
        <v>1.75185355630856</v>
      </c>
      <c r="AZ122" s="98">
        <v>1.5976375809404999</v>
      </c>
      <c r="BA122" s="98">
        <v>2.6743985327448199</v>
      </c>
      <c r="BB122" s="89">
        <v>1.7327413316452302E-2</v>
      </c>
      <c r="BC122" s="99">
        <v>-19.323712476820202</v>
      </c>
      <c r="BD122" s="86">
        <v>43843</v>
      </c>
      <c r="BE122" s="86">
        <v>43910</v>
      </c>
      <c r="BF122" s="95">
        <v>116</v>
      </c>
      <c r="BG122" s="86">
        <v>44005</v>
      </c>
      <c r="BH122" s="3"/>
    </row>
    <row r="123" spans="1:60" x14ac:dyDescent="0.25">
      <c r="A123" s="3"/>
      <c r="B123" s="81" t="s">
        <v>46</v>
      </c>
      <c r="C123" s="81" t="s">
        <v>3694</v>
      </c>
      <c r="D123" s="81" t="s">
        <v>674</v>
      </c>
      <c r="E123" s="82" t="s">
        <v>1185</v>
      </c>
      <c r="F123" s="82" t="s">
        <v>1097</v>
      </c>
      <c r="G123" s="83" t="s">
        <v>1120</v>
      </c>
      <c r="H123" s="84" t="s">
        <v>1140</v>
      </c>
      <c r="I123" s="85" t="s">
        <v>3480</v>
      </c>
      <c r="J123" s="85" t="s">
        <v>3695</v>
      </c>
      <c r="K123" s="3"/>
      <c r="L123" s="86">
        <v>44029</v>
      </c>
      <c r="M123" s="87">
        <v>1400.4768000003</v>
      </c>
      <c r="N123" s="88">
        <v>1400.4768000003</v>
      </c>
      <c r="O123" s="88">
        <v>1431.0839000009</v>
      </c>
      <c r="P123" s="89">
        <f t="shared" si="1"/>
        <v>0.97861264458318575</v>
      </c>
      <c r="Q123" s="86">
        <v>44025</v>
      </c>
      <c r="R123" s="90">
        <v>94435328.682999998</v>
      </c>
      <c r="S123" s="90">
        <v>71465265.040749997</v>
      </c>
      <c r="T123" s="3"/>
      <c r="U123" s="91">
        <v>-1.2091062940271499E-2</v>
      </c>
      <c r="V123" s="92">
        <v>-3.6331683895696201E-2</v>
      </c>
      <c r="W123" s="91">
        <v>7.7207481212099097E-2</v>
      </c>
      <c r="X123" s="92">
        <v>7.7292577370826603</v>
      </c>
      <c r="Y123" s="91">
        <v>4.6886960350093397E-2</v>
      </c>
      <c r="Z123" s="92">
        <v>22.838851943844901</v>
      </c>
      <c r="AA123" s="91">
        <v>0.319839366149681</v>
      </c>
      <c r="AB123" s="92">
        <v>52.881964975793402</v>
      </c>
      <c r="AC123" s="91">
        <v>0.34641189945978101</v>
      </c>
      <c r="AD123" s="92">
        <v>59.989385898399597</v>
      </c>
      <c r="AE123" s="91"/>
      <c r="AF123" s="93"/>
      <c r="AG123" s="91">
        <v>2.48623054012569E-2</v>
      </c>
      <c r="AH123" s="92">
        <v>1.58000058800098</v>
      </c>
      <c r="AI123" s="91">
        <v>0.114807048023067</v>
      </c>
      <c r="AJ123" s="92">
        <v>25.964080482226599</v>
      </c>
      <c r="AK123" s="91">
        <v>0.40047679999959701</v>
      </c>
      <c r="AL123" s="91">
        <v>0.12347785170277301</v>
      </c>
      <c r="AM123" s="92">
        <v>65.670056011644206</v>
      </c>
      <c r="AN123" s="3"/>
      <c r="AO123" s="94">
        <v>3.35703664295579E-2</v>
      </c>
      <c r="AP123" s="94">
        <v>-3.2414857220828701E-2</v>
      </c>
      <c r="AQ123" s="94">
        <v>0.111709481576399</v>
      </c>
      <c r="AR123" s="94">
        <v>-7.5350116531844799E-2</v>
      </c>
      <c r="AS123" s="95">
        <v>8</v>
      </c>
      <c r="AT123" s="95">
        <v>4</v>
      </c>
      <c r="AU123" s="95">
        <v>9</v>
      </c>
      <c r="AV123" s="96">
        <v>3</v>
      </c>
      <c r="AW123" s="3"/>
      <c r="AX123" s="97">
        <v>0.167731167242164</v>
      </c>
      <c r="AY123" s="98">
        <v>1.8846091608029401</v>
      </c>
      <c r="AZ123" s="98">
        <v>1.67462428245744</v>
      </c>
      <c r="BA123" s="98">
        <v>2.8902402409985402</v>
      </c>
      <c r="BB123" s="89">
        <v>1.7331350229833301E-2</v>
      </c>
      <c r="BC123" s="99">
        <v>-19.056710897915799</v>
      </c>
      <c r="BD123" s="86">
        <v>43843</v>
      </c>
      <c r="BE123" s="86">
        <v>43910</v>
      </c>
      <c r="BF123" s="95">
        <v>114</v>
      </c>
      <c r="BG123" s="86">
        <v>44001</v>
      </c>
      <c r="BH123" s="3"/>
    </row>
    <row r="124" spans="1:60" x14ac:dyDescent="0.25">
      <c r="A124" s="3"/>
      <c r="B124" s="81" t="s">
        <v>1357</v>
      </c>
      <c r="C124" s="81" t="s">
        <v>3696</v>
      </c>
      <c r="D124" s="81" t="s">
        <v>674</v>
      </c>
      <c r="E124" s="82" t="s">
        <v>1273</v>
      </c>
      <c r="F124" s="82" t="s">
        <v>1097</v>
      </c>
      <c r="G124" s="83" t="s">
        <v>1120</v>
      </c>
      <c r="H124" s="84" t="s">
        <v>1140</v>
      </c>
      <c r="I124" s="85" t="s">
        <v>3480</v>
      </c>
      <c r="J124" s="85" t="s">
        <v>1096</v>
      </c>
      <c r="K124" s="3"/>
      <c r="L124" s="86">
        <v>44029</v>
      </c>
      <c r="M124" s="87">
        <v>1030.4932000003801</v>
      </c>
      <c r="N124" s="88">
        <v>1030.4932000003801</v>
      </c>
      <c r="O124" s="88"/>
      <c r="P124" s="89" t="str">
        <f t="shared" si="1"/>
        <v/>
      </c>
      <c r="Q124" s="86"/>
      <c r="R124" s="90">
        <v>4332089.1789999995</v>
      </c>
      <c r="S124" s="90"/>
      <c r="T124" s="3"/>
      <c r="U124" s="91">
        <v>-1.2218283850415901E-2</v>
      </c>
      <c r="V124" s="92">
        <v>-4.9053774910135003E-2</v>
      </c>
      <c r="W124" s="91">
        <v>7.3053506623182302E-2</v>
      </c>
      <c r="X124" s="92">
        <v>7.3138602781909903</v>
      </c>
      <c r="Y124" s="91"/>
      <c r="Z124" s="92"/>
      <c r="AA124" s="91"/>
      <c r="AB124" s="92"/>
      <c r="AC124" s="91"/>
      <c r="AD124" s="92"/>
      <c r="AE124" s="91"/>
      <c r="AF124" s="93"/>
      <c r="AG124" s="91">
        <v>2.2620961575739802E-2</v>
      </c>
      <c r="AH124" s="92">
        <v>1.3558662054492701</v>
      </c>
      <c r="AI124" s="91"/>
      <c r="AJ124" s="92"/>
      <c r="AK124" s="91">
        <v>2.3048679369821901E-2</v>
      </c>
      <c r="AL124" s="91">
        <v>5.3094327886355999E-2</v>
      </c>
      <c r="AM124" s="92">
        <v>16.565810282394501</v>
      </c>
      <c r="AN124" s="3"/>
      <c r="AO124" s="94">
        <v>3.3437369391322101E-2</v>
      </c>
      <c r="AP124" s="94">
        <v>-3.23339337937796E-2</v>
      </c>
      <c r="AQ124" s="94">
        <v>0.107422735496657</v>
      </c>
      <c r="AR124" s="94">
        <v>-7.9033824739817696E-2</v>
      </c>
      <c r="AS124" s="95"/>
      <c r="AT124" s="95"/>
      <c r="AU124" s="95"/>
      <c r="AV124" s="96"/>
      <c r="AW124" s="3"/>
      <c r="AX124" s="97"/>
      <c r="AY124" s="98"/>
      <c r="AZ124" s="98"/>
      <c r="BA124" s="98"/>
      <c r="BB124" s="89"/>
      <c r="BC124" s="99">
        <v>-19.268169385031801</v>
      </c>
      <c r="BD124" s="86">
        <v>43874</v>
      </c>
      <c r="BE124" s="86">
        <v>43910</v>
      </c>
      <c r="BF124" s="95">
        <v>94</v>
      </c>
      <c r="BG124" s="86">
        <v>44006</v>
      </c>
      <c r="BH124" s="3"/>
    </row>
    <row r="125" spans="1:60" x14ac:dyDescent="0.25">
      <c r="A125" s="3"/>
      <c r="B125" s="81" t="s">
        <v>1358</v>
      </c>
      <c r="C125" s="81" t="s">
        <v>3697</v>
      </c>
      <c r="D125" s="81" t="s">
        <v>674</v>
      </c>
      <c r="E125" s="82" t="s">
        <v>1207</v>
      </c>
      <c r="F125" s="82" t="s">
        <v>1097</v>
      </c>
      <c r="G125" s="83" t="s">
        <v>1120</v>
      </c>
      <c r="H125" s="84" t="s">
        <v>1140</v>
      </c>
      <c r="I125" s="85" t="s">
        <v>3480</v>
      </c>
      <c r="J125" s="85" t="s">
        <v>3698</v>
      </c>
      <c r="K125" s="3"/>
      <c r="L125" s="86">
        <v>44029</v>
      </c>
      <c r="M125" s="87">
        <v>1434.9354999996699</v>
      </c>
      <c r="N125" s="88">
        <v>1434.9354999996699</v>
      </c>
      <c r="O125" s="88">
        <v>1466.7739000003801</v>
      </c>
      <c r="P125" s="89">
        <f t="shared" si="1"/>
        <v>0.97829358703430569</v>
      </c>
      <c r="Q125" s="86">
        <v>44025</v>
      </c>
      <c r="R125" s="90">
        <v>2185837.37</v>
      </c>
      <c r="S125" s="90">
        <v>1653329.90114258</v>
      </c>
      <c r="T125" s="3"/>
      <c r="U125" s="91">
        <v>-1.2171557234069E-2</v>
      </c>
      <c r="V125" s="92">
        <v>-4.4381113275448997E-2</v>
      </c>
      <c r="W125" s="91">
        <v>7.4576489245373495E-2</v>
      </c>
      <c r="X125" s="92">
        <v>7.4661585404101096</v>
      </c>
      <c r="Y125" s="91">
        <v>3.1471353999222601E-2</v>
      </c>
      <c r="Z125" s="92">
        <v>21.297291308757799</v>
      </c>
      <c r="AA125" s="91">
        <v>0.28104657728719801</v>
      </c>
      <c r="AB125" s="92">
        <v>49.002686089545001</v>
      </c>
      <c r="AC125" s="91">
        <v>0.26853133536875301</v>
      </c>
      <c r="AD125" s="92">
        <v>52.201329489296803</v>
      </c>
      <c r="AE125" s="91">
        <v>0.28600332619331298</v>
      </c>
      <c r="AF125" s="93">
        <v>49.439742314047201</v>
      </c>
      <c r="AG125" s="91">
        <v>2.3443180230970001E-2</v>
      </c>
      <c r="AH125" s="92">
        <v>1.4380880709723001</v>
      </c>
      <c r="AI125" s="91">
        <v>9.6870057173946394E-2</v>
      </c>
      <c r="AJ125" s="92">
        <v>24.170381397299899</v>
      </c>
      <c r="AK125" s="91">
        <v>1.09706178938039</v>
      </c>
      <c r="AL125" s="91">
        <v>8.6316896806238205E-2</v>
      </c>
      <c r="AM125" s="92">
        <v>111.161717197974</v>
      </c>
      <c r="AN125" s="3"/>
      <c r="AO125" s="94">
        <v>3.3486148025985998E-2</v>
      </c>
      <c r="AP125" s="94">
        <v>-3.2493731807335301E-2</v>
      </c>
      <c r="AQ125" s="94">
        <v>0.108994243786583</v>
      </c>
      <c r="AR125" s="94">
        <v>-7.7683462529457806E-2</v>
      </c>
      <c r="AS125" s="95">
        <v>7</v>
      </c>
      <c r="AT125" s="95">
        <v>5</v>
      </c>
      <c r="AU125" s="95">
        <v>9</v>
      </c>
      <c r="AV125" s="96">
        <v>3</v>
      </c>
      <c r="AW125" s="3"/>
      <c r="AX125" s="97">
        <v>0.16830386245972501</v>
      </c>
      <c r="AY125" s="98">
        <v>1.64159968466447</v>
      </c>
      <c r="AZ125" s="98">
        <v>1.53715575450951</v>
      </c>
      <c r="BA125" s="98">
        <v>2.4982711979391801</v>
      </c>
      <c r="BB125" s="89">
        <v>1.7388524859088601E-2</v>
      </c>
      <c r="BC125" s="99">
        <v>-19.4975440290291</v>
      </c>
      <c r="BD125" s="86">
        <v>43843</v>
      </c>
      <c r="BE125" s="86">
        <v>43910</v>
      </c>
      <c r="BF125" s="95">
        <v>117</v>
      </c>
      <c r="BG125" s="86">
        <v>44006</v>
      </c>
      <c r="BH125" s="3"/>
    </row>
    <row r="126" spans="1:60" x14ac:dyDescent="0.25">
      <c r="A126" s="3"/>
      <c r="B126" s="81" t="s">
        <v>1359</v>
      </c>
      <c r="C126" s="81" t="s">
        <v>3699</v>
      </c>
      <c r="D126" s="81" t="s">
        <v>674</v>
      </c>
      <c r="E126" s="82" t="s">
        <v>1208</v>
      </c>
      <c r="F126" s="82" t="s">
        <v>1097</v>
      </c>
      <c r="G126" s="83" t="s">
        <v>1120</v>
      </c>
      <c r="H126" s="84" t="s">
        <v>1140</v>
      </c>
      <c r="I126" s="85" t="s">
        <v>3480</v>
      </c>
      <c r="J126" s="85" t="s">
        <v>3700</v>
      </c>
      <c r="K126" s="3"/>
      <c r="L126" s="86">
        <v>44029</v>
      </c>
      <c r="M126" s="87">
        <v>1576.2120999991901</v>
      </c>
      <c r="N126" s="88">
        <v>1576.2120999991901</v>
      </c>
      <c r="O126" s="88">
        <v>1611.07660000026</v>
      </c>
      <c r="P126" s="89">
        <f t="shared" si="1"/>
        <v>0.97835950196218835</v>
      </c>
      <c r="Q126" s="86">
        <v>44025</v>
      </c>
      <c r="R126" s="90">
        <v>3191237.16</v>
      </c>
      <c r="S126" s="90">
        <v>2721385.0876171901</v>
      </c>
      <c r="T126" s="3"/>
      <c r="U126" s="91">
        <v>-1.2154938442108699E-2</v>
      </c>
      <c r="V126" s="92">
        <v>-4.2719234079413602E-2</v>
      </c>
      <c r="W126" s="91">
        <v>7.5119676228496204E-2</v>
      </c>
      <c r="X126" s="92">
        <v>7.5204772387223802</v>
      </c>
      <c r="Y126" s="91">
        <v>3.4639683357454501E-2</v>
      </c>
      <c r="Z126" s="92">
        <v>21.614124244573802</v>
      </c>
      <c r="AA126" s="91">
        <v>0.28897129235352598</v>
      </c>
      <c r="AB126" s="92">
        <v>49.795157596177901</v>
      </c>
      <c r="AC126" s="91">
        <v>0.28425329497636997</v>
      </c>
      <c r="AD126" s="92">
        <v>53.773525450029403</v>
      </c>
      <c r="AE126" s="91">
        <v>0.309973591292801</v>
      </c>
      <c r="AF126" s="93">
        <v>51.8367688239668</v>
      </c>
      <c r="AG126" s="91">
        <v>2.3736381786875399E-2</v>
      </c>
      <c r="AH126" s="92">
        <v>1.4674082265628401</v>
      </c>
      <c r="AI126" s="91">
        <v>0.10055460208604899</v>
      </c>
      <c r="AJ126" s="92">
        <v>24.538835888524801</v>
      </c>
      <c r="AK126" s="91">
        <v>0.58019925876753398</v>
      </c>
      <c r="AL126" s="91">
        <v>0.102012472376373</v>
      </c>
      <c r="AM126" s="92">
        <v>49.462406931503203</v>
      </c>
      <c r="AN126" s="3"/>
      <c r="AO126" s="94">
        <v>3.3503573769848999E-2</v>
      </c>
      <c r="AP126" s="94">
        <v>-3.2477466365890002E-2</v>
      </c>
      <c r="AQ126" s="94">
        <v>0.109554994987848</v>
      </c>
      <c r="AR126" s="94">
        <v>-7.7201461703225505E-2</v>
      </c>
      <c r="AS126" s="95">
        <v>7</v>
      </c>
      <c r="AT126" s="95">
        <v>5</v>
      </c>
      <c r="AU126" s="95">
        <v>9</v>
      </c>
      <c r="AV126" s="96">
        <v>3</v>
      </c>
      <c r="AW126" s="3"/>
      <c r="AX126" s="97">
        <v>0.167697366258653</v>
      </c>
      <c r="AY126" s="98">
        <v>1.7110160237116401</v>
      </c>
      <c r="AZ126" s="98">
        <v>1.5739575038114699</v>
      </c>
      <c r="BA126" s="98">
        <v>2.60835033400872</v>
      </c>
      <c r="BB126" s="89">
        <v>1.7326235216369199E-2</v>
      </c>
      <c r="BC126" s="99">
        <v>-19.406601877126398</v>
      </c>
      <c r="BD126" s="86">
        <v>43843</v>
      </c>
      <c r="BE126" s="86">
        <v>43910</v>
      </c>
      <c r="BF126" s="95">
        <v>116</v>
      </c>
      <c r="BG126" s="86">
        <v>44005</v>
      </c>
      <c r="BH126" s="3"/>
    </row>
    <row r="127" spans="1:60" x14ac:dyDescent="0.25">
      <c r="A127" s="3"/>
      <c r="B127" s="81" t="s">
        <v>1360</v>
      </c>
      <c r="C127" s="81" t="s">
        <v>3701</v>
      </c>
      <c r="D127" s="81" t="s">
        <v>675</v>
      </c>
      <c r="E127" s="82" t="s">
        <v>1162</v>
      </c>
      <c r="F127" s="82" t="s">
        <v>1097</v>
      </c>
      <c r="G127" s="83" t="s">
        <v>1122</v>
      </c>
      <c r="H127" s="84" t="s">
        <v>1133</v>
      </c>
      <c r="I127" s="85" t="s">
        <v>3480</v>
      </c>
      <c r="J127" s="85" t="s">
        <v>3702</v>
      </c>
      <c r="K127" s="3"/>
      <c r="L127" s="86">
        <v>44029</v>
      </c>
      <c r="M127" s="87">
        <v>1955.9580000005701</v>
      </c>
      <c r="N127" s="88">
        <v>1955.9580000005701</v>
      </c>
      <c r="O127" s="88">
        <v>2024.3599999994001</v>
      </c>
      <c r="P127" s="89">
        <f t="shared" si="1"/>
        <v>0.96621055543537204</v>
      </c>
      <c r="Q127" s="86">
        <v>43874</v>
      </c>
      <c r="R127" s="90">
        <v>4477616.9019999998</v>
      </c>
      <c r="S127" s="90">
        <v>4824177.9858359396</v>
      </c>
      <c r="T127" s="3"/>
      <c r="U127" s="91">
        <v>-4.24989771181572E-3</v>
      </c>
      <c r="V127" s="92">
        <v>0.74778483894988301</v>
      </c>
      <c r="W127" s="91">
        <v>1.54036300536973E-2</v>
      </c>
      <c r="X127" s="92">
        <v>1.5488726212424799</v>
      </c>
      <c r="Y127" s="91">
        <v>-2.7126107108415499E-2</v>
      </c>
      <c r="Z127" s="92">
        <v>15.437545198001301</v>
      </c>
      <c r="AA127" s="91">
        <v>5.9219952234343502E-2</v>
      </c>
      <c r="AB127" s="92">
        <v>26.820023584237799</v>
      </c>
      <c r="AC127" s="91">
        <v>9.9175707291578902E-2</v>
      </c>
      <c r="AD127" s="92">
        <v>35.2657666815794</v>
      </c>
      <c r="AE127" s="91">
        <v>0.13199403294493101</v>
      </c>
      <c r="AF127" s="93">
        <v>34.038812989194398</v>
      </c>
      <c r="AG127" s="91">
        <v>-2.32026727280754E-3</v>
      </c>
      <c r="AH127" s="92">
        <v>-1.13825667940546</v>
      </c>
      <c r="AI127" s="91">
        <v>5.5508007353637402E-3</v>
      </c>
      <c r="AJ127" s="92">
        <v>15.038455753441699</v>
      </c>
      <c r="AK127" s="91">
        <v>0.66904855363071003</v>
      </c>
      <c r="AL127" s="91">
        <v>5.9294191976732698E-2</v>
      </c>
      <c r="AM127" s="92">
        <v>70.358232421334804</v>
      </c>
      <c r="AN127" s="3"/>
      <c r="AO127" s="94">
        <v>1.90288732428598E-2</v>
      </c>
      <c r="AP127" s="94">
        <v>-3.6130806260189302E-2</v>
      </c>
      <c r="AQ127" s="94">
        <v>5.4534255359612899E-2</v>
      </c>
      <c r="AR127" s="94">
        <v>-7.7405870934890098E-2</v>
      </c>
      <c r="AS127" s="95">
        <v>7</v>
      </c>
      <c r="AT127" s="95">
        <v>5</v>
      </c>
      <c r="AU127" s="95">
        <v>7</v>
      </c>
      <c r="AV127" s="96">
        <v>5</v>
      </c>
      <c r="AW127" s="3"/>
      <c r="AX127" s="97">
        <v>9.5994794277357895E-2</v>
      </c>
      <c r="AY127" s="98">
        <v>0.41167147786200098</v>
      </c>
      <c r="AZ127" s="98">
        <v>0.89293439641278405</v>
      </c>
      <c r="BA127" s="98">
        <v>0.55869969228206195</v>
      </c>
      <c r="BB127" s="89">
        <v>9.8804202735755103E-3</v>
      </c>
      <c r="BC127" s="99">
        <v>-16.6622982078406</v>
      </c>
      <c r="BD127" s="86">
        <v>43874</v>
      </c>
      <c r="BE127" s="86">
        <v>43913</v>
      </c>
      <c r="BF127" s="95"/>
      <c r="BG127" s="86"/>
      <c r="BH127" s="3"/>
    </row>
    <row r="128" spans="1:60" x14ac:dyDescent="0.25">
      <c r="A128" s="3"/>
      <c r="B128" s="81" t="s">
        <v>47</v>
      </c>
      <c r="C128" s="81" t="s">
        <v>3703</v>
      </c>
      <c r="D128" s="81" t="s">
        <v>675</v>
      </c>
      <c r="E128" s="82" t="s">
        <v>1209</v>
      </c>
      <c r="F128" s="82" t="s">
        <v>1097</v>
      </c>
      <c r="G128" s="83" t="s">
        <v>1122</v>
      </c>
      <c r="H128" s="84" t="s">
        <v>1133</v>
      </c>
      <c r="I128" s="85" t="s">
        <v>3480</v>
      </c>
      <c r="J128" s="85" t="s">
        <v>3704</v>
      </c>
      <c r="K128" s="3"/>
      <c r="L128" s="86">
        <v>44029</v>
      </c>
      <c r="M128" s="87">
        <v>2190.2850000001499</v>
      </c>
      <c r="N128" s="88">
        <v>2190.2850000001499</v>
      </c>
      <c r="O128" s="88">
        <v>2258.2349000014401</v>
      </c>
      <c r="P128" s="89">
        <f t="shared" si="1"/>
        <v>0.96991017187749295</v>
      </c>
      <c r="Q128" s="86">
        <v>43874</v>
      </c>
      <c r="R128" s="90">
        <v>228366.01</v>
      </c>
      <c r="S128" s="90">
        <v>222058.38373291001</v>
      </c>
      <c r="T128" s="3"/>
      <c r="U128" s="91">
        <v>-4.2253540332239901E-3</v>
      </c>
      <c r="V128" s="92">
        <v>0.75023920680905598</v>
      </c>
      <c r="W128" s="91">
        <v>1.61549940421537E-2</v>
      </c>
      <c r="X128" s="92">
        <v>1.6240090200881201</v>
      </c>
      <c r="Y128" s="91">
        <v>-2.2750486988115898E-2</v>
      </c>
      <c r="Z128" s="92">
        <v>15.875107210027601</v>
      </c>
      <c r="AA128" s="91">
        <v>6.8822009832729195E-2</v>
      </c>
      <c r="AB128" s="92">
        <v>27.780229344061802</v>
      </c>
      <c r="AC128" s="91"/>
      <c r="AD128" s="92"/>
      <c r="AE128" s="91"/>
      <c r="AF128" s="93"/>
      <c r="AG128" s="91">
        <v>-1.90192688569368E-3</v>
      </c>
      <c r="AH128" s="92">
        <v>-1.09642264069407</v>
      </c>
      <c r="AI128" s="91">
        <v>1.0496772620172099E-2</v>
      </c>
      <c r="AJ128" s="92">
        <v>15.5330529419298</v>
      </c>
      <c r="AK128" s="91">
        <v>9.5142500000365504E-2</v>
      </c>
      <c r="AL128" s="91">
        <v>7.5665076696168398E-2</v>
      </c>
      <c r="AM128" s="92">
        <v>31.558473474520699</v>
      </c>
      <c r="AN128" s="3"/>
      <c r="AO128" s="94">
        <v>1.9054002812481499E-2</v>
      </c>
      <c r="AP128" s="94">
        <v>-3.61070092512819E-2</v>
      </c>
      <c r="AQ128" s="94">
        <v>5.5314767878371598E-2</v>
      </c>
      <c r="AR128" s="94">
        <v>-7.6700554885974298E-2</v>
      </c>
      <c r="AS128" s="95">
        <v>7</v>
      </c>
      <c r="AT128" s="95">
        <v>5</v>
      </c>
      <c r="AU128" s="95">
        <v>7</v>
      </c>
      <c r="AV128" s="96">
        <v>5</v>
      </c>
      <c r="AW128" s="3"/>
      <c r="AX128" s="97">
        <v>9.5999824582686397E-2</v>
      </c>
      <c r="AY128" s="98">
        <v>0.50427680169650602</v>
      </c>
      <c r="AZ128" s="98">
        <v>0.92979833952722402</v>
      </c>
      <c r="BA128" s="98">
        <v>0.686553054014439</v>
      </c>
      <c r="BB128" s="89">
        <v>9.8813288602468703E-3</v>
      </c>
      <c r="BC128" s="99">
        <v>-16.5821323547862</v>
      </c>
      <c r="BD128" s="86">
        <v>43874</v>
      </c>
      <c r="BE128" s="86">
        <v>43913</v>
      </c>
      <c r="BF128" s="95"/>
      <c r="BG128" s="86"/>
      <c r="BH128" s="3"/>
    </row>
    <row r="129" spans="1:60" x14ac:dyDescent="0.25">
      <c r="A129" s="3"/>
      <c r="B129" s="81" t="s">
        <v>1361</v>
      </c>
      <c r="C129" s="81" t="s">
        <v>3705</v>
      </c>
      <c r="D129" s="81" t="s">
        <v>675</v>
      </c>
      <c r="E129" s="82" t="s">
        <v>1273</v>
      </c>
      <c r="F129" s="82" t="s">
        <v>1097</v>
      </c>
      <c r="G129" s="83" t="s">
        <v>1122</v>
      </c>
      <c r="H129" s="84" t="s">
        <v>1133</v>
      </c>
      <c r="I129" s="85" t="s">
        <v>3480</v>
      </c>
      <c r="J129" s="85" t="s">
        <v>1096</v>
      </c>
      <c r="K129" s="3"/>
      <c r="L129" s="86">
        <v>44029</v>
      </c>
      <c r="M129" s="87">
        <v>10565.636500000999</v>
      </c>
      <c r="N129" s="88">
        <v>10565.636500000999</v>
      </c>
      <c r="O129" s="88"/>
      <c r="P129" s="89" t="str">
        <f t="shared" si="1"/>
        <v/>
      </c>
      <c r="Q129" s="86"/>
      <c r="R129" s="90">
        <v>18598168.556000002</v>
      </c>
      <c r="S129" s="90"/>
      <c r="T129" s="3"/>
      <c r="U129" s="91">
        <v>-4.3180966140425898E-3</v>
      </c>
      <c r="V129" s="92">
        <v>0.74096494872719598</v>
      </c>
      <c r="W129" s="91">
        <v>1.33190632586775E-2</v>
      </c>
      <c r="X129" s="92">
        <v>1.3404159417404999</v>
      </c>
      <c r="Y129" s="91"/>
      <c r="Z129" s="92"/>
      <c r="AA129" s="91"/>
      <c r="AB129" s="92"/>
      <c r="AC129" s="91"/>
      <c r="AD129" s="92"/>
      <c r="AE129" s="91"/>
      <c r="AF129" s="93"/>
      <c r="AG129" s="91">
        <v>-3.4813801357813602E-3</v>
      </c>
      <c r="AH129" s="92">
        <v>-1.2543679657028399</v>
      </c>
      <c r="AI129" s="91"/>
      <c r="AJ129" s="92"/>
      <c r="AK129" s="91">
        <v>-3.8982628699159201E-2</v>
      </c>
      <c r="AL129" s="91">
        <v>-9.1018652992788704E-2</v>
      </c>
      <c r="AM129" s="92">
        <v>7.9704735771956603</v>
      </c>
      <c r="AN129" s="3"/>
      <c r="AO129" s="94">
        <v>1.89590949012199E-2</v>
      </c>
      <c r="AP129" s="94">
        <v>-3.6196802546328399E-2</v>
      </c>
      <c r="AQ129" s="94">
        <v>5.2369522387380102E-2</v>
      </c>
      <c r="AR129" s="94">
        <v>-7.9362967606357401E-2</v>
      </c>
      <c r="AS129" s="95"/>
      <c r="AT129" s="95"/>
      <c r="AU129" s="95"/>
      <c r="AV129" s="96"/>
      <c r="AW129" s="3"/>
      <c r="AX129" s="97"/>
      <c r="AY129" s="98"/>
      <c r="AZ129" s="98"/>
      <c r="BA129" s="98"/>
      <c r="BB129" s="89"/>
      <c r="BC129" s="99">
        <v>-16.448963942500999</v>
      </c>
      <c r="BD129" s="86">
        <v>43882</v>
      </c>
      <c r="BE129" s="86">
        <v>43913</v>
      </c>
      <c r="BF129" s="95"/>
      <c r="BG129" s="86"/>
      <c r="BH129" s="3"/>
    </row>
    <row r="130" spans="1:60" x14ac:dyDescent="0.25">
      <c r="A130" s="3"/>
      <c r="B130" s="81" t="s">
        <v>1362</v>
      </c>
      <c r="C130" s="81" t="s">
        <v>3706</v>
      </c>
      <c r="D130" s="81" t="s">
        <v>675</v>
      </c>
      <c r="E130" s="82" t="s">
        <v>1207</v>
      </c>
      <c r="F130" s="82" t="s">
        <v>1097</v>
      </c>
      <c r="G130" s="83" t="s">
        <v>1122</v>
      </c>
      <c r="H130" s="84" t="s">
        <v>1133</v>
      </c>
      <c r="I130" s="85" t="s">
        <v>3480</v>
      </c>
      <c r="J130" s="85" t="s">
        <v>3707</v>
      </c>
      <c r="K130" s="3"/>
      <c r="L130" s="86">
        <v>44029</v>
      </c>
      <c r="M130" s="87">
        <v>1857.37549999915</v>
      </c>
      <c r="N130" s="88">
        <v>1857.37549999915</v>
      </c>
      <c r="O130" s="88">
        <v>1927.0916000008599</v>
      </c>
      <c r="P130" s="89">
        <f t="shared" si="1"/>
        <v>0.96382315194478618</v>
      </c>
      <c r="Q130" s="86">
        <v>43874</v>
      </c>
      <c r="R130" s="90">
        <v>7723973.0039999997</v>
      </c>
      <c r="S130" s="90">
        <v>8167359.4629609399</v>
      </c>
      <c r="T130" s="3"/>
      <c r="U130" s="91">
        <v>-4.2657808053263597E-3</v>
      </c>
      <c r="V130" s="92">
        <v>0.74619652959881899</v>
      </c>
      <c r="W130" s="91">
        <v>1.4917417340257101E-2</v>
      </c>
      <c r="X130" s="92">
        <v>1.50025134989846</v>
      </c>
      <c r="Y130" s="91">
        <v>-2.99480210524052E-2</v>
      </c>
      <c r="Z130" s="92">
        <v>15.1553538035951</v>
      </c>
      <c r="AA130" s="91">
        <v>5.3050484950290397E-2</v>
      </c>
      <c r="AB130" s="92">
        <v>26.203076855832499</v>
      </c>
      <c r="AC130" s="91">
        <v>8.6426375743030803E-2</v>
      </c>
      <c r="AD130" s="92">
        <v>33.990833526709999</v>
      </c>
      <c r="AE130" s="91">
        <v>0.11236628775266599</v>
      </c>
      <c r="AF130" s="93">
        <v>32.076038469967898</v>
      </c>
      <c r="AG130" s="91">
        <v>-2.5909671167028102E-3</v>
      </c>
      <c r="AH130" s="92">
        <v>-1.1653266637949899</v>
      </c>
      <c r="AI130" s="91">
        <v>2.3620092124474498E-3</v>
      </c>
      <c r="AJ130" s="92">
        <v>14.7195766011573</v>
      </c>
      <c r="AK130" s="91">
        <v>0.58755470272270005</v>
      </c>
      <c r="AL130" s="91">
        <v>5.3348065192039898E-2</v>
      </c>
      <c r="AM130" s="92">
        <v>62.2088473305921</v>
      </c>
      <c r="AN130" s="3"/>
      <c r="AO130" s="94">
        <v>1.90126440083986E-2</v>
      </c>
      <c r="AP130" s="94">
        <v>-3.6146189292594499E-2</v>
      </c>
      <c r="AQ130" s="94">
        <v>5.4029436994824202E-2</v>
      </c>
      <c r="AR130" s="94">
        <v>-7.7862414721530507E-2</v>
      </c>
      <c r="AS130" s="95">
        <v>7</v>
      </c>
      <c r="AT130" s="95">
        <v>5</v>
      </c>
      <c r="AU130" s="95">
        <v>7</v>
      </c>
      <c r="AV130" s="96">
        <v>5</v>
      </c>
      <c r="AW130" s="3"/>
      <c r="AX130" s="97">
        <v>9.59920706530102E-2</v>
      </c>
      <c r="AY130" s="98">
        <v>0.35214739382809102</v>
      </c>
      <c r="AZ130" s="98">
        <v>0.86923885644682697</v>
      </c>
      <c r="BA130" s="98">
        <v>0.476936227789793</v>
      </c>
      <c r="BB130" s="89">
        <v>9.87988741413574E-3</v>
      </c>
      <c r="BC130" s="99">
        <v>-16.7141613818821</v>
      </c>
      <c r="BD130" s="86">
        <v>43874</v>
      </c>
      <c r="BE130" s="86">
        <v>43913</v>
      </c>
      <c r="BF130" s="95"/>
      <c r="BG130" s="86"/>
      <c r="BH130" s="3"/>
    </row>
    <row r="131" spans="1:60" x14ac:dyDescent="0.25">
      <c r="A131" s="3"/>
      <c r="B131" s="81" t="s">
        <v>1363</v>
      </c>
      <c r="C131" s="81" t="s">
        <v>3708</v>
      </c>
      <c r="D131" s="81" t="s">
        <v>676</v>
      </c>
      <c r="E131" s="82" t="s">
        <v>1161</v>
      </c>
      <c r="F131" s="82" t="s">
        <v>1100</v>
      </c>
      <c r="G131" s="83" t="s">
        <v>1121</v>
      </c>
      <c r="H131" s="84" t="s">
        <v>1132</v>
      </c>
      <c r="I131" s="85" t="s">
        <v>3480</v>
      </c>
      <c r="J131" s="85" t="s">
        <v>3709</v>
      </c>
      <c r="K131" s="3"/>
      <c r="L131" s="86">
        <v>44029</v>
      </c>
      <c r="M131" s="87">
        <v>1519.3728000000101</v>
      </c>
      <c r="N131" s="88">
        <v>1519.3728000000101</v>
      </c>
      <c r="O131" s="88">
        <v>1794.99139999971</v>
      </c>
      <c r="P131" s="89">
        <f t="shared" si="1"/>
        <v>0.84645129776123473</v>
      </c>
      <c r="Q131" s="86">
        <v>43749</v>
      </c>
      <c r="R131" s="90">
        <v>2302053.5269999998</v>
      </c>
      <c r="S131" s="90">
        <v>4110084.42124609</v>
      </c>
      <c r="T131" s="3"/>
      <c r="U131" s="91">
        <v>-8.5840514120718598E-3</v>
      </c>
      <c r="V131" s="92">
        <v>0.31436946892426898</v>
      </c>
      <c r="W131" s="91">
        <v>-4.1585024746382303E-3</v>
      </c>
      <c r="X131" s="92">
        <v>-0.40734063159106898</v>
      </c>
      <c r="Y131" s="91">
        <v>-9.7045621110737598E-2</v>
      </c>
      <c r="Z131" s="92">
        <v>8.4455937977618305</v>
      </c>
      <c r="AA131" s="91">
        <v>-0.13368440060643499</v>
      </c>
      <c r="AB131" s="92">
        <v>7.52958830015268</v>
      </c>
      <c r="AC131" s="91">
        <v>-9.3519725338410395E-2</v>
      </c>
      <c r="AD131" s="92">
        <v>15.9962234185514</v>
      </c>
      <c r="AE131" s="91">
        <v>-8.7832266676705295E-2</v>
      </c>
      <c r="AF131" s="93">
        <v>12.0561830270162</v>
      </c>
      <c r="AG131" s="91">
        <v>-9.6896891755022807E-3</v>
      </c>
      <c r="AH131" s="92">
        <v>-1.87519886967493</v>
      </c>
      <c r="AI131" s="91">
        <v>-8.5060102041170496E-2</v>
      </c>
      <c r="AJ131" s="92">
        <v>5.9773654757882504</v>
      </c>
      <c r="AK131" s="91">
        <v>0.37000153287255699</v>
      </c>
      <c r="AL131" s="91">
        <v>1.9761693380132801E-2</v>
      </c>
      <c r="AM131" s="92">
        <v>-85.460515151498797</v>
      </c>
      <c r="AN131" s="3"/>
      <c r="AO131" s="94">
        <v>3.8649874781185603E-2</v>
      </c>
      <c r="AP131" s="94">
        <v>-2.6316771149140501E-2</v>
      </c>
      <c r="AQ131" s="94">
        <v>3.8462168788100798E-2</v>
      </c>
      <c r="AR131" s="94">
        <v>-6.7084739970596302E-2</v>
      </c>
      <c r="AS131" s="95">
        <v>5</v>
      </c>
      <c r="AT131" s="95">
        <v>7</v>
      </c>
      <c r="AU131" s="95">
        <v>6</v>
      </c>
      <c r="AV131" s="96">
        <v>6</v>
      </c>
      <c r="AW131" s="3"/>
      <c r="AX131" s="97">
        <v>7.8745601994814896E-2</v>
      </c>
      <c r="AY131" s="98">
        <v>-1.85715262947815</v>
      </c>
      <c r="AZ131" s="98">
        <v>0.11257658147008</v>
      </c>
      <c r="BA131" s="98">
        <v>-2.3908314241489301</v>
      </c>
      <c r="BB131" s="89">
        <v>8.1353278507322099E-3</v>
      </c>
      <c r="BC131" s="99">
        <v>-18.790624846384201</v>
      </c>
      <c r="BD131" s="86">
        <v>43749</v>
      </c>
      <c r="BE131" s="86">
        <v>43914</v>
      </c>
      <c r="BF131" s="95"/>
      <c r="BG131" s="86"/>
      <c r="BH131" s="3"/>
    </row>
    <row r="132" spans="1:60" x14ac:dyDescent="0.25">
      <c r="A132" s="3"/>
      <c r="B132" s="81" t="s">
        <v>1364</v>
      </c>
      <c r="C132" s="81" t="s">
        <v>3710</v>
      </c>
      <c r="D132" s="81" t="s">
        <v>676</v>
      </c>
      <c r="E132" s="82" t="s">
        <v>1170</v>
      </c>
      <c r="F132" s="82" t="s">
        <v>1100</v>
      </c>
      <c r="G132" s="83" t="s">
        <v>1121</v>
      </c>
      <c r="H132" s="84" t="s">
        <v>1132</v>
      </c>
      <c r="I132" s="85" t="s">
        <v>3480</v>
      </c>
      <c r="J132" s="85" t="s">
        <v>3711</v>
      </c>
      <c r="K132" s="3"/>
      <c r="L132" s="86">
        <v>44029</v>
      </c>
      <c r="M132" s="87">
        <v>1813.75310000032</v>
      </c>
      <c r="N132" s="88">
        <v>1813.75310000032</v>
      </c>
      <c r="O132" s="88">
        <v>2124.31509999931</v>
      </c>
      <c r="P132" s="89">
        <f t="shared" si="1"/>
        <v>0.8538060573033206</v>
      </c>
      <c r="Q132" s="86">
        <v>43749</v>
      </c>
      <c r="R132" s="90">
        <v>16261825.321</v>
      </c>
      <c r="S132" s="90">
        <v>18900620.744593799</v>
      </c>
      <c r="T132" s="3"/>
      <c r="U132" s="91">
        <v>-8.5534564104818907E-3</v>
      </c>
      <c r="V132" s="92">
        <v>0.31742896908326701</v>
      </c>
      <c r="W132" s="91">
        <v>-3.2357481504732299E-3</v>
      </c>
      <c r="X132" s="92">
        <v>-0.31506519917456899</v>
      </c>
      <c r="Y132" s="91">
        <v>-9.1957705301902004E-2</v>
      </c>
      <c r="Z132" s="92">
        <v>8.9543853786453802</v>
      </c>
      <c r="AA132" s="91">
        <v>-0.123682058721024</v>
      </c>
      <c r="AB132" s="92">
        <v>8.5298224886937497</v>
      </c>
      <c r="AC132" s="91">
        <v>-7.32117757161177E-2</v>
      </c>
      <c r="AD132" s="92">
        <v>18.027018380787901</v>
      </c>
      <c r="AE132" s="91">
        <v>-5.7529545326397098E-2</v>
      </c>
      <c r="AF132" s="93">
        <v>15.0864551620471</v>
      </c>
      <c r="AG132" s="91">
        <v>-9.1698138267020095E-3</v>
      </c>
      <c r="AH132" s="92">
        <v>-1.8232113347949099</v>
      </c>
      <c r="AI132" s="91">
        <v>-7.9421607230906396E-2</v>
      </c>
      <c r="AJ132" s="92">
        <v>6.5412149568146596</v>
      </c>
      <c r="AK132" s="91">
        <v>0.21653281195554899</v>
      </c>
      <c r="AL132" s="91">
        <v>2.0802506052859802E-2</v>
      </c>
      <c r="AM132" s="92">
        <v>38.795171037549203</v>
      </c>
      <c r="AN132" s="3"/>
      <c r="AO132" s="94">
        <v>3.8682106618580299E-2</v>
      </c>
      <c r="AP132" s="94">
        <v>-2.6286656097909099E-2</v>
      </c>
      <c r="AQ132" s="94">
        <v>3.9424419863280498E-2</v>
      </c>
      <c r="AR132" s="94">
        <v>-6.6191397246293499E-2</v>
      </c>
      <c r="AS132" s="95">
        <v>5</v>
      </c>
      <c r="AT132" s="95">
        <v>7</v>
      </c>
      <c r="AU132" s="95">
        <v>6</v>
      </c>
      <c r="AV132" s="96">
        <v>6</v>
      </c>
      <c r="AW132" s="3"/>
      <c r="AX132" s="97">
        <v>7.8731280208958199E-2</v>
      </c>
      <c r="AY132" s="98">
        <v>-1.7398417633521599</v>
      </c>
      <c r="AZ132" s="98">
        <v>0.15100401489985399</v>
      </c>
      <c r="BA132" s="98">
        <v>-2.2504383474952201</v>
      </c>
      <c r="BB132" s="89">
        <v>8.1341575651367806E-3</v>
      </c>
      <c r="BC132" s="99">
        <v>-18.375320120830999</v>
      </c>
      <c r="BD132" s="86">
        <v>43749</v>
      </c>
      <c r="BE132" s="86">
        <v>43914</v>
      </c>
      <c r="BF132" s="95"/>
      <c r="BG132" s="86"/>
      <c r="BH132" s="3"/>
    </row>
    <row r="133" spans="1:60" x14ac:dyDescent="0.25">
      <c r="A133" s="3"/>
      <c r="B133" s="81" t="s">
        <v>1365</v>
      </c>
      <c r="C133" s="81" t="s">
        <v>3712</v>
      </c>
      <c r="D133" s="81" t="s">
        <v>676</v>
      </c>
      <c r="E133" s="82" t="s">
        <v>1165</v>
      </c>
      <c r="F133" s="82" t="s">
        <v>1100</v>
      </c>
      <c r="G133" s="83" t="s">
        <v>1121</v>
      </c>
      <c r="H133" s="84" t="s">
        <v>1132</v>
      </c>
      <c r="I133" s="85" t="s">
        <v>3480</v>
      </c>
      <c r="J133" s="85" t="s">
        <v>3713</v>
      </c>
      <c r="K133" s="3"/>
      <c r="L133" s="86">
        <v>44029</v>
      </c>
      <c r="M133" s="87">
        <v>1144.7181000001699</v>
      </c>
      <c r="N133" s="88">
        <v>1144.7181000001699</v>
      </c>
      <c r="O133" s="88">
        <v>1347.69889999926</v>
      </c>
      <c r="P133" s="89">
        <f t="shared" si="1"/>
        <v>0.84938712942542172</v>
      </c>
      <c r="Q133" s="86">
        <v>43749</v>
      </c>
      <c r="R133" s="90">
        <v>8302105.7719999999</v>
      </c>
      <c r="S133" s="90">
        <v>9213327.1593437493</v>
      </c>
      <c r="T133" s="3"/>
      <c r="U133" s="91">
        <v>-8.5718593882120296E-3</v>
      </c>
      <c r="V133" s="92">
        <v>0.31558867131025198</v>
      </c>
      <c r="W133" s="91">
        <v>-3.7893176959187301E-3</v>
      </c>
      <c r="X133" s="92">
        <v>-0.37042215371911902</v>
      </c>
      <c r="Y133" s="91">
        <v>-9.5012822360295096E-2</v>
      </c>
      <c r="Z133" s="92">
        <v>8.6488736728060793</v>
      </c>
      <c r="AA133" s="91">
        <v>-0.12984846969091501</v>
      </c>
      <c r="AB133" s="92">
        <v>7.9131813917047102</v>
      </c>
      <c r="AC133" s="91">
        <v>-8.5895771246287E-2</v>
      </c>
      <c r="AD133" s="92">
        <v>16.758618827763701</v>
      </c>
      <c r="AE133" s="91">
        <v>-7.6387075722814196E-2</v>
      </c>
      <c r="AF133" s="93">
        <v>13.200702122412601</v>
      </c>
      <c r="AG133" s="91">
        <v>-9.4817240706106497E-3</v>
      </c>
      <c r="AH133" s="92">
        <v>-1.8544023591857699</v>
      </c>
      <c r="AI133" s="91">
        <v>-8.2807687435852095E-2</v>
      </c>
      <c r="AJ133" s="92">
        <v>6.2026069363200804</v>
      </c>
      <c r="AK133" s="91">
        <v>0.14306066203978801</v>
      </c>
      <c r="AL133" s="91">
        <v>1.41444443906948E-2</v>
      </c>
      <c r="AM133" s="92">
        <v>31.447956045944</v>
      </c>
      <c r="AN133" s="3"/>
      <c r="AO133" s="94">
        <v>3.8662829252643902E-2</v>
      </c>
      <c r="AP133" s="94">
        <v>-2.6304725511181501E-2</v>
      </c>
      <c r="AQ133" s="94">
        <v>3.8847217538204901E-2</v>
      </c>
      <c r="AR133" s="94">
        <v>-6.6727343680249795E-2</v>
      </c>
      <c r="AS133" s="95">
        <v>5</v>
      </c>
      <c r="AT133" s="95">
        <v>7</v>
      </c>
      <c r="AU133" s="95">
        <v>6</v>
      </c>
      <c r="AV133" s="96">
        <v>6</v>
      </c>
      <c r="AW133" s="3"/>
      <c r="AX133" s="97">
        <v>7.8735328057227896E-2</v>
      </c>
      <c r="AY133" s="98">
        <v>-1.8123796501531599</v>
      </c>
      <c r="AZ133" s="98">
        <v>0.127286822256792</v>
      </c>
      <c r="BA133" s="98">
        <v>-2.3374916098619001</v>
      </c>
      <c r="BB133" s="89">
        <v>8.1343921568077307E-3</v>
      </c>
      <c r="BC133" s="99">
        <v>-18.624672024277999</v>
      </c>
      <c r="BD133" s="86">
        <v>43749</v>
      </c>
      <c r="BE133" s="86">
        <v>43914</v>
      </c>
      <c r="BF133" s="95"/>
      <c r="BG133" s="86"/>
      <c r="BH133" s="3"/>
    </row>
    <row r="134" spans="1:60" x14ac:dyDescent="0.25">
      <c r="A134" s="3"/>
      <c r="B134" s="81" t="s">
        <v>48</v>
      </c>
      <c r="C134" s="81" t="s">
        <v>3714</v>
      </c>
      <c r="D134" s="81" t="s">
        <v>676</v>
      </c>
      <c r="E134" s="82" t="s">
        <v>1177</v>
      </c>
      <c r="F134" s="82" t="s">
        <v>1100</v>
      </c>
      <c r="G134" s="83" t="s">
        <v>1121</v>
      </c>
      <c r="H134" s="84" t="s">
        <v>1132</v>
      </c>
      <c r="I134" s="85" t="s">
        <v>3480</v>
      </c>
      <c r="J134" s="85" t="s">
        <v>3715</v>
      </c>
      <c r="K134" s="3"/>
      <c r="L134" s="86">
        <v>44029</v>
      </c>
      <c r="M134" s="87">
        <v>1014.20930000022</v>
      </c>
      <c r="N134" s="88">
        <v>1014.20930000022</v>
      </c>
      <c r="O134" s="88">
        <v>1014.20930000022</v>
      </c>
      <c r="P134" s="89">
        <f t="shared" si="1"/>
        <v>1</v>
      </c>
      <c r="Q134" s="86">
        <v>44029</v>
      </c>
      <c r="R134" s="90">
        <v>0</v>
      </c>
      <c r="S134" s="90">
        <v>0</v>
      </c>
      <c r="T134" s="3"/>
      <c r="U134" s="91">
        <v>0</v>
      </c>
      <c r="V134" s="92">
        <v>1.17277461013146</v>
      </c>
      <c r="W134" s="91">
        <v>0</v>
      </c>
      <c r="X134" s="92">
        <v>8.5096158727537806E-3</v>
      </c>
      <c r="Y134" s="91">
        <v>0</v>
      </c>
      <c r="Z134" s="92">
        <v>18.1501559088356</v>
      </c>
      <c r="AA134" s="91">
        <v>0</v>
      </c>
      <c r="AB134" s="92">
        <v>20.8980283607962</v>
      </c>
      <c r="AC134" s="91">
        <v>0</v>
      </c>
      <c r="AD134" s="92">
        <v>25.348195952392398</v>
      </c>
      <c r="AE134" s="91">
        <v>1.0259891007081001E-2</v>
      </c>
      <c r="AF134" s="93">
        <v>21.865398795402101</v>
      </c>
      <c r="AG134" s="91">
        <v>0</v>
      </c>
      <c r="AH134" s="92">
        <v>-0.90622995212470403</v>
      </c>
      <c r="AI134" s="91">
        <v>0</v>
      </c>
      <c r="AJ134" s="92">
        <v>14.483375679905301</v>
      </c>
      <c r="AK134" s="91">
        <v>1.42092999994929E-2</v>
      </c>
      <c r="AL134" s="91">
        <v>4.5051140077703201E-3</v>
      </c>
      <c r="AM134" s="92">
        <v>18.744874145806499</v>
      </c>
      <c r="AN134" s="3"/>
      <c r="AO134" s="94">
        <v>0</v>
      </c>
      <c r="AP134" s="94">
        <v>0</v>
      </c>
      <c r="AQ134" s="94">
        <v>0</v>
      </c>
      <c r="AR134" s="94">
        <v>0</v>
      </c>
      <c r="AS134" s="95">
        <v>0</v>
      </c>
      <c r="AT134" s="95">
        <v>0</v>
      </c>
      <c r="AU134" s="95">
        <v>7</v>
      </c>
      <c r="AV134" s="96">
        <v>5</v>
      </c>
      <c r="AW134" s="3"/>
      <c r="AX134" s="97">
        <v>0</v>
      </c>
      <c r="AY134" s="98">
        <v>-113.07365610974399</v>
      </c>
      <c r="AZ134" s="98">
        <v>0.54787164163735702</v>
      </c>
      <c r="BA134" s="98">
        <v>-15.957369743191499</v>
      </c>
      <c r="BB134" s="89">
        <v>0</v>
      </c>
      <c r="BC134" s="99">
        <v>0</v>
      </c>
      <c r="BD134" s="86">
        <v>43664</v>
      </c>
      <c r="BE134" s="86"/>
      <c r="BF134" s="95"/>
      <c r="BG134" s="86"/>
      <c r="BH134" s="3"/>
    </row>
    <row r="135" spans="1:60" x14ac:dyDescent="0.25">
      <c r="A135" s="3"/>
      <c r="B135" s="81" t="s">
        <v>1366</v>
      </c>
      <c r="C135" s="81" t="s">
        <v>3716</v>
      </c>
      <c r="D135" s="81" t="s">
        <v>676</v>
      </c>
      <c r="E135" s="82" t="s">
        <v>1179</v>
      </c>
      <c r="F135" s="82" t="s">
        <v>1100</v>
      </c>
      <c r="G135" s="83" t="s">
        <v>1121</v>
      </c>
      <c r="H135" s="84" t="s">
        <v>1132</v>
      </c>
      <c r="I135" s="85" t="s">
        <v>3480</v>
      </c>
      <c r="J135" s="85" t="s">
        <v>3717</v>
      </c>
      <c r="K135" s="3"/>
      <c r="L135" s="86">
        <v>44029</v>
      </c>
      <c r="M135" s="87">
        <v>1580.22030000016</v>
      </c>
      <c r="N135" s="88">
        <v>1580.22030000016</v>
      </c>
      <c r="O135" s="88">
        <v>1863.3080000001901</v>
      </c>
      <c r="P135" s="89">
        <f t="shared" ref="P135:P198" si="2">IFERROR(N135/O135,"")</f>
        <v>0.84807251404491302</v>
      </c>
      <c r="Q135" s="86">
        <v>43749</v>
      </c>
      <c r="R135" s="90">
        <v>1296531.6939999999</v>
      </c>
      <c r="S135" s="90">
        <v>1731750.4961367201</v>
      </c>
      <c r="T135" s="3"/>
      <c r="U135" s="91">
        <v>-8.5773085193068307E-3</v>
      </c>
      <c r="V135" s="92">
        <v>0.31504375820077302</v>
      </c>
      <c r="W135" s="91">
        <v>-3.9545057243231003E-3</v>
      </c>
      <c r="X135" s="92">
        <v>-0.38694095655955602</v>
      </c>
      <c r="Y135" s="91">
        <v>-9.59227796838968E-2</v>
      </c>
      <c r="Z135" s="92">
        <v>8.5578779404459109</v>
      </c>
      <c r="AA135" s="91">
        <v>-0.13156662554771201</v>
      </c>
      <c r="AB135" s="92">
        <v>7.7413658060249899</v>
      </c>
      <c r="AC135" s="91">
        <v>-8.9314602492813699E-2</v>
      </c>
      <c r="AD135" s="92">
        <v>16.4167357031256</v>
      </c>
      <c r="AE135" s="91">
        <v>-8.1524921060918104E-2</v>
      </c>
      <c r="AF135" s="93">
        <v>12.686917588595</v>
      </c>
      <c r="AG135" s="91">
        <v>-9.5746985871301097E-3</v>
      </c>
      <c r="AH135" s="92">
        <v>-1.8636998108377201</v>
      </c>
      <c r="AI135" s="91">
        <v>-8.3816016710479793E-2</v>
      </c>
      <c r="AJ135" s="92">
        <v>6.10177400885732</v>
      </c>
      <c r="AK135" s="91">
        <v>0.123975973028864</v>
      </c>
      <c r="AL135" s="91">
        <v>1.23523828624457E-2</v>
      </c>
      <c r="AM135" s="92">
        <v>29.539487144851599</v>
      </c>
      <c r="AN135" s="3"/>
      <c r="AO135" s="94">
        <v>3.8657063139908097E-2</v>
      </c>
      <c r="AP135" s="94">
        <v>-2.6310185075999502E-2</v>
      </c>
      <c r="AQ135" s="94">
        <v>3.8674962448567399E-2</v>
      </c>
      <c r="AR135" s="94">
        <v>-6.6887223970334198E-2</v>
      </c>
      <c r="AS135" s="95">
        <v>5</v>
      </c>
      <c r="AT135" s="95">
        <v>7</v>
      </c>
      <c r="AU135" s="95">
        <v>6</v>
      </c>
      <c r="AV135" s="96">
        <v>6</v>
      </c>
      <c r="AW135" s="3"/>
      <c r="AX135" s="97">
        <v>7.8739890440119795E-2</v>
      </c>
      <c r="AY135" s="98">
        <v>-1.83243644402501</v>
      </c>
      <c r="AZ135" s="98">
        <v>0.120698084761102</v>
      </c>
      <c r="BA135" s="98">
        <v>-2.36141442010921</v>
      </c>
      <c r="BB135" s="89">
        <v>8.1348072455148194E-3</v>
      </c>
      <c r="BC135" s="99">
        <v>-18.698953688785</v>
      </c>
      <c r="BD135" s="86">
        <v>43749</v>
      </c>
      <c r="BE135" s="86">
        <v>43914</v>
      </c>
      <c r="BF135" s="95"/>
      <c r="BG135" s="86"/>
      <c r="BH135" s="3"/>
    </row>
    <row r="136" spans="1:60" x14ac:dyDescent="0.25">
      <c r="A136" s="3"/>
      <c r="B136" s="81" t="s">
        <v>1367</v>
      </c>
      <c r="C136" s="81" t="s">
        <v>3718</v>
      </c>
      <c r="D136" s="81" t="s">
        <v>677</v>
      </c>
      <c r="E136" s="82" t="s">
        <v>1161</v>
      </c>
      <c r="F136" s="82" t="s">
        <v>1100</v>
      </c>
      <c r="G136" s="83" t="s">
        <v>1121</v>
      </c>
      <c r="H136" s="84" t="s">
        <v>1133</v>
      </c>
      <c r="I136" s="85" t="s">
        <v>3480</v>
      </c>
      <c r="J136" s="85" t="s">
        <v>3719</v>
      </c>
      <c r="K136" s="3"/>
      <c r="L136" s="86">
        <v>44029</v>
      </c>
      <c r="M136" s="87">
        <v>1367.10940000042</v>
      </c>
      <c r="N136" s="88">
        <v>1367.10940000042</v>
      </c>
      <c r="O136" s="88">
        <v>1495.87939999998</v>
      </c>
      <c r="P136" s="89">
        <f t="shared" si="2"/>
        <v>0.91391685720148175</v>
      </c>
      <c r="Q136" s="86">
        <v>43881</v>
      </c>
      <c r="R136" s="90">
        <v>4636174.426</v>
      </c>
      <c r="S136" s="90">
        <v>5414003.2148281299</v>
      </c>
      <c r="T136" s="3"/>
      <c r="U136" s="91">
        <v>-5.7916185269277802E-3</v>
      </c>
      <c r="V136" s="92">
        <v>0.59361275743867703</v>
      </c>
      <c r="W136" s="91">
        <v>1.2022337032249201E-2</v>
      </c>
      <c r="X136" s="92">
        <v>1.21074331909767</v>
      </c>
      <c r="Y136" s="91">
        <v>-8.0588169346883703E-2</v>
      </c>
      <c r="Z136" s="92">
        <v>10.091338974147201</v>
      </c>
      <c r="AA136" s="91">
        <v>-4.05930022234679E-2</v>
      </c>
      <c r="AB136" s="92">
        <v>16.838728138449401</v>
      </c>
      <c r="AC136" s="91">
        <v>-1.3317844071934801E-2</v>
      </c>
      <c r="AD136" s="92">
        <v>24.016411545191701</v>
      </c>
      <c r="AE136" s="91">
        <v>8.3712456489593006E-3</v>
      </c>
      <c r="AF136" s="93">
        <v>21.676534259575401</v>
      </c>
      <c r="AG136" s="91">
        <v>-2.8851292317995099E-3</v>
      </c>
      <c r="AH136" s="92">
        <v>-1.1947428753046601</v>
      </c>
      <c r="AI136" s="91">
        <v>-5.5044799872121103E-2</v>
      </c>
      <c r="AJ136" s="92">
        <v>8.9788956926931895</v>
      </c>
      <c r="AK136" s="91">
        <v>0.29387601741473202</v>
      </c>
      <c r="AL136" s="91">
        <v>1.6144195466040401E-2</v>
      </c>
      <c r="AM136" s="92">
        <v>-93.073066697223098</v>
      </c>
      <c r="AN136" s="3"/>
      <c r="AO136" s="94">
        <v>1.5343267001299E-2</v>
      </c>
      <c r="AP136" s="94">
        <v>-2.59252026871764E-2</v>
      </c>
      <c r="AQ136" s="94">
        <v>4.6531166091881501E-2</v>
      </c>
      <c r="AR136" s="94">
        <v>-0.102088015576592</v>
      </c>
      <c r="AS136" s="95">
        <v>5</v>
      </c>
      <c r="AT136" s="95">
        <v>7</v>
      </c>
      <c r="AU136" s="95">
        <v>7</v>
      </c>
      <c r="AV136" s="96">
        <v>5</v>
      </c>
      <c r="AW136" s="3"/>
      <c r="AX136" s="97">
        <v>7.9319972886078199E-2</v>
      </c>
      <c r="AY136" s="98">
        <v>-0.72340312887717995</v>
      </c>
      <c r="AZ136" s="98">
        <v>0.45619849169725102</v>
      </c>
      <c r="BA136" s="98">
        <v>-0.94518496143427899</v>
      </c>
      <c r="BB136" s="89">
        <v>8.1732802971146191E-3</v>
      </c>
      <c r="BC136" s="99">
        <v>-16.603871943167199</v>
      </c>
      <c r="BD136" s="86">
        <v>43881</v>
      </c>
      <c r="BE136" s="86">
        <v>43914</v>
      </c>
      <c r="BF136" s="95"/>
      <c r="BG136" s="86"/>
      <c r="BH136" s="3"/>
    </row>
    <row r="137" spans="1:60" x14ac:dyDescent="0.25">
      <c r="A137" s="3"/>
      <c r="B137" s="81" t="s">
        <v>1368</v>
      </c>
      <c r="C137" s="81" t="s">
        <v>3720</v>
      </c>
      <c r="D137" s="81" t="s">
        <v>677</v>
      </c>
      <c r="E137" s="82" t="s">
        <v>1170</v>
      </c>
      <c r="F137" s="82" t="s">
        <v>1100</v>
      </c>
      <c r="G137" s="83" t="s">
        <v>1121</v>
      </c>
      <c r="H137" s="84" t="s">
        <v>1133</v>
      </c>
      <c r="I137" s="85" t="s">
        <v>3480</v>
      </c>
      <c r="J137" s="85" t="s">
        <v>3721</v>
      </c>
      <c r="K137" s="3"/>
      <c r="L137" s="86">
        <v>44029</v>
      </c>
      <c r="M137" s="87">
        <v>1736.6937000006401</v>
      </c>
      <c r="N137" s="88">
        <v>1736.6937000006401</v>
      </c>
      <c r="O137" s="88">
        <v>1887.43019999936</v>
      </c>
      <c r="P137" s="89">
        <f t="shared" si="2"/>
        <v>0.92013664929237071</v>
      </c>
      <c r="Q137" s="86">
        <v>43881</v>
      </c>
      <c r="R137" s="90">
        <v>22025295.719999999</v>
      </c>
      <c r="S137" s="90">
        <v>23238732.001312502</v>
      </c>
      <c r="T137" s="3"/>
      <c r="U137" s="91">
        <v>-5.7461064679955598E-3</v>
      </c>
      <c r="V137" s="92">
        <v>0.59816396333189903</v>
      </c>
      <c r="W137" s="91">
        <v>1.3414619203103899E-2</v>
      </c>
      <c r="X137" s="92">
        <v>1.3499715361831499</v>
      </c>
      <c r="Y137" s="91">
        <v>-7.2906181416328805E-2</v>
      </c>
      <c r="Z137" s="92">
        <v>10.859537767202699</v>
      </c>
      <c r="AA137" s="91">
        <v>-2.4420198636107698E-2</v>
      </c>
      <c r="AB137" s="92">
        <v>18.456008497189</v>
      </c>
      <c r="AC137" s="91">
        <v>1.8136162121663801E-2</v>
      </c>
      <c r="AD137" s="92">
        <v>27.1618121645588</v>
      </c>
      <c r="AE137" s="91">
        <v>5.7874348900440999E-2</v>
      </c>
      <c r="AF137" s="93">
        <v>26.626844584738102</v>
      </c>
      <c r="AG137" s="91">
        <v>-2.1080092283227701E-3</v>
      </c>
      <c r="AH137" s="92">
        <v>-1.1170308749569799</v>
      </c>
      <c r="AI137" s="91">
        <v>-4.66123544265429E-2</v>
      </c>
      <c r="AJ137" s="92">
        <v>9.8221402372582798</v>
      </c>
      <c r="AK137" s="91">
        <v>0.48082239787268899</v>
      </c>
      <c r="AL137" s="91">
        <v>4.2102109311599599E-2</v>
      </c>
      <c r="AM137" s="92">
        <v>65.224129629204995</v>
      </c>
      <c r="AN137" s="3"/>
      <c r="AO137" s="94">
        <v>1.53897891868837E-2</v>
      </c>
      <c r="AP137" s="94">
        <v>-2.5880608893203299E-2</v>
      </c>
      <c r="AQ137" s="94">
        <v>4.7970978121156797E-2</v>
      </c>
      <c r="AR137" s="94">
        <v>-0.10081145045202</v>
      </c>
      <c r="AS137" s="95">
        <v>6</v>
      </c>
      <c r="AT137" s="95">
        <v>6</v>
      </c>
      <c r="AU137" s="95">
        <v>7</v>
      </c>
      <c r="AV137" s="96">
        <v>5</v>
      </c>
      <c r="AW137" s="3"/>
      <c r="AX137" s="97">
        <v>7.9350088949577194E-2</v>
      </c>
      <c r="AY137" s="98">
        <v>-0.53463627612109099</v>
      </c>
      <c r="AZ137" s="98">
        <v>0.514120690187156</v>
      </c>
      <c r="BA137" s="98">
        <v>-0.70386421487182804</v>
      </c>
      <c r="BB137" s="89">
        <v>8.1769472828818798E-3</v>
      </c>
      <c r="BC137" s="99">
        <v>-16.4776530543168</v>
      </c>
      <c r="BD137" s="86">
        <v>43881</v>
      </c>
      <c r="BE137" s="86">
        <v>43914</v>
      </c>
      <c r="BF137" s="95"/>
      <c r="BG137" s="86"/>
      <c r="BH137" s="3"/>
    </row>
    <row r="138" spans="1:60" x14ac:dyDescent="0.25">
      <c r="A138" s="3"/>
      <c r="B138" s="81" t="s">
        <v>1369</v>
      </c>
      <c r="C138" s="81" t="s">
        <v>3722</v>
      </c>
      <c r="D138" s="81" t="s">
        <v>677</v>
      </c>
      <c r="E138" s="82" t="s">
        <v>1165</v>
      </c>
      <c r="F138" s="82" t="s">
        <v>1100</v>
      </c>
      <c r="G138" s="83" t="s">
        <v>1121</v>
      </c>
      <c r="H138" s="84" t="s">
        <v>1133</v>
      </c>
      <c r="I138" s="85" t="s">
        <v>3480</v>
      </c>
      <c r="J138" s="85" t="s">
        <v>3723</v>
      </c>
      <c r="K138" s="3"/>
      <c r="L138" s="86">
        <v>44029</v>
      </c>
      <c r="M138" s="87">
        <v>1366.3361000008899</v>
      </c>
      <c r="N138" s="88">
        <v>1366.3361000008899</v>
      </c>
      <c r="O138" s="88">
        <v>1490.86620000005</v>
      </c>
      <c r="P138" s="89">
        <f t="shared" si="2"/>
        <v>0.91647131043741159</v>
      </c>
      <c r="Q138" s="86">
        <v>43881</v>
      </c>
      <c r="R138" s="90">
        <v>10934035.141000001</v>
      </c>
      <c r="S138" s="90">
        <v>12039782.0880781</v>
      </c>
      <c r="T138" s="3"/>
      <c r="U138" s="91">
        <v>-5.7728847377802603E-3</v>
      </c>
      <c r="V138" s="92">
        <v>0.59548613635342895</v>
      </c>
      <c r="W138" s="91">
        <v>1.25950361998548E-2</v>
      </c>
      <c r="X138" s="92">
        <v>1.2680132358582299</v>
      </c>
      <c r="Y138" s="91">
        <v>-7.7492187280804495E-2</v>
      </c>
      <c r="Z138" s="92">
        <v>10.4009371807624</v>
      </c>
      <c r="AA138" s="91">
        <v>-3.4360329915216398E-2</v>
      </c>
      <c r="AB138" s="92">
        <v>17.461995369289099</v>
      </c>
      <c r="AC138" s="91">
        <v>-1.08858946805412E-3</v>
      </c>
      <c r="AD138" s="92">
        <v>25.239337005594301</v>
      </c>
      <c r="AE138" s="91">
        <v>2.7448459364677501E-2</v>
      </c>
      <c r="AF138" s="93">
        <v>23.5842556311691</v>
      </c>
      <c r="AG138" s="91">
        <v>-2.5653898082964601E-3</v>
      </c>
      <c r="AH138" s="92">
        <v>-1.16276893295435</v>
      </c>
      <c r="AI138" s="91">
        <v>-5.1638623544931803E-2</v>
      </c>
      <c r="AJ138" s="92">
        <v>9.3195133254193898</v>
      </c>
      <c r="AK138" s="91">
        <v>0.363363966554753</v>
      </c>
      <c r="AL138" s="91">
        <v>3.3094696200350902E-2</v>
      </c>
      <c r="AM138" s="92">
        <v>53.478286497469497</v>
      </c>
      <c r="AN138" s="3"/>
      <c r="AO138" s="94">
        <v>1.53624188151298E-2</v>
      </c>
      <c r="AP138" s="94">
        <v>-2.5906923623551799E-2</v>
      </c>
      <c r="AQ138" s="94">
        <v>4.7123430729698199E-2</v>
      </c>
      <c r="AR138" s="94">
        <v>-0.101562897244585</v>
      </c>
      <c r="AS138" s="95">
        <v>5</v>
      </c>
      <c r="AT138" s="95">
        <v>7</v>
      </c>
      <c r="AU138" s="95">
        <v>7</v>
      </c>
      <c r="AV138" s="96">
        <v>5</v>
      </c>
      <c r="AW138" s="3"/>
      <c r="AX138" s="97">
        <v>7.9299641160978401E-2</v>
      </c>
      <c r="AY138" s="98">
        <v>-0.65118524374065601</v>
      </c>
      <c r="AZ138" s="98">
        <v>0.47847426935777498</v>
      </c>
      <c r="BA138" s="98">
        <v>-0.85313190397118899</v>
      </c>
      <c r="BB138" s="89">
        <v>8.1713570548163292E-3</v>
      </c>
      <c r="BC138" s="99">
        <v>-16.551954830036301</v>
      </c>
      <c r="BD138" s="86">
        <v>43881</v>
      </c>
      <c r="BE138" s="86">
        <v>43914</v>
      </c>
      <c r="BF138" s="95"/>
      <c r="BG138" s="86"/>
      <c r="BH138" s="3"/>
    </row>
    <row r="139" spans="1:60" x14ac:dyDescent="0.25">
      <c r="A139" s="3"/>
      <c r="B139" s="81" t="s">
        <v>49</v>
      </c>
      <c r="C139" s="81" t="s">
        <v>3724</v>
      </c>
      <c r="D139" s="81" t="s">
        <v>677</v>
      </c>
      <c r="E139" s="82" t="s">
        <v>1177</v>
      </c>
      <c r="F139" s="82" t="s">
        <v>1100</v>
      </c>
      <c r="G139" s="83" t="s">
        <v>1121</v>
      </c>
      <c r="H139" s="84" t="s">
        <v>1133</v>
      </c>
      <c r="I139" s="85" t="s">
        <v>3480</v>
      </c>
      <c r="J139" s="85" t="s">
        <v>3725</v>
      </c>
      <c r="K139" s="3"/>
      <c r="L139" s="86">
        <v>44029</v>
      </c>
      <c r="M139" s="87">
        <v>1025.5945999994899</v>
      </c>
      <c r="N139" s="88">
        <v>1025.5945999994899</v>
      </c>
      <c r="O139" s="88">
        <v>1025.5945999994899</v>
      </c>
      <c r="P139" s="89">
        <f t="shared" si="2"/>
        <v>1</v>
      </c>
      <c r="Q139" s="86">
        <v>44029</v>
      </c>
      <c r="R139" s="90">
        <v>0</v>
      </c>
      <c r="S139" s="90">
        <v>0</v>
      </c>
      <c r="T139" s="3"/>
      <c r="U139" s="91">
        <v>0</v>
      </c>
      <c r="V139" s="92">
        <v>1.17277461013146</v>
      </c>
      <c r="W139" s="91">
        <v>0</v>
      </c>
      <c r="X139" s="92">
        <v>8.5096158727537806E-3</v>
      </c>
      <c r="Y139" s="91">
        <v>0</v>
      </c>
      <c r="Z139" s="92">
        <v>18.1501559088356</v>
      </c>
      <c r="AA139" s="91">
        <v>0</v>
      </c>
      <c r="AB139" s="92">
        <v>20.8980283607962</v>
      </c>
      <c r="AC139" s="91">
        <v>0</v>
      </c>
      <c r="AD139" s="92">
        <v>25.348195952392398</v>
      </c>
      <c r="AE139" s="91">
        <v>1.98709820615477E-2</v>
      </c>
      <c r="AF139" s="93">
        <v>22.826507900841499</v>
      </c>
      <c r="AG139" s="91">
        <v>0</v>
      </c>
      <c r="AH139" s="92">
        <v>-0.90622995212470403</v>
      </c>
      <c r="AI139" s="91">
        <v>0</v>
      </c>
      <c r="AJ139" s="92">
        <v>14.483375679905301</v>
      </c>
      <c r="AK139" s="91">
        <v>2.55945999997493E-2</v>
      </c>
      <c r="AL139" s="91">
        <v>8.0839292186283308E-3</v>
      </c>
      <c r="AM139" s="92">
        <v>19.883404145832198</v>
      </c>
      <c r="AN139" s="3"/>
      <c r="AO139" s="94">
        <v>0</v>
      </c>
      <c r="AP139" s="94">
        <v>0</v>
      </c>
      <c r="AQ139" s="94">
        <v>0</v>
      </c>
      <c r="AR139" s="94">
        <v>0</v>
      </c>
      <c r="AS139" s="95">
        <v>0</v>
      </c>
      <c r="AT139" s="95">
        <v>0</v>
      </c>
      <c r="AU139" s="95">
        <v>7</v>
      </c>
      <c r="AV139" s="96">
        <v>5</v>
      </c>
      <c r="AW139" s="3"/>
      <c r="AX139" s="97">
        <v>0</v>
      </c>
      <c r="AY139" s="98">
        <v>-113.07365610974399</v>
      </c>
      <c r="AZ139" s="98">
        <v>0.54787164163735702</v>
      </c>
      <c r="BA139" s="98">
        <v>-15.957369743191499</v>
      </c>
      <c r="BB139" s="89">
        <v>0</v>
      </c>
      <c r="BC139" s="99">
        <v>0</v>
      </c>
      <c r="BD139" s="86">
        <v>43664</v>
      </c>
      <c r="BE139" s="86"/>
      <c r="BF139" s="95"/>
      <c r="BG139" s="86"/>
      <c r="BH139" s="3"/>
    </row>
    <row r="140" spans="1:60" x14ac:dyDescent="0.25">
      <c r="A140" s="3"/>
      <c r="B140" s="81" t="s">
        <v>1370</v>
      </c>
      <c r="C140" s="81" t="s">
        <v>3726</v>
      </c>
      <c r="D140" s="81" t="s">
        <v>677</v>
      </c>
      <c r="E140" s="82" t="s">
        <v>1179</v>
      </c>
      <c r="F140" s="82" t="s">
        <v>1100</v>
      </c>
      <c r="G140" s="83" t="s">
        <v>1121</v>
      </c>
      <c r="H140" s="84" t="s">
        <v>1133</v>
      </c>
      <c r="I140" s="85" t="s">
        <v>3480</v>
      </c>
      <c r="J140" s="85" t="s">
        <v>3727</v>
      </c>
      <c r="K140" s="3"/>
      <c r="L140" s="86">
        <v>44029</v>
      </c>
      <c r="M140" s="87">
        <v>1453.7913000006199</v>
      </c>
      <c r="N140" s="88">
        <v>1453.7913000006199</v>
      </c>
      <c r="O140" s="88">
        <v>1587.8197000008099</v>
      </c>
      <c r="P140" s="89">
        <f t="shared" si="2"/>
        <v>0.91558966046326185</v>
      </c>
      <c r="Q140" s="86">
        <v>43881</v>
      </c>
      <c r="R140" s="90">
        <v>2555627.8930000002</v>
      </c>
      <c r="S140" s="90">
        <v>2663774.52159375</v>
      </c>
      <c r="T140" s="3"/>
      <c r="U140" s="91">
        <v>-5.7793439264059998E-3</v>
      </c>
      <c r="V140" s="92">
        <v>0.59484021749085503</v>
      </c>
      <c r="W140" s="91">
        <v>1.2397521819366399E-2</v>
      </c>
      <c r="X140" s="92">
        <v>1.24826179780939</v>
      </c>
      <c r="Y140" s="91">
        <v>-7.8565997233454296E-2</v>
      </c>
      <c r="Z140" s="92">
        <v>10.293556185497399</v>
      </c>
      <c r="AA140" s="91">
        <v>-3.6514068748147097E-2</v>
      </c>
      <c r="AB140" s="92">
        <v>17.246621485974199</v>
      </c>
      <c r="AC140" s="91">
        <v>-5.3227660728225601E-3</v>
      </c>
      <c r="AD140" s="92">
        <v>24.8159193450992</v>
      </c>
      <c r="AE140" s="91">
        <v>2.0828881779379999E-2</v>
      </c>
      <c r="AF140" s="93">
        <v>22.922297872632001</v>
      </c>
      <c r="AG140" s="91">
        <v>-2.6756688448585902E-3</v>
      </c>
      <c r="AH140" s="92">
        <v>-1.17379683661056</v>
      </c>
      <c r="AI140" s="91">
        <v>-5.2814599955163397E-2</v>
      </c>
      <c r="AJ140" s="92">
        <v>9.2019156843889505</v>
      </c>
      <c r="AK140" s="91">
        <v>0.33808692370599602</v>
      </c>
      <c r="AL140" s="91">
        <v>3.1065820307048901E-2</v>
      </c>
      <c r="AM140" s="92">
        <v>50.950582212593901</v>
      </c>
      <c r="AN140" s="3"/>
      <c r="AO140" s="94">
        <v>1.5355849862317E-2</v>
      </c>
      <c r="AP140" s="94">
        <v>-2.5913179373674201E-2</v>
      </c>
      <c r="AQ140" s="94">
        <v>4.6919157804950401E-2</v>
      </c>
      <c r="AR140" s="94">
        <v>-0.101744022692437</v>
      </c>
      <c r="AS140" s="95">
        <v>5</v>
      </c>
      <c r="AT140" s="95">
        <v>7</v>
      </c>
      <c r="AU140" s="95">
        <v>7</v>
      </c>
      <c r="AV140" s="96">
        <v>5</v>
      </c>
      <c r="AW140" s="3"/>
      <c r="AX140" s="97">
        <v>7.9306985047369397E-2</v>
      </c>
      <c r="AY140" s="98">
        <v>-0.67614111253533304</v>
      </c>
      <c r="AZ140" s="98">
        <v>0.470776758336797</v>
      </c>
      <c r="BA140" s="98">
        <v>-0.88500583023778701</v>
      </c>
      <c r="BB140" s="89">
        <v>8.1720553779905496E-3</v>
      </c>
      <c r="BC140" s="99">
        <v>-16.569859915471199</v>
      </c>
      <c r="BD140" s="86">
        <v>43881</v>
      </c>
      <c r="BE140" s="86">
        <v>43914</v>
      </c>
      <c r="BF140" s="95"/>
      <c r="BG140" s="86"/>
      <c r="BH140" s="3"/>
    </row>
    <row r="141" spans="1:60" x14ac:dyDescent="0.25">
      <c r="A141" s="3"/>
      <c r="B141" s="81" t="s">
        <v>3728</v>
      </c>
      <c r="C141" s="81" t="s">
        <v>3729</v>
      </c>
      <c r="D141" s="81" t="s">
        <v>3730</v>
      </c>
      <c r="E141" s="82" t="s">
        <v>1185</v>
      </c>
      <c r="F141" s="82" t="s">
        <v>1097</v>
      </c>
      <c r="G141" s="83" t="s">
        <v>1121</v>
      </c>
      <c r="H141" s="84" t="s">
        <v>1096</v>
      </c>
      <c r="I141" s="85" t="s">
        <v>3480</v>
      </c>
      <c r="J141" s="85" t="s">
        <v>1096</v>
      </c>
      <c r="K141" s="3"/>
      <c r="L141" s="86">
        <v>44029</v>
      </c>
      <c r="M141" s="87">
        <v>1007.10109999962</v>
      </c>
      <c r="N141" s="88">
        <v>1007.10109999962</v>
      </c>
      <c r="O141" s="88"/>
      <c r="P141" s="89" t="str">
        <f t="shared" si="2"/>
        <v/>
      </c>
      <c r="Q141" s="86"/>
      <c r="R141" s="90">
        <v>12691716.385</v>
      </c>
      <c r="S141" s="90"/>
      <c r="T141" s="3"/>
      <c r="U141" s="91">
        <v>4.9433860549470401E-3</v>
      </c>
      <c r="V141" s="92">
        <v>1.6671132156261601</v>
      </c>
      <c r="W141" s="91">
        <v>1.58158420526888E-3</v>
      </c>
      <c r="X141" s="92">
        <v>0.16666803639964201</v>
      </c>
      <c r="Y141" s="91"/>
      <c r="Z141" s="92"/>
      <c r="AA141" s="91"/>
      <c r="AB141" s="92"/>
      <c r="AC141" s="91"/>
      <c r="AD141" s="92"/>
      <c r="AE141" s="91"/>
      <c r="AF141" s="93"/>
      <c r="AG141" s="91">
        <v>1.7119934780566799E-2</v>
      </c>
      <c r="AH141" s="92">
        <v>0.80576352593197997</v>
      </c>
      <c r="AI141" s="91"/>
      <c r="AJ141" s="92"/>
      <c r="AK141" s="91">
        <v>7.1010999999998603E-3</v>
      </c>
      <c r="AL141" s="91">
        <v>7.7127808655859595E-2</v>
      </c>
      <c r="AM141" s="92">
        <v>-1.91041030248016</v>
      </c>
      <c r="AN141" s="3"/>
      <c r="AO141" s="94">
        <v>5.2881999999954098E-3</v>
      </c>
      <c r="AP141" s="94">
        <v>-6.86373995267786E-3</v>
      </c>
      <c r="AQ141" s="94">
        <v>1.7119934780566799E-2</v>
      </c>
      <c r="AR141" s="94">
        <v>1.7119934780566799E-2</v>
      </c>
      <c r="AS141" s="95"/>
      <c r="AT141" s="95"/>
      <c r="AU141" s="95"/>
      <c r="AV141" s="96"/>
      <c r="AW141" s="3"/>
      <c r="AX141" s="97"/>
      <c r="AY141" s="98"/>
      <c r="AZ141" s="98"/>
      <c r="BA141" s="98"/>
      <c r="BB141" s="89"/>
      <c r="BC141" s="99">
        <v>-1.5276812541942499</v>
      </c>
      <c r="BD141" s="86">
        <v>43999</v>
      </c>
      <c r="BE141" s="86">
        <v>44012</v>
      </c>
      <c r="BF141" s="95">
        <v>22</v>
      </c>
      <c r="BG141" s="86">
        <v>44029</v>
      </c>
      <c r="BH141" s="3"/>
    </row>
    <row r="142" spans="1:60" x14ac:dyDescent="0.25">
      <c r="A142" s="3"/>
      <c r="B142" s="81" t="s">
        <v>50</v>
      </c>
      <c r="C142" s="81" t="s">
        <v>3731</v>
      </c>
      <c r="D142" s="81" t="s">
        <v>678</v>
      </c>
      <c r="E142" s="82" t="s">
        <v>1210</v>
      </c>
      <c r="F142" s="82" t="s">
        <v>1097</v>
      </c>
      <c r="G142" s="83" t="s">
        <v>1119</v>
      </c>
      <c r="H142" s="84" t="s">
        <v>1142</v>
      </c>
      <c r="I142" s="85" t="s">
        <v>3480</v>
      </c>
      <c r="J142" s="85" t="s">
        <v>3732</v>
      </c>
      <c r="K142" s="3"/>
      <c r="L142" s="86">
        <v>44029</v>
      </c>
      <c r="M142" s="87">
        <v>707.88179999962404</v>
      </c>
      <c r="N142" s="88">
        <v>707.88179999962404</v>
      </c>
      <c r="O142" s="88">
        <v>898.05119999963802</v>
      </c>
      <c r="P142" s="89">
        <f t="shared" si="2"/>
        <v>0.78824214031439344</v>
      </c>
      <c r="Q142" s="86">
        <v>43665</v>
      </c>
      <c r="R142" s="90">
        <v>1306061.1569999999</v>
      </c>
      <c r="S142" s="90">
        <v>1678574.6080644501</v>
      </c>
      <c r="T142" s="3"/>
      <c r="U142" s="91">
        <v>-7.64437680663832E-3</v>
      </c>
      <c r="V142" s="92">
        <v>0.40833692946762301</v>
      </c>
      <c r="W142" s="91">
        <v>8.9543976228014799E-3</v>
      </c>
      <c r="X142" s="92">
        <v>0.90394937815290199</v>
      </c>
      <c r="Y142" s="91">
        <v>-0.12737400375597599</v>
      </c>
      <c r="Z142" s="92">
        <v>5.4127555332379398</v>
      </c>
      <c r="AA142" s="91">
        <v>-0.21241464036313101</v>
      </c>
      <c r="AB142" s="92">
        <v>-0.34343567551695697</v>
      </c>
      <c r="AC142" s="91">
        <v>-0.23697926996479499</v>
      </c>
      <c r="AD142" s="92">
        <v>1.65026895591291</v>
      </c>
      <c r="AE142" s="91"/>
      <c r="AF142" s="93"/>
      <c r="AG142" s="91">
        <v>1.2810471804186801E-2</v>
      </c>
      <c r="AH142" s="92">
        <v>0.37481722829397801</v>
      </c>
      <c r="AI142" s="91">
        <v>-8.7978868498757995E-2</v>
      </c>
      <c r="AJ142" s="92">
        <v>5.6854888300294997</v>
      </c>
      <c r="AK142" s="91">
        <v>-0.29211819999996802</v>
      </c>
      <c r="AL142" s="91">
        <v>-0.12219436292522</v>
      </c>
      <c r="AM142" s="92">
        <v>-1.6565311638114499</v>
      </c>
      <c r="AN142" s="3"/>
      <c r="AO142" s="94">
        <v>8.1256639459752505E-2</v>
      </c>
      <c r="AP142" s="94">
        <v>-0.113762654335878</v>
      </c>
      <c r="AQ142" s="94">
        <v>0.14822028735405199</v>
      </c>
      <c r="AR142" s="94">
        <v>-0.15065440639868</v>
      </c>
      <c r="AS142" s="95">
        <v>5</v>
      </c>
      <c r="AT142" s="95">
        <v>7</v>
      </c>
      <c r="AU142" s="95">
        <v>8</v>
      </c>
      <c r="AV142" s="96">
        <v>4</v>
      </c>
      <c r="AW142" s="3"/>
      <c r="AX142" s="97">
        <v>0.29051718425238499</v>
      </c>
      <c r="AY142" s="98">
        <v>-0.65958443178442405</v>
      </c>
      <c r="AZ142" s="98">
        <v>-0.21713145795706601</v>
      </c>
      <c r="BA142" s="98">
        <v>-0.86338274357967704</v>
      </c>
      <c r="BB142" s="89">
        <v>2.9600667102568E-2</v>
      </c>
      <c r="BC142" s="99">
        <v>-43.364197943243198</v>
      </c>
      <c r="BD142" s="86">
        <v>43665</v>
      </c>
      <c r="BE142" s="86">
        <v>43914</v>
      </c>
      <c r="BF142" s="95"/>
      <c r="BG142" s="86"/>
      <c r="BH142" s="3"/>
    </row>
    <row r="143" spans="1:60" x14ac:dyDescent="0.25">
      <c r="A143" s="3"/>
      <c r="B143" s="81" t="s">
        <v>1371</v>
      </c>
      <c r="C143" s="81" t="s">
        <v>3733</v>
      </c>
      <c r="D143" s="81" t="s">
        <v>678</v>
      </c>
      <c r="E143" s="82" t="s">
        <v>1162</v>
      </c>
      <c r="F143" s="82" t="s">
        <v>1097</v>
      </c>
      <c r="G143" s="83" t="s">
        <v>1119</v>
      </c>
      <c r="H143" s="84" t="s">
        <v>1142</v>
      </c>
      <c r="I143" s="85" t="s">
        <v>3480</v>
      </c>
      <c r="J143" s="85" t="s">
        <v>3734</v>
      </c>
      <c r="K143" s="3"/>
      <c r="L143" s="86">
        <v>44029</v>
      </c>
      <c r="M143" s="87">
        <v>3628.19009999931</v>
      </c>
      <c r="N143" s="88">
        <v>3628.19009999931</v>
      </c>
      <c r="O143" s="88">
        <v>4479.52530000359</v>
      </c>
      <c r="P143" s="89">
        <f t="shared" si="2"/>
        <v>0.80994968373019394</v>
      </c>
      <c r="Q143" s="86">
        <v>43665</v>
      </c>
      <c r="R143" s="90">
        <v>96639.338000000003</v>
      </c>
      <c r="S143" s="90">
        <v>322107.72150390601</v>
      </c>
      <c r="T143" s="3"/>
      <c r="U143" s="91">
        <v>-7.6527625260496297E-3</v>
      </c>
      <c r="V143" s="92">
        <v>0.40749835752649199</v>
      </c>
      <c r="W143" s="91">
        <v>8.6972223634802504E-3</v>
      </c>
      <c r="X143" s="92">
        <v>0.87823185222077904</v>
      </c>
      <c r="Y143" s="91">
        <v>-0.104574648352427</v>
      </c>
      <c r="Z143" s="92">
        <v>7.6926910735928704</v>
      </c>
      <c r="AA143" s="91">
        <v>-0.19073896560817999</v>
      </c>
      <c r="AB143" s="92">
        <v>1.8241317999782001</v>
      </c>
      <c r="AC143" s="91">
        <v>-0.20163789882557501</v>
      </c>
      <c r="AD143" s="92">
        <v>5.1844060698349503</v>
      </c>
      <c r="AE143" s="91">
        <v>-0.190017859304207</v>
      </c>
      <c r="AF143" s="93">
        <v>1.83762376426603</v>
      </c>
      <c r="AG143" s="91">
        <v>1.2664000478253E-2</v>
      </c>
      <c r="AH143" s="92">
        <v>0.36017009570059599</v>
      </c>
      <c r="AI143" s="91">
        <v>-6.4213271437474795E-2</v>
      </c>
      <c r="AJ143" s="92">
        <v>8.0620485361578194</v>
      </c>
      <c r="AK143" s="91">
        <v>0.81409504999988702</v>
      </c>
      <c r="AL143" s="91">
        <v>3.9513018795332797E-2</v>
      </c>
      <c r="AM143" s="92">
        <v>-7.1481151512125498</v>
      </c>
      <c r="AN143" s="3"/>
      <c r="AO143" s="94">
        <v>8.1247484313353199E-2</v>
      </c>
      <c r="AP143" s="94">
        <v>-0.11378530484944301</v>
      </c>
      <c r="AQ143" s="94">
        <v>0.15638289639362499</v>
      </c>
      <c r="AR143" s="94">
        <v>-0.14947030434268499</v>
      </c>
      <c r="AS143" s="95">
        <v>5</v>
      </c>
      <c r="AT143" s="95">
        <v>7</v>
      </c>
      <c r="AU143" s="95">
        <v>8</v>
      </c>
      <c r="AV143" s="96">
        <v>4</v>
      </c>
      <c r="AW143" s="3"/>
      <c r="AX143" s="97">
        <v>0.290580154487107</v>
      </c>
      <c r="AY143" s="98">
        <v>-0.58390487433553095</v>
      </c>
      <c r="AZ143" s="98">
        <v>4.6241800615121099E-2</v>
      </c>
      <c r="BA143" s="98">
        <v>-0.76741804117136803</v>
      </c>
      <c r="BB143" s="89">
        <v>2.96099568328646E-2</v>
      </c>
      <c r="BC143" s="99">
        <v>-43.203106811444698</v>
      </c>
      <c r="BD143" s="86">
        <v>43665</v>
      </c>
      <c r="BE143" s="86">
        <v>43914</v>
      </c>
      <c r="BF143" s="95"/>
      <c r="BG143" s="86"/>
      <c r="BH143" s="3"/>
    </row>
    <row r="144" spans="1:60" x14ac:dyDescent="0.25">
      <c r="A144" s="3"/>
      <c r="B144" s="81" t="s">
        <v>1372</v>
      </c>
      <c r="C144" s="81" t="s">
        <v>3735</v>
      </c>
      <c r="D144" s="81" t="s">
        <v>678</v>
      </c>
      <c r="E144" s="82" t="s">
        <v>1273</v>
      </c>
      <c r="F144" s="82" t="s">
        <v>1097</v>
      </c>
      <c r="G144" s="83" t="s">
        <v>1119</v>
      </c>
      <c r="H144" s="84" t="s">
        <v>1142</v>
      </c>
      <c r="I144" s="85" t="s">
        <v>3480</v>
      </c>
      <c r="J144" s="85" t="s">
        <v>1096</v>
      </c>
      <c r="K144" s="3"/>
      <c r="L144" s="86">
        <v>44029</v>
      </c>
      <c r="M144" s="87">
        <v>1261.51899999939</v>
      </c>
      <c r="N144" s="88">
        <v>1261.51899999939</v>
      </c>
      <c r="O144" s="88"/>
      <c r="P144" s="89" t="str">
        <f t="shared" si="2"/>
        <v/>
      </c>
      <c r="Q144" s="86"/>
      <c r="R144" s="90">
        <v>13496531.618000001</v>
      </c>
      <c r="S144" s="90"/>
      <c r="T144" s="3"/>
      <c r="U144" s="91">
        <v>-7.6766832007706398E-3</v>
      </c>
      <c r="V144" s="92">
        <v>0.40510629005439103</v>
      </c>
      <c r="W144" s="91">
        <v>7.9679807386128197E-3</v>
      </c>
      <c r="X144" s="92">
        <v>0.80530768973403599</v>
      </c>
      <c r="Y144" s="91"/>
      <c r="Z144" s="92"/>
      <c r="AA144" s="91"/>
      <c r="AB144" s="92"/>
      <c r="AC144" s="91"/>
      <c r="AD144" s="92"/>
      <c r="AE144" s="91"/>
      <c r="AF144" s="93"/>
      <c r="AG144" s="91">
        <v>1.2249031819010299E-2</v>
      </c>
      <c r="AH144" s="92">
        <v>0.31867322977632301</v>
      </c>
      <c r="AI144" s="91"/>
      <c r="AJ144" s="92"/>
      <c r="AK144" s="91">
        <v>-5.0429327575329799E-3</v>
      </c>
      <c r="AL144" s="91">
        <v>-1.2534974413938501E-2</v>
      </c>
      <c r="AM144" s="92">
        <v>5.7579661117488303</v>
      </c>
      <c r="AN144" s="3"/>
      <c r="AO144" s="94">
        <v>4.8983085702275303E-2</v>
      </c>
      <c r="AP144" s="94">
        <v>-0.113849357526342</v>
      </c>
      <c r="AQ144" s="94">
        <v>0.14709755250267301</v>
      </c>
      <c r="AR144" s="94">
        <v>-0.151512464621192</v>
      </c>
      <c r="AS144" s="95"/>
      <c r="AT144" s="95"/>
      <c r="AU144" s="95"/>
      <c r="AV144" s="96"/>
      <c r="AW144" s="3"/>
      <c r="AX144" s="97"/>
      <c r="AY144" s="98"/>
      <c r="AZ144" s="98"/>
      <c r="BA144" s="98"/>
      <c r="BB144" s="89"/>
      <c r="BC144" s="99">
        <v>-28.811983161489501</v>
      </c>
      <c r="BD144" s="86">
        <v>43894</v>
      </c>
      <c r="BE144" s="86">
        <v>43914</v>
      </c>
      <c r="BF144" s="95">
        <v>68</v>
      </c>
      <c r="BG144" s="86">
        <v>43990</v>
      </c>
      <c r="BH144" s="3"/>
    </row>
    <row r="145" spans="1:60" x14ac:dyDescent="0.25">
      <c r="A145" s="3"/>
      <c r="B145" s="81" t="s">
        <v>51</v>
      </c>
      <c r="C145" s="81" t="s">
        <v>3736</v>
      </c>
      <c r="D145" s="81" t="s">
        <v>678</v>
      </c>
      <c r="E145" s="82" t="s">
        <v>1211</v>
      </c>
      <c r="F145" s="82" t="s">
        <v>1097</v>
      </c>
      <c r="G145" s="83" t="s">
        <v>1119</v>
      </c>
      <c r="H145" s="84" t="s">
        <v>1142</v>
      </c>
      <c r="I145" s="85" t="s">
        <v>3480</v>
      </c>
      <c r="J145" s="85" t="s">
        <v>3737</v>
      </c>
      <c r="K145" s="3"/>
      <c r="L145" s="86">
        <v>44029</v>
      </c>
      <c r="M145" s="87">
        <v>742.99260000046297</v>
      </c>
      <c r="N145" s="88">
        <v>742.99260000046297</v>
      </c>
      <c r="O145" s="88">
        <v>940.79220000002499</v>
      </c>
      <c r="P145" s="89">
        <f t="shared" si="2"/>
        <v>0.78975208340422387</v>
      </c>
      <c r="Q145" s="86">
        <v>43665</v>
      </c>
      <c r="R145" s="90">
        <v>2419083.3730000001</v>
      </c>
      <c r="S145" s="90">
        <v>2778631.4017578098</v>
      </c>
      <c r="T145" s="3"/>
      <c r="U145" s="91">
        <v>-7.6391178927224202E-3</v>
      </c>
      <c r="V145" s="92">
        <v>0.40886282085921299</v>
      </c>
      <c r="W145" s="91">
        <v>9.1119780481676606E-3</v>
      </c>
      <c r="X145" s="92">
        <v>0.91970742068951905</v>
      </c>
      <c r="Y145" s="91">
        <v>-0.12652992511182701</v>
      </c>
      <c r="Z145" s="92">
        <v>5.4971633976529102</v>
      </c>
      <c r="AA145" s="91">
        <v>-0.21089779059722799</v>
      </c>
      <c r="AB145" s="92">
        <v>-0.191750698926626</v>
      </c>
      <c r="AC145" s="91"/>
      <c r="AD145" s="92"/>
      <c r="AE145" s="91"/>
      <c r="AF145" s="93"/>
      <c r="AG145" s="91">
        <v>1.28999478001788E-2</v>
      </c>
      <c r="AH145" s="92">
        <v>0.38376482789317401</v>
      </c>
      <c r="AI145" s="91">
        <v>-8.7015984629106202E-2</v>
      </c>
      <c r="AJ145" s="92">
        <v>5.7817772169946702</v>
      </c>
      <c r="AK145" s="91">
        <v>-0.25700739999971101</v>
      </c>
      <c r="AL145" s="91">
        <v>-0.148701405722968</v>
      </c>
      <c r="AM145" s="92">
        <v>-1.65397193914396</v>
      </c>
      <c r="AN145" s="3"/>
      <c r="AO145" s="94">
        <v>8.1262304807751207E-2</v>
      </c>
      <c r="AP145" s="94">
        <v>-0.11374888673715799</v>
      </c>
      <c r="AQ145" s="94">
        <v>0.14839944048624601</v>
      </c>
      <c r="AR145" s="94">
        <v>-0.150517352958559</v>
      </c>
      <c r="AS145" s="95">
        <v>5</v>
      </c>
      <c r="AT145" s="95">
        <v>7</v>
      </c>
      <c r="AU145" s="95">
        <v>8</v>
      </c>
      <c r="AV145" s="96">
        <v>4</v>
      </c>
      <c r="AW145" s="3"/>
      <c r="AX145" s="97">
        <v>0.290572241529299</v>
      </c>
      <c r="AY145" s="98">
        <v>-0.65432670416885197</v>
      </c>
      <c r="AZ145" s="98">
        <v>-0.19914591531551201</v>
      </c>
      <c r="BA145" s="98">
        <v>-0.85658989345574799</v>
      </c>
      <c r="BB145" s="89">
        <v>2.9606476659137099E-2</v>
      </c>
      <c r="BC145" s="99">
        <v>-43.289665879448897</v>
      </c>
      <c r="BD145" s="86">
        <v>43665</v>
      </c>
      <c r="BE145" s="86">
        <v>43914</v>
      </c>
      <c r="BF145" s="95"/>
      <c r="BG145" s="86"/>
      <c r="BH145" s="3"/>
    </row>
    <row r="146" spans="1:60" x14ac:dyDescent="0.25">
      <c r="A146" s="3"/>
      <c r="B146" s="81" t="s">
        <v>52</v>
      </c>
      <c r="C146" s="81" t="s">
        <v>3738</v>
      </c>
      <c r="D146" s="81" t="s">
        <v>678</v>
      </c>
      <c r="E146" s="82" t="s">
        <v>1212</v>
      </c>
      <c r="F146" s="82" t="s">
        <v>1097</v>
      </c>
      <c r="G146" s="83" t="s">
        <v>1119</v>
      </c>
      <c r="H146" s="84" t="s">
        <v>1142</v>
      </c>
      <c r="I146" s="85" t="s">
        <v>3480</v>
      </c>
      <c r="J146" s="85" t="s">
        <v>3739</v>
      </c>
      <c r="K146" s="3"/>
      <c r="L146" s="86">
        <v>44029</v>
      </c>
      <c r="M146" s="87">
        <v>918.76999999955297</v>
      </c>
      <c r="N146" s="88">
        <v>918.76999999955297</v>
      </c>
      <c r="O146" s="88">
        <v>975.17569999955595</v>
      </c>
      <c r="P146" s="89">
        <f t="shared" si="2"/>
        <v>0.94215842334870659</v>
      </c>
      <c r="Q146" s="86">
        <v>43665</v>
      </c>
      <c r="R146" s="90">
        <v>0</v>
      </c>
      <c r="S146" s="90">
        <v>684920.56734375004</v>
      </c>
      <c r="T146" s="3"/>
      <c r="U146" s="91">
        <v>0</v>
      </c>
      <c r="V146" s="92">
        <v>1.17277461013146</v>
      </c>
      <c r="W146" s="91">
        <v>0</v>
      </c>
      <c r="X146" s="92">
        <v>8.5096158727537806E-3</v>
      </c>
      <c r="Y146" s="91">
        <v>0</v>
      </c>
      <c r="Z146" s="92">
        <v>18.1501559088356</v>
      </c>
      <c r="AA146" s="91">
        <v>-5.8596205121866703E-2</v>
      </c>
      <c r="AB146" s="92">
        <v>15.0384078486095</v>
      </c>
      <c r="AC146" s="91"/>
      <c r="AD146" s="92"/>
      <c r="AE146" s="91"/>
      <c r="AF146" s="93"/>
      <c r="AG146" s="91">
        <v>0</v>
      </c>
      <c r="AH146" s="92">
        <v>-0.90622995212470403</v>
      </c>
      <c r="AI146" s="91">
        <v>0</v>
      </c>
      <c r="AJ146" s="92">
        <v>14.483375679905301</v>
      </c>
      <c r="AK146" s="91">
        <v>-8.1230000000650796E-2</v>
      </c>
      <c r="AL146" s="91">
        <v>-4.8880661466682802E-2</v>
      </c>
      <c r="AM146" s="92">
        <v>14.3982016840746</v>
      </c>
      <c r="AN146" s="3"/>
      <c r="AO146" s="94">
        <v>2.9149715603125501E-2</v>
      </c>
      <c r="AP146" s="94">
        <v>-4.0320009710776497E-2</v>
      </c>
      <c r="AQ146" s="94">
        <v>6.7451624985551503E-2</v>
      </c>
      <c r="AR146" s="94">
        <v>-7.1044838848174599E-2</v>
      </c>
      <c r="AS146" s="95">
        <v>1</v>
      </c>
      <c r="AT146" s="95">
        <v>3</v>
      </c>
      <c r="AU146" s="95">
        <v>7</v>
      </c>
      <c r="AV146" s="96">
        <v>5</v>
      </c>
      <c r="AW146" s="3"/>
      <c r="AX146" s="97">
        <v>7.7701190684165297E-2</v>
      </c>
      <c r="AY146" s="98">
        <v>-1.0565286168603101</v>
      </c>
      <c r="AZ146" s="98">
        <v>0.36602157529387103</v>
      </c>
      <c r="BA146" s="98">
        <v>-1.35623426749953</v>
      </c>
      <c r="BB146" s="89">
        <v>7.9833672792301493E-3</v>
      </c>
      <c r="BC146" s="99">
        <v>-10.207698981801499</v>
      </c>
      <c r="BD146" s="86">
        <v>43665</v>
      </c>
      <c r="BE146" s="86">
        <v>43705</v>
      </c>
      <c r="BF146" s="95"/>
      <c r="BG146" s="86"/>
      <c r="BH146" s="3"/>
    </row>
    <row r="147" spans="1:60" x14ac:dyDescent="0.25">
      <c r="A147" s="3"/>
      <c r="B147" s="81" t="s">
        <v>1373</v>
      </c>
      <c r="C147" s="81" t="s">
        <v>3740</v>
      </c>
      <c r="D147" s="81" t="s">
        <v>679</v>
      </c>
      <c r="E147" s="82" t="s">
        <v>1162</v>
      </c>
      <c r="F147" s="82" t="s">
        <v>1097</v>
      </c>
      <c r="G147" s="83" t="s">
        <v>1120</v>
      </c>
      <c r="H147" s="84" t="s">
        <v>1128</v>
      </c>
      <c r="I147" s="85" t="s">
        <v>3480</v>
      </c>
      <c r="J147" s="85" t="s">
        <v>3741</v>
      </c>
      <c r="K147" s="3"/>
      <c r="L147" s="86">
        <v>44029</v>
      </c>
      <c r="M147" s="87">
        <v>6138.7937000021302</v>
      </c>
      <c r="N147" s="88">
        <v>6138.7937000021302</v>
      </c>
      <c r="O147" s="88">
        <v>7629.51150000095</v>
      </c>
      <c r="P147" s="89">
        <f t="shared" si="2"/>
        <v>0.80461163208173492</v>
      </c>
      <c r="Q147" s="86">
        <v>43756</v>
      </c>
      <c r="R147" s="90">
        <v>2827689.5580000002</v>
      </c>
      <c r="S147" s="90">
        <v>3154672.35901953</v>
      </c>
      <c r="T147" s="3"/>
      <c r="U147" s="91">
        <v>-9.6469341233387206E-3</v>
      </c>
      <c r="V147" s="92">
        <v>0.208081197797583</v>
      </c>
      <c r="W147" s="91">
        <v>6.5238513434451298E-3</v>
      </c>
      <c r="X147" s="92">
        <v>0.66089475021726696</v>
      </c>
      <c r="Y147" s="91">
        <v>-0.131271434411319</v>
      </c>
      <c r="Z147" s="92">
        <v>5.02301246770367</v>
      </c>
      <c r="AA147" s="91">
        <v>-0.191541863524471</v>
      </c>
      <c r="AB147" s="92">
        <v>1.74384200834902</v>
      </c>
      <c r="AC147" s="91">
        <v>-0.23806126682291501</v>
      </c>
      <c r="AD147" s="92">
        <v>1.54206927010091</v>
      </c>
      <c r="AE147" s="91">
        <v>-0.221660941601731</v>
      </c>
      <c r="AF147" s="93">
        <v>-1.3266844654863199</v>
      </c>
      <c r="AG147" s="91">
        <v>1.45121595087403E-2</v>
      </c>
      <c r="AH147" s="92">
        <v>0.54498599874932596</v>
      </c>
      <c r="AI147" s="91">
        <v>-9.1310294213180904E-2</v>
      </c>
      <c r="AJ147" s="92">
        <v>5.3523462585872004</v>
      </c>
      <c r="AK147" s="91">
        <v>0.73960669795284095</v>
      </c>
      <c r="AL147" s="91">
        <v>3.5014985702218802E-2</v>
      </c>
      <c r="AM147" s="92">
        <v>-48.499998643412297</v>
      </c>
      <c r="AN147" s="3"/>
      <c r="AO147" s="94">
        <v>8.1229402450844604E-2</v>
      </c>
      <c r="AP147" s="94">
        <v>-0.13051841254127799</v>
      </c>
      <c r="AQ147" s="94">
        <v>0.16155757366505</v>
      </c>
      <c r="AR147" s="94">
        <v>-0.15892296057514599</v>
      </c>
      <c r="AS147" s="95">
        <v>5</v>
      </c>
      <c r="AT147" s="95">
        <v>7</v>
      </c>
      <c r="AU147" s="95">
        <v>7</v>
      </c>
      <c r="AV147" s="96">
        <v>5</v>
      </c>
      <c r="AW147" s="3"/>
      <c r="AX147" s="97">
        <v>0.31679422246932498</v>
      </c>
      <c r="AY147" s="98">
        <v>-0.51329525922574204</v>
      </c>
      <c r="AZ147" s="98">
        <v>0.16314426264784701</v>
      </c>
      <c r="BA147" s="98">
        <v>-0.66848605909854097</v>
      </c>
      <c r="BB147" s="89">
        <v>3.21138179672198E-2</v>
      </c>
      <c r="BC147" s="99">
        <v>-44.165430512803098</v>
      </c>
      <c r="BD147" s="86">
        <v>43756</v>
      </c>
      <c r="BE147" s="86">
        <v>43908</v>
      </c>
      <c r="BF147" s="95"/>
      <c r="BG147" s="86"/>
      <c r="BH147" s="3"/>
    </row>
    <row r="148" spans="1:60" x14ac:dyDescent="0.25">
      <c r="A148" s="3"/>
      <c r="B148" s="81" t="s">
        <v>1374</v>
      </c>
      <c r="C148" s="81" t="s">
        <v>3742</v>
      </c>
      <c r="D148" s="81" t="s">
        <v>679</v>
      </c>
      <c r="E148" s="82" t="s">
        <v>1185</v>
      </c>
      <c r="F148" s="82" t="s">
        <v>1097</v>
      </c>
      <c r="G148" s="83" t="s">
        <v>1120</v>
      </c>
      <c r="H148" s="84" t="s">
        <v>1128</v>
      </c>
      <c r="I148" s="85" t="s">
        <v>3480</v>
      </c>
      <c r="J148" s="85" t="s">
        <v>3743</v>
      </c>
      <c r="K148" s="3"/>
      <c r="L148" s="86">
        <v>44029</v>
      </c>
      <c r="M148" s="87">
        <v>1083.2851999998099</v>
      </c>
      <c r="N148" s="88">
        <v>1083.2851999998099</v>
      </c>
      <c r="O148" s="88"/>
      <c r="P148" s="89" t="str">
        <f t="shared" si="2"/>
        <v/>
      </c>
      <c r="Q148" s="86"/>
      <c r="R148" s="90">
        <v>362605.46299999999</v>
      </c>
      <c r="S148" s="90"/>
      <c r="T148" s="3"/>
      <c r="U148" s="91">
        <v>-9.6062104666998493E-3</v>
      </c>
      <c r="V148" s="92">
        <v>0.21215356346146999</v>
      </c>
      <c r="W148" s="91">
        <v>7.7654725700995204E-3</v>
      </c>
      <c r="X148" s="92">
        <v>0.78505687288270598</v>
      </c>
      <c r="Y148" s="91"/>
      <c r="Z148" s="92"/>
      <c r="AA148" s="91"/>
      <c r="AB148" s="92"/>
      <c r="AC148" s="91"/>
      <c r="AD148" s="92"/>
      <c r="AE148" s="91"/>
      <c r="AF148" s="93"/>
      <c r="AG148" s="91">
        <v>1.5221311521600001E-2</v>
      </c>
      <c r="AH148" s="92">
        <v>0.61590120003529603</v>
      </c>
      <c r="AI148" s="91"/>
      <c r="AJ148" s="92"/>
      <c r="AK148" s="91">
        <v>8.3285200000391302E-2</v>
      </c>
      <c r="AL148" s="91">
        <v>0.33932749207073398</v>
      </c>
      <c r="AM148" s="92">
        <v>4.8167571230878803</v>
      </c>
      <c r="AN148" s="3"/>
      <c r="AO148" s="94">
        <v>3.6500449235973099E-2</v>
      </c>
      <c r="AP148" s="94">
        <v>-3.5507034012880502E-2</v>
      </c>
      <c r="AQ148" s="94">
        <v>6.7235609134513694E-2</v>
      </c>
      <c r="AR148" s="94">
        <v>-2.9604999444018201E-2</v>
      </c>
      <c r="AS148" s="95"/>
      <c r="AT148" s="95"/>
      <c r="AU148" s="95"/>
      <c r="AV148" s="96"/>
      <c r="AW148" s="3"/>
      <c r="AX148" s="97"/>
      <c r="AY148" s="98"/>
      <c r="AZ148" s="98"/>
      <c r="BA148" s="98"/>
      <c r="BB148" s="89"/>
      <c r="BC148" s="99">
        <v>-8.9429162355227199</v>
      </c>
      <c r="BD148" s="86">
        <v>43958</v>
      </c>
      <c r="BE148" s="86">
        <v>43964</v>
      </c>
      <c r="BF148" s="95">
        <v>20</v>
      </c>
      <c r="BG148" s="86">
        <v>43986</v>
      </c>
      <c r="BH148" s="3"/>
    </row>
    <row r="149" spans="1:60" x14ac:dyDescent="0.25">
      <c r="A149" s="3"/>
      <c r="B149" s="81" t="s">
        <v>1375</v>
      </c>
      <c r="C149" s="81" t="s">
        <v>3744</v>
      </c>
      <c r="D149" s="81" t="s">
        <v>679</v>
      </c>
      <c r="E149" s="82" t="s">
        <v>1209</v>
      </c>
      <c r="F149" s="82" t="s">
        <v>1097</v>
      </c>
      <c r="G149" s="83" t="s">
        <v>1120</v>
      </c>
      <c r="H149" s="84" t="s">
        <v>1128</v>
      </c>
      <c r="I149" s="85" t="s">
        <v>3480</v>
      </c>
      <c r="J149" s="85" t="s">
        <v>1096</v>
      </c>
      <c r="K149" s="3"/>
      <c r="L149" s="86">
        <v>44029</v>
      </c>
      <c r="M149" s="87">
        <v>2257.4327999986699</v>
      </c>
      <c r="N149" s="88">
        <v>2257.4327999986699</v>
      </c>
      <c r="O149" s="88"/>
      <c r="P149" s="89" t="str">
        <f t="shared" si="2"/>
        <v/>
      </c>
      <c r="Q149" s="86"/>
      <c r="R149" s="90">
        <v>37713.633000000002</v>
      </c>
      <c r="S149" s="90"/>
      <c r="T149" s="3"/>
      <c r="U149" s="91">
        <v>-9.6225437409884797E-3</v>
      </c>
      <c r="V149" s="92">
        <v>0.210520236032608</v>
      </c>
      <c r="W149" s="91">
        <v>7.2686580806475797E-3</v>
      </c>
      <c r="X149" s="92">
        <v>0.73537542393751198</v>
      </c>
      <c r="Y149" s="91"/>
      <c r="Z149" s="92"/>
      <c r="AA149" s="91"/>
      <c r="AB149" s="92"/>
      <c r="AC149" s="91"/>
      <c r="AD149" s="92"/>
      <c r="AE149" s="91"/>
      <c r="AF149" s="93"/>
      <c r="AG149" s="91">
        <v>1.49375377823162E-2</v>
      </c>
      <c r="AH149" s="92">
        <v>0.587523826106917</v>
      </c>
      <c r="AI149" s="91"/>
      <c r="AJ149" s="92"/>
      <c r="AK149" s="91">
        <v>0.12871639999866599</v>
      </c>
      <c r="AL149" s="91">
        <v>0.97004015153623202</v>
      </c>
      <c r="AM149" s="92">
        <v>2.6067375098064098</v>
      </c>
      <c r="AN149" s="3"/>
      <c r="AO149" s="94">
        <v>3.3179482705236303E-2</v>
      </c>
      <c r="AP149" s="94">
        <v>-3.5522888372724999E-2</v>
      </c>
      <c r="AQ149" s="94">
        <v>6.6709567647194504E-2</v>
      </c>
      <c r="AR149" s="94">
        <v>1.49375377823162E-2</v>
      </c>
      <c r="AS149" s="95"/>
      <c r="AT149" s="95"/>
      <c r="AU149" s="95"/>
      <c r="AV149" s="96"/>
      <c r="AW149" s="3"/>
      <c r="AX149" s="97"/>
      <c r="AY149" s="98"/>
      <c r="AZ149" s="98"/>
      <c r="BA149" s="98"/>
      <c r="BB149" s="89"/>
      <c r="BC149" s="99">
        <v>-6.05248898614082</v>
      </c>
      <c r="BD149" s="86">
        <v>44018</v>
      </c>
      <c r="BE149" s="86">
        <v>44029</v>
      </c>
      <c r="BF149" s="95"/>
      <c r="BG149" s="86"/>
      <c r="BH149" s="3"/>
    </row>
    <row r="150" spans="1:60" x14ac:dyDescent="0.25">
      <c r="A150" s="3"/>
      <c r="B150" s="81" t="s">
        <v>1376</v>
      </c>
      <c r="C150" s="81" t="s">
        <v>3745</v>
      </c>
      <c r="D150" s="81" t="s">
        <v>679</v>
      </c>
      <c r="E150" s="82" t="s">
        <v>1273</v>
      </c>
      <c r="F150" s="82" t="s">
        <v>1097</v>
      </c>
      <c r="G150" s="83" t="s">
        <v>1120</v>
      </c>
      <c r="H150" s="84" t="s">
        <v>1128</v>
      </c>
      <c r="I150" s="85" t="s">
        <v>3480</v>
      </c>
      <c r="J150" s="85" t="s">
        <v>1096</v>
      </c>
      <c r="K150" s="3"/>
      <c r="L150" s="86">
        <v>44029</v>
      </c>
      <c r="M150" s="87">
        <v>2105.7228000015002</v>
      </c>
      <c r="N150" s="88">
        <v>2105.7228000015002</v>
      </c>
      <c r="O150" s="88"/>
      <c r="P150" s="89" t="str">
        <f t="shared" si="2"/>
        <v/>
      </c>
      <c r="Q150" s="86"/>
      <c r="R150" s="90">
        <v>13999780.176999999</v>
      </c>
      <c r="S150" s="90"/>
      <c r="T150" s="3"/>
      <c r="U150" s="91">
        <v>-9.7202218330494396E-3</v>
      </c>
      <c r="V150" s="92">
        <v>0.20075242682651201</v>
      </c>
      <c r="W150" s="91">
        <v>4.2924608023895399E-3</v>
      </c>
      <c r="X150" s="92">
        <v>0.437755696111708</v>
      </c>
      <c r="Y150" s="91"/>
      <c r="Z150" s="92"/>
      <c r="AA150" s="91"/>
      <c r="AB150" s="92"/>
      <c r="AC150" s="91"/>
      <c r="AD150" s="92"/>
      <c r="AE150" s="91"/>
      <c r="AF150" s="93"/>
      <c r="AG150" s="91">
        <v>1.32370429346338E-2</v>
      </c>
      <c r="AH150" s="92">
        <v>0.417474341338675</v>
      </c>
      <c r="AI150" s="91"/>
      <c r="AJ150" s="92"/>
      <c r="AK150" s="91">
        <v>-4.9299712096399197E-2</v>
      </c>
      <c r="AL150" s="91">
        <v>-0.11741846049888401</v>
      </c>
      <c r="AM150" s="92">
        <v>2.1133178767777299</v>
      </c>
      <c r="AN150" s="3"/>
      <c r="AO150" s="94">
        <v>6.4424514042912107E-2</v>
      </c>
      <c r="AP150" s="94">
        <v>-0.13071138315266601</v>
      </c>
      <c r="AQ150" s="94">
        <v>0.150570692892943</v>
      </c>
      <c r="AR150" s="94">
        <v>-0.16244769963756001</v>
      </c>
      <c r="AS150" s="95"/>
      <c r="AT150" s="95"/>
      <c r="AU150" s="95"/>
      <c r="AV150" s="96"/>
      <c r="AW150" s="3"/>
      <c r="AX150" s="97"/>
      <c r="AY150" s="98"/>
      <c r="AZ150" s="98"/>
      <c r="BA150" s="98"/>
      <c r="BB150" s="89"/>
      <c r="BC150" s="99">
        <v>-31.9714175969129</v>
      </c>
      <c r="BD150" s="86">
        <v>43894</v>
      </c>
      <c r="BE150" s="86">
        <v>43908</v>
      </c>
      <c r="BF150" s="95">
        <v>88</v>
      </c>
      <c r="BG150" s="86">
        <v>44018</v>
      </c>
      <c r="BH150" s="3"/>
    </row>
    <row r="151" spans="1:60" x14ac:dyDescent="0.25">
      <c r="A151" s="3"/>
      <c r="B151" s="81" t="s">
        <v>1377</v>
      </c>
      <c r="C151" s="81" t="s">
        <v>3746</v>
      </c>
      <c r="D151" s="81" t="s">
        <v>679</v>
      </c>
      <c r="E151" s="82" t="s">
        <v>1207</v>
      </c>
      <c r="F151" s="82" t="s">
        <v>1097</v>
      </c>
      <c r="G151" s="83" t="s">
        <v>1120</v>
      </c>
      <c r="H151" s="84" t="s">
        <v>1128</v>
      </c>
      <c r="I151" s="85" t="s">
        <v>3480</v>
      </c>
      <c r="J151" s="85" t="s">
        <v>3747</v>
      </c>
      <c r="K151" s="3"/>
      <c r="L151" s="86">
        <v>44029</v>
      </c>
      <c r="M151" s="87">
        <v>617.17379999999002</v>
      </c>
      <c r="N151" s="88">
        <v>617.17379999999002</v>
      </c>
      <c r="O151" s="88">
        <v>799.87380000017595</v>
      </c>
      <c r="P151" s="89">
        <f t="shared" si="2"/>
        <v>0.77158896815954503</v>
      </c>
      <c r="Q151" s="86">
        <v>43665</v>
      </c>
      <c r="R151" s="90">
        <v>3461563.3149999999</v>
      </c>
      <c r="S151" s="90">
        <v>4053871.6055351598</v>
      </c>
      <c r="T151" s="3"/>
      <c r="U151" s="91">
        <v>-9.6869309700195992E-3</v>
      </c>
      <c r="V151" s="92">
        <v>0.20408151312949499</v>
      </c>
      <c r="W151" s="91">
        <v>5.3042966374050602E-3</v>
      </c>
      <c r="X151" s="92">
        <v>0.53893927961326005</v>
      </c>
      <c r="Y151" s="91">
        <v>-0.161130874032096</v>
      </c>
      <c r="Z151" s="92">
        <v>2.0370685056259399</v>
      </c>
      <c r="AA151" s="91">
        <v>-0.22757813312549799</v>
      </c>
      <c r="AB151" s="92">
        <v>-1.85978495175368</v>
      </c>
      <c r="AC151" s="91">
        <v>-0.29856618204386898</v>
      </c>
      <c r="AD151" s="92">
        <v>-4.5084222519944896</v>
      </c>
      <c r="AE151" s="91">
        <v>-0.30787020422954797</v>
      </c>
      <c r="AF151" s="93">
        <v>-9.9476107282680495</v>
      </c>
      <c r="AG151" s="91">
        <v>1.38153815059923E-2</v>
      </c>
      <c r="AH151" s="92">
        <v>0.47530819847452199</v>
      </c>
      <c r="AI151" s="91">
        <v>-0.123289706668438</v>
      </c>
      <c r="AJ151" s="92">
        <v>2.15440501306148</v>
      </c>
      <c r="AK151" s="91">
        <v>-0.38282619999954498</v>
      </c>
      <c r="AL151" s="91">
        <v>-5.2526011159934598E-2</v>
      </c>
      <c r="AM151" s="92">
        <v>-36.827081740018897</v>
      </c>
      <c r="AN151" s="3"/>
      <c r="AO151" s="94">
        <v>8.1185714054299807E-2</v>
      </c>
      <c r="AP151" s="94">
        <v>-0.13062374258064699</v>
      </c>
      <c r="AQ151" s="94">
        <v>0.151729562008841</v>
      </c>
      <c r="AR151" s="94">
        <v>-0.16157560935069301</v>
      </c>
      <c r="AS151" s="95">
        <v>5</v>
      </c>
      <c r="AT151" s="95">
        <v>7</v>
      </c>
      <c r="AU151" s="95">
        <v>6</v>
      </c>
      <c r="AV151" s="96">
        <v>6</v>
      </c>
      <c r="AW151" s="3"/>
      <c r="AX151" s="97">
        <v>0.31676685394166298</v>
      </c>
      <c r="AY151" s="98">
        <v>-0.62878753454788205</v>
      </c>
      <c r="AZ151" s="98">
        <v>-0.47119404798468201</v>
      </c>
      <c r="BA151" s="98">
        <v>-0.81438848213656501</v>
      </c>
      <c r="BB151" s="89">
        <v>3.2105131522548597E-2</v>
      </c>
      <c r="BC151" s="99">
        <v>-44.783539603406098</v>
      </c>
      <c r="BD151" s="86">
        <v>43665</v>
      </c>
      <c r="BE151" s="86">
        <v>43908</v>
      </c>
      <c r="BF151" s="95"/>
      <c r="BG151" s="86"/>
      <c r="BH151" s="3"/>
    </row>
    <row r="152" spans="1:60" x14ac:dyDescent="0.25">
      <c r="A152" s="3"/>
      <c r="B152" s="81" t="s">
        <v>1378</v>
      </c>
      <c r="C152" s="81" t="s">
        <v>3748</v>
      </c>
      <c r="D152" s="81" t="s">
        <v>680</v>
      </c>
      <c r="E152" s="82" t="s">
        <v>1170</v>
      </c>
      <c r="F152" s="82" t="s">
        <v>1103</v>
      </c>
      <c r="G152" s="83" t="s">
        <v>1120</v>
      </c>
      <c r="H152" s="84" t="s">
        <v>1128</v>
      </c>
      <c r="I152" s="85" t="s">
        <v>3480</v>
      </c>
      <c r="J152" s="85" t="s">
        <v>3749</v>
      </c>
      <c r="K152" s="3"/>
      <c r="L152" s="86">
        <v>44029</v>
      </c>
      <c r="M152" s="87">
        <v>829.45390000008001</v>
      </c>
      <c r="N152" s="88">
        <v>829.45390000008001</v>
      </c>
      <c r="O152" s="88">
        <v>1120.1030000001199</v>
      </c>
      <c r="P152" s="89">
        <f t="shared" si="2"/>
        <v>0.7405157382847749</v>
      </c>
      <c r="Q152" s="86">
        <v>43756</v>
      </c>
      <c r="R152" s="90">
        <v>581910.14721972705</v>
      </c>
      <c r="S152" s="90">
        <v>653391.23223632795</v>
      </c>
      <c r="T152" s="3"/>
      <c r="U152" s="91">
        <v>-1.0327528802008599E-2</v>
      </c>
      <c r="V152" s="92">
        <v>0.140021729930595</v>
      </c>
      <c r="W152" s="91">
        <v>-1.39535516518663E-3</v>
      </c>
      <c r="X152" s="92">
        <v>-0.13102590064590899</v>
      </c>
      <c r="Y152" s="91">
        <v>-0.20629049028677399</v>
      </c>
      <c r="Z152" s="92">
        <v>-2.47889311984181</v>
      </c>
      <c r="AA152" s="91">
        <v>-0.246641076773813</v>
      </c>
      <c r="AB152" s="92">
        <v>-3.7660793165850901</v>
      </c>
      <c r="AC152" s="91">
        <v>-0.31641370782483103</v>
      </c>
      <c r="AD152" s="92">
        <v>-6.2931748300907202</v>
      </c>
      <c r="AE152" s="91">
        <v>-0.29859756534278897</v>
      </c>
      <c r="AF152" s="93">
        <v>-9.02034683959209</v>
      </c>
      <c r="AG152" s="91">
        <v>6.3396247114724203E-3</v>
      </c>
      <c r="AH152" s="92">
        <v>-0.27226748097746201</v>
      </c>
      <c r="AI152" s="91">
        <v>-0.16659475907188601</v>
      </c>
      <c r="AJ152" s="92">
        <v>-2.1761002272833099</v>
      </c>
      <c r="AK152" s="91">
        <v>-0.170546100000211</v>
      </c>
      <c r="AL152" s="91">
        <v>-1.4254801600145601E-2</v>
      </c>
      <c r="AM152" s="92">
        <v>-52.391275852336499</v>
      </c>
      <c r="AN152" s="3"/>
      <c r="AO152" s="94">
        <v>8.1864096617209697E-2</v>
      </c>
      <c r="AP152" s="94">
        <v>-0.13747523668731401</v>
      </c>
      <c r="AQ152" s="94">
        <v>0.12966954124567601</v>
      </c>
      <c r="AR152" s="94">
        <v>-0.15783174873009601</v>
      </c>
      <c r="AS152" s="95">
        <v>5</v>
      </c>
      <c r="AT152" s="95">
        <v>7</v>
      </c>
      <c r="AU152" s="95">
        <v>3</v>
      </c>
      <c r="AV152" s="96">
        <v>9</v>
      </c>
      <c r="AW152" s="3"/>
      <c r="AX152" s="97">
        <v>0.33523646234476501</v>
      </c>
      <c r="AY152" s="98">
        <v>-0.63686265363594396</v>
      </c>
      <c r="AZ152" s="98">
        <v>-1.83477806533847</v>
      </c>
      <c r="BA152" s="98">
        <v>-0.83768059033081999</v>
      </c>
      <c r="BB152" s="89">
        <v>3.4035934265266403E-2</v>
      </c>
      <c r="BC152" s="99">
        <v>-44.240842136903701</v>
      </c>
      <c r="BD152" s="86">
        <v>43756</v>
      </c>
      <c r="BE152" s="86">
        <v>43914</v>
      </c>
      <c r="BF152" s="95"/>
      <c r="BG152" s="86"/>
      <c r="BH152" s="3"/>
    </row>
    <row r="153" spans="1:60" x14ac:dyDescent="0.25">
      <c r="A153" s="3"/>
      <c r="B153" s="81" t="s">
        <v>1379</v>
      </c>
      <c r="C153" s="81" t="s">
        <v>3750</v>
      </c>
      <c r="D153" s="81" t="s">
        <v>680</v>
      </c>
      <c r="E153" s="82" t="s">
        <v>3451</v>
      </c>
      <c r="F153" s="82" t="s">
        <v>1103</v>
      </c>
      <c r="G153" s="83" t="s">
        <v>1120</v>
      </c>
      <c r="H153" s="84" t="s">
        <v>1128</v>
      </c>
      <c r="I153" s="85" t="s">
        <v>3480</v>
      </c>
      <c r="J153" s="85" t="s">
        <v>1096</v>
      </c>
      <c r="K153" s="3"/>
      <c r="L153" s="86">
        <v>44029</v>
      </c>
      <c r="M153" s="87">
        <v>762.10840000025905</v>
      </c>
      <c r="N153" s="88">
        <v>762.10840000025905</v>
      </c>
      <c r="O153" s="88">
        <v>1017.6771999998</v>
      </c>
      <c r="P153" s="89">
        <f t="shared" si="2"/>
        <v>0.74887046698148374</v>
      </c>
      <c r="Q153" s="86">
        <v>43756</v>
      </c>
      <c r="R153" s="90">
        <v>85802.601999999999</v>
      </c>
      <c r="S153" s="90">
        <v>91515.508881713904</v>
      </c>
      <c r="T153" s="3"/>
      <c r="U153" s="91">
        <v>-1.0286748753969699E-2</v>
      </c>
      <c r="V153" s="92">
        <v>0.14409973473448201</v>
      </c>
      <c r="W153" s="91">
        <v>-1.63335904289852E-4</v>
      </c>
      <c r="X153" s="92">
        <v>-7.8239745562314108E-3</v>
      </c>
      <c r="Y153" s="91">
        <v>-0.20033174167387199</v>
      </c>
      <c r="Z153" s="92">
        <v>-1.8830182585516</v>
      </c>
      <c r="AA153" s="91">
        <v>-0.23522390803642301</v>
      </c>
      <c r="AB153" s="92">
        <v>-2.6243624428461798</v>
      </c>
      <c r="AC153" s="91"/>
      <c r="AD153" s="92"/>
      <c r="AE153" s="91"/>
      <c r="AF153" s="93"/>
      <c r="AG153" s="91">
        <v>7.0430128562293196E-3</v>
      </c>
      <c r="AH153" s="92">
        <v>-0.20192866650177199</v>
      </c>
      <c r="AI153" s="91">
        <v>-0.159751145310147</v>
      </c>
      <c r="AJ153" s="92">
        <v>-1.4917388511094001</v>
      </c>
      <c r="AK153" s="91">
        <v>-0.23789159999985701</v>
      </c>
      <c r="AL153" s="91">
        <v>-0.22251505620079101</v>
      </c>
      <c r="AM153" s="92">
        <v>-2.8188400942890399</v>
      </c>
      <c r="AN153" s="3"/>
      <c r="AO153" s="94">
        <v>8.1908556994749193E-2</v>
      </c>
      <c r="AP153" s="94">
        <v>-0.13736885219084799</v>
      </c>
      <c r="AQ153" s="94">
        <v>0.13106318180871299</v>
      </c>
      <c r="AR153" s="94">
        <v>-0.156758082648594</v>
      </c>
      <c r="AS153" s="95">
        <v>5</v>
      </c>
      <c r="AT153" s="95">
        <v>7</v>
      </c>
      <c r="AU153" s="95">
        <v>4</v>
      </c>
      <c r="AV153" s="96">
        <v>8</v>
      </c>
      <c r="AW153" s="3"/>
      <c r="AX153" s="97">
        <v>0.335176924318075</v>
      </c>
      <c r="AY153" s="98">
        <v>-0.60313730078360095</v>
      </c>
      <c r="AZ153" s="98">
        <v>-1.3390666007962899</v>
      </c>
      <c r="BA153" s="98">
        <v>-0.79456890223627896</v>
      </c>
      <c r="BB153" s="89">
        <v>3.4032247925788399E-2</v>
      </c>
      <c r="BC153" s="99">
        <v>-43.877616595884298</v>
      </c>
      <c r="BD153" s="86">
        <v>43756</v>
      </c>
      <c r="BE153" s="86">
        <v>43914</v>
      </c>
      <c r="BF153" s="95"/>
      <c r="BG153" s="86"/>
      <c r="BH153" s="3"/>
    </row>
    <row r="154" spans="1:60" x14ac:dyDescent="0.25">
      <c r="A154" s="3"/>
      <c r="B154" s="81" t="s">
        <v>1380</v>
      </c>
      <c r="C154" s="81" t="s">
        <v>3751</v>
      </c>
      <c r="D154" s="81" t="s">
        <v>680</v>
      </c>
      <c r="E154" s="82" t="s">
        <v>1195</v>
      </c>
      <c r="F154" s="82" t="s">
        <v>1103</v>
      </c>
      <c r="G154" s="83" t="s">
        <v>1120</v>
      </c>
      <c r="H154" s="84" t="s">
        <v>1128</v>
      </c>
      <c r="I154" s="85" t="s">
        <v>3480</v>
      </c>
      <c r="J154" s="85" t="s">
        <v>3752</v>
      </c>
      <c r="K154" s="3"/>
      <c r="L154" s="86">
        <v>44029</v>
      </c>
      <c r="M154" s="87">
        <v>584.80570000037596</v>
      </c>
      <c r="N154" s="88">
        <v>584.80570000037596</v>
      </c>
      <c r="O154" s="88">
        <v>798.63819999992802</v>
      </c>
      <c r="P154" s="89">
        <f t="shared" si="2"/>
        <v>0.73225360369742976</v>
      </c>
      <c r="Q154" s="86">
        <v>43756</v>
      </c>
      <c r="R154" s="90">
        <v>2052171.817</v>
      </c>
      <c r="S154" s="90">
        <v>2338280.9439257798</v>
      </c>
      <c r="T154" s="3"/>
      <c r="U154" s="91">
        <v>-1.0368187505264401E-2</v>
      </c>
      <c r="V154" s="92">
        <v>0.13595585960501899</v>
      </c>
      <c r="W154" s="91">
        <v>-2.6257565286869101E-3</v>
      </c>
      <c r="X154" s="92">
        <v>-0.25406603699593699</v>
      </c>
      <c r="Y154" s="91">
        <v>-0.212205283723015</v>
      </c>
      <c r="Z154" s="92">
        <v>-3.0703724634659002</v>
      </c>
      <c r="AA154" s="91">
        <v>-0.25827033829409601</v>
      </c>
      <c r="AB154" s="92">
        <v>-4.9290054686134699</v>
      </c>
      <c r="AC154" s="91">
        <v>-0.339632472014055</v>
      </c>
      <c r="AD154" s="92">
        <v>-8.6150512490130495</v>
      </c>
      <c r="AE154" s="91">
        <v>-0.335173676225822</v>
      </c>
      <c r="AF154" s="93">
        <v>-12.6779579278955</v>
      </c>
      <c r="AG154" s="91">
        <v>5.63687679823488E-3</v>
      </c>
      <c r="AH154" s="92">
        <v>-0.34254227230121598</v>
      </c>
      <c r="AI154" s="91">
        <v>-0.17338305236888099</v>
      </c>
      <c r="AJ154" s="92">
        <v>-2.8549295569828201</v>
      </c>
      <c r="AK154" s="91">
        <v>-0.41719913497567201</v>
      </c>
      <c r="AL154" s="91">
        <v>-6.3495895159576293E-2</v>
      </c>
      <c r="AM154" s="92">
        <v>-37.065111637813999</v>
      </c>
      <c r="AN154" s="3"/>
      <c r="AO154" s="94">
        <v>8.1819554345274798E-2</v>
      </c>
      <c r="AP154" s="94">
        <v>-0.13758165343097101</v>
      </c>
      <c r="AQ154" s="94">
        <v>0.12827740370456001</v>
      </c>
      <c r="AR154" s="94">
        <v>-0.158903850191564</v>
      </c>
      <c r="AS154" s="95">
        <v>5</v>
      </c>
      <c r="AT154" s="95">
        <v>7</v>
      </c>
      <c r="AU154" s="95">
        <v>1</v>
      </c>
      <c r="AV154" s="96">
        <v>11</v>
      </c>
      <c r="AW154" s="3"/>
      <c r="AX154" s="97">
        <v>0.33530059043434501</v>
      </c>
      <c r="AY154" s="98">
        <v>-0.67125416535236604</v>
      </c>
      <c r="AZ154" s="98">
        <v>-2.33932758960509</v>
      </c>
      <c r="BA154" s="98">
        <v>-0.88150149566172298</v>
      </c>
      <c r="BB154" s="89">
        <v>3.4040111450158297E-2</v>
      </c>
      <c r="BC154" s="99">
        <v>-44.6017483260948</v>
      </c>
      <c r="BD154" s="86">
        <v>43756</v>
      </c>
      <c r="BE154" s="86">
        <v>43914</v>
      </c>
      <c r="BF154" s="95"/>
      <c r="BG154" s="86"/>
      <c r="BH154" s="3"/>
    </row>
    <row r="155" spans="1:60" x14ac:dyDescent="0.25">
      <c r="A155" s="3"/>
      <c r="B155" s="81" t="s">
        <v>1381</v>
      </c>
      <c r="C155" s="81" t="s">
        <v>3753</v>
      </c>
      <c r="D155" s="81" t="s">
        <v>680</v>
      </c>
      <c r="E155" s="82" t="s">
        <v>1213</v>
      </c>
      <c r="F155" s="82" t="s">
        <v>1103</v>
      </c>
      <c r="G155" s="83" t="s">
        <v>1120</v>
      </c>
      <c r="H155" s="84" t="s">
        <v>1128</v>
      </c>
      <c r="I155" s="85" t="s">
        <v>3480</v>
      </c>
      <c r="J155" s="85" t="s">
        <v>3754</v>
      </c>
      <c r="K155" s="3"/>
      <c r="L155" s="86">
        <v>44029</v>
      </c>
      <c r="M155" s="87">
        <v>663.16610000003095</v>
      </c>
      <c r="N155" s="88">
        <v>663.16610000003095</v>
      </c>
      <c r="O155" s="88">
        <v>903.62110000010603</v>
      </c>
      <c r="P155" s="89">
        <f t="shared" si="2"/>
        <v>0.73389842269060912</v>
      </c>
      <c r="Q155" s="86">
        <v>43756</v>
      </c>
      <c r="R155" s="90">
        <v>53594.404000000002</v>
      </c>
      <c r="S155" s="90">
        <v>73578.102832031203</v>
      </c>
      <c r="T155" s="3"/>
      <c r="U155" s="91">
        <v>-1.03601133250777E-2</v>
      </c>
      <c r="V155" s="92">
        <v>0.13676327762368601</v>
      </c>
      <c r="W155" s="91">
        <v>-2.3798488482498202E-3</v>
      </c>
      <c r="X155" s="92">
        <v>-0.229475268952228</v>
      </c>
      <c r="Y155" s="91">
        <v>-0.21102609326771901</v>
      </c>
      <c r="Z155" s="92">
        <v>-2.95245341793634</v>
      </c>
      <c r="AA155" s="91">
        <v>-0.25661133526125901</v>
      </c>
      <c r="AB155" s="92">
        <v>-4.76310516532976</v>
      </c>
      <c r="AC155" s="91">
        <v>-0.340145249096095</v>
      </c>
      <c r="AD155" s="92">
        <v>-8.6663289572170505</v>
      </c>
      <c r="AE155" s="91">
        <v>-0.33683389999961899</v>
      </c>
      <c r="AF155" s="93">
        <v>-12.843980305275201</v>
      </c>
      <c r="AG155" s="91">
        <v>5.7772969048528501E-3</v>
      </c>
      <c r="AH155" s="92">
        <v>-0.32850026163941898</v>
      </c>
      <c r="AI155" s="91">
        <v>-0.17203014303959199</v>
      </c>
      <c r="AJ155" s="92">
        <v>-2.7196386240539101</v>
      </c>
      <c r="AK155" s="91">
        <v>-0.33683389999961899</v>
      </c>
      <c r="AL155" s="91">
        <v>-4.8680634501579299E-2</v>
      </c>
      <c r="AM155" s="92">
        <v>-29.028588140208701</v>
      </c>
      <c r="AN155" s="3"/>
      <c r="AO155" s="94">
        <v>8.1828502274293002E-2</v>
      </c>
      <c r="AP155" s="94">
        <v>-0.13756037166153001</v>
      </c>
      <c r="AQ155" s="94">
        <v>0.12855575581313999</v>
      </c>
      <c r="AR155" s="94">
        <v>-0.15868951231183001</v>
      </c>
      <c r="AS155" s="95">
        <v>5</v>
      </c>
      <c r="AT155" s="95">
        <v>7</v>
      </c>
      <c r="AU155" s="95">
        <v>2</v>
      </c>
      <c r="AV155" s="96">
        <v>10</v>
      </c>
      <c r="AW155" s="3"/>
      <c r="AX155" s="97">
        <v>0.33529410410555999</v>
      </c>
      <c r="AY155" s="98">
        <v>-0.666400906469789</v>
      </c>
      <c r="AZ155" s="98">
        <v>-2.2684717672164001</v>
      </c>
      <c r="BA155" s="98">
        <v>-0.87536278399693401</v>
      </c>
      <c r="BB155" s="89">
        <v>3.4039958877401702E-2</v>
      </c>
      <c r="BC155" s="99">
        <v>-44.529759209952303</v>
      </c>
      <c r="BD155" s="86">
        <v>43756</v>
      </c>
      <c r="BE155" s="86">
        <v>43914</v>
      </c>
      <c r="BF155" s="95"/>
      <c r="BG155" s="86"/>
      <c r="BH155" s="3"/>
    </row>
    <row r="156" spans="1:60" x14ac:dyDescent="0.25">
      <c r="A156" s="3"/>
      <c r="B156" s="81" t="s">
        <v>1382</v>
      </c>
      <c r="C156" s="81" t="s">
        <v>3755</v>
      </c>
      <c r="D156" s="81" t="s">
        <v>680</v>
      </c>
      <c r="E156" s="82" t="s">
        <v>1166</v>
      </c>
      <c r="F156" s="82" t="s">
        <v>1103</v>
      </c>
      <c r="G156" s="83" t="s">
        <v>1120</v>
      </c>
      <c r="H156" s="84" t="s">
        <v>1128</v>
      </c>
      <c r="I156" s="85" t="s">
        <v>3480</v>
      </c>
      <c r="J156" s="85" t="s">
        <v>3756</v>
      </c>
      <c r="K156" s="3"/>
      <c r="L156" s="86">
        <v>44029</v>
      </c>
      <c r="M156" s="87">
        <v>939.63860000017996</v>
      </c>
      <c r="N156" s="88">
        <v>939.63860000017996</v>
      </c>
      <c r="O156" s="88">
        <v>939.63860000017996</v>
      </c>
      <c r="P156" s="89">
        <f t="shared" si="2"/>
        <v>1</v>
      </c>
      <c r="Q156" s="86">
        <v>44029</v>
      </c>
      <c r="R156" s="90">
        <v>0</v>
      </c>
      <c r="S156" s="90">
        <v>0</v>
      </c>
      <c r="T156" s="3"/>
      <c r="U156" s="91">
        <v>0</v>
      </c>
      <c r="V156" s="92">
        <v>1.17277461013146</v>
      </c>
      <c r="W156" s="91">
        <v>0</v>
      </c>
      <c r="X156" s="92">
        <v>8.5096158727537806E-3</v>
      </c>
      <c r="Y156" s="91">
        <v>0</v>
      </c>
      <c r="Z156" s="92">
        <v>18.1501559088356</v>
      </c>
      <c r="AA156" s="91">
        <v>0</v>
      </c>
      <c r="AB156" s="92">
        <v>20.8980283607962</v>
      </c>
      <c r="AC156" s="91">
        <v>-0.10957863933159399</v>
      </c>
      <c r="AD156" s="92">
        <v>14.390332019233</v>
      </c>
      <c r="AE156" s="91">
        <v>-6.2275108956819203E-2</v>
      </c>
      <c r="AF156" s="93">
        <v>14.6118987990048</v>
      </c>
      <c r="AG156" s="91">
        <v>0</v>
      </c>
      <c r="AH156" s="92">
        <v>-0.90622995212470403</v>
      </c>
      <c r="AI156" s="91">
        <v>0</v>
      </c>
      <c r="AJ156" s="92">
        <v>14.483375679905301</v>
      </c>
      <c r="AK156" s="91">
        <v>-6.0361400000183502E-2</v>
      </c>
      <c r="AL156" s="91">
        <v>-7.5363120904512497E-3</v>
      </c>
      <c r="AM156" s="92">
        <v>-1.3813381402578699</v>
      </c>
      <c r="AN156" s="3"/>
      <c r="AO156" s="94">
        <v>0</v>
      </c>
      <c r="AP156" s="94">
        <v>0</v>
      </c>
      <c r="AQ156" s="94">
        <v>0</v>
      </c>
      <c r="AR156" s="94">
        <v>0</v>
      </c>
      <c r="AS156" s="95">
        <v>0</v>
      </c>
      <c r="AT156" s="95">
        <v>0</v>
      </c>
      <c r="AU156" s="95">
        <v>7</v>
      </c>
      <c r="AV156" s="96">
        <v>5</v>
      </c>
      <c r="AW156" s="3"/>
      <c r="AX156" s="97">
        <v>0</v>
      </c>
      <c r="AY156" s="98">
        <v>-113.07365610974399</v>
      </c>
      <c r="AZ156" s="98">
        <v>0.54787164163735702</v>
      </c>
      <c r="BA156" s="98">
        <v>-15.957369743191499</v>
      </c>
      <c r="BB156" s="89">
        <v>0</v>
      </c>
      <c r="BC156" s="99">
        <v>0</v>
      </c>
      <c r="BD156" s="86">
        <v>43664</v>
      </c>
      <c r="BE156" s="86"/>
      <c r="BF156" s="95"/>
      <c r="BG156" s="86"/>
      <c r="BH156" s="3"/>
    </row>
    <row r="157" spans="1:60" x14ac:dyDescent="0.25">
      <c r="A157" s="3"/>
      <c r="B157" s="81" t="s">
        <v>1383</v>
      </c>
      <c r="C157" s="81" t="s">
        <v>3757</v>
      </c>
      <c r="D157" s="81" t="s">
        <v>680</v>
      </c>
      <c r="E157" s="82" t="s">
        <v>1182</v>
      </c>
      <c r="F157" s="82" t="s">
        <v>1103</v>
      </c>
      <c r="G157" s="83" t="s">
        <v>1120</v>
      </c>
      <c r="H157" s="84" t="s">
        <v>1128</v>
      </c>
      <c r="I157" s="85" t="s">
        <v>3480</v>
      </c>
      <c r="J157" s="85" t="s">
        <v>3758</v>
      </c>
      <c r="K157" s="3"/>
      <c r="L157" s="86">
        <v>44029</v>
      </c>
      <c r="M157" s="87">
        <v>1014.0209999997199</v>
      </c>
      <c r="N157" s="88">
        <v>1014.0209999997199</v>
      </c>
      <c r="O157" s="88">
        <v>1014.0209999997199</v>
      </c>
      <c r="P157" s="89">
        <f t="shared" si="2"/>
        <v>1</v>
      </c>
      <c r="Q157" s="86">
        <v>44029</v>
      </c>
      <c r="R157" s="90">
        <v>0</v>
      </c>
      <c r="S157" s="90">
        <v>0</v>
      </c>
      <c r="T157" s="3"/>
      <c r="U157" s="91">
        <v>0</v>
      </c>
      <c r="V157" s="92">
        <v>1.17277461013146</v>
      </c>
      <c r="W157" s="91">
        <v>0</v>
      </c>
      <c r="X157" s="92">
        <v>8.5096158727537806E-3</v>
      </c>
      <c r="Y157" s="91">
        <v>0</v>
      </c>
      <c r="Z157" s="92">
        <v>18.1501559088356</v>
      </c>
      <c r="AA157" s="91">
        <v>0</v>
      </c>
      <c r="AB157" s="92">
        <v>20.8980283607962</v>
      </c>
      <c r="AC157" s="91">
        <v>0</v>
      </c>
      <c r="AD157" s="92">
        <v>25.348195952392398</v>
      </c>
      <c r="AE157" s="91">
        <v>1.40209999990475E-2</v>
      </c>
      <c r="AF157" s="93">
        <v>22.241509694606101</v>
      </c>
      <c r="AG157" s="91">
        <v>0</v>
      </c>
      <c r="AH157" s="92">
        <v>-0.90622995212470403</v>
      </c>
      <c r="AI157" s="91">
        <v>0</v>
      </c>
      <c r="AJ157" s="92">
        <v>14.483375679905301</v>
      </c>
      <c r="AK157" s="91">
        <v>1.40209999990475E-2</v>
      </c>
      <c r="AL157" s="91">
        <v>1.6932115104282301E-3</v>
      </c>
      <c r="AM157" s="92">
        <v>6.0569018596652304</v>
      </c>
      <c r="AN157" s="3"/>
      <c r="AO157" s="94">
        <v>0</v>
      </c>
      <c r="AP157" s="94">
        <v>0</v>
      </c>
      <c r="AQ157" s="94">
        <v>0</v>
      </c>
      <c r="AR157" s="94">
        <v>0</v>
      </c>
      <c r="AS157" s="95">
        <v>0</v>
      </c>
      <c r="AT157" s="95">
        <v>0</v>
      </c>
      <c r="AU157" s="95">
        <v>7</v>
      </c>
      <c r="AV157" s="96">
        <v>5</v>
      </c>
      <c r="AW157" s="3"/>
      <c r="AX157" s="97">
        <v>0</v>
      </c>
      <c r="AY157" s="98">
        <v>-113.07365610974399</v>
      </c>
      <c r="AZ157" s="98">
        <v>0.54787164163735702</v>
      </c>
      <c r="BA157" s="98">
        <v>-15.957369743191499</v>
      </c>
      <c r="BB157" s="89">
        <v>0</v>
      </c>
      <c r="BC157" s="99">
        <v>0</v>
      </c>
      <c r="BD157" s="86">
        <v>43664</v>
      </c>
      <c r="BE157" s="86"/>
      <c r="BF157" s="95"/>
      <c r="BG157" s="86"/>
      <c r="BH157" s="3"/>
    </row>
    <row r="158" spans="1:60" x14ac:dyDescent="0.25">
      <c r="A158" s="3"/>
      <c r="B158" s="81" t="s">
        <v>53</v>
      </c>
      <c r="C158" s="81" t="s">
        <v>3759</v>
      </c>
      <c r="D158" s="81" t="s">
        <v>680</v>
      </c>
      <c r="E158" s="82" t="s">
        <v>1187</v>
      </c>
      <c r="F158" s="82" t="s">
        <v>1103</v>
      </c>
      <c r="G158" s="83" t="s">
        <v>1120</v>
      </c>
      <c r="H158" s="84" t="s">
        <v>1128</v>
      </c>
      <c r="I158" s="85" t="s">
        <v>3480</v>
      </c>
      <c r="J158" s="85" t="s">
        <v>1096</v>
      </c>
      <c r="K158" s="3"/>
      <c r="L158" s="86">
        <v>44029</v>
      </c>
      <c r="M158" s="87">
        <v>912.84559999965097</v>
      </c>
      <c r="N158" s="88">
        <v>912.84559999965097</v>
      </c>
      <c r="O158" s="88">
        <v>1220.7882000003001</v>
      </c>
      <c r="P158" s="89">
        <f t="shared" si="2"/>
        <v>0.74775100217992485</v>
      </c>
      <c r="Q158" s="86">
        <v>43756</v>
      </c>
      <c r="R158" s="90">
        <v>1136032.446</v>
      </c>
      <c r="S158" s="90">
        <v>1288795.2466601599</v>
      </c>
      <c r="T158" s="3"/>
      <c r="U158" s="91">
        <v>-1.02923156428005E-2</v>
      </c>
      <c r="V158" s="92">
        <v>0.14354304585140201</v>
      </c>
      <c r="W158" s="91">
        <v>-3.2776835359982199E-4</v>
      </c>
      <c r="X158" s="92">
        <v>-2.42672194872284E-2</v>
      </c>
      <c r="Y158" s="91">
        <v>-0.20112893535784701</v>
      </c>
      <c r="Z158" s="92">
        <v>-1.9627376269490899</v>
      </c>
      <c r="AA158" s="91">
        <v>-0.23675627587741499</v>
      </c>
      <c r="AB158" s="92">
        <v>-2.77759922694531</v>
      </c>
      <c r="AC158" s="91">
        <v>-0.29838203203777097</v>
      </c>
      <c r="AD158" s="92">
        <v>-4.4900072513846698</v>
      </c>
      <c r="AE158" s="91">
        <v>-0.27067584231292102</v>
      </c>
      <c r="AF158" s="93">
        <v>-6.22817453660537</v>
      </c>
      <c r="AG158" s="91">
        <v>6.94912414110149E-3</v>
      </c>
      <c r="AH158" s="92">
        <v>-0.211317538014555</v>
      </c>
      <c r="AI158" s="91">
        <v>-0.16066696426802099</v>
      </c>
      <c r="AJ158" s="92">
        <v>-1.58332074689679</v>
      </c>
      <c r="AK158" s="91">
        <v>-8.7154400000145002E-2</v>
      </c>
      <c r="AL158" s="91">
        <v>-1.9531636882675198E-2</v>
      </c>
      <c r="AM158" s="92">
        <v>-16.519730287662199</v>
      </c>
      <c r="AN158" s="3"/>
      <c r="AO158" s="94">
        <v>8.1902650246774997E-2</v>
      </c>
      <c r="AP158" s="94">
        <v>-0.13738307440231401</v>
      </c>
      <c r="AQ158" s="94">
        <v>0.13087733210340999</v>
      </c>
      <c r="AR158" s="94">
        <v>-0.15690130501025101</v>
      </c>
      <c r="AS158" s="95">
        <v>5</v>
      </c>
      <c r="AT158" s="95">
        <v>7</v>
      </c>
      <c r="AU158" s="95">
        <v>4</v>
      </c>
      <c r="AV158" s="96">
        <v>8</v>
      </c>
      <c r="AW158" s="3"/>
      <c r="AX158" s="97">
        <v>0.335184945496731</v>
      </c>
      <c r="AY158" s="98">
        <v>-0.60766280779898796</v>
      </c>
      <c r="AZ158" s="98">
        <v>-1.40563689620285</v>
      </c>
      <c r="BA158" s="98">
        <v>-0.80036304354689503</v>
      </c>
      <c r="BB158" s="89">
        <v>3.4032747386118001E-2</v>
      </c>
      <c r="BC158" s="99">
        <v>-43.926186376949801</v>
      </c>
      <c r="BD158" s="86">
        <v>43756</v>
      </c>
      <c r="BE158" s="86">
        <v>43914</v>
      </c>
      <c r="BF158" s="95"/>
      <c r="BG158" s="86"/>
      <c r="BH158" s="3"/>
    </row>
    <row r="159" spans="1:60" x14ac:dyDescent="0.25">
      <c r="A159" s="3"/>
      <c r="B159" s="81" t="s">
        <v>1384</v>
      </c>
      <c r="C159" s="81" t="s">
        <v>3760</v>
      </c>
      <c r="D159" s="81" t="s">
        <v>681</v>
      </c>
      <c r="E159" s="82" t="s">
        <v>1170</v>
      </c>
      <c r="F159" s="82" t="s">
        <v>1103</v>
      </c>
      <c r="G159" s="83" t="s">
        <v>1121</v>
      </c>
      <c r="H159" s="84" t="s">
        <v>1143</v>
      </c>
      <c r="I159" s="85" t="s">
        <v>3480</v>
      </c>
      <c r="J159" s="85" t="s">
        <v>3761</v>
      </c>
      <c r="K159" s="3"/>
      <c r="L159" s="86">
        <v>44029</v>
      </c>
      <c r="M159" s="87">
        <v>1774.0601000003501</v>
      </c>
      <c r="N159" s="88">
        <v>1774.0601000003501</v>
      </c>
      <c r="O159" s="88">
        <v>1813.2181000001699</v>
      </c>
      <c r="P159" s="89">
        <f t="shared" si="2"/>
        <v>0.97840414233686712</v>
      </c>
      <c r="Q159" s="86">
        <v>44006</v>
      </c>
      <c r="R159" s="90">
        <v>437485.61008007801</v>
      </c>
      <c r="S159" s="90">
        <v>407117.970812988</v>
      </c>
      <c r="T159" s="3"/>
      <c r="U159" s="91">
        <v>-5.0767306947818703E-4</v>
      </c>
      <c r="V159" s="92">
        <v>1.1220073031836399</v>
      </c>
      <c r="W159" s="91">
        <v>1.2044521736243E-3</v>
      </c>
      <c r="X159" s="92">
        <v>0.128954833235184</v>
      </c>
      <c r="Y159" s="91">
        <v>4.0480657626176302E-2</v>
      </c>
      <c r="Z159" s="92">
        <v>22.198221671453201</v>
      </c>
      <c r="AA159" s="91">
        <v>0.138256087781047</v>
      </c>
      <c r="AB159" s="92">
        <v>34.723637138900799</v>
      </c>
      <c r="AC159" s="91">
        <v>0.24326928097085301</v>
      </c>
      <c r="AD159" s="92">
        <v>49.675124049477702</v>
      </c>
      <c r="AE159" s="91">
        <v>0.203942676896986</v>
      </c>
      <c r="AF159" s="93">
        <v>41.233677384385402</v>
      </c>
      <c r="AG159" s="91">
        <v>-1.73206054632828E-2</v>
      </c>
      <c r="AH159" s="92">
        <v>-2.63829049845299</v>
      </c>
      <c r="AI159" s="91">
        <v>6.5896935704586199E-2</v>
      </c>
      <c r="AJ159" s="92">
        <v>21.0730692503566</v>
      </c>
      <c r="AK159" s="91">
        <v>0.73205770075786902</v>
      </c>
      <c r="AL159" s="91">
        <v>5.7190763811377103E-2</v>
      </c>
      <c r="AM159" s="92">
        <v>92.780347989522895</v>
      </c>
      <c r="AN159" s="3"/>
      <c r="AO159" s="94">
        <v>1.88144705189188E-2</v>
      </c>
      <c r="AP159" s="94">
        <v>-2.2218347958187199E-2</v>
      </c>
      <c r="AQ159" s="94">
        <v>6.1940056515595601E-2</v>
      </c>
      <c r="AR159" s="94">
        <v>-3.6485305347923699E-2</v>
      </c>
      <c r="AS159" s="95">
        <v>8</v>
      </c>
      <c r="AT159" s="95">
        <v>4</v>
      </c>
      <c r="AU159" s="95">
        <v>7</v>
      </c>
      <c r="AV159" s="96">
        <v>5</v>
      </c>
      <c r="AW159" s="3"/>
      <c r="AX159" s="97">
        <v>8.8512983765831499E-2</v>
      </c>
      <c r="AY159" s="98">
        <v>1.24897408019024</v>
      </c>
      <c r="AZ159" s="98">
        <v>0.97905514980811903</v>
      </c>
      <c r="BA159" s="98">
        <v>1.92600128688173</v>
      </c>
      <c r="BB159" s="89">
        <v>9.1466021333417302E-3</v>
      </c>
      <c r="BC159" s="99">
        <v>-9.4939831364754408</v>
      </c>
      <c r="BD159" s="86">
        <v>43899</v>
      </c>
      <c r="BE159" s="86">
        <v>43914</v>
      </c>
      <c r="BF159" s="95">
        <v>73</v>
      </c>
      <c r="BG159" s="86">
        <v>44000</v>
      </c>
      <c r="BH159" s="3"/>
    </row>
    <row r="160" spans="1:60" x14ac:dyDescent="0.25">
      <c r="A160" s="3"/>
      <c r="B160" s="81" t="s">
        <v>1385</v>
      </c>
      <c r="C160" s="81" t="s">
        <v>3762</v>
      </c>
      <c r="D160" s="81" t="s">
        <v>681</v>
      </c>
      <c r="E160" s="82" t="s">
        <v>3451</v>
      </c>
      <c r="F160" s="82" t="s">
        <v>1103</v>
      </c>
      <c r="G160" s="83" t="s">
        <v>1121</v>
      </c>
      <c r="H160" s="84" t="s">
        <v>1143</v>
      </c>
      <c r="I160" s="85" t="s">
        <v>3480</v>
      </c>
      <c r="J160" s="85" t="s">
        <v>1096</v>
      </c>
      <c r="K160" s="3"/>
      <c r="L160" s="86">
        <v>44029</v>
      </c>
      <c r="M160" s="87">
        <v>1126.6458999998899</v>
      </c>
      <c r="N160" s="88">
        <v>1126.6458999998899</v>
      </c>
      <c r="O160" s="88"/>
      <c r="P160" s="89" t="str">
        <f t="shared" si="2"/>
        <v/>
      </c>
      <c r="Q160" s="86"/>
      <c r="R160" s="90">
        <v>143364.894</v>
      </c>
      <c r="S160" s="90"/>
      <c r="T160" s="3"/>
      <c r="U160" s="91">
        <v>-4.66565967144561E-4</v>
      </c>
      <c r="V160" s="92">
        <v>1.1261180134169999</v>
      </c>
      <c r="W160" s="91">
        <v>2.4396211774728701E-3</v>
      </c>
      <c r="X160" s="92">
        <v>0.25247173362004099</v>
      </c>
      <c r="Y160" s="91">
        <v>4.82922399842209E-2</v>
      </c>
      <c r="Z160" s="92">
        <v>22.979379907250401</v>
      </c>
      <c r="AA160" s="91"/>
      <c r="AB160" s="92"/>
      <c r="AC160" s="91"/>
      <c r="AD160" s="92"/>
      <c r="AE160" s="91"/>
      <c r="AF160" s="93"/>
      <c r="AG160" s="91">
        <v>-1.66338003909914E-2</v>
      </c>
      <c r="AH160" s="92">
        <v>-2.5696099912238402</v>
      </c>
      <c r="AI160" s="91">
        <v>7.4649725296694697E-2</v>
      </c>
      <c r="AJ160" s="92">
        <v>21.948348209582001</v>
      </c>
      <c r="AK160" s="91">
        <v>0.12664589999985801</v>
      </c>
      <c r="AL160" s="91">
        <v>0.13518103440044801</v>
      </c>
      <c r="AM160" s="92">
        <v>29.159200485562899</v>
      </c>
      <c r="AN160" s="3"/>
      <c r="AO160" s="94">
        <v>1.8856380025681602E-2</v>
      </c>
      <c r="AP160" s="94">
        <v>-2.2178147232807501E-2</v>
      </c>
      <c r="AQ160" s="94">
        <v>6.3250126351704197E-2</v>
      </c>
      <c r="AR160" s="94">
        <v>-3.52569097967717E-2</v>
      </c>
      <c r="AS160" s="95"/>
      <c r="AT160" s="95"/>
      <c r="AU160" s="95"/>
      <c r="AV160" s="96"/>
      <c r="AW160" s="3"/>
      <c r="AX160" s="97">
        <v>9.0932596484635697E-2</v>
      </c>
      <c r="AY160" s="98">
        <v>1.23701735795657</v>
      </c>
      <c r="AZ160" s="98">
        <v>0.80601578299592802</v>
      </c>
      <c r="BA160" s="98">
        <v>1.9217318754872399</v>
      </c>
      <c r="BB160" s="89">
        <v>9.3976510063112102E-3</v>
      </c>
      <c r="BC160" s="99">
        <v>-9.4381732522015191</v>
      </c>
      <c r="BD160" s="86">
        <v>43899</v>
      </c>
      <c r="BE160" s="86">
        <v>43914</v>
      </c>
      <c r="BF160" s="95">
        <v>72</v>
      </c>
      <c r="BG160" s="86">
        <v>43999</v>
      </c>
      <c r="BH160" s="3"/>
    </row>
    <row r="161" spans="1:60" x14ac:dyDescent="0.25">
      <c r="A161" s="3"/>
      <c r="B161" s="81" t="s">
        <v>1386</v>
      </c>
      <c r="C161" s="81" t="s">
        <v>3763</v>
      </c>
      <c r="D161" s="81" t="s">
        <v>681</v>
      </c>
      <c r="E161" s="82" t="s">
        <v>1195</v>
      </c>
      <c r="F161" s="82" t="s">
        <v>1103</v>
      </c>
      <c r="G161" s="83" t="s">
        <v>1121</v>
      </c>
      <c r="H161" s="84" t="s">
        <v>1143</v>
      </c>
      <c r="I161" s="85" t="s">
        <v>3480</v>
      </c>
      <c r="J161" s="85" t="s">
        <v>3764</v>
      </c>
      <c r="K161" s="3"/>
      <c r="L161" s="86">
        <v>44029</v>
      </c>
      <c r="M161" s="87">
        <v>1669.8224999997799</v>
      </c>
      <c r="N161" s="88">
        <v>1669.8224999997799</v>
      </c>
      <c r="O161" s="88">
        <v>1707.21670000069</v>
      </c>
      <c r="P161" s="89">
        <f t="shared" si="2"/>
        <v>0.97809639514368918</v>
      </c>
      <c r="Q161" s="86">
        <v>44006</v>
      </c>
      <c r="R161" s="90">
        <v>675047.05799999996</v>
      </c>
      <c r="S161" s="90">
        <v>482984.007973145</v>
      </c>
      <c r="T161" s="3"/>
      <c r="U161" s="91">
        <v>-5.2140021398372504E-4</v>
      </c>
      <c r="V161" s="92">
        <v>1.12063458873308</v>
      </c>
      <c r="W161" s="91">
        <v>7.9376776011486105E-4</v>
      </c>
      <c r="X161" s="92">
        <v>8.7886391884239898E-2</v>
      </c>
      <c r="Y161" s="91">
        <v>3.7893865874139003E-2</v>
      </c>
      <c r="Z161" s="92">
        <v>21.939542496256799</v>
      </c>
      <c r="AA161" s="91">
        <v>0.13257232209070899</v>
      </c>
      <c r="AB161" s="92">
        <v>34.155260569881598</v>
      </c>
      <c r="AC161" s="91">
        <v>0.23090085646632399</v>
      </c>
      <c r="AD161" s="92">
        <v>48.438281599024798</v>
      </c>
      <c r="AE161" s="91">
        <v>0.186029881327995</v>
      </c>
      <c r="AF161" s="93">
        <v>39.4423978275154</v>
      </c>
      <c r="AG161" s="91">
        <v>-1.7549085700011301E-2</v>
      </c>
      <c r="AH161" s="92">
        <v>-2.6611385221258401</v>
      </c>
      <c r="AI161" s="91">
        <v>6.29997425621696E-2</v>
      </c>
      <c r="AJ161" s="92">
        <v>20.7833499361295</v>
      </c>
      <c r="AK161" s="91">
        <v>0.64540469433646697</v>
      </c>
      <c r="AL161" s="91">
        <v>5.1711533478737699E-2</v>
      </c>
      <c r="AM161" s="92">
        <v>84.1150473473826</v>
      </c>
      <c r="AN161" s="3"/>
      <c r="AO161" s="94">
        <v>1.88005511990923E-2</v>
      </c>
      <c r="AP161" s="94">
        <v>-2.2231698616451499E-2</v>
      </c>
      <c r="AQ161" s="94">
        <v>6.1504368961323101E-2</v>
      </c>
      <c r="AR161" s="94">
        <v>-3.6893739435981801E-2</v>
      </c>
      <c r="AS161" s="95">
        <v>8</v>
      </c>
      <c r="AT161" s="95">
        <v>4</v>
      </c>
      <c r="AU161" s="95">
        <v>7</v>
      </c>
      <c r="AV161" s="96">
        <v>5</v>
      </c>
      <c r="AW161" s="3"/>
      <c r="AX161" s="97">
        <v>8.8492330748267706E-2</v>
      </c>
      <c r="AY161" s="98">
        <v>1.1902575822314201</v>
      </c>
      <c r="AZ161" s="98">
        <v>0.96136693818152696</v>
      </c>
      <c r="BA161" s="98">
        <v>1.83103910142563</v>
      </c>
      <c r="BB161" s="89">
        <v>9.1443150520717602E-3</v>
      </c>
      <c r="BC161" s="99">
        <v>-9.5125506470794807</v>
      </c>
      <c r="BD161" s="86">
        <v>43899</v>
      </c>
      <c r="BE161" s="86">
        <v>43914</v>
      </c>
      <c r="BF161" s="95">
        <v>73</v>
      </c>
      <c r="BG161" s="86">
        <v>44000</v>
      </c>
      <c r="BH161" s="3"/>
    </row>
    <row r="162" spans="1:60" x14ac:dyDescent="0.25">
      <c r="A162" s="3"/>
      <c r="B162" s="81" t="s">
        <v>1387</v>
      </c>
      <c r="C162" s="81" t="s">
        <v>3765</v>
      </c>
      <c r="D162" s="81" t="s">
        <v>681</v>
      </c>
      <c r="E162" s="82" t="s">
        <v>1213</v>
      </c>
      <c r="F162" s="82" t="s">
        <v>1103</v>
      </c>
      <c r="G162" s="83" t="s">
        <v>1121</v>
      </c>
      <c r="H162" s="84" t="s">
        <v>1143</v>
      </c>
      <c r="I162" s="85" t="s">
        <v>3480</v>
      </c>
      <c r="J162" s="85" t="s">
        <v>3766</v>
      </c>
      <c r="K162" s="3"/>
      <c r="L162" s="86">
        <v>44029</v>
      </c>
      <c r="M162" s="87">
        <v>1761.0044999998099</v>
      </c>
      <c r="N162" s="88">
        <v>1761.0044999998099</v>
      </c>
      <c r="O162" s="88">
        <v>1799.8736000005199</v>
      </c>
      <c r="P162" s="89">
        <f t="shared" si="2"/>
        <v>0.97840453907391123</v>
      </c>
      <c r="Q162" s="86">
        <v>44006</v>
      </c>
      <c r="R162" s="90">
        <v>364858.74300000002</v>
      </c>
      <c r="S162" s="90">
        <v>246924.52365649401</v>
      </c>
      <c r="T162" s="3"/>
      <c r="U162" s="91">
        <v>-5.0763412127707895E-4</v>
      </c>
      <c r="V162" s="92">
        <v>1.1220111980037499</v>
      </c>
      <c r="W162" s="91">
        <v>1.2050247751176401E-3</v>
      </c>
      <c r="X162" s="92">
        <v>0.129012093384517</v>
      </c>
      <c r="Y162" s="91">
        <v>4.0483877533915802E-2</v>
      </c>
      <c r="Z162" s="92">
        <v>22.1985436622344</v>
      </c>
      <c r="AA162" s="91">
        <v>0.13826305767361199</v>
      </c>
      <c r="AB162" s="92">
        <v>34.7243341281428</v>
      </c>
      <c r="AC162" s="91">
        <v>0.243284445526951</v>
      </c>
      <c r="AD162" s="92">
        <v>49.676640505087597</v>
      </c>
      <c r="AE162" s="91">
        <v>0.20396470512234399</v>
      </c>
      <c r="AF162" s="93">
        <v>41.235880206921102</v>
      </c>
      <c r="AG162" s="91">
        <v>-1.7320285582172801E-2</v>
      </c>
      <c r="AH162" s="92">
        <v>-2.6382585103419798</v>
      </c>
      <c r="AI162" s="91">
        <v>6.5900442974452703E-2</v>
      </c>
      <c r="AJ162" s="92">
        <v>21.073419977357801</v>
      </c>
      <c r="AK162" s="91">
        <v>0.72576439113239799</v>
      </c>
      <c r="AL162" s="91">
        <v>5.6801220358465798E-2</v>
      </c>
      <c r="AM162" s="92">
        <v>92.151017026975794</v>
      </c>
      <c r="AN162" s="3"/>
      <c r="AO162" s="94">
        <v>1.8814493596437401E-2</v>
      </c>
      <c r="AP162" s="94">
        <v>-2.2218321803848098E-2</v>
      </c>
      <c r="AQ162" s="94">
        <v>6.1940589077494203E-2</v>
      </c>
      <c r="AR162" s="94">
        <v>-3.6484799731624697E-2</v>
      </c>
      <c r="AS162" s="95">
        <v>8</v>
      </c>
      <c r="AT162" s="95">
        <v>4</v>
      </c>
      <c r="AU162" s="95">
        <v>7</v>
      </c>
      <c r="AV162" s="96">
        <v>5</v>
      </c>
      <c r="AW162" s="3"/>
      <c r="AX162" s="97">
        <v>8.8513022746046804E-2</v>
      </c>
      <c r="AY162" s="98">
        <v>1.24904884286661</v>
      </c>
      <c r="AZ162" s="98">
        <v>0.97907763925650204</v>
      </c>
      <c r="BA162" s="98">
        <v>1.9261225404043201</v>
      </c>
      <c r="BB162" s="89">
        <v>9.1466063847474299E-3</v>
      </c>
      <c r="BC162" s="99">
        <v>-9.4939628371066593</v>
      </c>
      <c r="BD162" s="86">
        <v>43899</v>
      </c>
      <c r="BE162" s="86">
        <v>43914</v>
      </c>
      <c r="BF162" s="95">
        <v>73</v>
      </c>
      <c r="BG162" s="86">
        <v>44000</v>
      </c>
      <c r="BH162" s="3"/>
    </row>
    <row r="163" spans="1:60" x14ac:dyDescent="0.25">
      <c r="A163" s="3"/>
      <c r="B163" s="81" t="s">
        <v>1388</v>
      </c>
      <c r="C163" s="81" t="s">
        <v>3767</v>
      </c>
      <c r="D163" s="81" t="s">
        <v>681</v>
      </c>
      <c r="E163" s="82" t="s">
        <v>1182</v>
      </c>
      <c r="F163" s="82" t="s">
        <v>1103</v>
      </c>
      <c r="G163" s="83" t="s">
        <v>1121</v>
      </c>
      <c r="H163" s="84" t="s">
        <v>1143</v>
      </c>
      <c r="I163" s="85" t="s">
        <v>3480</v>
      </c>
      <c r="J163" s="85" t="s">
        <v>3768</v>
      </c>
      <c r="K163" s="3"/>
      <c r="L163" s="86">
        <v>44029</v>
      </c>
      <c r="M163" s="87">
        <v>1857.1796000003801</v>
      </c>
      <c r="N163" s="88">
        <v>1857.1796000003801</v>
      </c>
      <c r="O163" s="88">
        <v>1897.5736999996</v>
      </c>
      <c r="P163" s="89">
        <f t="shared" si="2"/>
        <v>0.97871276356790338</v>
      </c>
      <c r="Q163" s="86">
        <v>44006</v>
      </c>
      <c r="R163" s="90">
        <v>689597.99100000004</v>
      </c>
      <c r="S163" s="90">
        <v>516136.71093115199</v>
      </c>
      <c r="T163" s="3"/>
      <c r="U163" s="91">
        <v>-4.9394611960451595E-4</v>
      </c>
      <c r="V163" s="92">
        <v>1.123379998171</v>
      </c>
      <c r="W163" s="91">
        <v>1.61639968064264E-3</v>
      </c>
      <c r="X163" s="92">
        <v>0.17014958393701801</v>
      </c>
      <c r="Y163" s="91">
        <v>4.3080272569568499E-2</v>
      </c>
      <c r="Z163" s="92">
        <v>22.458183165785201</v>
      </c>
      <c r="AA163" s="91">
        <v>0.143982200692408</v>
      </c>
      <c r="AB163" s="92">
        <v>35.296248430036897</v>
      </c>
      <c r="AC163" s="91">
        <v>0.25579216154437701</v>
      </c>
      <c r="AD163" s="92">
        <v>50.927412106830197</v>
      </c>
      <c r="AE163" s="91">
        <v>0.22217016820475699</v>
      </c>
      <c r="AF163" s="93">
        <v>43.056426515162499</v>
      </c>
      <c r="AG163" s="91">
        <v>-1.70914807749796E-2</v>
      </c>
      <c r="AH163" s="92">
        <v>-2.6153780296226601</v>
      </c>
      <c r="AI163" s="91">
        <v>6.8809050377240097E-2</v>
      </c>
      <c r="AJ163" s="92">
        <v>21.364280717622002</v>
      </c>
      <c r="AK163" s="91">
        <v>0.81006364336470105</v>
      </c>
      <c r="AL163" s="91">
        <v>6.1916422224385301E-2</v>
      </c>
      <c r="AM163" s="92">
        <v>100.58094225020599</v>
      </c>
      <c r="AN163" s="3"/>
      <c r="AO163" s="94">
        <v>1.8828446896805E-2</v>
      </c>
      <c r="AP163" s="94">
        <v>-2.2204926299309601E-2</v>
      </c>
      <c r="AQ163" s="94">
        <v>6.23768738387298E-2</v>
      </c>
      <c r="AR163" s="94">
        <v>-3.6075668468583899E-2</v>
      </c>
      <c r="AS163" s="95">
        <v>8</v>
      </c>
      <c r="AT163" s="95">
        <v>4</v>
      </c>
      <c r="AU163" s="95">
        <v>7</v>
      </c>
      <c r="AV163" s="96">
        <v>5</v>
      </c>
      <c r="AW163" s="3"/>
      <c r="AX163" s="97">
        <v>8.8533986950642393E-2</v>
      </c>
      <c r="AY163" s="98">
        <v>1.30809095086806</v>
      </c>
      <c r="AZ163" s="98">
        <v>0.99687137983346497</v>
      </c>
      <c r="BA163" s="98">
        <v>2.0220412594971999</v>
      </c>
      <c r="BB163" s="89">
        <v>9.1489260677735697E-3</v>
      </c>
      <c r="BC163" s="99">
        <v>-9.4753694829123596</v>
      </c>
      <c r="BD163" s="86">
        <v>43899</v>
      </c>
      <c r="BE163" s="86">
        <v>43914</v>
      </c>
      <c r="BF163" s="95">
        <v>73</v>
      </c>
      <c r="BG163" s="86">
        <v>44000</v>
      </c>
      <c r="BH163" s="3"/>
    </row>
    <row r="164" spans="1:60" x14ac:dyDescent="0.25">
      <c r="A164" s="3"/>
      <c r="B164" s="81" t="s">
        <v>1389</v>
      </c>
      <c r="C164" s="81" t="s">
        <v>3769</v>
      </c>
      <c r="D164" s="81" t="s">
        <v>682</v>
      </c>
      <c r="E164" s="82" t="s">
        <v>1170</v>
      </c>
      <c r="F164" s="82" t="s">
        <v>1103</v>
      </c>
      <c r="G164" s="83" t="s">
        <v>1121</v>
      </c>
      <c r="H164" s="84" t="s">
        <v>1134</v>
      </c>
      <c r="I164" s="85" t="s">
        <v>3480</v>
      </c>
      <c r="J164" s="85" t="s">
        <v>3770</v>
      </c>
      <c r="K164" s="3"/>
      <c r="L164" s="86">
        <v>44029</v>
      </c>
      <c r="M164" s="87">
        <v>1602.84640000015</v>
      </c>
      <c r="N164" s="88">
        <v>1602.84640000015</v>
      </c>
      <c r="O164" s="88">
        <v>1716.59259999916</v>
      </c>
      <c r="P164" s="89">
        <f t="shared" si="2"/>
        <v>0.93373721872093252</v>
      </c>
      <c r="Q164" s="86">
        <v>43882</v>
      </c>
      <c r="R164" s="90">
        <v>6689624.65195313</v>
      </c>
      <c r="S164" s="90">
        <v>4941015.5338203097</v>
      </c>
      <c r="T164" s="3"/>
      <c r="U164" s="91">
        <v>-2.9179419871070401E-3</v>
      </c>
      <c r="V164" s="92">
        <v>0.88098041142075101</v>
      </c>
      <c r="W164" s="91">
        <v>2.1904384957451801E-2</v>
      </c>
      <c r="X164" s="92">
        <v>2.1989481116179399</v>
      </c>
      <c r="Y164" s="91">
        <v>-5.7708675802132299E-2</v>
      </c>
      <c r="Z164" s="92">
        <v>12.379288328622399</v>
      </c>
      <c r="AA164" s="91">
        <v>6.4398070697279805E-2</v>
      </c>
      <c r="AB164" s="92">
        <v>27.3378354305169</v>
      </c>
      <c r="AC164" s="91">
        <v>0.10438103708293101</v>
      </c>
      <c r="AD164" s="92">
        <v>35.786299660685501</v>
      </c>
      <c r="AE164" s="91">
        <v>0.14183587475054099</v>
      </c>
      <c r="AF164" s="93">
        <v>35.022997169755399</v>
      </c>
      <c r="AG164" s="91">
        <v>-2.4759388825259499E-3</v>
      </c>
      <c r="AH164" s="92">
        <v>-1.1538238403773</v>
      </c>
      <c r="AI164" s="91">
        <v>-1.7558518486112E-2</v>
      </c>
      <c r="AJ164" s="92">
        <v>12.727523831301401</v>
      </c>
      <c r="AK164" s="91">
        <v>0.60284640000085299</v>
      </c>
      <c r="AL164" s="91">
        <v>4.9536296446603997E-2</v>
      </c>
      <c r="AM164" s="92">
        <v>73.589055419550306</v>
      </c>
      <c r="AN164" s="3"/>
      <c r="AO164" s="94">
        <v>2.6752118752483501E-2</v>
      </c>
      <c r="AP164" s="94">
        <v>-6.1899280793149998E-2</v>
      </c>
      <c r="AQ164" s="94">
        <v>5.9009271953982499E-2</v>
      </c>
      <c r="AR164" s="94">
        <v>-9.5733938398625498E-2</v>
      </c>
      <c r="AS164" s="95">
        <v>7</v>
      </c>
      <c r="AT164" s="95">
        <v>5</v>
      </c>
      <c r="AU164" s="95">
        <v>7</v>
      </c>
      <c r="AV164" s="96">
        <v>5</v>
      </c>
      <c r="AW164" s="3"/>
      <c r="AX164" s="97">
        <v>0.16353622099006301</v>
      </c>
      <c r="AY164" s="98">
        <v>0.32868171421751002</v>
      </c>
      <c r="AZ164" s="98">
        <v>1.07499472315794</v>
      </c>
      <c r="BA164" s="98">
        <v>0.43349291027925602</v>
      </c>
      <c r="BB164" s="89">
        <v>1.6739798801681902E-2</v>
      </c>
      <c r="BC164" s="99">
        <v>-21.390585046174198</v>
      </c>
      <c r="BD164" s="86">
        <v>43882</v>
      </c>
      <c r="BE164" s="86">
        <v>43913</v>
      </c>
      <c r="BF164" s="95"/>
      <c r="BG164" s="86"/>
      <c r="BH164" s="3"/>
    </row>
    <row r="165" spans="1:60" x14ac:dyDescent="0.25">
      <c r="A165" s="3"/>
      <c r="B165" s="81" t="s">
        <v>1390</v>
      </c>
      <c r="C165" s="81" t="s">
        <v>3771</v>
      </c>
      <c r="D165" s="81" t="s">
        <v>682</v>
      </c>
      <c r="E165" s="82" t="s">
        <v>1195</v>
      </c>
      <c r="F165" s="82" t="s">
        <v>1103</v>
      </c>
      <c r="G165" s="83" t="s">
        <v>1121</v>
      </c>
      <c r="H165" s="84" t="s">
        <v>1134</v>
      </c>
      <c r="I165" s="85" t="s">
        <v>3480</v>
      </c>
      <c r="J165" s="85" t="s">
        <v>3772</v>
      </c>
      <c r="K165" s="3"/>
      <c r="L165" s="86">
        <v>44029</v>
      </c>
      <c r="M165" s="87">
        <v>1293.4088000003201</v>
      </c>
      <c r="N165" s="88">
        <v>1293.4088000003201</v>
      </c>
      <c r="O165" s="88">
        <v>1397.63829999976</v>
      </c>
      <c r="P165" s="89">
        <f t="shared" si="2"/>
        <v>0.92542455369214072</v>
      </c>
      <c r="Q165" s="86">
        <v>43882</v>
      </c>
      <c r="R165" s="90">
        <v>406930.94699999999</v>
      </c>
      <c r="S165" s="90">
        <v>436763.27341601602</v>
      </c>
      <c r="T165" s="3"/>
      <c r="U165" s="91">
        <v>-2.9786331006107498E-3</v>
      </c>
      <c r="V165" s="92">
        <v>0.87491130007037998</v>
      </c>
      <c r="W165" s="91">
        <v>2.0041220930579601E-2</v>
      </c>
      <c r="X165" s="92">
        <v>2.01263170893071</v>
      </c>
      <c r="Y165" s="91">
        <v>-6.8083749981305994E-2</v>
      </c>
      <c r="Z165" s="92">
        <v>11.341780910704999</v>
      </c>
      <c r="AA165" s="91">
        <v>4.0961483238788801E-2</v>
      </c>
      <c r="AB165" s="92">
        <v>24.994176684675001</v>
      </c>
      <c r="AC165" s="91">
        <v>5.6347170782828498E-2</v>
      </c>
      <c r="AD165" s="92">
        <v>30.982913030689801</v>
      </c>
      <c r="AE165" s="91">
        <v>6.8189838522812393E-2</v>
      </c>
      <c r="AF165" s="93">
        <v>27.658393546968</v>
      </c>
      <c r="AG165" s="91">
        <v>-3.5069628838755298E-3</v>
      </c>
      <c r="AH165" s="92">
        <v>-1.2569262405122601</v>
      </c>
      <c r="AI165" s="91">
        <v>-2.93799307837617E-2</v>
      </c>
      <c r="AJ165" s="92">
        <v>11.5453826015291</v>
      </c>
      <c r="AK165" s="91">
        <v>0.29340880000032499</v>
      </c>
      <c r="AL165" s="91">
        <v>2.6717022048615001E-2</v>
      </c>
      <c r="AM165" s="92">
        <v>42.645295419555602</v>
      </c>
      <c r="AN165" s="3"/>
      <c r="AO165" s="94">
        <v>2.6689639380492701E-2</v>
      </c>
      <c r="AP165" s="94">
        <v>-6.2070488142126103E-2</v>
      </c>
      <c r="AQ165" s="94">
        <v>5.7078443936916301E-2</v>
      </c>
      <c r="AR165" s="94">
        <v>-9.7437633402441895E-2</v>
      </c>
      <c r="AS165" s="95">
        <v>6</v>
      </c>
      <c r="AT165" s="95">
        <v>6</v>
      </c>
      <c r="AU165" s="95">
        <v>7</v>
      </c>
      <c r="AV165" s="96">
        <v>5</v>
      </c>
      <c r="AW165" s="3"/>
      <c r="AX165" s="97">
        <v>0.163550507686159</v>
      </c>
      <c r="AY165" s="98">
        <v>0.194076314899121</v>
      </c>
      <c r="AZ165" s="98">
        <v>0.97251025801506297</v>
      </c>
      <c r="BA165" s="98">
        <v>0.25485392504606402</v>
      </c>
      <c r="BB165" s="89">
        <v>1.6739432965277998E-2</v>
      </c>
      <c r="BC165" s="99">
        <v>-21.538691376714301</v>
      </c>
      <c r="BD165" s="86">
        <v>43882</v>
      </c>
      <c r="BE165" s="86">
        <v>43913</v>
      </c>
      <c r="BF165" s="95"/>
      <c r="BG165" s="86"/>
      <c r="BH165" s="3"/>
    </row>
    <row r="166" spans="1:60" x14ac:dyDescent="0.25">
      <c r="A166" s="3"/>
      <c r="B166" s="81" t="s">
        <v>1391</v>
      </c>
      <c r="C166" s="81" t="s">
        <v>3773</v>
      </c>
      <c r="D166" s="81" t="s">
        <v>682</v>
      </c>
      <c r="E166" s="82" t="s">
        <v>1213</v>
      </c>
      <c r="F166" s="82" t="s">
        <v>1103</v>
      </c>
      <c r="G166" s="83" t="s">
        <v>1121</v>
      </c>
      <c r="H166" s="84" t="s">
        <v>1134</v>
      </c>
      <c r="I166" s="85" t="s">
        <v>3480</v>
      </c>
      <c r="J166" s="85" t="s">
        <v>3774</v>
      </c>
      <c r="K166" s="3"/>
      <c r="L166" s="86">
        <v>44029</v>
      </c>
      <c r="M166" s="87">
        <v>1327.1383999995901</v>
      </c>
      <c r="N166" s="88">
        <v>1327.1383999995901</v>
      </c>
      <c r="O166" s="88">
        <v>1434.25100000016</v>
      </c>
      <c r="P166" s="89">
        <f t="shared" si="2"/>
        <v>0.92531809285783451</v>
      </c>
      <c r="Q166" s="86">
        <v>43882</v>
      </c>
      <c r="R166" s="90">
        <v>517422.81900000002</v>
      </c>
      <c r="S166" s="90">
        <v>533091.53820996103</v>
      </c>
      <c r="T166" s="3"/>
      <c r="U166" s="91">
        <v>-2.9793309950036902E-3</v>
      </c>
      <c r="V166" s="92">
        <v>0.87484151063108595</v>
      </c>
      <c r="W166" s="91">
        <v>2.0017308510432499E-2</v>
      </c>
      <c r="X166" s="92">
        <v>2.0102404669160001</v>
      </c>
      <c r="Y166" s="91">
        <v>-6.82165003127011E-2</v>
      </c>
      <c r="Z166" s="92">
        <v>11.328505877565499</v>
      </c>
      <c r="AA166" s="91">
        <v>4.0663427067556802E-2</v>
      </c>
      <c r="AB166" s="92">
        <v>24.9643710675591</v>
      </c>
      <c r="AC166" s="91">
        <v>5.5743152941431597E-2</v>
      </c>
      <c r="AD166" s="92">
        <v>30.922511246550101</v>
      </c>
      <c r="AE166" s="91">
        <v>6.7274121156515307E-2</v>
      </c>
      <c r="AF166" s="93">
        <v>27.566821810352799</v>
      </c>
      <c r="AG166" s="91">
        <v>-3.52020274112874E-3</v>
      </c>
      <c r="AH166" s="92">
        <v>-1.2582502262375801</v>
      </c>
      <c r="AI166" s="91">
        <v>-2.9531061566558499E-2</v>
      </c>
      <c r="AJ166" s="92">
        <v>11.5302695232531</v>
      </c>
      <c r="AK166" s="91">
        <v>0.32713839999982203</v>
      </c>
      <c r="AL166" s="91">
        <v>2.9429329846607299E-2</v>
      </c>
      <c r="AM166" s="92">
        <v>46.018255419505302</v>
      </c>
      <c r="AN166" s="3"/>
      <c r="AO166" s="94">
        <v>2.66888603582629E-2</v>
      </c>
      <c r="AP166" s="94">
        <v>-6.20726887200726E-2</v>
      </c>
      <c r="AQ166" s="94">
        <v>5.7053664124396199E-2</v>
      </c>
      <c r="AR166" s="94">
        <v>-9.7459568990452702E-2</v>
      </c>
      <c r="AS166" s="95">
        <v>6</v>
      </c>
      <c r="AT166" s="95">
        <v>6</v>
      </c>
      <c r="AU166" s="95">
        <v>7</v>
      </c>
      <c r="AV166" s="96">
        <v>5</v>
      </c>
      <c r="AW166" s="3"/>
      <c r="AX166" s="97">
        <v>0.16355073025653799</v>
      </c>
      <c r="AY166" s="98">
        <v>0.19236292870232299</v>
      </c>
      <c r="AZ166" s="98">
        <v>0.971205609671415</v>
      </c>
      <c r="BA166" s="98">
        <v>0.25258980029502698</v>
      </c>
      <c r="BB166" s="89">
        <v>1.67394322592554E-2</v>
      </c>
      <c r="BC166" s="99">
        <v>-21.540602028515401</v>
      </c>
      <c r="BD166" s="86">
        <v>43882</v>
      </c>
      <c r="BE166" s="86">
        <v>43913</v>
      </c>
      <c r="BF166" s="95"/>
      <c r="BG166" s="86"/>
      <c r="BH166" s="3"/>
    </row>
    <row r="167" spans="1:60" x14ac:dyDescent="0.25">
      <c r="A167" s="3"/>
      <c r="B167" s="81" t="s">
        <v>1392</v>
      </c>
      <c r="C167" s="81" t="s">
        <v>3775</v>
      </c>
      <c r="D167" s="81" t="s">
        <v>682</v>
      </c>
      <c r="E167" s="82" t="s">
        <v>1172</v>
      </c>
      <c r="F167" s="82" t="s">
        <v>1103</v>
      </c>
      <c r="G167" s="83" t="s">
        <v>1121</v>
      </c>
      <c r="H167" s="84" t="s">
        <v>1134</v>
      </c>
      <c r="I167" s="85" t="s">
        <v>3480</v>
      </c>
      <c r="J167" s="85" t="s">
        <v>1096</v>
      </c>
      <c r="K167" s="3"/>
      <c r="L167" s="86">
        <v>44029</v>
      </c>
      <c r="M167" s="87">
        <v>978.65969999972697</v>
      </c>
      <c r="N167" s="88">
        <v>978.65969999972697</v>
      </c>
      <c r="O167" s="88"/>
      <c r="P167" s="89" t="str">
        <f t="shared" si="2"/>
        <v/>
      </c>
      <c r="Q167" s="86"/>
      <c r="R167" s="90">
        <v>23458.583999999999</v>
      </c>
      <c r="S167" s="90"/>
      <c r="T167" s="3"/>
      <c r="U167" s="91">
        <v>-2.9138488007447402E-3</v>
      </c>
      <c r="V167" s="92">
        <v>0.88138973005698096</v>
      </c>
      <c r="W167" s="91">
        <v>2.20301631925395E-2</v>
      </c>
      <c r="X167" s="92">
        <v>2.2115259351267</v>
      </c>
      <c r="Y167" s="91">
        <v>-5.7003848646709203E-2</v>
      </c>
      <c r="Z167" s="92">
        <v>12.4497710441647</v>
      </c>
      <c r="AA167" s="91"/>
      <c r="AB167" s="92"/>
      <c r="AC167" s="91"/>
      <c r="AD167" s="92"/>
      <c r="AE167" s="91"/>
      <c r="AF167" s="93"/>
      <c r="AG167" s="91">
        <v>-2.4063719774858302E-3</v>
      </c>
      <c r="AH167" s="92">
        <v>-1.1468671498732901</v>
      </c>
      <c r="AI167" s="91">
        <v>-1.6754640291765099E-2</v>
      </c>
      <c r="AJ167" s="92">
        <v>12.8079116507288</v>
      </c>
      <c r="AK167" s="91">
        <v>-2.1340300000702001E-2</v>
      </c>
      <c r="AL167" s="91">
        <v>-3.0933239222577E-2</v>
      </c>
      <c r="AM167" s="92">
        <v>14.4996321267099</v>
      </c>
      <c r="AN167" s="3"/>
      <c r="AO167" s="94">
        <v>2.6756340186693699E-2</v>
      </c>
      <c r="AP167" s="94">
        <v>-6.1887773299531497E-2</v>
      </c>
      <c r="AQ167" s="94">
        <v>5.91403475063998E-2</v>
      </c>
      <c r="AR167" s="94">
        <v>-9.5618955859245E-2</v>
      </c>
      <c r="AS167" s="95"/>
      <c r="AT167" s="95"/>
      <c r="AU167" s="95"/>
      <c r="AV167" s="96"/>
      <c r="AW167" s="3"/>
      <c r="AX167" s="97"/>
      <c r="AY167" s="98"/>
      <c r="AZ167" s="98"/>
      <c r="BA167" s="98"/>
      <c r="BB167" s="89"/>
      <c r="BC167" s="99">
        <v>-21.380590859451299</v>
      </c>
      <c r="BD167" s="86">
        <v>43882</v>
      </c>
      <c r="BE167" s="86">
        <v>43913</v>
      </c>
      <c r="BF167" s="95"/>
      <c r="BG167" s="86"/>
      <c r="BH167" s="3"/>
    </row>
    <row r="168" spans="1:60" x14ac:dyDescent="0.25">
      <c r="A168" s="3"/>
      <c r="B168" s="81" t="s">
        <v>54</v>
      </c>
      <c r="C168" s="81" t="s">
        <v>3776</v>
      </c>
      <c r="D168" s="81" t="s">
        <v>682</v>
      </c>
      <c r="E168" s="82" t="s">
        <v>1214</v>
      </c>
      <c r="F168" s="82" t="s">
        <v>1103</v>
      </c>
      <c r="G168" s="83" t="s">
        <v>1121</v>
      </c>
      <c r="H168" s="84" t="s">
        <v>1134</v>
      </c>
      <c r="I168" s="85" t="s">
        <v>3480</v>
      </c>
      <c r="J168" s="85" t="s">
        <v>1096</v>
      </c>
      <c r="K168" s="3"/>
      <c r="L168" s="86">
        <v>44029</v>
      </c>
      <c r="M168" s="87">
        <v>1098.66750000045</v>
      </c>
      <c r="N168" s="88">
        <v>1098.66750000045</v>
      </c>
      <c r="O168" s="88">
        <v>1178.76930000074</v>
      </c>
      <c r="P168" s="89">
        <f t="shared" si="2"/>
        <v>0.93204624518110557</v>
      </c>
      <c r="Q168" s="86">
        <v>43882</v>
      </c>
      <c r="R168" s="90">
        <v>23085.376</v>
      </c>
      <c r="S168" s="90">
        <v>29066.993618316701</v>
      </c>
      <c r="T168" s="3"/>
      <c r="U168" s="91">
        <v>-2.9301308040885501E-3</v>
      </c>
      <c r="V168" s="92">
        <v>0.87976152972260002</v>
      </c>
      <c r="W168" s="91">
        <v>2.15268014362664E-2</v>
      </c>
      <c r="X168" s="92">
        <v>2.1611897594993899</v>
      </c>
      <c r="Y168" s="91">
        <v>-5.9820849796815297E-2</v>
      </c>
      <c r="Z168" s="92">
        <v>12.1680709291541</v>
      </c>
      <c r="AA168" s="91">
        <v>5.9605871279927697E-2</v>
      </c>
      <c r="AB168" s="92">
        <v>26.858615488803501</v>
      </c>
      <c r="AC168" s="91">
        <v>9.4669002533919397E-2</v>
      </c>
      <c r="AD168" s="92">
        <v>34.815096205798902</v>
      </c>
      <c r="AE168" s="91"/>
      <c r="AF168" s="93"/>
      <c r="AG168" s="91">
        <v>-2.68476090423064E-3</v>
      </c>
      <c r="AH168" s="92">
        <v>-1.17470604254777</v>
      </c>
      <c r="AI168" s="91">
        <v>-1.99660943007984E-2</v>
      </c>
      <c r="AJ168" s="92">
        <v>12.486766249829101</v>
      </c>
      <c r="AK168" s="91">
        <v>9.8667500000446995E-2</v>
      </c>
      <c r="AL168" s="91">
        <v>4.40569421280088E-2</v>
      </c>
      <c r="AM168" s="92">
        <v>37.530791793251403</v>
      </c>
      <c r="AN168" s="3"/>
      <c r="AO168" s="94">
        <v>2.6739415849078799E-2</v>
      </c>
      <c r="AP168" s="94">
        <v>-6.1934148659929598E-2</v>
      </c>
      <c r="AQ168" s="94">
        <v>5.8617780254280702E-2</v>
      </c>
      <c r="AR168" s="94">
        <v>-9.6079712427162997E-2</v>
      </c>
      <c r="AS168" s="95">
        <v>7</v>
      </c>
      <c r="AT168" s="95">
        <v>5</v>
      </c>
      <c r="AU168" s="95">
        <v>7</v>
      </c>
      <c r="AV168" s="96">
        <v>5</v>
      </c>
      <c r="AW168" s="3"/>
      <c r="AX168" s="97">
        <v>0.163538912787626</v>
      </c>
      <c r="AY168" s="98">
        <v>0.30116667700849598</v>
      </c>
      <c r="AZ168" s="98">
        <v>1.05405136588524</v>
      </c>
      <c r="BA168" s="98">
        <v>0.39685417912687598</v>
      </c>
      <c r="BB168" s="89">
        <v>1.67397027734296E-2</v>
      </c>
      <c r="BC168" s="99">
        <v>-21.420646092563398</v>
      </c>
      <c r="BD168" s="86">
        <v>43882</v>
      </c>
      <c r="BE168" s="86">
        <v>43913</v>
      </c>
      <c r="BF168" s="95"/>
      <c r="BG168" s="86"/>
      <c r="BH168" s="3"/>
    </row>
    <row r="169" spans="1:60" x14ac:dyDescent="0.25">
      <c r="A169" s="3"/>
      <c r="B169" s="81" t="s">
        <v>1393</v>
      </c>
      <c r="C169" s="81" t="s">
        <v>3777</v>
      </c>
      <c r="D169" s="81" t="s">
        <v>682</v>
      </c>
      <c r="E169" s="82" t="s">
        <v>1182</v>
      </c>
      <c r="F169" s="82" t="s">
        <v>1103</v>
      </c>
      <c r="G169" s="83" t="s">
        <v>1121</v>
      </c>
      <c r="H169" s="84" t="s">
        <v>1134</v>
      </c>
      <c r="I169" s="85" t="s">
        <v>3480</v>
      </c>
      <c r="J169" s="85" t="s">
        <v>3778</v>
      </c>
      <c r="K169" s="3"/>
      <c r="L169" s="86">
        <v>44029</v>
      </c>
      <c r="M169" s="87">
        <v>1397.81860000081</v>
      </c>
      <c r="N169" s="88">
        <v>1397.81860000081</v>
      </c>
      <c r="O169" s="88">
        <v>1507.5977999996401</v>
      </c>
      <c r="P169" s="89">
        <f t="shared" si="2"/>
        <v>0.92718270085107823</v>
      </c>
      <c r="Q169" s="86">
        <v>43882</v>
      </c>
      <c r="R169" s="90">
        <v>915003.73899999994</v>
      </c>
      <c r="S169" s="90">
        <v>891133.77837793005</v>
      </c>
      <c r="T169" s="3"/>
      <c r="U169" s="91">
        <v>-2.9657415798283199E-3</v>
      </c>
      <c r="V169" s="92">
        <v>0.87620045214862297</v>
      </c>
      <c r="W169" s="91">
        <v>2.0436342059838401E-2</v>
      </c>
      <c r="X169" s="92">
        <v>2.0521438218565899</v>
      </c>
      <c r="Y169" s="91">
        <v>-6.5891278088238303E-2</v>
      </c>
      <c r="Z169" s="92">
        <v>11.5610281000118</v>
      </c>
      <c r="AA169" s="91">
        <v>4.5892349493442501E-2</v>
      </c>
      <c r="AB169" s="92">
        <v>25.4872633101477</v>
      </c>
      <c r="AC169" s="91">
        <v>6.6364556951157297E-2</v>
      </c>
      <c r="AD169" s="92">
        <v>31.984651647508102</v>
      </c>
      <c r="AE169" s="91">
        <v>8.3413346843444702E-2</v>
      </c>
      <c r="AF169" s="93">
        <v>29.1807443790312</v>
      </c>
      <c r="AG169" s="91">
        <v>-3.2882209234230699E-3</v>
      </c>
      <c r="AH169" s="92">
        <v>-1.2350520444670099</v>
      </c>
      <c r="AI169" s="91">
        <v>-2.6882822322477299E-2</v>
      </c>
      <c r="AJ169" s="92">
        <v>11.795093447653899</v>
      </c>
      <c r="AK169" s="91">
        <v>0.39781860000046398</v>
      </c>
      <c r="AL169" s="91">
        <v>3.4917900737127597E-2</v>
      </c>
      <c r="AM169" s="92">
        <v>53.086275419569603</v>
      </c>
      <c r="AN169" s="3"/>
      <c r="AO169" s="94">
        <v>2.6702902639954101E-2</v>
      </c>
      <c r="AP169" s="94">
        <v>-6.2034201031565303E-2</v>
      </c>
      <c r="AQ169" s="94">
        <v>5.7488023701807799E-2</v>
      </c>
      <c r="AR169" s="94">
        <v>-9.7076365520479199E-2</v>
      </c>
      <c r="AS169" s="95">
        <v>6</v>
      </c>
      <c r="AT169" s="95">
        <v>6</v>
      </c>
      <c r="AU169" s="95">
        <v>7</v>
      </c>
      <c r="AV169" s="96">
        <v>5</v>
      </c>
      <c r="AW169" s="3"/>
      <c r="AX169" s="97">
        <v>0.163547170685197</v>
      </c>
      <c r="AY169" s="98">
        <v>0.22240493567028399</v>
      </c>
      <c r="AZ169" s="98">
        <v>0.99408344915809699</v>
      </c>
      <c r="BA169" s="98">
        <v>0.29232371772650401</v>
      </c>
      <c r="BB169" s="89">
        <v>1.6739478654726601E-2</v>
      </c>
      <c r="BC169" s="99">
        <v>-21.507281318685301</v>
      </c>
      <c r="BD169" s="86">
        <v>43882</v>
      </c>
      <c r="BE169" s="86">
        <v>43913</v>
      </c>
      <c r="BF169" s="95"/>
      <c r="BG169" s="86"/>
      <c r="BH169" s="3"/>
    </row>
    <row r="170" spans="1:60" x14ac:dyDescent="0.25">
      <c r="A170" s="3"/>
      <c r="B170" s="81" t="s">
        <v>1394</v>
      </c>
      <c r="C170" s="81" t="s">
        <v>3779</v>
      </c>
      <c r="D170" s="81" t="s">
        <v>683</v>
      </c>
      <c r="E170" s="82" t="s">
        <v>1170</v>
      </c>
      <c r="F170" s="82" t="s">
        <v>1103</v>
      </c>
      <c r="G170" s="83" t="s">
        <v>1121</v>
      </c>
      <c r="H170" s="84" t="s">
        <v>1132</v>
      </c>
      <c r="I170" s="85" t="s">
        <v>3480</v>
      </c>
      <c r="J170" s="85" t="s">
        <v>3780</v>
      </c>
      <c r="K170" s="3"/>
      <c r="L170" s="86">
        <v>44029</v>
      </c>
      <c r="M170" s="87">
        <v>1570.5430999994301</v>
      </c>
      <c r="N170" s="88">
        <v>1570.5430999994301</v>
      </c>
      <c r="O170" s="88">
        <v>1593.9443999994501</v>
      </c>
      <c r="P170" s="89">
        <f t="shared" si="2"/>
        <v>0.98531862215518429</v>
      </c>
      <c r="Q170" s="86">
        <v>44019</v>
      </c>
      <c r="R170" s="90">
        <v>33616706.780843697</v>
      </c>
      <c r="S170" s="90">
        <v>28901012.626499999</v>
      </c>
      <c r="T170" s="3"/>
      <c r="U170" s="91">
        <v>-5.4235699599303197E-3</v>
      </c>
      <c r="V170" s="92">
        <v>0.63041761413842301</v>
      </c>
      <c r="W170" s="91">
        <v>6.8834429839625995E-5</v>
      </c>
      <c r="X170" s="92">
        <v>1.53930588567164E-2</v>
      </c>
      <c r="Y170" s="91">
        <v>1.06942741749663E-2</v>
      </c>
      <c r="Z170" s="92">
        <v>19.2195833263395</v>
      </c>
      <c r="AA170" s="91">
        <v>3.2350295074138599E-2</v>
      </c>
      <c r="AB170" s="92">
        <v>24.133057868224601</v>
      </c>
      <c r="AC170" s="91">
        <v>0.104834561456373</v>
      </c>
      <c r="AD170" s="92">
        <v>35.831652098044302</v>
      </c>
      <c r="AE170" s="91">
        <v>0.14479657402815099</v>
      </c>
      <c r="AF170" s="93">
        <v>35.319067097501801</v>
      </c>
      <c r="AG170" s="91">
        <v>-9.9501534141381905E-3</v>
      </c>
      <c r="AH170" s="92">
        <v>-1.90124529353852</v>
      </c>
      <c r="AI170" s="91">
        <v>2.26774203838431E-2</v>
      </c>
      <c r="AJ170" s="92">
        <v>16.751117718289599</v>
      </c>
      <c r="AK170" s="91">
        <v>0.57054309999861297</v>
      </c>
      <c r="AL170" s="91">
        <v>4.7348761543617002E-2</v>
      </c>
      <c r="AM170" s="92">
        <v>70.358725419384399</v>
      </c>
      <c r="AN170" s="3"/>
      <c r="AO170" s="94">
        <v>2.4139727956935499E-2</v>
      </c>
      <c r="AP170" s="94">
        <v>-4.4617433917664998E-2</v>
      </c>
      <c r="AQ170" s="94">
        <v>3.5665323546709302E-2</v>
      </c>
      <c r="AR170" s="94">
        <v>-2.7031022379560499E-2</v>
      </c>
      <c r="AS170" s="95">
        <v>6</v>
      </c>
      <c r="AT170" s="95">
        <v>6</v>
      </c>
      <c r="AU170" s="95">
        <v>7</v>
      </c>
      <c r="AV170" s="96">
        <v>5</v>
      </c>
      <c r="AW170" s="3"/>
      <c r="AX170" s="97">
        <v>6.6158052692408098E-2</v>
      </c>
      <c r="AY170" s="98">
        <v>0.15542086172445099</v>
      </c>
      <c r="AZ170" s="98">
        <v>0.67657371592758897</v>
      </c>
      <c r="BA170" s="98">
        <v>0.19553863192731999</v>
      </c>
      <c r="BB170" s="89">
        <v>6.7751369251163899E-3</v>
      </c>
      <c r="BC170" s="99">
        <v>-9.0644776526023598</v>
      </c>
      <c r="BD170" s="86">
        <v>43747</v>
      </c>
      <c r="BE170" s="86">
        <v>43783</v>
      </c>
      <c r="BF170" s="95">
        <v>162</v>
      </c>
      <c r="BG170" s="86">
        <v>43973</v>
      </c>
      <c r="BH170" s="3"/>
    </row>
    <row r="171" spans="1:60" x14ac:dyDescent="0.25">
      <c r="A171" s="3"/>
      <c r="B171" s="81" t="s">
        <v>1395</v>
      </c>
      <c r="C171" s="81" t="s">
        <v>3781</v>
      </c>
      <c r="D171" s="81" t="s">
        <v>683</v>
      </c>
      <c r="E171" s="82" t="s">
        <v>1195</v>
      </c>
      <c r="F171" s="82" t="s">
        <v>1103</v>
      </c>
      <c r="G171" s="83" t="s">
        <v>1121</v>
      </c>
      <c r="H171" s="84" t="s">
        <v>1132</v>
      </c>
      <c r="I171" s="85" t="s">
        <v>3480</v>
      </c>
      <c r="J171" s="85" t="s">
        <v>3782</v>
      </c>
      <c r="K171" s="3"/>
      <c r="L171" s="86">
        <v>44029</v>
      </c>
      <c r="M171" s="87">
        <v>1465.0377999991199</v>
      </c>
      <c r="N171" s="88">
        <v>1465.0377999991199</v>
      </c>
      <c r="O171" s="88">
        <v>1489.9080999996499</v>
      </c>
      <c r="P171" s="89">
        <f t="shared" si="2"/>
        <v>0.98330749393164862</v>
      </c>
      <c r="Q171" s="86">
        <v>43747</v>
      </c>
      <c r="R171" s="90">
        <v>1835754.281</v>
      </c>
      <c r="S171" s="90">
        <v>2058580.84102344</v>
      </c>
      <c r="T171" s="3"/>
      <c r="U171" s="91">
        <v>-5.4576226248173E-3</v>
      </c>
      <c r="V171" s="92">
        <v>0.62701234764972502</v>
      </c>
      <c r="W171" s="91">
        <v>-9.5748764488234905E-4</v>
      </c>
      <c r="X171" s="92">
        <v>-8.7239148615481099E-2</v>
      </c>
      <c r="Y171" s="91">
        <v>4.4181603716424399E-3</v>
      </c>
      <c r="Z171" s="92">
        <v>18.591971946007099</v>
      </c>
      <c r="AA171" s="91">
        <v>1.9499069356243098E-2</v>
      </c>
      <c r="AB171" s="92">
        <v>22.847935296420498</v>
      </c>
      <c r="AC171" s="91">
        <v>7.7535624137453907E-2</v>
      </c>
      <c r="AD171" s="92">
        <v>33.101758366159601</v>
      </c>
      <c r="AE171" s="91">
        <v>0.102649089363695</v>
      </c>
      <c r="AF171" s="93">
        <v>31.104318631056199</v>
      </c>
      <c r="AG171" s="91">
        <v>-1.0526042789933901E-2</v>
      </c>
      <c r="AH171" s="92">
        <v>-1.95883423111809</v>
      </c>
      <c r="AI171" s="91">
        <v>1.5735662063889301E-2</v>
      </c>
      <c r="AJ171" s="92">
        <v>16.0569418862869</v>
      </c>
      <c r="AK171" s="91">
        <v>0.46503779999853601</v>
      </c>
      <c r="AL171" s="91">
        <v>3.9911309626404497E-2</v>
      </c>
      <c r="AM171" s="92">
        <v>59.808195419376702</v>
      </c>
      <c r="AN171" s="3"/>
      <c r="AO171" s="94">
        <v>2.4104643600367098E-2</v>
      </c>
      <c r="AP171" s="94">
        <v>-4.4650103724998197E-2</v>
      </c>
      <c r="AQ171" s="94">
        <v>3.4602345038365498E-2</v>
      </c>
      <c r="AR171" s="94">
        <v>-2.8062812965799801E-2</v>
      </c>
      <c r="AS171" s="95">
        <v>6</v>
      </c>
      <c r="AT171" s="95">
        <v>6</v>
      </c>
      <c r="AU171" s="95">
        <v>7</v>
      </c>
      <c r="AV171" s="96">
        <v>5</v>
      </c>
      <c r="AW171" s="3"/>
      <c r="AX171" s="97">
        <v>6.6132881467710805E-2</v>
      </c>
      <c r="AY171" s="98">
        <v>-2.51590063756169E-2</v>
      </c>
      <c r="AZ171" s="98">
        <v>0.63343147767500296</v>
      </c>
      <c r="BA171" s="98">
        <v>-3.1532193116504501E-2</v>
      </c>
      <c r="BB171" s="89">
        <v>6.7722658853290301E-3</v>
      </c>
      <c r="BC171" s="99">
        <v>-9.1764518898562493</v>
      </c>
      <c r="BD171" s="86">
        <v>43747</v>
      </c>
      <c r="BE171" s="86">
        <v>43783</v>
      </c>
      <c r="BF171" s="95"/>
      <c r="BG171" s="86"/>
      <c r="BH171" s="3"/>
    </row>
    <row r="172" spans="1:60" x14ac:dyDescent="0.25">
      <c r="A172" s="3"/>
      <c r="B172" s="81" t="s">
        <v>1396</v>
      </c>
      <c r="C172" s="81" t="s">
        <v>3783</v>
      </c>
      <c r="D172" s="81" t="s">
        <v>683</v>
      </c>
      <c r="E172" s="82" t="s">
        <v>1213</v>
      </c>
      <c r="F172" s="82" t="s">
        <v>1103</v>
      </c>
      <c r="G172" s="83" t="s">
        <v>1121</v>
      </c>
      <c r="H172" s="84" t="s">
        <v>1132</v>
      </c>
      <c r="I172" s="85" t="s">
        <v>3480</v>
      </c>
      <c r="J172" s="85" t="s">
        <v>3784</v>
      </c>
      <c r="K172" s="3"/>
      <c r="L172" s="86">
        <v>44029</v>
      </c>
      <c r="M172" s="87">
        <v>1534.37810000032</v>
      </c>
      <c r="N172" s="88">
        <v>1534.37810000032</v>
      </c>
      <c r="O172" s="88">
        <v>1557.5603000000101</v>
      </c>
      <c r="P172" s="89">
        <f t="shared" si="2"/>
        <v>0.98511633867421378</v>
      </c>
      <c r="Q172" s="86">
        <v>44019</v>
      </c>
      <c r="R172" s="90">
        <v>2816396.7039999999</v>
      </c>
      <c r="S172" s="90">
        <v>3277436.87304297</v>
      </c>
      <c r="T172" s="3"/>
      <c r="U172" s="91">
        <v>-5.4439498026113099E-3</v>
      </c>
      <c r="V172" s="92">
        <v>0.62837962987032403</v>
      </c>
      <c r="W172" s="91">
        <v>-5.4689312219124997E-4</v>
      </c>
      <c r="X172" s="92">
        <v>-4.6179696346371202E-2</v>
      </c>
      <c r="Y172" s="91">
        <v>6.9246085949998797E-3</v>
      </c>
      <c r="Z172" s="92">
        <v>18.842616768350101</v>
      </c>
      <c r="AA172" s="91">
        <v>2.46215861025121E-2</v>
      </c>
      <c r="AB172" s="92">
        <v>23.360186971054599</v>
      </c>
      <c r="AC172" s="91">
        <v>8.8376218669582202E-2</v>
      </c>
      <c r="AD172" s="92">
        <v>34.1858178193797</v>
      </c>
      <c r="AE172" s="91">
        <v>0.119322960432328</v>
      </c>
      <c r="AF172" s="93">
        <v>32.771705737919497</v>
      </c>
      <c r="AG172" s="91">
        <v>-1.02956139035086E-2</v>
      </c>
      <c r="AH172" s="92">
        <v>-1.9357913424755699</v>
      </c>
      <c r="AI172" s="91">
        <v>1.8507441802284998E-2</v>
      </c>
      <c r="AJ172" s="92">
        <v>16.334119860141101</v>
      </c>
      <c r="AK172" s="91">
        <v>0.53437810000090402</v>
      </c>
      <c r="AL172" s="91">
        <v>4.4851278549685999E-2</v>
      </c>
      <c r="AM172" s="92">
        <v>66.742225419613504</v>
      </c>
      <c r="AN172" s="3"/>
      <c r="AO172" s="94">
        <v>2.4118712528434099E-2</v>
      </c>
      <c r="AP172" s="94">
        <v>-4.4637068066585898E-2</v>
      </c>
      <c r="AQ172" s="94">
        <v>3.5027468773478197E-2</v>
      </c>
      <c r="AR172" s="94">
        <v>-2.7650167327010401E-2</v>
      </c>
      <c r="AS172" s="95">
        <v>6</v>
      </c>
      <c r="AT172" s="95">
        <v>6</v>
      </c>
      <c r="AU172" s="95">
        <v>7</v>
      </c>
      <c r="AV172" s="96">
        <v>5</v>
      </c>
      <c r="AW172" s="3"/>
      <c r="AX172" s="97">
        <v>6.6142640785401496E-2</v>
      </c>
      <c r="AY172" s="98">
        <v>4.6847778321250602E-2</v>
      </c>
      <c r="AZ172" s="98">
        <v>0.65063192507022904</v>
      </c>
      <c r="BA172" s="98">
        <v>5.8805277452791002E-2</v>
      </c>
      <c r="BB172" s="89">
        <v>6.7733819200748299E-3</v>
      </c>
      <c r="BC172" s="99">
        <v>-9.1316693336411792</v>
      </c>
      <c r="BD172" s="86">
        <v>43747</v>
      </c>
      <c r="BE172" s="86">
        <v>43783</v>
      </c>
      <c r="BF172" s="95">
        <v>194</v>
      </c>
      <c r="BG172" s="86">
        <v>44019</v>
      </c>
      <c r="BH172" s="3"/>
    </row>
    <row r="173" spans="1:60" x14ac:dyDescent="0.25">
      <c r="A173" s="3"/>
      <c r="B173" s="81" t="s">
        <v>1397</v>
      </c>
      <c r="C173" s="81" t="s">
        <v>3785</v>
      </c>
      <c r="D173" s="81" t="s">
        <v>683</v>
      </c>
      <c r="E173" s="82" t="s">
        <v>1172</v>
      </c>
      <c r="F173" s="82" t="s">
        <v>1103</v>
      </c>
      <c r="G173" s="83" t="s">
        <v>1121</v>
      </c>
      <c r="H173" s="84" t="s">
        <v>1132</v>
      </c>
      <c r="I173" s="85" t="s">
        <v>3480</v>
      </c>
      <c r="J173" s="85" t="s">
        <v>1096</v>
      </c>
      <c r="K173" s="3"/>
      <c r="L173" s="86">
        <v>44029</v>
      </c>
      <c r="M173" s="87">
        <v>1045.82430000044</v>
      </c>
      <c r="N173" s="88">
        <v>1045.82430000044</v>
      </c>
      <c r="O173" s="88"/>
      <c r="P173" s="89" t="str">
        <f t="shared" si="2"/>
        <v/>
      </c>
      <c r="Q173" s="86"/>
      <c r="R173" s="90">
        <v>17371.703000000001</v>
      </c>
      <c r="S173" s="90"/>
      <c r="T173" s="3"/>
      <c r="U173" s="91">
        <v>-5.4195671018533202E-3</v>
      </c>
      <c r="V173" s="92">
        <v>0.63081789994612303</v>
      </c>
      <c r="W173" s="91">
        <v>1.91847220776253E-4</v>
      </c>
      <c r="X173" s="92">
        <v>2.7694337950379101E-2</v>
      </c>
      <c r="Y173" s="91">
        <v>1.14506552090461E-2</v>
      </c>
      <c r="Z173" s="92">
        <v>19.295221429754701</v>
      </c>
      <c r="AA173" s="91"/>
      <c r="AB173" s="92"/>
      <c r="AC173" s="91"/>
      <c r="AD173" s="92"/>
      <c r="AE173" s="91"/>
      <c r="AF173" s="93"/>
      <c r="AG173" s="91">
        <v>-9.8813589365818206E-3</v>
      </c>
      <c r="AH173" s="92">
        <v>-1.89436584578289</v>
      </c>
      <c r="AI173" s="91">
        <v>2.3514148007961901E-2</v>
      </c>
      <c r="AJ173" s="92">
        <v>16.8347904807015</v>
      </c>
      <c r="AK173" s="91">
        <v>4.5824300001186202E-2</v>
      </c>
      <c r="AL173" s="91">
        <v>6.7442539771946003E-2</v>
      </c>
      <c r="AM173" s="92">
        <v>21.216092126909601</v>
      </c>
      <c r="AN173" s="3"/>
      <c r="AO173" s="94">
        <v>7.9868679731589492E-3</v>
      </c>
      <c r="AP173" s="94">
        <v>-1.2822013096410999E-2</v>
      </c>
      <c r="AQ173" s="94">
        <v>3.57929525380314E-2</v>
      </c>
      <c r="AR173" s="94">
        <v>-1.9466991946501401E-2</v>
      </c>
      <c r="AS173" s="95"/>
      <c r="AT173" s="95"/>
      <c r="AU173" s="95"/>
      <c r="AV173" s="96"/>
      <c r="AW173" s="3"/>
      <c r="AX173" s="97"/>
      <c r="AY173" s="98"/>
      <c r="AZ173" s="98"/>
      <c r="BA173" s="98"/>
      <c r="BB173" s="89"/>
      <c r="BC173" s="99">
        <v>-4.9311791481013598</v>
      </c>
      <c r="BD173" s="86">
        <v>43871</v>
      </c>
      <c r="BE173" s="86">
        <v>43914</v>
      </c>
      <c r="BF173" s="95">
        <v>64</v>
      </c>
      <c r="BG173" s="86">
        <v>43959</v>
      </c>
      <c r="BH173" s="3"/>
    </row>
    <row r="174" spans="1:60" x14ac:dyDescent="0.25">
      <c r="A174" s="3"/>
      <c r="B174" s="81" t="s">
        <v>55</v>
      </c>
      <c r="C174" s="81" t="s">
        <v>3786</v>
      </c>
      <c r="D174" s="81" t="s">
        <v>683</v>
      </c>
      <c r="E174" s="82" t="s">
        <v>1214</v>
      </c>
      <c r="F174" s="82" t="s">
        <v>1103</v>
      </c>
      <c r="G174" s="83" t="s">
        <v>1121</v>
      </c>
      <c r="H174" s="84" t="s">
        <v>1132</v>
      </c>
      <c r="I174" s="85" t="s">
        <v>3480</v>
      </c>
      <c r="J174" s="85" t="s">
        <v>1096</v>
      </c>
      <c r="K174" s="3"/>
      <c r="L174" s="86">
        <v>44029</v>
      </c>
      <c r="M174" s="87">
        <v>1100.9794999994299</v>
      </c>
      <c r="N174" s="88">
        <v>1100.9794999994299</v>
      </c>
      <c r="O174" s="88">
        <v>1117.4606999997</v>
      </c>
      <c r="P174" s="89">
        <f t="shared" si="2"/>
        <v>0.98525120391233934</v>
      </c>
      <c r="Q174" s="86">
        <v>44019</v>
      </c>
      <c r="R174" s="90">
        <v>337470.95600000001</v>
      </c>
      <c r="S174" s="90">
        <v>290738.66877490201</v>
      </c>
      <c r="T174" s="3"/>
      <c r="U174" s="91">
        <v>-5.4303071001413602E-3</v>
      </c>
      <c r="V174" s="92">
        <v>0.62974390011731896</v>
      </c>
      <c r="W174" s="91">
        <v>-1.3649616994371199E-4</v>
      </c>
      <c r="X174" s="92">
        <v>-5.1400011216173897E-3</v>
      </c>
      <c r="Y174" s="91">
        <v>9.43550966803741E-3</v>
      </c>
      <c r="Z174" s="92">
        <v>19.093706875632101</v>
      </c>
      <c r="AA174" s="91">
        <v>2.9766126499453101E-2</v>
      </c>
      <c r="AB174" s="92">
        <v>23.874641010741499</v>
      </c>
      <c r="AC174" s="91">
        <v>9.9316454068757595E-2</v>
      </c>
      <c r="AD174" s="92">
        <v>35.279841359297301</v>
      </c>
      <c r="AE174" s="91"/>
      <c r="AF174" s="93"/>
      <c r="AG174" s="91">
        <v>-1.00653324097948E-2</v>
      </c>
      <c r="AH174" s="92">
        <v>-1.91276319310418</v>
      </c>
      <c r="AI174" s="91">
        <v>2.1284768621626399E-2</v>
      </c>
      <c r="AJ174" s="92">
        <v>16.611852542060699</v>
      </c>
      <c r="AK174" s="91">
        <v>0.100979499999085</v>
      </c>
      <c r="AL174" s="91">
        <v>4.6802720540654298E-2</v>
      </c>
      <c r="AM174" s="92">
        <v>34.498843820649199</v>
      </c>
      <c r="AN174" s="3"/>
      <c r="AO174" s="94">
        <v>2.4132712693244698E-2</v>
      </c>
      <c r="AP174" s="94">
        <v>-4.46239431703725E-2</v>
      </c>
      <c r="AQ174" s="94">
        <v>3.5452560483463499E-2</v>
      </c>
      <c r="AR174" s="94">
        <v>-2.7237559250352199E-2</v>
      </c>
      <c r="AS174" s="95">
        <v>6</v>
      </c>
      <c r="AT174" s="95">
        <v>6</v>
      </c>
      <c r="AU174" s="95">
        <v>7</v>
      </c>
      <c r="AV174" s="96">
        <v>5</v>
      </c>
      <c r="AW174" s="3"/>
      <c r="AX174" s="97">
        <v>6.6152776734816093E-2</v>
      </c>
      <c r="AY174" s="98">
        <v>0.11913038744467</v>
      </c>
      <c r="AZ174" s="98">
        <v>0.66790179533018101</v>
      </c>
      <c r="BA174" s="98">
        <v>0.14976628183308099</v>
      </c>
      <c r="BB174" s="89">
        <v>6.77453756699833E-3</v>
      </c>
      <c r="BC174" s="99">
        <v>-9.0868850818224001</v>
      </c>
      <c r="BD174" s="86">
        <v>43747</v>
      </c>
      <c r="BE174" s="86">
        <v>43783</v>
      </c>
      <c r="BF174" s="95">
        <v>162</v>
      </c>
      <c r="BG174" s="86">
        <v>43973</v>
      </c>
      <c r="BH174" s="3"/>
    </row>
    <row r="175" spans="1:60" x14ac:dyDescent="0.25">
      <c r="A175" s="3"/>
      <c r="B175" s="81" t="s">
        <v>1398</v>
      </c>
      <c r="C175" s="81" t="s">
        <v>3787</v>
      </c>
      <c r="D175" s="81" t="s">
        <v>683</v>
      </c>
      <c r="E175" s="82" t="s">
        <v>1182</v>
      </c>
      <c r="F175" s="82" t="s">
        <v>1103</v>
      </c>
      <c r="G175" s="83" t="s">
        <v>1121</v>
      </c>
      <c r="H175" s="84" t="s">
        <v>1132</v>
      </c>
      <c r="I175" s="85" t="s">
        <v>3480</v>
      </c>
      <c r="J175" s="85" t="s">
        <v>3788</v>
      </c>
      <c r="K175" s="3"/>
      <c r="L175" s="86">
        <v>44029</v>
      </c>
      <c r="M175" s="87">
        <v>1607.3752999994899</v>
      </c>
      <c r="N175" s="88">
        <v>1607.3752999994899</v>
      </c>
      <c r="O175" s="88">
        <v>1631.43700000085</v>
      </c>
      <c r="P175" s="89">
        <f t="shared" si="2"/>
        <v>0.98525122330721471</v>
      </c>
      <c r="Q175" s="86">
        <v>44019</v>
      </c>
      <c r="R175" s="90">
        <v>2907193.2140000002</v>
      </c>
      <c r="S175" s="90">
        <v>4080243.4587187502</v>
      </c>
      <c r="T175" s="3"/>
      <c r="U175" s="91">
        <v>-5.4303692795656397E-3</v>
      </c>
      <c r="V175" s="92">
        <v>0.62973768217489101</v>
      </c>
      <c r="W175" s="91">
        <v>-1.3629059685627001E-4</v>
      </c>
      <c r="X175" s="92">
        <v>-5.1194438128732101E-3</v>
      </c>
      <c r="Y175" s="91">
        <v>9.4371958894043893E-3</v>
      </c>
      <c r="Z175" s="92">
        <v>19.093875497783301</v>
      </c>
      <c r="AA175" s="91">
        <v>2.9769667338769099E-2</v>
      </c>
      <c r="AB175" s="92">
        <v>23.874995094665799</v>
      </c>
      <c r="AC175" s="91">
        <v>9.9325526000029599E-2</v>
      </c>
      <c r="AD175" s="92">
        <v>35.280748552409896</v>
      </c>
      <c r="AE175" s="91">
        <v>0.13624865636491501</v>
      </c>
      <c r="AF175" s="93">
        <v>34.4642753311782</v>
      </c>
      <c r="AG175" s="91">
        <v>-1.00652305227413E-2</v>
      </c>
      <c r="AH175" s="92">
        <v>-1.9127530043988401</v>
      </c>
      <c r="AI175" s="91">
        <v>2.12866630645294E-2</v>
      </c>
      <c r="AJ175" s="92">
        <v>16.612041986372802</v>
      </c>
      <c r="AK175" s="91">
        <v>0.60737529999983997</v>
      </c>
      <c r="AL175" s="91">
        <v>4.98398185009137E-2</v>
      </c>
      <c r="AM175" s="92">
        <v>74.041945419507101</v>
      </c>
      <c r="AN175" s="3"/>
      <c r="AO175" s="94">
        <v>2.4132681535775202E-2</v>
      </c>
      <c r="AP175" s="94">
        <v>-4.4623917388016701E-2</v>
      </c>
      <c r="AQ175" s="94">
        <v>3.5452724185233798E-2</v>
      </c>
      <c r="AR175" s="94">
        <v>-2.7237250500547799E-2</v>
      </c>
      <c r="AS175" s="95">
        <v>6</v>
      </c>
      <c r="AT175" s="95">
        <v>6</v>
      </c>
      <c r="AU175" s="95">
        <v>7</v>
      </c>
      <c r="AV175" s="96">
        <v>5</v>
      </c>
      <c r="AW175" s="3"/>
      <c r="AX175" s="97">
        <v>6.6152758386742797E-2</v>
      </c>
      <c r="AY175" s="98">
        <v>0.119180837287331</v>
      </c>
      <c r="AZ175" s="98">
        <v>0.667913694187519</v>
      </c>
      <c r="BA175" s="98">
        <v>0.14982985253595901</v>
      </c>
      <c r="BB175" s="89">
        <v>6.7745357732292202E-3</v>
      </c>
      <c r="BC175" s="99">
        <v>-9.0868570684979204</v>
      </c>
      <c r="BD175" s="86">
        <v>43747</v>
      </c>
      <c r="BE175" s="86">
        <v>43783</v>
      </c>
      <c r="BF175" s="95">
        <v>162</v>
      </c>
      <c r="BG175" s="86">
        <v>43973</v>
      </c>
      <c r="BH175" s="3"/>
    </row>
    <row r="176" spans="1:60" x14ac:dyDescent="0.25">
      <c r="A176" s="3"/>
      <c r="B176" s="81" t="s">
        <v>56</v>
      </c>
      <c r="C176" s="81" t="s">
        <v>3789</v>
      </c>
      <c r="D176" s="81" t="s">
        <v>683</v>
      </c>
      <c r="E176" s="82" t="s">
        <v>1187</v>
      </c>
      <c r="F176" s="82" t="s">
        <v>1103</v>
      </c>
      <c r="G176" s="83" t="s">
        <v>1121</v>
      </c>
      <c r="H176" s="84" t="s">
        <v>1132</v>
      </c>
      <c r="I176" s="85" t="s">
        <v>3480</v>
      </c>
      <c r="J176" s="85" t="s">
        <v>1096</v>
      </c>
      <c r="K176" s="3"/>
      <c r="L176" s="86">
        <v>44029</v>
      </c>
      <c r="M176" s="87">
        <v>1325.5898000001901</v>
      </c>
      <c r="N176" s="88">
        <v>1325.5898000001901</v>
      </c>
      <c r="O176" s="88">
        <v>1345.12010000087</v>
      </c>
      <c r="P176" s="89">
        <f t="shared" si="2"/>
        <v>0.98548062734274255</v>
      </c>
      <c r="Q176" s="86">
        <v>44019</v>
      </c>
      <c r="R176" s="90">
        <v>4032102.7059999998</v>
      </c>
      <c r="S176" s="90">
        <v>4086058.2701484398</v>
      </c>
      <c r="T176" s="3"/>
      <c r="U176" s="91">
        <v>-5.4072020739113196E-3</v>
      </c>
      <c r="V176" s="92">
        <v>0.63205440274032298</v>
      </c>
      <c r="W176" s="91">
        <v>5.6225449407065796E-4</v>
      </c>
      <c r="X176" s="92">
        <v>6.4735065279819495E-2</v>
      </c>
      <c r="Y176" s="91">
        <v>1.37288823352719E-2</v>
      </c>
      <c r="Z176" s="92">
        <v>19.523044142377302</v>
      </c>
      <c r="AA176" s="91">
        <v>3.8586496093557798E-2</v>
      </c>
      <c r="AB176" s="92">
        <v>24.7566779701447</v>
      </c>
      <c r="AC176" s="91">
        <v>0.118198054173263</v>
      </c>
      <c r="AD176" s="92">
        <v>37.168001369747799</v>
      </c>
      <c r="AE176" s="91">
        <v>0.165616305459407</v>
      </c>
      <c r="AF176" s="93">
        <v>37.401040240656599</v>
      </c>
      <c r="AG176" s="91">
        <v>-9.6733899226819596E-3</v>
      </c>
      <c r="AH176" s="92">
        <v>-1.8735689443929</v>
      </c>
      <c r="AI176" s="91">
        <v>2.60345896149374E-2</v>
      </c>
      <c r="AJ176" s="92">
        <v>17.086834641406298</v>
      </c>
      <c r="AK176" s="91">
        <v>0.325589800000889</v>
      </c>
      <c r="AL176" s="91">
        <v>5.1929255729191902E-2</v>
      </c>
      <c r="AM176" s="92">
        <v>31.828450819040899</v>
      </c>
      <c r="AN176" s="3"/>
      <c r="AO176" s="94">
        <v>2.4156538178431199E-2</v>
      </c>
      <c r="AP176" s="94">
        <v>-4.4601733888193801E-2</v>
      </c>
      <c r="AQ176" s="94">
        <v>3.6176064617393401E-2</v>
      </c>
      <c r="AR176" s="94">
        <v>-2.65350709878476E-2</v>
      </c>
      <c r="AS176" s="95">
        <v>7</v>
      </c>
      <c r="AT176" s="95">
        <v>5</v>
      </c>
      <c r="AU176" s="95">
        <v>7</v>
      </c>
      <c r="AV176" s="96">
        <v>5</v>
      </c>
      <c r="AW176" s="3"/>
      <c r="AX176" s="97">
        <v>6.6170865637977805E-2</v>
      </c>
      <c r="AY176" s="98">
        <v>0.24297992566357601</v>
      </c>
      <c r="AZ176" s="98">
        <v>0.69750165461027802</v>
      </c>
      <c r="BA176" s="98">
        <v>0.30625945706015001</v>
      </c>
      <c r="BB176" s="89">
        <v>6.7765915680865901E-3</v>
      </c>
      <c r="BC176" s="99">
        <v>-9.0106413213507004</v>
      </c>
      <c r="BD176" s="86">
        <v>43747</v>
      </c>
      <c r="BE176" s="86">
        <v>43783</v>
      </c>
      <c r="BF176" s="95">
        <v>160</v>
      </c>
      <c r="BG176" s="86">
        <v>43971</v>
      </c>
      <c r="BH176" s="3"/>
    </row>
    <row r="177" spans="1:60" x14ac:dyDescent="0.25">
      <c r="A177" s="3"/>
      <c r="B177" s="81" t="s">
        <v>1399</v>
      </c>
      <c r="C177" s="81" t="s">
        <v>3790</v>
      </c>
      <c r="D177" s="81" t="s">
        <v>684</v>
      </c>
      <c r="E177" s="82" t="s">
        <v>1170</v>
      </c>
      <c r="F177" s="82" t="s">
        <v>1103</v>
      </c>
      <c r="G177" s="83" t="s">
        <v>1121</v>
      </c>
      <c r="H177" s="84" t="s">
        <v>1133</v>
      </c>
      <c r="I177" s="85" t="s">
        <v>3480</v>
      </c>
      <c r="J177" s="85" t="s">
        <v>3791</v>
      </c>
      <c r="K177" s="3"/>
      <c r="L177" s="86">
        <v>44029</v>
      </c>
      <c r="M177" s="87">
        <v>1538.5669999998099</v>
      </c>
      <c r="N177" s="88">
        <v>1538.5669999998099</v>
      </c>
      <c r="O177" s="88">
        <v>1575.39580000006</v>
      </c>
      <c r="P177" s="89">
        <f t="shared" si="2"/>
        <v>0.97662250972089126</v>
      </c>
      <c r="Q177" s="86">
        <v>43874</v>
      </c>
      <c r="R177" s="90">
        <v>7780409.3613593699</v>
      </c>
      <c r="S177" s="90">
        <v>6691445.2234062497</v>
      </c>
      <c r="T177" s="3"/>
      <c r="U177" s="91">
        <v>-4.3570827674557196E-3</v>
      </c>
      <c r="V177" s="92">
        <v>0.73706633338588301</v>
      </c>
      <c r="W177" s="91">
        <v>1.2028638670017199E-2</v>
      </c>
      <c r="X177" s="92">
        <v>1.21137348287448</v>
      </c>
      <c r="Y177" s="91">
        <v>-1.8638236628248699E-2</v>
      </c>
      <c r="Z177" s="92">
        <v>16.286332246003401</v>
      </c>
      <c r="AA177" s="91">
        <v>4.7208784328177003E-2</v>
      </c>
      <c r="AB177" s="92">
        <v>25.6189067936211</v>
      </c>
      <c r="AC177" s="91">
        <v>9.9966555608261801E-2</v>
      </c>
      <c r="AD177" s="92">
        <v>35.3448515132186</v>
      </c>
      <c r="AE177" s="91">
        <v>0.138647054618632</v>
      </c>
      <c r="AF177" s="93">
        <v>34.704115156550003</v>
      </c>
      <c r="AG177" s="91">
        <v>-8.6464047581102897E-3</v>
      </c>
      <c r="AH177" s="92">
        <v>-1.7708704279357299</v>
      </c>
      <c r="AI177" s="91">
        <v>8.8000778414425405E-3</v>
      </c>
      <c r="AJ177" s="92">
        <v>15.3633834640495</v>
      </c>
      <c r="AK177" s="91">
        <v>0.53856699999945701</v>
      </c>
      <c r="AL177" s="91">
        <v>4.5143244777136701E-2</v>
      </c>
      <c r="AM177" s="92">
        <v>67.1611154194688</v>
      </c>
      <c r="AN177" s="3"/>
      <c r="AO177" s="94">
        <v>2.0160381185633E-2</v>
      </c>
      <c r="AP177" s="94">
        <v>-3.6414536778465803E-2</v>
      </c>
      <c r="AQ177" s="94">
        <v>5.09577340999385E-2</v>
      </c>
      <c r="AR177" s="94">
        <v>-5.9286870338837602E-2</v>
      </c>
      <c r="AS177" s="95">
        <v>8</v>
      </c>
      <c r="AT177" s="95">
        <v>4</v>
      </c>
      <c r="AU177" s="95">
        <v>7</v>
      </c>
      <c r="AV177" s="96">
        <v>5</v>
      </c>
      <c r="AW177" s="3"/>
      <c r="AX177" s="97">
        <v>9.2134731830738004E-2</v>
      </c>
      <c r="AY177" s="98">
        <v>0.29487653272462899</v>
      </c>
      <c r="AZ177" s="98">
        <v>0.86398568108506901</v>
      </c>
      <c r="BA177" s="98">
        <v>0.39197844810405502</v>
      </c>
      <c r="BB177" s="89">
        <v>9.4743156254389806E-3</v>
      </c>
      <c r="BC177" s="99">
        <v>-13.3820212038554</v>
      </c>
      <c r="BD177" s="86">
        <v>43874</v>
      </c>
      <c r="BE177" s="86">
        <v>43913</v>
      </c>
      <c r="BF177" s="95"/>
      <c r="BG177" s="86"/>
      <c r="BH177" s="3"/>
    </row>
    <row r="178" spans="1:60" x14ac:dyDescent="0.25">
      <c r="A178" s="3"/>
      <c r="B178" s="81" t="s">
        <v>1400</v>
      </c>
      <c r="C178" s="81" t="s">
        <v>3792</v>
      </c>
      <c r="D178" s="81" t="s">
        <v>684</v>
      </c>
      <c r="E178" s="82" t="s">
        <v>1195</v>
      </c>
      <c r="F178" s="82" t="s">
        <v>1103</v>
      </c>
      <c r="G178" s="83" t="s">
        <v>1121</v>
      </c>
      <c r="H178" s="84" t="s">
        <v>1133</v>
      </c>
      <c r="I178" s="85" t="s">
        <v>3480</v>
      </c>
      <c r="J178" s="85" t="s">
        <v>3793</v>
      </c>
      <c r="K178" s="3"/>
      <c r="L178" s="86">
        <v>44029</v>
      </c>
      <c r="M178" s="87">
        <v>1311.07090000063</v>
      </c>
      <c r="N178" s="88">
        <v>1311.07090000063</v>
      </c>
      <c r="O178" s="88">
        <v>1352.46780000068</v>
      </c>
      <c r="P178" s="89">
        <f t="shared" si="2"/>
        <v>0.96939158181804463</v>
      </c>
      <c r="Q178" s="86">
        <v>43874</v>
      </c>
      <c r="R178" s="90">
        <v>791374.31700000004</v>
      </c>
      <c r="S178" s="90">
        <v>842414.05233203096</v>
      </c>
      <c r="T178" s="3"/>
      <c r="U178" s="91">
        <v>-4.4048337285857997E-3</v>
      </c>
      <c r="V178" s="92">
        <v>0.73229123727287504</v>
      </c>
      <c r="W178" s="91">
        <v>1.05740721519396E-2</v>
      </c>
      <c r="X178" s="92">
        <v>1.06591683106672</v>
      </c>
      <c r="Y178" s="91">
        <v>-2.7164462420842E-2</v>
      </c>
      <c r="Z178" s="92">
        <v>15.4337096667587</v>
      </c>
      <c r="AA178" s="91">
        <v>2.8992634584938101E-2</v>
      </c>
      <c r="AB178" s="92">
        <v>23.7972918192972</v>
      </c>
      <c r="AC178" s="91">
        <v>6.2082364367597599E-2</v>
      </c>
      <c r="AD178" s="92">
        <v>31.5564323891595</v>
      </c>
      <c r="AE178" s="91">
        <v>8.0357792514405404E-2</v>
      </c>
      <c r="AF178" s="93">
        <v>28.8751889461419</v>
      </c>
      <c r="AG178" s="91">
        <v>-9.4541019752796308E-3</v>
      </c>
      <c r="AH178" s="92">
        <v>-1.85164014965267</v>
      </c>
      <c r="AI178" s="91">
        <v>-7.7928903465362997E-4</v>
      </c>
      <c r="AJ178" s="92">
        <v>14.4054467764363</v>
      </c>
      <c r="AK178" s="91">
        <v>0.31107090000121401</v>
      </c>
      <c r="AL178" s="91">
        <v>2.8145102418420699E-2</v>
      </c>
      <c r="AM178" s="92">
        <v>44.411505419644499</v>
      </c>
      <c r="AN178" s="3"/>
      <c r="AO178" s="94">
        <v>2.0111472544158501E-2</v>
      </c>
      <c r="AP178" s="94">
        <v>-3.64607892297499E-2</v>
      </c>
      <c r="AQ178" s="94">
        <v>4.9447214350948301E-2</v>
      </c>
      <c r="AR178" s="94">
        <v>-6.0684046063251999E-2</v>
      </c>
      <c r="AS178" s="95">
        <v>7</v>
      </c>
      <c r="AT178" s="95">
        <v>5</v>
      </c>
      <c r="AU178" s="95">
        <v>7</v>
      </c>
      <c r="AV178" s="96">
        <v>5</v>
      </c>
      <c r="AW178" s="3"/>
      <c r="AX178" s="97">
        <v>9.2130899442709094E-2</v>
      </c>
      <c r="AY178" s="98">
        <v>0.11166112289720299</v>
      </c>
      <c r="AZ178" s="98">
        <v>0.79221804939788898</v>
      </c>
      <c r="BA178" s="98">
        <v>0.14757357724192799</v>
      </c>
      <c r="BB178" s="89">
        <v>9.4732174366890798E-3</v>
      </c>
      <c r="BC178" s="99">
        <v>-13.5438344632566</v>
      </c>
      <c r="BD178" s="86">
        <v>43874</v>
      </c>
      <c r="BE178" s="86">
        <v>43913</v>
      </c>
      <c r="BF178" s="95"/>
      <c r="BG178" s="86"/>
      <c r="BH178" s="3"/>
    </row>
    <row r="179" spans="1:60" x14ac:dyDescent="0.25">
      <c r="A179" s="3"/>
      <c r="B179" s="81" t="s">
        <v>1401</v>
      </c>
      <c r="C179" s="81" t="s">
        <v>3794</v>
      </c>
      <c r="D179" s="81" t="s">
        <v>684</v>
      </c>
      <c r="E179" s="82" t="s">
        <v>1213</v>
      </c>
      <c r="F179" s="82" t="s">
        <v>1103</v>
      </c>
      <c r="G179" s="83" t="s">
        <v>1121</v>
      </c>
      <c r="H179" s="84" t="s">
        <v>1133</v>
      </c>
      <c r="I179" s="85" t="s">
        <v>3480</v>
      </c>
      <c r="J179" s="85" t="s">
        <v>3795</v>
      </c>
      <c r="K179" s="3"/>
      <c r="L179" s="86">
        <v>44029</v>
      </c>
      <c r="M179" s="87">
        <v>1392.5736999996</v>
      </c>
      <c r="N179" s="88">
        <v>1392.5736999996</v>
      </c>
      <c r="O179" s="88">
        <v>1433.4975000005199</v>
      </c>
      <c r="P179" s="89">
        <f t="shared" si="2"/>
        <v>0.97145178139417399</v>
      </c>
      <c r="Q179" s="86">
        <v>43874</v>
      </c>
      <c r="R179" s="90">
        <v>784854.70600000001</v>
      </c>
      <c r="S179" s="90">
        <v>933867.58003417996</v>
      </c>
      <c r="T179" s="3"/>
      <c r="U179" s="91">
        <v>-4.3911711300097496E-3</v>
      </c>
      <c r="V179" s="92">
        <v>0.73365749713048001</v>
      </c>
      <c r="W179" s="91">
        <v>1.09893995104358E-2</v>
      </c>
      <c r="X179" s="92">
        <v>1.10744956691633</v>
      </c>
      <c r="Y179" s="91">
        <v>-2.4736281287005099E-2</v>
      </c>
      <c r="Z179" s="92">
        <v>15.6765277801314</v>
      </c>
      <c r="AA179" s="91">
        <v>3.4164153305027901E-2</v>
      </c>
      <c r="AB179" s="92">
        <v>24.3144436913135</v>
      </c>
      <c r="AC179" s="91">
        <v>7.2770098622640902E-2</v>
      </c>
      <c r="AD179" s="92">
        <v>32.625205814663801</v>
      </c>
      <c r="AE179" s="91">
        <v>9.6698658908280805E-2</v>
      </c>
      <c r="AF179" s="93">
        <v>30.509275585529402</v>
      </c>
      <c r="AG179" s="91">
        <v>-9.2234458898019494E-3</v>
      </c>
      <c r="AH179" s="92">
        <v>-1.8285745411048999</v>
      </c>
      <c r="AI179" s="91">
        <v>1.9480292412481499E-3</v>
      </c>
      <c r="AJ179" s="92">
        <v>14.6781786040374</v>
      </c>
      <c r="AK179" s="91">
        <v>0.39257369999890201</v>
      </c>
      <c r="AL179" s="91">
        <v>3.4519273736805203E-2</v>
      </c>
      <c r="AM179" s="92">
        <v>52.561785419413397</v>
      </c>
      <c r="AN179" s="3"/>
      <c r="AO179" s="94">
        <v>2.0125444056247901E-2</v>
      </c>
      <c r="AP179" s="94">
        <v>-3.6447611086259699E-2</v>
      </c>
      <c r="AQ179" s="94">
        <v>4.98784806604817E-2</v>
      </c>
      <c r="AR179" s="94">
        <v>-6.0285092864433003E-2</v>
      </c>
      <c r="AS179" s="95">
        <v>7</v>
      </c>
      <c r="AT179" s="95">
        <v>5</v>
      </c>
      <c r="AU179" s="95">
        <v>7</v>
      </c>
      <c r="AV179" s="96">
        <v>5</v>
      </c>
      <c r="AW179" s="3"/>
      <c r="AX179" s="97">
        <v>9.2131580579880398E-2</v>
      </c>
      <c r="AY179" s="98">
        <v>0.16369194725280101</v>
      </c>
      <c r="AZ179" s="98">
        <v>0.81260062381352305</v>
      </c>
      <c r="BA179" s="98">
        <v>0.21669709726984401</v>
      </c>
      <c r="BB179" s="89">
        <v>9.4734882490956802E-3</v>
      </c>
      <c r="BC179" s="99">
        <v>-13.497644746574201</v>
      </c>
      <c r="BD179" s="86">
        <v>43874</v>
      </c>
      <c r="BE179" s="86">
        <v>43913</v>
      </c>
      <c r="BF179" s="95"/>
      <c r="BG179" s="86"/>
      <c r="BH179" s="3"/>
    </row>
    <row r="180" spans="1:60" x14ac:dyDescent="0.25">
      <c r="A180" s="3"/>
      <c r="B180" s="81" t="s">
        <v>1402</v>
      </c>
      <c r="C180" s="81" t="s">
        <v>3796</v>
      </c>
      <c r="D180" s="81" t="s">
        <v>684</v>
      </c>
      <c r="E180" s="82" t="s">
        <v>1172</v>
      </c>
      <c r="F180" s="82" t="s">
        <v>1103</v>
      </c>
      <c r="G180" s="83" t="s">
        <v>1121</v>
      </c>
      <c r="H180" s="84" t="s">
        <v>1133</v>
      </c>
      <c r="I180" s="85" t="s">
        <v>3480</v>
      </c>
      <c r="J180" s="85" t="s">
        <v>1096</v>
      </c>
      <c r="K180" s="3"/>
      <c r="L180" s="86">
        <v>44029</v>
      </c>
      <c r="M180" s="87">
        <v>1016.08440000005</v>
      </c>
      <c r="N180" s="88">
        <v>1016.08440000005</v>
      </c>
      <c r="O180" s="88"/>
      <c r="P180" s="89" t="str">
        <f t="shared" si="2"/>
        <v/>
      </c>
      <c r="Q180" s="86"/>
      <c r="R180" s="90">
        <v>50502.879000000001</v>
      </c>
      <c r="S180" s="90"/>
      <c r="T180" s="3"/>
      <c r="U180" s="91">
        <v>-4.3529483355087004E-3</v>
      </c>
      <c r="V180" s="92">
        <v>0.73747977658058494</v>
      </c>
      <c r="W180" s="91">
        <v>1.21536002770881E-2</v>
      </c>
      <c r="X180" s="92">
        <v>1.2238696435815699</v>
      </c>
      <c r="Y180" s="91">
        <v>-1.7904643562360399E-2</v>
      </c>
      <c r="Z180" s="92">
        <v>16.359691552614098</v>
      </c>
      <c r="AA180" s="91"/>
      <c r="AB180" s="92"/>
      <c r="AC180" s="91"/>
      <c r="AD180" s="92"/>
      <c r="AE180" s="91"/>
      <c r="AF180" s="93"/>
      <c r="AG180" s="91">
        <v>-8.5770476553079806E-3</v>
      </c>
      <c r="AH180" s="92">
        <v>-1.7639347176555</v>
      </c>
      <c r="AI180" s="91">
        <v>9.6250210408470593E-3</v>
      </c>
      <c r="AJ180" s="92">
        <v>15.445877783989999</v>
      </c>
      <c r="AK180" s="91">
        <v>1.60844000001816E-2</v>
      </c>
      <c r="AL180" s="91">
        <v>2.35150932312536E-2</v>
      </c>
      <c r="AM180" s="92">
        <v>18.242102126794599</v>
      </c>
      <c r="AN180" s="3"/>
      <c r="AO180" s="94">
        <v>1.52148186771228E-2</v>
      </c>
      <c r="AP180" s="94">
        <v>-3.6410707594768603E-2</v>
      </c>
      <c r="AQ180" s="94">
        <v>5.1087280040519503E-2</v>
      </c>
      <c r="AR180" s="94">
        <v>-5.9166946078257801E-2</v>
      </c>
      <c r="AS180" s="95"/>
      <c r="AT180" s="95"/>
      <c r="AU180" s="95"/>
      <c r="AV180" s="96"/>
      <c r="AW180" s="3"/>
      <c r="AX180" s="97"/>
      <c r="AY180" s="98"/>
      <c r="AZ180" s="98"/>
      <c r="BA180" s="98"/>
      <c r="BB180" s="89"/>
      <c r="BC180" s="99">
        <v>-13.368149579037</v>
      </c>
      <c r="BD180" s="86">
        <v>43874</v>
      </c>
      <c r="BE180" s="86">
        <v>43913</v>
      </c>
      <c r="BF180" s="95"/>
      <c r="BG180" s="86"/>
      <c r="BH180" s="3"/>
    </row>
    <row r="181" spans="1:60" x14ac:dyDescent="0.25">
      <c r="A181" s="3"/>
      <c r="B181" s="81" t="s">
        <v>57</v>
      </c>
      <c r="C181" s="81" t="s">
        <v>3797</v>
      </c>
      <c r="D181" s="81" t="s">
        <v>684</v>
      </c>
      <c r="E181" s="82" t="s">
        <v>1214</v>
      </c>
      <c r="F181" s="82" t="s">
        <v>1103</v>
      </c>
      <c r="G181" s="83" t="s">
        <v>1121</v>
      </c>
      <c r="H181" s="84" t="s">
        <v>1133</v>
      </c>
      <c r="I181" s="85" t="s">
        <v>3480</v>
      </c>
      <c r="J181" s="85" t="s">
        <v>1096</v>
      </c>
      <c r="K181" s="3"/>
      <c r="L181" s="86">
        <v>44029</v>
      </c>
      <c r="M181" s="87">
        <v>1097.7408000007299</v>
      </c>
      <c r="N181" s="88">
        <v>1097.7408000007299</v>
      </c>
      <c r="O181" s="88">
        <v>1125.6894000005</v>
      </c>
      <c r="P181" s="89">
        <f t="shared" si="2"/>
        <v>0.97517201458967484</v>
      </c>
      <c r="Q181" s="86">
        <v>43874</v>
      </c>
      <c r="R181" s="90">
        <v>52743.866999999998</v>
      </c>
      <c r="S181" s="90">
        <v>43875.605843505902</v>
      </c>
      <c r="T181" s="3"/>
      <c r="U181" s="91">
        <v>-4.36667439589655E-3</v>
      </c>
      <c r="V181" s="92">
        <v>0.73610717054179997</v>
      </c>
      <c r="W181" s="91">
        <v>1.1737637434635E-2</v>
      </c>
      <c r="X181" s="92">
        <v>1.18227335933625</v>
      </c>
      <c r="Y181" s="91">
        <v>-2.0349153966890299E-2</v>
      </c>
      <c r="Z181" s="92">
        <v>16.1152405121538</v>
      </c>
      <c r="AA181" s="91">
        <v>4.3540754184505197E-2</v>
      </c>
      <c r="AB181" s="92">
        <v>25.252103779261201</v>
      </c>
      <c r="AC181" s="91">
        <v>9.2261252973985394E-2</v>
      </c>
      <c r="AD181" s="92">
        <v>34.574321249790998</v>
      </c>
      <c r="AE181" s="91"/>
      <c r="AF181" s="93"/>
      <c r="AG181" s="91">
        <v>-8.8079808165275608E-3</v>
      </c>
      <c r="AH181" s="92">
        <v>-1.78702803377746</v>
      </c>
      <c r="AI181" s="91">
        <v>6.8770900725212396E-3</v>
      </c>
      <c r="AJ181" s="92">
        <v>15.1710846871574</v>
      </c>
      <c r="AK181" s="91">
        <v>9.7740799999883193E-2</v>
      </c>
      <c r="AL181" s="91">
        <v>4.5689985663557302E-2</v>
      </c>
      <c r="AM181" s="92">
        <v>34.163237243774297</v>
      </c>
      <c r="AN181" s="3"/>
      <c r="AO181" s="94">
        <v>2.0150670168732201E-2</v>
      </c>
      <c r="AP181" s="94">
        <v>-3.6423802021090503E-2</v>
      </c>
      <c r="AQ181" s="94">
        <v>5.0655420775001403E-2</v>
      </c>
      <c r="AR181" s="94">
        <v>-5.9566485889299699E-2</v>
      </c>
      <c r="AS181" s="95">
        <v>8</v>
      </c>
      <c r="AT181" s="95">
        <v>4</v>
      </c>
      <c r="AU181" s="95">
        <v>7</v>
      </c>
      <c r="AV181" s="96">
        <v>5</v>
      </c>
      <c r="AW181" s="3"/>
      <c r="AX181" s="97">
        <v>9.2133576099877296E-2</v>
      </c>
      <c r="AY181" s="98">
        <v>0.257999226563697</v>
      </c>
      <c r="AZ181" s="98">
        <v>0.84954087909045495</v>
      </c>
      <c r="BA181" s="98">
        <v>0.34256070633318803</v>
      </c>
      <c r="BB181" s="89">
        <v>9.4740553871815805E-3</v>
      </c>
      <c r="BC181" s="99">
        <v>-13.414410760247801</v>
      </c>
      <c r="BD181" s="86">
        <v>43874</v>
      </c>
      <c r="BE181" s="86">
        <v>43913</v>
      </c>
      <c r="BF181" s="95"/>
      <c r="BG181" s="86"/>
      <c r="BH181" s="3"/>
    </row>
    <row r="182" spans="1:60" x14ac:dyDescent="0.25">
      <c r="A182" s="3"/>
      <c r="B182" s="81" t="s">
        <v>1403</v>
      </c>
      <c r="C182" s="81" t="s">
        <v>3798</v>
      </c>
      <c r="D182" s="81" t="s">
        <v>684</v>
      </c>
      <c r="E182" s="82" t="s">
        <v>1182</v>
      </c>
      <c r="F182" s="82" t="s">
        <v>1103</v>
      </c>
      <c r="G182" s="83" t="s">
        <v>1121</v>
      </c>
      <c r="H182" s="84" t="s">
        <v>1133</v>
      </c>
      <c r="I182" s="85" t="s">
        <v>3480</v>
      </c>
      <c r="J182" s="85" t="s">
        <v>3799</v>
      </c>
      <c r="K182" s="3"/>
      <c r="L182" s="86">
        <v>44029</v>
      </c>
      <c r="M182" s="87">
        <v>1458.4734000004801</v>
      </c>
      <c r="N182" s="88">
        <v>1458.4734000004801</v>
      </c>
      <c r="O182" s="88">
        <v>1498.14900000021</v>
      </c>
      <c r="P182" s="89">
        <f t="shared" si="2"/>
        <v>0.97351691987931488</v>
      </c>
      <c r="Q182" s="86">
        <v>43874</v>
      </c>
      <c r="R182" s="90">
        <v>896580.73699999996</v>
      </c>
      <c r="S182" s="90">
        <v>1075644.42933203</v>
      </c>
      <c r="T182" s="3"/>
      <c r="U182" s="91">
        <v>-4.3775420062957E-3</v>
      </c>
      <c r="V182" s="92">
        <v>0.73502040950188496</v>
      </c>
      <c r="W182" s="91">
        <v>1.1405056910007301E-2</v>
      </c>
      <c r="X182" s="92">
        <v>1.1490153068734801</v>
      </c>
      <c r="Y182" s="91">
        <v>-2.23014525163308E-2</v>
      </c>
      <c r="Z182" s="92">
        <v>15.920010657209801</v>
      </c>
      <c r="AA182" s="91">
        <v>3.9362742503726601E-2</v>
      </c>
      <c r="AB182" s="92">
        <v>24.8343026111834</v>
      </c>
      <c r="AC182" s="91">
        <v>8.3567739151476403E-2</v>
      </c>
      <c r="AD182" s="92">
        <v>33.7049698675401</v>
      </c>
      <c r="AE182" s="91">
        <v>0.113290457318799</v>
      </c>
      <c r="AF182" s="93">
        <v>32.168455426581197</v>
      </c>
      <c r="AG182" s="91">
        <v>-8.9926132759501308E-3</v>
      </c>
      <c r="AH182" s="92">
        <v>-1.80549127971972</v>
      </c>
      <c r="AI182" s="91">
        <v>4.68341872328892E-3</v>
      </c>
      <c r="AJ182" s="92">
        <v>14.9517175522342</v>
      </c>
      <c r="AK182" s="91">
        <v>0.45847339999978398</v>
      </c>
      <c r="AL182" s="91">
        <v>3.9432834480976502E-2</v>
      </c>
      <c r="AM182" s="92">
        <v>59.151755419501598</v>
      </c>
      <c r="AN182" s="3"/>
      <c r="AO182" s="94">
        <v>2.0139378397289E-2</v>
      </c>
      <c r="AP182" s="94">
        <v>-3.6434407271372003E-2</v>
      </c>
      <c r="AQ182" s="94">
        <v>5.0310168619034798E-2</v>
      </c>
      <c r="AR182" s="94">
        <v>-5.98859224074113E-2</v>
      </c>
      <c r="AS182" s="95">
        <v>8</v>
      </c>
      <c r="AT182" s="95">
        <v>4</v>
      </c>
      <c r="AU182" s="95">
        <v>7</v>
      </c>
      <c r="AV182" s="96">
        <v>5</v>
      </c>
      <c r="AW182" s="3"/>
      <c r="AX182" s="97">
        <v>9.2132596662413593E-2</v>
      </c>
      <c r="AY182" s="98">
        <v>0.215981901571695</v>
      </c>
      <c r="AZ182" s="98">
        <v>0.83308358388694603</v>
      </c>
      <c r="BA182" s="98">
        <v>0.286392661811533</v>
      </c>
      <c r="BB182" s="89">
        <v>9.4737936190995194E-3</v>
      </c>
      <c r="BC182" s="99">
        <v>-13.4514123761764</v>
      </c>
      <c r="BD182" s="86">
        <v>43874</v>
      </c>
      <c r="BE182" s="86">
        <v>43913</v>
      </c>
      <c r="BF182" s="95"/>
      <c r="BG182" s="86"/>
      <c r="BH182" s="3"/>
    </row>
    <row r="183" spans="1:60" x14ac:dyDescent="0.25">
      <c r="A183" s="3"/>
      <c r="B183" s="81" t="s">
        <v>1404</v>
      </c>
      <c r="C183" s="81" t="s">
        <v>3800</v>
      </c>
      <c r="D183" s="81" t="s">
        <v>685</v>
      </c>
      <c r="E183" s="82" t="s">
        <v>1161</v>
      </c>
      <c r="F183" s="82" t="s">
        <v>1108</v>
      </c>
      <c r="G183" s="83" t="s">
        <v>1121</v>
      </c>
      <c r="H183" s="84" t="s">
        <v>1132</v>
      </c>
      <c r="I183" s="85" t="s">
        <v>3480</v>
      </c>
      <c r="J183" s="85" t="s">
        <v>3801</v>
      </c>
      <c r="K183" s="3"/>
      <c r="L183" s="86">
        <v>44029</v>
      </c>
      <c r="M183" s="87">
        <v>1678.2839999999901</v>
      </c>
      <c r="N183" s="88">
        <v>1678.2839999999901</v>
      </c>
      <c r="O183" s="88">
        <v>1754.11020000093</v>
      </c>
      <c r="P183" s="89">
        <f t="shared" si="2"/>
        <v>0.95677227120570885</v>
      </c>
      <c r="Q183" s="86">
        <v>43843</v>
      </c>
      <c r="R183" s="90">
        <v>2066733.598</v>
      </c>
      <c r="S183" s="90">
        <v>2006719.40761133</v>
      </c>
      <c r="T183" s="3"/>
      <c r="U183" s="91">
        <v>-3.6440982548810999E-3</v>
      </c>
      <c r="V183" s="92">
        <v>0.80836478464334505</v>
      </c>
      <c r="W183" s="91">
        <v>-1.75317914272455E-3</v>
      </c>
      <c r="X183" s="92">
        <v>-0.16680829839970099</v>
      </c>
      <c r="Y183" s="91">
        <v>-4.2740069880892399E-2</v>
      </c>
      <c r="Z183" s="92">
        <v>13.8761489207536</v>
      </c>
      <c r="AA183" s="91">
        <v>-1.2193054738418099E-2</v>
      </c>
      <c r="AB183" s="92">
        <v>19.678722886950698</v>
      </c>
      <c r="AC183" s="91">
        <v>-9.0410002194403205E-3</v>
      </c>
      <c r="AD183" s="92">
        <v>24.4440959304629</v>
      </c>
      <c r="AE183" s="91">
        <v>-8.7242313393289805E-3</v>
      </c>
      <c r="AF183" s="93">
        <v>19.966986560757501</v>
      </c>
      <c r="AG183" s="91">
        <v>-6.3517599219267097E-3</v>
      </c>
      <c r="AH183" s="92">
        <v>-1.54140594431738</v>
      </c>
      <c r="AI183" s="91">
        <v>-3.1318163849391602E-2</v>
      </c>
      <c r="AJ183" s="92">
        <v>11.3515592949698</v>
      </c>
      <c r="AK183" s="91">
        <v>0.50073235507064995</v>
      </c>
      <c r="AL183" s="91">
        <v>2.5555471242114401E-2</v>
      </c>
      <c r="AM183" s="92">
        <v>-72.387432931689503</v>
      </c>
      <c r="AN183" s="3"/>
      <c r="AO183" s="94">
        <v>1.31942451625946E-2</v>
      </c>
      <c r="AP183" s="94">
        <v>-2.29222740563273E-2</v>
      </c>
      <c r="AQ183" s="94">
        <v>1.5838936316868099E-2</v>
      </c>
      <c r="AR183" s="94">
        <v>-3.3271561796937001E-2</v>
      </c>
      <c r="AS183" s="95">
        <v>6</v>
      </c>
      <c r="AT183" s="95">
        <v>6</v>
      </c>
      <c r="AU183" s="95">
        <v>7</v>
      </c>
      <c r="AV183" s="96">
        <v>5</v>
      </c>
      <c r="AW183" s="3"/>
      <c r="AX183" s="97">
        <v>6.5960969136795E-2</v>
      </c>
      <c r="AY183" s="98">
        <v>-0.49490989170681099</v>
      </c>
      <c r="AZ183" s="98">
        <v>0.57946572563651</v>
      </c>
      <c r="BA183" s="98">
        <v>-0.64137445050528197</v>
      </c>
      <c r="BB183" s="89">
        <v>6.7929373169135897E-3</v>
      </c>
      <c r="BC183" s="99">
        <v>-8.7549516559083695</v>
      </c>
      <c r="BD183" s="86">
        <v>43843</v>
      </c>
      <c r="BE183" s="86">
        <v>43913</v>
      </c>
      <c r="BF183" s="95"/>
      <c r="BG183" s="86"/>
      <c r="BH183" s="3"/>
    </row>
    <row r="184" spans="1:60" x14ac:dyDescent="0.25">
      <c r="A184" s="3"/>
      <c r="B184" s="81" t="s">
        <v>58</v>
      </c>
      <c r="C184" s="81" t="s">
        <v>3802</v>
      </c>
      <c r="D184" s="81" t="s">
        <v>685</v>
      </c>
      <c r="E184" s="82" t="s">
        <v>1170</v>
      </c>
      <c r="F184" s="82" t="s">
        <v>1108</v>
      </c>
      <c r="G184" s="83" t="s">
        <v>1121</v>
      </c>
      <c r="H184" s="84" t="s">
        <v>1132</v>
      </c>
      <c r="I184" s="85" t="s">
        <v>3480</v>
      </c>
      <c r="J184" s="85" t="s">
        <v>1096</v>
      </c>
      <c r="K184" s="3"/>
      <c r="L184" s="86">
        <v>44029</v>
      </c>
      <c r="M184" s="87">
        <v>1040.3504000008099</v>
      </c>
      <c r="N184" s="88">
        <v>1040.3504000008099</v>
      </c>
      <c r="O184" s="88">
        <v>1040.3504000008099</v>
      </c>
      <c r="P184" s="89">
        <f t="shared" si="2"/>
        <v>1</v>
      </c>
      <c r="Q184" s="86">
        <v>44029</v>
      </c>
      <c r="R184" s="90">
        <v>0</v>
      </c>
      <c r="S184" s="90">
        <v>0</v>
      </c>
      <c r="T184" s="3"/>
      <c r="U184" s="91">
        <v>0</v>
      </c>
      <c r="V184" s="92">
        <v>1.17277461013146</v>
      </c>
      <c r="W184" s="91">
        <v>0</v>
      </c>
      <c r="X184" s="92">
        <v>8.5096158727537806E-3</v>
      </c>
      <c r="Y184" s="91">
        <v>0</v>
      </c>
      <c r="Z184" s="92">
        <v>18.1501559088356</v>
      </c>
      <c r="AA184" s="91">
        <v>0</v>
      </c>
      <c r="AB184" s="92">
        <v>20.8980283607962</v>
      </c>
      <c r="AC184" s="91">
        <v>0</v>
      </c>
      <c r="AD184" s="92">
        <v>25.348195952392398</v>
      </c>
      <c r="AE184" s="91">
        <v>0</v>
      </c>
      <c r="AF184" s="93">
        <v>20.8394096946868</v>
      </c>
      <c r="AG184" s="91">
        <v>0</v>
      </c>
      <c r="AH184" s="92">
        <v>-0.90622995212470403</v>
      </c>
      <c r="AI184" s="91">
        <v>0</v>
      </c>
      <c r="AJ184" s="92">
        <v>14.483375679905301</v>
      </c>
      <c r="AK184" s="91">
        <v>4.0350400000534102E-2</v>
      </c>
      <c r="AL184" s="91">
        <v>5.9906165770371401E-3</v>
      </c>
      <c r="AM184" s="92">
        <v>-5.7083811811098704</v>
      </c>
      <c r="AN184" s="3"/>
      <c r="AO184" s="94">
        <v>0</v>
      </c>
      <c r="AP184" s="94">
        <v>0</v>
      </c>
      <c r="AQ184" s="94">
        <v>0</v>
      </c>
      <c r="AR184" s="94">
        <v>0</v>
      </c>
      <c r="AS184" s="95">
        <v>0</v>
      </c>
      <c r="AT184" s="95">
        <v>0</v>
      </c>
      <c r="AU184" s="95">
        <v>7</v>
      </c>
      <c r="AV184" s="96">
        <v>5</v>
      </c>
      <c r="AW184" s="3"/>
      <c r="AX184" s="97">
        <v>0</v>
      </c>
      <c r="AY184" s="98">
        <v>-113.07365610974399</v>
      </c>
      <c r="AZ184" s="98">
        <v>0.54787164163735702</v>
      </c>
      <c r="BA184" s="98">
        <v>-15.957369743191499</v>
      </c>
      <c r="BB184" s="89">
        <v>0</v>
      </c>
      <c r="BC184" s="99">
        <v>0</v>
      </c>
      <c r="BD184" s="86">
        <v>43664</v>
      </c>
      <c r="BE184" s="86"/>
      <c r="BF184" s="95"/>
      <c r="BG184" s="86"/>
      <c r="BH184" s="3"/>
    </row>
    <row r="185" spans="1:60" x14ac:dyDescent="0.25">
      <c r="A185" s="3"/>
      <c r="B185" s="81" t="s">
        <v>59</v>
      </c>
      <c r="C185" s="81" t="s">
        <v>3803</v>
      </c>
      <c r="D185" s="81" t="s">
        <v>685</v>
      </c>
      <c r="E185" s="82" t="s">
        <v>1165</v>
      </c>
      <c r="F185" s="82" t="s">
        <v>1108</v>
      </c>
      <c r="G185" s="83" t="s">
        <v>1121</v>
      </c>
      <c r="H185" s="84" t="s">
        <v>1132</v>
      </c>
      <c r="I185" s="85" t="s">
        <v>3480</v>
      </c>
      <c r="J185" s="85" t="s">
        <v>1096</v>
      </c>
      <c r="K185" s="3"/>
      <c r="L185" s="86">
        <v>44029</v>
      </c>
      <c r="M185" s="87">
        <v>1084.6909999996401</v>
      </c>
      <c r="N185" s="88">
        <v>1084.6909999996401</v>
      </c>
      <c r="O185" s="88">
        <v>1130.8214999996101</v>
      </c>
      <c r="P185" s="89">
        <f t="shared" si="2"/>
        <v>0.95920620540024581</v>
      </c>
      <c r="Q185" s="86">
        <v>43843</v>
      </c>
      <c r="R185" s="90">
        <v>1244699.507</v>
      </c>
      <c r="S185" s="90">
        <v>1429940.2071484399</v>
      </c>
      <c r="T185" s="3"/>
      <c r="U185" s="91">
        <v>-3.6304820878285699E-3</v>
      </c>
      <c r="V185" s="92">
        <v>0.80972640134859797</v>
      </c>
      <c r="W185" s="91">
        <v>-1.34382837859448E-3</v>
      </c>
      <c r="X185" s="92">
        <v>-0.12587322198669401</v>
      </c>
      <c r="Y185" s="91">
        <v>-4.0357347100361901E-2</v>
      </c>
      <c r="Z185" s="92">
        <v>14.1144211987994</v>
      </c>
      <c r="AA185" s="91">
        <v>-7.2359708101430399E-3</v>
      </c>
      <c r="AB185" s="92">
        <v>20.174431279796401</v>
      </c>
      <c r="AC185" s="91">
        <v>9.2434242833405701E-4</v>
      </c>
      <c r="AD185" s="92">
        <v>25.4406301952258</v>
      </c>
      <c r="AE185" s="91">
        <v>6.2632451754325302E-3</v>
      </c>
      <c r="AF185" s="93">
        <v>21.465734212222699</v>
      </c>
      <c r="AG185" s="91">
        <v>-6.1209238447190702E-3</v>
      </c>
      <c r="AH185" s="92">
        <v>-1.5183223365966101</v>
      </c>
      <c r="AI185" s="91">
        <v>-2.8681403693553899E-2</v>
      </c>
      <c r="AJ185" s="92">
        <v>11.6152353105572</v>
      </c>
      <c r="AK185" s="91">
        <v>8.4691000000020694E-2</v>
      </c>
      <c r="AL185" s="91">
        <v>1.47619592262345E-2</v>
      </c>
      <c r="AM185" s="92">
        <v>5.2664930513856199</v>
      </c>
      <c r="AN185" s="3"/>
      <c r="AO185" s="94">
        <v>1.3208099064286201E-2</v>
      </c>
      <c r="AP185" s="94">
        <v>-2.2908947034920898E-2</v>
      </c>
      <c r="AQ185" s="94">
        <v>1.6255314301815801E-2</v>
      </c>
      <c r="AR185" s="94">
        <v>-3.2862125975043503E-2</v>
      </c>
      <c r="AS185" s="95">
        <v>6</v>
      </c>
      <c r="AT185" s="95">
        <v>6</v>
      </c>
      <c r="AU185" s="95">
        <v>7</v>
      </c>
      <c r="AV185" s="96">
        <v>5</v>
      </c>
      <c r="AW185" s="3"/>
      <c r="AX185" s="97">
        <v>6.59557589293399E-2</v>
      </c>
      <c r="AY185" s="98">
        <v>-0.42562409116271699</v>
      </c>
      <c r="AZ185" s="98">
        <v>0.59781501222641997</v>
      </c>
      <c r="BA185" s="98">
        <v>-0.55292874626138699</v>
      </c>
      <c r="BB185" s="89">
        <v>6.7925533367997597E-3</v>
      </c>
      <c r="BC185" s="99">
        <v>-8.6676632871967705</v>
      </c>
      <c r="BD185" s="86">
        <v>43843</v>
      </c>
      <c r="BE185" s="86">
        <v>43913</v>
      </c>
      <c r="BF185" s="95"/>
      <c r="BG185" s="86"/>
      <c r="BH185" s="3"/>
    </row>
    <row r="186" spans="1:60" x14ac:dyDescent="0.25">
      <c r="A186" s="3"/>
      <c r="B186" s="81" t="s">
        <v>60</v>
      </c>
      <c r="C186" s="81" t="s">
        <v>3804</v>
      </c>
      <c r="D186" s="81" t="s">
        <v>685</v>
      </c>
      <c r="E186" s="82" t="s">
        <v>1208</v>
      </c>
      <c r="F186" s="82" t="s">
        <v>1108</v>
      </c>
      <c r="G186" s="83" t="s">
        <v>1121</v>
      </c>
      <c r="H186" s="84" t="s">
        <v>1132</v>
      </c>
      <c r="I186" s="85" t="s">
        <v>3480</v>
      </c>
      <c r="J186" s="85" t="s">
        <v>1096</v>
      </c>
      <c r="K186" s="3"/>
      <c r="L186" s="86">
        <v>44029</v>
      </c>
      <c r="M186" s="87">
        <v>4102.0388000011399</v>
      </c>
      <c r="N186" s="88">
        <v>4102.0388000011399</v>
      </c>
      <c r="O186" s="88">
        <v>4204.6411999985603</v>
      </c>
      <c r="P186" s="89">
        <f t="shared" si="2"/>
        <v>0.9755978227113753</v>
      </c>
      <c r="Q186" s="86">
        <v>43873</v>
      </c>
      <c r="R186" s="90">
        <v>11638.834000000001</v>
      </c>
      <c r="S186" s="90">
        <v>23323.599320617701</v>
      </c>
      <c r="T186" s="3"/>
      <c r="U186" s="91">
        <v>-3.5379654764256E-3</v>
      </c>
      <c r="V186" s="92">
        <v>0.81897806248889504</v>
      </c>
      <c r="W186" s="91">
        <v>1.4429479651880701E-3</v>
      </c>
      <c r="X186" s="92">
        <v>0.15280441239156101</v>
      </c>
      <c r="Y186" s="91">
        <v>-2.39930782672673E-2</v>
      </c>
      <c r="Z186" s="92">
        <v>15.750848082112499</v>
      </c>
      <c r="AA186" s="91">
        <v>2.7145737731189001E-2</v>
      </c>
      <c r="AB186" s="92">
        <v>23.6126021339151</v>
      </c>
      <c r="AC186" s="91">
        <v>7.1407512130463105E-2</v>
      </c>
      <c r="AD186" s="92">
        <v>32.488947165431497</v>
      </c>
      <c r="AE186" s="91">
        <v>0.114376065059332</v>
      </c>
      <c r="AF186" s="93">
        <v>32.277016200649101</v>
      </c>
      <c r="AG186" s="91">
        <v>-4.5502929824578998E-3</v>
      </c>
      <c r="AH186" s="92">
        <v>-1.3612592503704899</v>
      </c>
      <c r="AI186" s="91">
        <v>-1.0556552574598799E-2</v>
      </c>
      <c r="AJ186" s="92">
        <v>13.4277204224491</v>
      </c>
      <c r="AK186" s="91">
        <v>0.16082619367458401</v>
      </c>
      <c r="AL186" s="91">
        <v>4.2933279879434801E-2</v>
      </c>
      <c r="AM186" s="92">
        <v>24.417989748617401</v>
      </c>
      <c r="AN186" s="3"/>
      <c r="AO186" s="94">
        <v>1.33022229001654E-2</v>
      </c>
      <c r="AP186" s="94">
        <v>-2.2818098259449499E-2</v>
      </c>
      <c r="AQ186" s="94">
        <v>1.90917839081521E-2</v>
      </c>
      <c r="AR186" s="94">
        <v>-3.0072621018007301E-2</v>
      </c>
      <c r="AS186" s="95">
        <v>8</v>
      </c>
      <c r="AT186" s="95">
        <v>4</v>
      </c>
      <c r="AU186" s="95">
        <v>7</v>
      </c>
      <c r="AV186" s="96">
        <v>5</v>
      </c>
      <c r="AW186" s="3"/>
      <c r="AX186" s="97">
        <v>6.5932330655923604E-2</v>
      </c>
      <c r="AY186" s="98">
        <v>5.48723715290294E-2</v>
      </c>
      <c r="AZ186" s="98">
        <v>0.72495297172008599</v>
      </c>
      <c r="BA186" s="98">
        <v>7.2472463263125106E-2</v>
      </c>
      <c r="BB186" s="89">
        <v>6.7911855197780799E-3</v>
      </c>
      <c r="BC186" s="99">
        <v>-8.1026057585986599</v>
      </c>
      <c r="BD186" s="86">
        <v>43873</v>
      </c>
      <c r="BE186" s="86">
        <v>43913</v>
      </c>
      <c r="BF186" s="95"/>
      <c r="BG186" s="86"/>
      <c r="BH186" s="3"/>
    </row>
    <row r="187" spans="1:60" x14ac:dyDescent="0.25">
      <c r="A187" s="3"/>
      <c r="B187" s="81" t="s">
        <v>61</v>
      </c>
      <c r="C187" s="81" t="s">
        <v>3805</v>
      </c>
      <c r="D187" s="81" t="s">
        <v>686</v>
      </c>
      <c r="E187" s="82" t="s">
        <v>1215</v>
      </c>
      <c r="F187" s="82" t="s">
        <v>1108</v>
      </c>
      <c r="G187" s="83" t="s">
        <v>1125</v>
      </c>
      <c r="H187" s="84" t="s">
        <v>1144</v>
      </c>
      <c r="I187" s="85" t="s">
        <v>3480</v>
      </c>
      <c r="J187" s="85" t="s">
        <v>3806</v>
      </c>
      <c r="K187" s="3"/>
      <c r="L187" s="86">
        <v>44029</v>
      </c>
      <c r="M187" s="87">
        <v>1501.5935999993201</v>
      </c>
      <c r="N187" s="88">
        <v>1501.5935999993201</v>
      </c>
      <c r="O187" s="88">
        <v>1501.5935999993201</v>
      </c>
      <c r="P187" s="89">
        <f t="shared" si="2"/>
        <v>1</v>
      </c>
      <c r="Q187" s="86">
        <v>44029</v>
      </c>
      <c r="R187" s="90">
        <v>4389364.5820000004</v>
      </c>
      <c r="S187" s="90">
        <v>4027951.8777695298</v>
      </c>
      <c r="T187" s="3"/>
      <c r="U187" s="91">
        <v>7.0592159318039202E-6</v>
      </c>
      <c r="V187" s="92">
        <v>1.17348053172464</v>
      </c>
      <c r="W187" s="91">
        <v>2.2261309277382701E-4</v>
      </c>
      <c r="X187" s="92">
        <v>3.0770925150136502E-2</v>
      </c>
      <c r="Y187" s="91">
        <v>4.1553994615242101E-3</v>
      </c>
      <c r="Z187" s="92">
        <v>18.565695854980699</v>
      </c>
      <c r="AA187" s="91">
        <v>1.1815162089988E-2</v>
      </c>
      <c r="AB187" s="92">
        <v>22.079544569802199</v>
      </c>
      <c r="AC187" s="91"/>
      <c r="AD187" s="92"/>
      <c r="AE187" s="91"/>
      <c r="AF187" s="93"/>
      <c r="AG187" s="91">
        <v>1.2408358452376E-4</v>
      </c>
      <c r="AH187" s="92">
        <v>-0.89382159367232805</v>
      </c>
      <c r="AI187" s="91">
        <v>4.6897990287106898E-3</v>
      </c>
      <c r="AJ187" s="92">
        <v>14.9523555827764</v>
      </c>
      <c r="AK187" s="91">
        <v>3.11999754976569E-2</v>
      </c>
      <c r="AL187" s="91">
        <v>1.52364589448553E-2</v>
      </c>
      <c r="AM187" s="92">
        <v>29.113584502833</v>
      </c>
      <c r="AN187" s="3"/>
      <c r="AO187" s="94">
        <v>4.3680348971974998E-4</v>
      </c>
      <c r="AP187" s="94">
        <v>6.8606568675022598E-6</v>
      </c>
      <c r="AQ187" s="94">
        <v>1.5186518121481599E-3</v>
      </c>
      <c r="AR187" s="94">
        <v>1.2408358452376E-4</v>
      </c>
      <c r="AS187" s="95">
        <v>12</v>
      </c>
      <c r="AT187" s="95">
        <v>0</v>
      </c>
      <c r="AU187" s="95">
        <v>7</v>
      </c>
      <c r="AV187" s="96">
        <v>5</v>
      </c>
      <c r="AW187" s="3"/>
      <c r="AX187" s="97">
        <v>7.6742374158584399E-4</v>
      </c>
      <c r="AY187" s="98">
        <v>-22.749876613350398</v>
      </c>
      <c r="AZ187" s="98">
        <v>0.587302208939946</v>
      </c>
      <c r="BA187" s="98">
        <v>-14.070431879547</v>
      </c>
      <c r="BB187" s="89">
        <v>7.9294136349545793E-5</v>
      </c>
      <c r="BC187" s="99">
        <v>0</v>
      </c>
      <c r="BD187" s="86">
        <v>44029</v>
      </c>
      <c r="BE187" s="86"/>
      <c r="BF187" s="95"/>
      <c r="BG187" s="86"/>
      <c r="BH187" s="3"/>
    </row>
    <row r="188" spans="1:60" x14ac:dyDescent="0.25">
      <c r="A188" s="3"/>
      <c r="B188" s="81" t="s">
        <v>62</v>
      </c>
      <c r="C188" s="81" t="s">
        <v>3807</v>
      </c>
      <c r="D188" s="81" t="s">
        <v>686</v>
      </c>
      <c r="E188" s="82" t="s">
        <v>1216</v>
      </c>
      <c r="F188" s="82" t="s">
        <v>1108</v>
      </c>
      <c r="G188" s="83" t="s">
        <v>1125</v>
      </c>
      <c r="H188" s="84" t="s">
        <v>1144</v>
      </c>
      <c r="I188" s="85" t="s">
        <v>3480</v>
      </c>
      <c r="J188" s="85" t="s">
        <v>3808</v>
      </c>
      <c r="K188" s="3"/>
      <c r="L188" s="86">
        <v>44029</v>
      </c>
      <c r="M188" s="87">
        <v>1713.33589999937</v>
      </c>
      <c r="N188" s="88">
        <v>1713.33589999937</v>
      </c>
      <c r="O188" s="88">
        <v>1713.33589999937</v>
      </c>
      <c r="P188" s="89">
        <f t="shared" si="2"/>
        <v>1</v>
      </c>
      <c r="Q188" s="86">
        <v>44029</v>
      </c>
      <c r="R188" s="90">
        <v>82359853.695999995</v>
      </c>
      <c r="S188" s="90">
        <v>77025685.754124999</v>
      </c>
      <c r="T188" s="3"/>
      <c r="U188" s="91">
        <v>7.06229548086412E-6</v>
      </c>
      <c r="V188" s="92">
        <v>1.17348083967954</v>
      </c>
      <c r="W188" s="91">
        <v>2.2283140970102999E-4</v>
      </c>
      <c r="X188" s="92">
        <v>3.0792756842856799E-2</v>
      </c>
      <c r="Y188" s="91">
        <v>2.8522127777250699E-3</v>
      </c>
      <c r="Z188" s="92">
        <v>18.4353771866008</v>
      </c>
      <c r="AA188" s="91">
        <v>7.4510892536636701E-3</v>
      </c>
      <c r="AB188" s="92">
        <v>21.643137286155302</v>
      </c>
      <c r="AC188" s="91">
        <v>2.12456730732811E-2</v>
      </c>
      <c r="AD188" s="92">
        <v>27.472763259720502</v>
      </c>
      <c r="AE188" s="91">
        <v>3.09503673361178E-2</v>
      </c>
      <c r="AF188" s="93">
        <v>23.934446428291299</v>
      </c>
      <c r="AG188" s="91">
        <v>1.2427595720510001E-4</v>
      </c>
      <c r="AH188" s="92">
        <v>-0.89380235640419403</v>
      </c>
      <c r="AI188" s="91">
        <v>3.10638553673925E-3</v>
      </c>
      <c r="AJ188" s="92">
        <v>14.7940142335865</v>
      </c>
      <c r="AK188" s="91">
        <v>0.56047205726848903</v>
      </c>
      <c r="AL188" s="91">
        <v>2.80469593399175E-2</v>
      </c>
      <c r="AM188" s="92">
        <v>-66.413462711847401</v>
      </c>
      <c r="AN188" s="3"/>
      <c r="AO188" s="94">
        <v>4.2043936446134499E-4</v>
      </c>
      <c r="AP188" s="94">
        <v>6.8884346546838102E-6</v>
      </c>
      <c r="AQ188" s="94">
        <v>1.27798363064358E-3</v>
      </c>
      <c r="AR188" s="94">
        <v>1.2427595720510001E-4</v>
      </c>
      <c r="AS188" s="95">
        <v>12</v>
      </c>
      <c r="AT188" s="95">
        <v>0</v>
      </c>
      <c r="AU188" s="95">
        <v>7</v>
      </c>
      <c r="AV188" s="96">
        <v>5</v>
      </c>
      <c r="AW188" s="3"/>
      <c r="AX188" s="97">
        <v>6.3508898895406698E-4</v>
      </c>
      <c r="AY188" s="98">
        <v>-31.9665237399749</v>
      </c>
      <c r="AZ188" s="98">
        <v>0.57279352786827098</v>
      </c>
      <c r="BA188" s="98">
        <v>-14.9851862104115</v>
      </c>
      <c r="BB188" s="89">
        <v>6.5621625756051604E-5</v>
      </c>
      <c r="BC188" s="99">
        <v>0</v>
      </c>
      <c r="BD188" s="86">
        <v>44029</v>
      </c>
      <c r="BE188" s="86"/>
      <c r="BF188" s="95"/>
      <c r="BG188" s="86"/>
      <c r="BH188" s="3"/>
    </row>
    <row r="189" spans="1:60" x14ac:dyDescent="0.25">
      <c r="A189" s="3"/>
      <c r="B189" s="81" t="s">
        <v>63</v>
      </c>
      <c r="C189" s="81" t="s">
        <v>3809</v>
      </c>
      <c r="D189" s="81" t="s">
        <v>686</v>
      </c>
      <c r="E189" s="82" t="s">
        <v>1217</v>
      </c>
      <c r="F189" s="82" t="s">
        <v>1108</v>
      </c>
      <c r="G189" s="83" t="s">
        <v>1125</v>
      </c>
      <c r="H189" s="84" t="s">
        <v>1144</v>
      </c>
      <c r="I189" s="85" t="s">
        <v>3480</v>
      </c>
      <c r="J189" s="85" t="s">
        <v>1096</v>
      </c>
      <c r="K189" s="3"/>
      <c r="L189" s="86">
        <v>44029</v>
      </c>
      <c r="M189" s="87">
        <v>1106.29319999926</v>
      </c>
      <c r="N189" s="88">
        <v>1106.29319999926</v>
      </c>
      <c r="O189" s="88">
        <v>1106.29319999926</v>
      </c>
      <c r="P189" s="89">
        <f t="shared" si="2"/>
        <v>1</v>
      </c>
      <c r="Q189" s="86">
        <v>44029</v>
      </c>
      <c r="R189" s="90">
        <v>1160473.19</v>
      </c>
      <c r="S189" s="90">
        <v>943494.76192382805</v>
      </c>
      <c r="T189" s="3"/>
      <c r="U189" s="91">
        <v>7.0506212068721703E-6</v>
      </c>
      <c r="V189" s="92">
        <v>1.1734796722521399</v>
      </c>
      <c r="W189" s="91">
        <v>2.22865814066608E-4</v>
      </c>
      <c r="X189" s="92">
        <v>3.07961972794146E-2</v>
      </c>
      <c r="Y189" s="91">
        <v>3.7499085883609998E-3</v>
      </c>
      <c r="Z189" s="92">
        <v>18.5251467676717</v>
      </c>
      <c r="AA189" s="91">
        <v>1.04392912489857E-2</v>
      </c>
      <c r="AB189" s="92">
        <v>21.941957485687499</v>
      </c>
      <c r="AC189" s="91">
        <v>2.85580722829764E-2</v>
      </c>
      <c r="AD189" s="92">
        <v>28.204003180697299</v>
      </c>
      <c r="AE189" s="91">
        <v>4.5200400434623603E-2</v>
      </c>
      <c r="AF189" s="93">
        <v>25.359449738141802</v>
      </c>
      <c r="AG189" s="91">
        <v>1.2439479542081201E-4</v>
      </c>
      <c r="AH189" s="92">
        <v>-0.89379047258262301</v>
      </c>
      <c r="AI189" s="91">
        <v>4.1955353099183404E-3</v>
      </c>
      <c r="AJ189" s="92">
        <v>14.9029292109044</v>
      </c>
      <c r="AK189" s="91">
        <v>0.106293199998618</v>
      </c>
      <c r="AL189" s="91">
        <v>1.83754958725331E-2</v>
      </c>
      <c r="AM189" s="92">
        <v>7.4267130512453203</v>
      </c>
      <c r="AN189" s="3"/>
      <c r="AO189" s="94">
        <v>4.3165082024643198E-4</v>
      </c>
      <c r="AP189" s="94">
        <v>6.87107240082696E-6</v>
      </c>
      <c r="AQ189" s="94">
        <v>1.36232781187573E-3</v>
      </c>
      <c r="AR189" s="94">
        <v>1.2439479542081201E-4</v>
      </c>
      <c r="AS189" s="95">
        <v>12</v>
      </c>
      <c r="AT189" s="95">
        <v>0</v>
      </c>
      <c r="AU189" s="95">
        <v>7</v>
      </c>
      <c r="AV189" s="96">
        <v>5</v>
      </c>
      <c r="AW189" s="3"/>
      <c r="AX189" s="97">
        <v>7.1958775873099496E-4</v>
      </c>
      <c r="AY189" s="98">
        <v>-25.661115797352998</v>
      </c>
      <c r="AZ189" s="98">
        <v>0.58272915760881006</v>
      </c>
      <c r="BA189" s="98">
        <v>-14.4439411748754</v>
      </c>
      <c r="BB189" s="89">
        <v>7.4351770284266595E-5</v>
      </c>
      <c r="BC189" s="99">
        <v>0</v>
      </c>
      <c r="BD189" s="86">
        <v>44029</v>
      </c>
      <c r="BE189" s="86"/>
      <c r="BF189" s="95"/>
      <c r="BG189" s="86"/>
      <c r="BH189" s="3"/>
    </row>
    <row r="190" spans="1:60" x14ac:dyDescent="0.25">
      <c r="A190" s="3"/>
      <c r="B190" s="81" t="s">
        <v>64</v>
      </c>
      <c r="C190" s="81" t="s">
        <v>3810</v>
      </c>
      <c r="D190" s="81" t="s">
        <v>686</v>
      </c>
      <c r="E190" s="82" t="s">
        <v>1218</v>
      </c>
      <c r="F190" s="82" t="s">
        <v>1108</v>
      </c>
      <c r="G190" s="83" t="s">
        <v>1125</v>
      </c>
      <c r="H190" s="84" t="s">
        <v>1144</v>
      </c>
      <c r="I190" s="85" t="s">
        <v>3480</v>
      </c>
      <c r="J190" s="85" t="s">
        <v>3811</v>
      </c>
      <c r="K190" s="3"/>
      <c r="L190" s="86">
        <v>44029</v>
      </c>
      <c r="M190" s="87">
        <v>1645.5219999998801</v>
      </c>
      <c r="N190" s="88">
        <v>1645.5219999998801</v>
      </c>
      <c r="O190" s="88">
        <v>1645.5219999998801</v>
      </c>
      <c r="P190" s="89">
        <f t="shared" si="2"/>
        <v>1</v>
      </c>
      <c r="Q190" s="86">
        <v>44029</v>
      </c>
      <c r="R190" s="90">
        <v>36002446.134999998</v>
      </c>
      <c r="S190" s="90">
        <v>22222377.151250001</v>
      </c>
      <c r="T190" s="3"/>
      <c r="U190" s="91">
        <v>7.0494843384949499E-6</v>
      </c>
      <c r="V190" s="92">
        <v>1.1734795585653</v>
      </c>
      <c r="W190" s="91">
        <v>2.2277529387793E-4</v>
      </c>
      <c r="X190" s="92">
        <v>3.0787145260546801E-2</v>
      </c>
      <c r="Y190" s="91">
        <v>4.1543546758475696E-3</v>
      </c>
      <c r="Z190" s="92">
        <v>18.565591376420301</v>
      </c>
      <c r="AA190" s="91">
        <v>1.18141169514274E-2</v>
      </c>
      <c r="AB190" s="92">
        <v>22.0794400559389</v>
      </c>
      <c r="AC190" s="91"/>
      <c r="AD190" s="92"/>
      <c r="AE190" s="91"/>
      <c r="AF190" s="93"/>
      <c r="AG190" s="91">
        <v>1.2423133375705201E-4</v>
      </c>
      <c r="AH190" s="92">
        <v>-0.89380681874899903</v>
      </c>
      <c r="AI190" s="91">
        <v>4.6887902844900999E-3</v>
      </c>
      <c r="AJ190" s="92">
        <v>14.9522547083616</v>
      </c>
      <c r="AK190" s="91">
        <v>3.2252196133413201E-2</v>
      </c>
      <c r="AL190" s="91">
        <v>1.5715265275503001E-2</v>
      </c>
      <c r="AM190" s="92">
        <v>29.709982159169201</v>
      </c>
      <c r="AN190" s="3"/>
      <c r="AO190" s="94">
        <v>4.36837841334636E-4</v>
      </c>
      <c r="AP190" s="94">
        <v>6.8684039433719599E-6</v>
      </c>
      <c r="AQ190" s="94">
        <v>1.5189017904049299E-3</v>
      </c>
      <c r="AR190" s="94">
        <v>1.2423133375705201E-4</v>
      </c>
      <c r="AS190" s="95">
        <v>12</v>
      </c>
      <c r="AT190" s="95">
        <v>0</v>
      </c>
      <c r="AU190" s="95">
        <v>7</v>
      </c>
      <c r="AV190" s="96">
        <v>5</v>
      </c>
      <c r="AW190" s="3"/>
      <c r="AX190" s="97">
        <v>7.6743700165025105E-4</v>
      </c>
      <c r="AY190" s="98">
        <v>-22.749125862988901</v>
      </c>
      <c r="AZ190" s="98">
        <v>0.58729890385348005</v>
      </c>
      <c r="BA190" s="98">
        <v>-14.0704344117839</v>
      </c>
      <c r="BB190" s="89">
        <v>7.9295508415526698E-5</v>
      </c>
      <c r="BC190" s="99">
        <v>0</v>
      </c>
      <c r="BD190" s="86">
        <v>44029</v>
      </c>
      <c r="BE190" s="86"/>
      <c r="BF190" s="95"/>
      <c r="BG190" s="86"/>
      <c r="BH190" s="3"/>
    </row>
    <row r="191" spans="1:60" x14ac:dyDescent="0.25">
      <c r="A191" s="3"/>
      <c r="B191" s="81" t="s">
        <v>65</v>
      </c>
      <c r="C191" s="81" t="s">
        <v>3812</v>
      </c>
      <c r="D191" s="81" t="s">
        <v>686</v>
      </c>
      <c r="E191" s="82" t="s">
        <v>1219</v>
      </c>
      <c r="F191" s="82" t="s">
        <v>1108</v>
      </c>
      <c r="G191" s="83" t="s">
        <v>1125</v>
      </c>
      <c r="H191" s="84" t="s">
        <v>1144</v>
      </c>
      <c r="I191" s="85" t="s">
        <v>3480</v>
      </c>
      <c r="J191" s="85" t="s">
        <v>3813</v>
      </c>
      <c r="K191" s="3"/>
      <c r="L191" s="86">
        <v>44029</v>
      </c>
      <c r="M191" s="87">
        <v>1025.20749999955</v>
      </c>
      <c r="N191" s="88">
        <v>1025.20749999955</v>
      </c>
      <c r="O191" s="88">
        <v>1025.20749999955</v>
      </c>
      <c r="P191" s="89">
        <f t="shared" si="2"/>
        <v>1</v>
      </c>
      <c r="Q191" s="86">
        <v>44029</v>
      </c>
      <c r="R191" s="90">
        <v>7776642.5</v>
      </c>
      <c r="S191" s="90">
        <v>7212966.1648906199</v>
      </c>
      <c r="T191" s="3"/>
      <c r="U191" s="91">
        <v>7.0230162236839499E-6</v>
      </c>
      <c r="V191" s="92">
        <v>1.17347691175382</v>
      </c>
      <c r="W191" s="91">
        <v>2.2224830536288201E-4</v>
      </c>
      <c r="X191" s="92">
        <v>3.0734446409042E-2</v>
      </c>
      <c r="Y191" s="91">
        <v>3.32665138921584E-3</v>
      </c>
      <c r="Z191" s="92">
        <v>18.482821047771701</v>
      </c>
      <c r="AA191" s="91">
        <v>8.9445249905111303E-3</v>
      </c>
      <c r="AB191" s="92">
        <v>21.792480859847299</v>
      </c>
      <c r="AC191" s="91"/>
      <c r="AD191" s="92"/>
      <c r="AE191" s="91"/>
      <c r="AF191" s="93"/>
      <c r="AG191" s="91">
        <v>1.23892708870699E-4</v>
      </c>
      <c r="AH191" s="92">
        <v>-0.89384068123763405</v>
      </c>
      <c r="AI191" s="91">
        <v>3.6741724670719101E-3</v>
      </c>
      <c r="AJ191" s="92">
        <v>14.8507929266198</v>
      </c>
      <c r="AK191" s="91">
        <v>2.5207499998941799E-2</v>
      </c>
      <c r="AL191" s="91">
        <v>1.2280135200853699E-2</v>
      </c>
      <c r="AM191" s="92">
        <v>28.2987421604339</v>
      </c>
      <c r="AN191" s="3"/>
      <c r="AO191" s="94">
        <v>4.2590162047417802E-4</v>
      </c>
      <c r="AP191" s="94">
        <v>6.8291592469904597E-6</v>
      </c>
      <c r="AQ191" s="94">
        <v>1.3106394289934501E-3</v>
      </c>
      <c r="AR191" s="94">
        <v>1.23892708870699E-4</v>
      </c>
      <c r="AS191" s="95">
        <v>12</v>
      </c>
      <c r="AT191" s="95">
        <v>0</v>
      </c>
      <c r="AU191" s="95">
        <v>7</v>
      </c>
      <c r="AV191" s="96">
        <v>5</v>
      </c>
      <c r="AW191" s="3"/>
      <c r="AX191" s="97">
        <v>6.7281839576367004E-4</v>
      </c>
      <c r="AY191" s="98">
        <v>-28.927980776818</v>
      </c>
      <c r="AZ191" s="98">
        <v>0.57776033346362998</v>
      </c>
      <c r="BA191" s="98">
        <v>-14.764314888816401</v>
      </c>
      <c r="BB191" s="89">
        <v>6.9519679589049595E-5</v>
      </c>
      <c r="BC191" s="99">
        <v>0</v>
      </c>
      <c r="BD191" s="86">
        <v>44029</v>
      </c>
      <c r="BE191" s="86"/>
      <c r="BF191" s="95"/>
      <c r="BG191" s="86"/>
      <c r="BH191" s="3"/>
    </row>
    <row r="192" spans="1:60" x14ac:dyDescent="0.25">
      <c r="A192" s="3"/>
      <c r="B192" s="81" t="s">
        <v>66</v>
      </c>
      <c r="C192" s="81" t="s">
        <v>3814</v>
      </c>
      <c r="D192" s="81" t="s">
        <v>686</v>
      </c>
      <c r="E192" s="82" t="s">
        <v>1220</v>
      </c>
      <c r="F192" s="82" t="s">
        <v>1108</v>
      </c>
      <c r="G192" s="83" t="s">
        <v>1125</v>
      </c>
      <c r="H192" s="84" t="s">
        <v>1144</v>
      </c>
      <c r="I192" s="85" t="s">
        <v>3480</v>
      </c>
      <c r="J192" s="85" t="s">
        <v>3815</v>
      </c>
      <c r="K192" s="3"/>
      <c r="L192" s="86">
        <v>44029</v>
      </c>
      <c r="M192" s="87">
        <v>1541.6771000009001</v>
      </c>
      <c r="N192" s="88">
        <v>1541.6771000009001</v>
      </c>
      <c r="O192" s="88">
        <v>1541.6771000009001</v>
      </c>
      <c r="P192" s="89">
        <f t="shared" si="2"/>
        <v>1</v>
      </c>
      <c r="Q192" s="86">
        <v>44029</v>
      </c>
      <c r="R192" s="90">
        <v>10265544.317</v>
      </c>
      <c r="S192" s="90">
        <v>10453353.4774375</v>
      </c>
      <c r="T192" s="3"/>
      <c r="U192" s="91">
        <v>7.0702717493986702E-6</v>
      </c>
      <c r="V192" s="92">
        <v>1.1734816373063901</v>
      </c>
      <c r="W192" s="91">
        <v>2.2285895829554601E-4</v>
      </c>
      <c r="X192" s="92">
        <v>3.07955117023084E-2</v>
      </c>
      <c r="Y192" s="91">
        <v>4.1593409678171199E-3</v>
      </c>
      <c r="Z192" s="92">
        <v>18.566090005624599</v>
      </c>
      <c r="AA192" s="91">
        <v>1.18191711771942E-2</v>
      </c>
      <c r="AB192" s="92">
        <v>22.079945478530099</v>
      </c>
      <c r="AC192" s="91"/>
      <c r="AD192" s="92"/>
      <c r="AE192" s="91"/>
      <c r="AF192" s="93"/>
      <c r="AG192" s="91">
        <v>1.2423080806911501E-4</v>
      </c>
      <c r="AH192" s="92">
        <v>-0.89380687131779302</v>
      </c>
      <c r="AI192" s="91">
        <v>4.6938544764998404E-3</v>
      </c>
      <c r="AJ192" s="92">
        <v>14.9527611275553</v>
      </c>
      <c r="AK192" s="91">
        <v>3.1327411748861798E-2</v>
      </c>
      <c r="AL192" s="91">
        <v>1.52681609852152E-2</v>
      </c>
      <c r="AM192" s="92">
        <v>29.617503720714002</v>
      </c>
      <c r="AN192" s="3"/>
      <c r="AO192" s="94">
        <v>4.3682054638338698E-4</v>
      </c>
      <c r="AP192" s="94">
        <v>6.8769131758017499E-6</v>
      </c>
      <c r="AQ192" s="94">
        <v>1.51865243242355E-3</v>
      </c>
      <c r="AR192" s="94">
        <v>1.2423080806911501E-4</v>
      </c>
      <c r="AS192" s="95">
        <v>12</v>
      </c>
      <c r="AT192" s="95">
        <v>0</v>
      </c>
      <c r="AU192" s="95">
        <v>7</v>
      </c>
      <c r="AV192" s="96">
        <v>5</v>
      </c>
      <c r="AW192" s="3"/>
      <c r="AX192" s="97">
        <v>7.6751173650904995E-4</v>
      </c>
      <c r="AY192" s="98">
        <v>-22.747007495170699</v>
      </c>
      <c r="AZ192" s="98">
        <v>0.58731494007406604</v>
      </c>
      <c r="BA192" s="98">
        <v>-14.0701862450078</v>
      </c>
      <c r="BB192" s="89">
        <v>7.9303227032596603E-5</v>
      </c>
      <c r="BC192" s="99">
        <v>0</v>
      </c>
      <c r="BD192" s="86">
        <v>44029</v>
      </c>
      <c r="BE192" s="86"/>
      <c r="BF192" s="95"/>
      <c r="BG192" s="86"/>
      <c r="BH192" s="3"/>
    </row>
    <row r="193" spans="1:60" x14ac:dyDescent="0.25">
      <c r="A193" s="3"/>
      <c r="B193" s="81" t="s">
        <v>1405</v>
      </c>
      <c r="C193" s="81" t="s">
        <v>3816</v>
      </c>
      <c r="D193" s="81" t="s">
        <v>687</v>
      </c>
      <c r="E193" s="82" t="s">
        <v>1161</v>
      </c>
      <c r="F193" s="82" t="s">
        <v>1108</v>
      </c>
      <c r="G193" s="83" t="s">
        <v>1125</v>
      </c>
      <c r="H193" s="84" t="s">
        <v>1145</v>
      </c>
      <c r="I193" s="85" t="s">
        <v>3651</v>
      </c>
      <c r="J193" s="85" t="s">
        <v>3817</v>
      </c>
      <c r="K193" s="3"/>
      <c r="L193" s="86">
        <v>44029</v>
      </c>
      <c r="M193" s="87">
        <v>488606.34375</v>
      </c>
      <c r="N193" s="88">
        <v>488606.34375</v>
      </c>
      <c r="O193" s="88">
        <v>536880.16566085804</v>
      </c>
      <c r="P193" s="89">
        <f t="shared" si="2"/>
        <v>0.91008454959136609</v>
      </c>
      <c r="Q193" s="86">
        <v>43910</v>
      </c>
      <c r="R193" s="90">
        <v>22027996.44675</v>
      </c>
      <c r="S193" s="90">
        <v>20587192.805343799</v>
      </c>
      <c r="T193" s="3"/>
      <c r="U193" s="91">
        <v>-4.631767014871E-4</v>
      </c>
      <c r="V193" s="92">
        <v>1.12645693998275</v>
      </c>
      <c r="W193" s="91">
        <v>1.0951778243906999E-2</v>
      </c>
      <c r="X193" s="92">
        <v>1.10368744026346</v>
      </c>
      <c r="Y193" s="91">
        <v>2.4430243867755101E-2</v>
      </c>
      <c r="Z193" s="92">
        <v>20.593180295603801</v>
      </c>
      <c r="AA193" s="91">
        <v>0.180292936096666</v>
      </c>
      <c r="AB193" s="92">
        <v>38.927321970462799</v>
      </c>
      <c r="AC193" s="91">
        <v>0.26578730760404101</v>
      </c>
      <c r="AD193" s="92">
        <v>51.9269267127966</v>
      </c>
      <c r="AE193" s="91">
        <v>0.26341924785083398</v>
      </c>
      <c r="AF193" s="93">
        <v>47.1813344797702</v>
      </c>
      <c r="AG193" s="91">
        <v>-3.5269486324068601E-2</v>
      </c>
      <c r="AH193" s="92">
        <v>-4.4331785845351996</v>
      </c>
      <c r="AI193" s="91">
        <v>6.5102966063932399E-2</v>
      </c>
      <c r="AJ193" s="92">
        <v>20.993672286305799</v>
      </c>
      <c r="AK193" s="91">
        <v>0.68299236618215198</v>
      </c>
      <c r="AL193" s="91">
        <v>3.3751539276636301E-2</v>
      </c>
      <c r="AM193" s="92">
        <v>-38.211703684297397</v>
      </c>
      <c r="AN193" s="3"/>
      <c r="AO193" s="94">
        <v>3.6625345119318801E-2</v>
      </c>
      <c r="AP193" s="94">
        <v>-2.3510042647103501E-2</v>
      </c>
      <c r="AQ193" s="94">
        <v>0.14259513306023999</v>
      </c>
      <c r="AR193" s="94">
        <v>-9.9096050585067097E-2</v>
      </c>
      <c r="AS193" s="95">
        <v>8</v>
      </c>
      <c r="AT193" s="95">
        <v>4</v>
      </c>
      <c r="AU193" s="95">
        <v>7</v>
      </c>
      <c r="AV193" s="96">
        <v>5</v>
      </c>
      <c r="AW193" s="3"/>
      <c r="AX193" s="97">
        <v>0.136057228845748</v>
      </c>
      <c r="AY193" s="98">
        <v>1.1757610564618499</v>
      </c>
      <c r="AZ193" s="98">
        <v>1.12970451557339</v>
      </c>
      <c r="BA193" s="98">
        <v>1.8540876745792001</v>
      </c>
      <c r="BB193" s="89">
        <v>1.40812438899775E-2</v>
      </c>
      <c r="BC193" s="99">
        <v>-11.6189344922022</v>
      </c>
      <c r="BD193" s="86">
        <v>43910</v>
      </c>
      <c r="BE193" s="86">
        <v>43990</v>
      </c>
      <c r="BF193" s="95"/>
      <c r="BG193" s="86"/>
      <c r="BH193" s="3"/>
    </row>
    <row r="194" spans="1:60" x14ac:dyDescent="0.25">
      <c r="A194" s="3"/>
      <c r="B194" s="81" t="s">
        <v>1406</v>
      </c>
      <c r="C194" s="81" t="s">
        <v>3818</v>
      </c>
      <c r="D194" s="81" t="s">
        <v>687</v>
      </c>
      <c r="E194" s="82" t="s">
        <v>1162</v>
      </c>
      <c r="F194" s="82" t="s">
        <v>1108</v>
      </c>
      <c r="G194" s="83" t="s">
        <v>1125</v>
      </c>
      <c r="H194" s="84" t="s">
        <v>1145</v>
      </c>
      <c r="I194" s="85" t="s">
        <v>3651</v>
      </c>
      <c r="J194" s="85" t="s">
        <v>3819</v>
      </c>
      <c r="K194" s="3"/>
      <c r="L194" s="86">
        <v>44029</v>
      </c>
      <c r="M194" s="87">
        <v>503743.27500009502</v>
      </c>
      <c r="N194" s="88">
        <v>503743.27500009502</v>
      </c>
      <c r="O194" s="88">
        <v>553162.73925304401</v>
      </c>
      <c r="P194" s="89">
        <f t="shared" si="2"/>
        <v>0.91066017150814982</v>
      </c>
      <c r="Q194" s="86">
        <v>43910</v>
      </c>
      <c r="R194" s="90">
        <v>15021256.611375</v>
      </c>
      <c r="S194" s="90">
        <v>10409974.034125</v>
      </c>
      <c r="T194" s="3"/>
      <c r="U194" s="91">
        <v>-4.6040142024139597E-4</v>
      </c>
      <c r="V194" s="92">
        <v>1.1267344681073199</v>
      </c>
      <c r="W194" s="91">
        <v>1.10350328959612E-2</v>
      </c>
      <c r="X194" s="92">
        <v>1.1120129054688701</v>
      </c>
      <c r="Y194" s="91">
        <v>2.5543107207340699E-2</v>
      </c>
      <c r="Z194" s="92">
        <v>20.704466629569701</v>
      </c>
      <c r="AA194" s="91">
        <v>0.18298507120023699</v>
      </c>
      <c r="AB194" s="92">
        <v>39.196535480849001</v>
      </c>
      <c r="AC194" s="91">
        <v>0.27395249747496597</v>
      </c>
      <c r="AD194" s="92">
        <v>52.743445699918098</v>
      </c>
      <c r="AE194" s="91">
        <v>0.27688128673267798</v>
      </c>
      <c r="AF194" s="93">
        <v>48.527538367954499</v>
      </c>
      <c r="AG194" s="91">
        <v>-3.5224454303715902E-2</v>
      </c>
      <c r="AH194" s="92">
        <v>-4.4286753824999296</v>
      </c>
      <c r="AI194" s="91">
        <v>6.6377347275192705E-2</v>
      </c>
      <c r="AJ194" s="92">
        <v>21.1211104074318</v>
      </c>
      <c r="AK194" s="91">
        <v>0.73507319687050798</v>
      </c>
      <c r="AL194" s="91">
        <v>3.5762404444540201E-2</v>
      </c>
      <c r="AM194" s="92">
        <v>-33.003620615461799</v>
      </c>
      <c r="AN194" s="3"/>
      <c r="AO194" s="94">
        <v>3.6632082403230001E-2</v>
      </c>
      <c r="AP194" s="94">
        <v>-2.3491004927564101E-2</v>
      </c>
      <c r="AQ194" s="94">
        <v>0.14281461805701801</v>
      </c>
      <c r="AR194" s="94">
        <v>-9.8913949354900998E-2</v>
      </c>
      <c r="AS194" s="95">
        <v>8</v>
      </c>
      <c r="AT194" s="95">
        <v>4</v>
      </c>
      <c r="AU194" s="95">
        <v>7</v>
      </c>
      <c r="AV194" s="96">
        <v>5</v>
      </c>
      <c r="AW194" s="3"/>
      <c r="AX194" s="97">
        <v>0.13604756245069399</v>
      </c>
      <c r="AY194" s="98">
        <v>1.19419939365798</v>
      </c>
      <c r="AZ194" s="98">
        <v>1.1381191933305701</v>
      </c>
      <c r="BA194" s="98">
        <v>1.8846977025823399</v>
      </c>
      <c r="BB194" s="89">
        <v>1.4080368027152901E-2</v>
      </c>
      <c r="BC194" s="99">
        <v>-11.5724587441364</v>
      </c>
      <c r="BD194" s="86">
        <v>43910</v>
      </c>
      <c r="BE194" s="86">
        <v>43990</v>
      </c>
      <c r="BF194" s="95"/>
      <c r="BG194" s="86"/>
      <c r="BH194" s="3"/>
    </row>
    <row r="195" spans="1:60" x14ac:dyDescent="0.25">
      <c r="A195" s="3"/>
      <c r="B195" s="81" t="s">
        <v>1407</v>
      </c>
      <c r="C195" s="81" t="s">
        <v>3820</v>
      </c>
      <c r="D195" s="81" t="s">
        <v>688</v>
      </c>
      <c r="E195" s="82" t="s">
        <v>1168</v>
      </c>
      <c r="F195" s="82" t="s">
        <v>1099</v>
      </c>
      <c r="G195" s="83" t="s">
        <v>1121</v>
      </c>
      <c r="H195" s="84" t="s">
        <v>1134</v>
      </c>
      <c r="I195" s="85" t="s">
        <v>3480</v>
      </c>
      <c r="J195" s="85" t="s">
        <v>1096</v>
      </c>
      <c r="K195" s="3"/>
      <c r="L195" s="86">
        <v>44029</v>
      </c>
      <c r="M195" s="87">
        <v>1092.8258999995901</v>
      </c>
      <c r="N195" s="88">
        <v>1092.8258999995901</v>
      </c>
      <c r="O195" s="88"/>
      <c r="P195" s="89" t="str">
        <f t="shared" si="2"/>
        <v/>
      </c>
      <c r="Q195" s="86"/>
      <c r="R195" s="90">
        <v>2090641.2890000001</v>
      </c>
      <c r="S195" s="90"/>
      <c r="T195" s="3"/>
      <c r="U195" s="91">
        <v>-5.0772813028743301E-3</v>
      </c>
      <c r="V195" s="92">
        <v>0.66504647984402299</v>
      </c>
      <c r="W195" s="91">
        <v>1.65451641205436E-2</v>
      </c>
      <c r="X195" s="92">
        <v>1.6630260279271201</v>
      </c>
      <c r="Y195" s="91">
        <v>-4.6868402841064402E-2</v>
      </c>
      <c r="Z195" s="92">
        <v>13.4633156247291</v>
      </c>
      <c r="AA195" s="91"/>
      <c r="AB195" s="92"/>
      <c r="AC195" s="91"/>
      <c r="AD195" s="92"/>
      <c r="AE195" s="91"/>
      <c r="AF195" s="93"/>
      <c r="AG195" s="91">
        <v>3.0675074685859701E-3</v>
      </c>
      <c r="AH195" s="92">
        <v>-0.59947920526610698</v>
      </c>
      <c r="AI195" s="91">
        <v>-2.2530943078891098E-3</v>
      </c>
      <c r="AJ195" s="92">
        <v>14.258066249123701</v>
      </c>
      <c r="AK195" s="91">
        <v>0.10339777475936</v>
      </c>
      <c r="AL195" s="91">
        <v>0.111279652101075</v>
      </c>
      <c r="AM195" s="92">
        <v>24.407080101111202</v>
      </c>
      <c r="AN195" s="3"/>
      <c r="AO195" s="94">
        <v>4.3717958069464699E-2</v>
      </c>
      <c r="AP195" s="94">
        <v>-4.3997473642812097E-2</v>
      </c>
      <c r="AQ195" s="94">
        <v>8.7268109644355704E-2</v>
      </c>
      <c r="AR195" s="94">
        <v>-9.7557479523820795E-2</v>
      </c>
      <c r="AS195" s="95"/>
      <c r="AT195" s="95"/>
      <c r="AU195" s="95"/>
      <c r="AV195" s="96"/>
      <c r="AW195" s="3"/>
      <c r="AX195" s="97"/>
      <c r="AY195" s="98"/>
      <c r="AZ195" s="98"/>
      <c r="BA195" s="98"/>
      <c r="BB195" s="89"/>
      <c r="BC195" s="99">
        <v>-24.909433819819199</v>
      </c>
      <c r="BD195" s="86">
        <v>43874</v>
      </c>
      <c r="BE195" s="86">
        <v>43913</v>
      </c>
      <c r="BF195" s="95"/>
      <c r="BG195" s="86"/>
      <c r="BH195" s="3"/>
    </row>
    <row r="196" spans="1:60" x14ac:dyDescent="0.25">
      <c r="A196" s="3"/>
      <c r="B196" s="81" t="s">
        <v>1408</v>
      </c>
      <c r="C196" s="81" t="s">
        <v>3821</v>
      </c>
      <c r="D196" s="81" t="s">
        <v>688</v>
      </c>
      <c r="E196" s="82" t="s">
        <v>1170</v>
      </c>
      <c r="F196" s="82" t="s">
        <v>1099</v>
      </c>
      <c r="G196" s="83" t="s">
        <v>1121</v>
      </c>
      <c r="H196" s="84" t="s">
        <v>1134</v>
      </c>
      <c r="I196" s="85" t="s">
        <v>3480</v>
      </c>
      <c r="J196" s="85" t="s">
        <v>3822</v>
      </c>
      <c r="K196" s="3"/>
      <c r="L196" s="86">
        <v>44029</v>
      </c>
      <c r="M196" s="87">
        <v>2148.6634000018198</v>
      </c>
      <c r="N196" s="88">
        <v>2148.6634000018198</v>
      </c>
      <c r="O196" s="88">
        <v>2266.2248000018299</v>
      </c>
      <c r="P196" s="89">
        <f t="shared" si="2"/>
        <v>0.94812456381206522</v>
      </c>
      <c r="Q196" s="86">
        <v>43874</v>
      </c>
      <c r="R196" s="90">
        <v>11813391.122</v>
      </c>
      <c r="S196" s="90">
        <v>12788626.0018906</v>
      </c>
      <c r="T196" s="3"/>
      <c r="U196" s="91">
        <v>-5.0500347442721197E-3</v>
      </c>
      <c r="V196" s="92">
        <v>0.66777113570424296</v>
      </c>
      <c r="W196" s="91">
        <v>1.7381000689056202E-2</v>
      </c>
      <c r="X196" s="92">
        <v>1.7466096847783801</v>
      </c>
      <c r="Y196" s="91">
        <v>-4.2103878329726299E-2</v>
      </c>
      <c r="Z196" s="92">
        <v>13.9397680758702</v>
      </c>
      <c r="AA196" s="91">
        <v>0.10017700314900101</v>
      </c>
      <c r="AB196" s="92">
        <v>30.9157286756963</v>
      </c>
      <c r="AC196" s="91">
        <v>0.143806202808337</v>
      </c>
      <c r="AD196" s="92">
        <v>39.728816233226098</v>
      </c>
      <c r="AE196" s="91">
        <v>0.22730242933175801</v>
      </c>
      <c r="AF196" s="93">
        <v>43.569652627862503</v>
      </c>
      <c r="AG196" s="91">
        <v>3.5347330667718801E-3</v>
      </c>
      <c r="AH196" s="92">
        <v>-0.55275664544751602</v>
      </c>
      <c r="AI196" s="91">
        <v>3.2016436980484299E-3</v>
      </c>
      <c r="AJ196" s="92">
        <v>14.8035400497174</v>
      </c>
      <c r="AK196" s="91">
        <v>1.1486634000029901</v>
      </c>
      <c r="AL196" s="91">
        <v>9.0023329346877304E-2</v>
      </c>
      <c r="AM196" s="92">
        <v>119.735838980298</v>
      </c>
      <c r="AN196" s="3"/>
      <c r="AO196" s="94">
        <v>4.3746550010837403E-2</v>
      </c>
      <c r="AP196" s="94">
        <v>-4.3918891614375802E-2</v>
      </c>
      <c r="AQ196" s="94">
        <v>8.8162096983141994E-2</v>
      </c>
      <c r="AR196" s="94">
        <v>-9.6790656567463898E-2</v>
      </c>
      <c r="AS196" s="95">
        <v>7</v>
      </c>
      <c r="AT196" s="95">
        <v>5</v>
      </c>
      <c r="AU196" s="95">
        <v>7</v>
      </c>
      <c r="AV196" s="96">
        <v>5</v>
      </c>
      <c r="AW196" s="3"/>
      <c r="AX196" s="97">
        <v>0.14630605949088901</v>
      </c>
      <c r="AY196" s="98">
        <v>0.60145071741499101</v>
      </c>
      <c r="AZ196" s="98">
        <v>1.23650624734182</v>
      </c>
      <c r="BA196" s="98">
        <v>0.83211610766466004</v>
      </c>
      <c r="BB196" s="89">
        <v>1.5063815695357301E-2</v>
      </c>
      <c r="BC196" s="99">
        <v>-24.829151988844401</v>
      </c>
      <c r="BD196" s="86">
        <v>43874</v>
      </c>
      <c r="BE196" s="86">
        <v>43913</v>
      </c>
      <c r="BF196" s="95"/>
      <c r="BG196" s="86"/>
      <c r="BH196" s="3"/>
    </row>
    <row r="197" spans="1:60" x14ac:dyDescent="0.25">
      <c r="A197" s="3"/>
      <c r="B197" s="81" t="s">
        <v>1409</v>
      </c>
      <c r="C197" s="81" t="s">
        <v>3823</v>
      </c>
      <c r="D197" s="81" t="s">
        <v>688</v>
      </c>
      <c r="E197" s="82" t="s">
        <v>1171</v>
      </c>
      <c r="F197" s="82" t="s">
        <v>1099</v>
      </c>
      <c r="G197" s="83" t="s">
        <v>1121</v>
      </c>
      <c r="H197" s="84" t="s">
        <v>1134</v>
      </c>
      <c r="I197" s="85" t="s">
        <v>3480</v>
      </c>
      <c r="J197" s="85" t="s">
        <v>3824</v>
      </c>
      <c r="K197" s="3"/>
      <c r="L197" s="86">
        <v>44029</v>
      </c>
      <c r="M197" s="87">
        <v>1860.31379999965</v>
      </c>
      <c r="N197" s="88">
        <v>1860.31379999965</v>
      </c>
      <c r="O197" s="88">
        <v>1978.8344999998801</v>
      </c>
      <c r="P197" s="89">
        <f t="shared" si="2"/>
        <v>0.94010580470461913</v>
      </c>
      <c r="Q197" s="86">
        <v>43874</v>
      </c>
      <c r="R197" s="90">
        <v>9081782.5179999992</v>
      </c>
      <c r="S197" s="90">
        <v>8694673.5187343806</v>
      </c>
      <c r="T197" s="3"/>
      <c r="U197" s="91">
        <v>-5.1045038972006296E-3</v>
      </c>
      <c r="V197" s="92">
        <v>0.66232422041139205</v>
      </c>
      <c r="W197" s="91">
        <v>1.57099455736898E-2</v>
      </c>
      <c r="X197" s="92">
        <v>1.5795041732417301</v>
      </c>
      <c r="Y197" s="91">
        <v>-5.1609486241432002E-2</v>
      </c>
      <c r="Z197" s="92">
        <v>12.989207284699701</v>
      </c>
      <c r="AA197" s="91">
        <v>7.8332073848287095E-2</v>
      </c>
      <c r="AB197" s="92">
        <v>28.7312357456249</v>
      </c>
      <c r="AC197" s="91">
        <v>9.8894904947956094E-2</v>
      </c>
      <c r="AD197" s="92">
        <v>35.237686447217101</v>
      </c>
      <c r="AE197" s="91">
        <v>0.15745279151451499</v>
      </c>
      <c r="AF197" s="93">
        <v>36.584688846138299</v>
      </c>
      <c r="AG197" s="91">
        <v>2.6003929524449601E-3</v>
      </c>
      <c r="AH197" s="92">
        <v>-0.64619065688020805</v>
      </c>
      <c r="AI197" s="91">
        <v>-7.67836706381786E-3</v>
      </c>
      <c r="AJ197" s="92">
        <v>13.715538973527099</v>
      </c>
      <c r="AK197" s="91">
        <v>0.86031379999942104</v>
      </c>
      <c r="AL197" s="91">
        <v>7.2463951353711295E-2</v>
      </c>
      <c r="AM197" s="92">
        <v>90.900878979940899</v>
      </c>
      <c r="AN197" s="3"/>
      <c r="AO197" s="94">
        <v>4.3689356363756801E-2</v>
      </c>
      <c r="AP197" s="94">
        <v>-4.4076028183553703E-2</v>
      </c>
      <c r="AQ197" s="94">
        <v>8.63747528237582E-2</v>
      </c>
      <c r="AR197" s="94">
        <v>-9.8323604454926702E-2</v>
      </c>
      <c r="AS197" s="95">
        <v>7</v>
      </c>
      <c r="AT197" s="95">
        <v>5</v>
      </c>
      <c r="AU197" s="95">
        <v>7</v>
      </c>
      <c r="AV197" s="96">
        <v>5</v>
      </c>
      <c r="AW197" s="3"/>
      <c r="AX197" s="97">
        <v>0.146308376684465</v>
      </c>
      <c r="AY197" s="98">
        <v>0.46197676498923101</v>
      </c>
      <c r="AZ197" s="98">
        <v>1.14038629490096</v>
      </c>
      <c r="BA197" s="98">
        <v>0.63603569431961704</v>
      </c>
      <c r="BB197" s="89">
        <v>1.50626964636103E-2</v>
      </c>
      <c r="BC197" s="99">
        <v>-24.98982608199</v>
      </c>
      <c r="BD197" s="86">
        <v>43874</v>
      </c>
      <c r="BE197" s="86">
        <v>43914</v>
      </c>
      <c r="BF197" s="95"/>
      <c r="BG197" s="86"/>
      <c r="BH197" s="3"/>
    </row>
    <row r="198" spans="1:60" x14ac:dyDescent="0.25">
      <c r="A198" s="3"/>
      <c r="B198" s="81" t="s">
        <v>1410</v>
      </c>
      <c r="C198" s="81" t="s">
        <v>3825</v>
      </c>
      <c r="D198" s="81" t="s">
        <v>689</v>
      </c>
      <c r="E198" s="82" t="s">
        <v>1168</v>
      </c>
      <c r="F198" s="82" t="s">
        <v>1099</v>
      </c>
      <c r="G198" s="83" t="s">
        <v>1121</v>
      </c>
      <c r="H198" s="84" t="s">
        <v>1132</v>
      </c>
      <c r="I198" s="85" t="s">
        <v>3480</v>
      </c>
      <c r="J198" s="85" t="s">
        <v>1096</v>
      </c>
      <c r="K198" s="3"/>
      <c r="L198" s="86">
        <v>44029</v>
      </c>
      <c r="M198" s="87">
        <v>1065.33019999973</v>
      </c>
      <c r="N198" s="88">
        <v>1065.33019999973</v>
      </c>
      <c r="O198" s="88"/>
      <c r="P198" s="89" t="str">
        <f t="shared" si="2"/>
        <v/>
      </c>
      <c r="Q198" s="86"/>
      <c r="R198" s="90">
        <v>4792909.5319999997</v>
      </c>
      <c r="S198" s="90"/>
      <c r="T198" s="3"/>
      <c r="U198" s="91">
        <v>-5.6779193391776096E-3</v>
      </c>
      <c r="V198" s="92">
        <v>0.60498267621369495</v>
      </c>
      <c r="W198" s="91">
        <v>3.49825040393625E-3</v>
      </c>
      <c r="X198" s="92">
        <v>0.358334656266379</v>
      </c>
      <c r="Y198" s="91">
        <v>2.70030619303725E-2</v>
      </c>
      <c r="Z198" s="92">
        <v>20.850462101865599</v>
      </c>
      <c r="AA198" s="91"/>
      <c r="AB198" s="92"/>
      <c r="AC198" s="91"/>
      <c r="AD198" s="92"/>
      <c r="AE198" s="91"/>
      <c r="AF198" s="93"/>
      <c r="AG198" s="91">
        <v>-5.6298441859326002E-3</v>
      </c>
      <c r="AH198" s="92">
        <v>-1.4692143707179599</v>
      </c>
      <c r="AI198" s="91">
        <v>3.9237847513504703E-2</v>
      </c>
      <c r="AJ198" s="92">
        <v>18.407160431263001</v>
      </c>
      <c r="AK198" s="91">
        <v>6.4371839594969102E-2</v>
      </c>
      <c r="AL198" s="91">
        <v>7.0425410016469001E-2</v>
      </c>
      <c r="AM198" s="92">
        <v>21.299978279974301</v>
      </c>
      <c r="AN198" s="3"/>
      <c r="AO198" s="94">
        <v>1.0678731609004901E-2</v>
      </c>
      <c r="AP198" s="94">
        <v>-1.6494668368068201E-2</v>
      </c>
      <c r="AQ198" s="94">
        <v>3.7905559418504702E-2</v>
      </c>
      <c r="AR198" s="94">
        <v>-1.8621746822645901E-2</v>
      </c>
      <c r="AS198" s="95"/>
      <c r="AT198" s="95"/>
      <c r="AU198" s="95"/>
      <c r="AV198" s="96"/>
      <c r="AW198" s="3"/>
      <c r="AX198" s="97"/>
      <c r="AY198" s="98"/>
      <c r="AZ198" s="98"/>
      <c r="BA198" s="98"/>
      <c r="BB198" s="89"/>
      <c r="BC198" s="99">
        <v>-5.6274331747917996</v>
      </c>
      <c r="BD198" s="86">
        <v>43871</v>
      </c>
      <c r="BE198" s="86">
        <v>43913</v>
      </c>
      <c r="BF198" s="95">
        <v>58</v>
      </c>
      <c r="BG198" s="86">
        <v>43951</v>
      </c>
      <c r="BH198" s="3"/>
    </row>
    <row r="199" spans="1:60" x14ac:dyDescent="0.25">
      <c r="A199" s="3"/>
      <c r="B199" s="81" t="s">
        <v>1411</v>
      </c>
      <c r="C199" s="81" t="s">
        <v>3826</v>
      </c>
      <c r="D199" s="81" t="s">
        <v>689</v>
      </c>
      <c r="E199" s="82" t="s">
        <v>1170</v>
      </c>
      <c r="F199" s="82" t="s">
        <v>1099</v>
      </c>
      <c r="G199" s="83" t="s">
        <v>1121</v>
      </c>
      <c r="H199" s="84" t="s">
        <v>1132</v>
      </c>
      <c r="I199" s="85" t="s">
        <v>3480</v>
      </c>
      <c r="J199" s="85" t="s">
        <v>3827</v>
      </c>
      <c r="K199" s="3"/>
      <c r="L199" s="86">
        <v>44029</v>
      </c>
      <c r="M199" s="87">
        <v>1422.8291999995699</v>
      </c>
      <c r="N199" s="88">
        <v>1422.8291999995699</v>
      </c>
      <c r="O199" s="88">
        <v>1439.1663000006199</v>
      </c>
      <c r="P199" s="89">
        <f t="shared" ref="P199:P262" si="3">IFERROR(N199/O199,"")</f>
        <v>0.98864821945799941</v>
      </c>
      <c r="Q199" s="86">
        <v>44020</v>
      </c>
      <c r="R199" s="90">
        <v>1494606.36</v>
      </c>
      <c r="S199" s="90">
        <v>1283005.8387714799</v>
      </c>
      <c r="T199" s="3"/>
      <c r="U199" s="91">
        <v>-5.6724704254520501E-3</v>
      </c>
      <c r="V199" s="92">
        <v>0.60552756758625004</v>
      </c>
      <c r="W199" s="91">
        <v>3.6632108894991701E-3</v>
      </c>
      <c r="X199" s="92">
        <v>0.374830704822671</v>
      </c>
      <c r="Y199" s="91">
        <v>2.80277027122793E-2</v>
      </c>
      <c r="Z199" s="92">
        <v>20.9529261800635</v>
      </c>
      <c r="AA199" s="91">
        <v>7.9868724416883197E-2</v>
      </c>
      <c r="AB199" s="92">
        <v>28.884900802484498</v>
      </c>
      <c r="AC199" s="91">
        <v>0.11855038593421301</v>
      </c>
      <c r="AD199" s="92">
        <v>37.203234545828302</v>
      </c>
      <c r="AE199" s="91">
        <v>0.144309433320886</v>
      </c>
      <c r="AF199" s="93">
        <v>35.2703530268045</v>
      </c>
      <c r="AG199" s="91">
        <v>-5.53722952281532E-3</v>
      </c>
      <c r="AH199" s="92">
        <v>-1.45995290440624</v>
      </c>
      <c r="AI199" s="91">
        <v>4.03717066237732E-2</v>
      </c>
      <c r="AJ199" s="92">
        <v>18.520546342275299</v>
      </c>
      <c r="AK199" s="91">
        <v>0.42282919999910501</v>
      </c>
      <c r="AL199" s="91">
        <v>4.0507186124159503E-2</v>
      </c>
      <c r="AM199" s="92">
        <v>46.687091603060303</v>
      </c>
      <c r="AN199" s="3"/>
      <c r="AO199" s="94">
        <v>1.0684170489184901E-2</v>
      </c>
      <c r="AP199" s="94">
        <v>-1.6489331300363098E-2</v>
      </c>
      <c r="AQ199" s="94">
        <v>3.8076279586675803E-2</v>
      </c>
      <c r="AR199" s="94">
        <v>-1.84657723884811E-2</v>
      </c>
      <c r="AS199" s="95">
        <v>8</v>
      </c>
      <c r="AT199" s="95">
        <v>4</v>
      </c>
      <c r="AU199" s="95">
        <v>7</v>
      </c>
      <c r="AV199" s="96">
        <v>5</v>
      </c>
      <c r="AW199" s="3"/>
      <c r="AX199" s="97">
        <v>4.2415184040801301E-2</v>
      </c>
      <c r="AY199" s="98">
        <v>1.3279761360154201</v>
      </c>
      <c r="AZ199" s="98">
        <v>0.86790942312018204</v>
      </c>
      <c r="BA199" s="98">
        <v>1.8861335029141599</v>
      </c>
      <c r="BB199" s="89">
        <v>4.3763244382898801E-3</v>
      </c>
      <c r="BC199" s="99">
        <v>-5.6057088535744697</v>
      </c>
      <c r="BD199" s="86">
        <v>43871</v>
      </c>
      <c r="BE199" s="86">
        <v>43913</v>
      </c>
      <c r="BF199" s="95">
        <v>58</v>
      </c>
      <c r="BG199" s="86">
        <v>43951</v>
      </c>
      <c r="BH199" s="3"/>
    </row>
    <row r="200" spans="1:60" x14ac:dyDescent="0.25">
      <c r="A200" s="3"/>
      <c r="B200" s="81" t="s">
        <v>1412</v>
      </c>
      <c r="C200" s="81" t="s">
        <v>3828</v>
      </c>
      <c r="D200" s="81" t="s">
        <v>689</v>
      </c>
      <c r="E200" s="82" t="s">
        <v>1171</v>
      </c>
      <c r="F200" s="82" t="s">
        <v>1099</v>
      </c>
      <c r="G200" s="83" t="s">
        <v>1121</v>
      </c>
      <c r="H200" s="84" t="s">
        <v>1132</v>
      </c>
      <c r="I200" s="85" t="s">
        <v>3480</v>
      </c>
      <c r="J200" s="85" t="s">
        <v>3829</v>
      </c>
      <c r="K200" s="3"/>
      <c r="L200" s="86">
        <v>44029</v>
      </c>
      <c r="M200" s="87">
        <v>1398.7794000003501</v>
      </c>
      <c r="N200" s="88">
        <v>1398.7794000003501</v>
      </c>
      <c r="O200" s="88">
        <v>1415.1184000000401</v>
      </c>
      <c r="P200" s="89">
        <f t="shared" si="3"/>
        <v>0.98845396964685817</v>
      </c>
      <c r="Q200" s="86">
        <v>44020</v>
      </c>
      <c r="R200" s="90">
        <v>17109241.991</v>
      </c>
      <c r="S200" s="90">
        <v>14121526.7322344</v>
      </c>
      <c r="T200" s="3"/>
      <c r="U200" s="91">
        <v>-5.6942400779007602E-3</v>
      </c>
      <c r="V200" s="92">
        <v>0.60335060234137905</v>
      </c>
      <c r="W200" s="91">
        <v>3.0063385092944398E-3</v>
      </c>
      <c r="X200" s="92">
        <v>0.30914346680219801</v>
      </c>
      <c r="Y200" s="91">
        <v>2.4061254818661799E-2</v>
      </c>
      <c r="Z200" s="92">
        <v>20.5562813907163</v>
      </c>
      <c r="AA200" s="91">
        <v>7.2030423181786304E-2</v>
      </c>
      <c r="AB200" s="92">
        <v>28.101070678967499</v>
      </c>
      <c r="AC200" s="91">
        <v>0.108212595829245</v>
      </c>
      <c r="AD200" s="92">
        <v>36.169455535302397</v>
      </c>
      <c r="AE200" s="91">
        <v>0.13053252195823001</v>
      </c>
      <c r="AF200" s="93">
        <v>33.892661890538903</v>
      </c>
      <c r="AG200" s="91">
        <v>-5.9061613619633101E-3</v>
      </c>
      <c r="AH200" s="92">
        <v>-1.4968460883210399</v>
      </c>
      <c r="AI200" s="91">
        <v>3.6019770879647701E-2</v>
      </c>
      <c r="AJ200" s="92">
        <v>18.085352767870098</v>
      </c>
      <c r="AK200" s="91">
        <v>0.398779400000349</v>
      </c>
      <c r="AL200" s="91">
        <v>3.8511813545483199E-2</v>
      </c>
      <c r="AM200" s="92">
        <v>44.282111603184603</v>
      </c>
      <c r="AN200" s="3"/>
      <c r="AO200" s="94">
        <v>1.06648105738714E-2</v>
      </c>
      <c r="AP200" s="94">
        <v>-1.65107035700203E-2</v>
      </c>
      <c r="AQ200" s="94">
        <v>3.7396896894279101E-2</v>
      </c>
      <c r="AR200" s="94">
        <v>-1.9019351007045798E-2</v>
      </c>
      <c r="AS200" s="95">
        <v>8</v>
      </c>
      <c r="AT200" s="95">
        <v>4</v>
      </c>
      <c r="AU200" s="95">
        <v>7</v>
      </c>
      <c r="AV200" s="96">
        <v>5</v>
      </c>
      <c r="AW200" s="3"/>
      <c r="AX200" s="97">
        <v>4.24074941999424E-2</v>
      </c>
      <c r="AY200" s="98">
        <v>1.1566901872756701</v>
      </c>
      <c r="AZ200" s="98">
        <v>0.84074780743139899</v>
      </c>
      <c r="BA200" s="98">
        <v>1.6343531526054</v>
      </c>
      <c r="BB200" s="89">
        <v>4.3754241058513799E-3</v>
      </c>
      <c r="BC200" s="99">
        <v>-5.6881914719197102</v>
      </c>
      <c r="BD200" s="86">
        <v>43871</v>
      </c>
      <c r="BE200" s="86">
        <v>43913</v>
      </c>
      <c r="BF200" s="95">
        <v>62</v>
      </c>
      <c r="BG200" s="86">
        <v>43957</v>
      </c>
      <c r="BH200" s="3"/>
    </row>
    <row r="201" spans="1:60" x14ac:dyDescent="0.25">
      <c r="A201" s="3"/>
      <c r="B201" s="81" t="s">
        <v>1413</v>
      </c>
      <c r="C201" s="81" t="s">
        <v>3830</v>
      </c>
      <c r="D201" s="81" t="s">
        <v>690</v>
      </c>
      <c r="E201" s="82" t="s">
        <v>1168</v>
      </c>
      <c r="F201" s="82" t="s">
        <v>1099</v>
      </c>
      <c r="G201" s="83" t="s">
        <v>1121</v>
      </c>
      <c r="H201" s="84" t="s">
        <v>1133</v>
      </c>
      <c r="I201" s="85" t="s">
        <v>3480</v>
      </c>
      <c r="J201" s="85" t="s">
        <v>1096</v>
      </c>
      <c r="K201" s="3"/>
      <c r="L201" s="86">
        <v>44029</v>
      </c>
      <c r="M201" s="87">
        <v>1061.48550000042</v>
      </c>
      <c r="N201" s="88">
        <v>1061.48550000042</v>
      </c>
      <c r="O201" s="88"/>
      <c r="P201" s="89" t="str">
        <f t="shared" si="3"/>
        <v/>
      </c>
      <c r="Q201" s="86"/>
      <c r="R201" s="90">
        <v>3910283.6359999999</v>
      </c>
      <c r="S201" s="90"/>
      <c r="T201" s="3"/>
      <c r="U201" s="91">
        <v>-5.1809086580760803E-3</v>
      </c>
      <c r="V201" s="92">
        <v>0.65468374432384702</v>
      </c>
      <c r="W201" s="91">
        <v>7.2778359790390797E-3</v>
      </c>
      <c r="X201" s="92">
        <v>0.73629321377666201</v>
      </c>
      <c r="Y201" s="91">
        <v>-7.6992002123006404E-3</v>
      </c>
      <c r="Z201" s="92">
        <v>17.3802358875982</v>
      </c>
      <c r="AA201" s="91"/>
      <c r="AB201" s="92"/>
      <c r="AC201" s="91"/>
      <c r="AD201" s="92"/>
      <c r="AE201" s="91"/>
      <c r="AF201" s="93"/>
      <c r="AG201" s="91">
        <v>-2.42185021943442E-3</v>
      </c>
      <c r="AH201" s="92">
        <v>-1.14841497406815</v>
      </c>
      <c r="AI201" s="91">
        <v>1.7375457502566902E-2</v>
      </c>
      <c r="AJ201" s="92">
        <v>16.2209214301547</v>
      </c>
      <c r="AK201" s="91">
        <v>6.1297756426938597E-2</v>
      </c>
      <c r="AL201" s="91">
        <v>6.5587025294007603E-2</v>
      </c>
      <c r="AM201" s="92">
        <v>21.824201329873201</v>
      </c>
      <c r="AN201" s="3"/>
      <c r="AO201" s="94">
        <v>1.8210099828138499E-2</v>
      </c>
      <c r="AP201" s="94">
        <v>-2.68282394845301E-2</v>
      </c>
      <c r="AQ201" s="94">
        <v>5.6210255037513E-2</v>
      </c>
      <c r="AR201" s="94">
        <v>-5.1082904222348603E-2</v>
      </c>
      <c r="AS201" s="95"/>
      <c r="AT201" s="95"/>
      <c r="AU201" s="95"/>
      <c r="AV201" s="96"/>
      <c r="AW201" s="3"/>
      <c r="AX201" s="97">
        <v>8.1679325643781303E-2</v>
      </c>
      <c r="AY201" s="98">
        <v>0.59742259050017299</v>
      </c>
      <c r="AZ201" s="98">
        <v>0.69520354399901396</v>
      </c>
      <c r="BA201" s="98">
        <v>0.81746247581031595</v>
      </c>
      <c r="BB201" s="89">
        <v>8.4136355204009299E-3</v>
      </c>
      <c r="BC201" s="99">
        <v>-14.4318848402327</v>
      </c>
      <c r="BD201" s="86">
        <v>43874</v>
      </c>
      <c r="BE201" s="86">
        <v>43913</v>
      </c>
      <c r="BF201" s="95">
        <v>102</v>
      </c>
      <c r="BG201" s="86">
        <v>44018</v>
      </c>
      <c r="BH201" s="3"/>
    </row>
    <row r="202" spans="1:60" x14ac:dyDescent="0.25">
      <c r="A202" s="3"/>
      <c r="B202" s="81" t="s">
        <v>1414</v>
      </c>
      <c r="C202" s="81" t="s">
        <v>3831</v>
      </c>
      <c r="D202" s="81" t="s">
        <v>690</v>
      </c>
      <c r="E202" s="82" t="s">
        <v>1170</v>
      </c>
      <c r="F202" s="82" t="s">
        <v>1099</v>
      </c>
      <c r="G202" s="83" t="s">
        <v>1121</v>
      </c>
      <c r="H202" s="84" t="s">
        <v>1133</v>
      </c>
      <c r="I202" s="85" t="s">
        <v>3480</v>
      </c>
      <c r="J202" s="85" t="s">
        <v>3832</v>
      </c>
      <c r="K202" s="3"/>
      <c r="L202" s="86">
        <v>44029</v>
      </c>
      <c r="M202" s="87">
        <v>1754.4515000004301</v>
      </c>
      <c r="N202" s="88">
        <v>1754.4515000004301</v>
      </c>
      <c r="O202" s="88">
        <v>1780.9264000002299</v>
      </c>
      <c r="P202" s="89">
        <f t="shared" si="3"/>
        <v>0.9851341975727933</v>
      </c>
      <c r="Q202" s="86">
        <v>44018</v>
      </c>
      <c r="R202" s="90">
        <v>7040959.3540000003</v>
      </c>
      <c r="S202" s="90">
        <v>6939611.9437968703</v>
      </c>
      <c r="T202" s="3"/>
      <c r="U202" s="91">
        <v>-5.1673190955625597E-3</v>
      </c>
      <c r="V202" s="92">
        <v>0.65604270057519898</v>
      </c>
      <c r="W202" s="91">
        <v>7.6918680842936703E-3</v>
      </c>
      <c r="X202" s="92">
        <v>0.77769642430212105</v>
      </c>
      <c r="Y202" s="91">
        <v>-5.2221469240976096E-3</v>
      </c>
      <c r="Z202" s="92">
        <v>17.627941216429502</v>
      </c>
      <c r="AA202" s="91">
        <v>7.7661327350142501E-2</v>
      </c>
      <c r="AB202" s="92">
        <v>28.664161095803099</v>
      </c>
      <c r="AC202" s="91">
        <v>0.128385523490579</v>
      </c>
      <c r="AD202" s="92">
        <v>38.186748301435699</v>
      </c>
      <c r="AE202" s="91">
        <v>0.17566258241277</v>
      </c>
      <c r="AF202" s="93">
        <v>38.405667935963699</v>
      </c>
      <c r="AG202" s="91">
        <v>-2.1894996043556598E-3</v>
      </c>
      <c r="AH202" s="92">
        <v>-1.1251799125602699</v>
      </c>
      <c r="AI202" s="91">
        <v>2.0152656736172499E-2</v>
      </c>
      <c r="AJ202" s="92">
        <v>16.498641353537099</v>
      </c>
      <c r="AK202" s="91">
        <v>0.75445150000043204</v>
      </c>
      <c r="AL202" s="91">
        <v>6.5405753555751303E-2</v>
      </c>
      <c r="AM202" s="92">
        <v>80.314648980041994</v>
      </c>
      <c r="AN202" s="3"/>
      <c r="AO202" s="94">
        <v>1.8224100787847398E-2</v>
      </c>
      <c r="AP202" s="94">
        <v>-2.68149989879021E-2</v>
      </c>
      <c r="AQ202" s="94">
        <v>5.6644362790393601E-2</v>
      </c>
      <c r="AR202" s="94">
        <v>-5.0679886284342501E-2</v>
      </c>
      <c r="AS202" s="95">
        <v>7</v>
      </c>
      <c r="AT202" s="95">
        <v>5</v>
      </c>
      <c r="AU202" s="95">
        <v>7</v>
      </c>
      <c r="AV202" s="96">
        <v>5</v>
      </c>
      <c r="AW202" s="3"/>
      <c r="AX202" s="97">
        <v>7.8209675433754497E-2</v>
      </c>
      <c r="AY202" s="98">
        <v>0.72491794003781296</v>
      </c>
      <c r="AZ202" s="98">
        <v>0.97830843008068802</v>
      </c>
      <c r="BA202" s="98">
        <v>0.99512434968528396</v>
      </c>
      <c r="BB202" s="89">
        <v>8.0567399550363905E-3</v>
      </c>
      <c r="BC202" s="99">
        <v>-14.3861588226719</v>
      </c>
      <c r="BD202" s="86">
        <v>43874</v>
      </c>
      <c r="BE202" s="86">
        <v>43913</v>
      </c>
      <c r="BF202" s="95">
        <v>102</v>
      </c>
      <c r="BG202" s="86">
        <v>44018</v>
      </c>
      <c r="BH202" s="3"/>
    </row>
    <row r="203" spans="1:60" x14ac:dyDescent="0.25">
      <c r="A203" s="3"/>
      <c r="B203" s="81" t="s">
        <v>1415</v>
      </c>
      <c r="C203" s="81" t="s">
        <v>3833</v>
      </c>
      <c r="D203" s="81" t="s">
        <v>690</v>
      </c>
      <c r="E203" s="82" t="s">
        <v>1171</v>
      </c>
      <c r="F203" s="82" t="s">
        <v>1099</v>
      </c>
      <c r="G203" s="83" t="s">
        <v>1121</v>
      </c>
      <c r="H203" s="84" t="s">
        <v>1133</v>
      </c>
      <c r="I203" s="85" t="s">
        <v>3480</v>
      </c>
      <c r="J203" s="85" t="s">
        <v>3834</v>
      </c>
      <c r="K203" s="3"/>
      <c r="L203" s="86">
        <v>44029</v>
      </c>
      <c r="M203" s="87">
        <v>1573.0784000009301</v>
      </c>
      <c r="N203" s="88">
        <v>1573.0784000009301</v>
      </c>
      <c r="O203" s="88">
        <v>1601.4375999998299</v>
      </c>
      <c r="P203" s="89">
        <f t="shared" si="3"/>
        <v>0.98229141116775154</v>
      </c>
      <c r="Q203" s="86">
        <v>43874</v>
      </c>
      <c r="R203" s="90">
        <v>19678814.798999999</v>
      </c>
      <c r="S203" s="90">
        <v>18979724.3260625</v>
      </c>
      <c r="T203" s="3"/>
      <c r="U203" s="91">
        <v>-5.2081367002756503E-3</v>
      </c>
      <c r="V203" s="92">
        <v>0.65196094010389105</v>
      </c>
      <c r="W203" s="91">
        <v>6.4502375480515201E-3</v>
      </c>
      <c r="X203" s="92">
        <v>0.65353337067790596</v>
      </c>
      <c r="Y203" s="91">
        <v>-1.26350058608296E-2</v>
      </c>
      <c r="Z203" s="92">
        <v>16.886655322741699</v>
      </c>
      <c r="AA203" s="91">
        <v>6.15728824232065E-2</v>
      </c>
      <c r="AB203" s="92">
        <v>27.055316603131399</v>
      </c>
      <c r="AC203" s="91">
        <v>9.4990608469815899E-2</v>
      </c>
      <c r="AD203" s="92">
        <v>34.847256799403098</v>
      </c>
      <c r="AE203" s="91">
        <v>0.125454121000075</v>
      </c>
      <c r="AF203" s="93">
        <v>33.384821794694297</v>
      </c>
      <c r="AG203" s="91">
        <v>-2.8863511888630499E-3</v>
      </c>
      <c r="AH203" s="92">
        <v>-1.19486507101101</v>
      </c>
      <c r="AI203" s="91">
        <v>1.18435107960977E-2</v>
      </c>
      <c r="AJ203" s="92">
        <v>15.667726759522299</v>
      </c>
      <c r="AK203" s="91">
        <v>0.573078400000813</v>
      </c>
      <c r="AL203" s="91">
        <v>5.2383457668838701E-2</v>
      </c>
      <c r="AM203" s="92">
        <v>62.177338980021901</v>
      </c>
      <c r="AN203" s="3"/>
      <c r="AO203" s="94">
        <v>1.81822701579222E-2</v>
      </c>
      <c r="AP203" s="94">
        <v>-2.6854961824938101E-2</v>
      </c>
      <c r="AQ203" s="94">
        <v>5.5342446565191501E-2</v>
      </c>
      <c r="AR203" s="94">
        <v>-5.1888568418726203E-2</v>
      </c>
      <c r="AS203" s="95">
        <v>7</v>
      </c>
      <c r="AT203" s="95">
        <v>5</v>
      </c>
      <c r="AU203" s="95">
        <v>7</v>
      </c>
      <c r="AV203" s="96">
        <v>5</v>
      </c>
      <c r="AW203" s="3"/>
      <c r="AX203" s="97">
        <v>7.8214674623886801E-2</v>
      </c>
      <c r="AY203" s="98">
        <v>0.53429672364654801</v>
      </c>
      <c r="AZ203" s="98">
        <v>0.91539153938901996</v>
      </c>
      <c r="BA203" s="98">
        <v>0.72886578789893997</v>
      </c>
      <c r="BB203" s="89">
        <v>8.05671790106317E-3</v>
      </c>
      <c r="BC203" s="99">
        <v>-14.523269592275</v>
      </c>
      <c r="BD203" s="86">
        <v>43874</v>
      </c>
      <c r="BE203" s="86">
        <v>43913</v>
      </c>
      <c r="BF203" s="95"/>
      <c r="BG203" s="86"/>
      <c r="BH203" s="3"/>
    </row>
    <row r="204" spans="1:60" x14ac:dyDescent="0.25">
      <c r="A204" s="3"/>
      <c r="B204" s="81" t="s">
        <v>1416</v>
      </c>
      <c r="C204" s="81" t="s">
        <v>3835</v>
      </c>
      <c r="D204" s="81" t="s">
        <v>691</v>
      </c>
      <c r="E204" s="82" t="s">
        <v>1170</v>
      </c>
      <c r="F204" s="82" t="s">
        <v>1101</v>
      </c>
      <c r="G204" s="83" t="s">
        <v>1120</v>
      </c>
      <c r="H204" s="84" t="s">
        <v>1128</v>
      </c>
      <c r="I204" s="85" t="s">
        <v>3480</v>
      </c>
      <c r="J204" s="85" t="s">
        <v>3836</v>
      </c>
      <c r="K204" s="3"/>
      <c r="L204" s="86">
        <v>44029</v>
      </c>
      <c r="M204" s="87">
        <v>680.38129999954299</v>
      </c>
      <c r="N204" s="88">
        <v>680.38129999954299</v>
      </c>
      <c r="O204" s="88">
        <v>922.87519999966003</v>
      </c>
      <c r="P204" s="89">
        <f t="shared" si="3"/>
        <v>0.73724085336759904</v>
      </c>
      <c r="Q204" s="86">
        <v>43756</v>
      </c>
      <c r="R204" s="90">
        <v>87261.282999999996</v>
      </c>
      <c r="S204" s="90">
        <v>105143.633281006</v>
      </c>
      <c r="T204" s="3"/>
      <c r="U204" s="91">
        <v>-1.2049293183736201E-2</v>
      </c>
      <c r="V204" s="92">
        <v>-3.2154708242160303E-2</v>
      </c>
      <c r="W204" s="91">
        <v>-2.6138860375795E-3</v>
      </c>
      <c r="X204" s="92">
        <v>-0.25287898788519703</v>
      </c>
      <c r="Y204" s="91">
        <v>-0.20833829783892699</v>
      </c>
      <c r="Z204" s="92">
        <v>-2.6836738750571398</v>
      </c>
      <c r="AA204" s="91">
        <v>-0.229672137458692</v>
      </c>
      <c r="AB204" s="92">
        <v>-2.0691853850730699</v>
      </c>
      <c r="AC204" s="91">
        <v>-0.29417161022953198</v>
      </c>
      <c r="AD204" s="92">
        <v>-4.06896507056081</v>
      </c>
      <c r="AE204" s="91">
        <v>-0.27555490676051703</v>
      </c>
      <c r="AF204" s="93">
        <v>-6.7160809813649402</v>
      </c>
      <c r="AG204" s="91">
        <v>6.8339027639012801E-3</v>
      </c>
      <c r="AH204" s="92">
        <v>-0.222839675734576</v>
      </c>
      <c r="AI204" s="91">
        <v>-0.176785063731659</v>
      </c>
      <c r="AJ204" s="92">
        <v>-3.1951306932605799</v>
      </c>
      <c r="AK204" s="91">
        <v>-0.31961870000028297</v>
      </c>
      <c r="AL204" s="91">
        <v>-2.8595349126590001E-2</v>
      </c>
      <c r="AM204" s="92">
        <v>-56.0226741218939</v>
      </c>
      <c r="AN204" s="3"/>
      <c r="AO204" s="94">
        <v>8.0420074198627803E-2</v>
      </c>
      <c r="AP204" s="94">
        <v>-0.13696588579390701</v>
      </c>
      <c r="AQ204" s="94">
        <v>0.13645678076864001</v>
      </c>
      <c r="AR204" s="94">
        <v>-0.17266821021621601</v>
      </c>
      <c r="AS204" s="95">
        <v>5</v>
      </c>
      <c r="AT204" s="95">
        <v>7</v>
      </c>
      <c r="AU204" s="95">
        <v>5</v>
      </c>
      <c r="AV204" s="96">
        <v>7</v>
      </c>
      <c r="AW204" s="3"/>
      <c r="AX204" s="97">
        <v>0.329286605525413</v>
      </c>
      <c r="AY204" s="98">
        <v>-0.59757731608715403</v>
      </c>
      <c r="AZ204" s="98">
        <v>-0.676833199030625</v>
      </c>
      <c r="BA204" s="98">
        <v>-0.78093511439965402</v>
      </c>
      <c r="BB204" s="89">
        <v>3.3382750660930501E-2</v>
      </c>
      <c r="BC204" s="99">
        <v>-44.898790215607697</v>
      </c>
      <c r="BD204" s="86">
        <v>43756</v>
      </c>
      <c r="BE204" s="86">
        <v>43908</v>
      </c>
      <c r="BF204" s="95"/>
      <c r="BG204" s="86"/>
      <c r="BH204" s="3"/>
    </row>
    <row r="205" spans="1:60" x14ac:dyDescent="0.25">
      <c r="A205" s="3"/>
      <c r="B205" s="81" t="s">
        <v>1417</v>
      </c>
      <c r="C205" s="81" t="s">
        <v>3837</v>
      </c>
      <c r="D205" s="81" t="s">
        <v>691</v>
      </c>
      <c r="E205" s="82" t="s">
        <v>1164</v>
      </c>
      <c r="F205" s="82" t="s">
        <v>1101</v>
      </c>
      <c r="G205" s="83" t="s">
        <v>1120</v>
      </c>
      <c r="H205" s="84" t="s">
        <v>1128</v>
      </c>
      <c r="I205" s="85" t="s">
        <v>3480</v>
      </c>
      <c r="J205" s="85" t="s">
        <v>3838</v>
      </c>
      <c r="K205" s="3"/>
      <c r="L205" s="86">
        <v>44029</v>
      </c>
      <c r="M205" s="87">
        <v>1187.6859000008601</v>
      </c>
      <c r="N205" s="88">
        <v>1187.6859000008601</v>
      </c>
      <c r="O205" s="88">
        <v>1615.67889999971</v>
      </c>
      <c r="P205" s="89">
        <f t="shared" si="3"/>
        <v>0.73510021081606824</v>
      </c>
      <c r="Q205" s="86">
        <v>43756</v>
      </c>
      <c r="R205" s="90">
        <v>802378.321</v>
      </c>
      <c r="S205" s="90">
        <v>960564.81617578096</v>
      </c>
      <c r="T205" s="3"/>
      <c r="U205" s="91">
        <v>-1.20598833400436E-2</v>
      </c>
      <c r="V205" s="92">
        <v>-3.32137238729047E-2</v>
      </c>
      <c r="W205" s="91">
        <v>-2.9325564883038199E-3</v>
      </c>
      <c r="X205" s="92">
        <v>-0.28474603295762801</v>
      </c>
      <c r="Y205" s="91">
        <v>-0.20987104120024</v>
      </c>
      <c r="Z205" s="92">
        <v>-2.8369482111884299</v>
      </c>
      <c r="AA205" s="91">
        <v>-0.23266195679927501</v>
      </c>
      <c r="AB205" s="92">
        <v>-2.3681673191313202</v>
      </c>
      <c r="AC205" s="91">
        <v>-0.29961294560780499</v>
      </c>
      <c r="AD205" s="92">
        <v>-4.6130986083880998</v>
      </c>
      <c r="AE205" s="91">
        <v>-0.283902094380173</v>
      </c>
      <c r="AF205" s="93">
        <v>-7.55079974333057</v>
      </c>
      <c r="AG205" s="91">
        <v>6.6518465519038701E-3</v>
      </c>
      <c r="AH205" s="92">
        <v>-0.241045296934317</v>
      </c>
      <c r="AI205" s="91">
        <v>-0.17852780225628501</v>
      </c>
      <c r="AJ205" s="92">
        <v>-3.36940454572323</v>
      </c>
      <c r="AK205" s="91">
        <v>-0.32556166950496801</v>
      </c>
      <c r="AL205" s="91">
        <v>-2.9237173029287099E-2</v>
      </c>
      <c r="AM205" s="92">
        <v>-56.616971072333399</v>
      </c>
      <c r="AN205" s="3"/>
      <c r="AO205" s="94">
        <v>8.0408499023178606E-2</v>
      </c>
      <c r="AP205" s="94">
        <v>-0.13699352206909701</v>
      </c>
      <c r="AQ205" s="94">
        <v>0.13609360990449201</v>
      </c>
      <c r="AR205" s="94">
        <v>-0.172941155738081</v>
      </c>
      <c r="AS205" s="95">
        <v>5</v>
      </c>
      <c r="AT205" s="95">
        <v>7</v>
      </c>
      <c r="AU205" s="95">
        <v>4</v>
      </c>
      <c r="AV205" s="96">
        <v>8</v>
      </c>
      <c r="AW205" s="3"/>
      <c r="AX205" s="97">
        <v>0.32930142604804102</v>
      </c>
      <c r="AY205" s="98">
        <v>-0.606582473431445</v>
      </c>
      <c r="AZ205" s="98">
        <v>-0.754139621513787</v>
      </c>
      <c r="BA205" s="98">
        <v>-0.79238263873321602</v>
      </c>
      <c r="BB205" s="89">
        <v>3.3383664142202202E-2</v>
      </c>
      <c r="BC205" s="99">
        <v>-44.987936649995397</v>
      </c>
      <c r="BD205" s="86">
        <v>43756</v>
      </c>
      <c r="BE205" s="86">
        <v>43908</v>
      </c>
      <c r="BF205" s="95"/>
      <c r="BG205" s="86"/>
      <c r="BH205" s="3"/>
    </row>
    <row r="206" spans="1:60" x14ac:dyDescent="0.25">
      <c r="A206" s="3"/>
      <c r="B206" s="81" t="s">
        <v>1418</v>
      </c>
      <c r="C206" s="81" t="s">
        <v>3839</v>
      </c>
      <c r="D206" s="81" t="s">
        <v>691</v>
      </c>
      <c r="E206" s="82" t="s">
        <v>1181</v>
      </c>
      <c r="F206" s="82" t="s">
        <v>1101</v>
      </c>
      <c r="G206" s="83" t="s">
        <v>1120</v>
      </c>
      <c r="H206" s="84" t="s">
        <v>1128</v>
      </c>
      <c r="I206" s="85" t="s">
        <v>3480</v>
      </c>
      <c r="J206" s="85" t="s">
        <v>3840</v>
      </c>
      <c r="K206" s="3"/>
      <c r="L206" s="86">
        <v>44029</v>
      </c>
      <c r="M206" s="87">
        <v>658.43630000017595</v>
      </c>
      <c r="N206" s="88">
        <v>658.43630000017595</v>
      </c>
      <c r="O206" s="88">
        <v>895.11170000024094</v>
      </c>
      <c r="P206" s="89">
        <f t="shared" si="3"/>
        <v>0.73559121168899777</v>
      </c>
      <c r="Q206" s="86">
        <v>43756</v>
      </c>
      <c r="R206" s="90">
        <v>29029.08</v>
      </c>
      <c r="S206" s="90">
        <v>32264.8347207031</v>
      </c>
      <c r="T206" s="3"/>
      <c r="U206" s="91">
        <v>-1.20575153678146E-2</v>
      </c>
      <c r="V206" s="92">
        <v>-3.2976926650008002E-2</v>
      </c>
      <c r="W206" s="91">
        <v>-2.8595031681106801E-3</v>
      </c>
      <c r="X206" s="92">
        <v>-0.27744070093831402</v>
      </c>
      <c r="Y206" s="91">
        <v>-0.20951936408615399</v>
      </c>
      <c r="Z206" s="92">
        <v>-2.8017804997798499</v>
      </c>
      <c r="AA206" s="91">
        <v>-0.23198295058769899</v>
      </c>
      <c r="AB206" s="92">
        <v>-2.3002666979737101</v>
      </c>
      <c r="AC206" s="91">
        <v>-0.29839574414829301</v>
      </c>
      <c r="AD206" s="92">
        <v>-4.49137846243684</v>
      </c>
      <c r="AE206" s="91">
        <v>-0.27737343236105499</v>
      </c>
      <c r="AF206" s="93">
        <v>-6.8979335414187499</v>
      </c>
      <c r="AG206" s="91">
        <v>6.6935929116880297E-3</v>
      </c>
      <c r="AH206" s="92">
        <v>-0.23687066095590101</v>
      </c>
      <c r="AI206" s="91">
        <v>-0.178127950084745</v>
      </c>
      <c r="AJ206" s="92">
        <v>-3.3294193285692</v>
      </c>
      <c r="AK206" s="91">
        <v>-0.341563699999824</v>
      </c>
      <c r="AL206" s="91">
        <v>-3.0991705656561001E-2</v>
      </c>
      <c r="AM206" s="92">
        <v>-58.217174121818999</v>
      </c>
      <c r="AN206" s="3"/>
      <c r="AO206" s="94">
        <v>8.0411147759150495E-2</v>
      </c>
      <c r="AP206" s="94">
        <v>-0.136987275556749</v>
      </c>
      <c r="AQ206" s="94">
        <v>0.13617690105645999</v>
      </c>
      <c r="AR206" s="94">
        <v>-0.172878783381893</v>
      </c>
      <c r="AS206" s="95">
        <v>5</v>
      </c>
      <c r="AT206" s="95">
        <v>7</v>
      </c>
      <c r="AU206" s="95">
        <v>4</v>
      </c>
      <c r="AV206" s="96">
        <v>8</v>
      </c>
      <c r="AW206" s="3"/>
      <c r="AX206" s="97">
        <v>0.32929813359165599</v>
      </c>
      <c r="AY206" s="98">
        <v>-0.60453692150713301</v>
      </c>
      <c r="AZ206" s="98">
        <v>-0.73658219690605597</v>
      </c>
      <c r="BA206" s="98">
        <v>-0.78978336412365002</v>
      </c>
      <c r="BB206" s="89">
        <v>3.3383464236176198E-2</v>
      </c>
      <c r="BC206" s="99">
        <v>-44.967471657495501</v>
      </c>
      <c r="BD206" s="86">
        <v>43756</v>
      </c>
      <c r="BE206" s="86">
        <v>43908</v>
      </c>
      <c r="BF206" s="95"/>
      <c r="BG206" s="86"/>
      <c r="BH206" s="3"/>
    </row>
    <row r="207" spans="1:60" x14ac:dyDescent="0.25">
      <c r="A207" s="3"/>
      <c r="B207" s="81" t="s">
        <v>1419</v>
      </c>
      <c r="C207" s="81" t="s">
        <v>3841</v>
      </c>
      <c r="D207" s="81" t="s">
        <v>691</v>
      </c>
      <c r="E207" s="82" t="s">
        <v>1174</v>
      </c>
      <c r="F207" s="82" t="s">
        <v>1101</v>
      </c>
      <c r="G207" s="83" t="s">
        <v>1120</v>
      </c>
      <c r="H207" s="84" t="s">
        <v>1128</v>
      </c>
      <c r="I207" s="85" t="s">
        <v>3480</v>
      </c>
      <c r="J207" s="85" t="s">
        <v>3842</v>
      </c>
      <c r="K207" s="3"/>
      <c r="L207" s="86">
        <v>44029</v>
      </c>
      <c r="M207" s="87">
        <v>556.94770000036794</v>
      </c>
      <c r="N207" s="88">
        <v>556.94770000036794</v>
      </c>
      <c r="O207" s="88">
        <v>758.75</v>
      </c>
      <c r="P207" s="89">
        <f t="shared" si="3"/>
        <v>0.734033212521078</v>
      </c>
      <c r="Q207" s="86">
        <v>43756</v>
      </c>
      <c r="R207" s="90">
        <v>120995.452</v>
      </c>
      <c r="S207" s="90">
        <v>151526.89315795901</v>
      </c>
      <c r="T207" s="3"/>
      <c r="U207" s="91">
        <v>-1.20519691718073E-2</v>
      </c>
      <c r="V207" s="92">
        <v>-3.2422307049273499E-2</v>
      </c>
      <c r="W207" s="91">
        <v>-2.6949462326228998E-3</v>
      </c>
      <c r="X207" s="92">
        <v>-0.26098500738953601</v>
      </c>
      <c r="Y207" s="91">
        <v>-0.20873072183254399</v>
      </c>
      <c r="Z207" s="92">
        <v>-2.7229162744188198</v>
      </c>
      <c r="AA207" s="91">
        <v>-0.236144248160708</v>
      </c>
      <c r="AB207" s="92">
        <v>-2.7163964552746598</v>
      </c>
      <c r="AC207" s="91">
        <v>-0.31121175536740298</v>
      </c>
      <c r="AD207" s="92">
        <v>-5.7729795843479197</v>
      </c>
      <c r="AE207" s="91">
        <v>-0.30426621049526098</v>
      </c>
      <c r="AF207" s="93">
        <v>-9.5872113548393791</v>
      </c>
      <c r="AG207" s="91">
        <v>6.7878697627747897E-3</v>
      </c>
      <c r="AH207" s="92">
        <v>-0.227442975847225</v>
      </c>
      <c r="AI207" s="91">
        <v>-0.177703332680685</v>
      </c>
      <c r="AJ207" s="92">
        <v>-3.2869575881632001</v>
      </c>
      <c r="AK207" s="91">
        <v>-0.44305229999939899</v>
      </c>
      <c r="AL207" s="91">
        <v>-4.3135168899461902E-2</v>
      </c>
      <c r="AM207" s="92">
        <v>-68.366034121834701</v>
      </c>
      <c r="AN207" s="3"/>
      <c r="AO207" s="94">
        <v>8.0372769201931094E-2</v>
      </c>
      <c r="AP207" s="94">
        <v>-0.13697300751577099</v>
      </c>
      <c r="AQ207" s="94">
        <v>0.13636303920619</v>
      </c>
      <c r="AR207" s="94">
        <v>-0.17273819406633301</v>
      </c>
      <c r="AS207" s="95">
        <v>5</v>
      </c>
      <c r="AT207" s="95">
        <v>7</v>
      </c>
      <c r="AU207" s="95">
        <v>4</v>
      </c>
      <c r="AV207" s="96">
        <v>8</v>
      </c>
      <c r="AW207" s="3"/>
      <c r="AX207" s="97">
        <v>0.32930180670169701</v>
      </c>
      <c r="AY207" s="98">
        <v>-0.61718231863233097</v>
      </c>
      <c r="AZ207" s="98">
        <v>-0.84400809039561897</v>
      </c>
      <c r="BA207" s="98">
        <v>-0.80604399336243704</v>
      </c>
      <c r="BB207" s="89">
        <v>3.3384070294669103E-2</v>
      </c>
      <c r="BC207" s="99">
        <v>-45.120421746280002</v>
      </c>
      <c r="BD207" s="86">
        <v>43756</v>
      </c>
      <c r="BE207" s="86">
        <v>43908</v>
      </c>
      <c r="BF207" s="95"/>
      <c r="BG207" s="86"/>
      <c r="BH207" s="3"/>
    </row>
    <row r="208" spans="1:60" x14ac:dyDescent="0.25">
      <c r="A208" s="3"/>
      <c r="B208" s="81" t="s">
        <v>1420</v>
      </c>
      <c r="C208" s="81" t="s">
        <v>3843</v>
      </c>
      <c r="D208" s="81" t="s">
        <v>691</v>
      </c>
      <c r="E208" s="82" t="s">
        <v>1182</v>
      </c>
      <c r="F208" s="82" t="s">
        <v>1101</v>
      </c>
      <c r="G208" s="83" t="s">
        <v>1120</v>
      </c>
      <c r="H208" s="84" t="s">
        <v>1128</v>
      </c>
      <c r="I208" s="85" t="s">
        <v>3480</v>
      </c>
      <c r="J208" s="85" t="s">
        <v>3844</v>
      </c>
      <c r="K208" s="3"/>
      <c r="L208" s="86">
        <v>44029</v>
      </c>
      <c r="M208" s="87">
        <v>640.18769999966003</v>
      </c>
      <c r="N208" s="88">
        <v>640.18769999966003</v>
      </c>
      <c r="O208" s="88">
        <v>874.21169999986898</v>
      </c>
      <c r="P208" s="89">
        <f t="shared" si="3"/>
        <v>0.73230282779303457</v>
      </c>
      <c r="Q208" s="86">
        <v>43756</v>
      </c>
      <c r="R208" s="90">
        <v>7559.5259999999998</v>
      </c>
      <c r="S208" s="90">
        <v>10833.7158644867</v>
      </c>
      <c r="T208" s="3"/>
      <c r="U208" s="91">
        <v>-1.20735511645762E-2</v>
      </c>
      <c r="V208" s="92">
        <v>-3.4580506326165099E-2</v>
      </c>
      <c r="W208" s="91">
        <v>-3.34947641476901E-3</v>
      </c>
      <c r="X208" s="92">
        <v>-0.32643802560414797</v>
      </c>
      <c r="Y208" s="91">
        <v>-0.21187452880258201</v>
      </c>
      <c r="Z208" s="92">
        <v>-3.0372969714226201</v>
      </c>
      <c r="AA208" s="91">
        <v>-0.236585068023414</v>
      </c>
      <c r="AB208" s="92">
        <v>-2.7604784415452701</v>
      </c>
      <c r="AC208" s="91">
        <v>-0.30677301837742599</v>
      </c>
      <c r="AD208" s="92">
        <v>-5.3291058853501498</v>
      </c>
      <c r="AE208" s="91">
        <v>-0.29486297477153101</v>
      </c>
      <c r="AF208" s="93">
        <v>-8.6468877824663704</v>
      </c>
      <c r="AG208" s="91">
        <v>6.4130589071282901E-3</v>
      </c>
      <c r="AH208" s="92">
        <v>-0.26492406141187502</v>
      </c>
      <c r="AI208" s="91">
        <v>-0.18080510925385199</v>
      </c>
      <c r="AJ208" s="92">
        <v>-3.5971352454798802</v>
      </c>
      <c r="AK208" s="91">
        <v>-0.35981230000033998</v>
      </c>
      <c r="AL208" s="91">
        <v>-3.3041342462638602E-2</v>
      </c>
      <c r="AM208" s="92">
        <v>-60.0420341218705</v>
      </c>
      <c r="AN208" s="3"/>
      <c r="AO208" s="94">
        <v>8.0393471735151295E-2</v>
      </c>
      <c r="AP208" s="94">
        <v>-0.137029759591387</v>
      </c>
      <c r="AQ208" s="94">
        <v>0.135617517551582</v>
      </c>
      <c r="AR208" s="94">
        <v>-0.17329890165914499</v>
      </c>
      <c r="AS208" s="95">
        <v>5</v>
      </c>
      <c r="AT208" s="95">
        <v>7</v>
      </c>
      <c r="AU208" s="95">
        <v>4</v>
      </c>
      <c r="AV208" s="96">
        <v>8</v>
      </c>
      <c r="AW208" s="3"/>
      <c r="AX208" s="97">
        <v>0.32932096391043197</v>
      </c>
      <c r="AY208" s="98">
        <v>-0.61840131863846204</v>
      </c>
      <c r="AZ208" s="98">
        <v>-0.85560580544370202</v>
      </c>
      <c r="BA208" s="98">
        <v>-0.80739168847685505</v>
      </c>
      <c r="BB208" s="89">
        <v>3.3384873303657497E-2</v>
      </c>
      <c r="BC208" s="99">
        <v>-45.1047154825064</v>
      </c>
      <c r="BD208" s="86">
        <v>43756</v>
      </c>
      <c r="BE208" s="86">
        <v>43908</v>
      </c>
      <c r="BF208" s="95"/>
      <c r="BG208" s="86"/>
      <c r="BH208" s="3"/>
    </row>
    <row r="209" spans="1:60" x14ac:dyDescent="0.25">
      <c r="A209" s="3"/>
      <c r="B209" s="81" t="s">
        <v>1421</v>
      </c>
      <c r="C209" s="81" t="s">
        <v>3845</v>
      </c>
      <c r="D209" s="81" t="s">
        <v>691</v>
      </c>
      <c r="E209" s="82" t="s">
        <v>1183</v>
      </c>
      <c r="F209" s="82" t="s">
        <v>1101</v>
      </c>
      <c r="G209" s="83" t="s">
        <v>1120</v>
      </c>
      <c r="H209" s="84" t="s">
        <v>1128</v>
      </c>
      <c r="I209" s="85" t="s">
        <v>3480</v>
      </c>
      <c r="J209" s="85" t="s">
        <v>3846</v>
      </c>
      <c r="K209" s="3"/>
      <c r="L209" s="86">
        <v>44029</v>
      </c>
      <c r="M209" s="87">
        <v>891.18369999993604</v>
      </c>
      <c r="N209" s="88">
        <v>891.18369999993604</v>
      </c>
      <c r="O209" s="88">
        <v>1237.5266999993501</v>
      </c>
      <c r="P209" s="89">
        <f t="shared" si="3"/>
        <v>0.72013290703174648</v>
      </c>
      <c r="Q209" s="86">
        <v>43756</v>
      </c>
      <c r="R209" s="90">
        <v>1512570.5549999999</v>
      </c>
      <c r="S209" s="90">
        <v>1876664.58930273</v>
      </c>
      <c r="T209" s="3"/>
      <c r="U209" s="91">
        <v>-1.2132962773648601E-2</v>
      </c>
      <c r="V209" s="92">
        <v>-4.0521667233406299E-2</v>
      </c>
      <c r="W209" s="91">
        <v>-5.1450525497784803E-3</v>
      </c>
      <c r="X209" s="92">
        <v>-0.50599563910509504</v>
      </c>
      <c r="Y209" s="91">
        <v>-0.22044853720319199</v>
      </c>
      <c r="Z209" s="92">
        <v>-3.8946978114836401</v>
      </c>
      <c r="AA209" s="91">
        <v>-0.25373643133294499</v>
      </c>
      <c r="AB209" s="92">
        <v>-4.4756147724983704</v>
      </c>
      <c r="AC209" s="91">
        <v>-0.33802889298181998</v>
      </c>
      <c r="AD209" s="92">
        <v>-8.4546933457895594</v>
      </c>
      <c r="AE209" s="91">
        <v>-0.342238105304423</v>
      </c>
      <c r="AF209" s="93">
        <v>-13.3844008357555</v>
      </c>
      <c r="AG209" s="91">
        <v>5.3855445421504599E-3</v>
      </c>
      <c r="AH209" s="92">
        <v>-0.36767549790965898</v>
      </c>
      <c r="AI209" s="91">
        <v>-0.19058788717025901</v>
      </c>
      <c r="AJ209" s="92">
        <v>-4.5754130371206001</v>
      </c>
      <c r="AK209" s="91">
        <v>-0.51654386555019305</v>
      </c>
      <c r="AL209" s="91">
        <v>-8.3406270110572195E-2</v>
      </c>
      <c r="AM209" s="92">
        <v>-44.0486551381182</v>
      </c>
      <c r="AN209" s="3"/>
      <c r="AO209" s="94">
        <v>8.03241396097292E-2</v>
      </c>
      <c r="AP209" s="94">
        <v>-0.137185290905181</v>
      </c>
      <c r="AQ209" s="94">
        <v>0.133572313192417</v>
      </c>
      <c r="AR209" s="94">
        <v>-0.174837690446002</v>
      </c>
      <c r="AS209" s="95">
        <v>5</v>
      </c>
      <c r="AT209" s="95">
        <v>7</v>
      </c>
      <c r="AU209" s="95">
        <v>4</v>
      </c>
      <c r="AV209" s="96">
        <v>8</v>
      </c>
      <c r="AW209" s="3"/>
      <c r="AX209" s="97">
        <v>0.32940719489939502</v>
      </c>
      <c r="AY209" s="98">
        <v>-0.67008818532758596</v>
      </c>
      <c r="AZ209" s="98">
        <v>-1.29939704854405</v>
      </c>
      <c r="BA209" s="98">
        <v>-0.87282947480161999</v>
      </c>
      <c r="BB209" s="89">
        <v>3.3390288277987602E-2</v>
      </c>
      <c r="BC209" s="99">
        <v>-45.622959084401401</v>
      </c>
      <c r="BD209" s="86">
        <v>43756</v>
      </c>
      <c r="BE209" s="86">
        <v>43908</v>
      </c>
      <c r="BF209" s="95"/>
      <c r="BG209" s="86"/>
      <c r="BH209" s="3"/>
    </row>
    <row r="210" spans="1:60" x14ac:dyDescent="0.25">
      <c r="A210" s="3"/>
      <c r="B210" s="81" t="s">
        <v>1422</v>
      </c>
      <c r="C210" s="81" t="s">
        <v>3847</v>
      </c>
      <c r="D210" s="81" t="s">
        <v>692</v>
      </c>
      <c r="E210" s="82" t="s">
        <v>1161</v>
      </c>
      <c r="F210" s="82" t="s">
        <v>1101</v>
      </c>
      <c r="G210" s="83" t="s">
        <v>1122</v>
      </c>
      <c r="H210" s="84" t="s">
        <v>1132</v>
      </c>
      <c r="I210" s="85" t="s">
        <v>3480</v>
      </c>
      <c r="J210" s="85" t="s">
        <v>3848</v>
      </c>
      <c r="K210" s="3"/>
      <c r="L210" s="86">
        <v>44029</v>
      </c>
      <c r="M210" s="87">
        <v>1369.0605999995</v>
      </c>
      <c r="N210" s="88">
        <v>1369.0605999995</v>
      </c>
      <c r="O210" s="88">
        <v>1391.2557999994599</v>
      </c>
      <c r="P210" s="89">
        <f t="shared" si="3"/>
        <v>0.98404664332758329</v>
      </c>
      <c r="Q210" s="86">
        <v>44020</v>
      </c>
      <c r="R210" s="90">
        <v>3654746.59</v>
      </c>
      <c r="S210" s="90">
        <v>3145179.0651796898</v>
      </c>
      <c r="T210" s="3"/>
      <c r="U210" s="91">
        <v>-6.4921305174721099E-3</v>
      </c>
      <c r="V210" s="92">
        <v>0.52356155838424501</v>
      </c>
      <c r="W210" s="91">
        <v>6.4496673930989302E-3</v>
      </c>
      <c r="X210" s="92">
        <v>0.65347635518264702</v>
      </c>
      <c r="Y210" s="91">
        <v>1.86371847867122E-2</v>
      </c>
      <c r="Z210" s="92">
        <v>20.0138743875141</v>
      </c>
      <c r="AA210" s="91">
        <v>7.1275896498264005E-2</v>
      </c>
      <c r="AB210" s="92">
        <v>28.0256180106371</v>
      </c>
      <c r="AC210" s="91">
        <v>0.129818764955417</v>
      </c>
      <c r="AD210" s="92">
        <v>38.330072447948602</v>
      </c>
      <c r="AE210" s="91">
        <v>0.13409091229186701</v>
      </c>
      <c r="AF210" s="93">
        <v>34.248500923858998</v>
      </c>
      <c r="AG210" s="91">
        <v>-7.9759119098525792E-3</v>
      </c>
      <c r="AH210" s="92">
        <v>-1.7038211431099599</v>
      </c>
      <c r="AI210" s="91">
        <v>3.8210758981222198E-2</v>
      </c>
      <c r="AJ210" s="92">
        <v>18.304451578034801</v>
      </c>
      <c r="AK210" s="91">
        <v>0.31307124222978</v>
      </c>
      <c r="AL210" s="91">
        <v>2.79598555880511E-2</v>
      </c>
      <c r="AM210" s="92">
        <v>50.881702136655797</v>
      </c>
      <c r="AN210" s="3"/>
      <c r="AO210" s="94">
        <v>2.5263615874791898E-2</v>
      </c>
      <c r="AP210" s="94">
        <v>-2.0460603414903699E-2</v>
      </c>
      <c r="AQ210" s="94">
        <v>4.4020135990649599E-2</v>
      </c>
      <c r="AR210" s="94">
        <v>-2.4876418055100699E-2</v>
      </c>
      <c r="AS210" s="95">
        <v>8</v>
      </c>
      <c r="AT210" s="95">
        <v>4</v>
      </c>
      <c r="AU210" s="95">
        <v>7</v>
      </c>
      <c r="AV210" s="96">
        <v>5</v>
      </c>
      <c r="AW210" s="3"/>
      <c r="AX210" s="97">
        <v>6.2837688862273394E-2</v>
      </c>
      <c r="AY210" s="98">
        <v>0.81312952326061305</v>
      </c>
      <c r="AZ210" s="98">
        <v>0.87508137667737196</v>
      </c>
      <c r="BA210" s="98">
        <v>1.18682312786768</v>
      </c>
      <c r="BB210" s="89">
        <v>6.49100040921439E-3</v>
      </c>
      <c r="BC210" s="99">
        <v>-7.8884650177205904</v>
      </c>
      <c r="BD210" s="86">
        <v>43874</v>
      </c>
      <c r="BE210" s="86">
        <v>43914</v>
      </c>
      <c r="BF210" s="95">
        <v>67</v>
      </c>
      <c r="BG210" s="86">
        <v>43969</v>
      </c>
      <c r="BH210" s="3"/>
    </row>
    <row r="211" spans="1:60" x14ac:dyDescent="0.25">
      <c r="A211" s="3"/>
      <c r="B211" s="81" t="s">
        <v>1423</v>
      </c>
      <c r="C211" s="81" t="s">
        <v>3849</v>
      </c>
      <c r="D211" s="81" t="s">
        <v>692</v>
      </c>
      <c r="E211" s="82" t="s">
        <v>1170</v>
      </c>
      <c r="F211" s="82" t="s">
        <v>1101</v>
      </c>
      <c r="G211" s="83" t="s">
        <v>1122</v>
      </c>
      <c r="H211" s="84" t="s">
        <v>1132</v>
      </c>
      <c r="I211" s="85" t="s">
        <v>3480</v>
      </c>
      <c r="J211" s="85" t="s">
        <v>3850</v>
      </c>
      <c r="K211" s="3"/>
      <c r="L211" s="86">
        <v>44029</v>
      </c>
      <c r="M211" s="87">
        <v>1363.8763999994801</v>
      </c>
      <c r="N211" s="88">
        <v>1363.8763999994801</v>
      </c>
      <c r="O211" s="88">
        <v>1386.3284000009301</v>
      </c>
      <c r="P211" s="89">
        <f t="shared" si="3"/>
        <v>0.98380470312702606</v>
      </c>
      <c r="Q211" s="86">
        <v>44020</v>
      </c>
      <c r="R211" s="90">
        <v>222885.179</v>
      </c>
      <c r="S211" s="90">
        <v>151178.060109863</v>
      </c>
      <c r="T211" s="3"/>
      <c r="U211" s="91">
        <v>-6.51932440450764E-3</v>
      </c>
      <c r="V211" s="92">
        <v>0.52084216968069097</v>
      </c>
      <c r="W211" s="91">
        <v>5.6251540554512801E-3</v>
      </c>
      <c r="X211" s="92">
        <v>0.57102502141788103</v>
      </c>
      <c r="Y211" s="91">
        <v>1.37227689683641E-2</v>
      </c>
      <c r="Z211" s="92">
        <v>19.522432805679301</v>
      </c>
      <c r="AA211" s="91">
        <v>6.6107133778132293E-2</v>
      </c>
      <c r="AB211" s="92">
        <v>27.5087417386239</v>
      </c>
      <c r="AC211" s="91">
        <v>0.12436718729993999</v>
      </c>
      <c r="AD211" s="92">
        <v>37.7849146823864</v>
      </c>
      <c r="AE211" s="91">
        <v>0.12861819457612</v>
      </c>
      <c r="AF211" s="93">
        <v>33.701229152327898</v>
      </c>
      <c r="AG211" s="91">
        <v>-8.4365414941203198E-3</v>
      </c>
      <c r="AH211" s="92">
        <v>-1.7498841015367399</v>
      </c>
      <c r="AI211" s="91">
        <v>3.32018129029166E-2</v>
      </c>
      <c r="AJ211" s="92">
        <v>17.803556970204198</v>
      </c>
      <c r="AK211" s="91">
        <v>0.30787326671823401</v>
      </c>
      <c r="AL211" s="91">
        <v>2.7547120334929801E-2</v>
      </c>
      <c r="AM211" s="92">
        <v>50.3619045855012</v>
      </c>
      <c r="AN211" s="3"/>
      <c r="AO211" s="94">
        <v>2.5263622183047101E-2</v>
      </c>
      <c r="AP211" s="94">
        <v>-2.0487362719904902E-2</v>
      </c>
      <c r="AQ211" s="94">
        <v>4.3164883580175201E-2</v>
      </c>
      <c r="AR211" s="94">
        <v>-2.56486594107628E-2</v>
      </c>
      <c r="AS211" s="95">
        <v>8</v>
      </c>
      <c r="AT211" s="95">
        <v>4</v>
      </c>
      <c r="AU211" s="95">
        <v>7</v>
      </c>
      <c r="AV211" s="96">
        <v>5</v>
      </c>
      <c r="AW211" s="3"/>
      <c r="AX211" s="97">
        <v>6.28361256788776E-2</v>
      </c>
      <c r="AY211" s="98">
        <v>0.73752185003013404</v>
      </c>
      <c r="AZ211" s="98">
        <v>0.85637840615981997</v>
      </c>
      <c r="BA211" s="98">
        <v>1.07303629681701</v>
      </c>
      <c r="BB211" s="89">
        <v>6.4906935546423499E-3</v>
      </c>
      <c r="BC211" s="99">
        <v>-7.9890955288356098</v>
      </c>
      <c r="BD211" s="86">
        <v>43874</v>
      </c>
      <c r="BE211" s="86">
        <v>43914</v>
      </c>
      <c r="BF211" s="95">
        <v>67</v>
      </c>
      <c r="BG211" s="86">
        <v>43969</v>
      </c>
      <c r="BH211" s="3"/>
    </row>
    <row r="212" spans="1:60" x14ac:dyDescent="0.25">
      <c r="A212" s="3"/>
      <c r="B212" s="81" t="s">
        <v>1424</v>
      </c>
      <c r="C212" s="81" t="s">
        <v>3851</v>
      </c>
      <c r="D212" s="81" t="s">
        <v>692</v>
      </c>
      <c r="E212" s="82" t="s">
        <v>1164</v>
      </c>
      <c r="F212" s="82" t="s">
        <v>1101</v>
      </c>
      <c r="G212" s="83" t="s">
        <v>1122</v>
      </c>
      <c r="H212" s="84" t="s">
        <v>1132</v>
      </c>
      <c r="I212" s="85" t="s">
        <v>3480</v>
      </c>
      <c r="J212" s="85" t="s">
        <v>3852</v>
      </c>
      <c r="K212" s="3"/>
      <c r="L212" s="86">
        <v>44029</v>
      </c>
      <c r="M212" s="87">
        <v>1409.6995000001</v>
      </c>
      <c r="N212" s="88">
        <v>1409.6995000001</v>
      </c>
      <c r="O212" s="88">
        <v>1432.80010000058</v>
      </c>
      <c r="P212" s="89">
        <f t="shared" si="3"/>
        <v>0.98387730430750908</v>
      </c>
      <c r="Q212" s="86">
        <v>44020</v>
      </c>
      <c r="R212" s="90">
        <v>5003759.0319999997</v>
      </c>
      <c r="S212" s="90">
        <v>2842619.5120820301</v>
      </c>
      <c r="T212" s="3"/>
      <c r="U212" s="91">
        <v>-6.5111353669635701E-3</v>
      </c>
      <c r="V212" s="92">
        <v>0.52166107343509804</v>
      </c>
      <c r="W212" s="91">
        <v>5.8724074988276698E-3</v>
      </c>
      <c r="X212" s="92">
        <v>0.59575036575552098</v>
      </c>
      <c r="Y212" s="91">
        <v>1.52365476078558E-2</v>
      </c>
      <c r="Z212" s="92">
        <v>19.673810669628399</v>
      </c>
      <c r="AA212" s="91">
        <v>6.9306353154388503E-2</v>
      </c>
      <c r="AB212" s="92">
        <v>27.828663676249601</v>
      </c>
      <c r="AC212" s="91">
        <v>0.13113018697738901</v>
      </c>
      <c r="AD212" s="92">
        <v>38.461214650131303</v>
      </c>
      <c r="AE212" s="91">
        <v>0.13881880608460101</v>
      </c>
      <c r="AF212" s="93">
        <v>34.721290303161403</v>
      </c>
      <c r="AG212" s="91">
        <v>-8.2983027386944706E-3</v>
      </c>
      <c r="AH212" s="92">
        <v>-1.73606022599415</v>
      </c>
      <c r="AI212" s="91">
        <v>3.4888992939158897E-2</v>
      </c>
      <c r="AJ212" s="92">
        <v>17.972274973813899</v>
      </c>
      <c r="AK212" s="91">
        <v>0.34454294870549301</v>
      </c>
      <c r="AL212" s="91">
        <v>3.0427890416831398E-2</v>
      </c>
      <c r="AM212" s="92">
        <v>54.028872784227097</v>
      </c>
      <c r="AN212" s="3"/>
      <c r="AO212" s="94">
        <v>2.5272090822909401E-2</v>
      </c>
      <c r="AP212" s="94">
        <v>-2.0479308782341801E-2</v>
      </c>
      <c r="AQ212" s="94">
        <v>4.3421650096206597E-2</v>
      </c>
      <c r="AR212" s="94">
        <v>-2.5416834318093599E-2</v>
      </c>
      <c r="AS212" s="95">
        <v>8</v>
      </c>
      <c r="AT212" s="95">
        <v>4</v>
      </c>
      <c r="AU212" s="95">
        <v>7</v>
      </c>
      <c r="AV212" s="96">
        <v>5</v>
      </c>
      <c r="AW212" s="3"/>
      <c r="AX212" s="97">
        <v>6.2837631897928098E-2</v>
      </c>
      <c r="AY212" s="98">
        <v>0.78470494748035002</v>
      </c>
      <c r="AZ212" s="98">
        <v>0.86790528234178099</v>
      </c>
      <c r="BA212" s="98">
        <v>1.1435628885374201</v>
      </c>
      <c r="BB212" s="89">
        <v>6.4909124650694098E-3</v>
      </c>
      <c r="BC212" s="99">
        <v>-7.9589002118736998</v>
      </c>
      <c r="BD212" s="86">
        <v>43874</v>
      </c>
      <c r="BE212" s="86">
        <v>43914</v>
      </c>
      <c r="BF212" s="95">
        <v>67</v>
      </c>
      <c r="BG212" s="86">
        <v>43969</v>
      </c>
      <c r="BH212" s="3"/>
    </row>
    <row r="213" spans="1:60" x14ac:dyDescent="0.25">
      <c r="A213" s="3"/>
      <c r="B213" s="81" t="s">
        <v>1425</v>
      </c>
      <c r="C213" s="81" t="s">
        <v>3853</v>
      </c>
      <c r="D213" s="81" t="s">
        <v>692</v>
      </c>
      <c r="E213" s="82" t="s">
        <v>1181</v>
      </c>
      <c r="F213" s="82" t="s">
        <v>1101</v>
      </c>
      <c r="G213" s="83" t="s">
        <v>1122</v>
      </c>
      <c r="H213" s="84" t="s">
        <v>1132</v>
      </c>
      <c r="I213" s="85" t="s">
        <v>3480</v>
      </c>
      <c r="J213" s="85" t="s">
        <v>3854</v>
      </c>
      <c r="K213" s="3"/>
      <c r="L213" s="86">
        <v>44029</v>
      </c>
      <c r="M213" s="87">
        <v>1435.50879999995</v>
      </c>
      <c r="N213" s="88">
        <v>1435.50879999995</v>
      </c>
      <c r="O213" s="88">
        <v>1458.9605000000399</v>
      </c>
      <c r="P213" s="89">
        <f t="shared" si="3"/>
        <v>0.9839257471329147</v>
      </c>
      <c r="Q213" s="86">
        <v>44020</v>
      </c>
      <c r="R213" s="90">
        <v>194367.74</v>
      </c>
      <c r="S213" s="90">
        <v>215907.32344995101</v>
      </c>
      <c r="T213" s="3"/>
      <c r="U213" s="91">
        <v>-6.5057384235842602E-3</v>
      </c>
      <c r="V213" s="92">
        <v>0.52220076777302904</v>
      </c>
      <c r="W213" s="91">
        <v>6.03737866731535E-3</v>
      </c>
      <c r="X213" s="92">
        <v>0.61224748260428896</v>
      </c>
      <c r="Y213" s="91">
        <v>1.6247327102973899E-2</v>
      </c>
      <c r="Z213" s="92">
        <v>19.774888619140299</v>
      </c>
      <c r="AA213" s="91">
        <v>7.1444176235672799E-2</v>
      </c>
      <c r="AB213" s="92">
        <v>28.042445984377999</v>
      </c>
      <c r="AC213" s="91">
        <v>0.13565993858545</v>
      </c>
      <c r="AD213" s="92">
        <v>38.914189810922799</v>
      </c>
      <c r="AE213" s="91">
        <v>0.14566761126116001</v>
      </c>
      <c r="AF213" s="93">
        <v>35.406170820817401</v>
      </c>
      <c r="AG213" s="91">
        <v>-8.2061713583243493E-3</v>
      </c>
      <c r="AH213" s="92">
        <v>-1.72684708795714</v>
      </c>
      <c r="AI213" s="91">
        <v>3.6015368586959098E-2</v>
      </c>
      <c r="AJ213" s="92">
        <v>18.0849125386158</v>
      </c>
      <c r="AK213" s="91">
        <v>0.36965575146838098</v>
      </c>
      <c r="AL213" s="91">
        <v>3.2360286246330403E-2</v>
      </c>
      <c r="AM213" s="92">
        <v>56.540153060515898</v>
      </c>
      <c r="AN213" s="3"/>
      <c r="AO213" s="94">
        <v>2.5277667660702701E-2</v>
      </c>
      <c r="AP213" s="94">
        <v>-2.04740046037841E-2</v>
      </c>
      <c r="AQ213" s="94">
        <v>4.3592491641902598E-2</v>
      </c>
      <c r="AR213" s="94">
        <v>-2.52624697786814E-2</v>
      </c>
      <c r="AS213" s="95">
        <v>8</v>
      </c>
      <c r="AT213" s="95">
        <v>4</v>
      </c>
      <c r="AU213" s="95">
        <v>7</v>
      </c>
      <c r="AV213" s="96">
        <v>5</v>
      </c>
      <c r="AW213" s="3"/>
      <c r="AX213" s="97">
        <v>6.2838680721833906E-2</v>
      </c>
      <c r="AY213" s="98">
        <v>0.81623314384523804</v>
      </c>
      <c r="AZ213" s="98">
        <v>0.87560668996957203</v>
      </c>
      <c r="BA213" s="98">
        <v>1.1908114926191</v>
      </c>
      <c r="BB213" s="89">
        <v>6.4910628363486498E-3</v>
      </c>
      <c r="BC213" s="99">
        <v>-7.93876697443193</v>
      </c>
      <c r="BD213" s="86">
        <v>43874</v>
      </c>
      <c r="BE213" s="86">
        <v>43914</v>
      </c>
      <c r="BF213" s="95">
        <v>67</v>
      </c>
      <c r="BG213" s="86">
        <v>43969</v>
      </c>
      <c r="BH213" s="3"/>
    </row>
    <row r="214" spans="1:60" x14ac:dyDescent="0.25">
      <c r="A214" s="3"/>
      <c r="B214" s="81" t="s">
        <v>1426</v>
      </c>
      <c r="C214" s="81" t="s">
        <v>3855</v>
      </c>
      <c r="D214" s="81" t="s">
        <v>692</v>
      </c>
      <c r="E214" s="82" t="s">
        <v>1174</v>
      </c>
      <c r="F214" s="82" t="s">
        <v>1101</v>
      </c>
      <c r="G214" s="83" t="s">
        <v>1122</v>
      </c>
      <c r="H214" s="84" t="s">
        <v>1132</v>
      </c>
      <c r="I214" s="85" t="s">
        <v>3480</v>
      </c>
      <c r="J214" s="85" t="s">
        <v>3856</v>
      </c>
      <c r="K214" s="3"/>
      <c r="L214" s="86">
        <v>44029</v>
      </c>
      <c r="M214" s="87">
        <v>1379.8822000008099</v>
      </c>
      <c r="N214" s="88">
        <v>1379.8822000008099</v>
      </c>
      <c r="O214" s="88">
        <v>1402.56310000084</v>
      </c>
      <c r="P214" s="89">
        <f t="shared" si="3"/>
        <v>0.98382896284665089</v>
      </c>
      <c r="Q214" s="86">
        <v>44020</v>
      </c>
      <c r="R214" s="90">
        <v>909941.73400000005</v>
      </c>
      <c r="S214" s="90">
        <v>328079.12253710901</v>
      </c>
      <c r="T214" s="3"/>
      <c r="U214" s="91">
        <v>-6.5165836249434497E-3</v>
      </c>
      <c r="V214" s="92">
        <v>0.52111624763710995</v>
      </c>
      <c r="W214" s="91">
        <v>5.7076595549005998E-3</v>
      </c>
      <c r="X214" s="92">
        <v>0.57927557136281405</v>
      </c>
      <c r="Y214" s="91">
        <v>1.4226848406906399E-2</v>
      </c>
      <c r="Z214" s="92">
        <v>19.5728407495189</v>
      </c>
      <c r="AA214" s="91">
        <v>6.7172157609093106E-2</v>
      </c>
      <c r="AB214" s="92">
        <v>27.615244121698201</v>
      </c>
      <c r="AC214" s="91">
        <v>0.126616455017938</v>
      </c>
      <c r="AD214" s="92">
        <v>38.009841454215298</v>
      </c>
      <c r="AE214" s="91">
        <v>0.13200752996999701</v>
      </c>
      <c r="AF214" s="93">
        <v>34.040162691671902</v>
      </c>
      <c r="AG214" s="91">
        <v>-8.3903803060820792E-3</v>
      </c>
      <c r="AH214" s="92">
        <v>-1.7452679827329101</v>
      </c>
      <c r="AI214" s="91">
        <v>3.3763423121854402E-2</v>
      </c>
      <c r="AJ214" s="92">
        <v>17.859717992105299</v>
      </c>
      <c r="AK214" s="91">
        <v>0.31921165594394602</v>
      </c>
      <c r="AL214" s="91">
        <v>2.84455355977116E-2</v>
      </c>
      <c r="AM214" s="92">
        <v>51.495743508101398</v>
      </c>
      <c r="AN214" s="3"/>
      <c r="AO214" s="94">
        <v>2.5266447324611401E-2</v>
      </c>
      <c r="AP214" s="94">
        <v>-2.04846466895106E-2</v>
      </c>
      <c r="AQ214" s="94">
        <v>4.3250335371340001E-2</v>
      </c>
      <c r="AR214" s="94">
        <v>-2.5571520971425302E-2</v>
      </c>
      <c r="AS214" s="95">
        <v>8</v>
      </c>
      <c r="AT214" s="95">
        <v>4</v>
      </c>
      <c r="AU214" s="95">
        <v>7</v>
      </c>
      <c r="AV214" s="96">
        <v>5</v>
      </c>
      <c r="AW214" s="3"/>
      <c r="AX214" s="97">
        <v>6.2836581863593893E-2</v>
      </c>
      <c r="AY214" s="98">
        <v>0.75322860574397099</v>
      </c>
      <c r="AZ214" s="98">
        <v>0.86021515872653298</v>
      </c>
      <c r="BA214" s="98">
        <v>1.09648933284006</v>
      </c>
      <c r="BB214" s="89">
        <v>6.4907618270081003E-3</v>
      </c>
      <c r="BC214" s="99">
        <v>-7.9790431761575702</v>
      </c>
      <c r="BD214" s="86">
        <v>43874</v>
      </c>
      <c r="BE214" s="86">
        <v>43914</v>
      </c>
      <c r="BF214" s="95">
        <v>67</v>
      </c>
      <c r="BG214" s="86">
        <v>43969</v>
      </c>
      <c r="BH214" s="3"/>
    </row>
    <row r="215" spans="1:60" x14ac:dyDescent="0.25">
      <c r="A215" s="3"/>
      <c r="B215" s="81" t="s">
        <v>1427</v>
      </c>
      <c r="C215" s="81" t="s">
        <v>3857</v>
      </c>
      <c r="D215" s="81" t="s">
        <v>692</v>
      </c>
      <c r="E215" s="82" t="s">
        <v>1182</v>
      </c>
      <c r="F215" s="82" t="s">
        <v>1101</v>
      </c>
      <c r="G215" s="83" t="s">
        <v>1122</v>
      </c>
      <c r="H215" s="84" t="s">
        <v>1132</v>
      </c>
      <c r="I215" s="85" t="s">
        <v>3480</v>
      </c>
      <c r="J215" s="85" t="s">
        <v>3858</v>
      </c>
      <c r="K215" s="3"/>
      <c r="L215" s="86">
        <v>44029</v>
      </c>
      <c r="M215" s="87">
        <v>1562.0249000005399</v>
      </c>
      <c r="N215" s="88">
        <v>1562.0249000005399</v>
      </c>
      <c r="O215" s="88">
        <v>1587.3483000006499</v>
      </c>
      <c r="P215" s="89">
        <f t="shared" si="3"/>
        <v>0.98404672748879396</v>
      </c>
      <c r="Q215" s="86">
        <v>44020</v>
      </c>
      <c r="R215" s="90">
        <v>788627.07400000002</v>
      </c>
      <c r="S215" s="90">
        <v>784544.85602636705</v>
      </c>
      <c r="T215" s="3"/>
      <c r="U215" s="91">
        <v>-6.4921712255454596E-3</v>
      </c>
      <c r="V215" s="92">
        <v>0.52355748757690901</v>
      </c>
      <c r="W215" s="91">
        <v>6.4499397394683902E-3</v>
      </c>
      <c r="X215" s="92">
        <v>0.653503589819593</v>
      </c>
      <c r="Y215" s="91">
        <v>1.88466669987974E-2</v>
      </c>
      <c r="Z215" s="92">
        <v>20.0348226087226</v>
      </c>
      <c r="AA215" s="91">
        <v>7.9467738285529804E-2</v>
      </c>
      <c r="AB215" s="92">
        <v>28.8448021893564</v>
      </c>
      <c r="AC215" s="91">
        <v>0.15566474596562299</v>
      </c>
      <c r="AD215" s="92">
        <v>40.9146705489838</v>
      </c>
      <c r="AE215" s="91">
        <v>0.17756713081151199</v>
      </c>
      <c r="AF215" s="93">
        <v>38.596122775867101</v>
      </c>
      <c r="AG215" s="91">
        <v>-7.9757604453334404E-3</v>
      </c>
      <c r="AH215" s="92">
        <v>-1.7038059966580501</v>
      </c>
      <c r="AI215" s="91">
        <v>3.9147978766777697E-2</v>
      </c>
      <c r="AJ215" s="92">
        <v>18.398173556575799</v>
      </c>
      <c r="AK215" s="91">
        <v>0.50321897374873503</v>
      </c>
      <c r="AL215" s="91">
        <v>4.2131930176765302E-2</v>
      </c>
      <c r="AM215" s="92">
        <v>69.896475288551301</v>
      </c>
      <c r="AN215" s="3"/>
      <c r="AO215" s="94">
        <v>2.5305787748948198E-2</v>
      </c>
      <c r="AP215" s="94">
        <v>-2.04605962080677E-2</v>
      </c>
      <c r="AQ215" s="94">
        <v>4.4020613859174801E-2</v>
      </c>
      <c r="AR215" s="94">
        <v>-2.4876423249224899E-2</v>
      </c>
      <c r="AS215" s="95">
        <v>8</v>
      </c>
      <c r="AT215" s="95">
        <v>4</v>
      </c>
      <c r="AU215" s="95">
        <v>7</v>
      </c>
      <c r="AV215" s="96">
        <v>5</v>
      </c>
      <c r="AW215" s="3"/>
      <c r="AX215" s="97">
        <v>6.28438567442208E-2</v>
      </c>
      <c r="AY215" s="98">
        <v>0.93472202636530699</v>
      </c>
      <c r="AZ215" s="98">
        <v>0.90444188158926397</v>
      </c>
      <c r="BA215" s="98">
        <v>1.3689273062445899</v>
      </c>
      <c r="BB215" s="89">
        <v>6.4917365275323404E-3</v>
      </c>
      <c r="BC215" s="99">
        <v>-7.8884827151487098</v>
      </c>
      <c r="BD215" s="86">
        <v>43874</v>
      </c>
      <c r="BE215" s="86">
        <v>43914</v>
      </c>
      <c r="BF215" s="95">
        <v>67</v>
      </c>
      <c r="BG215" s="86">
        <v>43969</v>
      </c>
      <c r="BH215" s="3"/>
    </row>
    <row r="216" spans="1:60" x14ac:dyDescent="0.25">
      <c r="A216" s="3"/>
      <c r="B216" s="81" t="s">
        <v>1428</v>
      </c>
      <c r="C216" s="81" t="s">
        <v>3859</v>
      </c>
      <c r="D216" s="81" t="s">
        <v>692</v>
      </c>
      <c r="E216" s="82" t="s">
        <v>1208</v>
      </c>
      <c r="F216" s="82" t="s">
        <v>1101</v>
      </c>
      <c r="G216" s="83" t="s">
        <v>1122</v>
      </c>
      <c r="H216" s="84" t="s">
        <v>1132</v>
      </c>
      <c r="I216" s="85" t="s">
        <v>3480</v>
      </c>
      <c r="J216" s="85" t="s">
        <v>3860</v>
      </c>
      <c r="K216" s="3"/>
      <c r="L216" s="86">
        <v>44029</v>
      </c>
      <c r="M216" s="87">
        <v>2128.1715999990702</v>
      </c>
      <c r="N216" s="88">
        <v>2128.1715999990702</v>
      </c>
      <c r="O216" s="88">
        <v>2163.4605999998698</v>
      </c>
      <c r="P216" s="89">
        <f t="shared" si="3"/>
        <v>0.98368863292412079</v>
      </c>
      <c r="Q216" s="86">
        <v>44020</v>
      </c>
      <c r="R216" s="90">
        <v>4792801.0609999998</v>
      </c>
      <c r="S216" s="90">
        <v>3278730.56909766</v>
      </c>
      <c r="T216" s="3"/>
      <c r="U216" s="91">
        <v>-6.5323169110342904E-3</v>
      </c>
      <c r="V216" s="92">
        <v>0.51954291902802696</v>
      </c>
      <c r="W216" s="91">
        <v>5.2296065368864202E-3</v>
      </c>
      <c r="X216" s="92">
        <v>0.53147026956139598</v>
      </c>
      <c r="Y216" s="91">
        <v>1.13063294484164E-2</v>
      </c>
      <c r="Z216" s="92">
        <v>19.280788853677201</v>
      </c>
      <c r="AA216" s="91">
        <v>6.1009773515252198E-2</v>
      </c>
      <c r="AB216" s="92">
        <v>26.999005712335901</v>
      </c>
      <c r="AC216" s="91">
        <v>0.113632478272921</v>
      </c>
      <c r="AD216" s="92">
        <v>36.711443779699003</v>
      </c>
      <c r="AE216" s="91">
        <v>0.112489727418579</v>
      </c>
      <c r="AF216" s="93">
        <v>32.088382436544599</v>
      </c>
      <c r="AG216" s="91">
        <v>-8.6575230770904506E-3</v>
      </c>
      <c r="AH216" s="92">
        <v>-1.77198225983375</v>
      </c>
      <c r="AI216" s="91">
        <v>3.05090832189308E-2</v>
      </c>
      <c r="AJ216" s="92">
        <v>17.534284001798401</v>
      </c>
      <c r="AK216" s="91">
        <v>0.24843611960037401</v>
      </c>
      <c r="AL216" s="91">
        <v>2.2719778386090201E-2</v>
      </c>
      <c r="AM216" s="92">
        <v>44.418189873744303</v>
      </c>
      <c r="AN216" s="3"/>
      <c r="AO216" s="94">
        <v>2.5250134867747E-2</v>
      </c>
      <c r="AP216" s="94">
        <v>-2.0500184481534199E-2</v>
      </c>
      <c r="AQ216" s="94">
        <v>4.2754589814649101E-2</v>
      </c>
      <c r="AR216" s="94">
        <v>-2.6019101102065199E-2</v>
      </c>
      <c r="AS216" s="95">
        <v>8</v>
      </c>
      <c r="AT216" s="95">
        <v>4</v>
      </c>
      <c r="AU216" s="95">
        <v>7</v>
      </c>
      <c r="AV216" s="96">
        <v>5</v>
      </c>
      <c r="AW216" s="3"/>
      <c r="AX216" s="97">
        <v>6.2834069975433504E-2</v>
      </c>
      <c r="AY216" s="98">
        <v>0.66232268669864403</v>
      </c>
      <c r="AZ216" s="98">
        <v>0.83800877228077297</v>
      </c>
      <c r="BA216" s="98">
        <v>0.96109355286989695</v>
      </c>
      <c r="BB216" s="89">
        <v>6.4903802779372197E-3</v>
      </c>
      <c r="BC216" s="99">
        <v>-8.0373341695376403</v>
      </c>
      <c r="BD216" s="86">
        <v>43874</v>
      </c>
      <c r="BE216" s="86">
        <v>43914</v>
      </c>
      <c r="BF216" s="95">
        <v>68</v>
      </c>
      <c r="BG216" s="86">
        <v>43970</v>
      </c>
      <c r="BH216" s="3"/>
    </row>
    <row r="217" spans="1:60" x14ac:dyDescent="0.25">
      <c r="A217" s="3"/>
      <c r="B217" s="81" t="s">
        <v>1429</v>
      </c>
      <c r="C217" s="81" t="s">
        <v>3861</v>
      </c>
      <c r="D217" s="81" t="s">
        <v>693</v>
      </c>
      <c r="E217" s="82" t="s">
        <v>1161</v>
      </c>
      <c r="F217" s="82" t="s">
        <v>1101</v>
      </c>
      <c r="G217" s="83" t="s">
        <v>1122</v>
      </c>
      <c r="H217" s="84" t="s">
        <v>1133</v>
      </c>
      <c r="I217" s="85" t="s">
        <v>3480</v>
      </c>
      <c r="J217" s="85" t="s">
        <v>3862</v>
      </c>
      <c r="K217" s="3"/>
      <c r="L217" s="86">
        <v>44029</v>
      </c>
      <c r="M217" s="87">
        <v>1310.17469999939</v>
      </c>
      <c r="N217" s="88">
        <v>1310.17469999939</v>
      </c>
      <c r="O217" s="88">
        <v>1335.95769999921</v>
      </c>
      <c r="P217" s="89">
        <f t="shared" si="3"/>
        <v>0.98070073625846443</v>
      </c>
      <c r="Q217" s="86">
        <v>44018</v>
      </c>
      <c r="R217" s="90">
        <v>1639302.4979999999</v>
      </c>
      <c r="S217" s="90">
        <v>1172609.6800917999</v>
      </c>
      <c r="T217" s="3"/>
      <c r="U217" s="91">
        <v>-7.2152190132328499E-3</v>
      </c>
      <c r="V217" s="92">
        <v>0.45125270880816998</v>
      </c>
      <c r="W217" s="91">
        <v>1.06681469296745E-2</v>
      </c>
      <c r="X217" s="92">
        <v>1.07532430884021</v>
      </c>
      <c r="Y217" s="91">
        <v>1.2569646420161E-2</v>
      </c>
      <c r="Z217" s="92">
        <v>19.4071205508662</v>
      </c>
      <c r="AA217" s="91">
        <v>0.10352460030669999</v>
      </c>
      <c r="AB217" s="92">
        <v>31.250488391466199</v>
      </c>
      <c r="AC217" s="91">
        <v>0.177075477851904</v>
      </c>
      <c r="AD217" s="92">
        <v>43.055743737611898</v>
      </c>
      <c r="AE217" s="91">
        <v>0.177714235631283</v>
      </c>
      <c r="AF217" s="93">
        <v>38.610833257844199</v>
      </c>
      <c r="AG217" s="91">
        <v>-6.5719017147785096E-3</v>
      </c>
      <c r="AH217" s="92">
        <v>-1.56342012360255</v>
      </c>
      <c r="AI217" s="91">
        <v>4.1768470715396702E-2</v>
      </c>
      <c r="AJ217" s="92">
        <v>18.660222751437701</v>
      </c>
      <c r="AK217" s="91">
        <v>-6.1398759206931601E-2</v>
      </c>
      <c r="AL217" s="91">
        <v>-3.9310463016590802E-3</v>
      </c>
      <c r="AM217" s="92">
        <v>-128.60054435930201</v>
      </c>
      <c r="AN217" s="3"/>
      <c r="AO217" s="94">
        <v>1.9792833923929699E-2</v>
      </c>
      <c r="AP217" s="94">
        <v>-3.5007987656172197E-2</v>
      </c>
      <c r="AQ217" s="94">
        <v>6.1098801865227897E-2</v>
      </c>
      <c r="AR217" s="94">
        <v>-4.3685011576599202E-2</v>
      </c>
      <c r="AS217" s="95">
        <v>7</v>
      </c>
      <c r="AT217" s="95">
        <v>5</v>
      </c>
      <c r="AU217" s="95">
        <v>7</v>
      </c>
      <c r="AV217" s="96">
        <v>5</v>
      </c>
      <c r="AW217" s="3"/>
      <c r="AX217" s="97">
        <v>9.5703573890932606E-2</v>
      </c>
      <c r="AY217" s="98">
        <v>0.91501771886032701</v>
      </c>
      <c r="AZ217" s="98">
        <v>1.0652296764965301</v>
      </c>
      <c r="BA217" s="98">
        <v>1.2620146342287599</v>
      </c>
      <c r="BB217" s="89">
        <v>9.85187401017356E-3</v>
      </c>
      <c r="BC217" s="99">
        <v>-13.1125707158644</v>
      </c>
      <c r="BD217" s="86">
        <v>43874</v>
      </c>
      <c r="BE217" s="86">
        <v>43913</v>
      </c>
      <c r="BF217" s="95">
        <v>90</v>
      </c>
      <c r="BG217" s="86">
        <v>44000</v>
      </c>
      <c r="BH217" s="3"/>
    </row>
    <row r="218" spans="1:60" x14ac:dyDescent="0.25">
      <c r="A218" s="3"/>
      <c r="B218" s="81" t="s">
        <v>1430</v>
      </c>
      <c r="C218" s="81" t="s">
        <v>3863</v>
      </c>
      <c r="D218" s="81" t="s">
        <v>693</v>
      </c>
      <c r="E218" s="82" t="s">
        <v>1170</v>
      </c>
      <c r="F218" s="82" t="s">
        <v>1101</v>
      </c>
      <c r="G218" s="83" t="s">
        <v>1122</v>
      </c>
      <c r="H218" s="84" t="s">
        <v>1133</v>
      </c>
      <c r="I218" s="85" t="s">
        <v>3480</v>
      </c>
      <c r="J218" s="85" t="s">
        <v>3864</v>
      </c>
      <c r="K218" s="3"/>
      <c r="L218" s="86">
        <v>44029</v>
      </c>
      <c r="M218" s="87">
        <v>2896.2109000012301</v>
      </c>
      <c r="N218" s="88">
        <v>2896.2109000012301</v>
      </c>
      <c r="O218" s="88">
        <v>2952.3181000016598</v>
      </c>
      <c r="P218" s="89">
        <f t="shared" si="3"/>
        <v>0.98099554380661147</v>
      </c>
      <c r="Q218" s="86">
        <v>44018</v>
      </c>
      <c r="R218" s="90">
        <v>272839.82799999998</v>
      </c>
      <c r="S218" s="90">
        <v>259484.81104956099</v>
      </c>
      <c r="T218" s="3"/>
      <c r="U218" s="91">
        <v>-7.1881065687193803E-3</v>
      </c>
      <c r="V218" s="92">
        <v>0.45396395325951699</v>
      </c>
      <c r="W218" s="91">
        <v>1.14969774112978E-2</v>
      </c>
      <c r="X218" s="92">
        <v>1.15820735700254</v>
      </c>
      <c r="Y218" s="91">
        <v>1.7617878018427301E-2</v>
      </c>
      <c r="Z218" s="92">
        <v>19.911943710671</v>
      </c>
      <c r="AA218" s="91">
        <v>0.114629743191472</v>
      </c>
      <c r="AB218" s="92">
        <v>32.361002679972401</v>
      </c>
      <c r="AC218" s="91">
        <v>0.200871073984599</v>
      </c>
      <c r="AD218" s="92">
        <v>45.435303350852301</v>
      </c>
      <c r="AE218" s="91">
        <v>0.21359969906916401</v>
      </c>
      <c r="AF218" s="93">
        <v>42.199379601632202</v>
      </c>
      <c r="AG218" s="91">
        <v>-6.1103291618564998E-3</v>
      </c>
      <c r="AH218" s="92">
        <v>-1.51726286831035</v>
      </c>
      <c r="AI218" s="91">
        <v>4.7448417375562699E-2</v>
      </c>
      <c r="AJ218" s="92">
        <v>19.2282174174616</v>
      </c>
      <c r="AK218" s="91">
        <v>0.39338043347583201</v>
      </c>
      <c r="AL218" s="91">
        <v>3.41568351504975E-2</v>
      </c>
      <c r="AM218" s="92">
        <v>58.912621261260902</v>
      </c>
      <c r="AN218" s="3"/>
      <c r="AO218" s="94">
        <v>1.98206599434343E-2</v>
      </c>
      <c r="AP218" s="94">
        <v>-3.4981590471943498E-2</v>
      </c>
      <c r="AQ218" s="94">
        <v>6.1968957514182001E-2</v>
      </c>
      <c r="AR218" s="94">
        <v>-4.2874648243960103E-2</v>
      </c>
      <c r="AS218" s="95">
        <v>7</v>
      </c>
      <c r="AT218" s="95">
        <v>5</v>
      </c>
      <c r="AU218" s="95">
        <v>7</v>
      </c>
      <c r="AV218" s="96">
        <v>5</v>
      </c>
      <c r="AW218" s="3"/>
      <c r="AX218" s="97">
        <v>9.5706999559042702E-2</v>
      </c>
      <c r="AY218" s="98">
        <v>1.0232073928691501</v>
      </c>
      <c r="AZ218" s="98">
        <v>1.1075043100991</v>
      </c>
      <c r="BA218" s="98">
        <v>1.41603433348428</v>
      </c>
      <c r="BB218" s="89">
        <v>9.8526302130358106E-3</v>
      </c>
      <c r="BC218" s="99">
        <v>-13.0199376516393</v>
      </c>
      <c r="BD218" s="86">
        <v>43874</v>
      </c>
      <c r="BE218" s="86">
        <v>43913</v>
      </c>
      <c r="BF218" s="95">
        <v>90</v>
      </c>
      <c r="BG218" s="86">
        <v>44000</v>
      </c>
      <c r="BH218" s="3"/>
    </row>
    <row r="219" spans="1:60" x14ac:dyDescent="0.25">
      <c r="A219" s="3"/>
      <c r="B219" s="81" t="s">
        <v>1431</v>
      </c>
      <c r="C219" s="81" t="s">
        <v>3865</v>
      </c>
      <c r="D219" s="81" t="s">
        <v>693</v>
      </c>
      <c r="E219" s="82" t="s">
        <v>1164</v>
      </c>
      <c r="F219" s="82" t="s">
        <v>1101</v>
      </c>
      <c r="G219" s="83" t="s">
        <v>1122</v>
      </c>
      <c r="H219" s="84" t="s">
        <v>1133</v>
      </c>
      <c r="I219" s="85" t="s">
        <v>3480</v>
      </c>
      <c r="J219" s="85" t="s">
        <v>3866</v>
      </c>
      <c r="K219" s="3"/>
      <c r="L219" s="86">
        <v>44029</v>
      </c>
      <c r="M219" s="87">
        <v>1479.1153999995399</v>
      </c>
      <c r="N219" s="88">
        <v>1479.1153999995399</v>
      </c>
      <c r="O219" s="88">
        <v>1507.7246000003099</v>
      </c>
      <c r="P219" s="89">
        <f t="shared" si="3"/>
        <v>0.98102491661888114</v>
      </c>
      <c r="Q219" s="86">
        <v>44018</v>
      </c>
      <c r="R219" s="90">
        <v>1975861.405</v>
      </c>
      <c r="S219" s="90">
        <v>621861.68104785203</v>
      </c>
      <c r="T219" s="3"/>
      <c r="U219" s="91">
        <v>-7.1854298676043999E-3</v>
      </c>
      <c r="V219" s="92">
        <v>0.45423162337101503</v>
      </c>
      <c r="W219" s="91">
        <v>1.1579804342545699E-2</v>
      </c>
      <c r="X219" s="92">
        <v>1.1664900501273201</v>
      </c>
      <c r="Y219" s="91">
        <v>1.81242960497912E-2</v>
      </c>
      <c r="Z219" s="92">
        <v>19.9625855138293</v>
      </c>
      <c r="AA219" s="91">
        <v>0.11574679426848899</v>
      </c>
      <c r="AB219" s="92">
        <v>32.472707787645</v>
      </c>
      <c r="AC219" s="91">
        <v>0.20327760588581401</v>
      </c>
      <c r="AD219" s="92">
        <v>45.6759565409739</v>
      </c>
      <c r="AE219" s="91">
        <v>0.217248589266092</v>
      </c>
      <c r="AF219" s="93">
        <v>42.564268621324999</v>
      </c>
      <c r="AG219" s="91">
        <v>-6.0642819944405303E-3</v>
      </c>
      <c r="AH219" s="92">
        <v>-1.51265815156876</v>
      </c>
      <c r="AI219" s="91">
        <v>4.8018457289799699E-2</v>
      </c>
      <c r="AJ219" s="92">
        <v>19.285221408878002</v>
      </c>
      <c r="AK219" s="91">
        <v>0.40047853051160898</v>
      </c>
      <c r="AL219" s="91">
        <v>3.4688995056057999E-2</v>
      </c>
      <c r="AM219" s="92">
        <v>59.622430964838699</v>
      </c>
      <c r="AN219" s="3"/>
      <c r="AO219" s="94">
        <v>1.9823443628411E-2</v>
      </c>
      <c r="AP219" s="94">
        <v>-3.4978936425431997E-2</v>
      </c>
      <c r="AQ219" s="94">
        <v>6.2056065493379699E-2</v>
      </c>
      <c r="AR219" s="94">
        <v>-4.27933132014005E-2</v>
      </c>
      <c r="AS219" s="95">
        <v>7</v>
      </c>
      <c r="AT219" s="95">
        <v>5</v>
      </c>
      <c r="AU219" s="95">
        <v>7</v>
      </c>
      <c r="AV219" s="96">
        <v>5</v>
      </c>
      <c r="AW219" s="3"/>
      <c r="AX219" s="97">
        <v>9.57074231302249E-2</v>
      </c>
      <c r="AY219" s="98">
        <v>1.0340877879189101</v>
      </c>
      <c r="AZ219" s="98">
        <v>1.1117553288077</v>
      </c>
      <c r="BA219" s="98">
        <v>1.4315786656734399</v>
      </c>
      <c r="BB219" s="89">
        <v>9.8527144237414207E-3</v>
      </c>
      <c r="BC219" s="99">
        <v>-13.010657551727499</v>
      </c>
      <c r="BD219" s="86">
        <v>43874</v>
      </c>
      <c r="BE219" s="86">
        <v>43913</v>
      </c>
      <c r="BF219" s="95">
        <v>90</v>
      </c>
      <c r="BG219" s="86">
        <v>44000</v>
      </c>
      <c r="BH219" s="3"/>
    </row>
    <row r="220" spans="1:60" x14ac:dyDescent="0.25">
      <c r="A220" s="3"/>
      <c r="B220" s="81" t="s">
        <v>1432</v>
      </c>
      <c r="C220" s="81" t="s">
        <v>3867</v>
      </c>
      <c r="D220" s="81" t="s">
        <v>693</v>
      </c>
      <c r="E220" s="82" t="s">
        <v>1181</v>
      </c>
      <c r="F220" s="82" t="s">
        <v>1101</v>
      </c>
      <c r="G220" s="83" t="s">
        <v>1122</v>
      </c>
      <c r="H220" s="84" t="s">
        <v>1133</v>
      </c>
      <c r="I220" s="85" t="s">
        <v>3480</v>
      </c>
      <c r="J220" s="85" t="s">
        <v>3868</v>
      </c>
      <c r="K220" s="3"/>
      <c r="L220" s="86">
        <v>44029</v>
      </c>
      <c r="M220" s="87">
        <v>934.82010000012804</v>
      </c>
      <c r="N220" s="88">
        <v>934.82010000012804</v>
      </c>
      <c r="O220" s="88">
        <v>952.78689999971505</v>
      </c>
      <c r="P220" s="89">
        <f t="shared" si="3"/>
        <v>0.98114289774597829</v>
      </c>
      <c r="Q220" s="86">
        <v>44018</v>
      </c>
      <c r="R220" s="90">
        <v>30794.654999999999</v>
      </c>
      <c r="S220" s="90">
        <v>3752.1145510788001</v>
      </c>
      <c r="T220" s="3"/>
      <c r="U220" s="91">
        <v>-7.1745707064110303E-3</v>
      </c>
      <c r="V220" s="92">
        <v>0.45531753949035197</v>
      </c>
      <c r="W220" s="91">
        <v>1.1911571136806701E-2</v>
      </c>
      <c r="X220" s="92">
        <v>1.19966672955343</v>
      </c>
      <c r="Y220" s="91">
        <v>2.6488499852348499E-2</v>
      </c>
      <c r="Z220" s="92">
        <v>20.799005894077698</v>
      </c>
      <c r="AA220" s="91">
        <v>2.6488499852348499E-2</v>
      </c>
      <c r="AB220" s="92">
        <v>23.546878346038302</v>
      </c>
      <c r="AC220" s="91">
        <v>3.7463587050297099E-3</v>
      </c>
      <c r="AD220" s="92">
        <v>25.722831822902702</v>
      </c>
      <c r="AE220" s="91">
        <v>1.94700636347989E-2</v>
      </c>
      <c r="AF220" s="93">
        <v>22.786416058166701</v>
      </c>
      <c r="AG220" s="91">
        <v>-5.8795198247025802E-3</v>
      </c>
      <c r="AH220" s="92">
        <v>-1.4941819345949601</v>
      </c>
      <c r="AI220" s="91">
        <v>2.6488499852348499E-2</v>
      </c>
      <c r="AJ220" s="92">
        <v>17.132225665147399</v>
      </c>
      <c r="AK220" s="91">
        <v>-6.5179899999784505E-2</v>
      </c>
      <c r="AL220" s="91">
        <v>-6.8008332318640896E-3</v>
      </c>
      <c r="AM220" s="92">
        <v>13.0565879136993</v>
      </c>
      <c r="AN220" s="3"/>
      <c r="AO220" s="94">
        <v>1.54399599359749E-2</v>
      </c>
      <c r="AP220" s="94">
        <v>-7.1745707064110303E-3</v>
      </c>
      <c r="AQ220" s="94">
        <v>3.25594536316203E-2</v>
      </c>
      <c r="AR220" s="94">
        <v>-5.8795198247025802E-3</v>
      </c>
      <c r="AS220" s="95">
        <v>1</v>
      </c>
      <c r="AT220" s="95">
        <v>1</v>
      </c>
      <c r="AU220" s="95">
        <v>7</v>
      </c>
      <c r="AV220" s="96">
        <v>5</v>
      </c>
      <c r="AW220" s="3"/>
      <c r="AX220" s="97">
        <v>2.7308086252269301E-2</v>
      </c>
      <c r="AY220" s="98">
        <v>0.197125674490508</v>
      </c>
      <c r="AZ220" s="98">
        <v>0.64440993213247599</v>
      </c>
      <c r="BA220" s="98">
        <v>0.43643230661973598</v>
      </c>
      <c r="BB220" s="89">
        <v>2.8308536588838298E-3</v>
      </c>
      <c r="BC220" s="99">
        <v>-1.8857102254023601</v>
      </c>
      <c r="BD220" s="86">
        <v>44018</v>
      </c>
      <c r="BE220" s="86">
        <v>44029</v>
      </c>
      <c r="BF220" s="95"/>
      <c r="BG220" s="86"/>
      <c r="BH220" s="3"/>
    </row>
    <row r="221" spans="1:60" x14ac:dyDescent="0.25">
      <c r="A221" s="3"/>
      <c r="B221" s="81" t="s">
        <v>1433</v>
      </c>
      <c r="C221" s="81" t="s">
        <v>3869</v>
      </c>
      <c r="D221" s="81" t="s">
        <v>693</v>
      </c>
      <c r="E221" s="82" t="s">
        <v>1174</v>
      </c>
      <c r="F221" s="82" t="s">
        <v>1101</v>
      </c>
      <c r="G221" s="83" t="s">
        <v>1122</v>
      </c>
      <c r="H221" s="84" t="s">
        <v>1133</v>
      </c>
      <c r="I221" s="85" t="s">
        <v>3480</v>
      </c>
      <c r="J221" s="85" t="s">
        <v>3870</v>
      </c>
      <c r="K221" s="3"/>
      <c r="L221" s="86">
        <v>44029</v>
      </c>
      <c r="M221" s="87">
        <v>1380.30749999918</v>
      </c>
      <c r="N221" s="88">
        <v>1380.30749999918</v>
      </c>
      <c r="O221" s="88">
        <v>1407.2591999992701</v>
      </c>
      <c r="P221" s="89">
        <f t="shared" si="3"/>
        <v>0.98084809109785598</v>
      </c>
      <c r="Q221" s="86">
        <v>44018</v>
      </c>
      <c r="R221" s="90">
        <v>716980.85800000001</v>
      </c>
      <c r="S221" s="90">
        <v>507590.86041894503</v>
      </c>
      <c r="T221" s="3"/>
      <c r="U221" s="91">
        <v>-7.2016509011518801E-3</v>
      </c>
      <c r="V221" s="92">
        <v>0.45260952001626698</v>
      </c>
      <c r="W221" s="91">
        <v>1.10824376006349E-2</v>
      </c>
      <c r="X221" s="92">
        <v>1.11675337593624</v>
      </c>
      <c r="Y221" s="91">
        <v>1.5090817150848999E-2</v>
      </c>
      <c r="Z221" s="92">
        <v>19.659237623913199</v>
      </c>
      <c r="AA221" s="91">
        <v>0.10906341658119301</v>
      </c>
      <c r="AB221" s="92">
        <v>31.804370018915499</v>
      </c>
      <c r="AC221" s="91">
        <v>0.18891429363808099</v>
      </c>
      <c r="AD221" s="92">
        <v>44.239625316229599</v>
      </c>
      <c r="AE221" s="91">
        <v>0.19552313965134099</v>
      </c>
      <c r="AF221" s="93">
        <v>40.391723659820897</v>
      </c>
      <c r="AG221" s="91">
        <v>-6.3411546389033902E-3</v>
      </c>
      <c r="AH221" s="92">
        <v>-1.54034541601504</v>
      </c>
      <c r="AI221" s="91">
        <v>4.4604751346923897E-2</v>
      </c>
      <c r="AJ221" s="92">
        <v>18.943850814597699</v>
      </c>
      <c r="AK221" s="91">
        <v>0.32270375161548098</v>
      </c>
      <c r="AL221" s="91">
        <v>2.8720839609377401E-2</v>
      </c>
      <c r="AM221" s="92">
        <v>51.844953075225902</v>
      </c>
      <c r="AN221" s="3"/>
      <c r="AO221" s="94">
        <v>1.9806787380730401E-2</v>
      </c>
      <c r="AP221" s="94">
        <v>-3.4994760831978097E-2</v>
      </c>
      <c r="AQ221" s="94">
        <v>6.1533913058156003E-2</v>
      </c>
      <c r="AR221" s="94">
        <v>-4.32798646152514E-2</v>
      </c>
      <c r="AS221" s="95">
        <v>7</v>
      </c>
      <c r="AT221" s="95">
        <v>5</v>
      </c>
      <c r="AU221" s="95">
        <v>7</v>
      </c>
      <c r="AV221" s="96">
        <v>5</v>
      </c>
      <c r="AW221" s="3"/>
      <c r="AX221" s="97">
        <v>9.5705136110336694E-2</v>
      </c>
      <c r="AY221" s="98">
        <v>0.96898488206443301</v>
      </c>
      <c r="AZ221" s="98">
        <v>1.08631729200715</v>
      </c>
      <c r="BA221" s="98">
        <v>1.33872029541271</v>
      </c>
      <c r="BB221" s="89">
        <v>9.8522365891221906E-3</v>
      </c>
      <c r="BC221" s="99">
        <v>-13.066282406376599</v>
      </c>
      <c r="BD221" s="86">
        <v>43874</v>
      </c>
      <c r="BE221" s="86">
        <v>43913</v>
      </c>
      <c r="BF221" s="95">
        <v>90</v>
      </c>
      <c r="BG221" s="86">
        <v>44000</v>
      </c>
      <c r="BH221" s="3"/>
    </row>
    <row r="222" spans="1:60" x14ac:dyDescent="0.25">
      <c r="A222" s="3"/>
      <c r="B222" s="81" t="s">
        <v>1434</v>
      </c>
      <c r="C222" s="81" t="s">
        <v>3871</v>
      </c>
      <c r="D222" s="81" t="s">
        <v>693</v>
      </c>
      <c r="E222" s="82" t="s">
        <v>1182</v>
      </c>
      <c r="F222" s="82" t="s">
        <v>1101</v>
      </c>
      <c r="G222" s="83" t="s">
        <v>1122</v>
      </c>
      <c r="H222" s="84" t="s">
        <v>1133</v>
      </c>
      <c r="I222" s="85" t="s">
        <v>3480</v>
      </c>
      <c r="J222" s="85" t="s">
        <v>3872</v>
      </c>
      <c r="K222" s="3"/>
      <c r="L222" s="86">
        <v>44029</v>
      </c>
      <c r="M222" s="87">
        <v>1653.82010000013</v>
      </c>
      <c r="N222" s="88">
        <v>1653.82010000013</v>
      </c>
      <c r="O222" s="88">
        <v>1685.3523999992799</v>
      </c>
      <c r="P222" s="89">
        <f t="shared" si="3"/>
        <v>0.98129038176279137</v>
      </c>
      <c r="Q222" s="86">
        <v>44018</v>
      </c>
      <c r="R222" s="90">
        <v>729426.28399999999</v>
      </c>
      <c r="S222" s="90">
        <v>746468.16724609397</v>
      </c>
      <c r="T222" s="3"/>
      <c r="U222" s="91">
        <v>-7.1609849865126298E-3</v>
      </c>
      <c r="V222" s="92">
        <v>0.45667611148019199</v>
      </c>
      <c r="W222" s="91">
        <v>1.23263838195271E-2</v>
      </c>
      <c r="X222" s="92">
        <v>1.24114799782546</v>
      </c>
      <c r="Y222" s="91">
        <v>2.2760631034543601E-2</v>
      </c>
      <c r="Z222" s="92">
        <v>20.426219012297199</v>
      </c>
      <c r="AA222" s="91">
        <v>0.12856335385367901</v>
      </c>
      <c r="AB222" s="92">
        <v>33.754363746149501</v>
      </c>
      <c r="AC222" s="91">
        <v>0.23425996237900101</v>
      </c>
      <c r="AD222" s="92">
        <v>48.7741921903216</v>
      </c>
      <c r="AE222" s="91">
        <v>0.26619520392152501</v>
      </c>
      <c r="AF222" s="93">
        <v>47.4589300868683</v>
      </c>
      <c r="AG222" s="91">
        <v>-5.6486383300580201E-3</v>
      </c>
      <c r="AH222" s="92">
        <v>-1.4710937851305099</v>
      </c>
      <c r="AI222" s="91">
        <v>5.3461334528037703E-2</v>
      </c>
      <c r="AJ222" s="92">
        <v>19.8295091327163</v>
      </c>
      <c r="AK222" s="91">
        <v>0.59608954129158498</v>
      </c>
      <c r="AL222" s="91">
        <v>4.8476326384843602E-2</v>
      </c>
      <c r="AM222" s="92">
        <v>79.183532042894498</v>
      </c>
      <c r="AN222" s="3"/>
      <c r="AO222" s="94">
        <v>1.98485592536599E-2</v>
      </c>
      <c r="AP222" s="94">
        <v>-3.4955248805090398E-2</v>
      </c>
      <c r="AQ222" s="94">
        <v>6.28397019463591E-2</v>
      </c>
      <c r="AR222" s="94">
        <v>-4.2063514595647597E-2</v>
      </c>
      <c r="AS222" s="95">
        <v>7</v>
      </c>
      <c r="AT222" s="95">
        <v>5</v>
      </c>
      <c r="AU222" s="95">
        <v>7</v>
      </c>
      <c r="AV222" s="96">
        <v>5</v>
      </c>
      <c r="AW222" s="3"/>
      <c r="AX222" s="97">
        <v>9.5716603259934294E-2</v>
      </c>
      <c r="AY222" s="98">
        <v>1.1589417371342301</v>
      </c>
      <c r="AZ222" s="98">
        <v>1.1604328698431301</v>
      </c>
      <c r="BA222" s="98">
        <v>1.6102503584952499</v>
      </c>
      <c r="BB222" s="89">
        <v>9.8540376160508505E-3</v>
      </c>
      <c r="BC222" s="99">
        <v>-12.927190940419701</v>
      </c>
      <c r="BD222" s="86">
        <v>43874</v>
      </c>
      <c r="BE222" s="86">
        <v>43913</v>
      </c>
      <c r="BF222" s="95">
        <v>89</v>
      </c>
      <c r="BG222" s="86">
        <v>43999</v>
      </c>
      <c r="BH222" s="3"/>
    </row>
    <row r="223" spans="1:60" x14ac:dyDescent="0.25">
      <c r="A223" s="3"/>
      <c r="B223" s="81" t="s">
        <v>1435</v>
      </c>
      <c r="C223" s="81" t="s">
        <v>3873</v>
      </c>
      <c r="D223" s="81" t="s">
        <v>693</v>
      </c>
      <c r="E223" s="82" t="s">
        <v>1183</v>
      </c>
      <c r="F223" s="82" t="s">
        <v>1101</v>
      </c>
      <c r="G223" s="83" t="s">
        <v>1122</v>
      </c>
      <c r="H223" s="84" t="s">
        <v>1133</v>
      </c>
      <c r="I223" s="85" t="s">
        <v>3480</v>
      </c>
      <c r="J223" s="85" t="s">
        <v>3874</v>
      </c>
      <c r="K223" s="3"/>
      <c r="L223" s="86">
        <v>44029</v>
      </c>
      <c r="M223" s="87">
        <v>1903.2981000002501</v>
      </c>
      <c r="N223" s="88">
        <v>1903.2981000002501</v>
      </c>
      <c r="O223" s="88">
        <v>1940.1002999991199</v>
      </c>
      <c r="P223" s="89">
        <f t="shared" si="3"/>
        <v>0.98103077454351895</v>
      </c>
      <c r="Q223" s="86">
        <v>44018</v>
      </c>
      <c r="R223" s="90">
        <v>6210665.9419999998</v>
      </c>
      <c r="S223" s="90">
        <v>3243652.4043671899</v>
      </c>
      <c r="T223" s="3"/>
      <c r="U223" s="91">
        <v>-7.1848631669126899E-3</v>
      </c>
      <c r="V223" s="92">
        <v>0.45428829344018601</v>
      </c>
      <c r="W223" s="91">
        <v>1.15964584474568E-2</v>
      </c>
      <c r="X223" s="92">
        <v>1.1681554606184399</v>
      </c>
      <c r="Y223" s="91">
        <v>1.8000162810494699E-2</v>
      </c>
      <c r="Z223" s="92">
        <v>19.950172189885102</v>
      </c>
      <c r="AA223" s="91">
        <v>0.106622642813891</v>
      </c>
      <c r="AB223" s="92">
        <v>31.5602926421852</v>
      </c>
      <c r="AC223" s="91">
        <v>0.17449742869939699</v>
      </c>
      <c r="AD223" s="92">
        <v>42.797938822361203</v>
      </c>
      <c r="AE223" s="91">
        <v>0.16927828064595801</v>
      </c>
      <c r="AF223" s="93">
        <v>37.767237759311698</v>
      </c>
      <c r="AG223" s="91">
        <v>-6.05506448937376E-3</v>
      </c>
      <c r="AH223" s="92">
        <v>-1.51173640106208</v>
      </c>
      <c r="AI223" s="91">
        <v>4.7158433473668999E-2</v>
      </c>
      <c r="AJ223" s="92">
        <v>19.1992190272722</v>
      </c>
      <c r="AK223" s="91">
        <v>0.340133710736991</v>
      </c>
      <c r="AL223" s="91">
        <v>3.57048503174155E-2</v>
      </c>
      <c r="AM223" s="92">
        <v>41.619102490600199</v>
      </c>
      <c r="AN223" s="3"/>
      <c r="AO223" s="94">
        <v>1.982400187444E-2</v>
      </c>
      <c r="AP223" s="94">
        <v>-3.4978432779098498E-2</v>
      </c>
      <c r="AQ223" s="94">
        <v>6.20733217765519E-2</v>
      </c>
      <c r="AR223" s="94">
        <v>-4.2777186459716197E-2</v>
      </c>
      <c r="AS223" s="95">
        <v>7</v>
      </c>
      <c r="AT223" s="95">
        <v>5</v>
      </c>
      <c r="AU223" s="95">
        <v>7</v>
      </c>
      <c r="AV223" s="96">
        <v>5</v>
      </c>
      <c r="AW223" s="3"/>
      <c r="AX223" s="97">
        <v>9.56879864666553E-2</v>
      </c>
      <c r="AY223" s="98">
        <v>0.94460989617164204</v>
      </c>
      <c r="AZ223" s="98">
        <v>1.0771737719624099</v>
      </c>
      <c r="BA223" s="98">
        <v>1.3051897866589599</v>
      </c>
      <c r="BB223" s="89">
        <v>9.8506773527515194E-3</v>
      </c>
      <c r="BC223" s="99">
        <v>-13.0087991881883</v>
      </c>
      <c r="BD223" s="86">
        <v>43874</v>
      </c>
      <c r="BE223" s="86">
        <v>43913</v>
      </c>
      <c r="BF223" s="95">
        <v>90</v>
      </c>
      <c r="BG223" s="86">
        <v>44000</v>
      </c>
      <c r="BH223" s="3"/>
    </row>
    <row r="224" spans="1:60" x14ac:dyDescent="0.25">
      <c r="A224" s="3"/>
      <c r="B224" s="81" t="s">
        <v>1436</v>
      </c>
      <c r="C224" s="81" t="s">
        <v>3875</v>
      </c>
      <c r="D224" s="81" t="s">
        <v>694</v>
      </c>
      <c r="E224" s="82" t="s">
        <v>1161</v>
      </c>
      <c r="F224" s="82" t="s">
        <v>1101</v>
      </c>
      <c r="G224" s="83" t="s">
        <v>1122</v>
      </c>
      <c r="H224" s="84" t="s">
        <v>1134</v>
      </c>
      <c r="I224" s="85" t="s">
        <v>3480</v>
      </c>
      <c r="J224" s="85" t="s">
        <v>3876</v>
      </c>
      <c r="K224" s="3"/>
      <c r="L224" s="86">
        <v>44029</v>
      </c>
      <c r="M224" s="87">
        <v>1531.54839999974</v>
      </c>
      <c r="N224" s="88">
        <v>1531.54839999974</v>
      </c>
      <c r="O224" s="88">
        <v>1567.05450000055</v>
      </c>
      <c r="P224" s="89">
        <f t="shared" si="3"/>
        <v>0.97734214093970728</v>
      </c>
      <c r="Q224" s="86">
        <v>44018</v>
      </c>
      <c r="R224" s="90">
        <v>887919.17500000005</v>
      </c>
      <c r="S224" s="90">
        <v>723800.12907910196</v>
      </c>
      <c r="T224" s="3"/>
      <c r="U224" s="91">
        <v>-7.15236115502194E-3</v>
      </c>
      <c r="V224" s="92">
        <v>0.45753849462926199</v>
      </c>
      <c r="W224" s="91">
        <v>2.1563888514719999E-2</v>
      </c>
      <c r="X224" s="92">
        <v>2.1648984673447602</v>
      </c>
      <c r="Y224" s="91">
        <v>8.5018330901220907E-3</v>
      </c>
      <c r="Z224" s="92">
        <v>19.000339217862301</v>
      </c>
      <c r="AA224" s="91">
        <v>0.15136320403151299</v>
      </c>
      <c r="AB224" s="92">
        <v>36.034348763932897</v>
      </c>
      <c r="AC224" s="91">
        <v>0.22373802558460701</v>
      </c>
      <c r="AD224" s="92">
        <v>47.721998510882301</v>
      </c>
      <c r="AE224" s="91">
        <v>0.23684517618676201</v>
      </c>
      <c r="AF224" s="93">
        <v>44.5239273133921</v>
      </c>
      <c r="AG224" s="91">
        <v>-1.45054040604009E-3</v>
      </c>
      <c r="AH224" s="92">
        <v>-1.0512839927287101</v>
      </c>
      <c r="AI224" s="91">
        <v>6.0458340329205398E-2</v>
      </c>
      <c r="AJ224" s="92">
        <v>20.529209712840402</v>
      </c>
      <c r="AK224" s="91">
        <v>0.51569423826760596</v>
      </c>
      <c r="AL224" s="91">
        <v>4.7657949507993201E-2</v>
      </c>
      <c r="AM224" s="92">
        <v>55.071881674230099</v>
      </c>
      <c r="AN224" s="3"/>
      <c r="AO224" s="94">
        <v>3.6382112119099502E-2</v>
      </c>
      <c r="AP224" s="94">
        <v>-4.8160906413613702E-2</v>
      </c>
      <c r="AQ224" s="94">
        <v>7.8060805690256502E-2</v>
      </c>
      <c r="AR224" s="94">
        <v>-7.2592301976328599E-2</v>
      </c>
      <c r="AS224" s="95">
        <v>7</v>
      </c>
      <c r="AT224" s="95">
        <v>5</v>
      </c>
      <c r="AU224" s="95">
        <v>7</v>
      </c>
      <c r="AV224" s="96">
        <v>5</v>
      </c>
      <c r="AW224" s="3"/>
      <c r="AX224" s="97">
        <v>0.14285355361673299</v>
      </c>
      <c r="AY224" s="98">
        <v>0.99275644054887402</v>
      </c>
      <c r="AZ224" s="98">
        <v>1.32814487102405</v>
      </c>
      <c r="BA224" s="98">
        <v>1.38366528846564</v>
      </c>
      <c r="BB224" s="89">
        <v>1.4698088924833401E-2</v>
      </c>
      <c r="BC224" s="99">
        <v>-19.689081031800001</v>
      </c>
      <c r="BD224" s="86">
        <v>43881</v>
      </c>
      <c r="BE224" s="86">
        <v>43910</v>
      </c>
      <c r="BF224" s="95">
        <v>97</v>
      </c>
      <c r="BG224" s="86">
        <v>44018</v>
      </c>
      <c r="BH224" s="3"/>
    </row>
    <row r="225" spans="1:60" x14ac:dyDescent="0.25">
      <c r="A225" s="3"/>
      <c r="B225" s="81" t="s">
        <v>1437</v>
      </c>
      <c r="C225" s="81" t="s">
        <v>3877</v>
      </c>
      <c r="D225" s="81" t="s">
        <v>694</v>
      </c>
      <c r="E225" s="82" t="s">
        <v>1170</v>
      </c>
      <c r="F225" s="82" t="s">
        <v>1101</v>
      </c>
      <c r="G225" s="83" t="s">
        <v>1122</v>
      </c>
      <c r="H225" s="84" t="s">
        <v>1134</v>
      </c>
      <c r="I225" s="85" t="s">
        <v>3480</v>
      </c>
      <c r="J225" s="85" t="s">
        <v>3878</v>
      </c>
      <c r="K225" s="3"/>
      <c r="L225" s="86">
        <v>44029</v>
      </c>
      <c r="M225" s="87">
        <v>1347.54770000093</v>
      </c>
      <c r="N225" s="88">
        <v>1347.54770000093</v>
      </c>
      <c r="O225" s="88">
        <v>1377.95940000005</v>
      </c>
      <c r="P225" s="89">
        <f t="shared" si="3"/>
        <v>0.97792990127349266</v>
      </c>
      <c r="Q225" s="86">
        <v>44018</v>
      </c>
      <c r="R225" s="90">
        <v>267743.223</v>
      </c>
      <c r="S225" s="90">
        <v>265664.034149902</v>
      </c>
      <c r="T225" s="3"/>
      <c r="U225" s="91">
        <v>-7.0980947193675101E-3</v>
      </c>
      <c r="V225" s="92">
        <v>0.46296513819470397</v>
      </c>
      <c r="W225" s="91">
        <v>2.3240364131197601E-2</v>
      </c>
      <c r="X225" s="92">
        <v>2.33254602899251</v>
      </c>
      <c r="Y225" s="91">
        <v>1.8443337066855699E-2</v>
      </c>
      <c r="Z225" s="92">
        <v>19.9944896155212</v>
      </c>
      <c r="AA225" s="91">
        <v>0.16862075978133401</v>
      </c>
      <c r="AB225" s="92">
        <v>37.760104338929501</v>
      </c>
      <c r="AC225" s="91">
        <v>0.25456475498882403</v>
      </c>
      <c r="AD225" s="92">
        <v>50.8046714512748</v>
      </c>
      <c r="AE225" s="91">
        <v>0.28074713148991598</v>
      </c>
      <c r="AF225" s="93">
        <v>48.914122843707403</v>
      </c>
      <c r="AG225" s="91">
        <v>-5.2223182592570105E-4</v>
      </c>
      <c r="AH225" s="92">
        <v>-0.958453134717274</v>
      </c>
      <c r="AI225" s="91">
        <v>7.1438953200413394E-2</v>
      </c>
      <c r="AJ225" s="92">
        <v>21.6272709999466</v>
      </c>
      <c r="AK225" s="91">
        <v>0.38538249596604102</v>
      </c>
      <c r="AL225" s="91">
        <v>3.3554284991623697E-2</v>
      </c>
      <c r="AM225" s="92">
        <v>58.112827510281903</v>
      </c>
      <c r="AN225" s="3"/>
      <c r="AO225" s="94">
        <v>3.6438722438106197E-2</v>
      </c>
      <c r="AP225" s="94">
        <v>-4.8108914432305E-2</v>
      </c>
      <c r="AQ225" s="94">
        <v>7.9829816462734002E-2</v>
      </c>
      <c r="AR225" s="94">
        <v>-7.1020183682776405E-2</v>
      </c>
      <c r="AS225" s="95">
        <v>8</v>
      </c>
      <c r="AT225" s="95">
        <v>4</v>
      </c>
      <c r="AU225" s="95">
        <v>7</v>
      </c>
      <c r="AV225" s="96">
        <v>5</v>
      </c>
      <c r="AW225" s="3"/>
      <c r="AX225" s="97">
        <v>0.14284928649722101</v>
      </c>
      <c r="AY225" s="98">
        <v>1.1058253395931401</v>
      </c>
      <c r="AZ225" s="98">
        <v>1.39658383314418</v>
      </c>
      <c r="BA225" s="98">
        <v>1.5476082040313499</v>
      </c>
      <c r="BB225" s="89">
        <v>1.46989698713878E-2</v>
      </c>
      <c r="BC225" s="99">
        <v>-19.5617129201128</v>
      </c>
      <c r="BD225" s="86">
        <v>43881</v>
      </c>
      <c r="BE225" s="86">
        <v>43910</v>
      </c>
      <c r="BF225" s="95">
        <v>88</v>
      </c>
      <c r="BG225" s="86">
        <v>44005</v>
      </c>
      <c r="BH225" s="3"/>
    </row>
    <row r="226" spans="1:60" x14ac:dyDescent="0.25">
      <c r="A226" s="3"/>
      <c r="B226" s="81" t="s">
        <v>1438</v>
      </c>
      <c r="C226" s="81" t="s">
        <v>3879</v>
      </c>
      <c r="D226" s="81" t="s">
        <v>694</v>
      </c>
      <c r="E226" s="82" t="s">
        <v>1164</v>
      </c>
      <c r="F226" s="82" t="s">
        <v>1101</v>
      </c>
      <c r="G226" s="83" t="s">
        <v>1122</v>
      </c>
      <c r="H226" s="84" t="s">
        <v>1134</v>
      </c>
      <c r="I226" s="85" t="s">
        <v>3480</v>
      </c>
      <c r="J226" s="85" t="s">
        <v>3880</v>
      </c>
      <c r="K226" s="3"/>
      <c r="L226" s="86">
        <v>44029</v>
      </c>
      <c r="M226" s="87">
        <v>1528.4132000003001</v>
      </c>
      <c r="N226" s="88">
        <v>1528.4132000003001</v>
      </c>
      <c r="O226" s="88">
        <v>1563.3296000007499</v>
      </c>
      <c r="P226" s="89">
        <f t="shared" si="3"/>
        <v>0.97766536244152669</v>
      </c>
      <c r="Q226" s="86">
        <v>44018</v>
      </c>
      <c r="R226" s="90">
        <v>403837.321</v>
      </c>
      <c r="S226" s="90">
        <v>166681.07202734399</v>
      </c>
      <c r="T226" s="3"/>
      <c r="U226" s="91">
        <v>-7.1224899102162497E-3</v>
      </c>
      <c r="V226" s="92">
        <v>0.46052561910983097</v>
      </c>
      <c r="W226" s="91">
        <v>2.2485659636004102E-2</v>
      </c>
      <c r="X226" s="92">
        <v>2.2570755794731698</v>
      </c>
      <c r="Y226" s="91">
        <v>1.4034005938810899E-2</v>
      </c>
      <c r="Z226" s="92">
        <v>19.553556502709402</v>
      </c>
      <c r="AA226" s="91">
        <v>0.16411592617805601</v>
      </c>
      <c r="AB226" s="92">
        <v>37.3096209786017</v>
      </c>
      <c r="AC226" s="91">
        <v>0.25097937563434197</v>
      </c>
      <c r="AD226" s="92">
        <v>50.446133515855799</v>
      </c>
      <c r="AE226" s="91">
        <v>0.27836500501871297</v>
      </c>
      <c r="AF226" s="93">
        <v>48.6759101965581</v>
      </c>
      <c r="AG226" s="91">
        <v>-9.39960696086928E-4</v>
      </c>
      <c r="AH226" s="92">
        <v>-1.0002260217334</v>
      </c>
      <c r="AI226" s="91">
        <v>6.6820541380366194E-2</v>
      </c>
      <c r="AJ226" s="92">
        <v>21.1654298179492</v>
      </c>
      <c r="AK226" s="91">
        <v>0.39176929100882302</v>
      </c>
      <c r="AL226" s="91">
        <v>3.4035705055430299E-2</v>
      </c>
      <c r="AM226" s="92">
        <v>58.751507014559998</v>
      </c>
      <c r="AN226" s="3"/>
      <c r="AO226" s="94">
        <v>3.6413199915841701E-2</v>
      </c>
      <c r="AP226" s="94">
        <v>-4.8132256741155302E-2</v>
      </c>
      <c r="AQ226" s="94">
        <v>7.9033438014448607E-2</v>
      </c>
      <c r="AR226" s="94">
        <v>-7.1727772286976701E-2</v>
      </c>
      <c r="AS226" s="95">
        <v>8</v>
      </c>
      <c r="AT226" s="95">
        <v>4</v>
      </c>
      <c r="AU226" s="95">
        <v>7</v>
      </c>
      <c r="AV226" s="96">
        <v>5</v>
      </c>
      <c r="AW226" s="3"/>
      <c r="AX226" s="97">
        <v>0.14285833911693799</v>
      </c>
      <c r="AY226" s="98">
        <v>1.0764959104362799</v>
      </c>
      <c r="AZ226" s="98">
        <v>1.37863594127339</v>
      </c>
      <c r="BA226" s="98">
        <v>1.5044809611918</v>
      </c>
      <c r="BB226" s="89">
        <v>1.46993345613191E-2</v>
      </c>
      <c r="BC226" s="99">
        <v>-19.6190421722713</v>
      </c>
      <c r="BD226" s="86">
        <v>43881</v>
      </c>
      <c r="BE226" s="86">
        <v>43910</v>
      </c>
      <c r="BF226" s="95">
        <v>95</v>
      </c>
      <c r="BG226" s="86">
        <v>44014</v>
      </c>
      <c r="BH226" s="3"/>
    </row>
    <row r="227" spans="1:60" x14ac:dyDescent="0.25">
      <c r="A227" s="3"/>
      <c r="B227" s="81" t="s">
        <v>1439</v>
      </c>
      <c r="C227" s="81" t="s">
        <v>3881</v>
      </c>
      <c r="D227" s="81" t="s">
        <v>694</v>
      </c>
      <c r="E227" s="82" t="s">
        <v>1181</v>
      </c>
      <c r="F227" s="82" t="s">
        <v>1101</v>
      </c>
      <c r="G227" s="83" t="s">
        <v>1122</v>
      </c>
      <c r="H227" s="84" t="s">
        <v>1134</v>
      </c>
      <c r="I227" s="85" t="s">
        <v>3480</v>
      </c>
      <c r="J227" s="85" t="s">
        <v>3882</v>
      </c>
      <c r="K227" s="3"/>
      <c r="L227" s="86">
        <v>44029</v>
      </c>
      <c r="M227" s="87">
        <v>1712.46279999986</v>
      </c>
      <c r="N227" s="88">
        <v>1712.46279999986</v>
      </c>
      <c r="O227" s="88">
        <v>1751.3732999991601</v>
      </c>
      <c r="P227" s="89">
        <f t="shared" si="3"/>
        <v>0.97778286331114062</v>
      </c>
      <c r="Q227" s="86">
        <v>44018</v>
      </c>
      <c r="R227" s="90">
        <v>494028.853</v>
      </c>
      <c r="S227" s="90">
        <v>344809.665299805</v>
      </c>
      <c r="T227" s="3"/>
      <c r="U227" s="91">
        <v>-7.1116700391940001E-3</v>
      </c>
      <c r="V227" s="92">
        <v>0.46160760621205599</v>
      </c>
      <c r="W227" s="91">
        <v>2.2820838094048699E-2</v>
      </c>
      <c r="X227" s="92">
        <v>2.2905934252776201</v>
      </c>
      <c r="Y227" s="91">
        <v>1.6052856544774799E-2</v>
      </c>
      <c r="Z227" s="92">
        <v>19.7554415633203</v>
      </c>
      <c r="AA227" s="91">
        <v>0.16878718274354501</v>
      </c>
      <c r="AB227" s="92">
        <v>37.776746635150602</v>
      </c>
      <c r="AC227" s="91">
        <v>0.261033026823425</v>
      </c>
      <c r="AD227" s="92">
        <v>51.451498634764</v>
      </c>
      <c r="AE227" s="91">
        <v>0.293803314354736</v>
      </c>
      <c r="AF227" s="93">
        <v>50.219741130189497</v>
      </c>
      <c r="AG227" s="91">
        <v>-7.5448322331794803E-4</v>
      </c>
      <c r="AH227" s="92">
        <v>-0.98167827445649902</v>
      </c>
      <c r="AI227" s="91">
        <v>6.9143195316428305E-2</v>
      </c>
      <c r="AJ227" s="92">
        <v>21.397695211548101</v>
      </c>
      <c r="AK227" s="91">
        <v>0.44581174066872298</v>
      </c>
      <c r="AL227" s="91">
        <v>3.80316384798789E-2</v>
      </c>
      <c r="AM227" s="92">
        <v>64.155751980608301</v>
      </c>
      <c r="AN227" s="3"/>
      <c r="AO227" s="94">
        <v>3.6424572261239498E-2</v>
      </c>
      <c r="AP227" s="94">
        <v>-4.8121900811602197E-2</v>
      </c>
      <c r="AQ227" s="94">
        <v>7.9387321526155602E-2</v>
      </c>
      <c r="AR227" s="94">
        <v>-7.1413367363711594E-2</v>
      </c>
      <c r="AS227" s="95">
        <v>8</v>
      </c>
      <c r="AT227" s="95">
        <v>4</v>
      </c>
      <c r="AU227" s="95">
        <v>7</v>
      </c>
      <c r="AV227" s="96">
        <v>5</v>
      </c>
      <c r="AW227" s="3"/>
      <c r="AX227" s="97">
        <v>0.14286038831967701</v>
      </c>
      <c r="AY227" s="98">
        <v>1.1071566608061401</v>
      </c>
      <c r="AZ227" s="98">
        <v>1.39712212912855</v>
      </c>
      <c r="BA227" s="98">
        <v>1.54886969305153</v>
      </c>
      <c r="BB227" s="89">
        <v>1.46998196730237E-2</v>
      </c>
      <c r="BC227" s="99">
        <v>-19.593557529209601</v>
      </c>
      <c r="BD227" s="86">
        <v>43881</v>
      </c>
      <c r="BE227" s="86">
        <v>43910</v>
      </c>
      <c r="BF227" s="95">
        <v>88</v>
      </c>
      <c r="BG227" s="86">
        <v>44005</v>
      </c>
      <c r="BH227" s="3"/>
    </row>
    <row r="228" spans="1:60" x14ac:dyDescent="0.25">
      <c r="A228" s="3"/>
      <c r="B228" s="81" t="s">
        <v>1440</v>
      </c>
      <c r="C228" s="81" t="s">
        <v>3883</v>
      </c>
      <c r="D228" s="81" t="s">
        <v>694</v>
      </c>
      <c r="E228" s="82" t="s">
        <v>1174</v>
      </c>
      <c r="F228" s="82" t="s">
        <v>1101</v>
      </c>
      <c r="G228" s="83" t="s">
        <v>1122</v>
      </c>
      <c r="H228" s="84" t="s">
        <v>1134</v>
      </c>
      <c r="I228" s="85" t="s">
        <v>3480</v>
      </c>
      <c r="J228" s="85" t="s">
        <v>3884</v>
      </c>
      <c r="K228" s="3"/>
      <c r="L228" s="86">
        <v>44029</v>
      </c>
      <c r="M228" s="87">
        <v>1562.23230000027</v>
      </c>
      <c r="N228" s="88">
        <v>1562.23230000027</v>
      </c>
      <c r="O228" s="88">
        <v>1597.4891999997201</v>
      </c>
      <c r="P228" s="89">
        <f t="shared" si="3"/>
        <v>0.97792980384502359</v>
      </c>
      <c r="Q228" s="86">
        <v>44018</v>
      </c>
      <c r="R228" s="90">
        <v>562097.27300000004</v>
      </c>
      <c r="S228" s="90">
        <v>260838.70178295899</v>
      </c>
      <c r="T228" s="3"/>
      <c r="U228" s="91">
        <v>-7.0980660739223796E-3</v>
      </c>
      <c r="V228" s="92">
        <v>0.46296800273921701</v>
      </c>
      <c r="W228" s="91">
        <v>2.32400105160195E-2</v>
      </c>
      <c r="X228" s="92">
        <v>2.3325106674747098</v>
      </c>
      <c r="Y228" s="91">
        <v>1.8373696959315601E-2</v>
      </c>
      <c r="Z228" s="92">
        <v>19.987525604781698</v>
      </c>
      <c r="AA228" s="91">
        <v>0.16567919518274701</v>
      </c>
      <c r="AB228" s="92">
        <v>37.465947879070903</v>
      </c>
      <c r="AC228" s="91">
        <v>0.245165379921673</v>
      </c>
      <c r="AD228" s="92">
        <v>49.864733944588799</v>
      </c>
      <c r="AE228" s="91">
        <v>0.26481139462877801</v>
      </c>
      <c r="AF228" s="93">
        <v>47.3205491575645</v>
      </c>
      <c r="AG228" s="91">
        <v>-5.2244046946725597E-4</v>
      </c>
      <c r="AH228" s="92">
        <v>-0.95847399907143005</v>
      </c>
      <c r="AI228" s="91">
        <v>7.1131551459984593E-2</v>
      </c>
      <c r="AJ228" s="92">
        <v>21.5965308259183</v>
      </c>
      <c r="AK228" s="91">
        <v>0.32417255759704899</v>
      </c>
      <c r="AL228" s="91">
        <v>2.8836439762017101E-2</v>
      </c>
      <c r="AM228" s="92">
        <v>51.991833673382601</v>
      </c>
      <c r="AN228" s="3"/>
      <c r="AO228" s="94">
        <v>3.6438723564060603E-2</v>
      </c>
      <c r="AP228" s="94">
        <v>-4.8108843518130003E-2</v>
      </c>
      <c r="AQ228" s="94">
        <v>7.9829672638879898E-2</v>
      </c>
      <c r="AR228" s="94">
        <v>-7.1019861704407994E-2</v>
      </c>
      <c r="AS228" s="95">
        <v>7</v>
      </c>
      <c r="AT228" s="95">
        <v>5</v>
      </c>
      <c r="AU228" s="95">
        <v>7</v>
      </c>
      <c r="AV228" s="96">
        <v>5</v>
      </c>
      <c r="AW228" s="3"/>
      <c r="AX228" s="97">
        <v>0.142845671906107</v>
      </c>
      <c r="AY228" s="98">
        <v>1.08640100465345</v>
      </c>
      <c r="AZ228" s="98">
        <v>1.3850199909757099</v>
      </c>
      <c r="BA228" s="98">
        <v>1.51980790397101</v>
      </c>
      <c r="BB228" s="89">
        <v>1.4698578704556001E-2</v>
      </c>
      <c r="BC228" s="99">
        <v>-19.561698142904799</v>
      </c>
      <c r="BD228" s="86">
        <v>43881</v>
      </c>
      <c r="BE228" s="86">
        <v>43910</v>
      </c>
      <c r="BF228" s="95">
        <v>88</v>
      </c>
      <c r="BG228" s="86">
        <v>44005</v>
      </c>
      <c r="BH228" s="3"/>
    </row>
    <row r="229" spans="1:60" x14ac:dyDescent="0.25">
      <c r="A229" s="3"/>
      <c r="B229" s="81" t="s">
        <v>1441</v>
      </c>
      <c r="C229" s="81" t="s">
        <v>3885</v>
      </c>
      <c r="D229" s="81" t="s">
        <v>694</v>
      </c>
      <c r="E229" s="82" t="s">
        <v>1182</v>
      </c>
      <c r="F229" s="82" t="s">
        <v>1101</v>
      </c>
      <c r="G229" s="83" t="s">
        <v>1122</v>
      </c>
      <c r="H229" s="84" t="s">
        <v>1134</v>
      </c>
      <c r="I229" s="85" t="s">
        <v>3480</v>
      </c>
      <c r="J229" s="85" t="s">
        <v>3886</v>
      </c>
      <c r="K229" s="3"/>
      <c r="L229" s="86">
        <v>44029</v>
      </c>
      <c r="M229" s="87">
        <v>1816.9776000008001</v>
      </c>
      <c r="N229" s="88">
        <v>1816.9776000008001</v>
      </c>
      <c r="O229" s="88">
        <v>1858.54230000079</v>
      </c>
      <c r="P229" s="89">
        <f t="shared" si="3"/>
        <v>0.97763586010392545</v>
      </c>
      <c r="Q229" s="86">
        <v>44018</v>
      </c>
      <c r="R229" s="90">
        <v>77149.918999999994</v>
      </c>
      <c r="S229" s="90">
        <v>75338.494613769493</v>
      </c>
      <c r="T229" s="3"/>
      <c r="U229" s="91">
        <v>-7.1252347443078196E-3</v>
      </c>
      <c r="V229" s="92">
        <v>0.460251135700673</v>
      </c>
      <c r="W229" s="91">
        <v>2.2401618936783101E-2</v>
      </c>
      <c r="X229" s="92">
        <v>2.2486715095510599</v>
      </c>
      <c r="Y229" s="91">
        <v>1.37374556124996E-2</v>
      </c>
      <c r="Z229" s="92">
        <v>19.523901470092799</v>
      </c>
      <c r="AA229" s="91">
        <v>0.17177558305585999</v>
      </c>
      <c r="AB229" s="92">
        <v>38.075586666411297</v>
      </c>
      <c r="AC229" s="91">
        <v>0.27696468569425597</v>
      </c>
      <c r="AD229" s="92">
        <v>53.044664521818</v>
      </c>
      <c r="AE229" s="91">
        <v>0.32331775071739699</v>
      </c>
      <c r="AF229" s="93">
        <v>53.171184766455603</v>
      </c>
      <c r="AG229" s="91">
        <v>-9.867096050584221E-4</v>
      </c>
      <c r="AH229" s="92">
        <v>-1.0049009126305499</v>
      </c>
      <c r="AI229" s="91">
        <v>6.7158767813452896E-2</v>
      </c>
      <c r="AJ229" s="92">
        <v>21.199252461257899</v>
      </c>
      <c r="AK229" s="91">
        <v>0.57845696762320598</v>
      </c>
      <c r="AL229" s="91">
        <v>4.72977478129906E-2</v>
      </c>
      <c r="AM229" s="92">
        <v>77.420274676056593</v>
      </c>
      <c r="AN229" s="3"/>
      <c r="AO229" s="94">
        <v>3.6410415301361403E-2</v>
      </c>
      <c r="AP229" s="94">
        <v>-4.8134873943126898E-2</v>
      </c>
      <c r="AQ229" s="94">
        <v>7.8944849788968E-2</v>
      </c>
      <c r="AR229" s="94">
        <v>-7.1806437227714903E-2</v>
      </c>
      <c r="AS229" s="95">
        <v>8</v>
      </c>
      <c r="AT229" s="95">
        <v>4</v>
      </c>
      <c r="AU229" s="95">
        <v>7</v>
      </c>
      <c r="AV229" s="96">
        <v>5</v>
      </c>
      <c r="AW229" s="3"/>
      <c r="AX229" s="97">
        <v>0.142878725670889</v>
      </c>
      <c r="AY229" s="98">
        <v>1.12705268617901</v>
      </c>
      <c r="AZ229" s="98">
        <v>1.4087347870718101</v>
      </c>
      <c r="BA229" s="98">
        <v>1.5767277587438</v>
      </c>
      <c r="BB229" s="89">
        <v>1.47014394758116E-2</v>
      </c>
      <c r="BC229" s="99">
        <v>-19.625401336525101</v>
      </c>
      <c r="BD229" s="86">
        <v>43881</v>
      </c>
      <c r="BE229" s="86">
        <v>43910</v>
      </c>
      <c r="BF229" s="95">
        <v>95</v>
      </c>
      <c r="BG229" s="86">
        <v>44014</v>
      </c>
      <c r="BH229" s="3"/>
    </row>
    <row r="230" spans="1:60" x14ac:dyDescent="0.25">
      <c r="A230" s="3"/>
      <c r="B230" s="81" t="s">
        <v>1442</v>
      </c>
      <c r="C230" s="81" t="s">
        <v>3887</v>
      </c>
      <c r="D230" s="81" t="s">
        <v>694</v>
      </c>
      <c r="E230" s="82" t="s">
        <v>1183</v>
      </c>
      <c r="F230" s="82" t="s">
        <v>1101</v>
      </c>
      <c r="G230" s="83" t="s">
        <v>1122</v>
      </c>
      <c r="H230" s="84" t="s">
        <v>1134</v>
      </c>
      <c r="I230" s="85" t="s">
        <v>3480</v>
      </c>
      <c r="J230" s="85" t="s">
        <v>3888</v>
      </c>
      <c r="K230" s="3"/>
      <c r="L230" s="86">
        <v>44029</v>
      </c>
      <c r="M230" s="87">
        <v>987.04710000008299</v>
      </c>
      <c r="N230" s="88">
        <v>987.04710000008299</v>
      </c>
      <c r="O230" s="88">
        <v>1009.92989999987</v>
      </c>
      <c r="P230" s="89">
        <f t="shared" si="3"/>
        <v>0.97734218978981613</v>
      </c>
      <c r="Q230" s="86">
        <v>44018</v>
      </c>
      <c r="R230" s="90">
        <v>3585566.0639999998</v>
      </c>
      <c r="S230" s="90">
        <v>2093560.0029589799</v>
      </c>
      <c r="T230" s="3"/>
      <c r="U230" s="91">
        <v>-7.1523863871334496E-3</v>
      </c>
      <c r="V230" s="92">
        <v>0.45753597141810998</v>
      </c>
      <c r="W230" s="91">
        <v>2.1564011281952799E-2</v>
      </c>
      <c r="X230" s="92">
        <v>2.16491074406804</v>
      </c>
      <c r="Y230" s="91">
        <v>8.2951043950743007E-3</v>
      </c>
      <c r="Z230" s="92">
        <v>18.979666348342999</v>
      </c>
      <c r="AA230" s="91">
        <v>0.14235520181507999</v>
      </c>
      <c r="AB230" s="92">
        <v>35.133548542333301</v>
      </c>
      <c r="AC230" s="91">
        <v>0.196080895319174</v>
      </c>
      <c r="AD230" s="92">
        <v>44.956285484309802</v>
      </c>
      <c r="AE230" s="91">
        <v>0.19088721569452899</v>
      </c>
      <c r="AF230" s="93">
        <v>39.928131264168798</v>
      </c>
      <c r="AG230" s="91">
        <v>-1.45050855280715E-3</v>
      </c>
      <c r="AH230" s="92">
        <v>-1.0512808074054201</v>
      </c>
      <c r="AI230" s="91">
        <v>5.9545550717302803E-2</v>
      </c>
      <c r="AJ230" s="92">
        <v>20.4379307516501</v>
      </c>
      <c r="AK230" s="91">
        <v>0.326337494456093</v>
      </c>
      <c r="AL230" s="91">
        <v>3.4421382413711399E-2</v>
      </c>
      <c r="AM230" s="92">
        <v>40.239480862510398</v>
      </c>
      <c r="AN230" s="3"/>
      <c r="AO230" s="94">
        <v>3.6382036443683298E-2</v>
      </c>
      <c r="AP230" s="94">
        <v>-4.8160856937101898E-2</v>
      </c>
      <c r="AQ230" s="94">
        <v>7.8060967354758801E-2</v>
      </c>
      <c r="AR230" s="94">
        <v>-7.2592471917232601E-2</v>
      </c>
      <c r="AS230" s="95">
        <v>7</v>
      </c>
      <c r="AT230" s="95">
        <v>5</v>
      </c>
      <c r="AU230" s="95">
        <v>7</v>
      </c>
      <c r="AV230" s="96">
        <v>5</v>
      </c>
      <c r="AW230" s="3"/>
      <c r="AX230" s="97">
        <v>0.142832999223756</v>
      </c>
      <c r="AY230" s="98">
        <v>0.93316451325244998</v>
      </c>
      <c r="AZ230" s="98">
        <v>1.29262203210237</v>
      </c>
      <c r="BA230" s="98">
        <v>1.29890386259285</v>
      </c>
      <c r="BB230" s="89">
        <v>1.4695898442005299E-2</v>
      </c>
      <c r="BC230" s="99">
        <v>-19.689067727187599</v>
      </c>
      <c r="BD230" s="86">
        <v>43881</v>
      </c>
      <c r="BE230" s="86">
        <v>43910</v>
      </c>
      <c r="BF230" s="95">
        <v>97</v>
      </c>
      <c r="BG230" s="86">
        <v>44018</v>
      </c>
      <c r="BH230" s="3"/>
    </row>
    <row r="231" spans="1:60" x14ac:dyDescent="0.25">
      <c r="A231" s="3"/>
      <c r="B231" s="81" t="s">
        <v>1443</v>
      </c>
      <c r="C231" s="81" t="s">
        <v>3889</v>
      </c>
      <c r="D231" s="81" t="s">
        <v>695</v>
      </c>
      <c r="E231" s="82" t="s">
        <v>1170</v>
      </c>
      <c r="F231" s="82" t="s">
        <v>1101</v>
      </c>
      <c r="G231" s="83" t="s">
        <v>1120</v>
      </c>
      <c r="H231" s="84" t="s">
        <v>1146</v>
      </c>
      <c r="I231" s="85" t="s">
        <v>3480</v>
      </c>
      <c r="J231" s="85" t="s">
        <v>3890</v>
      </c>
      <c r="K231" s="3"/>
      <c r="L231" s="86">
        <v>44029</v>
      </c>
      <c r="M231" s="87">
        <v>859.39039999991701</v>
      </c>
      <c r="N231" s="88">
        <v>859.39039999991701</v>
      </c>
      <c r="O231" s="88">
        <v>1130.2202000003299</v>
      </c>
      <c r="P231" s="89">
        <f t="shared" si="3"/>
        <v>0.76037430582081811</v>
      </c>
      <c r="Q231" s="86">
        <v>43843</v>
      </c>
      <c r="R231" s="90">
        <v>7658.3850000000002</v>
      </c>
      <c r="S231" s="90">
        <v>29290.7584902649</v>
      </c>
      <c r="T231" s="3"/>
      <c r="U231" s="91">
        <v>-8.3545390207291296E-3</v>
      </c>
      <c r="V231" s="92">
        <v>0.33732070805854197</v>
      </c>
      <c r="W231" s="91">
        <v>2.4209062030422501E-4</v>
      </c>
      <c r="X231" s="92">
        <v>3.2718677903176299E-2</v>
      </c>
      <c r="Y231" s="91">
        <v>-0.23826123428705601</v>
      </c>
      <c r="Z231" s="92">
        <v>-5.6759675198700297</v>
      </c>
      <c r="AA231" s="91">
        <v>-0.14044946573543701</v>
      </c>
      <c r="AB231" s="92">
        <v>6.8530817872524503</v>
      </c>
      <c r="AC231" s="91">
        <v>-0.145922644413949</v>
      </c>
      <c r="AD231" s="92">
        <v>10.755931510997501</v>
      </c>
      <c r="AE231" s="91">
        <v>-0.131940375335107</v>
      </c>
      <c r="AF231" s="93">
        <v>7.6453721611760601</v>
      </c>
      <c r="AG231" s="91">
        <v>-1.7096018119445899E-2</v>
      </c>
      <c r="AH231" s="92">
        <v>-2.6158317640692998</v>
      </c>
      <c r="AI231" s="91">
        <v>-0.21454366250050999</v>
      </c>
      <c r="AJ231" s="92">
        <v>-6.97099057014566</v>
      </c>
      <c r="AK231" s="91">
        <v>-0.14060960000002501</v>
      </c>
      <c r="AL231" s="91">
        <v>-1.55598347691921E-2</v>
      </c>
      <c r="AM231" s="92">
        <v>-6.6774303450947601</v>
      </c>
      <c r="AN231" s="3"/>
      <c r="AO231" s="94">
        <v>7.4540844603688997E-2</v>
      </c>
      <c r="AP231" s="94">
        <v>-0.11588817691605099</v>
      </c>
      <c r="AQ231" s="94">
        <v>8.5704557357530603E-2</v>
      </c>
      <c r="AR231" s="94">
        <v>-0.24995827179111099</v>
      </c>
      <c r="AS231" s="95">
        <v>7</v>
      </c>
      <c r="AT231" s="95">
        <v>5</v>
      </c>
      <c r="AU231" s="95">
        <v>7</v>
      </c>
      <c r="AV231" s="96">
        <v>5</v>
      </c>
      <c r="AW231" s="3"/>
      <c r="AX231" s="97">
        <v>0.27590366918564502</v>
      </c>
      <c r="AY231" s="98">
        <v>-0.444678242572081</v>
      </c>
      <c r="AZ231" s="98">
        <v>0.31462097758867502</v>
      </c>
      <c r="BA231" s="98">
        <v>-0.558101932006139</v>
      </c>
      <c r="BB231" s="89">
        <v>2.7928631438117E-2</v>
      </c>
      <c r="BC231" s="99">
        <v>-41.305880040046802</v>
      </c>
      <c r="BD231" s="86">
        <v>43843</v>
      </c>
      <c r="BE231" s="86">
        <v>43913</v>
      </c>
      <c r="BF231" s="95"/>
      <c r="BG231" s="86"/>
      <c r="BH231" s="3"/>
    </row>
    <row r="232" spans="1:60" x14ac:dyDescent="0.25">
      <c r="A232" s="3"/>
      <c r="B232" s="81" t="s">
        <v>1444</v>
      </c>
      <c r="C232" s="81" t="s">
        <v>3891</v>
      </c>
      <c r="D232" s="81" t="s">
        <v>695</v>
      </c>
      <c r="E232" s="82" t="s">
        <v>1181</v>
      </c>
      <c r="F232" s="82" t="s">
        <v>1101</v>
      </c>
      <c r="G232" s="83" t="s">
        <v>1120</v>
      </c>
      <c r="H232" s="84" t="s">
        <v>1146</v>
      </c>
      <c r="I232" s="85" t="s">
        <v>3480</v>
      </c>
      <c r="J232" s="85" t="s">
        <v>3892</v>
      </c>
      <c r="K232" s="3"/>
      <c r="L232" s="86">
        <v>44029</v>
      </c>
      <c r="M232" s="87">
        <v>896.41170000005502</v>
      </c>
      <c r="N232" s="88">
        <v>896.41170000005502</v>
      </c>
      <c r="O232" s="88">
        <v>923.66160000022501</v>
      </c>
      <c r="P232" s="89">
        <f t="shared" si="3"/>
        <v>0.97049796159095136</v>
      </c>
      <c r="Q232" s="86">
        <v>43797</v>
      </c>
      <c r="R232" s="90">
        <v>0</v>
      </c>
      <c r="S232" s="90">
        <v>10921.8369628906</v>
      </c>
      <c r="T232" s="3"/>
      <c r="U232" s="91">
        <v>0</v>
      </c>
      <c r="V232" s="92">
        <v>1.17277461013146</v>
      </c>
      <c r="W232" s="91">
        <v>0</v>
      </c>
      <c r="X232" s="92">
        <v>8.5096158727537806E-3</v>
      </c>
      <c r="Y232" s="91">
        <v>0</v>
      </c>
      <c r="Z232" s="92">
        <v>18.1501559088356</v>
      </c>
      <c r="AA232" s="91">
        <v>6.3597280150133897E-2</v>
      </c>
      <c r="AB232" s="92">
        <v>27.257756375824101</v>
      </c>
      <c r="AC232" s="91">
        <v>5.9683243485778803E-2</v>
      </c>
      <c r="AD232" s="92">
        <v>31.316520300984799</v>
      </c>
      <c r="AE232" s="91">
        <v>7.9943314558477099E-2</v>
      </c>
      <c r="AF232" s="93">
        <v>28.8337411505345</v>
      </c>
      <c r="AG232" s="91">
        <v>0</v>
      </c>
      <c r="AH232" s="92">
        <v>-0.90622995212470403</v>
      </c>
      <c r="AI232" s="91">
        <v>0</v>
      </c>
      <c r="AJ232" s="92">
        <v>14.483375679905301</v>
      </c>
      <c r="AK232" s="91">
        <v>-0.103588299999537</v>
      </c>
      <c r="AL232" s="91">
        <v>-1.1253482686697701E-2</v>
      </c>
      <c r="AM232" s="92">
        <v>-2.9753003450459801</v>
      </c>
      <c r="AN232" s="3"/>
      <c r="AO232" s="94">
        <v>1.8798760183926799E-2</v>
      </c>
      <c r="AP232" s="94">
        <v>-2.0116262949159101E-2</v>
      </c>
      <c r="AQ232" s="94">
        <v>5.6961723972563001E-2</v>
      </c>
      <c r="AR232" s="94">
        <v>-1.7662233200098899E-2</v>
      </c>
      <c r="AS232" s="95">
        <v>3</v>
      </c>
      <c r="AT232" s="95">
        <v>2</v>
      </c>
      <c r="AU232" s="95">
        <v>8</v>
      </c>
      <c r="AV232" s="96">
        <v>4</v>
      </c>
      <c r="AW232" s="3"/>
      <c r="AX232" s="97">
        <v>7.1126055914064595E-2</v>
      </c>
      <c r="AY232" s="98">
        <v>0.50775522615094804</v>
      </c>
      <c r="AZ232" s="98">
        <v>0.79614781481814101</v>
      </c>
      <c r="BA232" s="98">
        <v>0.77852699895538502</v>
      </c>
      <c r="BB232" s="89">
        <v>7.3512315077186897E-3</v>
      </c>
      <c r="BC232" s="99">
        <v>-4.9727917205527801</v>
      </c>
      <c r="BD232" s="86">
        <v>43665</v>
      </c>
      <c r="BE232" s="86">
        <v>43692</v>
      </c>
      <c r="BF232" s="95">
        <v>33</v>
      </c>
      <c r="BG232" s="86">
        <v>43712</v>
      </c>
      <c r="BH232" s="3"/>
    </row>
    <row r="233" spans="1:60" x14ac:dyDescent="0.25">
      <c r="A233" s="3"/>
      <c r="B233" s="81" t="s">
        <v>1445</v>
      </c>
      <c r="C233" s="81" t="s">
        <v>3893</v>
      </c>
      <c r="D233" s="81" t="s">
        <v>695</v>
      </c>
      <c r="E233" s="82" t="s">
        <v>1174</v>
      </c>
      <c r="F233" s="82" t="s">
        <v>1101</v>
      </c>
      <c r="G233" s="83" t="s">
        <v>1120</v>
      </c>
      <c r="H233" s="84" t="s">
        <v>1146</v>
      </c>
      <c r="I233" s="85" t="s">
        <v>3480</v>
      </c>
      <c r="J233" s="85" t="s">
        <v>3894</v>
      </c>
      <c r="K233" s="3"/>
      <c r="L233" s="86">
        <v>44029</v>
      </c>
      <c r="M233" s="87">
        <v>734.24870000034605</v>
      </c>
      <c r="N233" s="88">
        <v>734.24870000034605</v>
      </c>
      <c r="O233" s="88">
        <v>974.21989999990899</v>
      </c>
      <c r="P233" s="89">
        <f t="shared" si="3"/>
        <v>0.75367860993233116</v>
      </c>
      <c r="Q233" s="86">
        <v>43843</v>
      </c>
      <c r="R233" s="90">
        <v>16435.203000000001</v>
      </c>
      <c r="S233" s="90">
        <v>19008.832597045901</v>
      </c>
      <c r="T233" s="3"/>
      <c r="U233" s="91">
        <v>-8.4015580378036196E-3</v>
      </c>
      <c r="V233" s="92">
        <v>0.33261880635109298</v>
      </c>
      <c r="W233" s="91">
        <v>-1.1838899545182401E-3</v>
      </c>
      <c r="X233" s="92">
        <v>-0.10987937957907</v>
      </c>
      <c r="Y233" s="91">
        <v>-0.24482541217090301</v>
      </c>
      <c r="Z233" s="92">
        <v>-6.3323853082547403</v>
      </c>
      <c r="AA233" s="91">
        <v>-0.155255413594277</v>
      </c>
      <c r="AB233" s="92">
        <v>5.3724870013684303</v>
      </c>
      <c r="AC233" s="91">
        <v>-0.175114256848174</v>
      </c>
      <c r="AD233" s="92">
        <v>7.8367702675750497</v>
      </c>
      <c r="AE233" s="91">
        <v>-0.17607312107254999</v>
      </c>
      <c r="AF233" s="93">
        <v>3.2320975874317801</v>
      </c>
      <c r="AG233" s="91">
        <v>-1.7890016059936901E-2</v>
      </c>
      <c r="AH233" s="92">
        <v>-2.6952315581183899</v>
      </c>
      <c r="AI233" s="91">
        <v>-0.22194097485946301</v>
      </c>
      <c r="AJ233" s="92">
        <v>-7.7107218060409703</v>
      </c>
      <c r="AK233" s="91">
        <v>-0.265751299999538</v>
      </c>
      <c r="AL233" s="91">
        <v>-3.1463461295970802E-2</v>
      </c>
      <c r="AM233" s="92">
        <v>-19.191600345046002</v>
      </c>
      <c r="AN233" s="3"/>
      <c r="AO233" s="94">
        <v>7.4489668468231698E-2</v>
      </c>
      <c r="AP233" s="94">
        <v>-0.115930177823466</v>
      </c>
      <c r="AQ233" s="94">
        <v>8.4156384373345605E-2</v>
      </c>
      <c r="AR233" s="94">
        <v>-0.25106301720748903</v>
      </c>
      <c r="AS233" s="95">
        <v>7</v>
      </c>
      <c r="AT233" s="95">
        <v>5</v>
      </c>
      <c r="AU233" s="95">
        <v>7</v>
      </c>
      <c r="AV233" s="96">
        <v>5</v>
      </c>
      <c r="AW233" s="3"/>
      <c r="AX233" s="97">
        <v>0.275959370346682</v>
      </c>
      <c r="AY233" s="98">
        <v>-0.49697716482978599</v>
      </c>
      <c r="AZ233" s="98">
        <v>0.22704985274231099</v>
      </c>
      <c r="BA233" s="98">
        <v>-0.62261662279797703</v>
      </c>
      <c r="BB233" s="89">
        <v>2.7932214849060999E-2</v>
      </c>
      <c r="BC233" s="99">
        <v>-41.500917811295899</v>
      </c>
      <c r="BD233" s="86">
        <v>43843</v>
      </c>
      <c r="BE233" s="86">
        <v>43913</v>
      </c>
      <c r="BF233" s="95"/>
      <c r="BG233" s="86"/>
      <c r="BH233" s="3"/>
    </row>
    <row r="234" spans="1:60" x14ac:dyDescent="0.25">
      <c r="A234" s="3"/>
      <c r="B234" s="81" t="s">
        <v>1446</v>
      </c>
      <c r="C234" s="81" t="s">
        <v>3895</v>
      </c>
      <c r="D234" s="81" t="s">
        <v>695</v>
      </c>
      <c r="E234" s="82" t="s">
        <v>1182</v>
      </c>
      <c r="F234" s="82" t="s">
        <v>1101</v>
      </c>
      <c r="G234" s="83" t="s">
        <v>1120</v>
      </c>
      <c r="H234" s="84" t="s">
        <v>1146</v>
      </c>
      <c r="I234" s="85" t="s">
        <v>3480</v>
      </c>
      <c r="J234" s="85" t="s">
        <v>3896</v>
      </c>
      <c r="K234" s="3"/>
      <c r="L234" s="86">
        <v>44029</v>
      </c>
      <c r="M234" s="87">
        <v>857.5</v>
      </c>
      <c r="N234" s="88">
        <v>857.5</v>
      </c>
      <c r="O234" s="88">
        <v>1120</v>
      </c>
      <c r="P234" s="89">
        <f t="shared" si="3"/>
        <v>0.765625</v>
      </c>
      <c r="Q234" s="86">
        <v>43843</v>
      </c>
      <c r="R234" s="90">
        <v>1.7150000000000001</v>
      </c>
      <c r="S234" s="90">
        <v>156.37577788829799</v>
      </c>
      <c r="T234" s="3"/>
      <c r="U234" s="91">
        <v>-8.0971659917849995E-3</v>
      </c>
      <c r="V234" s="92">
        <v>0.36305801095295498</v>
      </c>
      <c r="W234" s="91">
        <v>1.7523364494991299E-3</v>
      </c>
      <c r="X234" s="92">
        <v>0.18374326082266601</v>
      </c>
      <c r="Y234" s="91">
        <v>-0.23266219239390901</v>
      </c>
      <c r="Z234" s="92">
        <v>-5.1160633305553302</v>
      </c>
      <c r="AA234" s="91">
        <v>-0.132581854179152</v>
      </c>
      <c r="AB234" s="92">
        <v>7.6398429428809296</v>
      </c>
      <c r="AC234" s="91">
        <v>-0.148689453329134</v>
      </c>
      <c r="AD234" s="92">
        <v>10.479250619479</v>
      </c>
      <c r="AE234" s="91">
        <v>-0.14536380044141001</v>
      </c>
      <c r="AF234" s="93">
        <v>6.3030296505457999</v>
      </c>
      <c r="AG234" s="91">
        <v>-1.6628440366730501E-2</v>
      </c>
      <c r="AH234" s="92">
        <v>-2.5690739887977498</v>
      </c>
      <c r="AI234" s="91">
        <v>-0.20858329487789901</v>
      </c>
      <c r="AJ234" s="92">
        <v>-6.37495380788459</v>
      </c>
      <c r="AK234" s="91">
        <v>-0.14249999999999999</v>
      </c>
      <c r="AL234" s="91">
        <v>-1.57841623749846E-2</v>
      </c>
      <c r="AM234" s="92">
        <v>-6.8664703450922397</v>
      </c>
      <c r="AN234" s="3"/>
      <c r="AO234" s="94">
        <v>7.4829931972999503E-2</v>
      </c>
      <c r="AP234" s="94">
        <v>-0.115932642486732</v>
      </c>
      <c r="AQ234" s="94">
        <v>8.6551264979789294E-2</v>
      </c>
      <c r="AR234" s="94">
        <v>-0.24937531234347299</v>
      </c>
      <c r="AS234" s="95">
        <v>7</v>
      </c>
      <c r="AT234" s="95">
        <v>5</v>
      </c>
      <c r="AU234" s="95">
        <v>7</v>
      </c>
      <c r="AV234" s="96">
        <v>5</v>
      </c>
      <c r="AW234" s="3"/>
      <c r="AX234" s="97">
        <v>0.27604861302184902</v>
      </c>
      <c r="AY234" s="98">
        <v>-0.41705370684485399</v>
      </c>
      <c r="AZ234" s="98">
        <v>0.362481015485628</v>
      </c>
      <c r="BA234" s="98">
        <v>-0.52391514675946405</v>
      </c>
      <c r="BB234" s="89">
        <v>2.7943430475097598E-2</v>
      </c>
      <c r="BC234" s="99">
        <v>-41.116071428579701</v>
      </c>
      <c r="BD234" s="86">
        <v>43843</v>
      </c>
      <c r="BE234" s="86">
        <v>43913</v>
      </c>
      <c r="BF234" s="95"/>
      <c r="BG234" s="86"/>
      <c r="BH234" s="3"/>
    </row>
    <row r="235" spans="1:60" x14ac:dyDescent="0.25">
      <c r="A235" s="3"/>
      <c r="B235" s="81" t="s">
        <v>1447</v>
      </c>
      <c r="C235" s="81" t="s">
        <v>3897</v>
      </c>
      <c r="D235" s="81" t="s">
        <v>695</v>
      </c>
      <c r="E235" s="82" t="s">
        <v>1183</v>
      </c>
      <c r="F235" s="82" t="s">
        <v>1101</v>
      </c>
      <c r="G235" s="83" t="s">
        <v>1120</v>
      </c>
      <c r="H235" s="84" t="s">
        <v>1146</v>
      </c>
      <c r="I235" s="85" t="s">
        <v>3480</v>
      </c>
      <c r="J235" s="85" t="s">
        <v>3898</v>
      </c>
      <c r="K235" s="3"/>
      <c r="L235" s="86">
        <v>44029</v>
      </c>
      <c r="M235" s="87">
        <v>891.73809999972605</v>
      </c>
      <c r="N235" s="88">
        <v>891.73809999972605</v>
      </c>
      <c r="O235" s="88">
        <v>1174.7081000004</v>
      </c>
      <c r="P235" s="89">
        <f t="shared" si="3"/>
        <v>0.75911462600745017</v>
      </c>
      <c r="Q235" s="86">
        <v>43843</v>
      </c>
      <c r="R235" s="90">
        <v>172217.497</v>
      </c>
      <c r="S235" s="90">
        <v>260994.65867651399</v>
      </c>
      <c r="T235" s="3"/>
      <c r="U235" s="91">
        <v>-8.3610154515554296E-3</v>
      </c>
      <c r="V235" s="92">
        <v>0.33667306497591198</v>
      </c>
      <c r="W235" s="91">
        <v>4.4970382077735801E-5</v>
      </c>
      <c r="X235" s="92">
        <v>1.30066540805274E-2</v>
      </c>
      <c r="Y235" s="91">
        <v>-0.23937851597554999</v>
      </c>
      <c r="Z235" s="92">
        <v>-5.7876956887194</v>
      </c>
      <c r="AA235" s="91">
        <v>-0.15124796529926199</v>
      </c>
      <c r="AB235" s="92">
        <v>5.7732318308699204</v>
      </c>
      <c r="AC235" s="91">
        <v>-0.17533511157031201</v>
      </c>
      <c r="AD235" s="92">
        <v>7.8146847953612504</v>
      </c>
      <c r="AE235" s="91">
        <v>-0.18040254054270899</v>
      </c>
      <c r="AF235" s="93">
        <v>2.79915564041585</v>
      </c>
      <c r="AG235" s="91">
        <v>-1.7205606307470599E-2</v>
      </c>
      <c r="AH235" s="92">
        <v>-2.6267905828717599</v>
      </c>
      <c r="AI235" s="91">
        <v>-0.216468535486492</v>
      </c>
      <c r="AJ235" s="92">
        <v>-7.1634778687439402</v>
      </c>
      <c r="AK235" s="91">
        <v>-0.26712681936624</v>
      </c>
      <c r="AL235" s="91">
        <v>-3.1651395610424501E-2</v>
      </c>
      <c r="AM235" s="92">
        <v>-19.329152281716201</v>
      </c>
      <c r="AN235" s="3"/>
      <c r="AO235" s="94">
        <v>7.4533713859636905E-2</v>
      </c>
      <c r="AP235" s="94">
        <v>-0.115893884612015</v>
      </c>
      <c r="AQ235" s="94">
        <v>8.5490545156062595E-2</v>
      </c>
      <c r="AR235" s="94">
        <v>-0.25011082964105302</v>
      </c>
      <c r="AS235" s="95">
        <v>7</v>
      </c>
      <c r="AT235" s="95">
        <v>5</v>
      </c>
      <c r="AU235" s="95">
        <v>7</v>
      </c>
      <c r="AV235" s="96">
        <v>5</v>
      </c>
      <c r="AW235" s="3"/>
      <c r="AX235" s="97">
        <v>0.27587585762841599</v>
      </c>
      <c r="AY235" s="98">
        <v>-0.483186434634717</v>
      </c>
      <c r="AZ235" s="98">
        <v>0.251000982097139</v>
      </c>
      <c r="BA235" s="98">
        <v>-0.60590460454022799</v>
      </c>
      <c r="BB235" s="89">
        <v>2.7925668037714801E-2</v>
      </c>
      <c r="BC235" s="99">
        <v>-41.358470244682401</v>
      </c>
      <c r="BD235" s="86">
        <v>43843</v>
      </c>
      <c r="BE235" s="86">
        <v>43913</v>
      </c>
      <c r="BF235" s="95"/>
      <c r="BG235" s="86"/>
      <c r="BH235" s="3"/>
    </row>
    <row r="236" spans="1:60" x14ac:dyDescent="0.25">
      <c r="A236" s="3"/>
      <c r="B236" s="81" t="s">
        <v>1448</v>
      </c>
      <c r="C236" s="81" t="s">
        <v>3899</v>
      </c>
      <c r="D236" s="81" t="s">
        <v>696</v>
      </c>
      <c r="E236" s="82" t="s">
        <v>1170</v>
      </c>
      <c r="F236" s="82" t="s">
        <v>1101</v>
      </c>
      <c r="G236" s="83" t="s">
        <v>1120</v>
      </c>
      <c r="H236" s="84" t="s">
        <v>1140</v>
      </c>
      <c r="I236" s="85" t="s">
        <v>3480</v>
      </c>
      <c r="J236" s="85" t="s">
        <v>3900</v>
      </c>
      <c r="K236" s="3"/>
      <c r="L236" s="86">
        <v>44029</v>
      </c>
      <c r="M236" s="87">
        <v>1740.0339999999901</v>
      </c>
      <c r="N236" s="88">
        <v>1740.0339999999901</v>
      </c>
      <c r="O236" s="88">
        <v>1834.47499999963</v>
      </c>
      <c r="P236" s="89">
        <f t="shared" si="3"/>
        <v>0.94851878602888628</v>
      </c>
      <c r="Q236" s="86">
        <v>43843</v>
      </c>
      <c r="R236" s="90">
        <v>84009.615999999995</v>
      </c>
      <c r="S236" s="90">
        <v>78708.403890380898</v>
      </c>
      <c r="T236" s="3"/>
      <c r="U236" s="91">
        <v>-1.14896741315533E-2</v>
      </c>
      <c r="V236" s="92">
        <v>2.38071969761222E-2</v>
      </c>
      <c r="W236" s="91">
        <v>4.6747491238420501E-2</v>
      </c>
      <c r="X236" s="92">
        <v>4.6832587397148</v>
      </c>
      <c r="Y236" s="91">
        <v>-4.38420095188485E-2</v>
      </c>
      <c r="Z236" s="92">
        <v>13.765954956950701</v>
      </c>
      <c r="AA236" s="91">
        <v>0.154177526945277</v>
      </c>
      <c r="AB236" s="92">
        <v>36.315781055309301</v>
      </c>
      <c r="AC236" s="91">
        <v>0.19044195046269999</v>
      </c>
      <c r="AD236" s="92">
        <v>44.3923909986624</v>
      </c>
      <c r="AE236" s="91">
        <v>0.19263209033320899</v>
      </c>
      <c r="AF236" s="93">
        <v>40.102618728007698</v>
      </c>
      <c r="AG236" s="91">
        <v>1.5625560881744601E-2</v>
      </c>
      <c r="AH236" s="92">
        <v>0.65632613604975598</v>
      </c>
      <c r="AI236" s="91">
        <v>1.87918336887378E-2</v>
      </c>
      <c r="AJ236" s="92">
        <v>16.362559048779101</v>
      </c>
      <c r="AK236" s="91">
        <v>0.74003400000045105</v>
      </c>
      <c r="AL236" s="91">
        <v>4.0206618783486199E-2</v>
      </c>
      <c r="AM236" s="92">
        <v>25.729423045413601</v>
      </c>
      <c r="AN236" s="3"/>
      <c r="AO236" s="94">
        <v>4.5520335601395297E-2</v>
      </c>
      <c r="AP236" s="94">
        <v>-7.4613674049978707E-2</v>
      </c>
      <c r="AQ236" s="94">
        <v>9.5350861114711694E-2</v>
      </c>
      <c r="AR236" s="94">
        <v>-9.7289747930481105E-2</v>
      </c>
      <c r="AS236" s="95">
        <v>8</v>
      </c>
      <c r="AT236" s="95">
        <v>4</v>
      </c>
      <c r="AU236" s="95">
        <v>8</v>
      </c>
      <c r="AV236" s="96">
        <v>4</v>
      </c>
      <c r="AW236" s="3"/>
      <c r="AX236" s="97">
        <v>0.21237594924605199</v>
      </c>
      <c r="AY236" s="98">
        <v>0.77148215672605103</v>
      </c>
      <c r="AZ236" s="98">
        <v>1.28856547125542</v>
      </c>
      <c r="BA236" s="98">
        <v>1.0744006153272501</v>
      </c>
      <c r="BB236" s="89">
        <v>2.1792629106675999E-2</v>
      </c>
      <c r="BC236" s="99">
        <v>-20.737595224753001</v>
      </c>
      <c r="BD236" s="86">
        <v>43843</v>
      </c>
      <c r="BE236" s="86">
        <v>43910</v>
      </c>
      <c r="BF236" s="95"/>
      <c r="BG236" s="86"/>
      <c r="BH236" s="3"/>
    </row>
    <row r="237" spans="1:60" x14ac:dyDescent="0.25">
      <c r="A237" s="3"/>
      <c r="B237" s="81" t="s">
        <v>1449</v>
      </c>
      <c r="C237" s="81" t="s">
        <v>3901</v>
      </c>
      <c r="D237" s="81" t="s">
        <v>696</v>
      </c>
      <c r="E237" s="82" t="s">
        <v>1181</v>
      </c>
      <c r="F237" s="82" t="s">
        <v>1101</v>
      </c>
      <c r="G237" s="83" t="s">
        <v>1120</v>
      </c>
      <c r="H237" s="84" t="s">
        <v>1140</v>
      </c>
      <c r="I237" s="85" t="s">
        <v>3480</v>
      </c>
      <c r="J237" s="85" t="s">
        <v>3902</v>
      </c>
      <c r="K237" s="3"/>
      <c r="L237" s="86">
        <v>44029</v>
      </c>
      <c r="M237" s="87">
        <v>1805.24010000005</v>
      </c>
      <c r="N237" s="88">
        <v>1805.24010000005</v>
      </c>
      <c r="O237" s="88">
        <v>1900.61150000058</v>
      </c>
      <c r="P237" s="89">
        <f t="shared" si="3"/>
        <v>0.94982067613475929</v>
      </c>
      <c r="Q237" s="86">
        <v>43843</v>
      </c>
      <c r="R237" s="90">
        <v>359226.35200000001</v>
      </c>
      <c r="S237" s="90">
        <v>239087.36541552699</v>
      </c>
      <c r="T237" s="3"/>
      <c r="U237" s="91">
        <v>-1.14824181719086E-2</v>
      </c>
      <c r="V237" s="92">
        <v>2.4532792940590301E-2</v>
      </c>
      <c r="W237" s="91">
        <v>4.6979037859273397E-2</v>
      </c>
      <c r="X237" s="92">
        <v>4.7064134018000896</v>
      </c>
      <c r="Y237" s="91">
        <v>-4.2557866630013499E-2</v>
      </c>
      <c r="Z237" s="92">
        <v>13.894369245841499</v>
      </c>
      <c r="AA237" s="91">
        <v>0.15730133734177801</v>
      </c>
      <c r="AB237" s="92">
        <v>36.628162094974002</v>
      </c>
      <c r="AC237" s="91">
        <v>0.19689182345988199</v>
      </c>
      <c r="AD237" s="92">
        <v>45.037378298409699</v>
      </c>
      <c r="AE237" s="91">
        <v>0.20233619149250401</v>
      </c>
      <c r="AF237" s="93">
        <v>41.073028843966298</v>
      </c>
      <c r="AG237" s="91">
        <v>1.5752878867715502E-2</v>
      </c>
      <c r="AH237" s="92">
        <v>0.66905793464684404</v>
      </c>
      <c r="AI237" s="91">
        <v>2.0287916910092501E-2</v>
      </c>
      <c r="AJ237" s="92">
        <v>16.512167370907299</v>
      </c>
      <c r="AK237" s="91">
        <v>0.80516789328423299</v>
      </c>
      <c r="AL237" s="91">
        <v>4.2930619303660898E-2</v>
      </c>
      <c r="AM237" s="92">
        <v>32.2428123737918</v>
      </c>
      <c r="AN237" s="3"/>
      <c r="AO237" s="94">
        <v>4.5543449463366401E-2</v>
      </c>
      <c r="AP237" s="94">
        <v>-7.4593174335896004E-2</v>
      </c>
      <c r="AQ237" s="94">
        <v>9.5594011476350702E-2</v>
      </c>
      <c r="AR237" s="94">
        <v>-9.7083519081061206E-2</v>
      </c>
      <c r="AS237" s="95">
        <v>8</v>
      </c>
      <c r="AT237" s="95">
        <v>4</v>
      </c>
      <c r="AU237" s="95">
        <v>8</v>
      </c>
      <c r="AV237" s="96">
        <v>4</v>
      </c>
      <c r="AW237" s="3"/>
      <c r="AX237" s="97">
        <v>0.21237866427633001</v>
      </c>
      <c r="AY237" s="98">
        <v>0.78554924862055497</v>
      </c>
      <c r="AZ237" s="98">
        <v>1.30011242242108</v>
      </c>
      <c r="BA237" s="98">
        <v>1.0945183072562901</v>
      </c>
      <c r="BB237" s="89">
        <v>2.1793208369417699E-2</v>
      </c>
      <c r="BC237" s="99">
        <v>-20.6983962793602</v>
      </c>
      <c r="BD237" s="86">
        <v>43843</v>
      </c>
      <c r="BE237" s="86">
        <v>43910</v>
      </c>
      <c r="BF237" s="95"/>
      <c r="BG237" s="86"/>
      <c r="BH237" s="3"/>
    </row>
    <row r="238" spans="1:60" x14ac:dyDescent="0.25">
      <c r="A238" s="3"/>
      <c r="B238" s="81" t="s">
        <v>1450</v>
      </c>
      <c r="C238" s="81" t="s">
        <v>3903</v>
      </c>
      <c r="D238" s="81" t="s">
        <v>696</v>
      </c>
      <c r="E238" s="82" t="s">
        <v>1174</v>
      </c>
      <c r="F238" s="82" t="s">
        <v>1101</v>
      </c>
      <c r="G238" s="83" t="s">
        <v>1120</v>
      </c>
      <c r="H238" s="84" t="s">
        <v>1140</v>
      </c>
      <c r="I238" s="85" t="s">
        <v>3480</v>
      </c>
      <c r="J238" s="85" t="s">
        <v>3904</v>
      </c>
      <c r="K238" s="3"/>
      <c r="L238" s="86">
        <v>44029</v>
      </c>
      <c r="M238" s="87">
        <v>1346.66059999913</v>
      </c>
      <c r="N238" s="88">
        <v>1346.66059999913</v>
      </c>
      <c r="O238" s="88">
        <v>1410.6884000003299</v>
      </c>
      <c r="P238" s="89">
        <f t="shared" si="3"/>
        <v>0.95461237222820794</v>
      </c>
      <c r="Q238" s="86">
        <v>43843</v>
      </c>
      <c r="R238" s="90">
        <v>156938.019</v>
      </c>
      <c r="S238" s="90">
        <v>159420.46842529299</v>
      </c>
      <c r="T238" s="3"/>
      <c r="U238" s="91">
        <v>-1.14556896851354E-2</v>
      </c>
      <c r="V238" s="92">
        <v>2.7205641617911201E-2</v>
      </c>
      <c r="W238" s="91">
        <v>4.7829155355430003E-2</v>
      </c>
      <c r="X238" s="92">
        <v>4.7914251514157504</v>
      </c>
      <c r="Y238" s="91">
        <v>-3.7831813768207198E-2</v>
      </c>
      <c r="Z238" s="92">
        <v>14.3669745320221</v>
      </c>
      <c r="AA238" s="91">
        <v>0.15230076280568</v>
      </c>
      <c r="AB238" s="92">
        <v>36.1281046413933</v>
      </c>
      <c r="AC238" s="91">
        <v>0.16800389259151399</v>
      </c>
      <c r="AD238" s="92">
        <v>42.148585211543804</v>
      </c>
      <c r="AE238" s="91">
        <v>0.149966824445146</v>
      </c>
      <c r="AF238" s="93">
        <v>35.836092139186803</v>
      </c>
      <c r="AG238" s="91">
        <v>1.62201541206741E-2</v>
      </c>
      <c r="AH238" s="92">
        <v>0.71578545994270804</v>
      </c>
      <c r="AI238" s="91">
        <v>2.47594670690887E-2</v>
      </c>
      <c r="AJ238" s="92">
        <v>16.959322386828699</v>
      </c>
      <c r="AK238" s="91">
        <v>0.34666059999843102</v>
      </c>
      <c r="AL238" s="91">
        <v>2.1406998799648101E-2</v>
      </c>
      <c r="AM238" s="92">
        <v>-13.607916954788401</v>
      </c>
      <c r="AN238" s="3"/>
      <c r="AO238" s="94">
        <v>4.56283139792504E-2</v>
      </c>
      <c r="AP238" s="94">
        <v>-7.4518080971756703E-2</v>
      </c>
      <c r="AQ238" s="94">
        <v>9.4025314032478505E-2</v>
      </c>
      <c r="AR238" s="94">
        <v>-9.63261153455824E-2</v>
      </c>
      <c r="AS238" s="95">
        <v>8</v>
      </c>
      <c r="AT238" s="95">
        <v>4</v>
      </c>
      <c r="AU238" s="95">
        <v>8</v>
      </c>
      <c r="AV238" s="96">
        <v>4</v>
      </c>
      <c r="AW238" s="3"/>
      <c r="AX238" s="97">
        <v>0.21231239434913701</v>
      </c>
      <c r="AY238" s="98">
        <v>0.76262500762186403</v>
      </c>
      <c r="AZ238" s="98">
        <v>1.2819146180918299</v>
      </c>
      <c r="BA238" s="98">
        <v>1.0624442676544299</v>
      </c>
      <c r="BB238" s="89">
        <v>2.1786959336823199E-2</v>
      </c>
      <c r="BC238" s="99">
        <v>-20.5545391881024</v>
      </c>
      <c r="BD238" s="86">
        <v>43843</v>
      </c>
      <c r="BE238" s="86">
        <v>43910</v>
      </c>
      <c r="BF238" s="95"/>
      <c r="BG238" s="86"/>
      <c r="BH238" s="3"/>
    </row>
    <row r="239" spans="1:60" x14ac:dyDescent="0.25">
      <c r="A239" s="3"/>
      <c r="B239" s="81" t="s">
        <v>1451</v>
      </c>
      <c r="C239" s="81" t="s">
        <v>3905</v>
      </c>
      <c r="D239" s="81" t="s">
        <v>696</v>
      </c>
      <c r="E239" s="82" t="s">
        <v>1182</v>
      </c>
      <c r="F239" s="82" t="s">
        <v>1101</v>
      </c>
      <c r="G239" s="83" t="s">
        <v>1120</v>
      </c>
      <c r="H239" s="84" t="s">
        <v>1140</v>
      </c>
      <c r="I239" s="85" t="s">
        <v>3480</v>
      </c>
      <c r="J239" s="85" t="s">
        <v>3906</v>
      </c>
      <c r="K239" s="3"/>
      <c r="L239" s="86">
        <v>44029</v>
      </c>
      <c r="M239" s="87">
        <v>1474.75909999944</v>
      </c>
      <c r="N239" s="88">
        <v>1474.75909999944</v>
      </c>
      <c r="O239" s="88">
        <v>1564.6325000003001</v>
      </c>
      <c r="P239" s="89">
        <f t="shared" si="3"/>
        <v>0.94255941890453965</v>
      </c>
      <c r="Q239" s="86">
        <v>43843</v>
      </c>
      <c r="R239" s="90">
        <v>35482.856</v>
      </c>
      <c r="S239" s="90">
        <v>31371.712218353299</v>
      </c>
      <c r="T239" s="3"/>
      <c r="U239" s="91">
        <v>-1.1523165872859E-2</v>
      </c>
      <c r="V239" s="92">
        <v>2.0458022845559799E-2</v>
      </c>
      <c r="W239" s="91">
        <v>4.5684001810513998E-2</v>
      </c>
      <c r="X239" s="92">
        <v>4.5769097969241601</v>
      </c>
      <c r="Y239" s="91">
        <v>-4.9720494865177899E-2</v>
      </c>
      <c r="Z239" s="92">
        <v>13.1781064223178</v>
      </c>
      <c r="AA239" s="91">
        <v>0.13993491029032201</v>
      </c>
      <c r="AB239" s="92">
        <v>34.891519389813801</v>
      </c>
      <c r="AC239" s="91">
        <v>0.16126247566891799</v>
      </c>
      <c r="AD239" s="92">
        <v>41.474443519313397</v>
      </c>
      <c r="AE239" s="91">
        <v>0.14906196684023601</v>
      </c>
      <c r="AF239" s="93">
        <v>35.745606378710399</v>
      </c>
      <c r="AG239" s="91">
        <v>1.50408195659111E-2</v>
      </c>
      <c r="AH239" s="92">
        <v>0.59785200446640396</v>
      </c>
      <c r="AI239" s="91">
        <v>1.1945167902013099E-2</v>
      </c>
      <c r="AJ239" s="92">
        <v>15.677892470106601</v>
      </c>
      <c r="AK239" s="91">
        <v>0.47475909999979199</v>
      </c>
      <c r="AL239" s="91">
        <v>2.8033487173161099E-2</v>
      </c>
      <c r="AM239" s="92">
        <v>-0.79806695465231303</v>
      </c>
      <c r="AN239" s="3"/>
      <c r="AO239" s="94">
        <v>4.5414099276967997E-2</v>
      </c>
      <c r="AP239" s="94">
        <v>-7.47077820105915E-2</v>
      </c>
      <c r="AQ239" s="94">
        <v>9.4235120583180093E-2</v>
      </c>
      <c r="AR239" s="94">
        <v>-9.8237601559958407E-2</v>
      </c>
      <c r="AS239" s="95">
        <v>8</v>
      </c>
      <c r="AT239" s="95">
        <v>4</v>
      </c>
      <c r="AU239" s="95">
        <v>8</v>
      </c>
      <c r="AV239" s="96">
        <v>4</v>
      </c>
      <c r="AW239" s="3"/>
      <c r="AX239" s="97">
        <v>0.21236387195444001</v>
      </c>
      <c r="AY239" s="98">
        <v>0.70732153606422798</v>
      </c>
      <c r="AZ239" s="98">
        <v>1.23589603569599</v>
      </c>
      <c r="BA239" s="98">
        <v>0.98286898021160596</v>
      </c>
      <c r="BB239" s="89">
        <v>2.17900096710218E-2</v>
      </c>
      <c r="BC239" s="99">
        <v>-20.9173591881408</v>
      </c>
      <c r="BD239" s="86">
        <v>43843</v>
      </c>
      <c r="BE239" s="86">
        <v>43910</v>
      </c>
      <c r="BF239" s="95"/>
      <c r="BG239" s="86"/>
      <c r="BH239" s="3"/>
    </row>
    <row r="240" spans="1:60" x14ac:dyDescent="0.25">
      <c r="A240" s="3"/>
      <c r="B240" s="81" t="s">
        <v>1452</v>
      </c>
      <c r="C240" s="81" t="s">
        <v>3907</v>
      </c>
      <c r="D240" s="81" t="s">
        <v>696</v>
      </c>
      <c r="E240" s="82" t="s">
        <v>1183</v>
      </c>
      <c r="F240" s="82" t="s">
        <v>1101</v>
      </c>
      <c r="G240" s="83" t="s">
        <v>1120</v>
      </c>
      <c r="H240" s="84" t="s">
        <v>1140</v>
      </c>
      <c r="I240" s="85" t="s">
        <v>3480</v>
      </c>
      <c r="J240" s="85" t="s">
        <v>3908</v>
      </c>
      <c r="K240" s="3"/>
      <c r="L240" s="86">
        <v>44029</v>
      </c>
      <c r="M240" s="87">
        <v>1449.5640999991399</v>
      </c>
      <c r="N240" s="88">
        <v>1449.5640999991399</v>
      </c>
      <c r="O240" s="88">
        <v>1530.77400000021</v>
      </c>
      <c r="P240" s="89">
        <f t="shared" si="3"/>
        <v>0.94694847181813979</v>
      </c>
      <c r="Q240" s="86">
        <v>43843</v>
      </c>
      <c r="R240" s="90">
        <v>387177.50099999999</v>
      </c>
      <c r="S240" s="90">
        <v>383942.52155810501</v>
      </c>
      <c r="T240" s="3"/>
      <c r="U240" s="91">
        <v>-1.14962100960838E-2</v>
      </c>
      <c r="V240" s="92">
        <v>2.3153600523073699E-2</v>
      </c>
      <c r="W240" s="91">
        <v>4.6541493949916898E-2</v>
      </c>
      <c r="X240" s="92">
        <v>4.6626590108644503</v>
      </c>
      <c r="Y240" s="91">
        <v>-4.5243322104433902E-2</v>
      </c>
      <c r="Z240" s="92">
        <v>13.6258236983995</v>
      </c>
      <c r="AA240" s="91">
        <v>0.139609648871556</v>
      </c>
      <c r="AB240" s="92">
        <v>34.858993247966303</v>
      </c>
      <c r="AC240" s="91">
        <v>0.149377682521008</v>
      </c>
      <c r="AD240" s="92">
        <v>40.285964204522301</v>
      </c>
      <c r="AE240" s="91">
        <v>0.125983298432402</v>
      </c>
      <c r="AF240" s="93">
        <v>33.4377395379124</v>
      </c>
      <c r="AG240" s="91">
        <v>1.5512377774939501E-2</v>
      </c>
      <c r="AH240" s="92">
        <v>0.64500782536924794</v>
      </c>
      <c r="AI240" s="91">
        <v>1.6296197103656599E-2</v>
      </c>
      <c r="AJ240" s="92">
        <v>16.112995390285501</v>
      </c>
      <c r="AK240" s="91">
        <v>0.40494310692360203</v>
      </c>
      <c r="AL240" s="91">
        <v>3.5022473626668202E-2</v>
      </c>
      <c r="AM240" s="92">
        <v>60.068888606037902</v>
      </c>
      <c r="AN240" s="3"/>
      <c r="AO240" s="94">
        <v>4.54997997294413E-2</v>
      </c>
      <c r="AP240" s="94">
        <v>-7.4631955114455195E-2</v>
      </c>
      <c r="AQ240" s="94">
        <v>9.3335957284580204E-2</v>
      </c>
      <c r="AR240" s="94">
        <v>-9.7473412728577402E-2</v>
      </c>
      <c r="AS240" s="95">
        <v>8</v>
      </c>
      <c r="AT240" s="95">
        <v>4</v>
      </c>
      <c r="AU240" s="95">
        <v>8</v>
      </c>
      <c r="AV240" s="96">
        <v>4</v>
      </c>
      <c r="AW240" s="3"/>
      <c r="AX240" s="97">
        <v>0.21231850715004799</v>
      </c>
      <c r="AY240" s="98">
        <v>0.70554666521456999</v>
      </c>
      <c r="AZ240" s="98">
        <v>1.23495388200899</v>
      </c>
      <c r="BA240" s="98">
        <v>0.98079520824649102</v>
      </c>
      <c r="BB240" s="89">
        <v>2.1786050104274202E-2</v>
      </c>
      <c r="BC240" s="99">
        <v>-20.807049244351202</v>
      </c>
      <c r="BD240" s="86">
        <v>43843</v>
      </c>
      <c r="BE240" s="86">
        <v>43910</v>
      </c>
      <c r="BF240" s="95"/>
      <c r="BG240" s="86"/>
      <c r="BH240" s="3"/>
    </row>
    <row r="241" spans="1:60" x14ac:dyDescent="0.25">
      <c r="A241" s="3"/>
      <c r="B241" s="81" t="s">
        <v>1453</v>
      </c>
      <c r="C241" s="81" t="s">
        <v>3909</v>
      </c>
      <c r="D241" s="81" t="s">
        <v>697</v>
      </c>
      <c r="E241" s="82" t="s">
        <v>1161</v>
      </c>
      <c r="F241" s="82" t="s">
        <v>1101</v>
      </c>
      <c r="G241" s="83" t="s">
        <v>1123</v>
      </c>
      <c r="H241" s="84" t="s">
        <v>1143</v>
      </c>
      <c r="I241" s="85" t="s">
        <v>3651</v>
      </c>
      <c r="J241" s="85" t="s">
        <v>3910</v>
      </c>
      <c r="K241" s="3"/>
      <c r="L241" s="86">
        <v>44029</v>
      </c>
      <c r="M241" s="87">
        <v>1500050.2387504601</v>
      </c>
      <c r="N241" s="88">
        <v>1500050.2387504601</v>
      </c>
      <c r="O241" s="88">
        <v>1600605.3899650599</v>
      </c>
      <c r="P241" s="89">
        <f t="shared" si="3"/>
        <v>0.93717680082484611</v>
      </c>
      <c r="Q241" s="86">
        <v>43900</v>
      </c>
      <c r="R241" s="90">
        <v>4037458.4538750001</v>
      </c>
      <c r="S241" s="90">
        <v>4655279.4789843699</v>
      </c>
      <c r="T241" s="3"/>
      <c r="U241" s="91">
        <v>3.7763466261822001E-3</v>
      </c>
      <c r="V241" s="92">
        <v>1.5504092727496801</v>
      </c>
      <c r="W241" s="91">
        <v>2.5178321748171601E-2</v>
      </c>
      <c r="X241" s="92">
        <v>2.5263417906899099</v>
      </c>
      <c r="Y241" s="91">
        <v>2.30691388296691E-2</v>
      </c>
      <c r="Z241" s="92">
        <v>20.457069791795199</v>
      </c>
      <c r="AA241" s="91">
        <v>0.205192526198516</v>
      </c>
      <c r="AB241" s="92">
        <v>41.4172809806769</v>
      </c>
      <c r="AC241" s="91">
        <v>0.34975649666565001</v>
      </c>
      <c r="AD241" s="92">
        <v>60.323845618986503</v>
      </c>
      <c r="AE241" s="91">
        <v>0.32820960905693902</v>
      </c>
      <c r="AF241" s="93">
        <v>53.660370600409799</v>
      </c>
      <c r="AG241" s="91">
        <v>-2.43194487939036E-2</v>
      </c>
      <c r="AH241" s="92">
        <v>-3.3381748315150599</v>
      </c>
      <c r="AI241" s="91">
        <v>6.92486964162526E-2</v>
      </c>
      <c r="AJ241" s="92">
        <v>21.408245321537802</v>
      </c>
      <c r="AK241" s="91">
        <v>1.3279392577637901</v>
      </c>
      <c r="AL241" s="91">
        <v>8.9316846928413698E-2</v>
      </c>
      <c r="AM241" s="92">
        <v>152.36850368999899</v>
      </c>
      <c r="AN241" s="3"/>
      <c r="AO241" s="94">
        <v>3.6706834285723702E-2</v>
      </c>
      <c r="AP241" s="94">
        <v>-3.7652900053217302E-2</v>
      </c>
      <c r="AQ241" s="94">
        <v>0.13944425280904399</v>
      </c>
      <c r="AR241" s="94">
        <v>-9.4298324110277498E-2</v>
      </c>
      <c r="AS241" s="95">
        <v>8</v>
      </c>
      <c r="AT241" s="95">
        <v>4</v>
      </c>
      <c r="AU241" s="95">
        <v>7</v>
      </c>
      <c r="AV241" s="96">
        <v>5</v>
      </c>
      <c r="AW241" s="3"/>
      <c r="AX241" s="97">
        <v>0.147661263712216</v>
      </c>
      <c r="AY241" s="98">
        <v>1.2269137949206199</v>
      </c>
      <c r="AZ241" s="98">
        <v>1.3144732837135999</v>
      </c>
      <c r="BA241" s="98">
        <v>1.8828403238840099</v>
      </c>
      <c r="BB241" s="89">
        <v>1.5260221340886299E-2</v>
      </c>
      <c r="BC241" s="99">
        <v>-9.9214282563043508</v>
      </c>
      <c r="BD241" s="86">
        <v>43900</v>
      </c>
      <c r="BE241" s="86">
        <v>43993</v>
      </c>
      <c r="BF241" s="95"/>
      <c r="BG241" s="86"/>
      <c r="BH241" s="3"/>
    </row>
    <row r="242" spans="1:60" x14ac:dyDescent="0.25">
      <c r="A242" s="3"/>
      <c r="B242" s="81" t="s">
        <v>1454</v>
      </c>
      <c r="C242" s="81" t="s">
        <v>3911</v>
      </c>
      <c r="D242" s="81" t="s">
        <v>697</v>
      </c>
      <c r="E242" s="82" t="s">
        <v>1164</v>
      </c>
      <c r="F242" s="82" t="s">
        <v>1101</v>
      </c>
      <c r="G242" s="83" t="s">
        <v>1123</v>
      </c>
      <c r="H242" s="84" t="s">
        <v>1143</v>
      </c>
      <c r="I242" s="85" t="s">
        <v>3651</v>
      </c>
      <c r="J242" s="85" t="s">
        <v>3912</v>
      </c>
      <c r="K242" s="3"/>
      <c r="L242" s="86">
        <v>44029</v>
      </c>
      <c r="M242" s="87">
        <v>1149682.82625008</v>
      </c>
      <c r="N242" s="88">
        <v>1149682.82625008</v>
      </c>
      <c r="O242" s="88">
        <v>1224677.8110370601</v>
      </c>
      <c r="P242" s="89">
        <f t="shared" si="3"/>
        <v>0.93876349835760142</v>
      </c>
      <c r="Q242" s="86">
        <v>43900</v>
      </c>
      <c r="R242" s="90">
        <v>1622273.0658750001</v>
      </c>
      <c r="S242" s="90">
        <v>1653278.3944375</v>
      </c>
      <c r="T242" s="3"/>
      <c r="U242" s="91">
        <v>3.7895146197115502E-3</v>
      </c>
      <c r="V242" s="92">
        <v>1.55172607210261</v>
      </c>
      <c r="W242" s="91">
        <v>2.5581822035746899E-2</v>
      </c>
      <c r="X242" s="92">
        <v>2.5666918194474402</v>
      </c>
      <c r="Y242" s="91">
        <v>2.5513725000564601E-2</v>
      </c>
      <c r="Z242" s="92">
        <v>20.701528408884801</v>
      </c>
      <c r="AA242" s="91">
        <v>0.21095089552371099</v>
      </c>
      <c r="AB242" s="92">
        <v>41.993117913196301</v>
      </c>
      <c r="AC242" s="91">
        <v>0.36335395809146598</v>
      </c>
      <c r="AD242" s="92">
        <v>61.683591761568103</v>
      </c>
      <c r="AE242" s="91">
        <v>0.34804608043865298</v>
      </c>
      <c r="AF242" s="93">
        <v>55.644017738581198</v>
      </c>
      <c r="AG242" s="91">
        <v>-2.41018949800491E-2</v>
      </c>
      <c r="AH242" s="92">
        <v>-3.31641945012962</v>
      </c>
      <c r="AI242" s="91">
        <v>7.2042807225443498E-2</v>
      </c>
      <c r="AJ242" s="92">
        <v>21.6876564024424</v>
      </c>
      <c r="AK242" s="91">
        <v>1.43806104525691</v>
      </c>
      <c r="AL242" s="91">
        <v>9.4426282106724102E-2</v>
      </c>
      <c r="AM242" s="92">
        <v>163.38068243930999</v>
      </c>
      <c r="AN242" s="3"/>
      <c r="AO242" s="94">
        <v>3.6720434600283597E-2</v>
      </c>
      <c r="AP242" s="94">
        <v>-3.7614999210745702E-2</v>
      </c>
      <c r="AQ242" s="94">
        <v>0.13984882797565701</v>
      </c>
      <c r="AR242" s="94">
        <v>-9.3929097181971899E-2</v>
      </c>
      <c r="AS242" s="95">
        <v>8</v>
      </c>
      <c r="AT242" s="95">
        <v>4</v>
      </c>
      <c r="AU242" s="95">
        <v>7</v>
      </c>
      <c r="AV242" s="96">
        <v>5</v>
      </c>
      <c r="AW242" s="3"/>
      <c r="AX242" s="97">
        <v>0.14764061085865299</v>
      </c>
      <c r="AY242" s="98">
        <v>1.2630751770939199</v>
      </c>
      <c r="AZ242" s="98">
        <v>1.3339041695071501</v>
      </c>
      <c r="BA242" s="98">
        <v>1.94116830326857</v>
      </c>
      <c r="BB242" s="89">
        <v>1.52583830634467E-2</v>
      </c>
      <c r="BC242" s="99">
        <v>-9.8115243182983196</v>
      </c>
      <c r="BD242" s="86">
        <v>43900</v>
      </c>
      <c r="BE242" s="86">
        <v>43993</v>
      </c>
      <c r="BF242" s="95"/>
      <c r="BG242" s="86"/>
      <c r="BH242" s="3"/>
    </row>
    <row r="243" spans="1:60" x14ac:dyDescent="0.25">
      <c r="A243" s="3"/>
      <c r="B243" s="81" t="s">
        <v>1455</v>
      </c>
      <c r="C243" s="81" t="s">
        <v>3913</v>
      </c>
      <c r="D243" s="81" t="s">
        <v>697</v>
      </c>
      <c r="E243" s="82" t="s">
        <v>1176</v>
      </c>
      <c r="F243" s="82" t="s">
        <v>1101</v>
      </c>
      <c r="G243" s="83" t="s">
        <v>1123</v>
      </c>
      <c r="H243" s="84" t="s">
        <v>1143</v>
      </c>
      <c r="I243" s="85" t="s">
        <v>3651</v>
      </c>
      <c r="J243" s="85" t="s">
        <v>3914</v>
      </c>
      <c r="K243" s="3"/>
      <c r="L243" s="86">
        <v>44029</v>
      </c>
      <c r="M243" s="87">
        <v>795506.90625</v>
      </c>
      <c r="N243" s="88">
        <v>795506.90625</v>
      </c>
      <c r="O243" s="88">
        <v>876653.66152477299</v>
      </c>
      <c r="P243" s="89">
        <f t="shared" si="3"/>
        <v>0.90743578811541881</v>
      </c>
      <c r="Q243" s="86">
        <v>43910</v>
      </c>
      <c r="R243" s="90">
        <v>0</v>
      </c>
      <c r="S243" s="90">
        <v>2.8330873282466202E-3</v>
      </c>
      <c r="T243" s="3"/>
      <c r="U243" s="91">
        <v>-4.6962062333477699E-4</v>
      </c>
      <c r="V243" s="92">
        <v>1.1258125477979799</v>
      </c>
      <c r="W243" s="91">
        <v>1.07816711588384E-2</v>
      </c>
      <c r="X243" s="92">
        <v>1.0866767317566</v>
      </c>
      <c r="Y243" s="91">
        <v>1.8283852281456299E-2</v>
      </c>
      <c r="Z243" s="92">
        <v>19.9785411369812</v>
      </c>
      <c r="AA243" s="91">
        <v>0.15897450991906201</v>
      </c>
      <c r="AB243" s="92">
        <v>36.795479352702401</v>
      </c>
      <c r="AC243" s="91">
        <v>0.19952107668184901</v>
      </c>
      <c r="AD243" s="92">
        <v>45.300303620577303</v>
      </c>
      <c r="AE243" s="91">
        <v>0.190923580059607</v>
      </c>
      <c r="AF243" s="93">
        <v>39.931767700647498</v>
      </c>
      <c r="AG243" s="91">
        <v>-3.5352050565052202E-2</v>
      </c>
      <c r="AH243" s="92">
        <v>-4.4414350086299201</v>
      </c>
      <c r="AI243" s="91">
        <v>5.7586419918152401E-2</v>
      </c>
      <c r="AJ243" s="92">
        <v>20.242017671727801</v>
      </c>
      <c r="AK243" s="91">
        <v>0.72265944747603506</v>
      </c>
      <c r="AL243" s="91">
        <v>6.0452768821051002E-2</v>
      </c>
      <c r="AM243" s="92">
        <v>74.010941640357501</v>
      </c>
      <c r="AN243" s="3"/>
      <c r="AO243" s="94">
        <v>3.6556978096996297E-2</v>
      </c>
      <c r="AP243" s="94">
        <v>-2.3708267339316101E-2</v>
      </c>
      <c r="AQ243" s="94">
        <v>0.14030619269396999</v>
      </c>
      <c r="AR243" s="94">
        <v>-0.100971928765794</v>
      </c>
      <c r="AS243" s="95">
        <v>8</v>
      </c>
      <c r="AT243" s="95">
        <v>4</v>
      </c>
      <c r="AU243" s="95">
        <v>7</v>
      </c>
      <c r="AV243" s="96">
        <v>5</v>
      </c>
      <c r="AW243" s="3"/>
      <c r="AX243" s="97">
        <v>0.136097821925941</v>
      </c>
      <c r="AY243" s="98">
        <v>1.02930868007752</v>
      </c>
      <c r="AZ243" s="98">
        <v>1.0629262059792399</v>
      </c>
      <c r="BA243" s="98">
        <v>1.61314323226543</v>
      </c>
      <c r="BB243" s="89">
        <v>1.4084553584616501E-2</v>
      </c>
      <c r="BC243" s="99">
        <v>-11.852551767064099</v>
      </c>
      <c r="BD243" s="86">
        <v>43910</v>
      </c>
      <c r="BE243" s="86">
        <v>43990</v>
      </c>
      <c r="BF243" s="95"/>
      <c r="BG243" s="86"/>
      <c r="BH243" s="3"/>
    </row>
    <row r="244" spans="1:60" x14ac:dyDescent="0.25">
      <c r="A244" s="3"/>
      <c r="B244" s="81" t="s">
        <v>1456</v>
      </c>
      <c r="C244" s="81" t="s">
        <v>3915</v>
      </c>
      <c r="D244" s="81" t="s">
        <v>697</v>
      </c>
      <c r="E244" s="82" t="s">
        <v>1221</v>
      </c>
      <c r="F244" s="82" t="s">
        <v>1101</v>
      </c>
      <c r="G244" s="83" t="s">
        <v>1123</v>
      </c>
      <c r="H244" s="84" t="s">
        <v>1143</v>
      </c>
      <c r="I244" s="85" t="s">
        <v>3651</v>
      </c>
      <c r="J244" s="85" t="s">
        <v>3916</v>
      </c>
      <c r="K244" s="3"/>
      <c r="L244" s="86">
        <v>44029</v>
      </c>
      <c r="M244" s="87">
        <v>1122058.27124977</v>
      </c>
      <c r="N244" s="88">
        <v>1122058.27124977</v>
      </c>
      <c r="O244" s="88">
        <v>1195714.39603043</v>
      </c>
      <c r="P244" s="89">
        <f t="shared" si="3"/>
        <v>0.93839990132661621</v>
      </c>
      <c r="Q244" s="86">
        <v>43900</v>
      </c>
      <c r="R244" s="90">
        <v>201743.6085</v>
      </c>
      <c r="S244" s="90">
        <v>187541.337759521</v>
      </c>
      <c r="T244" s="3"/>
      <c r="U244" s="91">
        <v>3.7865016238356501E-3</v>
      </c>
      <c r="V244" s="92">
        <v>1.5514247725150201</v>
      </c>
      <c r="W244" s="91">
        <v>2.54893864203041E-2</v>
      </c>
      <c r="X244" s="92">
        <v>2.5574482579031601</v>
      </c>
      <c r="Y244" s="91">
        <v>2.4953145280960601E-2</v>
      </c>
      <c r="Z244" s="92">
        <v>20.645470436924398</v>
      </c>
      <c r="AA244" s="91">
        <v>0.209628640275623</v>
      </c>
      <c r="AB244" s="92">
        <v>41.860892388387597</v>
      </c>
      <c r="AC244" s="91">
        <v>0.35974481333862102</v>
      </c>
      <c r="AD244" s="92">
        <v>61.3226772862836</v>
      </c>
      <c r="AE244" s="91">
        <v>0.34299879574275099</v>
      </c>
      <c r="AF244" s="93">
        <v>55.139289268991</v>
      </c>
      <c r="AG244" s="91">
        <v>-2.41517897457015E-2</v>
      </c>
      <c r="AH244" s="92">
        <v>-3.3214089266948599</v>
      </c>
      <c r="AI244" s="91">
        <v>7.1401724873794606E-2</v>
      </c>
      <c r="AJ244" s="92">
        <v>21.623548167292</v>
      </c>
      <c r="AK244" s="91">
        <v>1.4125878409435999</v>
      </c>
      <c r="AL244" s="91">
        <v>9.3263096570881304E-2</v>
      </c>
      <c r="AM244" s="92">
        <v>160.83336200797899</v>
      </c>
      <c r="AN244" s="3"/>
      <c r="AO244" s="94">
        <v>3.6717339085953399E-2</v>
      </c>
      <c r="AP244" s="94">
        <v>-3.7623665357386898E-2</v>
      </c>
      <c r="AQ244" s="94">
        <v>0.13975634736925699</v>
      </c>
      <c r="AR244" s="94">
        <v>-9.4013915295363404E-2</v>
      </c>
      <c r="AS244" s="95">
        <v>8</v>
      </c>
      <c r="AT244" s="95">
        <v>4</v>
      </c>
      <c r="AU244" s="95">
        <v>7</v>
      </c>
      <c r="AV244" s="96">
        <v>5</v>
      </c>
      <c r="AW244" s="3"/>
      <c r="AX244" s="97">
        <v>0.14764535533133299</v>
      </c>
      <c r="AY244" s="98">
        <v>1.25477356786178</v>
      </c>
      <c r="AZ244" s="98">
        <v>1.3294432305847299</v>
      </c>
      <c r="BA244" s="98">
        <v>1.9277643218192699</v>
      </c>
      <c r="BB244" s="89">
        <v>1.52588055928027E-2</v>
      </c>
      <c r="BC244" s="99">
        <v>-9.8367011131922499</v>
      </c>
      <c r="BD244" s="86">
        <v>43900</v>
      </c>
      <c r="BE244" s="86">
        <v>43993</v>
      </c>
      <c r="BF244" s="95"/>
      <c r="BG244" s="86"/>
      <c r="BH244" s="3"/>
    </row>
    <row r="245" spans="1:60" x14ac:dyDescent="0.25">
      <c r="A245" s="3"/>
      <c r="B245" s="81" t="s">
        <v>1457</v>
      </c>
      <c r="C245" s="81" t="s">
        <v>3917</v>
      </c>
      <c r="D245" s="81" t="s">
        <v>698</v>
      </c>
      <c r="E245" s="82" t="s">
        <v>1170</v>
      </c>
      <c r="F245" s="82" t="s">
        <v>1101</v>
      </c>
      <c r="G245" s="83" t="s">
        <v>1120</v>
      </c>
      <c r="H245" s="84" t="s">
        <v>1129</v>
      </c>
      <c r="I245" s="85" t="s">
        <v>3480</v>
      </c>
      <c r="J245" s="85" t="s">
        <v>3918</v>
      </c>
      <c r="K245" s="3"/>
      <c r="L245" s="86">
        <v>44029</v>
      </c>
      <c r="M245" s="87">
        <v>1247.4384000003299</v>
      </c>
      <c r="N245" s="88">
        <v>1247.4384000003299</v>
      </c>
      <c r="O245" s="88">
        <v>1396.4378999993201</v>
      </c>
      <c r="P245" s="89">
        <f t="shared" si="3"/>
        <v>0.89330030358022894</v>
      </c>
      <c r="Q245" s="86">
        <v>43797</v>
      </c>
      <c r="R245" s="90">
        <v>230583.55</v>
      </c>
      <c r="S245" s="90">
        <v>228654.12092553699</v>
      </c>
      <c r="T245" s="3"/>
      <c r="U245" s="91">
        <v>1.80928865665919E-3</v>
      </c>
      <c r="V245" s="92">
        <v>1.35370347579737</v>
      </c>
      <c r="W245" s="91">
        <v>3.0962127317252501E-2</v>
      </c>
      <c r="X245" s="92">
        <v>3.1047223475979999</v>
      </c>
      <c r="Y245" s="91">
        <v>-7.9008847931618206E-2</v>
      </c>
      <c r="Z245" s="92">
        <v>10.249271115680999</v>
      </c>
      <c r="AA245" s="91">
        <v>0.125163100332429</v>
      </c>
      <c r="AB245" s="92">
        <v>33.414338394068203</v>
      </c>
      <c r="AC245" s="91">
        <v>0.12271568950935</v>
      </c>
      <c r="AD245" s="92">
        <v>37.6197649033275</v>
      </c>
      <c r="AE245" s="91">
        <v>7.7007833839161294E-2</v>
      </c>
      <c r="AF245" s="93">
        <v>28.540193078602901</v>
      </c>
      <c r="AG245" s="91">
        <v>6.8874502539984003E-3</v>
      </c>
      <c r="AH245" s="92">
        <v>-0.217484926724865</v>
      </c>
      <c r="AI245" s="91">
        <v>-3.74732668633442E-2</v>
      </c>
      <c r="AJ245" s="92">
        <v>10.7360489935672</v>
      </c>
      <c r="AK245" s="91">
        <v>0.24743839999980999</v>
      </c>
      <c r="AL245" s="91">
        <v>1.5858756019952101E-2</v>
      </c>
      <c r="AM245" s="92">
        <v>-23.530136954650501</v>
      </c>
      <c r="AN245" s="3"/>
      <c r="AO245" s="94">
        <v>6.4283416832040502E-2</v>
      </c>
      <c r="AP245" s="94">
        <v>-9.7408178616169599E-2</v>
      </c>
      <c r="AQ245" s="94">
        <v>0.11119793305813799</v>
      </c>
      <c r="AR245" s="94">
        <v>-0.13364096534685799</v>
      </c>
      <c r="AS245" s="95">
        <v>9</v>
      </c>
      <c r="AT245" s="95">
        <v>3</v>
      </c>
      <c r="AU245" s="95">
        <v>7</v>
      </c>
      <c r="AV245" s="96">
        <v>5</v>
      </c>
      <c r="AW245" s="3"/>
      <c r="AX245" s="97">
        <v>0.27957984375185302</v>
      </c>
      <c r="AY245" s="98">
        <v>0.49738725720862897</v>
      </c>
      <c r="AZ245" s="98">
        <v>1.22432798805858</v>
      </c>
      <c r="BA245" s="98">
        <v>0.666147704303512</v>
      </c>
      <c r="BB245" s="89">
        <v>2.8496091597189702E-2</v>
      </c>
      <c r="BC245" s="99">
        <v>-30.959228476975099</v>
      </c>
      <c r="BD245" s="86">
        <v>43797</v>
      </c>
      <c r="BE245" s="86">
        <v>43910</v>
      </c>
      <c r="BF245" s="95"/>
      <c r="BG245" s="86"/>
      <c r="BH245" s="3"/>
    </row>
    <row r="246" spans="1:60" x14ac:dyDescent="0.25">
      <c r="A246" s="3"/>
      <c r="B246" s="81" t="s">
        <v>1458</v>
      </c>
      <c r="C246" s="81" t="s">
        <v>3919</v>
      </c>
      <c r="D246" s="81" t="s">
        <v>698</v>
      </c>
      <c r="E246" s="82" t="s">
        <v>1181</v>
      </c>
      <c r="F246" s="82" t="s">
        <v>1101</v>
      </c>
      <c r="G246" s="83" t="s">
        <v>1120</v>
      </c>
      <c r="H246" s="84" t="s">
        <v>1129</v>
      </c>
      <c r="I246" s="85" t="s">
        <v>3480</v>
      </c>
      <c r="J246" s="85" t="s">
        <v>3920</v>
      </c>
      <c r="K246" s="3"/>
      <c r="L246" s="86">
        <v>44029</v>
      </c>
      <c r="M246" s="87">
        <v>1298.1130999997299</v>
      </c>
      <c r="N246" s="88">
        <v>1298.1130999997299</v>
      </c>
      <c r="O246" s="88">
        <v>1450.67930000089</v>
      </c>
      <c r="P246" s="89">
        <f t="shared" si="3"/>
        <v>0.894831200802916</v>
      </c>
      <c r="Q246" s="86">
        <v>43797</v>
      </c>
      <c r="R246" s="90">
        <v>675628.598</v>
      </c>
      <c r="S246" s="90">
        <v>722782.29108789098</v>
      </c>
      <c r="T246" s="3"/>
      <c r="U246" s="91">
        <v>1.81661839633307E-3</v>
      </c>
      <c r="V246" s="92">
        <v>1.3544364497647601</v>
      </c>
      <c r="W246" s="91">
        <v>3.1190394463919802E-2</v>
      </c>
      <c r="X246" s="92">
        <v>3.12754906226473</v>
      </c>
      <c r="Y246" s="91">
        <v>-7.7771476196212497E-2</v>
      </c>
      <c r="Z246" s="92">
        <v>10.373008289214299</v>
      </c>
      <c r="AA246" s="91">
        <v>0.128200958714006</v>
      </c>
      <c r="AB246" s="92">
        <v>33.718124232196701</v>
      </c>
      <c r="AC246" s="91">
        <v>0.12879105532745599</v>
      </c>
      <c r="AD246" s="92">
        <v>38.227301485138</v>
      </c>
      <c r="AE246" s="91">
        <v>8.5764129009476206E-2</v>
      </c>
      <c r="AF246" s="93">
        <v>29.415822595648901</v>
      </c>
      <c r="AG246" s="91">
        <v>7.01372824732971E-3</v>
      </c>
      <c r="AH246" s="92">
        <v>-0.20485712739173301</v>
      </c>
      <c r="AI246" s="91">
        <v>-3.6059162098354101E-2</v>
      </c>
      <c r="AJ246" s="92">
        <v>10.877459470066199</v>
      </c>
      <c r="AK246" s="91">
        <v>0.29789245828229499</v>
      </c>
      <c r="AL246" s="91">
        <v>1.8729269313553201E-2</v>
      </c>
      <c r="AM246" s="92">
        <v>-18.484731126402</v>
      </c>
      <c r="AN246" s="3"/>
      <c r="AO246" s="94">
        <v>6.4291302134733996E-2</v>
      </c>
      <c r="AP246" s="94">
        <v>-9.73882403923199E-2</v>
      </c>
      <c r="AQ246" s="94">
        <v>0.111436499286356</v>
      </c>
      <c r="AR246" s="94">
        <v>-0.13344278083692199</v>
      </c>
      <c r="AS246" s="95">
        <v>9</v>
      </c>
      <c r="AT246" s="95">
        <v>3</v>
      </c>
      <c r="AU246" s="95">
        <v>7</v>
      </c>
      <c r="AV246" s="96">
        <v>5</v>
      </c>
      <c r="AW246" s="3"/>
      <c r="AX246" s="97">
        <v>0.27957959786581299</v>
      </c>
      <c r="AY246" s="98">
        <v>0.50786582243927103</v>
      </c>
      <c r="AZ246" s="98">
        <v>1.23551347079774</v>
      </c>
      <c r="BA246" s="98">
        <v>0.68039922888146998</v>
      </c>
      <c r="BB246" s="89">
        <v>2.84964328040587E-2</v>
      </c>
      <c r="BC246" s="99">
        <v>-30.9015783158247</v>
      </c>
      <c r="BD246" s="86">
        <v>43797</v>
      </c>
      <c r="BE246" s="86">
        <v>43910</v>
      </c>
      <c r="BF246" s="95"/>
      <c r="BG246" s="86"/>
      <c r="BH246" s="3"/>
    </row>
    <row r="247" spans="1:60" x14ac:dyDescent="0.25">
      <c r="A247" s="3"/>
      <c r="B247" s="81" t="s">
        <v>1459</v>
      </c>
      <c r="C247" s="81" t="s">
        <v>3921</v>
      </c>
      <c r="D247" s="81" t="s">
        <v>698</v>
      </c>
      <c r="E247" s="82" t="s">
        <v>1174</v>
      </c>
      <c r="F247" s="82" t="s">
        <v>1101</v>
      </c>
      <c r="G247" s="83" t="s">
        <v>1120</v>
      </c>
      <c r="H247" s="84" t="s">
        <v>1129</v>
      </c>
      <c r="I247" s="85" t="s">
        <v>3480</v>
      </c>
      <c r="J247" s="85" t="s">
        <v>3922</v>
      </c>
      <c r="K247" s="3"/>
      <c r="L247" s="86">
        <v>44029</v>
      </c>
      <c r="M247" s="87">
        <v>943.55080000031705</v>
      </c>
      <c r="N247" s="88">
        <v>943.55080000031705</v>
      </c>
      <c r="O247" s="88">
        <v>1052.5028000008299</v>
      </c>
      <c r="P247" s="89">
        <f t="shared" si="3"/>
        <v>0.89648293572195059</v>
      </c>
      <c r="Q247" s="86">
        <v>43797</v>
      </c>
      <c r="R247" s="90">
        <v>253389.90700000001</v>
      </c>
      <c r="S247" s="90">
        <v>250166.23139379901</v>
      </c>
      <c r="T247" s="3"/>
      <c r="U247" s="91">
        <v>1.8437817307130899E-3</v>
      </c>
      <c r="V247" s="92">
        <v>1.3571527832027599</v>
      </c>
      <c r="W247" s="91">
        <v>3.2027328494223198E-2</v>
      </c>
      <c r="X247" s="92">
        <v>3.21124246529507</v>
      </c>
      <c r="Y247" s="91">
        <v>-7.3599831597675802E-2</v>
      </c>
      <c r="Z247" s="92">
        <v>10.790172749068001</v>
      </c>
      <c r="AA247" s="91">
        <v>0.12203464647071099</v>
      </c>
      <c r="AB247" s="92">
        <v>33.101493007852703</v>
      </c>
      <c r="AC247" s="91">
        <v>0.100280471871956</v>
      </c>
      <c r="AD247" s="92">
        <v>35.376243139617102</v>
      </c>
      <c r="AE247" s="91">
        <v>3.7278451010934098E-2</v>
      </c>
      <c r="AF247" s="93">
        <v>24.567254795780201</v>
      </c>
      <c r="AG247" s="91">
        <v>7.4768159338418601E-3</v>
      </c>
      <c r="AH247" s="92">
        <v>-0.15854835874051801</v>
      </c>
      <c r="AI247" s="91">
        <v>-3.2523109507565102E-2</v>
      </c>
      <c r="AJ247" s="92">
        <v>11.2310647291451</v>
      </c>
      <c r="AK247" s="91">
        <v>-5.6449199999406098E-2</v>
      </c>
      <c r="AL247" s="91">
        <v>-4.1265873987867997E-3</v>
      </c>
      <c r="AM247" s="92">
        <v>-53.918896954564801</v>
      </c>
      <c r="AN247" s="3"/>
      <c r="AO247" s="94">
        <v>6.4320081170080798E-2</v>
      </c>
      <c r="AP247" s="94">
        <v>-9.7314937691408004E-2</v>
      </c>
      <c r="AQ247" s="94">
        <v>0.10966267465846601</v>
      </c>
      <c r="AR247" s="94">
        <v>-0.13271586320392101</v>
      </c>
      <c r="AS247" s="95">
        <v>9</v>
      </c>
      <c r="AT247" s="95">
        <v>3</v>
      </c>
      <c r="AU247" s="95">
        <v>7</v>
      </c>
      <c r="AV247" s="96">
        <v>5</v>
      </c>
      <c r="AW247" s="3"/>
      <c r="AX247" s="97">
        <v>0.27950117399275798</v>
      </c>
      <c r="AY247" s="98">
        <v>0.486192361492158</v>
      </c>
      <c r="AZ247" s="98">
        <v>1.2132222010041001</v>
      </c>
      <c r="BA247" s="98">
        <v>0.65140951135253999</v>
      </c>
      <c r="BB247" s="89">
        <v>2.8489690732676501E-2</v>
      </c>
      <c r="BC247" s="99">
        <v>-30.9965351161954</v>
      </c>
      <c r="BD247" s="86">
        <v>43797</v>
      </c>
      <c r="BE247" s="86">
        <v>43910</v>
      </c>
      <c r="BF247" s="95"/>
      <c r="BG247" s="86"/>
      <c r="BH247" s="3"/>
    </row>
    <row r="248" spans="1:60" x14ac:dyDescent="0.25">
      <c r="A248" s="3"/>
      <c r="B248" s="81" t="s">
        <v>1460</v>
      </c>
      <c r="C248" s="81" t="s">
        <v>3923</v>
      </c>
      <c r="D248" s="81" t="s">
        <v>698</v>
      </c>
      <c r="E248" s="82" t="s">
        <v>1182</v>
      </c>
      <c r="F248" s="82" t="s">
        <v>1101</v>
      </c>
      <c r="G248" s="83" t="s">
        <v>1120</v>
      </c>
      <c r="H248" s="84" t="s">
        <v>1129</v>
      </c>
      <c r="I248" s="85" t="s">
        <v>3480</v>
      </c>
      <c r="J248" s="85" t="s">
        <v>3924</v>
      </c>
      <c r="K248" s="3"/>
      <c r="L248" s="86">
        <v>44029</v>
      </c>
      <c r="M248" s="87">
        <v>1031.4769999999601</v>
      </c>
      <c r="N248" s="88">
        <v>1031.4769999999601</v>
      </c>
      <c r="O248" s="88">
        <v>1163.7946000006</v>
      </c>
      <c r="P248" s="89">
        <f t="shared" si="3"/>
        <v>0.88630502323986404</v>
      </c>
      <c r="Q248" s="86">
        <v>43797</v>
      </c>
      <c r="R248" s="90">
        <v>11404.419</v>
      </c>
      <c r="S248" s="90">
        <v>14428.361652847299</v>
      </c>
      <c r="T248" s="3"/>
      <c r="U248" s="91">
        <v>1.775362283297E-3</v>
      </c>
      <c r="V248" s="92">
        <v>1.35031083846116</v>
      </c>
      <c r="W248" s="91">
        <v>2.9914619522969602E-2</v>
      </c>
      <c r="X248" s="92">
        <v>2.9999715681697099</v>
      </c>
      <c r="Y248" s="91">
        <v>-8.4669148659449994E-2</v>
      </c>
      <c r="Z248" s="92">
        <v>9.6832410428905895</v>
      </c>
      <c r="AA248" s="91">
        <v>0.1113190503839</v>
      </c>
      <c r="AB248" s="92">
        <v>32.029933399171597</v>
      </c>
      <c r="AC248" s="91">
        <v>9.5235359805956293E-2</v>
      </c>
      <c r="AD248" s="92">
        <v>34.871731932973503</v>
      </c>
      <c r="AE248" s="91">
        <v>3.76985214861634E-2</v>
      </c>
      <c r="AF248" s="93">
        <v>24.6092618433177</v>
      </c>
      <c r="AG248" s="91">
        <v>6.30763593289885E-3</v>
      </c>
      <c r="AH248" s="92">
        <v>-0.27546635883481901</v>
      </c>
      <c r="AI248" s="91">
        <v>-4.3939446603908403E-2</v>
      </c>
      <c r="AJ248" s="92">
        <v>10.0894310195144</v>
      </c>
      <c r="AK248" s="91">
        <v>3.1477000000450103E-2</v>
      </c>
      <c r="AL248" s="91">
        <v>2.2080037906562198E-3</v>
      </c>
      <c r="AM248" s="92">
        <v>-45.126276954601103</v>
      </c>
      <c r="AN248" s="3"/>
      <c r="AO248" s="94">
        <v>6.4247245067235795E-2</v>
      </c>
      <c r="AP248" s="94">
        <v>-9.7499920023401507E-2</v>
      </c>
      <c r="AQ248" s="94">
        <v>0.110103392762539</v>
      </c>
      <c r="AR248" s="94">
        <v>-0.134549861659325</v>
      </c>
      <c r="AS248" s="95">
        <v>9</v>
      </c>
      <c r="AT248" s="95">
        <v>3</v>
      </c>
      <c r="AU248" s="95">
        <v>7</v>
      </c>
      <c r="AV248" s="96">
        <v>5</v>
      </c>
      <c r="AW248" s="3"/>
      <c r="AX248" s="97">
        <v>0.27958160302805501</v>
      </c>
      <c r="AY248" s="98">
        <v>0.44961643160877401</v>
      </c>
      <c r="AZ248" s="98">
        <v>1.1733297211285401</v>
      </c>
      <c r="BA248" s="98">
        <v>0.60128463539422206</v>
      </c>
      <c r="BB248" s="89">
        <v>2.8494589162328301E-2</v>
      </c>
      <c r="BC248" s="99">
        <v>-31.2231642937986</v>
      </c>
      <c r="BD248" s="86">
        <v>43797</v>
      </c>
      <c r="BE248" s="86">
        <v>43910</v>
      </c>
      <c r="BF248" s="95"/>
      <c r="BG248" s="86"/>
      <c r="BH248" s="3"/>
    </row>
    <row r="249" spans="1:60" x14ac:dyDescent="0.25">
      <c r="A249" s="3"/>
      <c r="B249" s="81" t="s">
        <v>1461</v>
      </c>
      <c r="C249" s="81" t="s">
        <v>3925</v>
      </c>
      <c r="D249" s="81" t="s">
        <v>698</v>
      </c>
      <c r="E249" s="82" t="s">
        <v>1183</v>
      </c>
      <c r="F249" s="82" t="s">
        <v>1101</v>
      </c>
      <c r="G249" s="83" t="s">
        <v>1120</v>
      </c>
      <c r="H249" s="84" t="s">
        <v>1129</v>
      </c>
      <c r="I249" s="85" t="s">
        <v>3480</v>
      </c>
      <c r="J249" s="85" t="s">
        <v>3926</v>
      </c>
      <c r="K249" s="3"/>
      <c r="L249" s="86">
        <v>44029</v>
      </c>
      <c r="M249" s="87">
        <v>1440.6651000008001</v>
      </c>
      <c r="N249" s="88">
        <v>1440.6651000008001</v>
      </c>
      <c r="O249" s="88">
        <v>1619.9821000006</v>
      </c>
      <c r="P249" s="89">
        <f t="shared" si="3"/>
        <v>0.88930927076309452</v>
      </c>
      <c r="Q249" s="86">
        <v>43797</v>
      </c>
      <c r="R249" s="90">
        <v>1188805.1410000001</v>
      </c>
      <c r="S249" s="90">
        <v>1166856.90866797</v>
      </c>
      <c r="T249" s="3"/>
      <c r="U249" s="91">
        <v>1.8026905054284699E-3</v>
      </c>
      <c r="V249" s="92">
        <v>1.3530436606742999</v>
      </c>
      <c r="W249" s="91">
        <v>3.07591800028604E-2</v>
      </c>
      <c r="X249" s="92">
        <v>3.08442761615879</v>
      </c>
      <c r="Y249" s="91">
        <v>-8.0358517578133601E-2</v>
      </c>
      <c r="Z249" s="92">
        <v>10.1143041510222</v>
      </c>
      <c r="AA249" s="91">
        <v>0.11102978460446999</v>
      </c>
      <c r="AB249" s="92">
        <v>32.0010068212287</v>
      </c>
      <c r="AC249" s="91">
        <v>8.4054279122938197E-2</v>
      </c>
      <c r="AD249" s="92">
        <v>33.753623864671702</v>
      </c>
      <c r="AE249" s="91">
        <v>1.6883340462300101E-2</v>
      </c>
      <c r="AF249" s="93">
        <v>22.5277437409095</v>
      </c>
      <c r="AG249" s="91">
        <v>6.7751944479823604E-3</v>
      </c>
      <c r="AH249" s="92">
        <v>-0.228710507326468</v>
      </c>
      <c r="AI249" s="91">
        <v>-3.9830760323638997E-2</v>
      </c>
      <c r="AJ249" s="92">
        <v>10.500299647537799</v>
      </c>
      <c r="AK249" s="91">
        <v>0.50019274825172</v>
      </c>
      <c r="AL249" s="91">
        <v>4.1919326584320502E-2</v>
      </c>
      <c r="AM249" s="92">
        <v>69.593852738849804</v>
      </c>
      <c r="AN249" s="3"/>
      <c r="AO249" s="94">
        <v>6.4276476939994595E-2</v>
      </c>
      <c r="AP249" s="94">
        <v>-9.74259747490578E-2</v>
      </c>
      <c r="AQ249" s="94">
        <v>0.109221859465906</v>
      </c>
      <c r="AR249" s="94">
        <v>-0.133816944673599</v>
      </c>
      <c r="AS249" s="95">
        <v>9</v>
      </c>
      <c r="AT249" s="95">
        <v>3</v>
      </c>
      <c r="AU249" s="95">
        <v>7</v>
      </c>
      <c r="AV249" s="96">
        <v>5</v>
      </c>
      <c r="AW249" s="3"/>
      <c r="AX249" s="97">
        <v>0.27952848162996802</v>
      </c>
      <c r="AY249" s="98">
        <v>0.44834766002031801</v>
      </c>
      <c r="AZ249" s="98">
        <v>1.17253494668512</v>
      </c>
      <c r="BA249" s="98">
        <v>0.59985677318127295</v>
      </c>
      <c r="BB249" s="89">
        <v>2.8490468821546499E-2</v>
      </c>
      <c r="BC249" s="99">
        <v>-31.2140362538921</v>
      </c>
      <c r="BD249" s="86">
        <v>43797</v>
      </c>
      <c r="BE249" s="86">
        <v>43910</v>
      </c>
      <c r="BF249" s="95"/>
      <c r="BG249" s="86"/>
      <c r="BH249" s="3"/>
    </row>
    <row r="250" spans="1:60" x14ac:dyDescent="0.25">
      <c r="A250" s="3"/>
      <c r="B250" s="81" t="s">
        <v>1462</v>
      </c>
      <c r="C250" s="81" t="s">
        <v>3927</v>
      </c>
      <c r="D250" s="81" t="s">
        <v>699</v>
      </c>
      <c r="E250" s="82" t="s">
        <v>1161</v>
      </c>
      <c r="F250" s="82" t="s">
        <v>1101</v>
      </c>
      <c r="G250" s="83" t="s">
        <v>1125</v>
      </c>
      <c r="H250" s="84" t="s">
        <v>1144</v>
      </c>
      <c r="I250" s="85" t="s">
        <v>3480</v>
      </c>
      <c r="J250" s="85" t="s">
        <v>3928</v>
      </c>
      <c r="K250" s="3"/>
      <c r="L250" s="86">
        <v>44029</v>
      </c>
      <c r="M250" s="87">
        <v>2111.59789999947</v>
      </c>
      <c r="N250" s="88">
        <v>2111.59789999947</v>
      </c>
      <c r="O250" s="88">
        <v>2111.59789999947</v>
      </c>
      <c r="P250" s="89">
        <f t="shared" si="3"/>
        <v>1</v>
      </c>
      <c r="Q250" s="86">
        <v>44029</v>
      </c>
      <c r="R250" s="90">
        <v>25631249.901000001</v>
      </c>
      <c r="S250" s="90">
        <v>24381197.3617188</v>
      </c>
      <c r="T250" s="3"/>
      <c r="U250" s="91">
        <v>8.6664986156392792E-6</v>
      </c>
      <c r="V250" s="92">
        <v>1.1736412599930199</v>
      </c>
      <c r="W250" s="91">
        <v>2.1751294661953601E-4</v>
      </c>
      <c r="X250" s="92">
        <v>3.0260910534707398E-2</v>
      </c>
      <c r="Y250" s="91">
        <v>4.5595803949254297E-3</v>
      </c>
      <c r="Z250" s="92">
        <v>18.606113948335398</v>
      </c>
      <c r="AA250" s="91">
        <v>1.21185451007477E-2</v>
      </c>
      <c r="AB250" s="92">
        <v>22.1098828708637</v>
      </c>
      <c r="AC250" s="91">
        <v>3.2042921609900098E-2</v>
      </c>
      <c r="AD250" s="92">
        <v>28.552488113375102</v>
      </c>
      <c r="AE250" s="91">
        <v>4.9894970621608102E-2</v>
      </c>
      <c r="AF250" s="93">
        <v>25.828906756854799</v>
      </c>
      <c r="AG250" s="91">
        <v>1.6672619676683101E-4</v>
      </c>
      <c r="AH250" s="92">
        <v>-0.88955733244802104</v>
      </c>
      <c r="AI250" s="91">
        <v>5.1399469321040704E-3</v>
      </c>
      <c r="AJ250" s="92">
        <v>14.997370373122999</v>
      </c>
      <c r="AK250" s="91">
        <v>0.64359940532594895</v>
      </c>
      <c r="AL250" s="91">
        <v>3.1368959795145201E-2</v>
      </c>
      <c r="AM250" s="92">
        <v>-58.100727906101397</v>
      </c>
      <c r="AN250" s="3"/>
      <c r="AO250" s="94">
        <v>8.9553564976085898E-4</v>
      </c>
      <c r="AP250" s="94">
        <v>3.7894096749369102E-6</v>
      </c>
      <c r="AQ250" s="94">
        <v>1.79866581493116E-3</v>
      </c>
      <c r="AR250" s="94">
        <v>1.20796354167396E-4</v>
      </c>
      <c r="AS250" s="95">
        <v>12</v>
      </c>
      <c r="AT250" s="95">
        <v>0</v>
      </c>
      <c r="AU250" s="95">
        <v>7</v>
      </c>
      <c r="AV250" s="96">
        <v>5</v>
      </c>
      <c r="AW250" s="3"/>
      <c r="AX250" s="97">
        <v>1.08451313513569E-3</v>
      </c>
      <c r="AY250" s="98">
        <v>-15.8445959485398</v>
      </c>
      <c r="AZ250" s="98">
        <v>0.58848726759697501</v>
      </c>
      <c r="BA250" s="98">
        <v>-13.6469928436854</v>
      </c>
      <c r="BB250" s="89">
        <v>1.12077510054149E-4</v>
      </c>
      <c r="BC250" s="99">
        <v>0</v>
      </c>
      <c r="BD250" s="86">
        <v>44029</v>
      </c>
      <c r="BE250" s="86"/>
      <c r="BF250" s="95"/>
      <c r="BG250" s="86"/>
      <c r="BH250" s="3"/>
    </row>
    <row r="251" spans="1:60" x14ac:dyDescent="0.25">
      <c r="A251" s="3"/>
      <c r="B251" s="81" t="s">
        <v>1463</v>
      </c>
      <c r="C251" s="81" t="s">
        <v>3929</v>
      </c>
      <c r="D251" s="81" t="s">
        <v>699</v>
      </c>
      <c r="E251" s="82" t="s">
        <v>1162</v>
      </c>
      <c r="F251" s="82" t="s">
        <v>1101</v>
      </c>
      <c r="G251" s="83" t="s">
        <v>1125</v>
      </c>
      <c r="H251" s="84" t="s">
        <v>1144</v>
      </c>
      <c r="I251" s="85" t="s">
        <v>3480</v>
      </c>
      <c r="J251" s="85" t="s">
        <v>3930</v>
      </c>
      <c r="K251" s="3"/>
      <c r="L251" s="86">
        <v>44029</v>
      </c>
      <c r="M251" s="87">
        <v>1842.23630000092</v>
      </c>
      <c r="N251" s="88">
        <v>1842.23630000092</v>
      </c>
      <c r="O251" s="88">
        <v>1842.23630000092</v>
      </c>
      <c r="P251" s="89">
        <f t="shared" si="3"/>
        <v>1</v>
      </c>
      <c r="Q251" s="86">
        <v>44029</v>
      </c>
      <c r="R251" s="90">
        <v>12508807.393999999</v>
      </c>
      <c r="S251" s="90">
        <v>9944016.1418593694</v>
      </c>
      <c r="T251" s="3"/>
      <c r="U251" s="91">
        <v>1.0042243957286701E-5</v>
      </c>
      <c r="V251" s="92">
        <v>1.17377883452718</v>
      </c>
      <c r="W251" s="91">
        <v>3.1422779102285902E-4</v>
      </c>
      <c r="X251" s="92">
        <v>3.9932394975039601E-2</v>
      </c>
      <c r="Y251" s="91">
        <v>6.5102259413833997E-3</v>
      </c>
      <c r="Z251" s="92">
        <v>18.8011785029666</v>
      </c>
      <c r="AA251" s="91">
        <v>1.6676263698172999E-2</v>
      </c>
      <c r="AB251" s="92">
        <v>22.565654730628001</v>
      </c>
      <c r="AC251" s="91">
        <v>4.3170330469365602E-2</v>
      </c>
      <c r="AD251" s="92">
        <v>29.6652289993363</v>
      </c>
      <c r="AE251" s="91">
        <v>6.7752245557130705E-2</v>
      </c>
      <c r="AF251" s="93">
        <v>27.6146342504071</v>
      </c>
      <c r="AG251" s="91">
        <v>1.78184785909252E-4</v>
      </c>
      <c r="AH251" s="92">
        <v>-0.88841147353377903</v>
      </c>
      <c r="AI251" s="91">
        <v>7.25359200987441E-3</v>
      </c>
      <c r="AJ251" s="92">
        <v>15.2087348809</v>
      </c>
      <c r="AK251" s="91">
        <v>0.84041428985423405</v>
      </c>
      <c r="AL251" s="91">
        <v>3.8645569873551701E-2</v>
      </c>
      <c r="AM251" s="92">
        <v>-38.419239453272901</v>
      </c>
      <c r="AN251" s="3"/>
      <c r="AO251" s="94">
        <v>9.1194406559225204E-4</v>
      </c>
      <c r="AP251" s="94">
        <v>9.9337776191532595E-6</v>
      </c>
      <c r="AQ251" s="94">
        <v>2.09291408100398E-3</v>
      </c>
      <c r="AR251" s="94">
        <v>1.78184785909252E-4</v>
      </c>
      <c r="AS251" s="95">
        <v>12</v>
      </c>
      <c r="AT251" s="95">
        <v>0</v>
      </c>
      <c r="AU251" s="95">
        <v>7</v>
      </c>
      <c r="AV251" s="96">
        <v>5</v>
      </c>
      <c r="AW251" s="3"/>
      <c r="AX251" s="97">
        <v>1.17382806155774E-3</v>
      </c>
      <c r="AY251" s="98">
        <v>-11.0972053774603</v>
      </c>
      <c r="AZ251" s="98">
        <v>0.60359127060201001</v>
      </c>
      <c r="BA251" s="98">
        <v>-11.974566758610299</v>
      </c>
      <c r="BB251" s="89">
        <v>1.21305314012545E-4</v>
      </c>
      <c r="BC251" s="99">
        <v>0</v>
      </c>
      <c r="BD251" s="86">
        <v>44029</v>
      </c>
      <c r="BE251" s="86"/>
      <c r="BF251" s="95"/>
      <c r="BG251" s="86"/>
      <c r="BH251" s="3"/>
    </row>
    <row r="252" spans="1:60" x14ac:dyDescent="0.25">
      <c r="A252" s="3"/>
      <c r="B252" s="81" t="s">
        <v>1464</v>
      </c>
      <c r="C252" s="81" t="s">
        <v>3931</v>
      </c>
      <c r="D252" s="81" t="s">
        <v>699</v>
      </c>
      <c r="E252" s="82" t="s">
        <v>1164</v>
      </c>
      <c r="F252" s="82" t="s">
        <v>1101</v>
      </c>
      <c r="G252" s="83" t="s">
        <v>1125</v>
      </c>
      <c r="H252" s="84" t="s">
        <v>1144</v>
      </c>
      <c r="I252" s="85" t="s">
        <v>3480</v>
      </c>
      <c r="J252" s="85" t="s">
        <v>3932</v>
      </c>
      <c r="K252" s="3"/>
      <c r="L252" s="86">
        <v>44029</v>
      </c>
      <c r="M252" s="87">
        <v>1573.34720000066</v>
      </c>
      <c r="N252" s="88">
        <v>1573.34720000066</v>
      </c>
      <c r="O252" s="88">
        <v>1573.34720000066</v>
      </c>
      <c r="P252" s="89">
        <f t="shared" si="3"/>
        <v>1</v>
      </c>
      <c r="Q252" s="86">
        <v>44029</v>
      </c>
      <c r="R252" s="90">
        <v>3073605.3679999998</v>
      </c>
      <c r="S252" s="90">
        <v>1332074.4549843799</v>
      </c>
      <c r="T252" s="3"/>
      <c r="U252" s="91">
        <v>6.9915131462039401E-6</v>
      </c>
      <c r="V252" s="92">
        <v>1.17347376144608</v>
      </c>
      <c r="W252" s="91">
        <v>2.18372024392011E-4</v>
      </c>
      <c r="X252" s="92">
        <v>3.03468183119548E-2</v>
      </c>
      <c r="Y252" s="91">
        <v>5.9775640438601797E-3</v>
      </c>
      <c r="Z252" s="92">
        <v>18.747912313236199</v>
      </c>
      <c r="AA252" s="91">
        <v>1.56166466531431E-2</v>
      </c>
      <c r="AB252" s="92">
        <v>22.459693026117701</v>
      </c>
      <c r="AC252" s="91">
        <v>4.0800084198053803E-2</v>
      </c>
      <c r="AD252" s="92">
        <v>29.428204372205101</v>
      </c>
      <c r="AE252" s="91">
        <v>6.4109795684998999E-2</v>
      </c>
      <c r="AF252" s="93">
        <v>27.2503892631794</v>
      </c>
      <c r="AG252" s="91">
        <v>1.24908568977844E-4</v>
      </c>
      <c r="AH252" s="92">
        <v>-0.89373909522691997</v>
      </c>
      <c r="AI252" s="91">
        <v>6.6736757835315101E-3</v>
      </c>
      <c r="AJ252" s="92">
        <v>15.1507432582584</v>
      </c>
      <c r="AK252" s="91">
        <v>0.57334720000100803</v>
      </c>
      <c r="AL252" s="91">
        <v>3.4637584049050901E-2</v>
      </c>
      <c r="AM252" s="92">
        <v>30.603672622411999</v>
      </c>
      <c r="AN252" s="3"/>
      <c r="AO252" s="94">
        <v>9.09201455215225E-4</v>
      </c>
      <c r="AP252" s="94">
        <v>6.9915131462039401E-6</v>
      </c>
      <c r="AQ252" s="94">
        <v>2.0049466274940598E-3</v>
      </c>
      <c r="AR252" s="94">
        <v>1.24908568977844E-4</v>
      </c>
      <c r="AS252" s="95">
        <v>12</v>
      </c>
      <c r="AT252" s="95">
        <v>0</v>
      </c>
      <c r="AU252" s="95">
        <v>7</v>
      </c>
      <c r="AV252" s="96">
        <v>5</v>
      </c>
      <c r="AW252" s="3"/>
      <c r="AX252" s="97">
        <v>1.1619688813868799E-3</v>
      </c>
      <c r="AY252" s="98">
        <v>-12.0744512266829</v>
      </c>
      <c r="AZ252" s="98">
        <v>0.60009930520754995</v>
      </c>
      <c r="BA252" s="98">
        <v>-12.383218607356</v>
      </c>
      <c r="BB252" s="89">
        <v>1.20079874318577E-4</v>
      </c>
      <c r="BC252" s="99">
        <v>0</v>
      </c>
      <c r="BD252" s="86">
        <v>44029</v>
      </c>
      <c r="BE252" s="86"/>
      <c r="BF252" s="95"/>
      <c r="BG252" s="86"/>
      <c r="BH252" s="3"/>
    </row>
    <row r="253" spans="1:60" x14ac:dyDescent="0.25">
      <c r="A253" s="3"/>
      <c r="B253" s="81" t="s">
        <v>1465</v>
      </c>
      <c r="C253" s="81" t="s">
        <v>3933</v>
      </c>
      <c r="D253" s="81" t="s">
        <v>699</v>
      </c>
      <c r="E253" s="82" t="s">
        <v>1181</v>
      </c>
      <c r="F253" s="82" t="s">
        <v>1101</v>
      </c>
      <c r="G253" s="83" t="s">
        <v>1125</v>
      </c>
      <c r="H253" s="84" t="s">
        <v>1144</v>
      </c>
      <c r="I253" s="85" t="s">
        <v>3480</v>
      </c>
      <c r="J253" s="85" t="s">
        <v>3934</v>
      </c>
      <c r="K253" s="3"/>
      <c r="L253" s="86">
        <v>44029</v>
      </c>
      <c r="M253" s="87">
        <v>1503.9236999992299</v>
      </c>
      <c r="N253" s="88">
        <v>1503.9236999992299</v>
      </c>
      <c r="O253" s="88">
        <v>1503.9236999992299</v>
      </c>
      <c r="P253" s="89">
        <f t="shared" si="3"/>
        <v>1</v>
      </c>
      <c r="Q253" s="86">
        <v>44029</v>
      </c>
      <c r="R253" s="90">
        <v>735026.55</v>
      </c>
      <c r="S253" s="90">
        <v>274900.82123242202</v>
      </c>
      <c r="T253" s="3"/>
      <c r="U253" s="91">
        <v>3.7236077332636299E-6</v>
      </c>
      <c r="V253" s="92">
        <v>1.1731469709047799</v>
      </c>
      <c r="W253" s="91">
        <v>1.1883663864864499E-4</v>
      </c>
      <c r="X253" s="92">
        <v>2.03932797376183E-2</v>
      </c>
      <c r="Y253" s="91">
        <v>4.7683487264293901E-3</v>
      </c>
      <c r="Z253" s="92">
        <v>18.626990781485802</v>
      </c>
      <c r="AA253" s="91">
        <v>1.27493019990652E-2</v>
      </c>
      <c r="AB253" s="92">
        <v>22.172958560695399</v>
      </c>
      <c r="AC253" s="91">
        <v>3.4235694742164903E-2</v>
      </c>
      <c r="AD253" s="92">
        <v>28.771765426616199</v>
      </c>
      <c r="AE253" s="91">
        <v>5.3704597145042499E-2</v>
      </c>
      <c r="AF253" s="93">
        <v>26.2098694091837</v>
      </c>
      <c r="AG253" s="91">
        <v>6.8093197114649202E-5</v>
      </c>
      <c r="AH253" s="92">
        <v>-0.899420632413239</v>
      </c>
      <c r="AI253" s="91">
        <v>5.3502185473917104E-3</v>
      </c>
      <c r="AJ253" s="92">
        <v>15.0183975346445</v>
      </c>
      <c r="AK253" s="91">
        <v>0.50392370000015896</v>
      </c>
      <c r="AL253" s="91">
        <v>3.1135438926867199E-2</v>
      </c>
      <c r="AM253" s="92">
        <v>23.661322622327098</v>
      </c>
      <c r="AN253" s="3"/>
      <c r="AO253" s="94">
        <v>8.9964122344099505E-4</v>
      </c>
      <c r="AP253" s="94">
        <v>3.6571273085428402E-6</v>
      </c>
      <c r="AQ253" s="94">
        <v>1.8316695295652601E-3</v>
      </c>
      <c r="AR253" s="94">
        <v>6.8093197114649202E-5</v>
      </c>
      <c r="AS253" s="95">
        <v>12</v>
      </c>
      <c r="AT253" s="95">
        <v>0</v>
      </c>
      <c r="AU253" s="95">
        <v>7</v>
      </c>
      <c r="AV253" s="96">
        <v>5</v>
      </c>
      <c r="AW253" s="3"/>
      <c r="AX253" s="97">
        <v>1.10837268111823E-3</v>
      </c>
      <c r="AY253" s="98">
        <v>-15.0205100514431</v>
      </c>
      <c r="AZ253" s="98">
        <v>0.59059854920633403</v>
      </c>
      <c r="BA253" s="98">
        <v>-13.4057413314877</v>
      </c>
      <c r="BB253" s="89">
        <v>1.14542470538197E-4</v>
      </c>
      <c r="BC253" s="99">
        <v>0</v>
      </c>
      <c r="BD253" s="86">
        <v>44029</v>
      </c>
      <c r="BE253" s="86"/>
      <c r="BF253" s="95"/>
      <c r="BG253" s="86"/>
      <c r="BH253" s="3"/>
    </row>
    <row r="254" spans="1:60" x14ac:dyDescent="0.25">
      <c r="A254" s="3"/>
      <c r="B254" s="81" t="s">
        <v>1466</v>
      </c>
      <c r="C254" s="81" t="s">
        <v>3935</v>
      </c>
      <c r="D254" s="81" t="s">
        <v>699</v>
      </c>
      <c r="E254" s="82" t="s">
        <v>1208</v>
      </c>
      <c r="F254" s="82" t="s">
        <v>1101</v>
      </c>
      <c r="G254" s="83" t="s">
        <v>1125</v>
      </c>
      <c r="H254" s="84" t="s">
        <v>1144</v>
      </c>
      <c r="I254" s="85" t="s">
        <v>3480</v>
      </c>
      <c r="J254" s="85" t="s">
        <v>3936</v>
      </c>
      <c r="K254" s="3"/>
      <c r="L254" s="86">
        <v>44029</v>
      </c>
      <c r="M254" s="87">
        <v>1215.3237999994301</v>
      </c>
      <c r="N254" s="88">
        <v>1215.3237999994301</v>
      </c>
      <c r="O254" s="88">
        <v>1215.3237999994301</v>
      </c>
      <c r="P254" s="89">
        <f t="shared" si="3"/>
        <v>1</v>
      </c>
      <c r="Q254" s="86">
        <v>44029</v>
      </c>
      <c r="R254" s="90">
        <v>112871539.03399999</v>
      </c>
      <c r="S254" s="90">
        <v>39891590.190875001</v>
      </c>
      <c r="T254" s="3"/>
      <c r="U254" s="91">
        <v>1.1931118933716801E-5</v>
      </c>
      <c r="V254" s="92">
        <v>1.1739677220248299</v>
      </c>
      <c r="W254" s="91">
        <v>4.1149997196043798E-4</v>
      </c>
      <c r="X254" s="92">
        <v>4.9659613068797598E-2</v>
      </c>
      <c r="Y254" s="91">
        <v>7.4663624891400096E-3</v>
      </c>
      <c r="Z254" s="92">
        <v>18.896792157756899</v>
      </c>
      <c r="AA254" s="91">
        <v>1.9268690502940399E-2</v>
      </c>
      <c r="AB254" s="92">
        <v>22.8248974111048</v>
      </c>
      <c r="AC254" s="91">
        <v>4.8757329313957598E-2</v>
      </c>
      <c r="AD254" s="92">
        <v>30.223928883788201</v>
      </c>
      <c r="AE254" s="91">
        <v>7.5791396688146107E-2</v>
      </c>
      <c r="AF254" s="93">
        <v>28.418549363501398</v>
      </c>
      <c r="AG254" s="91">
        <v>2.22706295971875E-4</v>
      </c>
      <c r="AH254" s="92">
        <v>-0.88395932252751697</v>
      </c>
      <c r="AI254" s="91">
        <v>8.3421190593071497E-3</v>
      </c>
      <c r="AJ254" s="92">
        <v>15.317587585843301</v>
      </c>
      <c r="AK254" s="91">
        <v>0.21517567008588201</v>
      </c>
      <c r="AL254" s="91">
        <v>2.98631894493155E-2</v>
      </c>
      <c r="AM254" s="92">
        <v>11.774145827424899</v>
      </c>
      <c r="AN254" s="3"/>
      <c r="AO254" s="94">
        <v>9.1467676975298695E-4</v>
      </c>
      <c r="AP254" s="94">
        <v>1.1848975191242101E-5</v>
      </c>
      <c r="AQ254" s="94">
        <v>2.3518924263044002E-3</v>
      </c>
      <c r="AR254" s="94">
        <v>2.22706295971875E-4</v>
      </c>
      <c r="AS254" s="95">
        <v>12</v>
      </c>
      <c r="AT254" s="95">
        <v>0</v>
      </c>
      <c r="AU254" s="95">
        <v>7</v>
      </c>
      <c r="AV254" s="96">
        <v>5</v>
      </c>
      <c r="AW254" s="3"/>
      <c r="AX254" s="97">
        <v>1.22123206336028E-3</v>
      </c>
      <c r="AY254" s="98">
        <v>-8.6817778902768605</v>
      </c>
      <c r="AZ254" s="98">
        <v>0.61214220314832302</v>
      </c>
      <c r="BA254" s="98">
        <v>-10.6767881440173</v>
      </c>
      <c r="BB254" s="89">
        <v>1.26202836204925E-4</v>
      </c>
      <c r="BC254" s="99">
        <v>0</v>
      </c>
      <c r="BD254" s="86">
        <v>44029</v>
      </c>
      <c r="BE254" s="86"/>
      <c r="BF254" s="95"/>
      <c r="BG254" s="86"/>
      <c r="BH254" s="3"/>
    </row>
    <row r="255" spans="1:60" x14ac:dyDescent="0.25">
      <c r="A255" s="3"/>
      <c r="B255" s="81" t="s">
        <v>1467</v>
      </c>
      <c r="C255" s="81" t="s">
        <v>3937</v>
      </c>
      <c r="D255" s="81" t="s">
        <v>700</v>
      </c>
      <c r="E255" s="82" t="s">
        <v>1170</v>
      </c>
      <c r="F255" s="82" t="s">
        <v>1101</v>
      </c>
      <c r="G255" s="83" t="s">
        <v>1123</v>
      </c>
      <c r="H255" s="84" t="s">
        <v>1135</v>
      </c>
      <c r="I255" s="85" t="s">
        <v>3480</v>
      </c>
      <c r="J255" s="85" t="s">
        <v>3938</v>
      </c>
      <c r="K255" s="3"/>
      <c r="L255" s="86">
        <v>44029</v>
      </c>
      <c r="M255" s="87">
        <v>1677.08249999955</v>
      </c>
      <c r="N255" s="88">
        <v>1677.08249999955</v>
      </c>
      <c r="O255" s="88">
        <v>1690.4331999998501</v>
      </c>
      <c r="P255" s="89">
        <f t="shared" si="3"/>
        <v>0.99210220196793264</v>
      </c>
      <c r="Q255" s="86">
        <v>43976</v>
      </c>
      <c r="R255" s="90">
        <v>403168.44699999999</v>
      </c>
      <c r="S255" s="90">
        <v>563090.52046581998</v>
      </c>
      <c r="T255" s="3"/>
      <c r="U255" s="91">
        <v>-2.82412240721897E-3</v>
      </c>
      <c r="V255" s="92">
        <v>0.89036236940955904</v>
      </c>
      <c r="W255" s="91">
        <v>7.5252649185131304E-4</v>
      </c>
      <c r="X255" s="92">
        <v>8.3762265057885102E-2</v>
      </c>
      <c r="Y255" s="91">
        <v>1.7162637941510201E-2</v>
      </c>
      <c r="Z255" s="92">
        <v>19.866419703001199</v>
      </c>
      <c r="AA255" s="91">
        <v>3.1898873716272598E-2</v>
      </c>
      <c r="AB255" s="92">
        <v>24.087915732437999</v>
      </c>
      <c r="AC255" s="91">
        <v>8.5896606360620395E-2</v>
      </c>
      <c r="AD255" s="92">
        <v>33.937856588454501</v>
      </c>
      <c r="AE255" s="91">
        <v>0.12080328437339601</v>
      </c>
      <c r="AF255" s="93">
        <v>32.919738132040898</v>
      </c>
      <c r="AG255" s="91">
        <v>-4.6285167909445599E-3</v>
      </c>
      <c r="AH255" s="92">
        <v>-1.36908163121916</v>
      </c>
      <c r="AI255" s="91">
        <v>2.3786200003087302E-2</v>
      </c>
      <c r="AJ255" s="92">
        <v>16.861995680228599</v>
      </c>
      <c r="AK255" s="91">
        <v>0.67708250000025105</v>
      </c>
      <c r="AL255" s="91">
        <v>4.09319198588491E-2</v>
      </c>
      <c r="AM255" s="92">
        <v>20.5755865073879</v>
      </c>
      <c r="AN255" s="3"/>
      <c r="AO255" s="94">
        <v>1.6375314929973701E-2</v>
      </c>
      <c r="AP255" s="94">
        <v>-2.8929960772074999E-2</v>
      </c>
      <c r="AQ255" s="94">
        <v>2.40944585530087E-2</v>
      </c>
      <c r="AR255" s="94">
        <v>-1.95555122036239E-2</v>
      </c>
      <c r="AS255" s="95">
        <v>6</v>
      </c>
      <c r="AT255" s="95">
        <v>6</v>
      </c>
      <c r="AU255" s="95">
        <v>7</v>
      </c>
      <c r="AV255" s="96">
        <v>5</v>
      </c>
      <c r="AW255" s="3"/>
      <c r="AX255" s="97">
        <v>4.49466005192517E-2</v>
      </c>
      <c r="AY255" s="98">
        <v>0.13261989032707799</v>
      </c>
      <c r="AZ255" s="98">
        <v>0.66588641356520395</v>
      </c>
      <c r="BA255" s="98">
        <v>0.16750615252044601</v>
      </c>
      <c r="BB255" s="89">
        <v>4.6199380154303103E-3</v>
      </c>
      <c r="BC255" s="99">
        <v>-6.4574928871443298</v>
      </c>
      <c r="BD255" s="86">
        <v>43748</v>
      </c>
      <c r="BE255" s="86">
        <v>43783</v>
      </c>
      <c r="BF255" s="95">
        <v>151</v>
      </c>
      <c r="BG255" s="86">
        <v>43959</v>
      </c>
      <c r="BH255" s="3"/>
    </row>
    <row r="256" spans="1:60" x14ac:dyDescent="0.25">
      <c r="A256" s="3"/>
      <c r="B256" s="81" t="s">
        <v>1468</v>
      </c>
      <c r="C256" s="81" t="s">
        <v>3939</v>
      </c>
      <c r="D256" s="81" t="s">
        <v>700</v>
      </c>
      <c r="E256" s="82" t="s">
        <v>1164</v>
      </c>
      <c r="F256" s="82" t="s">
        <v>1101</v>
      </c>
      <c r="G256" s="83" t="s">
        <v>1123</v>
      </c>
      <c r="H256" s="84" t="s">
        <v>1135</v>
      </c>
      <c r="I256" s="85" t="s">
        <v>3480</v>
      </c>
      <c r="J256" s="85" t="s">
        <v>3940</v>
      </c>
      <c r="K256" s="3"/>
      <c r="L256" s="86">
        <v>44029</v>
      </c>
      <c r="M256" s="87">
        <v>1644.4064000006799</v>
      </c>
      <c r="N256" s="88">
        <v>1644.4064000006799</v>
      </c>
      <c r="O256" s="88">
        <v>1658.2171000000101</v>
      </c>
      <c r="P256" s="89">
        <f t="shared" si="3"/>
        <v>0.99167135594046762</v>
      </c>
      <c r="Q256" s="86">
        <v>43976</v>
      </c>
      <c r="R256" s="90">
        <v>4576016.6370000001</v>
      </c>
      <c r="S256" s="90">
        <v>5825378.94389062</v>
      </c>
      <c r="T256" s="3"/>
      <c r="U256" s="91">
        <v>-2.8322510097496E-3</v>
      </c>
      <c r="V256" s="92">
        <v>0.889549509156495</v>
      </c>
      <c r="W256" s="91">
        <v>5.06518144902657E-4</v>
      </c>
      <c r="X256" s="92">
        <v>5.9161430363019497E-2</v>
      </c>
      <c r="Y256" s="91">
        <v>1.5646541061869398E-2</v>
      </c>
      <c r="Z256" s="92">
        <v>19.714810015022501</v>
      </c>
      <c r="AA256" s="91">
        <v>2.8804216204662201E-2</v>
      </c>
      <c r="AB256" s="92">
        <v>23.778449981269699</v>
      </c>
      <c r="AC256" s="91">
        <v>7.9396866045499295E-2</v>
      </c>
      <c r="AD256" s="92">
        <v>33.287882556964199</v>
      </c>
      <c r="AE256" s="91">
        <v>0.11075728170006199</v>
      </c>
      <c r="AF256" s="93">
        <v>31.9151378647075</v>
      </c>
      <c r="AG256" s="91">
        <v>-4.7673419694547201E-3</v>
      </c>
      <c r="AH256" s="92">
        <v>-1.3829641490701801</v>
      </c>
      <c r="AI256" s="91">
        <v>2.2117723461633401E-2</v>
      </c>
      <c r="AJ256" s="92">
        <v>16.695148026075898</v>
      </c>
      <c r="AK256" s="91">
        <v>0.64440640000044402</v>
      </c>
      <c r="AL256" s="91">
        <v>3.9344043037999703E-2</v>
      </c>
      <c r="AM256" s="92">
        <v>17.307976507407101</v>
      </c>
      <c r="AN256" s="3"/>
      <c r="AO256" s="94">
        <v>1.6366932082746598E-2</v>
      </c>
      <c r="AP256" s="94">
        <v>-2.89379275773172E-2</v>
      </c>
      <c r="AQ256" s="94">
        <v>2.3842722879635399E-2</v>
      </c>
      <c r="AR256" s="94">
        <v>-1.9805330177405302E-2</v>
      </c>
      <c r="AS256" s="95">
        <v>6</v>
      </c>
      <c r="AT256" s="95">
        <v>6</v>
      </c>
      <c r="AU256" s="95">
        <v>7</v>
      </c>
      <c r="AV256" s="96">
        <v>5</v>
      </c>
      <c r="AW256" s="3"/>
      <c r="AX256" s="97">
        <v>4.49404217000847E-2</v>
      </c>
      <c r="AY256" s="98">
        <v>6.9221992139205199E-2</v>
      </c>
      <c r="AZ256" s="98">
        <v>0.65558648241039896</v>
      </c>
      <c r="BA256" s="98">
        <v>8.7308818828546506E-2</v>
      </c>
      <c r="BB256" s="89">
        <v>4.6192577666715803E-3</v>
      </c>
      <c r="BC256" s="99">
        <v>-6.4843978445132997</v>
      </c>
      <c r="BD256" s="86">
        <v>43748</v>
      </c>
      <c r="BE256" s="86">
        <v>43783</v>
      </c>
      <c r="BF256" s="95">
        <v>153</v>
      </c>
      <c r="BG256" s="86">
        <v>43963</v>
      </c>
      <c r="BH256" s="3"/>
    </row>
    <row r="257" spans="1:60" x14ac:dyDescent="0.25">
      <c r="A257" s="3"/>
      <c r="B257" s="81" t="s">
        <v>1469</v>
      </c>
      <c r="C257" s="81" t="s">
        <v>3941</v>
      </c>
      <c r="D257" s="81" t="s">
        <v>700</v>
      </c>
      <c r="E257" s="82" t="s">
        <v>1181</v>
      </c>
      <c r="F257" s="82" t="s">
        <v>1101</v>
      </c>
      <c r="G257" s="83" t="s">
        <v>1123</v>
      </c>
      <c r="H257" s="84" t="s">
        <v>1135</v>
      </c>
      <c r="I257" s="85" t="s">
        <v>3480</v>
      </c>
      <c r="J257" s="85" t="s">
        <v>3942</v>
      </c>
      <c r="K257" s="3"/>
      <c r="L257" s="86">
        <v>44029</v>
      </c>
      <c r="M257" s="87">
        <v>1287.82829999924</v>
      </c>
      <c r="N257" s="88">
        <v>1287.82829999924</v>
      </c>
      <c r="O257" s="88">
        <v>1332.05680000037</v>
      </c>
      <c r="P257" s="89">
        <f t="shared" si="3"/>
        <v>0.96679683629022595</v>
      </c>
      <c r="Q257" s="86">
        <v>43748</v>
      </c>
      <c r="R257" s="90">
        <v>49794.837</v>
      </c>
      <c r="S257" s="90">
        <v>58613.542433654802</v>
      </c>
      <c r="T257" s="3"/>
      <c r="U257" s="91">
        <v>-2.8265274540899602E-3</v>
      </c>
      <c r="V257" s="92">
        <v>0.89012186472246002</v>
      </c>
      <c r="W257" s="91">
        <v>6.7865625896956804E-4</v>
      </c>
      <c r="X257" s="92">
        <v>7.6375241769710597E-2</v>
      </c>
      <c r="Y257" s="91">
        <v>-1.97417451518049E-2</v>
      </c>
      <c r="Z257" s="92">
        <v>16.175981393666</v>
      </c>
      <c r="AA257" s="91">
        <v>-5.9909380288445399E-3</v>
      </c>
      <c r="AB257" s="92">
        <v>20.2989345579117</v>
      </c>
      <c r="AC257" s="91">
        <v>4.1169599549903103E-2</v>
      </c>
      <c r="AD257" s="92">
        <v>29.465155907382702</v>
      </c>
      <c r="AE257" s="91">
        <v>4.1169599549903103E-2</v>
      </c>
      <c r="AF257" s="93">
        <v>24.9563696496771</v>
      </c>
      <c r="AG257" s="91">
        <v>-4.6702491981705004E-3</v>
      </c>
      <c r="AH257" s="92">
        <v>-1.3732548719417501</v>
      </c>
      <c r="AI257" s="91">
        <v>-1.3399710967860299E-2</v>
      </c>
      <c r="AJ257" s="92">
        <v>13.1434045831265</v>
      </c>
      <c r="AK257" s="91">
        <v>0.28782829999923698</v>
      </c>
      <c r="AL257" s="91">
        <v>2.0654688387367101E-2</v>
      </c>
      <c r="AM257" s="92">
        <v>-5.3913434683345303</v>
      </c>
      <c r="AN257" s="3"/>
      <c r="AO257" s="94">
        <v>1.63728075949621E-2</v>
      </c>
      <c r="AP257" s="94">
        <v>-2.8932311000971801E-2</v>
      </c>
      <c r="AQ257" s="94">
        <v>1.66437231364398E-2</v>
      </c>
      <c r="AR257" s="94">
        <v>-1.9630477224381999E-2</v>
      </c>
      <c r="AS257" s="95">
        <v>5</v>
      </c>
      <c r="AT257" s="95">
        <v>6</v>
      </c>
      <c r="AU257" s="95">
        <v>7</v>
      </c>
      <c r="AV257" s="96">
        <v>5</v>
      </c>
      <c r="AW257" s="3"/>
      <c r="AX257" s="97">
        <v>4.3040397369331899E-2</v>
      </c>
      <c r="AY257" s="98">
        <v>-0.715914006780622</v>
      </c>
      <c r="AZ257" s="98">
        <v>0.53298475868268702</v>
      </c>
      <c r="BA257" s="98">
        <v>-0.87228376132679797</v>
      </c>
      <c r="BB257" s="89">
        <v>4.4211356180267102E-3</v>
      </c>
      <c r="BC257" s="99">
        <v>-6.4655726392302304</v>
      </c>
      <c r="BD257" s="86">
        <v>43748</v>
      </c>
      <c r="BE257" s="86">
        <v>43783</v>
      </c>
      <c r="BF257" s="95"/>
      <c r="BG257" s="86"/>
      <c r="BH257" s="3"/>
    </row>
    <row r="258" spans="1:60" x14ac:dyDescent="0.25">
      <c r="A258" s="3"/>
      <c r="B258" s="81" t="s">
        <v>1470</v>
      </c>
      <c r="C258" s="81" t="s">
        <v>3943</v>
      </c>
      <c r="D258" s="81" t="s">
        <v>700</v>
      </c>
      <c r="E258" s="82" t="s">
        <v>1174</v>
      </c>
      <c r="F258" s="82" t="s">
        <v>1101</v>
      </c>
      <c r="G258" s="83" t="s">
        <v>1123</v>
      </c>
      <c r="H258" s="84" t="s">
        <v>1135</v>
      </c>
      <c r="I258" s="85" t="s">
        <v>3480</v>
      </c>
      <c r="J258" s="85" t="s">
        <v>3944</v>
      </c>
      <c r="K258" s="3"/>
      <c r="L258" s="86">
        <v>44029</v>
      </c>
      <c r="M258" s="87">
        <v>1575.5179999992299</v>
      </c>
      <c r="N258" s="88">
        <v>1575.5179999992299</v>
      </c>
      <c r="O258" s="88">
        <v>1589.5485999994</v>
      </c>
      <c r="P258" s="89">
        <f t="shared" si="3"/>
        <v>0.99117321735228769</v>
      </c>
      <c r="Q258" s="86">
        <v>43976</v>
      </c>
      <c r="R258" s="90">
        <v>227536.766</v>
      </c>
      <c r="S258" s="90">
        <v>248734.776162842</v>
      </c>
      <c r="T258" s="3"/>
      <c r="U258" s="91">
        <v>-2.8417577632353602E-3</v>
      </c>
      <c r="V258" s="92">
        <v>0.88859883380791904</v>
      </c>
      <c r="W258" s="91">
        <v>2.21944523218554E-4</v>
      </c>
      <c r="X258" s="92">
        <v>3.0704068194609101E-2</v>
      </c>
      <c r="Y258" s="91">
        <v>1.38959105352114E-2</v>
      </c>
      <c r="Z258" s="92">
        <v>19.5397469623713</v>
      </c>
      <c r="AA258" s="91">
        <v>2.5236205085093399E-2</v>
      </c>
      <c r="AB258" s="92">
        <v>23.421648869320101</v>
      </c>
      <c r="AC258" s="91">
        <v>7.1927157410755199E-2</v>
      </c>
      <c r="AD258" s="92">
        <v>32.540911693475202</v>
      </c>
      <c r="AE258" s="91">
        <v>9.9249246806721203E-2</v>
      </c>
      <c r="AF258" s="93">
        <v>30.764334375358899</v>
      </c>
      <c r="AG258" s="91">
        <v>-4.9278089854851697E-3</v>
      </c>
      <c r="AH258" s="92">
        <v>-1.39901085067322</v>
      </c>
      <c r="AI258" s="91">
        <v>2.0191532215903901E-2</v>
      </c>
      <c r="AJ258" s="92">
        <v>16.502528901502998</v>
      </c>
      <c r="AK258" s="91">
        <v>0.57551799999957398</v>
      </c>
      <c r="AL258" s="91">
        <v>3.5898800950235503E-2</v>
      </c>
      <c r="AM258" s="92">
        <v>10.4191365073202</v>
      </c>
      <c r="AN258" s="3"/>
      <c r="AO258" s="94">
        <v>1.6357255790353499E-2</v>
      </c>
      <c r="AP258" s="94">
        <v>-2.8947174228051199E-2</v>
      </c>
      <c r="AQ258" s="94">
        <v>2.3551604934255E-2</v>
      </c>
      <c r="AR258" s="94">
        <v>-2.0094185716516201E-2</v>
      </c>
      <c r="AS258" s="95">
        <v>6</v>
      </c>
      <c r="AT258" s="95">
        <v>6</v>
      </c>
      <c r="AU258" s="95">
        <v>7</v>
      </c>
      <c r="AV258" s="96">
        <v>5</v>
      </c>
      <c r="AW258" s="3"/>
      <c r="AX258" s="97">
        <v>4.4933605391925098E-2</v>
      </c>
      <c r="AY258" s="98">
        <v>-3.89718322736599E-3</v>
      </c>
      <c r="AZ258" s="98">
        <v>0.64370959062671296</v>
      </c>
      <c r="BA258" s="98">
        <v>-4.9074901776933197E-3</v>
      </c>
      <c r="BB258" s="89">
        <v>4.6185052294595097E-3</v>
      </c>
      <c r="BC258" s="99">
        <v>-6.5155107381870003</v>
      </c>
      <c r="BD258" s="86">
        <v>43748</v>
      </c>
      <c r="BE258" s="86">
        <v>43783</v>
      </c>
      <c r="BF258" s="95">
        <v>156</v>
      </c>
      <c r="BG258" s="86">
        <v>43966</v>
      </c>
      <c r="BH258" s="3"/>
    </row>
    <row r="259" spans="1:60" x14ac:dyDescent="0.25">
      <c r="A259" s="3"/>
      <c r="B259" s="81" t="s">
        <v>1471</v>
      </c>
      <c r="C259" s="81" t="s">
        <v>3945</v>
      </c>
      <c r="D259" s="81" t="s">
        <v>700</v>
      </c>
      <c r="E259" s="82" t="s">
        <v>1182</v>
      </c>
      <c r="F259" s="82" t="s">
        <v>1101</v>
      </c>
      <c r="G259" s="83" t="s">
        <v>1123</v>
      </c>
      <c r="H259" s="84" t="s">
        <v>1135</v>
      </c>
      <c r="I259" s="85" t="s">
        <v>3480</v>
      </c>
      <c r="J259" s="85" t="s">
        <v>3946</v>
      </c>
      <c r="K259" s="3"/>
      <c r="L259" s="86">
        <v>44029</v>
      </c>
      <c r="M259" s="87">
        <v>1566.2179000005101</v>
      </c>
      <c r="N259" s="88">
        <v>1566.2179000005101</v>
      </c>
      <c r="O259" s="88">
        <v>1579.60060000047</v>
      </c>
      <c r="P259" s="89">
        <f t="shared" si="3"/>
        <v>0.99152779506417266</v>
      </c>
      <c r="Q259" s="86">
        <v>43976</v>
      </c>
      <c r="R259" s="90">
        <v>43775.601000000002</v>
      </c>
      <c r="S259" s="90">
        <v>37573.3352557373</v>
      </c>
      <c r="T259" s="3"/>
      <c r="U259" s="91">
        <v>-2.8350307393338898E-3</v>
      </c>
      <c r="V259" s="92">
        <v>0.88927153619806598</v>
      </c>
      <c r="W259" s="91">
        <v>4.2451445187907698E-4</v>
      </c>
      <c r="X259" s="92">
        <v>5.0961061060661499E-2</v>
      </c>
      <c r="Y259" s="91">
        <v>1.5141259680603999E-2</v>
      </c>
      <c r="Z259" s="92">
        <v>19.664281876903299</v>
      </c>
      <c r="AA259" s="91">
        <v>2.77736545685912E-2</v>
      </c>
      <c r="AB259" s="92">
        <v>23.675393817655301</v>
      </c>
      <c r="AC259" s="91">
        <v>7.7238685425982098E-2</v>
      </c>
      <c r="AD259" s="92">
        <v>33.072064495005201</v>
      </c>
      <c r="AE259" s="91">
        <v>0.107429158259038</v>
      </c>
      <c r="AF259" s="93">
        <v>31.582325520605099</v>
      </c>
      <c r="AG259" s="91">
        <v>-4.81352889164555E-3</v>
      </c>
      <c r="AH259" s="92">
        <v>-1.3875828412892599</v>
      </c>
      <c r="AI259" s="91">
        <v>2.1561804174780302E-2</v>
      </c>
      <c r="AJ259" s="92">
        <v>16.639556097390599</v>
      </c>
      <c r="AK259" s="91">
        <v>0.56621790000121097</v>
      </c>
      <c r="AL259" s="91">
        <v>3.54230810498848E-2</v>
      </c>
      <c r="AM259" s="92">
        <v>9.4891265074838902</v>
      </c>
      <c r="AN259" s="3"/>
      <c r="AO259" s="94">
        <v>1.6364170520319E-2</v>
      </c>
      <c r="AP259" s="94">
        <v>-2.8940598263943702E-2</v>
      </c>
      <c r="AQ259" s="94">
        <v>2.3758931312841E-2</v>
      </c>
      <c r="AR259" s="94">
        <v>-1.988884729235E-2</v>
      </c>
      <c r="AS259" s="95">
        <v>6</v>
      </c>
      <c r="AT259" s="95">
        <v>6</v>
      </c>
      <c r="AU259" s="95">
        <v>7</v>
      </c>
      <c r="AV259" s="96">
        <v>5</v>
      </c>
      <c r="AW259" s="3"/>
      <c r="AX259" s="97">
        <v>4.4938431891641803E-2</v>
      </c>
      <c r="AY259" s="98">
        <v>4.81117516710583E-2</v>
      </c>
      <c r="AZ259" s="98">
        <v>0.65215665461710204</v>
      </c>
      <c r="BA259" s="98">
        <v>6.0654350230265698E-2</v>
      </c>
      <c r="BB259" s="89">
        <v>4.6190382434906502E-3</v>
      </c>
      <c r="BC259" s="99">
        <v>-6.4933960879134203</v>
      </c>
      <c r="BD259" s="86">
        <v>43748</v>
      </c>
      <c r="BE259" s="86">
        <v>43783</v>
      </c>
      <c r="BF259" s="95">
        <v>153</v>
      </c>
      <c r="BG259" s="86">
        <v>43963</v>
      </c>
      <c r="BH259" s="3"/>
    </row>
    <row r="260" spans="1:60" x14ac:dyDescent="0.25">
      <c r="A260" s="3"/>
      <c r="B260" s="81" t="s">
        <v>1472</v>
      </c>
      <c r="C260" s="81" t="s">
        <v>3947</v>
      </c>
      <c r="D260" s="81" t="s">
        <v>700</v>
      </c>
      <c r="E260" s="82" t="s">
        <v>1208</v>
      </c>
      <c r="F260" s="82" t="s">
        <v>1101</v>
      </c>
      <c r="G260" s="83" t="s">
        <v>1123</v>
      </c>
      <c r="H260" s="84" t="s">
        <v>1135</v>
      </c>
      <c r="I260" s="85" t="s">
        <v>3480</v>
      </c>
      <c r="J260" s="85" t="s">
        <v>3948</v>
      </c>
      <c r="K260" s="3"/>
      <c r="L260" s="86">
        <v>44029</v>
      </c>
      <c r="M260" s="87">
        <v>2779.3016999997199</v>
      </c>
      <c r="N260" s="88">
        <v>2779.3016999997199</v>
      </c>
      <c r="O260" s="88">
        <v>2804.5357000008198</v>
      </c>
      <c r="P260" s="89">
        <f t="shared" si="3"/>
        <v>0.99100243223821594</v>
      </c>
      <c r="Q260" s="86">
        <v>43976</v>
      </c>
      <c r="R260" s="90">
        <v>22435858.892999999</v>
      </c>
      <c r="S260" s="90">
        <v>27527366.701843701</v>
      </c>
      <c r="T260" s="3"/>
      <c r="U260" s="91">
        <v>-2.84497379198001E-3</v>
      </c>
      <c r="V260" s="92">
        <v>0.88827723093345401</v>
      </c>
      <c r="W260" s="91">
        <v>1.2439923375495701E-4</v>
      </c>
      <c r="X260" s="92">
        <v>2.09495392482495E-2</v>
      </c>
      <c r="Y260" s="91">
        <v>1.3295516977450499E-2</v>
      </c>
      <c r="Z260" s="92">
        <v>19.479707606573399</v>
      </c>
      <c r="AA260" s="91">
        <v>2.4014984439418199E-2</v>
      </c>
      <c r="AB260" s="92">
        <v>23.299526804738001</v>
      </c>
      <c r="AC260" s="91">
        <v>6.9376946043121293E-2</v>
      </c>
      <c r="AD260" s="92">
        <v>32.285890556697296</v>
      </c>
      <c r="AE260" s="91">
        <v>9.5329857322212802E-2</v>
      </c>
      <c r="AF260" s="93">
        <v>30.372395426908</v>
      </c>
      <c r="AG260" s="91">
        <v>-4.9827446437120696E-3</v>
      </c>
      <c r="AH260" s="92">
        <v>-1.40450441649591</v>
      </c>
      <c r="AI260" s="91">
        <v>1.95312396826921E-2</v>
      </c>
      <c r="AJ260" s="92">
        <v>16.4364996481745</v>
      </c>
      <c r="AK260" s="91">
        <v>0.38408682098088298</v>
      </c>
      <c r="AL260" s="91">
        <v>3.5701864404472899E-2</v>
      </c>
      <c r="AM260" s="92">
        <v>40.153678990842302</v>
      </c>
      <c r="AN260" s="3"/>
      <c r="AO260" s="94">
        <v>1.6353965009329799E-2</v>
      </c>
      <c r="AP260" s="94">
        <v>-2.89503002150013E-2</v>
      </c>
      <c r="AQ260" s="94">
        <v>2.3451624634617502E-2</v>
      </c>
      <c r="AR260" s="94">
        <v>-2.0193209970784699E-2</v>
      </c>
      <c r="AS260" s="95">
        <v>6</v>
      </c>
      <c r="AT260" s="95">
        <v>6</v>
      </c>
      <c r="AU260" s="95">
        <v>7</v>
      </c>
      <c r="AV260" s="96">
        <v>5</v>
      </c>
      <c r="AW260" s="3"/>
      <c r="AX260" s="97">
        <v>4.4931308161249003E-2</v>
      </c>
      <c r="AY260" s="98">
        <v>-2.8931522666368899E-2</v>
      </c>
      <c r="AZ260" s="98">
        <v>0.63964404968464805</v>
      </c>
      <c r="BA260" s="98">
        <v>-3.6411416363478097E-2</v>
      </c>
      <c r="BB260" s="89">
        <v>4.6182515043210496E-3</v>
      </c>
      <c r="BC260" s="99">
        <v>-6.5261841371393503</v>
      </c>
      <c r="BD260" s="86">
        <v>43748</v>
      </c>
      <c r="BE260" s="86">
        <v>43783</v>
      </c>
      <c r="BF260" s="95">
        <v>157</v>
      </c>
      <c r="BG260" s="86">
        <v>43969</v>
      </c>
      <c r="BH260" s="3"/>
    </row>
    <row r="261" spans="1:60" x14ac:dyDescent="0.25">
      <c r="A261" s="3"/>
      <c r="B261" s="81" t="s">
        <v>1473</v>
      </c>
      <c r="C261" s="81" t="s">
        <v>3949</v>
      </c>
      <c r="D261" s="81" t="s">
        <v>701</v>
      </c>
      <c r="E261" s="82" t="s">
        <v>1161</v>
      </c>
      <c r="F261" s="82" t="s">
        <v>1101</v>
      </c>
      <c r="G261" s="83" t="s">
        <v>1123</v>
      </c>
      <c r="H261" s="84" t="s">
        <v>1147</v>
      </c>
      <c r="I261" s="85" t="s">
        <v>3480</v>
      </c>
      <c r="J261" s="85" t="s">
        <v>3950</v>
      </c>
      <c r="K261" s="3"/>
      <c r="L261" s="86">
        <v>44029</v>
      </c>
      <c r="M261" s="87">
        <v>3714.6429999992301</v>
      </c>
      <c r="N261" s="88">
        <v>3714.6429999992301</v>
      </c>
      <c r="O261" s="88">
        <v>3782.86809999868</v>
      </c>
      <c r="P261" s="89">
        <f t="shared" si="3"/>
        <v>0.98196471613708292</v>
      </c>
      <c r="Q261" s="86">
        <v>44019</v>
      </c>
      <c r="R261" s="90">
        <v>4844241.0539999995</v>
      </c>
      <c r="S261" s="90">
        <v>5615885.6061093798</v>
      </c>
      <c r="T261" s="3"/>
      <c r="U261" s="91">
        <v>-6.7561511632447903E-3</v>
      </c>
      <c r="V261" s="92">
        <v>0.49715949380697599</v>
      </c>
      <c r="W261" s="91">
        <v>3.5597781698015799E-3</v>
      </c>
      <c r="X261" s="92">
        <v>0.36448743285291102</v>
      </c>
      <c r="Y261" s="91">
        <v>2.2500503660921801E-2</v>
      </c>
      <c r="Z261" s="92">
        <v>20.400206274935002</v>
      </c>
      <c r="AA261" s="91">
        <v>3.1423167845787199E-2</v>
      </c>
      <c r="AB261" s="92">
        <v>24.040345145389399</v>
      </c>
      <c r="AC261" s="91">
        <v>0.113759738726076</v>
      </c>
      <c r="AD261" s="92">
        <v>36.724169825029101</v>
      </c>
      <c r="AE261" s="91">
        <v>0.141087617839803</v>
      </c>
      <c r="AF261" s="93">
        <v>34.948171478696203</v>
      </c>
      <c r="AG261" s="91">
        <v>-1.21059107223118E-2</v>
      </c>
      <c r="AH261" s="92">
        <v>-2.11682102435589</v>
      </c>
      <c r="AI261" s="91">
        <v>3.1195366897009101E-2</v>
      </c>
      <c r="AJ261" s="92">
        <v>17.6029123696208</v>
      </c>
      <c r="AK261" s="91">
        <v>0.99591804934782002</v>
      </c>
      <c r="AL261" s="91">
        <v>4.38957256956201E-2</v>
      </c>
      <c r="AM261" s="92">
        <v>-22.868863503914302</v>
      </c>
      <c r="AN261" s="3"/>
      <c r="AO261" s="94">
        <v>3.4295448003831601E-2</v>
      </c>
      <c r="AP261" s="94">
        <v>-7.2049309352223603E-2</v>
      </c>
      <c r="AQ261" s="94">
        <v>5.7431927345532999E-2</v>
      </c>
      <c r="AR261" s="94">
        <v>-3.8454031116998501E-2</v>
      </c>
      <c r="AS261" s="95">
        <v>6</v>
      </c>
      <c r="AT261" s="95">
        <v>6</v>
      </c>
      <c r="AU261" s="95">
        <v>8</v>
      </c>
      <c r="AV261" s="96">
        <v>4</v>
      </c>
      <c r="AW261" s="3"/>
      <c r="AX261" s="97">
        <v>9.8635019706416596E-2</v>
      </c>
      <c r="AY261" s="98">
        <v>0.14894179898374199</v>
      </c>
      <c r="AZ261" s="98">
        <v>0.66760793958110298</v>
      </c>
      <c r="BA261" s="98">
        <v>0.182099261514622</v>
      </c>
      <c r="BB261" s="89">
        <v>1.00066452669489E-2</v>
      </c>
      <c r="BC261" s="99">
        <v>-13.3290867254982</v>
      </c>
      <c r="BD261" s="86">
        <v>43747</v>
      </c>
      <c r="BE261" s="86">
        <v>43783</v>
      </c>
      <c r="BF261" s="95">
        <v>163</v>
      </c>
      <c r="BG261" s="86">
        <v>43976</v>
      </c>
      <c r="BH261" s="3"/>
    </row>
    <row r="262" spans="1:60" x14ac:dyDescent="0.25">
      <c r="A262" s="3"/>
      <c r="B262" s="81" t="s">
        <v>1474</v>
      </c>
      <c r="C262" s="81" t="s">
        <v>3951</v>
      </c>
      <c r="D262" s="81" t="s">
        <v>701</v>
      </c>
      <c r="E262" s="82" t="s">
        <v>1170</v>
      </c>
      <c r="F262" s="82" t="s">
        <v>1101</v>
      </c>
      <c r="G262" s="83" t="s">
        <v>1123</v>
      </c>
      <c r="H262" s="84" t="s">
        <v>1147</v>
      </c>
      <c r="I262" s="85" t="s">
        <v>3480</v>
      </c>
      <c r="J262" s="85" t="s">
        <v>3952</v>
      </c>
      <c r="K262" s="3"/>
      <c r="L262" s="86">
        <v>44029</v>
      </c>
      <c r="M262" s="87">
        <v>4256.0909999981504</v>
      </c>
      <c r="N262" s="88">
        <v>4256.0909999981504</v>
      </c>
      <c r="O262" s="88">
        <v>4333.3535000011298</v>
      </c>
      <c r="P262" s="89">
        <f t="shared" si="3"/>
        <v>0.98217027528380518</v>
      </c>
      <c r="Q262" s="86">
        <v>44019</v>
      </c>
      <c r="R262" s="90">
        <v>625979.68099999998</v>
      </c>
      <c r="S262" s="90">
        <v>719765.93587695295</v>
      </c>
      <c r="T262" s="3"/>
      <c r="U262" s="91">
        <v>-6.7353618023844302E-3</v>
      </c>
      <c r="V262" s="92">
        <v>0.49923842989301198</v>
      </c>
      <c r="W262" s="91">
        <v>4.1901628410414603E-3</v>
      </c>
      <c r="X262" s="92">
        <v>0.42752589997689899</v>
      </c>
      <c r="Y262" s="91">
        <v>2.6402927267554301E-2</v>
      </c>
      <c r="Z262" s="92">
        <v>20.790448635583701</v>
      </c>
      <c r="AA262" s="91">
        <v>3.9364629668852999E-2</v>
      </c>
      <c r="AB262" s="92">
        <v>24.834491327696</v>
      </c>
      <c r="AC262" s="91">
        <v>0.13096556299395201</v>
      </c>
      <c r="AD262" s="92">
        <v>38.444752251787598</v>
      </c>
      <c r="AE262" s="91">
        <v>0.16762580851005601</v>
      </c>
      <c r="AF262" s="93">
        <v>37.601990545692402</v>
      </c>
      <c r="AG262" s="91">
        <v>-1.17543226415364E-2</v>
      </c>
      <c r="AH262" s="92">
        <v>-2.08166221627835</v>
      </c>
      <c r="AI262" s="91">
        <v>3.54994012432144E-2</v>
      </c>
      <c r="AJ262" s="92">
        <v>18.033315804234</v>
      </c>
      <c r="AK262" s="91">
        <v>0.93156655048136605</v>
      </c>
      <c r="AL262" s="91">
        <v>5.08467457748338E-2</v>
      </c>
      <c r="AM262" s="92">
        <v>69.095850926358295</v>
      </c>
      <c r="AN262" s="3"/>
      <c r="AO262" s="94">
        <v>3.4317164083404399E-2</v>
      </c>
      <c r="AP262" s="94">
        <v>-7.2029835487264798E-2</v>
      </c>
      <c r="AQ262" s="94">
        <v>5.8096076767469598E-2</v>
      </c>
      <c r="AR262" s="94">
        <v>-3.7828240027920401E-2</v>
      </c>
      <c r="AS262" s="95">
        <v>6</v>
      </c>
      <c r="AT262" s="95">
        <v>6</v>
      </c>
      <c r="AU262" s="95">
        <v>8</v>
      </c>
      <c r="AV262" s="96">
        <v>4</v>
      </c>
      <c r="AW262" s="3"/>
      <c r="AX262" s="97">
        <v>9.8647449302807194E-2</v>
      </c>
      <c r="AY262" s="98">
        <v>0.22477100048604401</v>
      </c>
      <c r="AZ262" s="98">
        <v>0.69367934095316697</v>
      </c>
      <c r="BA262" s="98">
        <v>0.275207817194769</v>
      </c>
      <c r="BB262" s="89">
        <v>1.00081759239038E-2</v>
      </c>
      <c r="BC262" s="99">
        <v>-13.263569149436099</v>
      </c>
      <c r="BD262" s="86">
        <v>43747</v>
      </c>
      <c r="BE262" s="86">
        <v>43783</v>
      </c>
      <c r="BF262" s="95">
        <v>162</v>
      </c>
      <c r="BG262" s="86">
        <v>43973</v>
      </c>
      <c r="BH262" s="3"/>
    </row>
    <row r="263" spans="1:60" x14ac:dyDescent="0.25">
      <c r="A263" s="3"/>
      <c r="B263" s="81" t="s">
        <v>1475</v>
      </c>
      <c r="C263" s="81" t="s">
        <v>3953</v>
      </c>
      <c r="D263" s="81" t="s">
        <v>701</v>
      </c>
      <c r="E263" s="82" t="s">
        <v>1164</v>
      </c>
      <c r="F263" s="82" t="s">
        <v>1101</v>
      </c>
      <c r="G263" s="83" t="s">
        <v>1123</v>
      </c>
      <c r="H263" s="84" t="s">
        <v>1147</v>
      </c>
      <c r="I263" s="85" t="s">
        <v>3480</v>
      </c>
      <c r="J263" s="85" t="s">
        <v>3954</v>
      </c>
      <c r="K263" s="3"/>
      <c r="L263" s="86">
        <v>44029</v>
      </c>
      <c r="M263" s="87">
        <v>1852.74139999971</v>
      </c>
      <c r="N263" s="88">
        <v>1852.74139999971</v>
      </c>
      <c r="O263" s="88">
        <v>1886.52969999984</v>
      </c>
      <c r="P263" s="89">
        <f t="shared" ref="P263:P326" si="4">IFERROR(N263/O263,"")</f>
        <v>0.98208970683041308</v>
      </c>
      <c r="Q263" s="86">
        <v>44019</v>
      </c>
      <c r="R263" s="90">
        <v>4947032.5250000004</v>
      </c>
      <c r="S263" s="90">
        <v>8536914.1184999999</v>
      </c>
      <c r="T263" s="3"/>
      <c r="U263" s="91">
        <v>-6.74350709323335E-3</v>
      </c>
      <c r="V263" s="92">
        <v>0.49842390080811999</v>
      </c>
      <c r="W263" s="91">
        <v>3.9432353150914397E-3</v>
      </c>
      <c r="X263" s="92">
        <v>0.40283314738189802</v>
      </c>
      <c r="Y263" s="91">
        <v>2.4872417934602702E-2</v>
      </c>
      <c r="Z263" s="92">
        <v>20.637397702288599</v>
      </c>
      <c r="AA263" s="91">
        <v>3.6246681716875201E-2</v>
      </c>
      <c r="AB263" s="92">
        <v>24.5226965324837</v>
      </c>
      <c r="AC263" s="91">
        <v>0.12419515232613799</v>
      </c>
      <c r="AD263" s="92">
        <v>37.767711185035303</v>
      </c>
      <c r="AE263" s="91">
        <v>0.157159149390354</v>
      </c>
      <c r="AF263" s="93">
        <v>36.555324633722201</v>
      </c>
      <c r="AG263" s="91">
        <v>-1.18920167760734E-2</v>
      </c>
      <c r="AH263" s="92">
        <v>-2.0954316297320501</v>
      </c>
      <c r="AI263" s="91">
        <v>3.3811296463682097E-2</v>
      </c>
      <c r="AJ263" s="92">
        <v>17.8645053262881</v>
      </c>
      <c r="AK263" s="91">
        <v>0.85274139999994103</v>
      </c>
      <c r="AL263" s="91">
        <v>4.75534287852497E-2</v>
      </c>
      <c r="AM263" s="92">
        <v>61.213335878157501</v>
      </c>
      <c r="AN263" s="3"/>
      <c r="AO263" s="94">
        <v>3.4308632000829703E-2</v>
      </c>
      <c r="AP263" s="94">
        <v>-7.2037481770166806E-2</v>
      </c>
      <c r="AQ263" s="94">
        <v>5.7835825469737798E-2</v>
      </c>
      <c r="AR263" s="94">
        <v>-3.8073383985647503E-2</v>
      </c>
      <c r="AS263" s="95">
        <v>6</v>
      </c>
      <c r="AT263" s="95">
        <v>6</v>
      </c>
      <c r="AU263" s="95">
        <v>8</v>
      </c>
      <c r="AV263" s="96">
        <v>4</v>
      </c>
      <c r="AW263" s="3"/>
      <c r="AX263" s="97">
        <v>9.8642500955611501E-2</v>
      </c>
      <c r="AY263" s="98">
        <v>0.195002915824944</v>
      </c>
      <c r="AZ263" s="98">
        <v>0.68344406316373396</v>
      </c>
      <c r="BA263" s="98">
        <v>0.23862472948917501</v>
      </c>
      <c r="BB263" s="89">
        <v>1.0007567737902699E-2</v>
      </c>
      <c r="BC263" s="99">
        <v>-13.2892340903927</v>
      </c>
      <c r="BD263" s="86">
        <v>43747</v>
      </c>
      <c r="BE263" s="86">
        <v>43783</v>
      </c>
      <c r="BF263" s="95">
        <v>162</v>
      </c>
      <c r="BG263" s="86">
        <v>43973</v>
      </c>
      <c r="BH263" s="3"/>
    </row>
    <row r="264" spans="1:60" x14ac:dyDescent="0.25">
      <c r="A264" s="3"/>
      <c r="B264" s="81" t="s">
        <v>1476</v>
      </c>
      <c r="C264" s="81" t="s">
        <v>3955</v>
      </c>
      <c r="D264" s="81" t="s">
        <v>701</v>
      </c>
      <c r="E264" s="82" t="s">
        <v>1181</v>
      </c>
      <c r="F264" s="82" t="s">
        <v>1101</v>
      </c>
      <c r="G264" s="83" t="s">
        <v>1123</v>
      </c>
      <c r="H264" s="84" t="s">
        <v>1147</v>
      </c>
      <c r="I264" s="85" t="s">
        <v>3480</v>
      </c>
      <c r="J264" s="85" t="s">
        <v>3956</v>
      </c>
      <c r="K264" s="3"/>
      <c r="L264" s="86">
        <v>44029</v>
      </c>
      <c r="M264" s="87">
        <v>1903.2105999998701</v>
      </c>
      <c r="N264" s="88">
        <v>1903.2105999998701</v>
      </c>
      <c r="O264" s="88">
        <v>1937.8080000001901</v>
      </c>
      <c r="P264" s="89">
        <f t="shared" si="4"/>
        <v>0.9821461156108775</v>
      </c>
      <c r="Q264" s="86">
        <v>44019</v>
      </c>
      <c r="R264" s="90">
        <v>182059.09400000001</v>
      </c>
      <c r="S264" s="90">
        <v>211050.89797021501</v>
      </c>
      <c r="T264" s="3"/>
      <c r="U264" s="91">
        <v>-6.7377790855971398E-3</v>
      </c>
      <c r="V264" s="92">
        <v>0.49899670157174097</v>
      </c>
      <c r="W264" s="91">
        <v>4.1160509426845203E-3</v>
      </c>
      <c r="X264" s="92">
        <v>0.42011471014120599</v>
      </c>
      <c r="Y264" s="91">
        <v>2.5943802937035802E-2</v>
      </c>
      <c r="Z264" s="92">
        <v>20.744536202546399</v>
      </c>
      <c r="AA264" s="91">
        <v>3.8428572559496402E-2</v>
      </c>
      <c r="AB264" s="92">
        <v>24.7408856167458</v>
      </c>
      <c r="AC264" s="91">
        <v>0.128930942399165</v>
      </c>
      <c r="AD264" s="92">
        <v>38.2412901922944</v>
      </c>
      <c r="AE264" s="91">
        <v>0.16447713511850501</v>
      </c>
      <c r="AF264" s="93">
        <v>37.287123206537203</v>
      </c>
      <c r="AG264" s="91">
        <v>-1.1795662995609701E-2</v>
      </c>
      <c r="AH264" s="92">
        <v>-2.0857962516856801</v>
      </c>
      <c r="AI264" s="91">
        <v>3.4992863798834199E-2</v>
      </c>
      <c r="AJ264" s="92">
        <v>17.9826620598033</v>
      </c>
      <c r="AK264" s="91">
        <v>0.90321059999987496</v>
      </c>
      <c r="AL264" s="91">
        <v>4.9676589467708303E-2</v>
      </c>
      <c r="AM264" s="92">
        <v>66.260255878209094</v>
      </c>
      <c r="AN264" s="3"/>
      <c r="AO264" s="94">
        <v>3.4314585745960399E-2</v>
      </c>
      <c r="AP264" s="94">
        <v>-7.2032142765237894E-2</v>
      </c>
      <c r="AQ264" s="94">
        <v>5.80179717180727E-2</v>
      </c>
      <c r="AR264" s="94">
        <v>-3.7901782146036601E-2</v>
      </c>
      <c r="AS264" s="95">
        <v>6</v>
      </c>
      <c r="AT264" s="95">
        <v>6</v>
      </c>
      <c r="AU264" s="95">
        <v>8</v>
      </c>
      <c r="AV264" s="96">
        <v>4</v>
      </c>
      <c r="AW264" s="3"/>
      <c r="AX264" s="97">
        <v>9.86459549768188E-2</v>
      </c>
      <c r="AY264" s="98">
        <v>0.215836910233065</v>
      </c>
      <c r="AZ264" s="98">
        <v>0.69060722193899005</v>
      </c>
      <c r="BA264" s="98">
        <v>0.26422407155405397</v>
      </c>
      <c r="BB264" s="89">
        <v>1.0007992272021499E-2</v>
      </c>
      <c r="BC264" s="99">
        <v>-13.271281083580099</v>
      </c>
      <c r="BD264" s="86">
        <v>43747</v>
      </c>
      <c r="BE264" s="86">
        <v>43783</v>
      </c>
      <c r="BF264" s="95">
        <v>162</v>
      </c>
      <c r="BG264" s="86">
        <v>43973</v>
      </c>
      <c r="BH264" s="3"/>
    </row>
    <row r="265" spans="1:60" x14ac:dyDescent="0.25">
      <c r="A265" s="3"/>
      <c r="B265" s="81" t="s">
        <v>1477</v>
      </c>
      <c r="C265" s="81" t="s">
        <v>3957</v>
      </c>
      <c r="D265" s="81" t="s">
        <v>701</v>
      </c>
      <c r="E265" s="82" t="s">
        <v>1174</v>
      </c>
      <c r="F265" s="82" t="s">
        <v>1101</v>
      </c>
      <c r="G265" s="83" t="s">
        <v>1123</v>
      </c>
      <c r="H265" s="84" t="s">
        <v>1147</v>
      </c>
      <c r="I265" s="85" t="s">
        <v>3480</v>
      </c>
      <c r="J265" s="85" t="s">
        <v>3958</v>
      </c>
      <c r="K265" s="3"/>
      <c r="L265" s="86">
        <v>44029</v>
      </c>
      <c r="M265" s="87">
        <v>1738.09029999934</v>
      </c>
      <c r="N265" s="88">
        <v>1738.09029999934</v>
      </c>
      <c r="O265" s="88">
        <v>1770.0293000005199</v>
      </c>
      <c r="P265" s="89">
        <f t="shared" si="4"/>
        <v>0.98195566593097039</v>
      </c>
      <c r="Q265" s="86">
        <v>44019</v>
      </c>
      <c r="R265" s="90">
        <v>108758.005</v>
      </c>
      <c r="S265" s="90">
        <v>200029.787014648</v>
      </c>
      <c r="T265" s="3"/>
      <c r="U265" s="91">
        <v>-6.7570726023404902E-3</v>
      </c>
      <c r="V265" s="92">
        <v>0.49706734989740697</v>
      </c>
      <c r="W265" s="91">
        <v>3.5319255239301098E-3</v>
      </c>
      <c r="X265" s="92">
        <v>0.36170216826576501</v>
      </c>
      <c r="Y265" s="91">
        <v>2.23279409419774E-2</v>
      </c>
      <c r="Z265" s="92">
        <v>20.382950003026099</v>
      </c>
      <c r="AA265" s="91">
        <v>3.1080050070158901E-2</v>
      </c>
      <c r="AB265" s="92">
        <v>24.0060333678266</v>
      </c>
      <c r="AC265" s="91">
        <v>0.113010338034655</v>
      </c>
      <c r="AD265" s="92">
        <v>36.649229755858002</v>
      </c>
      <c r="AE265" s="91">
        <v>0.13993182276317401</v>
      </c>
      <c r="AF265" s="93">
        <v>34.832591971033303</v>
      </c>
      <c r="AG265" s="91">
        <v>-1.21214022674394E-2</v>
      </c>
      <c r="AH265" s="92">
        <v>-2.11837017886864</v>
      </c>
      <c r="AI265" s="91">
        <v>3.1005065602585102E-2</v>
      </c>
      <c r="AJ265" s="92">
        <v>17.5838822401711</v>
      </c>
      <c r="AK265" s="91">
        <v>0.73809029999887599</v>
      </c>
      <c r="AL265" s="91">
        <v>4.2524252841758398E-2</v>
      </c>
      <c r="AM265" s="92">
        <v>49.748225878051002</v>
      </c>
      <c r="AN265" s="3"/>
      <c r="AO265" s="94">
        <v>3.4294498540475601E-2</v>
      </c>
      <c r="AP265" s="94">
        <v>-7.2050185812258902E-2</v>
      </c>
      <c r="AQ265" s="94">
        <v>5.7402542945055798E-2</v>
      </c>
      <c r="AR265" s="94">
        <v>-3.8481861945911099E-2</v>
      </c>
      <c r="AS265" s="95">
        <v>6</v>
      </c>
      <c r="AT265" s="95">
        <v>6</v>
      </c>
      <c r="AU265" s="95">
        <v>8</v>
      </c>
      <c r="AV265" s="96">
        <v>4</v>
      </c>
      <c r="AW265" s="3"/>
      <c r="AX265" s="97">
        <v>9.8634169663855603E-2</v>
      </c>
      <c r="AY265" s="98">
        <v>0.145668599268447</v>
      </c>
      <c r="AZ265" s="98">
        <v>0.66648291598266995</v>
      </c>
      <c r="BA265" s="98">
        <v>0.17808615707713199</v>
      </c>
      <c r="BB265" s="89">
        <v>1.00065459246434E-2</v>
      </c>
      <c r="BC265" s="99">
        <v>-13.3313415821031</v>
      </c>
      <c r="BD265" s="86">
        <v>43747</v>
      </c>
      <c r="BE265" s="86">
        <v>43783</v>
      </c>
      <c r="BF265" s="95">
        <v>163</v>
      </c>
      <c r="BG265" s="86">
        <v>43976</v>
      </c>
      <c r="BH265" s="3"/>
    </row>
    <row r="266" spans="1:60" x14ac:dyDescent="0.25">
      <c r="A266" s="3"/>
      <c r="B266" s="81" t="s">
        <v>1478</v>
      </c>
      <c r="C266" s="81" t="s">
        <v>3959</v>
      </c>
      <c r="D266" s="81" t="s">
        <v>701</v>
      </c>
      <c r="E266" s="82" t="s">
        <v>1182</v>
      </c>
      <c r="F266" s="82" t="s">
        <v>1101</v>
      </c>
      <c r="G266" s="83" t="s">
        <v>1123</v>
      </c>
      <c r="H266" s="84" t="s">
        <v>1147</v>
      </c>
      <c r="I266" s="85" t="s">
        <v>3480</v>
      </c>
      <c r="J266" s="85" t="s">
        <v>3960</v>
      </c>
      <c r="K266" s="3"/>
      <c r="L266" s="86">
        <v>44029</v>
      </c>
      <c r="M266" s="87">
        <v>1736.1088999994099</v>
      </c>
      <c r="N266" s="88">
        <v>1736.1088999994099</v>
      </c>
      <c r="O266" s="88">
        <v>1767.81839999929</v>
      </c>
      <c r="P266" s="89">
        <f t="shared" si="4"/>
        <v>0.98206292003754858</v>
      </c>
      <c r="Q266" s="86">
        <v>44019</v>
      </c>
      <c r="R266" s="90">
        <v>117018.321</v>
      </c>
      <c r="S266" s="90">
        <v>169712.96866357399</v>
      </c>
      <c r="T266" s="3"/>
      <c r="U266" s="91">
        <v>-6.7462074212016896E-3</v>
      </c>
      <c r="V266" s="92">
        <v>0.49815386801128603</v>
      </c>
      <c r="W266" s="91">
        <v>3.86080538919487E-3</v>
      </c>
      <c r="X266" s="92">
        <v>0.39459015479224002</v>
      </c>
      <c r="Y266" s="91">
        <v>2.43629685101041E-2</v>
      </c>
      <c r="Z266" s="92">
        <v>20.586452759860499</v>
      </c>
      <c r="AA266" s="91">
        <v>3.5209771862355403E-2</v>
      </c>
      <c r="AB266" s="92">
        <v>24.419005547038999</v>
      </c>
      <c r="AC266" s="91">
        <v>0.121948037160182</v>
      </c>
      <c r="AD266" s="92">
        <v>37.542999668396099</v>
      </c>
      <c r="AE266" s="91">
        <v>0.15369235147954899</v>
      </c>
      <c r="AF266" s="93">
        <v>36.2086448426708</v>
      </c>
      <c r="AG266" s="91">
        <v>-1.1938010968151501E-2</v>
      </c>
      <c r="AH266" s="92">
        <v>-2.1000310489398499</v>
      </c>
      <c r="AI266" s="91">
        <v>3.3249317657464403E-2</v>
      </c>
      <c r="AJ266" s="92">
        <v>17.808307445666301</v>
      </c>
      <c r="AK266" s="91">
        <v>0.73610889999894402</v>
      </c>
      <c r="AL266" s="91">
        <v>4.24346711188264E-2</v>
      </c>
      <c r="AM266" s="92">
        <v>49.550085878057899</v>
      </c>
      <c r="AN266" s="3"/>
      <c r="AO266" s="94">
        <v>3.4305826244235497E-2</v>
      </c>
      <c r="AP266" s="94">
        <v>-7.20400093405624E-2</v>
      </c>
      <c r="AQ266" s="94">
        <v>5.77491612166341E-2</v>
      </c>
      <c r="AR266" s="94">
        <v>-3.8155052245201701E-2</v>
      </c>
      <c r="AS266" s="95">
        <v>6</v>
      </c>
      <c r="AT266" s="95">
        <v>6</v>
      </c>
      <c r="AU266" s="95">
        <v>8</v>
      </c>
      <c r="AV266" s="96">
        <v>4</v>
      </c>
      <c r="AW266" s="3"/>
      <c r="AX266" s="97">
        <v>9.8640872643009095E-2</v>
      </c>
      <c r="AY266" s="98">
        <v>0.18510317743016499</v>
      </c>
      <c r="AZ266" s="98">
        <v>0.68004030485462896</v>
      </c>
      <c r="BA266" s="98">
        <v>0.226467706373569</v>
      </c>
      <c r="BB266" s="89">
        <v>1.0007367547550499E-2</v>
      </c>
      <c r="BC266" s="99">
        <v>-13.2977846488066</v>
      </c>
      <c r="BD266" s="86">
        <v>43747</v>
      </c>
      <c r="BE266" s="86">
        <v>43783</v>
      </c>
      <c r="BF266" s="95">
        <v>162</v>
      </c>
      <c r="BG266" s="86">
        <v>43973</v>
      </c>
      <c r="BH266" s="3"/>
    </row>
    <row r="267" spans="1:60" x14ac:dyDescent="0.25">
      <c r="A267" s="3"/>
      <c r="B267" s="81" t="s">
        <v>1479</v>
      </c>
      <c r="C267" s="81" t="s">
        <v>3961</v>
      </c>
      <c r="D267" s="81" t="s">
        <v>701</v>
      </c>
      <c r="E267" s="82" t="s">
        <v>1208</v>
      </c>
      <c r="F267" s="82" t="s">
        <v>1101</v>
      </c>
      <c r="G267" s="83" t="s">
        <v>1123</v>
      </c>
      <c r="H267" s="84" t="s">
        <v>1147</v>
      </c>
      <c r="I267" s="85" t="s">
        <v>3480</v>
      </c>
      <c r="J267" s="85" t="s">
        <v>3962</v>
      </c>
      <c r="K267" s="3"/>
      <c r="L267" s="86">
        <v>44029</v>
      </c>
      <c r="M267" s="87">
        <v>2393.8876999989202</v>
      </c>
      <c r="N267" s="88">
        <v>2393.8876999989202</v>
      </c>
      <c r="O267" s="88">
        <v>2446.4028000011999</v>
      </c>
      <c r="P267" s="89">
        <f t="shared" si="4"/>
        <v>0.97853374758962264</v>
      </c>
      <c r="Q267" s="86">
        <v>43747</v>
      </c>
      <c r="R267" s="90">
        <v>3261740.1639999999</v>
      </c>
      <c r="S267" s="90">
        <v>5699383.2020703098</v>
      </c>
      <c r="T267" s="3"/>
      <c r="U267" s="91">
        <v>-6.7787831203531797E-3</v>
      </c>
      <c r="V267" s="92">
        <v>0.494896298096137</v>
      </c>
      <c r="W267" s="91">
        <v>2.87395097075205E-3</v>
      </c>
      <c r="X267" s="92">
        <v>0.295904712947959</v>
      </c>
      <c r="Y267" s="91">
        <v>1.8268266383529401E-2</v>
      </c>
      <c r="Z267" s="92">
        <v>19.9769825472031</v>
      </c>
      <c r="AA267" s="91">
        <v>2.2845606219561901E-2</v>
      </c>
      <c r="AB267" s="92">
        <v>23.182588982745099</v>
      </c>
      <c r="AC267" s="91">
        <v>9.5324265048548101E-2</v>
      </c>
      <c r="AD267" s="92">
        <v>34.880622457247199</v>
      </c>
      <c r="AE267" s="91">
        <v>0.11287954447659999</v>
      </c>
      <c r="AF267" s="93">
        <v>32.127364142332198</v>
      </c>
      <c r="AG267" s="91">
        <v>-1.24885223222009E-2</v>
      </c>
      <c r="AH267" s="92">
        <v>-2.1550821843447898</v>
      </c>
      <c r="AI267" s="91">
        <v>2.6529396867772399E-2</v>
      </c>
      <c r="AJ267" s="92">
        <v>17.1363153666898</v>
      </c>
      <c r="AK267" s="91">
        <v>0.422849696276826</v>
      </c>
      <c r="AL267" s="91">
        <v>3.6350494750877302E-2</v>
      </c>
      <c r="AM267" s="92">
        <v>61.859547541360399</v>
      </c>
      <c r="AN267" s="3"/>
      <c r="AO267" s="94">
        <v>3.4271836233529002E-2</v>
      </c>
      <c r="AP267" s="94">
        <v>-7.2070521327114001E-2</v>
      </c>
      <c r="AQ267" s="94">
        <v>5.6709190959736602E-2</v>
      </c>
      <c r="AR267" s="94">
        <v>-3.9134903466219798E-2</v>
      </c>
      <c r="AS267" s="95">
        <v>6</v>
      </c>
      <c r="AT267" s="95">
        <v>6</v>
      </c>
      <c r="AU267" s="95">
        <v>8</v>
      </c>
      <c r="AV267" s="96">
        <v>4</v>
      </c>
      <c r="AW267" s="3"/>
      <c r="AX267" s="97">
        <v>9.8622306016914102E-2</v>
      </c>
      <c r="AY267" s="98">
        <v>6.6992200974823404E-2</v>
      </c>
      <c r="AZ267" s="98">
        <v>0.63943628091237803</v>
      </c>
      <c r="BA267" s="98">
        <v>8.1776461495906005E-2</v>
      </c>
      <c r="BB267" s="89">
        <v>1.0005065139121101E-2</v>
      </c>
      <c r="BC267" s="99">
        <v>-13.4003484627319</v>
      </c>
      <c r="BD267" s="86">
        <v>43747</v>
      </c>
      <c r="BE267" s="86">
        <v>43783</v>
      </c>
      <c r="BF267" s="95"/>
      <c r="BG267" s="86"/>
      <c r="BH267" s="3"/>
    </row>
    <row r="268" spans="1:60" x14ac:dyDescent="0.25">
      <c r="A268" s="3"/>
      <c r="B268" s="81" t="s">
        <v>1480</v>
      </c>
      <c r="C268" s="81" t="s">
        <v>3963</v>
      </c>
      <c r="D268" s="81" t="s">
        <v>702</v>
      </c>
      <c r="E268" s="82" t="s">
        <v>1161</v>
      </c>
      <c r="F268" s="82" t="s">
        <v>1101</v>
      </c>
      <c r="G268" s="83" t="s">
        <v>1125</v>
      </c>
      <c r="H268" s="84" t="s">
        <v>1144</v>
      </c>
      <c r="I268" s="85" t="s">
        <v>3480</v>
      </c>
      <c r="J268" s="85" t="s">
        <v>3964</v>
      </c>
      <c r="K268" s="3"/>
      <c r="L268" s="86">
        <v>44029</v>
      </c>
      <c r="M268" s="87">
        <v>2123.3517000004599</v>
      </c>
      <c r="N268" s="88">
        <v>2123.3517000004599</v>
      </c>
      <c r="O268" s="88">
        <v>2123.3517000004599</v>
      </c>
      <c r="P268" s="89">
        <f t="shared" si="4"/>
        <v>1</v>
      </c>
      <c r="Q268" s="86">
        <v>44029</v>
      </c>
      <c r="R268" s="90">
        <v>29533216.909000002</v>
      </c>
      <c r="S268" s="90">
        <v>26933953.918812498</v>
      </c>
      <c r="T268" s="3"/>
      <c r="U268" s="91">
        <v>4.4740791054209703E-6</v>
      </c>
      <c r="V268" s="92">
        <v>1.1732220180420001</v>
      </c>
      <c r="W268" s="91">
        <v>4.1701480768097099E-4</v>
      </c>
      <c r="X268" s="92">
        <v>5.0211096640850897E-2</v>
      </c>
      <c r="Y268" s="91">
        <v>4.27120574568107E-3</v>
      </c>
      <c r="Z268" s="92">
        <v>18.577276483411001</v>
      </c>
      <c r="AA268" s="91">
        <v>1.1203209178347599E-2</v>
      </c>
      <c r="AB268" s="92">
        <v>22.0183492786309</v>
      </c>
      <c r="AC268" s="91">
        <v>2.3493701037295998E-2</v>
      </c>
      <c r="AD268" s="92">
        <v>27.6975660561293</v>
      </c>
      <c r="AE268" s="91">
        <v>3.32288889076153E-2</v>
      </c>
      <c r="AF268" s="93">
        <v>24.1622985854628</v>
      </c>
      <c r="AG268" s="91">
        <v>3.6290716707298998E-4</v>
      </c>
      <c r="AH268" s="92">
        <v>-0.86993923541740503</v>
      </c>
      <c r="AI268" s="91">
        <v>4.8508796044188802E-3</v>
      </c>
      <c r="AJ268" s="92">
        <v>14.9684636403545</v>
      </c>
      <c r="AK268" s="91">
        <v>0.22043630699597999</v>
      </c>
      <c r="AL268" s="91">
        <v>2.0373720133648E-2</v>
      </c>
      <c r="AM268" s="92">
        <v>41.618208613304901</v>
      </c>
      <c r="AN268" s="3"/>
      <c r="AO268" s="94">
        <v>6.1879806708020602E-4</v>
      </c>
      <c r="AP268" s="94">
        <v>3.7698009691666799E-6</v>
      </c>
      <c r="AQ268" s="94">
        <v>1.45402444104548E-3</v>
      </c>
      <c r="AR268" s="94">
        <v>1.2778527889167901E-4</v>
      </c>
      <c r="AS268" s="95">
        <v>12</v>
      </c>
      <c r="AT268" s="95">
        <v>0</v>
      </c>
      <c r="AU268" s="95">
        <v>7</v>
      </c>
      <c r="AV268" s="96">
        <v>5</v>
      </c>
      <c r="AW268" s="3"/>
      <c r="AX268" s="97">
        <v>1.0171908333029499E-3</v>
      </c>
      <c r="AY268" s="98">
        <v>-17.817877918249</v>
      </c>
      <c r="AZ268" s="98">
        <v>0.585397543136423</v>
      </c>
      <c r="BA268" s="98">
        <v>-13.8780076150288</v>
      </c>
      <c r="BB268" s="89">
        <v>1.05111308436818E-4</v>
      </c>
      <c r="BC268" s="99">
        <v>0</v>
      </c>
      <c r="BD268" s="86">
        <v>44029</v>
      </c>
      <c r="BE268" s="86"/>
      <c r="BF268" s="95"/>
      <c r="BG268" s="86"/>
      <c r="BH268" s="3"/>
    </row>
    <row r="269" spans="1:60" x14ac:dyDescent="0.25">
      <c r="A269" s="3"/>
      <c r="B269" s="81" t="s">
        <v>1481</v>
      </c>
      <c r="C269" s="81" t="s">
        <v>3965</v>
      </c>
      <c r="D269" s="81" t="s">
        <v>702</v>
      </c>
      <c r="E269" s="82" t="s">
        <v>1164</v>
      </c>
      <c r="F269" s="82" t="s">
        <v>1101</v>
      </c>
      <c r="G269" s="83" t="s">
        <v>1125</v>
      </c>
      <c r="H269" s="84" t="s">
        <v>1144</v>
      </c>
      <c r="I269" s="85" t="s">
        <v>3480</v>
      </c>
      <c r="J269" s="85" t="s">
        <v>3966</v>
      </c>
      <c r="K269" s="3"/>
      <c r="L269" s="86">
        <v>44029</v>
      </c>
      <c r="M269" s="87">
        <v>1310.41579999961</v>
      </c>
      <c r="N269" s="88">
        <v>1310.41579999961</v>
      </c>
      <c r="O269" s="88">
        <v>1310.41579999961</v>
      </c>
      <c r="P269" s="89">
        <f t="shared" si="4"/>
        <v>1</v>
      </c>
      <c r="Q269" s="86">
        <v>44029</v>
      </c>
      <c r="R269" s="90">
        <v>529296.37199999997</v>
      </c>
      <c r="S269" s="90">
        <v>502816.31703124999</v>
      </c>
      <c r="T269" s="3"/>
      <c r="U269" s="91">
        <v>4.5024080463917901E-6</v>
      </c>
      <c r="V269" s="92">
        <v>1.1732248509360901</v>
      </c>
      <c r="W269" s="91">
        <v>3.6329911017674E-4</v>
      </c>
      <c r="X269" s="92">
        <v>4.4839526890427799E-2</v>
      </c>
      <c r="Y269" s="91">
        <v>4.2857900480157696E-3</v>
      </c>
      <c r="Z269" s="92">
        <v>18.578734913637199</v>
      </c>
      <c r="AA269" s="91">
        <v>1.16841783037671E-2</v>
      </c>
      <c r="AB269" s="92">
        <v>22.0664461911656</v>
      </c>
      <c r="AC269" s="91">
        <v>2.96577780645748E-2</v>
      </c>
      <c r="AD269" s="92">
        <v>28.3139737588644</v>
      </c>
      <c r="AE269" s="91">
        <v>4.5313940589039703E-2</v>
      </c>
      <c r="AF269" s="93">
        <v>25.370803753583498</v>
      </c>
      <c r="AG269" s="91">
        <v>3.0923411395633599E-4</v>
      </c>
      <c r="AH269" s="92">
        <v>-0.87530654072907099</v>
      </c>
      <c r="AI269" s="91">
        <v>4.8657645420462402E-3</v>
      </c>
      <c r="AJ269" s="92">
        <v>14.969952134109899</v>
      </c>
      <c r="AK269" s="91">
        <v>0.292374255394097</v>
      </c>
      <c r="AL269" s="91">
        <v>2.6307639636797799E-2</v>
      </c>
      <c r="AM269" s="92">
        <v>48.812003453087499</v>
      </c>
      <c r="AN269" s="3"/>
      <c r="AO269" s="94">
        <v>6.3385360954271196E-4</v>
      </c>
      <c r="AP269" s="94">
        <v>3.7412282836157799E-6</v>
      </c>
      <c r="AQ269" s="94">
        <v>1.4938267904653899E-3</v>
      </c>
      <c r="AR269" s="94">
        <v>1.2787790183210699E-4</v>
      </c>
      <c r="AS269" s="95">
        <v>12</v>
      </c>
      <c r="AT269" s="95">
        <v>0</v>
      </c>
      <c r="AU269" s="95">
        <v>7</v>
      </c>
      <c r="AV269" s="96">
        <v>5</v>
      </c>
      <c r="AW269" s="3"/>
      <c r="AX269" s="97">
        <v>1.0526105763176499E-3</v>
      </c>
      <c r="AY269" s="98">
        <v>-16.743406066903798</v>
      </c>
      <c r="AZ269" s="98">
        <v>0.58705173832459001</v>
      </c>
      <c r="BA269" s="98">
        <v>-13.640420003561299</v>
      </c>
      <c r="BB269" s="89">
        <v>1.08771760786084E-4</v>
      </c>
      <c r="BC269" s="99">
        <v>0</v>
      </c>
      <c r="BD269" s="86">
        <v>44029</v>
      </c>
      <c r="BE269" s="86"/>
      <c r="BF269" s="95"/>
      <c r="BG269" s="86"/>
      <c r="BH269" s="3"/>
    </row>
    <row r="270" spans="1:60" x14ac:dyDescent="0.25">
      <c r="A270" s="3"/>
      <c r="B270" s="81" t="s">
        <v>1482</v>
      </c>
      <c r="C270" s="81" t="s">
        <v>3967</v>
      </c>
      <c r="D270" s="81" t="s">
        <v>702</v>
      </c>
      <c r="E270" s="82" t="s">
        <v>1181</v>
      </c>
      <c r="F270" s="82" t="s">
        <v>1101</v>
      </c>
      <c r="G270" s="83" t="s">
        <v>1125</v>
      </c>
      <c r="H270" s="84" t="s">
        <v>1144</v>
      </c>
      <c r="I270" s="85" t="s">
        <v>3480</v>
      </c>
      <c r="J270" s="85" t="s">
        <v>3968</v>
      </c>
      <c r="K270" s="3"/>
      <c r="L270" s="86">
        <v>44029</v>
      </c>
      <c r="M270" s="87">
        <v>1109.97770000063</v>
      </c>
      <c r="N270" s="88">
        <v>1109.97770000063</v>
      </c>
      <c r="O270" s="88">
        <v>1109.97770000063</v>
      </c>
      <c r="P270" s="89">
        <f t="shared" si="4"/>
        <v>1</v>
      </c>
      <c r="Q270" s="86">
        <v>44029</v>
      </c>
      <c r="R270" s="90">
        <v>50988.192999999999</v>
      </c>
      <c r="S270" s="90">
        <v>10247.1643549652</v>
      </c>
      <c r="T270" s="3"/>
      <c r="U270" s="91">
        <v>1.27031198644545E-5</v>
      </c>
      <c r="V270" s="92">
        <v>1.1740449221178999</v>
      </c>
      <c r="W270" s="91">
        <v>6.7163544736104097E-4</v>
      </c>
      <c r="X270" s="92">
        <v>7.5673160608857898E-2</v>
      </c>
      <c r="Y270" s="91">
        <v>6.1676597269979504E-3</v>
      </c>
      <c r="Z270" s="92">
        <v>18.766921881528098</v>
      </c>
      <c r="AA270" s="91">
        <v>6.1676597269979504E-3</v>
      </c>
      <c r="AB270" s="92">
        <v>21.514794333488702</v>
      </c>
      <c r="AC270" s="91">
        <v>6.1676597269979504E-3</v>
      </c>
      <c r="AD270" s="92">
        <v>25.9649619250849</v>
      </c>
      <c r="AE270" s="91">
        <v>6.1676597269979504E-3</v>
      </c>
      <c r="AF270" s="93">
        <v>21.456175667379298</v>
      </c>
      <c r="AG270" s="91">
        <v>4.6166374704625902E-4</v>
      </c>
      <c r="AH270" s="92">
        <v>-0.860063577420078</v>
      </c>
      <c r="AI270" s="91">
        <v>6.1676597269979504E-3</v>
      </c>
      <c r="AJ270" s="92">
        <v>15.1001416526124</v>
      </c>
      <c r="AK270" s="91">
        <v>0.109977700000018</v>
      </c>
      <c r="AL270" s="91">
        <v>1.0776635384900099E-2</v>
      </c>
      <c r="AM270" s="92">
        <v>19.358705527905801</v>
      </c>
      <c r="AN270" s="3"/>
      <c r="AO270" s="94">
        <v>6.6250285271962596E-4</v>
      </c>
      <c r="AP270" s="94">
        <v>0</v>
      </c>
      <c r="AQ270" s="94">
        <v>2.0743555069202601E-3</v>
      </c>
      <c r="AR270" s="94">
        <v>0</v>
      </c>
      <c r="AS270" s="95">
        <v>6</v>
      </c>
      <c r="AT270" s="95">
        <v>0</v>
      </c>
      <c r="AU270" s="95">
        <v>7</v>
      </c>
      <c r="AV270" s="96">
        <v>5</v>
      </c>
      <c r="AW270" s="3"/>
      <c r="AX270" s="97">
        <v>1.1146439611536599E-3</v>
      </c>
      <c r="AY270" s="98">
        <v>-20.073957233427802</v>
      </c>
      <c r="AZ270" s="98">
        <v>0.56887646348695897</v>
      </c>
      <c r="BA270" s="98">
        <v>-14.2452142459369</v>
      </c>
      <c r="BB270" s="89">
        <v>1.15183840597979E-4</v>
      </c>
      <c r="BC270" s="99">
        <v>0</v>
      </c>
      <c r="BD270" s="86">
        <v>44029</v>
      </c>
      <c r="BE270" s="86"/>
      <c r="BF270" s="95"/>
      <c r="BG270" s="86"/>
      <c r="BH270" s="3"/>
    </row>
    <row r="271" spans="1:60" x14ac:dyDescent="0.25">
      <c r="A271" s="3"/>
      <c r="B271" s="81" t="s">
        <v>1483</v>
      </c>
      <c r="C271" s="81" t="s">
        <v>3969</v>
      </c>
      <c r="D271" s="81" t="s">
        <v>702</v>
      </c>
      <c r="E271" s="82" t="s">
        <v>1174</v>
      </c>
      <c r="F271" s="82" t="s">
        <v>1101</v>
      </c>
      <c r="G271" s="83" t="s">
        <v>1125</v>
      </c>
      <c r="H271" s="84" t="s">
        <v>1144</v>
      </c>
      <c r="I271" s="85" t="s">
        <v>3480</v>
      </c>
      <c r="J271" s="85" t="s">
        <v>3970</v>
      </c>
      <c r="K271" s="3"/>
      <c r="L271" s="86">
        <v>44029</v>
      </c>
      <c r="M271" s="87">
        <v>1322.8965000007299</v>
      </c>
      <c r="N271" s="88">
        <v>1322.8965000007299</v>
      </c>
      <c r="O271" s="88">
        <v>1322.8965000007299</v>
      </c>
      <c r="P271" s="89">
        <f t="shared" si="4"/>
        <v>1</v>
      </c>
      <c r="Q271" s="86">
        <v>44029</v>
      </c>
      <c r="R271" s="90">
        <v>107380.452</v>
      </c>
      <c r="S271" s="90">
        <v>198947.69086718801</v>
      </c>
      <c r="T271" s="3"/>
      <c r="U271" s="91">
        <v>4.4599310058401898E-6</v>
      </c>
      <c r="V271" s="92">
        <v>1.17322060323204</v>
      </c>
      <c r="W271" s="91">
        <v>3.7280603100953201E-4</v>
      </c>
      <c r="X271" s="92">
        <v>4.57902189737069E-2</v>
      </c>
      <c r="Y271" s="91">
        <v>4.9791000419645596E-3</v>
      </c>
      <c r="Z271" s="92">
        <v>18.648065913031999</v>
      </c>
      <c r="AA271" s="91">
        <v>1.30328487248335E-2</v>
      </c>
      <c r="AB271" s="92">
        <v>22.201313233294101</v>
      </c>
      <c r="AC271" s="91">
        <v>3.46195293750498E-2</v>
      </c>
      <c r="AD271" s="92">
        <v>28.810148889897398</v>
      </c>
      <c r="AE271" s="91">
        <v>5.40078257636196E-2</v>
      </c>
      <c r="AF271" s="93">
        <v>26.240192271041501</v>
      </c>
      <c r="AG271" s="91">
        <v>3.1872058207227399E-4</v>
      </c>
      <c r="AH271" s="92">
        <v>-0.87435789391747698</v>
      </c>
      <c r="AI271" s="91">
        <v>5.5597438149561597E-3</v>
      </c>
      <c r="AJ271" s="92">
        <v>15.039350061400899</v>
      </c>
      <c r="AK271" s="91">
        <v>0.32289649999991499</v>
      </c>
      <c r="AL271" s="91">
        <v>2.91638343460363E-2</v>
      </c>
      <c r="AM271" s="92">
        <v>40.650585527880999</v>
      </c>
      <c r="AN271" s="3"/>
      <c r="AO271" s="94">
        <v>6.4335664865211605E-4</v>
      </c>
      <c r="AP271" s="94">
        <v>3.7815971154486799E-6</v>
      </c>
      <c r="AQ271" s="94">
        <v>1.580225150974E-3</v>
      </c>
      <c r="AR271" s="94">
        <v>1.2788266212737699E-4</v>
      </c>
      <c r="AS271" s="95">
        <v>12</v>
      </c>
      <c r="AT271" s="95">
        <v>0</v>
      </c>
      <c r="AU271" s="95">
        <v>7</v>
      </c>
      <c r="AV271" s="96">
        <v>5</v>
      </c>
      <c r="AW271" s="3"/>
      <c r="AX271" s="97">
        <v>1.09440680900548E-3</v>
      </c>
      <c r="AY271" s="98">
        <v>-15.016751501301799</v>
      </c>
      <c r="AZ271" s="98">
        <v>0.59162627482601204</v>
      </c>
      <c r="BA271" s="98">
        <v>-13.2015179701993</v>
      </c>
      <c r="BB271" s="89">
        <v>1.13090386708024E-4</v>
      </c>
      <c r="BC271" s="99">
        <v>0</v>
      </c>
      <c r="BD271" s="86">
        <v>44029</v>
      </c>
      <c r="BE271" s="86"/>
      <c r="BF271" s="95"/>
      <c r="BG271" s="86"/>
      <c r="BH271" s="3"/>
    </row>
    <row r="272" spans="1:60" x14ac:dyDescent="0.25">
      <c r="A272" s="3"/>
      <c r="B272" s="81" t="s">
        <v>1484</v>
      </c>
      <c r="C272" s="81" t="s">
        <v>3971</v>
      </c>
      <c r="D272" s="81" t="s">
        <v>702</v>
      </c>
      <c r="E272" s="82" t="s">
        <v>1182</v>
      </c>
      <c r="F272" s="82" t="s">
        <v>1101</v>
      </c>
      <c r="G272" s="83" t="s">
        <v>1125</v>
      </c>
      <c r="H272" s="84" t="s">
        <v>1144</v>
      </c>
      <c r="I272" s="85" t="s">
        <v>3480</v>
      </c>
      <c r="J272" s="85" t="s">
        <v>3972</v>
      </c>
      <c r="K272" s="3"/>
      <c r="L272" s="86">
        <v>44029</v>
      </c>
      <c r="M272" s="87">
        <v>1165.44480000064</v>
      </c>
      <c r="N272" s="88">
        <v>1165.44480000064</v>
      </c>
      <c r="O272" s="88">
        <v>1165.44480000064</v>
      </c>
      <c r="P272" s="89">
        <f t="shared" si="4"/>
        <v>1</v>
      </c>
      <c r="Q272" s="86">
        <v>44029</v>
      </c>
      <c r="R272" s="90">
        <v>0</v>
      </c>
      <c r="S272" s="90">
        <v>8.3524427480142507E-5</v>
      </c>
      <c r="T272" s="3"/>
      <c r="U272" s="91">
        <v>0</v>
      </c>
      <c r="V272" s="92">
        <v>1.17277461013146</v>
      </c>
      <c r="W272" s="91">
        <v>0</v>
      </c>
      <c r="X272" s="92">
        <v>8.5096158727537806E-3</v>
      </c>
      <c r="Y272" s="91">
        <v>0</v>
      </c>
      <c r="Z272" s="92">
        <v>18.1501559088356</v>
      </c>
      <c r="AA272" s="91">
        <v>0</v>
      </c>
      <c r="AB272" s="92">
        <v>20.8980283607962</v>
      </c>
      <c r="AC272" s="91">
        <v>0</v>
      </c>
      <c r="AD272" s="92">
        <v>25.348195952392398</v>
      </c>
      <c r="AE272" s="91">
        <v>0</v>
      </c>
      <c r="AF272" s="93">
        <v>20.8394096946868</v>
      </c>
      <c r="AG272" s="91">
        <v>0</v>
      </c>
      <c r="AH272" s="92">
        <v>-0.90622995212470403</v>
      </c>
      <c r="AI272" s="91">
        <v>0</v>
      </c>
      <c r="AJ272" s="92">
        <v>14.483375679905301</v>
      </c>
      <c r="AK272" s="91">
        <v>0.16544480000098699</v>
      </c>
      <c r="AL272" s="91">
        <v>1.5852802218432799E-2</v>
      </c>
      <c r="AM272" s="92">
        <v>24.9054155279882</v>
      </c>
      <c r="AN272" s="3"/>
      <c r="AO272" s="94">
        <v>0</v>
      </c>
      <c r="AP272" s="94">
        <v>0</v>
      </c>
      <c r="AQ272" s="94">
        <v>0</v>
      </c>
      <c r="AR272" s="94">
        <v>0</v>
      </c>
      <c r="AS272" s="95">
        <v>0</v>
      </c>
      <c r="AT272" s="95">
        <v>0</v>
      </c>
      <c r="AU272" s="95">
        <v>7</v>
      </c>
      <c r="AV272" s="96">
        <v>5</v>
      </c>
      <c r="AW272" s="3"/>
      <c r="AX272" s="97">
        <v>0</v>
      </c>
      <c r="AY272" s="98">
        <v>-113.07365610974399</v>
      </c>
      <c r="AZ272" s="98">
        <v>0.54787164163735702</v>
      </c>
      <c r="BA272" s="98">
        <v>-15.957369743191499</v>
      </c>
      <c r="BB272" s="89">
        <v>0</v>
      </c>
      <c r="BC272" s="99">
        <v>0</v>
      </c>
      <c r="BD272" s="86">
        <v>43664</v>
      </c>
      <c r="BE272" s="86"/>
      <c r="BF272" s="95"/>
      <c r="BG272" s="86"/>
      <c r="BH272" s="3"/>
    </row>
    <row r="273" spans="1:60" x14ac:dyDescent="0.25">
      <c r="A273" s="3"/>
      <c r="B273" s="81" t="s">
        <v>1485</v>
      </c>
      <c r="C273" s="81" t="s">
        <v>3973</v>
      </c>
      <c r="D273" s="81" t="s">
        <v>703</v>
      </c>
      <c r="E273" s="82" t="s">
        <v>1170</v>
      </c>
      <c r="F273" s="82" t="s">
        <v>1101</v>
      </c>
      <c r="G273" s="83" t="s">
        <v>1120</v>
      </c>
      <c r="H273" s="84" t="s">
        <v>1139</v>
      </c>
      <c r="I273" s="85" t="s">
        <v>3480</v>
      </c>
      <c r="J273" s="85" t="s">
        <v>3974</v>
      </c>
      <c r="K273" s="3"/>
      <c r="L273" s="86">
        <v>44029</v>
      </c>
      <c r="M273" s="87">
        <v>1189.0855000000399</v>
      </c>
      <c r="N273" s="88">
        <v>1189.0855000000399</v>
      </c>
      <c r="O273" s="88">
        <v>1711.77950000018</v>
      </c>
      <c r="P273" s="89">
        <f t="shared" si="4"/>
        <v>0.69464875587066843</v>
      </c>
      <c r="Q273" s="86">
        <v>43837</v>
      </c>
      <c r="R273" s="90">
        <v>115408.251</v>
      </c>
      <c r="S273" s="90">
        <v>126652.61012402301</v>
      </c>
      <c r="T273" s="3"/>
      <c r="U273" s="91">
        <v>-2.0313789464125901E-3</v>
      </c>
      <c r="V273" s="92">
        <v>0.96963671549019603</v>
      </c>
      <c r="W273" s="91">
        <v>5.9476076876308097E-3</v>
      </c>
      <c r="X273" s="92">
        <v>0.60327038463583404</v>
      </c>
      <c r="Y273" s="91">
        <v>-0.30351480085751997</v>
      </c>
      <c r="Z273" s="92">
        <v>-12.201324176916399</v>
      </c>
      <c r="AA273" s="91">
        <v>-0.196241316025553</v>
      </c>
      <c r="AB273" s="92">
        <v>1.27389675824088</v>
      </c>
      <c r="AC273" s="91">
        <v>7.6041954325774003E-3</v>
      </c>
      <c r="AD273" s="92">
        <v>26.108615495642901</v>
      </c>
      <c r="AE273" s="91">
        <v>-3.22352366874838E-2</v>
      </c>
      <c r="AF273" s="93">
        <v>17.615886025945699</v>
      </c>
      <c r="AG273" s="91">
        <v>1.71797780039924E-2</v>
      </c>
      <c r="AH273" s="92">
        <v>0.81174784827453605</v>
      </c>
      <c r="AI273" s="91">
        <v>-0.28312565367115899</v>
      </c>
      <c r="AJ273" s="92">
        <v>-13.829189687210601</v>
      </c>
      <c r="AK273" s="91">
        <v>0.18908550000021901</v>
      </c>
      <c r="AL273" s="91">
        <v>1.2401172929458E-2</v>
      </c>
      <c r="AM273" s="92">
        <v>-29.3654269546096</v>
      </c>
      <c r="AN273" s="3"/>
      <c r="AO273" s="94">
        <v>7.9637735983851599E-2</v>
      </c>
      <c r="AP273" s="94">
        <v>-0.17118620844121299</v>
      </c>
      <c r="AQ273" s="94">
        <v>8.7174454056366799E-2</v>
      </c>
      <c r="AR273" s="94">
        <v>-0.32692993134318399</v>
      </c>
      <c r="AS273" s="95">
        <v>7</v>
      </c>
      <c r="AT273" s="95">
        <v>5</v>
      </c>
      <c r="AU273" s="95">
        <v>7</v>
      </c>
      <c r="AV273" s="96">
        <v>5</v>
      </c>
      <c r="AW273" s="3"/>
      <c r="AX273" s="97">
        <v>0.42216192002641001</v>
      </c>
      <c r="AY273" s="98">
        <v>-0.34172117951175102</v>
      </c>
      <c r="AZ273" s="98">
        <v>0.162643280712018</v>
      </c>
      <c r="BA273" s="98">
        <v>-0.42923367786715999</v>
      </c>
      <c r="BB273" s="89">
        <v>4.21697029726784E-2</v>
      </c>
      <c r="BC273" s="99">
        <v>-48.974929306015802</v>
      </c>
      <c r="BD273" s="86">
        <v>43837</v>
      </c>
      <c r="BE273" s="86">
        <v>43913</v>
      </c>
      <c r="BF273" s="95"/>
      <c r="BG273" s="86"/>
      <c r="BH273" s="3"/>
    </row>
    <row r="274" spans="1:60" x14ac:dyDescent="0.25">
      <c r="A274" s="3"/>
      <c r="B274" s="81" t="s">
        <v>1486</v>
      </c>
      <c r="C274" s="81" t="s">
        <v>3975</v>
      </c>
      <c r="D274" s="81" t="s">
        <v>703</v>
      </c>
      <c r="E274" s="82" t="s">
        <v>1181</v>
      </c>
      <c r="F274" s="82" t="s">
        <v>1101</v>
      </c>
      <c r="G274" s="83" t="s">
        <v>1120</v>
      </c>
      <c r="H274" s="84" t="s">
        <v>1139</v>
      </c>
      <c r="I274" s="85" t="s">
        <v>3480</v>
      </c>
      <c r="J274" s="85" t="s">
        <v>3976</v>
      </c>
      <c r="K274" s="3"/>
      <c r="L274" s="86">
        <v>44029</v>
      </c>
      <c r="M274" s="87">
        <v>1236.00989999995</v>
      </c>
      <c r="N274" s="88">
        <v>1236.00989999995</v>
      </c>
      <c r="O274" s="88">
        <v>1776.81200000085</v>
      </c>
      <c r="P274" s="89">
        <f t="shared" si="4"/>
        <v>0.69563347163310396</v>
      </c>
      <c r="Q274" s="86">
        <v>43837</v>
      </c>
      <c r="R274" s="90">
        <v>118875.834</v>
      </c>
      <c r="S274" s="90">
        <v>134573.572075684</v>
      </c>
      <c r="T274" s="3"/>
      <c r="U274" s="91">
        <v>-2.0239534942447799E-3</v>
      </c>
      <c r="V274" s="92">
        <v>0.970379260706977</v>
      </c>
      <c r="W274" s="91">
        <v>6.1703963601757996E-3</v>
      </c>
      <c r="X274" s="92">
        <v>0.62554925189033395</v>
      </c>
      <c r="Y274" s="91">
        <v>-0.302578868895653</v>
      </c>
      <c r="Z274" s="92">
        <v>-12.1077309807297</v>
      </c>
      <c r="AA274" s="91">
        <v>-0.19407124170626</v>
      </c>
      <c r="AB274" s="92">
        <v>1.4909041901701101</v>
      </c>
      <c r="AC274" s="91">
        <v>1.3056521953331001E-2</v>
      </c>
      <c r="AD274" s="92">
        <v>26.6538481477182</v>
      </c>
      <c r="AE274" s="91">
        <v>-2.43674897219535E-2</v>
      </c>
      <c r="AF274" s="93">
        <v>18.402660722495099</v>
      </c>
      <c r="AG274" s="91">
        <v>1.7307337444435699E-2</v>
      </c>
      <c r="AH274" s="92">
        <v>0.82450379231886495</v>
      </c>
      <c r="AI274" s="91">
        <v>-0.28207225048565299</v>
      </c>
      <c r="AJ274" s="92">
        <v>-13.72384936866</v>
      </c>
      <c r="AK274" s="91">
        <v>0.235589799467707</v>
      </c>
      <c r="AL274" s="91">
        <v>1.5169025944487701E-2</v>
      </c>
      <c r="AM274" s="92">
        <v>-24.714997007860799</v>
      </c>
      <c r="AN274" s="3"/>
      <c r="AO274" s="94">
        <v>7.9645711268312894E-2</v>
      </c>
      <c r="AP274" s="94">
        <v>-0.17116783836187099</v>
      </c>
      <c r="AQ274" s="94">
        <v>8.7415111871523593E-2</v>
      </c>
      <c r="AR274" s="94">
        <v>-0.32677581214287799</v>
      </c>
      <c r="AS274" s="95">
        <v>7</v>
      </c>
      <c r="AT274" s="95">
        <v>5</v>
      </c>
      <c r="AU274" s="95">
        <v>7</v>
      </c>
      <c r="AV274" s="96">
        <v>5</v>
      </c>
      <c r="AW274" s="3"/>
      <c r="AX274" s="97">
        <v>0.42215198894206002</v>
      </c>
      <c r="AY274" s="98">
        <v>-0.33642094612741902</v>
      </c>
      <c r="AZ274" s="98">
        <v>0.17209905274899001</v>
      </c>
      <c r="BA274" s="98">
        <v>-0.42265461072474902</v>
      </c>
      <c r="BB274" s="89">
        <v>4.2169219142088002E-2</v>
      </c>
      <c r="BC274" s="99">
        <v>-48.946315085748203</v>
      </c>
      <c r="BD274" s="86">
        <v>43837</v>
      </c>
      <c r="BE274" s="86">
        <v>43913</v>
      </c>
      <c r="BF274" s="95"/>
      <c r="BG274" s="86"/>
      <c r="BH274" s="3"/>
    </row>
    <row r="275" spans="1:60" x14ac:dyDescent="0.25">
      <c r="A275" s="3"/>
      <c r="B275" s="81" t="s">
        <v>1487</v>
      </c>
      <c r="C275" s="81" t="s">
        <v>3977</v>
      </c>
      <c r="D275" s="81" t="s">
        <v>703</v>
      </c>
      <c r="E275" s="82" t="s">
        <v>1176</v>
      </c>
      <c r="F275" s="82" t="s">
        <v>1101</v>
      </c>
      <c r="G275" s="83" t="s">
        <v>1120</v>
      </c>
      <c r="H275" s="84" t="s">
        <v>1139</v>
      </c>
      <c r="I275" s="85" t="s">
        <v>3480</v>
      </c>
      <c r="J275" s="85" t="s">
        <v>3978</v>
      </c>
      <c r="K275" s="3"/>
      <c r="L275" s="86">
        <v>44029</v>
      </c>
      <c r="M275" s="87">
        <v>841.95010000001605</v>
      </c>
      <c r="N275" s="88">
        <v>841.95010000001605</v>
      </c>
      <c r="O275" s="88">
        <v>1223.1655000001199</v>
      </c>
      <c r="P275" s="89">
        <f t="shared" si="4"/>
        <v>0.68833702389409568</v>
      </c>
      <c r="Q275" s="86">
        <v>43837</v>
      </c>
      <c r="R275" s="90">
        <v>50495.853000000003</v>
      </c>
      <c r="S275" s="90">
        <v>59426.333369262698</v>
      </c>
      <c r="T275" s="3"/>
      <c r="U275" s="91">
        <v>-2.07880962989293E-3</v>
      </c>
      <c r="V275" s="92">
        <v>0.96489364714216197</v>
      </c>
      <c r="W275" s="91">
        <v>4.5143785901018401E-3</v>
      </c>
      <c r="X275" s="92">
        <v>0.45994747488293802</v>
      </c>
      <c r="Y275" s="91">
        <v>-0.30951502857438801</v>
      </c>
      <c r="Z275" s="92">
        <v>-12.8013469486032</v>
      </c>
      <c r="AA275" s="91">
        <v>-0.21004238251858601</v>
      </c>
      <c r="AB275" s="92">
        <v>-0.10620989106246299</v>
      </c>
      <c r="AC275" s="91">
        <v>-2.6778921232107698E-2</v>
      </c>
      <c r="AD275" s="92">
        <v>22.670303829188899</v>
      </c>
      <c r="AE275" s="91">
        <v>-8.1382546652166599E-2</v>
      </c>
      <c r="AF275" s="93">
        <v>12.701155029470099</v>
      </c>
      <c r="AG275" s="91">
        <v>1.6358302744265502E-2</v>
      </c>
      <c r="AH275" s="92">
        <v>0.72960032230184901</v>
      </c>
      <c r="AI275" s="91">
        <v>-0.289875615438214</v>
      </c>
      <c r="AJ275" s="92">
        <v>-14.504185863916099</v>
      </c>
      <c r="AK275" s="91">
        <v>-0.15804990000018701</v>
      </c>
      <c r="AL275" s="91">
        <v>-1.2168425956588199E-2</v>
      </c>
      <c r="AM275" s="92">
        <v>-64.078966954606599</v>
      </c>
      <c r="AN275" s="3"/>
      <c r="AO275" s="94">
        <v>7.95864011633967E-2</v>
      </c>
      <c r="AP275" s="94">
        <v>-0.17130433101818199</v>
      </c>
      <c r="AQ275" s="94">
        <v>8.56251252026414E-2</v>
      </c>
      <c r="AR275" s="94">
        <v>-0.32792114768759401</v>
      </c>
      <c r="AS275" s="95">
        <v>7</v>
      </c>
      <c r="AT275" s="95">
        <v>5</v>
      </c>
      <c r="AU275" s="95">
        <v>6</v>
      </c>
      <c r="AV275" s="96">
        <v>6</v>
      </c>
      <c r="AW275" s="3"/>
      <c r="AX275" s="97">
        <v>0.42222688113048201</v>
      </c>
      <c r="AY275" s="98">
        <v>-0.375431267786553</v>
      </c>
      <c r="AZ275" s="98">
        <v>0.102497530337814</v>
      </c>
      <c r="BA275" s="98">
        <v>-0.47101317989472602</v>
      </c>
      <c r="BB275" s="89">
        <v>4.2172920945377002E-2</v>
      </c>
      <c r="BC275" s="99">
        <v>-49.158964996982803</v>
      </c>
      <c r="BD275" s="86">
        <v>43837</v>
      </c>
      <c r="BE275" s="86">
        <v>43913</v>
      </c>
      <c r="BF275" s="95"/>
      <c r="BG275" s="86"/>
      <c r="BH275" s="3"/>
    </row>
    <row r="276" spans="1:60" x14ac:dyDescent="0.25">
      <c r="A276" s="3"/>
      <c r="B276" s="81" t="s">
        <v>1488</v>
      </c>
      <c r="C276" s="81" t="s">
        <v>3979</v>
      </c>
      <c r="D276" s="81" t="s">
        <v>703</v>
      </c>
      <c r="E276" s="82" t="s">
        <v>1174</v>
      </c>
      <c r="F276" s="82" t="s">
        <v>1101</v>
      </c>
      <c r="G276" s="83" t="s">
        <v>1120</v>
      </c>
      <c r="H276" s="84" t="s">
        <v>1139</v>
      </c>
      <c r="I276" s="85" t="s">
        <v>3480</v>
      </c>
      <c r="J276" s="85" t="s">
        <v>3980</v>
      </c>
      <c r="K276" s="3"/>
      <c r="L276" s="86">
        <v>44029</v>
      </c>
      <c r="M276" s="87">
        <v>911.784099999815</v>
      </c>
      <c r="N276" s="88">
        <v>911.784099999815</v>
      </c>
      <c r="O276" s="88">
        <v>1324.61999999918</v>
      </c>
      <c r="P276" s="89">
        <f t="shared" si="4"/>
        <v>0.68833635306758123</v>
      </c>
      <c r="Q276" s="86">
        <v>43837</v>
      </c>
      <c r="R276" s="90">
        <v>201104.43299999999</v>
      </c>
      <c r="S276" s="90">
        <v>260835.49736352501</v>
      </c>
      <c r="T276" s="3"/>
      <c r="U276" s="91">
        <v>-2.0788380224985299E-3</v>
      </c>
      <c r="V276" s="92">
        <v>0.96489080788160198</v>
      </c>
      <c r="W276" s="91">
        <v>4.5137806318962196E-3</v>
      </c>
      <c r="X276" s="92">
        <v>0.45988767906237599</v>
      </c>
      <c r="Y276" s="91">
        <v>-0.30951565063238401</v>
      </c>
      <c r="Z276" s="92">
        <v>-12.801409154402799</v>
      </c>
      <c r="AA276" s="91">
        <v>-0.21008658530801799</v>
      </c>
      <c r="AB276" s="92">
        <v>-0.110630170005606</v>
      </c>
      <c r="AC276" s="91">
        <v>-2.6834768113985798E-2</v>
      </c>
      <c r="AD276" s="92">
        <v>22.6647191410011</v>
      </c>
      <c r="AE276" s="91">
        <v>-8.1436534196691404E-2</v>
      </c>
      <c r="AF276" s="93">
        <v>12.695756275017599</v>
      </c>
      <c r="AG276" s="91">
        <v>1.6357873004381001E-2</v>
      </c>
      <c r="AH276" s="92">
        <v>0.72955734831339203</v>
      </c>
      <c r="AI276" s="91">
        <v>-0.28987632433010702</v>
      </c>
      <c r="AJ276" s="92">
        <v>-14.5042567531054</v>
      </c>
      <c r="AK276" s="91">
        <v>-8.8215900000213898E-2</v>
      </c>
      <c r="AL276" s="91">
        <v>-6.5508063871675404E-3</v>
      </c>
      <c r="AM276" s="92">
        <v>-57.095566954638301</v>
      </c>
      <c r="AN276" s="3"/>
      <c r="AO276" s="94">
        <v>7.9586368443415295E-2</v>
      </c>
      <c r="AP276" s="94">
        <v>-0.17130444494163399</v>
      </c>
      <c r="AQ276" s="94">
        <v>8.5624671628465904E-2</v>
      </c>
      <c r="AR276" s="94">
        <v>-0.32792141351441401</v>
      </c>
      <c r="AS276" s="95">
        <v>7</v>
      </c>
      <c r="AT276" s="95">
        <v>5</v>
      </c>
      <c r="AU276" s="95">
        <v>6</v>
      </c>
      <c r="AV276" s="96">
        <v>6</v>
      </c>
      <c r="AW276" s="3"/>
      <c r="AX276" s="97">
        <v>0.42222622248868003</v>
      </c>
      <c r="AY276" s="98">
        <v>-0.37554665718334901</v>
      </c>
      <c r="AZ276" s="98">
        <v>0.102294641143089</v>
      </c>
      <c r="BA276" s="98">
        <v>-0.47115704593761598</v>
      </c>
      <c r="BB276" s="89">
        <v>4.2172852613512099E-2</v>
      </c>
      <c r="BC276" s="99">
        <v>-49.1589663450141</v>
      </c>
      <c r="BD276" s="86">
        <v>43837</v>
      </c>
      <c r="BE276" s="86">
        <v>43913</v>
      </c>
      <c r="BF276" s="95"/>
      <c r="BG276" s="86"/>
      <c r="BH276" s="3"/>
    </row>
    <row r="277" spans="1:60" x14ac:dyDescent="0.25">
      <c r="A277" s="3"/>
      <c r="B277" s="81" t="s">
        <v>1489</v>
      </c>
      <c r="C277" s="81" t="s">
        <v>3981</v>
      </c>
      <c r="D277" s="81" t="s">
        <v>703</v>
      </c>
      <c r="E277" s="82" t="s">
        <v>1182</v>
      </c>
      <c r="F277" s="82" t="s">
        <v>1101</v>
      </c>
      <c r="G277" s="83" t="s">
        <v>1120</v>
      </c>
      <c r="H277" s="84" t="s">
        <v>1139</v>
      </c>
      <c r="I277" s="85" t="s">
        <v>3480</v>
      </c>
      <c r="J277" s="85" t="s">
        <v>3982</v>
      </c>
      <c r="K277" s="3"/>
      <c r="L277" s="86">
        <v>44029</v>
      </c>
      <c r="M277" s="87">
        <v>958.82369999960099</v>
      </c>
      <c r="N277" s="88">
        <v>958.82369999960099</v>
      </c>
      <c r="O277" s="88">
        <v>1389.30760000087</v>
      </c>
      <c r="P277" s="89">
        <f t="shared" si="4"/>
        <v>0.69014500460445227</v>
      </c>
      <c r="Q277" s="86">
        <v>43837</v>
      </c>
      <c r="R277" s="90">
        <v>30992.335999999999</v>
      </c>
      <c r="S277" s="90">
        <v>39536.184281005902</v>
      </c>
      <c r="T277" s="3"/>
      <c r="U277" s="91">
        <v>-2.0651370587074802E-3</v>
      </c>
      <c r="V277" s="92">
        <v>0.96626090426070699</v>
      </c>
      <c r="W277" s="91">
        <v>4.9254593886871598E-3</v>
      </c>
      <c r="X277" s="92">
        <v>0.50105555474147001</v>
      </c>
      <c r="Y277" s="91">
        <v>-0.30779598245775602</v>
      </c>
      <c r="Z277" s="92">
        <v>-12.62944233694</v>
      </c>
      <c r="AA277" s="91">
        <v>-0.20613185883587001</v>
      </c>
      <c r="AB277" s="92">
        <v>0.284842477209168</v>
      </c>
      <c r="AC277" s="91">
        <v>-1.70596622256198E-2</v>
      </c>
      <c r="AD277" s="92">
        <v>23.642229729826798</v>
      </c>
      <c r="AE277" s="91">
        <v>-6.7558428838310605E-2</v>
      </c>
      <c r="AF277" s="93">
        <v>14.083566810862999</v>
      </c>
      <c r="AG277" s="91">
        <v>1.65939917460491E-2</v>
      </c>
      <c r="AH277" s="92">
        <v>0.75316922248021001</v>
      </c>
      <c r="AI277" s="91">
        <v>-0.28794231257430503</v>
      </c>
      <c r="AJ277" s="92">
        <v>-14.310855577525199</v>
      </c>
      <c r="AK277" s="91">
        <v>-4.1176300000224701E-2</v>
      </c>
      <c r="AL277" s="91">
        <v>-2.98793351248605E-3</v>
      </c>
      <c r="AM277" s="92">
        <v>-52.391606954683098</v>
      </c>
      <c r="AN277" s="3"/>
      <c r="AO277" s="94">
        <v>7.9601190058383495E-2</v>
      </c>
      <c r="AP277" s="94">
        <v>-0.17127046681067401</v>
      </c>
      <c r="AQ277" s="94">
        <v>8.6070136410853607E-2</v>
      </c>
      <c r="AR277" s="94">
        <v>-0.32763649033673597</v>
      </c>
      <c r="AS277" s="95">
        <v>7</v>
      </c>
      <c r="AT277" s="95">
        <v>5</v>
      </c>
      <c r="AU277" s="95">
        <v>7</v>
      </c>
      <c r="AV277" s="96">
        <v>5</v>
      </c>
      <c r="AW277" s="3"/>
      <c r="AX277" s="97">
        <v>0.42220760394819101</v>
      </c>
      <c r="AY277" s="98">
        <v>-0.365884241117783</v>
      </c>
      <c r="AZ277" s="98">
        <v>0.11953512220384301</v>
      </c>
      <c r="BA277" s="98">
        <v>-0.45919273560275498</v>
      </c>
      <c r="BB277" s="89">
        <v>4.21719333317742E-2</v>
      </c>
      <c r="BC277" s="99">
        <v>-49.106130276748402</v>
      </c>
      <c r="BD277" s="86">
        <v>43837</v>
      </c>
      <c r="BE277" s="86">
        <v>43913</v>
      </c>
      <c r="BF277" s="95"/>
      <c r="BG277" s="86"/>
      <c r="BH277" s="3"/>
    </row>
    <row r="278" spans="1:60" x14ac:dyDescent="0.25">
      <c r="A278" s="3"/>
      <c r="B278" s="81" t="s">
        <v>1490</v>
      </c>
      <c r="C278" s="81" t="s">
        <v>3983</v>
      </c>
      <c r="D278" s="81" t="s">
        <v>703</v>
      </c>
      <c r="E278" s="82" t="s">
        <v>1183</v>
      </c>
      <c r="F278" s="82" t="s">
        <v>1101</v>
      </c>
      <c r="G278" s="83" t="s">
        <v>1120</v>
      </c>
      <c r="H278" s="84" t="s">
        <v>1139</v>
      </c>
      <c r="I278" s="85" t="s">
        <v>3480</v>
      </c>
      <c r="J278" s="85" t="s">
        <v>3984</v>
      </c>
      <c r="K278" s="3"/>
      <c r="L278" s="86">
        <v>44029</v>
      </c>
      <c r="M278" s="87">
        <v>658.48259999975596</v>
      </c>
      <c r="N278" s="88">
        <v>658.48259999975596</v>
      </c>
      <c r="O278" s="88">
        <v>959.14149999991105</v>
      </c>
      <c r="P278" s="89">
        <f t="shared" si="4"/>
        <v>0.68653332172554005</v>
      </c>
      <c r="Q278" s="86">
        <v>43837</v>
      </c>
      <c r="R278" s="90">
        <v>769741.86600000004</v>
      </c>
      <c r="S278" s="90">
        <v>1139619.2744648401</v>
      </c>
      <c r="T278" s="3"/>
      <c r="U278" s="91">
        <v>-2.09240307867731E-3</v>
      </c>
      <c r="V278" s="92">
        <v>0.96353430226372405</v>
      </c>
      <c r="W278" s="91">
        <v>4.10205972002586E-3</v>
      </c>
      <c r="X278" s="92">
        <v>0.41871558787534002</v>
      </c>
      <c r="Y278" s="91">
        <v>-0.31123012216179602</v>
      </c>
      <c r="Z278" s="92">
        <v>-12.972856307343999</v>
      </c>
      <c r="AA278" s="91">
        <v>-0.21396629598981201</v>
      </c>
      <c r="AB278" s="92">
        <v>-0.49860123818507401</v>
      </c>
      <c r="AC278" s="91">
        <v>-3.6445280278712702E-2</v>
      </c>
      <c r="AD278" s="92">
        <v>21.703667924535701</v>
      </c>
      <c r="AE278" s="91">
        <v>-9.5044671754294499E-2</v>
      </c>
      <c r="AF278" s="93">
        <v>11.3349425192573</v>
      </c>
      <c r="AG278" s="91">
        <v>1.6121811919219901E-2</v>
      </c>
      <c r="AH278" s="92">
        <v>0.70595123979728702</v>
      </c>
      <c r="AI278" s="91">
        <v>-0.29180410170840299</v>
      </c>
      <c r="AJ278" s="92">
        <v>-14.697034490935</v>
      </c>
      <c r="AK278" s="91">
        <v>-0.34151740000001202</v>
      </c>
      <c r="AL278" s="91">
        <v>-2.9296796863491199E-2</v>
      </c>
      <c r="AM278" s="92">
        <v>-82.425716954632705</v>
      </c>
      <c r="AN278" s="3"/>
      <c r="AO278" s="94">
        <v>7.9571606695026303E-2</v>
      </c>
      <c r="AP278" s="94">
        <v>-0.17133837096742399</v>
      </c>
      <c r="AQ278" s="94">
        <v>8.5180185531498906E-2</v>
      </c>
      <c r="AR278" s="94">
        <v>-0.32820574828132498</v>
      </c>
      <c r="AS278" s="95">
        <v>7</v>
      </c>
      <c r="AT278" s="95">
        <v>5</v>
      </c>
      <c r="AU278" s="95">
        <v>6</v>
      </c>
      <c r="AV278" s="96">
        <v>6</v>
      </c>
      <c r="AW278" s="3"/>
      <c r="AX278" s="97">
        <v>0.422245781245292</v>
      </c>
      <c r="AY278" s="98">
        <v>-0.385017896219779</v>
      </c>
      <c r="AZ278" s="98">
        <v>8.5391433983090806E-2</v>
      </c>
      <c r="BA278" s="98">
        <v>-0.48287447828306501</v>
      </c>
      <c r="BB278" s="89">
        <v>4.2173869103207799E-2</v>
      </c>
      <c r="BC278" s="99">
        <v>-49.2117377883988</v>
      </c>
      <c r="BD278" s="86">
        <v>43837</v>
      </c>
      <c r="BE278" s="86">
        <v>43913</v>
      </c>
      <c r="BF278" s="95"/>
      <c r="BG278" s="86"/>
      <c r="BH278" s="3"/>
    </row>
    <row r="279" spans="1:60" x14ac:dyDescent="0.25">
      <c r="A279" s="3"/>
      <c r="B279" s="81" t="s">
        <v>1491</v>
      </c>
      <c r="C279" s="81" t="s">
        <v>3985</v>
      </c>
      <c r="D279" s="81" t="s">
        <v>704</v>
      </c>
      <c r="E279" s="82" t="s">
        <v>1161</v>
      </c>
      <c r="F279" s="82" t="s">
        <v>1101</v>
      </c>
      <c r="G279" s="83" t="s">
        <v>1125</v>
      </c>
      <c r="H279" s="84" t="s">
        <v>1145</v>
      </c>
      <c r="I279" s="85" t="s">
        <v>3651</v>
      </c>
      <c r="J279" s="85" t="s">
        <v>3986</v>
      </c>
      <c r="K279" s="3"/>
      <c r="L279" s="86">
        <v>44029</v>
      </c>
      <c r="M279" s="87">
        <v>967031.96625041997</v>
      </c>
      <c r="N279" s="88">
        <v>967031.96625041997</v>
      </c>
      <c r="O279" s="88">
        <v>1062085.58789825</v>
      </c>
      <c r="P279" s="89">
        <f t="shared" si="4"/>
        <v>0.91050286085142096</v>
      </c>
      <c r="Q279" s="86">
        <v>43910</v>
      </c>
      <c r="R279" s="90">
        <v>14028397.078500001</v>
      </c>
      <c r="S279" s="90">
        <v>13114993.555328101</v>
      </c>
      <c r="T279" s="3"/>
      <c r="U279" s="91">
        <v>-4.5252706422616002E-4</v>
      </c>
      <c r="V279" s="92">
        <v>1.12752190370884</v>
      </c>
      <c r="W279" s="91">
        <v>1.11680301888555E-2</v>
      </c>
      <c r="X279" s="92">
        <v>1.1253126347583</v>
      </c>
      <c r="Y279" s="91">
        <v>2.3733500749585801E-2</v>
      </c>
      <c r="Z279" s="92">
        <v>20.523505983786901</v>
      </c>
      <c r="AA279" s="91">
        <v>0.17591625517175999</v>
      </c>
      <c r="AB279" s="92">
        <v>38.489653877972202</v>
      </c>
      <c r="AC279" s="91">
        <v>0.25576283823844298</v>
      </c>
      <c r="AD279" s="92">
        <v>50.924479776236701</v>
      </c>
      <c r="AE279" s="91">
        <v>0.24846530165639699</v>
      </c>
      <c r="AF279" s="93">
        <v>45.685939860355603</v>
      </c>
      <c r="AG279" s="91">
        <v>-3.5078834485830199E-2</v>
      </c>
      <c r="AH279" s="92">
        <v>-4.4141134007077198</v>
      </c>
      <c r="AI279" s="91">
        <v>6.4064074091220405E-2</v>
      </c>
      <c r="AJ279" s="92">
        <v>20.889783089020099</v>
      </c>
      <c r="AK279" s="91">
        <v>0.73294707199209397</v>
      </c>
      <c r="AL279" s="91">
        <v>3.4768243720463901E-2</v>
      </c>
      <c r="AM279" s="92">
        <v>-49.165961239486897</v>
      </c>
      <c r="AN279" s="3"/>
      <c r="AO279" s="94">
        <v>3.66081453266816E-2</v>
      </c>
      <c r="AP279" s="94">
        <v>-2.3569724512526601E-2</v>
      </c>
      <c r="AQ279" s="94">
        <v>0.14201771138323199</v>
      </c>
      <c r="AR279" s="94">
        <v>-9.9573447540897198E-2</v>
      </c>
      <c r="AS279" s="95">
        <v>8</v>
      </c>
      <c r="AT279" s="95">
        <v>4</v>
      </c>
      <c r="AU279" s="95">
        <v>7</v>
      </c>
      <c r="AV279" s="96">
        <v>5</v>
      </c>
      <c r="AW279" s="3"/>
      <c r="AX279" s="97">
        <v>0.13604414552901301</v>
      </c>
      <c r="AY279" s="98">
        <v>1.14632089947918</v>
      </c>
      <c r="AZ279" s="98">
        <v>1.1161376998825301</v>
      </c>
      <c r="BA279" s="98">
        <v>1.80477963166049</v>
      </c>
      <c r="BB279" s="89">
        <v>1.40796032576873E-2</v>
      </c>
      <c r="BC279" s="99">
        <v>-11.593491280102199</v>
      </c>
      <c r="BD279" s="86">
        <v>43910</v>
      </c>
      <c r="BE279" s="86">
        <v>43990</v>
      </c>
      <c r="BF279" s="95"/>
      <c r="BG279" s="86"/>
      <c r="BH279" s="3"/>
    </row>
    <row r="280" spans="1:60" x14ac:dyDescent="0.25">
      <c r="A280" s="3"/>
      <c r="B280" s="81" t="s">
        <v>1492</v>
      </c>
      <c r="C280" s="81" t="s">
        <v>3987</v>
      </c>
      <c r="D280" s="81" t="s">
        <v>704</v>
      </c>
      <c r="E280" s="82" t="s">
        <v>1164</v>
      </c>
      <c r="F280" s="82" t="s">
        <v>1101</v>
      </c>
      <c r="G280" s="83" t="s">
        <v>1125</v>
      </c>
      <c r="H280" s="84" t="s">
        <v>1145</v>
      </c>
      <c r="I280" s="85" t="s">
        <v>3651</v>
      </c>
      <c r="J280" s="85" t="s">
        <v>3988</v>
      </c>
      <c r="K280" s="3"/>
      <c r="L280" s="86">
        <v>44029</v>
      </c>
      <c r="M280" s="87">
        <v>1004512.00500011</v>
      </c>
      <c r="N280" s="88">
        <v>1004512.00500011</v>
      </c>
      <c r="O280" s="88">
        <v>1102653.51621056</v>
      </c>
      <c r="P280" s="89">
        <f t="shared" si="4"/>
        <v>0.9109951496389106</v>
      </c>
      <c r="Q280" s="86">
        <v>43910</v>
      </c>
      <c r="R280" s="90">
        <v>67768208.912249997</v>
      </c>
      <c r="S280" s="90">
        <v>25910946.768874999</v>
      </c>
      <c r="T280" s="3"/>
      <c r="U280" s="91">
        <v>-4.5990395483386199E-4</v>
      </c>
      <c r="V280" s="92">
        <v>1.12678421464807</v>
      </c>
      <c r="W280" s="91">
        <v>1.10722540794086E-2</v>
      </c>
      <c r="X280" s="92">
        <v>1.1157350238136099</v>
      </c>
      <c r="Y280" s="91">
        <v>2.48292190153734E-2</v>
      </c>
      <c r="Z280" s="92">
        <v>20.6330778103729</v>
      </c>
      <c r="AA280" s="91">
        <v>0.177738804080873</v>
      </c>
      <c r="AB280" s="92">
        <v>38.671908768883398</v>
      </c>
      <c r="AC280" s="91">
        <v>0.25893855978036301</v>
      </c>
      <c r="AD280" s="92">
        <v>51.242051930457798</v>
      </c>
      <c r="AE280" s="91">
        <v>0.25241669613023998</v>
      </c>
      <c r="AF280" s="93">
        <v>46.081079307710802</v>
      </c>
      <c r="AG280" s="91">
        <v>-3.5197524336581403E-2</v>
      </c>
      <c r="AH280" s="92">
        <v>-4.4259823857864804</v>
      </c>
      <c r="AI280" s="91">
        <v>6.5250200372247505E-2</v>
      </c>
      <c r="AJ280" s="92">
        <v>21.00839571713</v>
      </c>
      <c r="AK280" s="91">
        <v>0.76793004600098402</v>
      </c>
      <c r="AL280" s="91">
        <v>4.4569891357241397E-2</v>
      </c>
      <c r="AM280" s="92">
        <v>50.1594252776122</v>
      </c>
      <c r="AN280" s="3"/>
      <c r="AO280" s="94">
        <v>3.6610810813726899E-2</v>
      </c>
      <c r="AP280" s="94">
        <v>-2.3562132597362499E-2</v>
      </c>
      <c r="AQ280" s="94">
        <v>0.14210608304536401</v>
      </c>
      <c r="AR280" s="94">
        <v>-9.9500788689474595E-2</v>
      </c>
      <c r="AS280" s="95">
        <v>8</v>
      </c>
      <c r="AT280" s="95">
        <v>4</v>
      </c>
      <c r="AU280" s="95">
        <v>7</v>
      </c>
      <c r="AV280" s="96">
        <v>5</v>
      </c>
      <c r="AW280" s="3"/>
      <c r="AX280" s="97">
        <v>0.136037967976299</v>
      </c>
      <c r="AY280" s="98">
        <v>1.15886664458412</v>
      </c>
      <c r="AZ280" s="98">
        <v>1.1218599869407599</v>
      </c>
      <c r="BA280" s="98">
        <v>1.8255806302167901</v>
      </c>
      <c r="BB280" s="89">
        <v>1.4079054794256101E-2</v>
      </c>
      <c r="BC280" s="99">
        <v>-11.539051389889201</v>
      </c>
      <c r="BD280" s="86">
        <v>43910</v>
      </c>
      <c r="BE280" s="86">
        <v>43990</v>
      </c>
      <c r="BF280" s="95"/>
      <c r="BG280" s="86"/>
      <c r="BH280" s="3"/>
    </row>
    <row r="281" spans="1:60" x14ac:dyDescent="0.25">
      <c r="A281" s="3"/>
      <c r="B281" s="81" t="s">
        <v>1493</v>
      </c>
      <c r="C281" s="81" t="s">
        <v>3989</v>
      </c>
      <c r="D281" s="81" t="s">
        <v>704</v>
      </c>
      <c r="E281" s="82" t="s">
        <v>1221</v>
      </c>
      <c r="F281" s="82" t="s">
        <v>1101</v>
      </c>
      <c r="G281" s="83" t="s">
        <v>1125</v>
      </c>
      <c r="H281" s="84" t="s">
        <v>1145</v>
      </c>
      <c r="I281" s="85" t="s">
        <v>3651</v>
      </c>
      <c r="J281" s="85" t="s">
        <v>3990</v>
      </c>
      <c r="K281" s="3"/>
      <c r="L281" s="86">
        <v>44029</v>
      </c>
      <c r="M281" s="87">
        <v>857556.23624992406</v>
      </c>
      <c r="N281" s="88">
        <v>857556.23624992406</v>
      </c>
      <c r="O281" s="88">
        <v>941871.43315696705</v>
      </c>
      <c r="P281" s="89">
        <f t="shared" si="4"/>
        <v>0.91048120376213648</v>
      </c>
      <c r="Q281" s="86">
        <v>43910</v>
      </c>
      <c r="R281" s="90">
        <v>159079.851</v>
      </c>
      <c r="S281" s="90">
        <v>125976.130904419</v>
      </c>
      <c r="T281" s="3"/>
      <c r="U281" s="91">
        <v>-4.5989104455657098E-4</v>
      </c>
      <c r="V281" s="92">
        <v>1.1267855056758</v>
      </c>
      <c r="W281" s="91">
        <v>1.1029006280295999E-2</v>
      </c>
      <c r="X281" s="92">
        <v>1.1114102439023601</v>
      </c>
      <c r="Y281" s="91">
        <v>2.3780976231137198E-2</v>
      </c>
      <c r="Z281" s="92">
        <v>20.528253531956601</v>
      </c>
      <c r="AA281" s="91">
        <v>0.17597328897681999</v>
      </c>
      <c r="AB281" s="92">
        <v>38.495357258478201</v>
      </c>
      <c r="AC281" s="91">
        <v>0.25582367043534798</v>
      </c>
      <c r="AD281" s="92">
        <v>50.930562995956301</v>
      </c>
      <c r="AE281" s="91">
        <v>0.24853509321837899</v>
      </c>
      <c r="AF281" s="93">
        <v>45.692919016524698</v>
      </c>
      <c r="AG281" s="91">
        <v>-3.5211978437473597E-2</v>
      </c>
      <c r="AH281" s="92">
        <v>-4.4274277958757002</v>
      </c>
      <c r="AI281" s="91">
        <v>6.4113317253941204E-2</v>
      </c>
      <c r="AJ281" s="92">
        <v>20.8947074052994</v>
      </c>
      <c r="AK281" s="91">
        <v>0.69213330225436998</v>
      </c>
      <c r="AL281" s="91">
        <v>4.10729823488509E-2</v>
      </c>
      <c r="AM281" s="92">
        <v>42.579750902950799</v>
      </c>
      <c r="AN281" s="3"/>
      <c r="AO281" s="94">
        <v>3.6608151345717502E-2</v>
      </c>
      <c r="AP281" s="94">
        <v>-2.35697521529801E-2</v>
      </c>
      <c r="AQ281" s="94">
        <v>0.142017845571972</v>
      </c>
      <c r="AR281" s="94">
        <v>-9.9573385189578395E-2</v>
      </c>
      <c r="AS281" s="95">
        <v>8</v>
      </c>
      <c r="AT281" s="95">
        <v>4</v>
      </c>
      <c r="AU281" s="95">
        <v>7</v>
      </c>
      <c r="AV281" s="96">
        <v>5</v>
      </c>
      <c r="AW281" s="3"/>
      <c r="AX281" s="97">
        <v>0.13604428606049601</v>
      </c>
      <c r="AY281" s="98">
        <v>1.1467709500066099</v>
      </c>
      <c r="AZ281" s="98">
        <v>1.11631949204457</v>
      </c>
      <c r="BA281" s="98">
        <v>1.80552907726815</v>
      </c>
      <c r="BB281" s="89">
        <v>1.40796234654954E-2</v>
      </c>
      <c r="BC281" s="99">
        <v>-11.583451865371901</v>
      </c>
      <c r="BD281" s="86">
        <v>43910</v>
      </c>
      <c r="BE281" s="86">
        <v>43990</v>
      </c>
      <c r="BF281" s="95"/>
      <c r="BG281" s="86"/>
      <c r="BH281" s="3"/>
    </row>
    <row r="282" spans="1:60" x14ac:dyDescent="0.25">
      <c r="A282" s="3"/>
      <c r="B282" s="81" t="s">
        <v>1494</v>
      </c>
      <c r="C282" s="81" t="s">
        <v>3991</v>
      </c>
      <c r="D282" s="81" t="s">
        <v>705</v>
      </c>
      <c r="E282" s="82" t="s">
        <v>1160</v>
      </c>
      <c r="F282" s="82" t="s">
        <v>1101</v>
      </c>
      <c r="G282" s="83" t="s">
        <v>1125</v>
      </c>
      <c r="H282" s="84" t="s">
        <v>1144</v>
      </c>
      <c r="I282" s="85" t="s">
        <v>3480</v>
      </c>
      <c r="J282" s="85" t="s">
        <v>3992</v>
      </c>
      <c r="K282" s="3"/>
      <c r="L282" s="86">
        <v>44029</v>
      </c>
      <c r="M282" s="87">
        <v>1343.3563000001</v>
      </c>
      <c r="N282" s="88">
        <v>1343.3563000001</v>
      </c>
      <c r="O282" s="88">
        <v>1343.3563000001</v>
      </c>
      <c r="P282" s="89">
        <f t="shared" si="4"/>
        <v>1</v>
      </c>
      <c r="Q282" s="86">
        <v>44029</v>
      </c>
      <c r="R282" s="90">
        <v>10503130.198000001</v>
      </c>
      <c r="S282" s="90">
        <v>10225771.3104688</v>
      </c>
      <c r="T282" s="3"/>
      <c r="U282" s="91">
        <v>3.4987115213880298E-6</v>
      </c>
      <c r="V282" s="92">
        <v>1.1731244812835899</v>
      </c>
      <c r="W282" s="91">
        <v>1.1241766333114401E-4</v>
      </c>
      <c r="X282" s="92">
        <v>1.9751382205868102E-2</v>
      </c>
      <c r="Y282" s="91">
        <v>2.94719580779201E-3</v>
      </c>
      <c r="Z282" s="92">
        <v>18.4448754896293</v>
      </c>
      <c r="AA282" s="91">
        <v>9.3102394075685897E-3</v>
      </c>
      <c r="AB282" s="92">
        <v>21.829052301560299</v>
      </c>
      <c r="AC282" s="91">
        <v>2.2335803563692001E-2</v>
      </c>
      <c r="AD282" s="92">
        <v>27.581776308768902</v>
      </c>
      <c r="AE282" s="91">
        <v>3.4538969055574902E-2</v>
      </c>
      <c r="AF282" s="93">
        <v>24.2933066002443</v>
      </c>
      <c r="AG282" s="91">
        <v>6.0821517763542902E-5</v>
      </c>
      <c r="AH282" s="92">
        <v>-0.90014780034834996</v>
      </c>
      <c r="AI282" s="91">
        <v>3.5262762630736701E-3</v>
      </c>
      <c r="AJ282" s="92">
        <v>14.836003306219901</v>
      </c>
      <c r="AK282" s="91">
        <v>0.21351065943978001</v>
      </c>
      <c r="AL282" s="91">
        <v>2.190071037694E-2</v>
      </c>
      <c r="AM282" s="92">
        <v>24.8535237914475</v>
      </c>
      <c r="AN282" s="3"/>
      <c r="AO282" s="94">
        <v>1.10302386019612E-4</v>
      </c>
      <c r="AP282" s="94">
        <v>3.42428393196315E-6</v>
      </c>
      <c r="AQ282" s="94">
        <v>1.0663019966159501E-3</v>
      </c>
      <c r="AR282" s="94">
        <v>6.0821517763542902E-5</v>
      </c>
      <c r="AS282" s="95">
        <v>12</v>
      </c>
      <c r="AT282" s="95">
        <v>0</v>
      </c>
      <c r="AU282" s="95">
        <v>7</v>
      </c>
      <c r="AV282" s="96">
        <v>5</v>
      </c>
      <c r="AW282" s="3"/>
      <c r="AX282" s="97">
        <v>4.5824024749379098E-4</v>
      </c>
      <c r="AY282" s="98">
        <v>-44.356185867451103</v>
      </c>
      <c r="AZ282" s="98">
        <v>0.57872050805781305</v>
      </c>
      <c r="BA282" s="98">
        <v>-15.252925562817801</v>
      </c>
      <c r="BB282" s="89">
        <v>4.7343568552804497E-5</v>
      </c>
      <c r="BC282" s="99">
        <v>0</v>
      </c>
      <c r="BD282" s="86">
        <v>44029</v>
      </c>
      <c r="BE282" s="86"/>
      <c r="BF282" s="95"/>
      <c r="BG282" s="86"/>
      <c r="BH282" s="3"/>
    </row>
    <row r="283" spans="1:60" x14ac:dyDescent="0.25">
      <c r="A283" s="3"/>
      <c r="B283" s="81" t="s">
        <v>1495</v>
      </c>
      <c r="C283" s="81" t="s">
        <v>3993</v>
      </c>
      <c r="D283" s="81" t="s">
        <v>706</v>
      </c>
      <c r="E283" s="82" t="s">
        <v>1161</v>
      </c>
      <c r="F283" s="82" t="s">
        <v>1101</v>
      </c>
      <c r="G283" s="83" t="s">
        <v>1125</v>
      </c>
      <c r="H283" s="84" t="s">
        <v>1144</v>
      </c>
      <c r="I283" s="85" t="s">
        <v>3480</v>
      </c>
      <c r="J283" s="85" t="s">
        <v>3994</v>
      </c>
      <c r="K283" s="3"/>
      <c r="L283" s="86">
        <v>44029</v>
      </c>
      <c r="M283" s="87">
        <v>2579.01300000027</v>
      </c>
      <c r="N283" s="88">
        <v>2579.01300000027</v>
      </c>
      <c r="O283" s="88">
        <v>2579.01300000027</v>
      </c>
      <c r="P283" s="89">
        <f t="shared" si="4"/>
        <v>1</v>
      </c>
      <c r="Q283" s="86">
        <v>44029</v>
      </c>
      <c r="R283" s="90">
        <v>70892799.165000007</v>
      </c>
      <c r="S283" s="90">
        <v>61914435.059</v>
      </c>
      <c r="T283" s="3"/>
      <c r="U283" s="91">
        <v>1.2756981959682899E-5</v>
      </c>
      <c r="V283" s="92">
        <v>1.1740503083274201</v>
      </c>
      <c r="W283" s="91">
        <v>2.7052546647610099E-4</v>
      </c>
      <c r="X283" s="92">
        <v>3.5562162520363899E-2</v>
      </c>
      <c r="Y283" s="91">
        <v>5.2811099121754497E-3</v>
      </c>
      <c r="Z283" s="92">
        <v>18.678266900067701</v>
      </c>
      <c r="AA283" s="91">
        <v>1.35895777584665E-2</v>
      </c>
      <c r="AB283" s="92">
        <v>22.256986136635501</v>
      </c>
      <c r="AC283" s="91">
        <v>3.7694891718274399E-2</v>
      </c>
      <c r="AD283" s="92">
        <v>29.1176851242199</v>
      </c>
      <c r="AE283" s="91">
        <v>6.0824595080703099E-2</v>
      </c>
      <c r="AF283" s="93">
        <v>26.9218692027498</v>
      </c>
      <c r="AG283" s="91">
        <v>2.18968896660954E-4</v>
      </c>
      <c r="AH283" s="92">
        <v>-0.88433306245860899</v>
      </c>
      <c r="AI283" s="91">
        <v>5.8666417899075904E-3</v>
      </c>
      <c r="AJ283" s="92">
        <v>15.0700398588961</v>
      </c>
      <c r="AK283" s="91">
        <v>0.73743448443012305</v>
      </c>
      <c r="AL283" s="91">
        <v>3.4934601761051502E-2</v>
      </c>
      <c r="AM283" s="92">
        <v>-48.717219995683998</v>
      </c>
      <c r="AN283" s="3"/>
      <c r="AO283" s="94">
        <v>8.4438817248155796E-4</v>
      </c>
      <c r="AP283" s="94">
        <v>3.6845012800768001E-6</v>
      </c>
      <c r="AQ283" s="94">
        <v>1.7903609714267101E-3</v>
      </c>
      <c r="AR283" s="94">
        <v>1.17138421046548E-4</v>
      </c>
      <c r="AS283" s="95">
        <v>12</v>
      </c>
      <c r="AT283" s="95">
        <v>0</v>
      </c>
      <c r="AU283" s="95">
        <v>7</v>
      </c>
      <c r="AV283" s="96">
        <v>5</v>
      </c>
      <c r="AW283" s="3"/>
      <c r="AX283" s="97">
        <v>1.17690793833731E-3</v>
      </c>
      <c r="AY283" s="98">
        <v>-13.5204742566275</v>
      </c>
      <c r="AZ283" s="98">
        <v>0.59355843533467101</v>
      </c>
      <c r="BA283" s="98">
        <v>-13.0670736797183</v>
      </c>
      <c r="BB283" s="89">
        <v>1.21623069205867E-4</v>
      </c>
      <c r="BC283" s="99">
        <v>0</v>
      </c>
      <c r="BD283" s="86">
        <v>44029</v>
      </c>
      <c r="BE283" s="86"/>
      <c r="BF283" s="95"/>
      <c r="BG283" s="86"/>
      <c r="BH283" s="3"/>
    </row>
    <row r="284" spans="1:60" x14ac:dyDescent="0.25">
      <c r="A284" s="3"/>
      <c r="B284" s="81" t="s">
        <v>1496</v>
      </c>
      <c r="C284" s="81" t="s">
        <v>3995</v>
      </c>
      <c r="D284" s="81" t="s">
        <v>706</v>
      </c>
      <c r="E284" s="82" t="s">
        <v>1162</v>
      </c>
      <c r="F284" s="82" t="s">
        <v>1101</v>
      </c>
      <c r="G284" s="83" t="s">
        <v>1125</v>
      </c>
      <c r="H284" s="84" t="s">
        <v>1144</v>
      </c>
      <c r="I284" s="85" t="s">
        <v>3480</v>
      </c>
      <c r="J284" s="85" t="s">
        <v>3996</v>
      </c>
      <c r="K284" s="3"/>
      <c r="L284" s="86">
        <v>44029</v>
      </c>
      <c r="M284" s="87">
        <v>1843.4052000008501</v>
      </c>
      <c r="N284" s="88">
        <v>1843.4052000008501</v>
      </c>
      <c r="O284" s="88">
        <v>1843.4052000008501</v>
      </c>
      <c r="P284" s="89">
        <f t="shared" si="4"/>
        <v>1</v>
      </c>
      <c r="Q284" s="86">
        <v>44029</v>
      </c>
      <c r="R284" s="90">
        <v>34542257.056000002</v>
      </c>
      <c r="S284" s="90">
        <v>36273838.846000001</v>
      </c>
      <c r="T284" s="3"/>
      <c r="U284" s="91">
        <v>7.0522164605790698E-6</v>
      </c>
      <c r="V284" s="92">
        <v>1.1734798317775099</v>
      </c>
      <c r="W284" s="91">
        <v>2.1985892635711899E-4</v>
      </c>
      <c r="X284" s="92">
        <v>3.0495508508465701E-2</v>
      </c>
      <c r="Y284" s="91">
        <v>6.2296652413351703E-3</v>
      </c>
      <c r="Z284" s="92">
        <v>18.773122432961799</v>
      </c>
      <c r="AA284" s="91">
        <v>1.5954586506268201E-2</v>
      </c>
      <c r="AB284" s="92">
        <v>22.493487011437502</v>
      </c>
      <c r="AC284" s="91">
        <v>4.3021723975471098E-2</v>
      </c>
      <c r="AD284" s="92">
        <v>29.650368349946799</v>
      </c>
      <c r="AE284" s="91">
        <v>6.8923821041607894E-2</v>
      </c>
      <c r="AF284" s="93">
        <v>27.731791798840302</v>
      </c>
      <c r="AG284" s="91">
        <v>1.2570710350701101E-4</v>
      </c>
      <c r="AH284" s="92">
        <v>-0.89365924177400302</v>
      </c>
      <c r="AI284" s="91">
        <v>6.9471180013351798E-3</v>
      </c>
      <c r="AJ284" s="92">
        <v>15.1780874800461</v>
      </c>
      <c r="AK284" s="91">
        <v>0.81764911208301805</v>
      </c>
      <c r="AL284" s="91">
        <v>3.7842281291886999E-2</v>
      </c>
      <c r="AM284" s="92">
        <v>-40.695757230394499</v>
      </c>
      <c r="AN284" s="3"/>
      <c r="AO284" s="94">
        <v>8.5258539729693395E-4</v>
      </c>
      <c r="AP284" s="94">
        <v>6.9438683567568702E-6</v>
      </c>
      <c r="AQ284" s="94">
        <v>1.98358267334697E-3</v>
      </c>
      <c r="AR284" s="94">
        <v>1.2570710350701101E-4</v>
      </c>
      <c r="AS284" s="95">
        <v>12</v>
      </c>
      <c r="AT284" s="95">
        <v>0</v>
      </c>
      <c r="AU284" s="95">
        <v>7</v>
      </c>
      <c r="AV284" s="96">
        <v>5</v>
      </c>
      <c r="AW284" s="3"/>
      <c r="AX284" s="97">
        <v>1.22212052300256E-3</v>
      </c>
      <c r="AY284" s="98">
        <v>-11.261872032977401</v>
      </c>
      <c r="AZ284" s="98">
        <v>0.60139452396469995</v>
      </c>
      <c r="BA284" s="98">
        <v>-12.1754119796969</v>
      </c>
      <c r="BB284" s="89">
        <v>1.26294428730205E-4</v>
      </c>
      <c r="BC284" s="99">
        <v>0</v>
      </c>
      <c r="BD284" s="86">
        <v>44029</v>
      </c>
      <c r="BE284" s="86"/>
      <c r="BF284" s="95"/>
      <c r="BG284" s="86"/>
      <c r="BH284" s="3"/>
    </row>
    <row r="285" spans="1:60" x14ac:dyDescent="0.25">
      <c r="A285" s="3"/>
      <c r="B285" s="81" t="s">
        <v>1497</v>
      </c>
      <c r="C285" s="81" t="s">
        <v>3997</v>
      </c>
      <c r="D285" s="81" t="s">
        <v>706</v>
      </c>
      <c r="E285" s="82" t="s">
        <v>1164</v>
      </c>
      <c r="F285" s="82" t="s">
        <v>1101</v>
      </c>
      <c r="G285" s="83" t="s">
        <v>1125</v>
      </c>
      <c r="H285" s="84" t="s">
        <v>1144</v>
      </c>
      <c r="I285" s="85" t="s">
        <v>3480</v>
      </c>
      <c r="J285" s="85" t="s">
        <v>3998</v>
      </c>
      <c r="K285" s="3"/>
      <c r="L285" s="86">
        <v>44029</v>
      </c>
      <c r="M285" s="87">
        <v>1770.45309999958</v>
      </c>
      <c r="N285" s="88">
        <v>1770.45309999958</v>
      </c>
      <c r="O285" s="88">
        <v>1770.45309999958</v>
      </c>
      <c r="P285" s="89">
        <f t="shared" si="4"/>
        <v>1</v>
      </c>
      <c r="Q285" s="86">
        <v>44029</v>
      </c>
      <c r="R285" s="90">
        <v>9493115.8809999991</v>
      </c>
      <c r="S285" s="90">
        <v>8500195.3126718793</v>
      </c>
      <c r="T285" s="3"/>
      <c r="U285" s="91">
        <v>3.72787326341495E-6</v>
      </c>
      <c r="V285" s="92">
        <v>1.1731473974577999</v>
      </c>
      <c r="W285" s="91">
        <v>1.2518136827566201E-4</v>
      </c>
      <c r="X285" s="92">
        <v>2.102775270032E-2</v>
      </c>
      <c r="Y285" s="91">
        <v>5.3686575265601303E-3</v>
      </c>
      <c r="Z285" s="92">
        <v>18.687021661491599</v>
      </c>
      <c r="AA285" s="91">
        <v>1.41867896854819E-2</v>
      </c>
      <c r="AB285" s="92">
        <v>22.316707329358898</v>
      </c>
      <c r="AC285" s="91">
        <v>3.9458734419895301E-2</v>
      </c>
      <c r="AD285" s="92">
        <v>29.2940693943819</v>
      </c>
      <c r="AE285" s="91">
        <v>6.4011369628133294E-2</v>
      </c>
      <c r="AF285" s="93">
        <v>27.240546657500101</v>
      </c>
      <c r="AG285" s="91">
        <v>7.3545905252103694E-5</v>
      </c>
      <c r="AH285" s="92">
        <v>-0.89887536159949399</v>
      </c>
      <c r="AI285" s="91">
        <v>5.99196162329463E-3</v>
      </c>
      <c r="AJ285" s="92">
        <v>15.082571842242</v>
      </c>
      <c r="AK285" s="91">
        <v>0.54166936607391103</v>
      </c>
      <c r="AL285" s="91">
        <v>3.3732303571014199E-2</v>
      </c>
      <c r="AM285" s="92">
        <v>27.966510946163901</v>
      </c>
      <c r="AN285" s="3"/>
      <c r="AO285" s="94">
        <v>8.4712697753275301E-4</v>
      </c>
      <c r="AP285" s="94">
        <v>3.6714318412123201E-6</v>
      </c>
      <c r="AQ285" s="94">
        <v>1.8199701771664E-3</v>
      </c>
      <c r="AR285" s="94">
        <v>7.3545905252103694E-5</v>
      </c>
      <c r="AS285" s="95">
        <v>12</v>
      </c>
      <c r="AT285" s="95">
        <v>0</v>
      </c>
      <c r="AU285" s="95">
        <v>7</v>
      </c>
      <c r="AV285" s="96">
        <v>5</v>
      </c>
      <c r="AW285" s="3"/>
      <c r="AX285" s="97">
        <v>1.2011217362180599E-3</v>
      </c>
      <c r="AY285" s="98">
        <v>-12.8217543236678</v>
      </c>
      <c r="AZ285" s="98">
        <v>0.59556717434861595</v>
      </c>
      <c r="BA285" s="98">
        <v>-12.7894435145136</v>
      </c>
      <c r="BB285" s="89">
        <v>1.2412457457585901E-4</v>
      </c>
      <c r="BC285" s="99">
        <v>0</v>
      </c>
      <c r="BD285" s="86">
        <v>44029</v>
      </c>
      <c r="BE285" s="86"/>
      <c r="BF285" s="95"/>
      <c r="BG285" s="86"/>
      <c r="BH285" s="3"/>
    </row>
    <row r="286" spans="1:60" x14ac:dyDescent="0.25">
      <c r="A286" s="3"/>
      <c r="B286" s="81" t="s">
        <v>1498</v>
      </c>
      <c r="C286" s="81" t="s">
        <v>3999</v>
      </c>
      <c r="D286" s="81" t="s">
        <v>706</v>
      </c>
      <c r="E286" s="82" t="s">
        <v>1208</v>
      </c>
      <c r="F286" s="82" t="s">
        <v>1101</v>
      </c>
      <c r="G286" s="83" t="s">
        <v>1125</v>
      </c>
      <c r="H286" s="84" t="s">
        <v>1144</v>
      </c>
      <c r="I286" s="85" t="s">
        <v>3480</v>
      </c>
      <c r="J286" s="85" t="s">
        <v>4000</v>
      </c>
      <c r="K286" s="3"/>
      <c r="L286" s="86">
        <v>44029</v>
      </c>
      <c r="M286" s="87">
        <v>1616.2995999995601</v>
      </c>
      <c r="N286" s="88">
        <v>1616.2995999995601</v>
      </c>
      <c r="O286" s="88">
        <v>1616.2995999995601</v>
      </c>
      <c r="P286" s="89">
        <f t="shared" si="4"/>
        <v>1</v>
      </c>
      <c r="Q286" s="86">
        <v>44029</v>
      </c>
      <c r="R286" s="90">
        <v>564858987.57299995</v>
      </c>
      <c r="S286" s="90">
        <v>287480986.08450001</v>
      </c>
      <c r="T286" s="3"/>
      <c r="U286" s="91">
        <v>1.24978378153173E-5</v>
      </c>
      <c r="V286" s="92">
        <v>1.17402439391299</v>
      </c>
      <c r="W286" s="91">
        <v>4.2708337423391602E-4</v>
      </c>
      <c r="X286" s="92">
        <v>5.1217953296145403E-2</v>
      </c>
      <c r="Y286" s="91">
        <v>7.9775113008508907E-3</v>
      </c>
      <c r="Z286" s="92">
        <v>18.947907038935199</v>
      </c>
      <c r="AA286" s="91">
        <v>1.9807347662208499E-2</v>
      </c>
      <c r="AB286" s="92">
        <v>22.8787631270243</v>
      </c>
      <c r="AC286" s="91">
        <v>5.0130881436416502E-2</v>
      </c>
      <c r="AD286" s="92">
        <v>30.3612840960268</v>
      </c>
      <c r="AE286" s="91">
        <v>7.8596490900963503E-2</v>
      </c>
      <c r="AF286" s="93">
        <v>28.699058784783102</v>
      </c>
      <c r="AG286" s="91">
        <v>2.2822759456175799E-4</v>
      </c>
      <c r="AH286" s="92">
        <v>-0.88340719266852796</v>
      </c>
      <c r="AI286" s="91">
        <v>8.9050577844318503E-3</v>
      </c>
      <c r="AJ286" s="92">
        <v>15.3738814583485</v>
      </c>
      <c r="AK286" s="91">
        <v>0.616299600000493</v>
      </c>
      <c r="AL286" s="91">
        <v>3.74844659490918E-2</v>
      </c>
      <c r="AM286" s="92">
        <v>35.429534338822101</v>
      </c>
      <c r="AN286" s="3"/>
      <c r="AO286" s="94">
        <v>8.5536400547425696E-4</v>
      </c>
      <c r="AP286" s="94">
        <v>1.0763969839899801E-5</v>
      </c>
      <c r="AQ286" s="94">
        <v>2.2671898204862399E-3</v>
      </c>
      <c r="AR286" s="94">
        <v>2.2822759456175799E-4</v>
      </c>
      <c r="AS286" s="95">
        <v>12</v>
      </c>
      <c r="AT286" s="95">
        <v>0</v>
      </c>
      <c r="AU286" s="95">
        <v>7</v>
      </c>
      <c r="AV286" s="96">
        <v>5</v>
      </c>
      <c r="AW286" s="3"/>
      <c r="AX286" s="97">
        <v>1.2661769738633701E-3</v>
      </c>
      <c r="AY286" s="98">
        <v>-8.0042678040481405</v>
      </c>
      <c r="AZ286" s="98">
        <v>0.61407901187158098</v>
      </c>
      <c r="BA286" s="98">
        <v>-10.361808970439601</v>
      </c>
      <c r="BB286" s="89">
        <v>1.30846212677795E-4</v>
      </c>
      <c r="BC286" s="99">
        <v>0</v>
      </c>
      <c r="BD286" s="86">
        <v>44029</v>
      </c>
      <c r="BE286" s="86"/>
      <c r="BF286" s="95"/>
      <c r="BG286" s="86"/>
      <c r="BH286" s="3"/>
    </row>
    <row r="287" spans="1:60" x14ac:dyDescent="0.25">
      <c r="A287" s="3"/>
      <c r="B287" s="81" t="s">
        <v>1499</v>
      </c>
      <c r="C287" s="81" t="s">
        <v>4001</v>
      </c>
      <c r="D287" s="81" t="s">
        <v>707</v>
      </c>
      <c r="E287" s="82" t="s">
        <v>1161</v>
      </c>
      <c r="F287" s="82" t="s">
        <v>1101</v>
      </c>
      <c r="G287" s="83" t="s">
        <v>1123</v>
      </c>
      <c r="H287" s="84" t="s">
        <v>1131</v>
      </c>
      <c r="I287" s="85" t="s">
        <v>3480</v>
      </c>
      <c r="J287" s="85" t="s">
        <v>4002</v>
      </c>
      <c r="K287" s="3"/>
      <c r="L287" s="86">
        <v>44029</v>
      </c>
      <c r="M287" s="87">
        <v>1669.9411999992999</v>
      </c>
      <c r="N287" s="88">
        <v>1669.9411999992999</v>
      </c>
      <c r="O287" s="88">
        <v>1682.9514000006</v>
      </c>
      <c r="P287" s="89">
        <f t="shared" si="4"/>
        <v>0.99226941431505666</v>
      </c>
      <c r="Q287" s="86">
        <v>44020</v>
      </c>
      <c r="R287" s="90">
        <v>2179312.7439999999</v>
      </c>
      <c r="S287" s="90">
        <v>2382953.0438710898</v>
      </c>
      <c r="T287" s="3"/>
      <c r="U287" s="91">
        <v>-3.4676964769460002E-3</v>
      </c>
      <c r="V287" s="92">
        <v>0.82600496243685495</v>
      </c>
      <c r="W287" s="91">
        <v>-1.79497928274941E-3</v>
      </c>
      <c r="X287" s="92">
        <v>-0.17098831240218701</v>
      </c>
      <c r="Y287" s="91">
        <v>2.5452126708842102E-2</v>
      </c>
      <c r="Z287" s="92">
        <v>20.6953685797343</v>
      </c>
      <c r="AA287" s="91">
        <v>3.13653571811301E-2</v>
      </c>
      <c r="AB287" s="92">
        <v>24.034564078901901</v>
      </c>
      <c r="AC287" s="91">
        <v>8.0391599458380397E-2</v>
      </c>
      <c r="AD287" s="92">
        <v>33.387355898215901</v>
      </c>
      <c r="AE287" s="91">
        <v>0.102787654788699</v>
      </c>
      <c r="AF287" s="93">
        <v>31.1181751735567</v>
      </c>
      <c r="AG287" s="91">
        <v>-5.02468310969562E-3</v>
      </c>
      <c r="AH287" s="92">
        <v>-1.4086982630942699</v>
      </c>
      <c r="AI287" s="91">
        <v>2.7220834297622801E-2</v>
      </c>
      <c r="AJ287" s="92">
        <v>17.205459109682099</v>
      </c>
      <c r="AK287" s="91">
        <v>0.66994119999930302</v>
      </c>
      <c r="AL287" s="91">
        <v>4.1876144787238397E-2</v>
      </c>
      <c r="AM287" s="92">
        <v>35.365626180777298</v>
      </c>
      <c r="AN287" s="3"/>
      <c r="AO287" s="94">
        <v>1.39480232701317E-2</v>
      </c>
      <c r="AP287" s="94">
        <v>-1.65838884140612E-2</v>
      </c>
      <c r="AQ287" s="94">
        <v>2.60102396805451E-2</v>
      </c>
      <c r="AR287" s="94">
        <v>-1.53025632444042E-2</v>
      </c>
      <c r="AS287" s="95">
        <v>7</v>
      </c>
      <c r="AT287" s="95">
        <v>5</v>
      </c>
      <c r="AU287" s="95">
        <v>7</v>
      </c>
      <c r="AV287" s="96">
        <v>5</v>
      </c>
      <c r="AW287" s="3"/>
      <c r="AX287" s="97">
        <v>3.5046140219965299E-2</v>
      </c>
      <c r="AY287" s="98">
        <v>0.17720745684960101</v>
      </c>
      <c r="AZ287" s="98">
        <v>0.66564439832472999</v>
      </c>
      <c r="BA287" s="98">
        <v>0.24048016343203901</v>
      </c>
      <c r="BB287" s="89">
        <v>3.6165586519382501E-3</v>
      </c>
      <c r="BC287" s="99">
        <v>-4.66251162160916</v>
      </c>
      <c r="BD287" s="86">
        <v>43747</v>
      </c>
      <c r="BE287" s="86">
        <v>43783</v>
      </c>
      <c r="BF287" s="95">
        <v>152</v>
      </c>
      <c r="BG287" s="86">
        <v>43959</v>
      </c>
      <c r="BH287" s="3"/>
    </row>
    <row r="288" spans="1:60" x14ac:dyDescent="0.25">
      <c r="A288" s="3"/>
      <c r="B288" s="81" t="s">
        <v>1500</v>
      </c>
      <c r="C288" s="81" t="s">
        <v>4003</v>
      </c>
      <c r="D288" s="81" t="s">
        <v>707</v>
      </c>
      <c r="E288" s="82" t="s">
        <v>1170</v>
      </c>
      <c r="F288" s="82" t="s">
        <v>1101</v>
      </c>
      <c r="G288" s="83" t="s">
        <v>1123</v>
      </c>
      <c r="H288" s="84" t="s">
        <v>1131</v>
      </c>
      <c r="I288" s="85" t="s">
        <v>3480</v>
      </c>
      <c r="J288" s="85" t="s">
        <v>4004</v>
      </c>
      <c r="K288" s="3"/>
      <c r="L288" s="86">
        <v>44029</v>
      </c>
      <c r="M288" s="87">
        <v>1783.77649999969</v>
      </c>
      <c r="N288" s="88">
        <v>1783.77649999969</v>
      </c>
      <c r="O288" s="88">
        <v>1797.33750000037</v>
      </c>
      <c r="P288" s="89">
        <f t="shared" si="4"/>
        <v>0.99245495072534951</v>
      </c>
      <c r="Q288" s="86">
        <v>44020</v>
      </c>
      <c r="R288" s="90">
        <v>221763.79199999999</v>
      </c>
      <c r="S288" s="90">
        <v>265698.59842138703</v>
      </c>
      <c r="T288" s="3"/>
      <c r="U288" s="91">
        <v>-3.4469747251932902E-3</v>
      </c>
      <c r="V288" s="92">
        <v>0.82807713761212698</v>
      </c>
      <c r="W288" s="91">
        <v>-1.17281707298389E-3</v>
      </c>
      <c r="X288" s="92">
        <v>-0.108772091425635</v>
      </c>
      <c r="Y288" s="91">
        <v>2.93348722971132E-2</v>
      </c>
      <c r="Z288" s="92">
        <v>21.083643138554201</v>
      </c>
      <c r="AA288" s="91">
        <v>3.9244130157385398E-2</v>
      </c>
      <c r="AB288" s="92">
        <v>24.822441376541999</v>
      </c>
      <c r="AC288" s="91">
        <v>9.6950875471520703E-2</v>
      </c>
      <c r="AD288" s="92">
        <v>35.043283499544501</v>
      </c>
      <c r="AE288" s="91">
        <v>0.128233189985622</v>
      </c>
      <c r="AF288" s="93">
        <v>33.662728693277998</v>
      </c>
      <c r="AG288" s="91">
        <v>-4.6733206418139196E-3</v>
      </c>
      <c r="AH288" s="92">
        <v>-1.3735620163061</v>
      </c>
      <c r="AI288" s="91">
        <v>3.14744363222417E-2</v>
      </c>
      <c r="AJ288" s="92">
        <v>17.630819312122199</v>
      </c>
      <c r="AK288" s="91">
        <v>0.78377650000038601</v>
      </c>
      <c r="AL288" s="91">
        <v>4.7387134676682797E-2</v>
      </c>
      <c r="AM288" s="92">
        <v>46.749156180885599</v>
      </c>
      <c r="AN288" s="3"/>
      <c r="AO288" s="94">
        <v>1.39691543317895E-2</v>
      </c>
      <c r="AP288" s="94">
        <v>-1.6563371670599701E-2</v>
      </c>
      <c r="AQ288" s="94">
        <v>2.6649656127119701E-2</v>
      </c>
      <c r="AR288" s="94">
        <v>-1.4666719715023599E-2</v>
      </c>
      <c r="AS288" s="95">
        <v>7</v>
      </c>
      <c r="AT288" s="95">
        <v>5</v>
      </c>
      <c r="AU288" s="95">
        <v>7</v>
      </c>
      <c r="AV288" s="96">
        <v>5</v>
      </c>
      <c r="AW288" s="3"/>
      <c r="AX288" s="97">
        <v>3.5060633374741898E-2</v>
      </c>
      <c r="AY288" s="98">
        <v>0.38392352323580797</v>
      </c>
      <c r="AZ288" s="98">
        <v>0.691960637745069</v>
      </c>
      <c r="BA288" s="98">
        <v>0.524082380447908</v>
      </c>
      <c r="BB288" s="89">
        <v>3.61814696111196E-3</v>
      </c>
      <c r="BC288" s="99">
        <v>-4.5909976152106502</v>
      </c>
      <c r="BD288" s="86">
        <v>43747</v>
      </c>
      <c r="BE288" s="86">
        <v>43783</v>
      </c>
      <c r="BF288" s="95">
        <v>146</v>
      </c>
      <c r="BG288" s="86">
        <v>43951</v>
      </c>
      <c r="BH288" s="3"/>
    </row>
    <row r="289" spans="1:60" x14ac:dyDescent="0.25">
      <c r="A289" s="3"/>
      <c r="B289" s="81" t="s">
        <v>1501</v>
      </c>
      <c r="C289" s="81" t="s">
        <v>4005</v>
      </c>
      <c r="D289" s="81" t="s">
        <v>707</v>
      </c>
      <c r="E289" s="82" t="s">
        <v>1164</v>
      </c>
      <c r="F289" s="82" t="s">
        <v>1101</v>
      </c>
      <c r="G289" s="83" t="s">
        <v>1123</v>
      </c>
      <c r="H289" s="84" t="s">
        <v>1131</v>
      </c>
      <c r="I289" s="85" t="s">
        <v>3480</v>
      </c>
      <c r="J289" s="85" t="s">
        <v>4006</v>
      </c>
      <c r="K289" s="3"/>
      <c r="L289" s="86">
        <v>44029</v>
      </c>
      <c r="M289" s="87">
        <v>1753.02690000087</v>
      </c>
      <c r="N289" s="88">
        <v>1753.02690000087</v>
      </c>
      <c r="O289" s="88">
        <v>1766.48460000008</v>
      </c>
      <c r="P289" s="89">
        <f t="shared" si="4"/>
        <v>0.99238164884131486</v>
      </c>
      <c r="Q289" s="86">
        <v>44020</v>
      </c>
      <c r="R289" s="90">
        <v>2681960.0150000001</v>
      </c>
      <c r="S289" s="90">
        <v>3184833.96905859</v>
      </c>
      <c r="T289" s="3"/>
      <c r="U289" s="91">
        <v>-3.45516631750797E-3</v>
      </c>
      <c r="V289" s="92">
        <v>0.82725797838065795</v>
      </c>
      <c r="W289" s="91">
        <v>-1.41867007369001E-3</v>
      </c>
      <c r="X289" s="92">
        <v>-0.13335739149624701</v>
      </c>
      <c r="Y289" s="91">
        <v>2.7800190735433699E-2</v>
      </c>
      <c r="Z289" s="92">
        <v>20.930174982379</v>
      </c>
      <c r="AA289" s="91">
        <v>3.6126756373050697E-2</v>
      </c>
      <c r="AB289" s="92">
        <v>24.510703998094002</v>
      </c>
      <c r="AC289" s="91">
        <v>9.0384252233052395E-2</v>
      </c>
      <c r="AD289" s="92">
        <v>34.386621175683104</v>
      </c>
      <c r="AE289" s="91">
        <v>0.118119936647417</v>
      </c>
      <c r="AF289" s="93">
        <v>32.6514033594285</v>
      </c>
      <c r="AG289" s="91">
        <v>-4.8121391746462896E-3</v>
      </c>
      <c r="AH289" s="92">
        <v>-1.3874438695893301</v>
      </c>
      <c r="AI289" s="91">
        <v>2.9792987175824199E-2</v>
      </c>
      <c r="AJ289" s="92">
        <v>17.462674397480399</v>
      </c>
      <c r="AK289" s="91">
        <v>0.75302690000156902</v>
      </c>
      <c r="AL289" s="91">
        <v>4.5931123620903201E-2</v>
      </c>
      <c r="AM289" s="92">
        <v>43.6741961810039</v>
      </c>
      <c r="AN289" s="3"/>
      <c r="AO289" s="94">
        <v>1.39608200861403E-2</v>
      </c>
      <c r="AP289" s="94">
        <v>-1.6571465842389398E-2</v>
      </c>
      <c r="AQ289" s="94">
        <v>2.6397280858873301E-2</v>
      </c>
      <c r="AR289" s="94">
        <v>-1.49177566954677E-2</v>
      </c>
      <c r="AS289" s="95">
        <v>7</v>
      </c>
      <c r="AT289" s="95">
        <v>5</v>
      </c>
      <c r="AU289" s="95">
        <v>7</v>
      </c>
      <c r="AV289" s="96">
        <v>5</v>
      </c>
      <c r="AW289" s="3"/>
      <c r="AX289" s="97">
        <v>3.5054700668442802E-2</v>
      </c>
      <c r="AY289" s="98">
        <v>0.30216349050033398</v>
      </c>
      <c r="AZ289" s="98">
        <v>0.68154955213412904</v>
      </c>
      <c r="BA289" s="98">
        <v>0.41151828231932103</v>
      </c>
      <c r="BB289" s="89">
        <v>3.61749806129865E-3</v>
      </c>
      <c r="BC289" s="99">
        <v>-4.6192282899864896</v>
      </c>
      <c r="BD289" s="86">
        <v>43747</v>
      </c>
      <c r="BE289" s="86">
        <v>43783</v>
      </c>
      <c r="BF289" s="95">
        <v>148</v>
      </c>
      <c r="BG289" s="86">
        <v>43955</v>
      </c>
      <c r="BH289" s="3"/>
    </row>
    <row r="290" spans="1:60" x14ac:dyDescent="0.25">
      <c r="A290" s="3"/>
      <c r="B290" s="81" t="s">
        <v>1502</v>
      </c>
      <c r="C290" s="81" t="s">
        <v>4007</v>
      </c>
      <c r="D290" s="81" t="s">
        <v>707</v>
      </c>
      <c r="E290" s="82" t="s">
        <v>1181</v>
      </c>
      <c r="F290" s="82" t="s">
        <v>1101</v>
      </c>
      <c r="G290" s="83" t="s">
        <v>1123</v>
      </c>
      <c r="H290" s="84" t="s">
        <v>1131</v>
      </c>
      <c r="I290" s="85" t="s">
        <v>3480</v>
      </c>
      <c r="J290" s="85" t="s">
        <v>4008</v>
      </c>
      <c r="K290" s="3"/>
      <c r="L290" s="86">
        <v>44029</v>
      </c>
      <c r="M290" s="87">
        <v>1779.93390000053</v>
      </c>
      <c r="N290" s="88">
        <v>1779.93390000053</v>
      </c>
      <c r="O290" s="88">
        <v>1793.5054000001401</v>
      </c>
      <c r="P290" s="89">
        <f t="shared" si="4"/>
        <v>0.99243297511141648</v>
      </c>
      <c r="Q290" s="86">
        <v>44020</v>
      </c>
      <c r="R290" s="90">
        <v>995679.38600000006</v>
      </c>
      <c r="S290" s="90">
        <v>131992.424160522</v>
      </c>
      <c r="T290" s="3"/>
      <c r="U290" s="91">
        <v>-3.44942477568111E-3</v>
      </c>
      <c r="V290" s="92">
        <v>0.82783213256334398</v>
      </c>
      <c r="W290" s="91">
        <v>-1.2465803347367901E-3</v>
      </c>
      <c r="X290" s="92">
        <v>-0.11614841760092499</v>
      </c>
      <c r="Y290" s="91">
        <v>2.8874468955109499E-2</v>
      </c>
      <c r="Z290" s="92">
        <v>21.037602804339301</v>
      </c>
      <c r="AA290" s="91">
        <v>3.83082297448709E-2</v>
      </c>
      <c r="AB290" s="92">
        <v>24.728851335297801</v>
      </c>
      <c r="AC290" s="91">
        <v>9.4977643171732795E-2</v>
      </c>
      <c r="AD290" s="92">
        <v>34.845960269565701</v>
      </c>
      <c r="AE290" s="91">
        <v>0.12519768339741899</v>
      </c>
      <c r="AF290" s="93">
        <v>33.3591780344141</v>
      </c>
      <c r="AG290" s="91">
        <v>-4.7149187985269202E-3</v>
      </c>
      <c r="AH290" s="92">
        <v>-1.3777218319774001</v>
      </c>
      <c r="AI290" s="91">
        <v>3.0969803279731398E-2</v>
      </c>
      <c r="AJ290" s="92">
        <v>17.5803560078784</v>
      </c>
      <c r="AK290" s="91">
        <v>0.77993390000076002</v>
      </c>
      <c r="AL290" s="91">
        <v>4.7206453587932601E-2</v>
      </c>
      <c r="AM290" s="92">
        <v>46.364896180923097</v>
      </c>
      <c r="AN290" s="3"/>
      <c r="AO290" s="94">
        <v>1.3966648813948299E-2</v>
      </c>
      <c r="AP290" s="94">
        <v>-1.6565840548537401E-2</v>
      </c>
      <c r="AQ290" s="94">
        <v>2.6574025880108799E-2</v>
      </c>
      <c r="AR290" s="94">
        <v>-1.4742015163392399E-2</v>
      </c>
      <c r="AS290" s="95">
        <v>7</v>
      </c>
      <c r="AT290" s="95">
        <v>5</v>
      </c>
      <c r="AU290" s="95">
        <v>7</v>
      </c>
      <c r="AV290" s="96">
        <v>5</v>
      </c>
      <c r="AW290" s="3"/>
      <c r="AX290" s="97">
        <v>3.5058835043746503E-2</v>
      </c>
      <c r="AY290" s="98">
        <v>0.35938213269173502</v>
      </c>
      <c r="AZ290" s="98">
        <v>0.68883515495417702</v>
      </c>
      <c r="BA290" s="98">
        <v>0.490240557557172</v>
      </c>
      <c r="BB290" s="89">
        <v>3.6179503195398902E-3</v>
      </c>
      <c r="BC290" s="99">
        <v>-4.59947787618876</v>
      </c>
      <c r="BD290" s="86">
        <v>43747</v>
      </c>
      <c r="BE290" s="86">
        <v>43783</v>
      </c>
      <c r="BF290" s="95">
        <v>146</v>
      </c>
      <c r="BG290" s="86">
        <v>43951</v>
      </c>
      <c r="BH290" s="3"/>
    </row>
    <row r="291" spans="1:60" x14ac:dyDescent="0.25">
      <c r="A291" s="3"/>
      <c r="B291" s="81" t="s">
        <v>1503</v>
      </c>
      <c r="C291" s="81" t="s">
        <v>4009</v>
      </c>
      <c r="D291" s="81" t="s">
        <v>707</v>
      </c>
      <c r="E291" s="82" t="s">
        <v>1174</v>
      </c>
      <c r="F291" s="82" t="s">
        <v>1101</v>
      </c>
      <c r="G291" s="83" t="s">
        <v>1123</v>
      </c>
      <c r="H291" s="84" t="s">
        <v>1131</v>
      </c>
      <c r="I291" s="85" t="s">
        <v>3480</v>
      </c>
      <c r="J291" s="85" t="s">
        <v>4010</v>
      </c>
      <c r="K291" s="3"/>
      <c r="L291" s="86">
        <v>44029</v>
      </c>
      <c r="M291" s="87">
        <v>1667.0024999994801</v>
      </c>
      <c r="N291" s="88">
        <v>1667.0024999994801</v>
      </c>
      <c r="O291" s="88">
        <v>1679.92380000092</v>
      </c>
      <c r="P291" s="89">
        <f t="shared" si="4"/>
        <v>0.99230840113019836</v>
      </c>
      <c r="Q291" s="86">
        <v>44020</v>
      </c>
      <c r="R291" s="90">
        <v>44969.803</v>
      </c>
      <c r="S291" s="90">
        <v>110559.44323779301</v>
      </c>
      <c r="T291" s="3"/>
      <c r="U291" s="91">
        <v>-3.4633035629667601E-3</v>
      </c>
      <c r="V291" s="92">
        <v>0.82644425383477904</v>
      </c>
      <c r="W291" s="91">
        <v>-1.66411024383706E-3</v>
      </c>
      <c r="X291" s="92">
        <v>-0.157901408510952</v>
      </c>
      <c r="Y291" s="91">
        <v>2.6268620329574301E-2</v>
      </c>
      <c r="Z291" s="92">
        <v>20.777017941785701</v>
      </c>
      <c r="AA291" s="91">
        <v>3.3019581733242397E-2</v>
      </c>
      <c r="AB291" s="92">
        <v>24.199986534135</v>
      </c>
      <c r="AC291" s="91">
        <v>8.3857831094064694E-2</v>
      </c>
      <c r="AD291" s="92">
        <v>33.733979061828002</v>
      </c>
      <c r="AE291" s="91">
        <v>0.10809809770944399</v>
      </c>
      <c r="AF291" s="93">
        <v>31.6492194656457</v>
      </c>
      <c r="AG291" s="91">
        <v>-4.9508248266647596E-3</v>
      </c>
      <c r="AH291" s="92">
        <v>-1.4013124347911801</v>
      </c>
      <c r="AI291" s="91">
        <v>2.8114922970417001E-2</v>
      </c>
      <c r="AJ291" s="92">
        <v>17.294867976947</v>
      </c>
      <c r="AK291" s="91">
        <v>0.66700249999994399</v>
      </c>
      <c r="AL291" s="91">
        <v>4.1729349550223602E-2</v>
      </c>
      <c r="AM291" s="92">
        <v>35.071756180841497</v>
      </c>
      <c r="AN291" s="3"/>
      <c r="AO291" s="94">
        <v>1.39524414444168E-2</v>
      </c>
      <c r="AP291" s="94">
        <v>-1.6579574914430899E-2</v>
      </c>
      <c r="AQ291" s="94">
        <v>2.61448922337877E-2</v>
      </c>
      <c r="AR291" s="94">
        <v>-1.51686373792472E-2</v>
      </c>
      <c r="AS291" s="95">
        <v>7</v>
      </c>
      <c r="AT291" s="95">
        <v>5</v>
      </c>
      <c r="AU291" s="95">
        <v>7</v>
      </c>
      <c r="AV291" s="96">
        <v>5</v>
      </c>
      <c r="AW291" s="3"/>
      <c r="AX291" s="97">
        <v>3.5049064361373901E-2</v>
      </c>
      <c r="AY291" s="98">
        <v>0.22062905926145501</v>
      </c>
      <c r="AZ291" s="98">
        <v>0.671170883565537</v>
      </c>
      <c r="BA291" s="98">
        <v>0.299778107421389</v>
      </c>
      <c r="BB291" s="89">
        <v>3.61687984510354E-3</v>
      </c>
      <c r="BC291" s="99">
        <v>-4.64744189065095</v>
      </c>
      <c r="BD291" s="86">
        <v>43747</v>
      </c>
      <c r="BE291" s="86">
        <v>43783</v>
      </c>
      <c r="BF291" s="95">
        <v>150</v>
      </c>
      <c r="BG291" s="86">
        <v>43957</v>
      </c>
      <c r="BH291" s="3"/>
    </row>
    <row r="292" spans="1:60" x14ac:dyDescent="0.25">
      <c r="A292" s="3"/>
      <c r="B292" s="81" t="s">
        <v>1504</v>
      </c>
      <c r="C292" s="81" t="s">
        <v>4011</v>
      </c>
      <c r="D292" s="81" t="s">
        <v>707</v>
      </c>
      <c r="E292" s="82" t="s">
        <v>1182</v>
      </c>
      <c r="F292" s="82" t="s">
        <v>1101</v>
      </c>
      <c r="G292" s="83" t="s">
        <v>1123</v>
      </c>
      <c r="H292" s="84" t="s">
        <v>1131</v>
      </c>
      <c r="I292" s="85" t="s">
        <v>3480</v>
      </c>
      <c r="J292" s="85" t="s">
        <v>4012</v>
      </c>
      <c r="K292" s="3"/>
      <c r="L292" s="86">
        <v>44029</v>
      </c>
      <c r="M292" s="87">
        <v>1590.9557000007501</v>
      </c>
      <c r="N292" s="88">
        <v>1590.9557000007501</v>
      </c>
      <c r="O292" s="88">
        <v>1603.2084999997201</v>
      </c>
      <c r="P292" s="89">
        <f t="shared" si="4"/>
        <v>0.99235732595044746</v>
      </c>
      <c r="Q292" s="86">
        <v>44020</v>
      </c>
      <c r="R292" s="90">
        <v>46744.02</v>
      </c>
      <c r="S292" s="90">
        <v>75869.226319580106</v>
      </c>
      <c r="T292" s="3"/>
      <c r="U292" s="91">
        <v>-3.4578657323436298E-3</v>
      </c>
      <c r="V292" s="92">
        <v>0.82698803689709199</v>
      </c>
      <c r="W292" s="91">
        <v>-1.50042702534847E-3</v>
      </c>
      <c r="X292" s="92">
        <v>-0.14153308666209299</v>
      </c>
      <c r="Y292" s="91">
        <v>2.7289866075079799E-2</v>
      </c>
      <c r="Z292" s="92">
        <v>20.8791425163508</v>
      </c>
      <c r="AA292" s="91">
        <v>3.5090613939246403E-2</v>
      </c>
      <c r="AB292" s="92">
        <v>24.407089754735399</v>
      </c>
      <c r="AC292" s="91">
        <v>8.8204918727569706E-2</v>
      </c>
      <c r="AD292" s="92">
        <v>34.168687825149398</v>
      </c>
      <c r="AE292" s="91">
        <v>0.114769914473145</v>
      </c>
      <c r="AF292" s="93">
        <v>32.316401141986702</v>
      </c>
      <c r="AG292" s="91">
        <v>-4.8583156494714803E-3</v>
      </c>
      <c r="AH292" s="92">
        <v>-1.39206151707185</v>
      </c>
      <c r="AI292" s="91">
        <v>2.9233836665298399E-2</v>
      </c>
      <c r="AJ292" s="92">
        <v>17.406759346427901</v>
      </c>
      <c r="AK292" s="91">
        <v>0.590955700001214</v>
      </c>
      <c r="AL292" s="91">
        <v>3.7845357455807999E-2</v>
      </c>
      <c r="AM292" s="92">
        <v>27.467076180968402</v>
      </c>
      <c r="AN292" s="3"/>
      <c r="AO292" s="94">
        <v>1.39580208251573E-2</v>
      </c>
      <c r="AP292" s="94">
        <v>-1.6574175792811702E-2</v>
      </c>
      <c r="AQ292" s="94">
        <v>2.6313233514883901E-2</v>
      </c>
      <c r="AR292" s="94">
        <v>-1.5001372333244899E-2</v>
      </c>
      <c r="AS292" s="95">
        <v>7</v>
      </c>
      <c r="AT292" s="95">
        <v>5</v>
      </c>
      <c r="AU292" s="95">
        <v>7</v>
      </c>
      <c r="AV292" s="96">
        <v>5</v>
      </c>
      <c r="AW292" s="3"/>
      <c r="AX292" s="97">
        <v>3.5052769251124098E-2</v>
      </c>
      <c r="AY292" s="98">
        <v>0.27497585590071999</v>
      </c>
      <c r="AZ292" s="98">
        <v>0.67808860751392797</v>
      </c>
      <c r="BA292" s="98">
        <v>0.37420139845198702</v>
      </c>
      <c r="BB292" s="89">
        <v>3.6172865251501199E-3</v>
      </c>
      <c r="BC292" s="99">
        <v>-4.62864565334894</v>
      </c>
      <c r="BD292" s="86">
        <v>43747</v>
      </c>
      <c r="BE292" s="86">
        <v>43783</v>
      </c>
      <c r="BF292" s="95">
        <v>149</v>
      </c>
      <c r="BG292" s="86">
        <v>43956</v>
      </c>
      <c r="BH292" s="3"/>
    </row>
    <row r="293" spans="1:60" x14ac:dyDescent="0.25">
      <c r="A293" s="3"/>
      <c r="B293" s="81" t="s">
        <v>1505</v>
      </c>
      <c r="C293" s="81" t="s">
        <v>4013</v>
      </c>
      <c r="D293" s="81" t="s">
        <v>707</v>
      </c>
      <c r="E293" s="82" t="s">
        <v>1208</v>
      </c>
      <c r="F293" s="82" t="s">
        <v>1101</v>
      </c>
      <c r="G293" s="83" t="s">
        <v>1123</v>
      </c>
      <c r="H293" s="84" t="s">
        <v>1131</v>
      </c>
      <c r="I293" s="85" t="s">
        <v>3480</v>
      </c>
      <c r="J293" s="85" t="s">
        <v>4014</v>
      </c>
      <c r="K293" s="3"/>
      <c r="L293" s="86">
        <v>44029</v>
      </c>
      <c r="M293" s="87">
        <v>1450.29350000061</v>
      </c>
      <c r="N293" s="88">
        <v>1450.29350000061</v>
      </c>
      <c r="O293" s="88">
        <v>1461.7145000006999</v>
      </c>
      <c r="P293" s="89">
        <f t="shared" si="4"/>
        <v>0.99218657268564803</v>
      </c>
      <c r="Q293" s="86">
        <v>44020</v>
      </c>
      <c r="R293" s="90">
        <v>2719027.0070000002</v>
      </c>
      <c r="S293" s="90">
        <v>3768703.74196875</v>
      </c>
      <c r="T293" s="3"/>
      <c r="U293" s="91">
        <v>-3.47695546497562E-3</v>
      </c>
      <c r="V293" s="92">
        <v>0.82507906363389305</v>
      </c>
      <c r="W293" s="91">
        <v>-2.0728600857182799E-3</v>
      </c>
      <c r="X293" s="92">
        <v>-0.19877639269907399</v>
      </c>
      <c r="Y293" s="91">
        <v>2.3719582448393301E-2</v>
      </c>
      <c r="Z293" s="92">
        <v>20.5221141536895</v>
      </c>
      <c r="AA293" s="91">
        <v>2.7860291167598899E-2</v>
      </c>
      <c r="AB293" s="92">
        <v>23.684057477570601</v>
      </c>
      <c r="AC293" s="91">
        <v>7.3065246107944404E-2</v>
      </c>
      <c r="AD293" s="92">
        <v>32.654720563208699</v>
      </c>
      <c r="AE293" s="91">
        <v>9.1591755348490594E-2</v>
      </c>
      <c r="AF293" s="93">
        <v>29.998585229535799</v>
      </c>
      <c r="AG293" s="91">
        <v>-5.1816801696986702E-3</v>
      </c>
      <c r="AH293" s="92">
        <v>-1.4243979690945701</v>
      </c>
      <c r="AI293" s="91">
        <v>2.5323402860521999E-2</v>
      </c>
      <c r="AJ293" s="92">
        <v>17.015715965971999</v>
      </c>
      <c r="AK293" s="91">
        <v>0.45029350000026203</v>
      </c>
      <c r="AL293" s="91">
        <v>3.1980922798538799E-2</v>
      </c>
      <c r="AM293" s="92">
        <v>-6.9494453833321996</v>
      </c>
      <c r="AN293" s="3"/>
      <c r="AO293" s="94">
        <v>1.3938581314505399E-2</v>
      </c>
      <c r="AP293" s="94">
        <v>-1.6593026187365498E-2</v>
      </c>
      <c r="AQ293" s="94">
        <v>2.5724428156536298E-2</v>
      </c>
      <c r="AR293" s="94">
        <v>-1.5586825076752599E-2</v>
      </c>
      <c r="AS293" s="95">
        <v>7</v>
      </c>
      <c r="AT293" s="95">
        <v>5</v>
      </c>
      <c r="AU293" s="95">
        <v>7</v>
      </c>
      <c r="AV293" s="96">
        <v>5</v>
      </c>
      <c r="AW293" s="3"/>
      <c r="AX293" s="97">
        <v>3.5040286087751199E-2</v>
      </c>
      <c r="AY293" s="98">
        <v>8.5173059097087403E-2</v>
      </c>
      <c r="AZ293" s="98">
        <v>0.65393385161223705</v>
      </c>
      <c r="BA293" s="98">
        <v>0.11527900153123501</v>
      </c>
      <c r="BB293" s="89">
        <v>3.6159133512501298E-3</v>
      </c>
      <c r="BC293" s="99">
        <v>-4.6944562870412501</v>
      </c>
      <c r="BD293" s="86">
        <v>43747</v>
      </c>
      <c r="BE293" s="86">
        <v>43783</v>
      </c>
      <c r="BF293" s="95">
        <v>154</v>
      </c>
      <c r="BG293" s="86">
        <v>43963</v>
      </c>
      <c r="BH293" s="3"/>
    </row>
    <row r="294" spans="1:60" x14ac:dyDescent="0.25">
      <c r="A294" s="3"/>
      <c r="B294" s="81" t="s">
        <v>1506</v>
      </c>
      <c r="C294" s="81" t="s">
        <v>4015</v>
      </c>
      <c r="D294" s="81" t="s">
        <v>708</v>
      </c>
      <c r="E294" s="82" t="s">
        <v>1170</v>
      </c>
      <c r="F294" s="82" t="s">
        <v>1101</v>
      </c>
      <c r="G294" s="83" t="s">
        <v>1120</v>
      </c>
      <c r="H294" s="84" t="s">
        <v>1148</v>
      </c>
      <c r="I294" s="85" t="s">
        <v>3480</v>
      </c>
      <c r="J294" s="85" t="s">
        <v>4016</v>
      </c>
      <c r="K294" s="3"/>
      <c r="L294" s="86">
        <v>44029</v>
      </c>
      <c r="M294" s="87">
        <v>3215.9442999996199</v>
      </c>
      <c r="N294" s="88">
        <v>3215.9442999996199</v>
      </c>
      <c r="O294" s="88">
        <v>3384.7883000001302</v>
      </c>
      <c r="P294" s="89">
        <f t="shared" si="4"/>
        <v>0.95011682119070673</v>
      </c>
      <c r="Q294" s="86">
        <v>43881</v>
      </c>
      <c r="R294" s="90">
        <v>1675501.7390000001</v>
      </c>
      <c r="S294" s="90">
        <v>1623144.8909511699</v>
      </c>
      <c r="T294" s="3"/>
      <c r="U294" s="91">
        <v>-2.4040122170845301E-3</v>
      </c>
      <c r="V294" s="92">
        <v>0.93237338842300199</v>
      </c>
      <c r="W294" s="91">
        <v>2.91324407262437E-2</v>
      </c>
      <c r="X294" s="92">
        <v>2.92175368849712</v>
      </c>
      <c r="Y294" s="91">
        <v>1.0127044522960199E-2</v>
      </c>
      <c r="Z294" s="92">
        <v>19.1628603611316</v>
      </c>
      <c r="AA294" s="91">
        <v>0.25843541993526697</v>
      </c>
      <c r="AB294" s="92">
        <v>46.741570354322903</v>
      </c>
      <c r="AC294" s="91">
        <v>0.390721435400192</v>
      </c>
      <c r="AD294" s="92">
        <v>64.420339492382496</v>
      </c>
      <c r="AE294" s="91">
        <v>0.60503990260243901</v>
      </c>
      <c r="AF294" s="93">
        <v>81.343399954959807</v>
      </c>
      <c r="AG294" s="91">
        <v>-3.7885499623371301E-3</v>
      </c>
      <c r="AH294" s="92">
        <v>-1.2850849483584199</v>
      </c>
      <c r="AI294" s="91">
        <v>7.9459134614808094E-2</v>
      </c>
      <c r="AJ294" s="92">
        <v>22.429289141378799</v>
      </c>
      <c r="AK294" s="91">
        <v>2.2159442999982302</v>
      </c>
      <c r="AL294" s="91">
        <v>8.6684040976251694E-2</v>
      </c>
      <c r="AM294" s="92">
        <v>173.32045304519099</v>
      </c>
      <c r="AN294" s="3"/>
      <c r="AO294" s="94">
        <v>5.5246456895474701E-2</v>
      </c>
      <c r="AP294" s="94">
        <v>-9.1568485267052899E-2</v>
      </c>
      <c r="AQ294" s="94">
        <v>0.13248962547193499</v>
      </c>
      <c r="AR294" s="94">
        <v>-0.103185475984064</v>
      </c>
      <c r="AS294" s="95">
        <v>8</v>
      </c>
      <c r="AT294" s="95">
        <v>4</v>
      </c>
      <c r="AU294" s="95">
        <v>7</v>
      </c>
      <c r="AV294" s="96">
        <v>5</v>
      </c>
      <c r="AW294" s="3"/>
      <c r="AX294" s="97">
        <v>0.272506758339296</v>
      </c>
      <c r="AY294" s="98">
        <v>1.0142023761327399</v>
      </c>
      <c r="AZ294" s="98">
        <v>1.69685470477634</v>
      </c>
      <c r="BA294" s="98">
        <v>1.42913425438564</v>
      </c>
      <c r="BB294" s="89">
        <v>2.7937678876041899E-2</v>
      </c>
      <c r="BC294" s="99">
        <v>-28.569556329457601</v>
      </c>
      <c r="BD294" s="86">
        <v>43881</v>
      </c>
      <c r="BE294" s="86">
        <v>43913</v>
      </c>
      <c r="BF294" s="95"/>
      <c r="BG294" s="86"/>
      <c r="BH294" s="3"/>
    </row>
    <row r="295" spans="1:60" x14ac:dyDescent="0.25">
      <c r="A295" s="3"/>
      <c r="B295" s="81" t="s">
        <v>1507</v>
      </c>
      <c r="C295" s="81" t="s">
        <v>4017</v>
      </c>
      <c r="D295" s="81" t="s">
        <v>708</v>
      </c>
      <c r="E295" s="82" t="s">
        <v>1181</v>
      </c>
      <c r="F295" s="82" t="s">
        <v>1101</v>
      </c>
      <c r="G295" s="83" t="s">
        <v>1120</v>
      </c>
      <c r="H295" s="84" t="s">
        <v>1148</v>
      </c>
      <c r="I295" s="85" t="s">
        <v>3480</v>
      </c>
      <c r="J295" s="85" t="s">
        <v>4018</v>
      </c>
      <c r="K295" s="3"/>
      <c r="L295" s="86">
        <v>44029</v>
      </c>
      <c r="M295" s="87">
        <v>3348.6754000000701</v>
      </c>
      <c r="N295" s="88">
        <v>3348.6754000000701</v>
      </c>
      <c r="O295" s="88">
        <v>3520.6420000009198</v>
      </c>
      <c r="P295" s="89">
        <f t="shared" si="4"/>
        <v>0.95115476097802487</v>
      </c>
      <c r="Q295" s="86">
        <v>43881</v>
      </c>
      <c r="R295" s="90">
        <v>1378957.202</v>
      </c>
      <c r="S295" s="90">
        <v>1193495.7198085899</v>
      </c>
      <c r="T295" s="3"/>
      <c r="U295" s="91">
        <v>-2.3966548542375698E-3</v>
      </c>
      <c r="V295" s="92">
        <v>0.93310912470769802</v>
      </c>
      <c r="W295" s="91">
        <v>2.9360299839027E-2</v>
      </c>
      <c r="X295" s="92">
        <v>2.94453959977545</v>
      </c>
      <c r="Y295" s="91">
        <v>1.1484344773634801E-2</v>
      </c>
      <c r="Z295" s="92">
        <v>19.298590386199098</v>
      </c>
      <c r="AA295" s="91">
        <v>0.261814654053596</v>
      </c>
      <c r="AB295" s="92">
        <v>47.079493766184903</v>
      </c>
      <c r="AC295" s="91">
        <v>0.39822666461637701</v>
      </c>
      <c r="AD295" s="92">
        <v>65.170862414059201</v>
      </c>
      <c r="AE295" s="91">
        <v>0.61806542952603205</v>
      </c>
      <c r="AF295" s="93">
        <v>82.645952647319106</v>
      </c>
      <c r="AG295" s="91">
        <v>-3.66362422846578E-3</v>
      </c>
      <c r="AH295" s="92">
        <v>-1.27259237497128</v>
      </c>
      <c r="AI295" s="91">
        <v>8.1045254184573395E-2</v>
      </c>
      <c r="AJ295" s="92">
        <v>22.5879010983626</v>
      </c>
      <c r="AK295" s="91">
        <v>2.3507528667803901</v>
      </c>
      <c r="AL295" s="91">
        <v>8.9864385459804894E-2</v>
      </c>
      <c r="AM295" s="92">
        <v>186.801309723407</v>
      </c>
      <c r="AN295" s="3"/>
      <c r="AO295" s="94">
        <v>5.5254266049814801E-2</v>
      </c>
      <c r="AP295" s="94">
        <v>-9.1548381925385905E-2</v>
      </c>
      <c r="AQ295" s="94">
        <v>0.132715893370914</v>
      </c>
      <c r="AR295" s="94">
        <v>-0.10298038484776</v>
      </c>
      <c r="AS295" s="95">
        <v>8</v>
      </c>
      <c r="AT295" s="95">
        <v>4</v>
      </c>
      <c r="AU295" s="95">
        <v>7</v>
      </c>
      <c r="AV295" s="96">
        <v>5</v>
      </c>
      <c r="AW295" s="3"/>
      <c r="AX295" s="97">
        <v>0.272507993784675</v>
      </c>
      <c r="AY295" s="98">
        <v>1.02613852087052</v>
      </c>
      <c r="AZ295" s="98">
        <v>1.70903367219216</v>
      </c>
      <c r="BA295" s="98">
        <v>1.44646526589349</v>
      </c>
      <c r="BB295" s="89">
        <v>2.7938171436762801E-2</v>
      </c>
      <c r="BC295" s="99">
        <v>-28.552701467531701</v>
      </c>
      <c r="BD295" s="86">
        <v>43881</v>
      </c>
      <c r="BE295" s="86">
        <v>43913</v>
      </c>
      <c r="BF295" s="95"/>
      <c r="BG295" s="86"/>
      <c r="BH295" s="3"/>
    </row>
    <row r="296" spans="1:60" x14ac:dyDescent="0.25">
      <c r="A296" s="3"/>
      <c r="B296" s="81" t="s">
        <v>1508</v>
      </c>
      <c r="C296" s="81" t="s">
        <v>4019</v>
      </c>
      <c r="D296" s="81" t="s">
        <v>708</v>
      </c>
      <c r="E296" s="82" t="s">
        <v>1174</v>
      </c>
      <c r="F296" s="82" t="s">
        <v>1101</v>
      </c>
      <c r="G296" s="83" t="s">
        <v>1120</v>
      </c>
      <c r="H296" s="84" t="s">
        <v>1148</v>
      </c>
      <c r="I296" s="85" t="s">
        <v>3480</v>
      </c>
      <c r="J296" s="85" t="s">
        <v>4020</v>
      </c>
      <c r="K296" s="3"/>
      <c r="L296" s="86">
        <v>44029</v>
      </c>
      <c r="M296" s="87">
        <v>2559.2831999994801</v>
      </c>
      <c r="N296" s="88">
        <v>2559.2831999994801</v>
      </c>
      <c r="O296" s="88">
        <v>2712.67190000042</v>
      </c>
      <c r="P296" s="89">
        <f t="shared" si="4"/>
        <v>0.94345475396382583</v>
      </c>
      <c r="Q296" s="86">
        <v>43881</v>
      </c>
      <c r="R296" s="90">
        <v>2334227.736</v>
      </c>
      <c r="S296" s="90">
        <v>2093127.3458046899</v>
      </c>
      <c r="T296" s="3"/>
      <c r="U296" s="91">
        <v>-2.4514216620446002E-3</v>
      </c>
      <c r="V296" s="92">
        <v>0.92763244392699595</v>
      </c>
      <c r="W296" s="91">
        <v>2.7665599682222802E-2</v>
      </c>
      <c r="X296" s="92">
        <v>2.7750695840950401</v>
      </c>
      <c r="Y296" s="91">
        <v>1.4240246855479199E-3</v>
      </c>
      <c r="Z296" s="92">
        <v>18.292558377404902</v>
      </c>
      <c r="AA296" s="91">
        <v>0.236876352728286</v>
      </c>
      <c r="AB296" s="92">
        <v>44.585663633653901</v>
      </c>
      <c r="AC296" s="91">
        <v>0.34331655081943602</v>
      </c>
      <c r="AD296" s="92">
        <v>59.6798510343651</v>
      </c>
      <c r="AE296" s="91">
        <v>0.52358572983764995</v>
      </c>
      <c r="AF296" s="93">
        <v>73.197982678422704</v>
      </c>
      <c r="AG296" s="91">
        <v>-4.5934155714348899E-3</v>
      </c>
      <c r="AH296" s="92">
        <v>-1.3655715092681899</v>
      </c>
      <c r="AI296" s="91">
        <v>6.9294302073103595E-2</v>
      </c>
      <c r="AJ296" s="92">
        <v>21.412805887230199</v>
      </c>
      <c r="AK296" s="91">
        <v>1.5592831999994801</v>
      </c>
      <c r="AL296" s="91">
        <v>6.9163903213848202E-2</v>
      </c>
      <c r="AM296" s="92">
        <v>107.65434304531701</v>
      </c>
      <c r="AN296" s="3"/>
      <c r="AO296" s="94">
        <v>5.51962964891572E-2</v>
      </c>
      <c r="AP296" s="94">
        <v>-9.1698053232976195E-2</v>
      </c>
      <c r="AQ296" s="94">
        <v>0.131032359226083</v>
      </c>
      <c r="AR296" s="94">
        <v>-0.10450633397063901</v>
      </c>
      <c r="AS296" s="95">
        <v>8</v>
      </c>
      <c r="AT296" s="95">
        <v>4</v>
      </c>
      <c r="AU296" s="95">
        <v>7</v>
      </c>
      <c r="AV296" s="96">
        <v>5</v>
      </c>
      <c r="AW296" s="3"/>
      <c r="AX296" s="97">
        <v>0.272499739443883</v>
      </c>
      <c r="AY296" s="98">
        <v>0.93801210038600402</v>
      </c>
      <c r="AZ296" s="98">
        <v>1.6191081935412499</v>
      </c>
      <c r="BA296" s="98">
        <v>1.3187627609713699</v>
      </c>
      <c r="BB296" s="89">
        <v>2.7934602802706699E-2</v>
      </c>
      <c r="BC296" s="99">
        <v>-28.678156764915901</v>
      </c>
      <c r="BD296" s="86">
        <v>43881</v>
      </c>
      <c r="BE296" s="86">
        <v>43913</v>
      </c>
      <c r="BF296" s="95"/>
      <c r="BG296" s="86"/>
      <c r="BH296" s="3"/>
    </row>
    <row r="297" spans="1:60" x14ac:dyDescent="0.25">
      <c r="A297" s="3"/>
      <c r="B297" s="81" t="s">
        <v>1509</v>
      </c>
      <c r="C297" s="81" t="s">
        <v>4021</v>
      </c>
      <c r="D297" s="81" t="s">
        <v>708</v>
      </c>
      <c r="E297" s="82" t="s">
        <v>1222</v>
      </c>
      <c r="F297" s="82" t="s">
        <v>1101</v>
      </c>
      <c r="G297" s="83" t="s">
        <v>1120</v>
      </c>
      <c r="H297" s="84" t="s">
        <v>1148</v>
      </c>
      <c r="I297" s="85" t="s">
        <v>3480</v>
      </c>
      <c r="J297" s="85" t="s">
        <v>4022</v>
      </c>
      <c r="K297" s="3"/>
      <c r="L297" s="86">
        <v>44029</v>
      </c>
      <c r="M297" s="87">
        <v>3201.7619999982398</v>
      </c>
      <c r="N297" s="88">
        <v>3201.7619999982398</v>
      </c>
      <c r="O297" s="88">
        <v>3386.80249999836</v>
      </c>
      <c r="P297" s="89">
        <f t="shared" si="4"/>
        <v>0.94536424843190303</v>
      </c>
      <c r="Q297" s="86">
        <v>43881</v>
      </c>
      <c r="R297" s="90">
        <v>796322.26100000006</v>
      </c>
      <c r="S297" s="90">
        <v>644813.97632031201</v>
      </c>
      <c r="T297" s="3"/>
      <c r="U297" s="91">
        <v>-2.43782189500052E-3</v>
      </c>
      <c r="V297" s="92">
        <v>0.92899242063140297</v>
      </c>
      <c r="W297" s="91">
        <v>2.8086970676667999E-2</v>
      </c>
      <c r="X297" s="92">
        <v>2.8172066835395499</v>
      </c>
      <c r="Y297" s="91">
        <v>4.1228863046853803E-3</v>
      </c>
      <c r="Z297" s="92">
        <v>18.562444539304099</v>
      </c>
      <c r="AA297" s="91">
        <v>0.25246658810647199</v>
      </c>
      <c r="AB297" s="92">
        <v>46.144687171443401</v>
      </c>
      <c r="AC297" s="91">
        <v>0.38772925565368499</v>
      </c>
      <c r="AD297" s="92">
        <v>64.121121517731794</v>
      </c>
      <c r="AE297" s="91">
        <v>0.60575704183254897</v>
      </c>
      <c r="AF297" s="93">
        <v>81.415113877970697</v>
      </c>
      <c r="AG297" s="91">
        <v>-4.36222514599649E-3</v>
      </c>
      <c r="AH297" s="92">
        <v>-1.34245246672435</v>
      </c>
      <c r="AI297" s="91">
        <v>7.3128628047925304E-2</v>
      </c>
      <c r="AJ297" s="92">
        <v>21.7962384847051</v>
      </c>
      <c r="AK297" s="91">
        <v>2.2017619999963798</v>
      </c>
      <c r="AL297" s="91">
        <v>8.6342292066547102E-2</v>
      </c>
      <c r="AM297" s="92">
        <v>171.902223045006</v>
      </c>
      <c r="AN297" s="3"/>
      <c r="AO297" s="94">
        <v>5.5210716864166898E-2</v>
      </c>
      <c r="AP297" s="94">
        <v>-9.1660781788959894E-2</v>
      </c>
      <c r="AQ297" s="94">
        <v>0.13266107834715499</v>
      </c>
      <c r="AR297" s="94">
        <v>-0.10412691063626001</v>
      </c>
      <c r="AS297" s="95">
        <v>8</v>
      </c>
      <c r="AT297" s="95">
        <v>4</v>
      </c>
      <c r="AU297" s="95">
        <v>7</v>
      </c>
      <c r="AV297" s="96">
        <v>5</v>
      </c>
      <c r="AW297" s="3"/>
      <c r="AX297" s="97">
        <v>0.272534116817988</v>
      </c>
      <c r="AY297" s="98">
        <v>0.99329702085287896</v>
      </c>
      <c r="AZ297" s="98">
        <v>1.67509142437848</v>
      </c>
      <c r="BA297" s="98">
        <v>1.3982571656488301</v>
      </c>
      <c r="BB297" s="89">
        <v>2.79388522542286E-2</v>
      </c>
      <c r="BC297" s="99">
        <v>-28.646961256192299</v>
      </c>
      <c r="BD297" s="86">
        <v>43881</v>
      </c>
      <c r="BE297" s="86">
        <v>43913</v>
      </c>
      <c r="BF297" s="95"/>
      <c r="BG297" s="86"/>
      <c r="BH297" s="3"/>
    </row>
    <row r="298" spans="1:60" x14ac:dyDescent="0.25">
      <c r="A298" s="3"/>
      <c r="B298" s="81" t="s">
        <v>1510</v>
      </c>
      <c r="C298" s="81" t="s">
        <v>4023</v>
      </c>
      <c r="D298" s="81" t="s">
        <v>708</v>
      </c>
      <c r="E298" s="82" t="s">
        <v>1183</v>
      </c>
      <c r="F298" s="82" t="s">
        <v>1101</v>
      </c>
      <c r="G298" s="83" t="s">
        <v>1120</v>
      </c>
      <c r="H298" s="84" t="s">
        <v>1148</v>
      </c>
      <c r="I298" s="85" t="s">
        <v>3480</v>
      </c>
      <c r="J298" s="85" t="s">
        <v>4024</v>
      </c>
      <c r="K298" s="3"/>
      <c r="L298" s="86">
        <v>44029</v>
      </c>
      <c r="M298" s="87">
        <v>3263.5159999989</v>
      </c>
      <c r="N298" s="88">
        <v>3263.5159999989</v>
      </c>
      <c r="O298" s="88">
        <v>3466.1136999987102</v>
      </c>
      <c r="P298" s="89">
        <f t="shared" si="4"/>
        <v>0.94154903227788356</v>
      </c>
      <c r="Q298" s="86">
        <v>43881</v>
      </c>
      <c r="R298" s="90">
        <v>9917728.2039999999</v>
      </c>
      <c r="S298" s="90">
        <v>10402188.2964375</v>
      </c>
      <c r="T298" s="3"/>
      <c r="U298" s="91">
        <v>-2.46507750853198E-3</v>
      </c>
      <c r="V298" s="92">
        <v>0.92626685927825703</v>
      </c>
      <c r="W298" s="91">
        <v>2.7244557699304998E-2</v>
      </c>
      <c r="X298" s="92">
        <v>2.7329653858032499</v>
      </c>
      <c r="Y298" s="91">
        <v>-1.06284433331894E-3</v>
      </c>
      <c r="Z298" s="92">
        <v>18.043871475500101</v>
      </c>
      <c r="AA298" s="91">
        <v>0.23074962033017099</v>
      </c>
      <c r="AB298" s="92">
        <v>43.972990393813198</v>
      </c>
      <c r="AC298" s="91">
        <v>0.32999486628803398</v>
      </c>
      <c r="AD298" s="92">
        <v>58.347682581224902</v>
      </c>
      <c r="AE298" s="91">
        <v>0.50095150246517695</v>
      </c>
      <c r="AF298" s="93">
        <v>70.934559941175394</v>
      </c>
      <c r="AG298" s="91">
        <v>-4.8245721836792698E-3</v>
      </c>
      <c r="AH298" s="92">
        <v>-1.38868717049263</v>
      </c>
      <c r="AI298" s="91">
        <v>6.6391124008077895E-2</v>
      </c>
      <c r="AJ298" s="92">
        <v>21.122488080727599</v>
      </c>
      <c r="AK298" s="91">
        <v>2.2902990341349501</v>
      </c>
      <c r="AL298" s="91">
        <v>0.12815232654800601</v>
      </c>
      <c r="AM298" s="92">
        <v>248.604481327115</v>
      </c>
      <c r="AN298" s="3"/>
      <c r="AO298" s="94">
        <v>5.5181872075991102E-2</v>
      </c>
      <c r="AP298" s="94">
        <v>-9.17352637006843E-2</v>
      </c>
      <c r="AQ298" s="94">
        <v>0.13061404295149301</v>
      </c>
      <c r="AR298" s="94">
        <v>-0.104885532025946</v>
      </c>
      <c r="AS298" s="95">
        <v>8</v>
      </c>
      <c r="AT298" s="95">
        <v>4</v>
      </c>
      <c r="AU298" s="95">
        <v>7</v>
      </c>
      <c r="AV298" s="96">
        <v>5</v>
      </c>
      <c r="AW298" s="3"/>
      <c r="AX298" s="97">
        <v>0.27249798005999798</v>
      </c>
      <c r="AY298" s="98">
        <v>0.91634939214600297</v>
      </c>
      <c r="AZ298" s="98">
        <v>1.5970005319631999</v>
      </c>
      <c r="BA298" s="98">
        <v>1.2874628270492401</v>
      </c>
      <c r="BB298" s="89">
        <v>2.7933745957016101E-2</v>
      </c>
      <c r="BC298" s="99">
        <v>-28.709329414035899</v>
      </c>
      <c r="BD298" s="86">
        <v>43881</v>
      </c>
      <c r="BE298" s="86">
        <v>43913</v>
      </c>
      <c r="BF298" s="95"/>
      <c r="BG298" s="86"/>
      <c r="BH298" s="3"/>
    </row>
    <row r="299" spans="1:60" x14ac:dyDescent="0.25">
      <c r="A299" s="3"/>
      <c r="B299" s="81" t="s">
        <v>1511</v>
      </c>
      <c r="C299" s="81" t="s">
        <v>4025</v>
      </c>
      <c r="D299" s="81" t="s">
        <v>709</v>
      </c>
      <c r="E299" s="82" t="s">
        <v>1161</v>
      </c>
      <c r="F299" s="82" t="s">
        <v>1101</v>
      </c>
      <c r="G299" s="83" t="s">
        <v>1124</v>
      </c>
      <c r="H299" s="84" t="s">
        <v>1136</v>
      </c>
      <c r="I299" s="85" t="s">
        <v>3480</v>
      </c>
      <c r="J299" s="85" t="s">
        <v>4026</v>
      </c>
      <c r="K299" s="3"/>
      <c r="L299" s="86">
        <v>44029</v>
      </c>
      <c r="M299" s="87">
        <v>1925.70099999942</v>
      </c>
      <c r="N299" s="88">
        <v>1925.70099999942</v>
      </c>
      <c r="O299" s="88">
        <v>1928.8938999995601</v>
      </c>
      <c r="P299" s="89">
        <f t="shared" si="4"/>
        <v>0.99834469900073775</v>
      </c>
      <c r="Q299" s="86">
        <v>43984</v>
      </c>
      <c r="R299" s="90">
        <v>116404840.70299999</v>
      </c>
      <c r="S299" s="90">
        <v>116923664.442625</v>
      </c>
      <c r="T299" s="3"/>
      <c r="U299" s="91">
        <v>-4.4333017012831999E-4</v>
      </c>
      <c r="V299" s="92">
        <v>1.12844159311862</v>
      </c>
      <c r="W299" s="91">
        <v>-4.4708992390951601E-5</v>
      </c>
      <c r="X299" s="92">
        <v>4.0387166336586199E-3</v>
      </c>
      <c r="Y299" s="91">
        <v>1.1446615821114401E-2</v>
      </c>
      <c r="Z299" s="92">
        <v>19.2948174909397</v>
      </c>
      <c r="AA299" s="91">
        <v>2.3031776496281998E-2</v>
      </c>
      <c r="AB299" s="92">
        <v>23.201206010417099</v>
      </c>
      <c r="AC299" s="91">
        <v>5.57474610832287E-2</v>
      </c>
      <c r="AD299" s="92">
        <v>30.9229420607153</v>
      </c>
      <c r="AE299" s="91">
        <v>8.0282986085949207E-2</v>
      </c>
      <c r="AF299" s="93">
        <v>28.867708303296201</v>
      </c>
      <c r="AG299" s="91">
        <v>-4.7383650689880602E-4</v>
      </c>
      <c r="AH299" s="92">
        <v>-0.95361360281458496</v>
      </c>
      <c r="AI299" s="91">
        <v>1.39895949359925E-2</v>
      </c>
      <c r="AJ299" s="92">
        <v>15.882335173504501</v>
      </c>
      <c r="AK299" s="91">
        <v>0.67315498635987703</v>
      </c>
      <c r="AL299" s="91">
        <v>3.9707489542706802E-2</v>
      </c>
      <c r="AM299" s="92">
        <v>49.601233327877701</v>
      </c>
      <c r="AN299" s="3"/>
      <c r="AO299" s="94">
        <v>5.7798069537966503E-3</v>
      </c>
      <c r="AP299" s="94">
        <v>-6.6695817622530696E-3</v>
      </c>
      <c r="AQ299" s="94">
        <v>6.1297713127714797E-3</v>
      </c>
      <c r="AR299" s="94">
        <v>-4.10571595966758E-3</v>
      </c>
      <c r="AS299" s="95">
        <v>7</v>
      </c>
      <c r="AT299" s="95">
        <v>5</v>
      </c>
      <c r="AU299" s="95">
        <v>7</v>
      </c>
      <c r="AV299" s="96">
        <v>5</v>
      </c>
      <c r="AW299" s="3"/>
      <c r="AX299" s="97">
        <v>1.20494079596938E-2</v>
      </c>
      <c r="AY299" s="98">
        <v>-0.48010525479185201</v>
      </c>
      <c r="AZ299" s="98">
        <v>0.629364523455479</v>
      </c>
      <c r="BA299" s="98">
        <v>-0.63652838230882502</v>
      </c>
      <c r="BB299" s="89">
        <v>1.2442813021834799E-3</v>
      </c>
      <c r="BC299" s="99">
        <v>-1.67744379226315</v>
      </c>
      <c r="BD299" s="86">
        <v>43748</v>
      </c>
      <c r="BE299" s="86">
        <v>43783</v>
      </c>
      <c r="BF299" s="95">
        <v>67</v>
      </c>
      <c r="BG299" s="86">
        <v>43843</v>
      </c>
      <c r="BH299" s="3"/>
    </row>
    <row r="300" spans="1:60" x14ac:dyDescent="0.25">
      <c r="A300" s="3"/>
      <c r="B300" s="81" t="s">
        <v>1512</v>
      </c>
      <c r="C300" s="81" t="s">
        <v>4027</v>
      </c>
      <c r="D300" s="81" t="s">
        <v>709</v>
      </c>
      <c r="E300" s="82" t="s">
        <v>1170</v>
      </c>
      <c r="F300" s="82" t="s">
        <v>1101</v>
      </c>
      <c r="G300" s="83" t="s">
        <v>1124</v>
      </c>
      <c r="H300" s="84" t="s">
        <v>1136</v>
      </c>
      <c r="I300" s="85" t="s">
        <v>3480</v>
      </c>
      <c r="J300" s="85" t="s">
        <v>4028</v>
      </c>
      <c r="K300" s="3"/>
      <c r="L300" s="86">
        <v>44029</v>
      </c>
      <c r="M300" s="87">
        <v>1693.0343999993099</v>
      </c>
      <c r="N300" s="88">
        <v>1693.0343999993099</v>
      </c>
      <c r="O300" s="88">
        <v>1695.7372999992201</v>
      </c>
      <c r="P300" s="89">
        <f t="shared" si="4"/>
        <v>0.99840606207110538</v>
      </c>
      <c r="Q300" s="86">
        <v>43984</v>
      </c>
      <c r="R300" s="90">
        <v>2292053.4029999999</v>
      </c>
      <c r="S300" s="90">
        <v>2842847.6806523399</v>
      </c>
      <c r="T300" s="3"/>
      <c r="U300" s="91">
        <v>-4.4196924864081698E-4</v>
      </c>
      <c r="V300" s="92">
        <v>1.1285776852673699</v>
      </c>
      <c r="W300" s="91">
        <v>-3.7801810321980198E-6</v>
      </c>
      <c r="X300" s="92">
        <v>8.1315977695339808E-3</v>
      </c>
      <c r="Y300" s="91">
        <v>1.16981118317199E-2</v>
      </c>
      <c r="Z300" s="92">
        <v>19.319967092014799</v>
      </c>
      <c r="AA300" s="91">
        <v>2.3544057808976501E-2</v>
      </c>
      <c r="AB300" s="92">
        <v>23.252434141701102</v>
      </c>
      <c r="AC300" s="91">
        <v>5.6804094598192002E-2</v>
      </c>
      <c r="AD300" s="92">
        <v>31.028605412226199</v>
      </c>
      <c r="AE300" s="91">
        <v>8.1908731957810205E-2</v>
      </c>
      <c r="AF300" s="93">
        <v>29.030282890482301</v>
      </c>
      <c r="AG300" s="91">
        <v>-4.5064413643558499E-4</v>
      </c>
      <c r="AH300" s="92">
        <v>-0.95129436576826298</v>
      </c>
      <c r="AI300" s="91">
        <v>1.4265324978623499E-2</v>
      </c>
      <c r="AJ300" s="92">
        <v>15.909908177767599</v>
      </c>
      <c r="AK300" s="91">
        <v>0.69303439999930605</v>
      </c>
      <c r="AL300" s="91">
        <v>4.0636950599946403E-2</v>
      </c>
      <c r="AM300" s="92">
        <v>51.589174691820503</v>
      </c>
      <c r="AN300" s="3"/>
      <c r="AO300" s="94">
        <v>5.7811600981949596E-3</v>
      </c>
      <c r="AP300" s="94">
        <v>-6.6682312217381003E-3</v>
      </c>
      <c r="AQ300" s="94">
        <v>6.1709703186352298E-3</v>
      </c>
      <c r="AR300" s="94">
        <v>-4.0634349816173199E-3</v>
      </c>
      <c r="AS300" s="95">
        <v>7</v>
      </c>
      <c r="AT300" s="95">
        <v>5</v>
      </c>
      <c r="AU300" s="95">
        <v>7</v>
      </c>
      <c r="AV300" s="96">
        <v>5</v>
      </c>
      <c r="AW300" s="3"/>
      <c r="AX300" s="97">
        <v>1.20509056756237E-2</v>
      </c>
      <c r="AY300" s="98">
        <v>-0.44133748088324898</v>
      </c>
      <c r="AZ300" s="98">
        <v>0.63106195374621199</v>
      </c>
      <c r="BA300" s="98">
        <v>-0.58573177811104005</v>
      </c>
      <c r="BB300" s="89">
        <v>1.2444379515977699E-3</v>
      </c>
      <c r="BC300" s="99">
        <v>-1.67273391505478</v>
      </c>
      <c r="BD300" s="86">
        <v>43748</v>
      </c>
      <c r="BE300" s="86">
        <v>43783</v>
      </c>
      <c r="BF300" s="95">
        <v>63</v>
      </c>
      <c r="BG300" s="86">
        <v>43837</v>
      </c>
      <c r="BH300" s="3"/>
    </row>
    <row r="301" spans="1:60" x14ac:dyDescent="0.25">
      <c r="A301" s="3"/>
      <c r="B301" s="81" t="s">
        <v>1513</v>
      </c>
      <c r="C301" s="81" t="s">
        <v>4029</v>
      </c>
      <c r="D301" s="81" t="s">
        <v>709</v>
      </c>
      <c r="E301" s="82" t="s">
        <v>1164</v>
      </c>
      <c r="F301" s="82" t="s">
        <v>1101</v>
      </c>
      <c r="G301" s="83" t="s">
        <v>1124</v>
      </c>
      <c r="H301" s="84" t="s">
        <v>1136</v>
      </c>
      <c r="I301" s="85" t="s">
        <v>3480</v>
      </c>
      <c r="J301" s="85" t="s">
        <v>4030</v>
      </c>
      <c r="K301" s="3"/>
      <c r="L301" s="86">
        <v>44029</v>
      </c>
      <c r="M301" s="87">
        <v>1694.9945999998599</v>
      </c>
      <c r="N301" s="88">
        <v>1694.9945999998599</v>
      </c>
      <c r="O301" s="88">
        <v>1697.59610000066</v>
      </c>
      <c r="P301" s="89">
        <f t="shared" si="4"/>
        <v>0.99846753889173101</v>
      </c>
      <c r="Q301" s="86">
        <v>43984</v>
      </c>
      <c r="R301" s="90">
        <v>39304782.002999999</v>
      </c>
      <c r="S301" s="90">
        <v>37419655.912124999</v>
      </c>
      <c r="T301" s="3"/>
      <c r="U301" s="91">
        <v>-4.40574174717767E-4</v>
      </c>
      <c r="V301" s="92">
        <v>1.12871719265968</v>
      </c>
      <c r="W301" s="91">
        <v>3.7405648981803097E-5</v>
      </c>
      <c r="X301" s="92">
        <v>1.2250180770934101E-2</v>
      </c>
      <c r="Y301" s="91">
        <v>1.1949580512009599E-2</v>
      </c>
      <c r="Z301" s="92">
        <v>19.3451139600365</v>
      </c>
      <c r="AA301" s="91">
        <v>2.4056338139416801E-2</v>
      </c>
      <c r="AB301" s="92">
        <v>23.303662174730601</v>
      </c>
      <c r="AC301" s="91">
        <v>5.7861725736074697E-2</v>
      </c>
      <c r="AD301" s="92">
        <v>31.134368525992599</v>
      </c>
      <c r="AE301" s="91">
        <v>8.3532919241406503E-2</v>
      </c>
      <c r="AF301" s="93">
        <v>29.1927016188274</v>
      </c>
      <c r="AG301" s="91">
        <v>-4.27311314524559E-4</v>
      </c>
      <c r="AH301" s="92">
        <v>-0.94896108357716003</v>
      </c>
      <c r="AI301" s="91">
        <v>1.4540901422151401E-2</v>
      </c>
      <c r="AJ301" s="92">
        <v>15.9374658221204</v>
      </c>
      <c r="AK301" s="91">
        <v>0.69499460000079105</v>
      </c>
      <c r="AL301" s="91">
        <v>4.0728052506892702E-2</v>
      </c>
      <c r="AM301" s="92">
        <v>51.785194691969103</v>
      </c>
      <c r="AN301" s="3"/>
      <c r="AO301" s="94">
        <v>5.7825541789497904E-3</v>
      </c>
      <c r="AP301" s="94">
        <v>-6.6668731442405304E-3</v>
      </c>
      <c r="AQ301" s="94">
        <v>6.2121901028149304E-3</v>
      </c>
      <c r="AR301" s="94">
        <v>-4.0211920895671903E-3</v>
      </c>
      <c r="AS301" s="95">
        <v>7</v>
      </c>
      <c r="AT301" s="95">
        <v>5</v>
      </c>
      <c r="AU301" s="95">
        <v>7</v>
      </c>
      <c r="AV301" s="96">
        <v>5</v>
      </c>
      <c r="AW301" s="3"/>
      <c r="AX301" s="97">
        <v>1.20524552553252E-2</v>
      </c>
      <c r="AY301" s="98">
        <v>-0.40258480815282399</v>
      </c>
      <c r="AZ301" s="98">
        <v>0.63275927271934096</v>
      </c>
      <c r="BA301" s="98">
        <v>-0.53485078967969502</v>
      </c>
      <c r="BB301" s="89">
        <v>1.2445999954263699E-3</v>
      </c>
      <c r="BC301" s="99">
        <v>-1.66802263435966</v>
      </c>
      <c r="BD301" s="86">
        <v>43748</v>
      </c>
      <c r="BE301" s="86">
        <v>43783</v>
      </c>
      <c r="BF301" s="95">
        <v>62</v>
      </c>
      <c r="BG301" s="86">
        <v>43836</v>
      </c>
      <c r="BH301" s="3"/>
    </row>
    <row r="302" spans="1:60" x14ac:dyDescent="0.25">
      <c r="A302" s="3"/>
      <c r="B302" s="81" t="s">
        <v>1514</v>
      </c>
      <c r="C302" s="81" t="s">
        <v>4031</v>
      </c>
      <c r="D302" s="81" t="s">
        <v>709</v>
      </c>
      <c r="E302" s="82" t="s">
        <v>1181</v>
      </c>
      <c r="F302" s="82" t="s">
        <v>1101</v>
      </c>
      <c r="G302" s="83" t="s">
        <v>1124</v>
      </c>
      <c r="H302" s="84" t="s">
        <v>1136</v>
      </c>
      <c r="I302" s="85" t="s">
        <v>3480</v>
      </c>
      <c r="J302" s="85" t="s">
        <v>4032</v>
      </c>
      <c r="K302" s="3"/>
      <c r="L302" s="86">
        <v>44029</v>
      </c>
      <c r="M302" s="87">
        <v>1389.78680000082</v>
      </c>
      <c r="N302" s="88">
        <v>1389.78680000082</v>
      </c>
      <c r="O302" s="88">
        <v>1392.0057999994599</v>
      </c>
      <c r="P302" s="89">
        <f t="shared" si="4"/>
        <v>0.99840589744766817</v>
      </c>
      <c r="Q302" s="86">
        <v>43984</v>
      </c>
      <c r="R302" s="90">
        <v>103231.789</v>
      </c>
      <c r="S302" s="90">
        <v>48648.305772521999</v>
      </c>
      <c r="T302" s="3"/>
      <c r="U302" s="91">
        <v>-4.41958734882064E-4</v>
      </c>
      <c r="V302" s="92">
        <v>1.12857873664325</v>
      </c>
      <c r="W302" s="91">
        <v>-3.8135185604915002E-6</v>
      </c>
      <c r="X302" s="92">
        <v>8.1282640167046304E-3</v>
      </c>
      <c r="Y302" s="91">
        <v>1.1697748024744201E-2</v>
      </c>
      <c r="Z302" s="92">
        <v>19.319930711324599</v>
      </c>
      <c r="AA302" s="91">
        <v>2.3552386524897901E-2</v>
      </c>
      <c r="AB302" s="92">
        <v>23.2532670132932</v>
      </c>
      <c r="AC302" s="91">
        <v>5.6808441651810399E-2</v>
      </c>
      <c r="AD302" s="92">
        <v>31.029040117573501</v>
      </c>
      <c r="AE302" s="91">
        <v>8.1911387675063493E-2</v>
      </c>
      <c r="AF302" s="93">
        <v>29.030548462207701</v>
      </c>
      <c r="AG302" s="91">
        <v>-4.5065733593219198E-4</v>
      </c>
      <c r="AH302" s="92">
        <v>-0.951295685717923</v>
      </c>
      <c r="AI302" s="91">
        <v>1.4265090165281401E-2</v>
      </c>
      <c r="AJ302" s="92">
        <v>15.9098846964334</v>
      </c>
      <c r="AK302" s="91">
        <v>0.38978680000058402</v>
      </c>
      <c r="AL302" s="91">
        <v>2.5213821942088498E-2</v>
      </c>
      <c r="AM302" s="92">
        <v>21.2644146919192</v>
      </c>
      <c r="AN302" s="3"/>
      <c r="AO302" s="94">
        <v>5.7812390350591202E-3</v>
      </c>
      <c r="AP302" s="94">
        <v>-6.6681525513558899E-3</v>
      </c>
      <c r="AQ302" s="94">
        <v>6.1710977388429499E-3</v>
      </c>
      <c r="AR302" s="94">
        <v>-4.06209355514875E-3</v>
      </c>
      <c r="AS302" s="95">
        <v>7</v>
      </c>
      <c r="AT302" s="95">
        <v>5</v>
      </c>
      <c r="AU302" s="95">
        <v>7</v>
      </c>
      <c r="AV302" s="96">
        <v>5</v>
      </c>
      <c r="AW302" s="3"/>
      <c r="AX302" s="97">
        <v>1.2050887925233801E-2</v>
      </c>
      <c r="AY302" s="98">
        <v>-0.44072641823686398</v>
      </c>
      <c r="AZ302" s="98">
        <v>0.631088623893447</v>
      </c>
      <c r="BA302" s="98">
        <v>-0.58492877899789197</v>
      </c>
      <c r="BB302" s="89">
        <v>1.2444361723930801E-3</v>
      </c>
      <c r="BC302" s="99">
        <v>-1.67249635576263</v>
      </c>
      <c r="BD302" s="86">
        <v>43748</v>
      </c>
      <c r="BE302" s="86">
        <v>43783</v>
      </c>
      <c r="BF302" s="95">
        <v>63</v>
      </c>
      <c r="BG302" s="86">
        <v>43837</v>
      </c>
      <c r="BH302" s="3"/>
    </row>
    <row r="303" spans="1:60" x14ac:dyDescent="0.25">
      <c r="A303" s="3"/>
      <c r="B303" s="81" t="s">
        <v>1515</v>
      </c>
      <c r="C303" s="81" t="s">
        <v>4033</v>
      </c>
      <c r="D303" s="81" t="s">
        <v>709</v>
      </c>
      <c r="E303" s="82" t="s">
        <v>1174</v>
      </c>
      <c r="F303" s="82" t="s">
        <v>1101</v>
      </c>
      <c r="G303" s="83" t="s">
        <v>1124</v>
      </c>
      <c r="H303" s="84" t="s">
        <v>1136</v>
      </c>
      <c r="I303" s="85" t="s">
        <v>3480</v>
      </c>
      <c r="J303" s="85" t="s">
        <v>4034</v>
      </c>
      <c r="K303" s="3"/>
      <c r="L303" s="86">
        <v>44029</v>
      </c>
      <c r="M303" s="87">
        <v>1673.55990000069</v>
      </c>
      <c r="N303" s="88">
        <v>1673.55990000069</v>
      </c>
      <c r="O303" s="88">
        <v>1676.33440000005</v>
      </c>
      <c r="P303" s="89">
        <f t="shared" si="4"/>
        <v>0.99834490063595915</v>
      </c>
      <c r="Q303" s="86">
        <v>43984</v>
      </c>
      <c r="R303" s="90">
        <v>7125843.4610000001</v>
      </c>
      <c r="S303" s="90">
        <v>2156700.7237695302</v>
      </c>
      <c r="T303" s="3"/>
      <c r="U303" s="91">
        <v>-4.43348876615346E-4</v>
      </c>
      <c r="V303" s="92">
        <v>1.1284397224699201</v>
      </c>
      <c r="W303" s="91">
        <v>-4.4573650484380798E-5</v>
      </c>
      <c r="X303" s="92">
        <v>4.0522508243157097E-3</v>
      </c>
      <c r="Y303" s="91">
        <v>1.1446370936028001E-2</v>
      </c>
      <c r="Z303" s="92">
        <v>19.294793002452899</v>
      </c>
      <c r="AA303" s="91">
        <v>2.3031537097267601E-2</v>
      </c>
      <c r="AB303" s="92">
        <v>23.201182070537499</v>
      </c>
      <c r="AC303" s="91">
        <v>5.5747130896634203E-2</v>
      </c>
      <c r="AD303" s="92">
        <v>30.922909042070401</v>
      </c>
      <c r="AE303" s="91">
        <v>8.0286664964660304E-2</v>
      </c>
      <c r="AF303" s="93">
        <v>28.868076191167301</v>
      </c>
      <c r="AG303" s="91">
        <v>-4.7373519919347002E-4</v>
      </c>
      <c r="AH303" s="92">
        <v>-0.95360347204405105</v>
      </c>
      <c r="AI303" s="91">
        <v>1.3989279423185501E-2</v>
      </c>
      <c r="AJ303" s="92">
        <v>15.882303622231101</v>
      </c>
      <c r="AK303" s="91">
        <v>0.67355990000069099</v>
      </c>
      <c r="AL303" s="91">
        <v>3.9726522871205802E-2</v>
      </c>
      <c r="AM303" s="92">
        <v>49.641724691959098</v>
      </c>
      <c r="AN303" s="3"/>
      <c r="AO303" s="94">
        <v>5.7797817989921896E-3</v>
      </c>
      <c r="AP303" s="94">
        <v>-6.66960950911744E-3</v>
      </c>
      <c r="AQ303" s="94">
        <v>6.12978570643463E-3</v>
      </c>
      <c r="AR303" s="94">
        <v>-4.1057503231058902E-3</v>
      </c>
      <c r="AS303" s="95">
        <v>7</v>
      </c>
      <c r="AT303" s="95">
        <v>5</v>
      </c>
      <c r="AU303" s="95">
        <v>7</v>
      </c>
      <c r="AV303" s="96">
        <v>5</v>
      </c>
      <c r="AW303" s="3"/>
      <c r="AX303" s="97">
        <v>1.2049384923830101E-2</v>
      </c>
      <c r="AY303" s="98">
        <v>-0.48013221533165101</v>
      </c>
      <c r="AZ303" s="98">
        <v>0.62936332842673404</v>
      </c>
      <c r="BA303" s="98">
        <v>-0.63656138510759797</v>
      </c>
      <c r="BB303" s="89">
        <v>1.24427888898026E-3</v>
      </c>
      <c r="BC303" s="99">
        <v>-1.67744349377062</v>
      </c>
      <c r="BD303" s="86">
        <v>43748</v>
      </c>
      <c r="BE303" s="86">
        <v>43783</v>
      </c>
      <c r="BF303" s="95">
        <v>67</v>
      </c>
      <c r="BG303" s="86">
        <v>43843</v>
      </c>
      <c r="BH303" s="3"/>
    </row>
    <row r="304" spans="1:60" x14ac:dyDescent="0.25">
      <c r="A304" s="3"/>
      <c r="B304" s="81" t="s">
        <v>1516</v>
      </c>
      <c r="C304" s="81" t="s">
        <v>4035</v>
      </c>
      <c r="D304" s="81" t="s">
        <v>709</v>
      </c>
      <c r="E304" s="82" t="s">
        <v>1182</v>
      </c>
      <c r="F304" s="82" t="s">
        <v>1101</v>
      </c>
      <c r="G304" s="83" t="s">
        <v>1124</v>
      </c>
      <c r="H304" s="84" t="s">
        <v>1136</v>
      </c>
      <c r="I304" s="85" t="s">
        <v>3480</v>
      </c>
      <c r="J304" s="85" t="s">
        <v>4036</v>
      </c>
      <c r="K304" s="3"/>
      <c r="L304" s="86">
        <v>44029</v>
      </c>
      <c r="M304" s="87">
        <v>1706.83819999918</v>
      </c>
      <c r="N304" s="88">
        <v>1706.83819999918</v>
      </c>
      <c r="O304" s="88">
        <v>1709.4578000009101</v>
      </c>
      <c r="P304" s="89">
        <f t="shared" si="4"/>
        <v>0.99846758428214566</v>
      </c>
      <c r="Q304" s="86">
        <v>43984</v>
      </c>
      <c r="R304" s="90">
        <v>308078.31300000002</v>
      </c>
      <c r="S304" s="90">
        <v>512234.65870410198</v>
      </c>
      <c r="T304" s="3"/>
      <c r="U304" s="91">
        <v>-4.4062083816243097E-4</v>
      </c>
      <c r="V304" s="92">
        <v>1.12871252631521</v>
      </c>
      <c r="W304" s="91">
        <v>3.7439045627252199E-5</v>
      </c>
      <c r="X304" s="92">
        <v>1.2253520435479E-2</v>
      </c>
      <c r="Y304" s="91">
        <v>1.19498475869477E-2</v>
      </c>
      <c r="Z304" s="92">
        <v>19.3451406675449</v>
      </c>
      <c r="AA304" s="91">
        <v>2.4057431368419199E-2</v>
      </c>
      <c r="AB304" s="92">
        <v>23.303771497652601</v>
      </c>
      <c r="AC304" s="91">
        <v>5.7864015330778798E-2</v>
      </c>
      <c r="AD304" s="92">
        <v>31.134597485477599</v>
      </c>
      <c r="AE304" s="91">
        <v>8.3536592410382596E-2</v>
      </c>
      <c r="AF304" s="93">
        <v>29.1930689357396</v>
      </c>
      <c r="AG304" s="91">
        <v>-4.2733293412311501E-4</v>
      </c>
      <c r="AH304" s="92">
        <v>-0.94896324553701605</v>
      </c>
      <c r="AI304" s="91">
        <v>1.4541354710672701E-2</v>
      </c>
      <c r="AJ304" s="92">
        <v>15.9375111509726</v>
      </c>
      <c r="AK304" s="91">
        <v>0.70683820000034803</v>
      </c>
      <c r="AL304" s="91">
        <v>4.1276430578363901E-2</v>
      </c>
      <c r="AM304" s="92">
        <v>52.969554691924699</v>
      </c>
      <c r="AN304" s="3"/>
      <c r="AO304" s="94">
        <v>5.7825702642730903E-3</v>
      </c>
      <c r="AP304" s="94">
        <v>-6.6668413346633298E-3</v>
      </c>
      <c r="AQ304" s="94">
        <v>6.2122963336150904E-3</v>
      </c>
      <c r="AR304" s="94">
        <v>-4.0211194991570699E-3</v>
      </c>
      <c r="AS304" s="95">
        <v>7</v>
      </c>
      <c r="AT304" s="95">
        <v>5</v>
      </c>
      <c r="AU304" s="95">
        <v>7</v>
      </c>
      <c r="AV304" s="96">
        <v>5</v>
      </c>
      <c r="AW304" s="3"/>
      <c r="AX304" s="97">
        <v>1.2052443449283599E-2</v>
      </c>
      <c r="AY304" s="98">
        <v>-0.402496446361511</v>
      </c>
      <c r="AZ304" s="98">
        <v>0.63276273133124095</v>
      </c>
      <c r="BA304" s="98">
        <v>-0.534735044475383</v>
      </c>
      <c r="BB304" s="89">
        <v>1.2445987954458799E-3</v>
      </c>
      <c r="BC304" s="99">
        <v>-1.66800511526162</v>
      </c>
      <c r="BD304" s="86">
        <v>43748</v>
      </c>
      <c r="BE304" s="86">
        <v>43783</v>
      </c>
      <c r="BF304" s="95">
        <v>62</v>
      </c>
      <c r="BG304" s="86">
        <v>43836</v>
      </c>
      <c r="BH304" s="3"/>
    </row>
    <row r="305" spans="1:60" x14ac:dyDescent="0.25">
      <c r="A305" s="3"/>
      <c r="B305" s="81" t="s">
        <v>1517</v>
      </c>
      <c r="C305" s="81" t="s">
        <v>4037</v>
      </c>
      <c r="D305" s="81" t="s">
        <v>709</v>
      </c>
      <c r="E305" s="82" t="s">
        <v>1183</v>
      </c>
      <c r="F305" s="82" t="s">
        <v>1101</v>
      </c>
      <c r="G305" s="83" t="s">
        <v>1124</v>
      </c>
      <c r="H305" s="84" t="s">
        <v>1136</v>
      </c>
      <c r="I305" s="85" t="s">
        <v>3480</v>
      </c>
      <c r="J305" s="85" t="s">
        <v>4038</v>
      </c>
      <c r="K305" s="3"/>
      <c r="L305" s="86">
        <v>44029</v>
      </c>
      <c r="M305" s="87">
        <v>1446.3862999994301</v>
      </c>
      <c r="N305" s="88">
        <v>1446.3862999994301</v>
      </c>
      <c r="O305" s="88">
        <v>1450.0604999996699</v>
      </c>
      <c r="P305" s="89">
        <f t="shared" si="4"/>
        <v>0.99746617468702814</v>
      </c>
      <c r="Q305" s="86">
        <v>43984</v>
      </c>
      <c r="R305" s="90">
        <v>45222832.189000003</v>
      </c>
      <c r="S305" s="90">
        <v>47823011.318999998</v>
      </c>
      <c r="T305" s="3"/>
      <c r="U305" s="91">
        <v>-4.62870790215675E-4</v>
      </c>
      <c r="V305" s="92">
        <v>1.1264875311098901</v>
      </c>
      <c r="W305" s="91">
        <v>-6.31382531537383E-4</v>
      </c>
      <c r="X305" s="92">
        <v>-5.46286372809845E-2</v>
      </c>
      <c r="Y305" s="91">
        <v>7.8517579840990896E-3</v>
      </c>
      <c r="Z305" s="92">
        <v>18.935331707238198</v>
      </c>
      <c r="AA305" s="91">
        <v>1.5723926093414799E-2</v>
      </c>
      <c r="AB305" s="92">
        <v>22.4704209701449</v>
      </c>
      <c r="AC305" s="91">
        <v>4.0727033579969402E-2</v>
      </c>
      <c r="AD305" s="92">
        <v>29.420899310382101</v>
      </c>
      <c r="AE305" s="91">
        <v>5.7319326546348699E-2</v>
      </c>
      <c r="AF305" s="93">
        <v>26.571342349314399</v>
      </c>
      <c r="AG305" s="91">
        <v>-8.0611890552972898E-4</v>
      </c>
      <c r="AH305" s="92">
        <v>-0.98684184267767705</v>
      </c>
      <c r="AI305" s="91">
        <v>1.0049825592432201E-2</v>
      </c>
      <c r="AJ305" s="92">
        <v>15.4883582391485</v>
      </c>
      <c r="AK305" s="91">
        <v>0.27139191659807699</v>
      </c>
      <c r="AL305" s="91">
        <v>2.9190295615990201E-2</v>
      </c>
      <c r="AM305" s="92">
        <v>34.744923076708801</v>
      </c>
      <c r="AN305" s="3"/>
      <c r="AO305" s="94">
        <v>5.7600861364335296E-3</v>
      </c>
      <c r="AP305" s="94">
        <v>-6.6891041697090302E-3</v>
      </c>
      <c r="AQ305" s="94">
        <v>5.5394454320776302E-3</v>
      </c>
      <c r="AR305" s="94">
        <v>-4.7112137717704198E-3</v>
      </c>
      <c r="AS305" s="95">
        <v>7</v>
      </c>
      <c r="AT305" s="95">
        <v>5</v>
      </c>
      <c r="AU305" s="95">
        <v>7</v>
      </c>
      <c r="AV305" s="96">
        <v>5</v>
      </c>
      <c r="AW305" s="3"/>
      <c r="AX305" s="97">
        <v>1.2030401732572501E-2</v>
      </c>
      <c r="AY305" s="98">
        <v>-1.03411729357867</v>
      </c>
      <c r="AZ305" s="98">
        <v>0.60514284493729098</v>
      </c>
      <c r="BA305" s="98">
        <v>-1.3506978911645999</v>
      </c>
      <c r="BB305" s="89">
        <v>1.2422901875015701E-3</v>
      </c>
      <c r="BC305" s="99">
        <v>-1.7449362675069999</v>
      </c>
      <c r="BD305" s="86">
        <v>43748</v>
      </c>
      <c r="BE305" s="86">
        <v>43783</v>
      </c>
      <c r="BF305" s="95">
        <v>86</v>
      </c>
      <c r="BG305" s="86">
        <v>43868</v>
      </c>
      <c r="BH305" s="3"/>
    </row>
    <row r="306" spans="1:60" x14ac:dyDescent="0.25">
      <c r="A306" s="3"/>
      <c r="B306" s="81" t="s">
        <v>1518</v>
      </c>
      <c r="C306" s="81" t="s">
        <v>4039</v>
      </c>
      <c r="D306" s="81" t="s">
        <v>710</v>
      </c>
      <c r="E306" s="82" t="s">
        <v>1160</v>
      </c>
      <c r="F306" s="82" t="s">
        <v>1105</v>
      </c>
      <c r="G306" s="83" t="s">
        <v>1123</v>
      </c>
      <c r="H306" s="84" t="s">
        <v>1138</v>
      </c>
      <c r="I306" s="85" t="s">
        <v>3480</v>
      </c>
      <c r="J306" s="85" t="s">
        <v>4040</v>
      </c>
      <c r="K306" s="3"/>
      <c r="L306" s="86">
        <v>44029</v>
      </c>
      <c r="M306" s="87">
        <v>1388.49640000053</v>
      </c>
      <c r="N306" s="88">
        <v>1388.49640000053</v>
      </c>
      <c r="O306" s="88">
        <v>1388.49640000053</v>
      </c>
      <c r="P306" s="89">
        <f t="shared" si="4"/>
        <v>1</v>
      </c>
      <c r="Q306" s="86">
        <v>44029</v>
      </c>
      <c r="R306" s="90">
        <v>119191.95699999999</v>
      </c>
      <c r="S306" s="90">
        <v>1142024.0812714801</v>
      </c>
      <c r="T306" s="3"/>
      <c r="U306" s="91">
        <v>2.52071913564578E-6</v>
      </c>
      <c r="V306" s="92">
        <v>1.1730266820450199</v>
      </c>
      <c r="W306" s="91">
        <v>8.3334492956055301E-5</v>
      </c>
      <c r="X306" s="92">
        <v>1.68430651683593E-2</v>
      </c>
      <c r="Y306" s="91">
        <v>2.4979121499200101E-3</v>
      </c>
      <c r="Z306" s="92">
        <v>18.399947123834899</v>
      </c>
      <c r="AA306" s="91">
        <v>1.71260740753496E-2</v>
      </c>
      <c r="AB306" s="92">
        <v>22.6106357683311</v>
      </c>
      <c r="AC306" s="91">
        <v>6.4420489576150403E-2</v>
      </c>
      <c r="AD306" s="92">
        <v>31.790244910022</v>
      </c>
      <c r="AE306" s="91">
        <v>5.5776068136765403E-2</v>
      </c>
      <c r="AF306" s="93">
        <v>26.417016508377898</v>
      </c>
      <c r="AG306" s="91">
        <v>4.7031502617755898E-5</v>
      </c>
      <c r="AH306" s="92">
        <v>-0.90152680186292899</v>
      </c>
      <c r="AI306" s="91">
        <v>3.0388145605684301E-3</v>
      </c>
      <c r="AJ306" s="92">
        <v>14.787257135962101</v>
      </c>
      <c r="AK306" s="91">
        <v>0.38771927720517901</v>
      </c>
      <c r="AL306" s="91">
        <v>4.2849288232901003E-2</v>
      </c>
      <c r="AM306" s="92">
        <v>45.891557281429399</v>
      </c>
      <c r="AN306" s="3"/>
      <c r="AO306" s="94">
        <v>3.7721214775956499E-3</v>
      </c>
      <c r="AP306" s="94">
        <v>-3.5129287189192798E-3</v>
      </c>
      <c r="AQ306" s="94">
        <v>5.3616850873368102E-3</v>
      </c>
      <c r="AR306" s="94">
        <v>-2.4081285846477799E-4</v>
      </c>
      <c r="AS306" s="95">
        <v>11</v>
      </c>
      <c r="AT306" s="95">
        <v>1</v>
      </c>
      <c r="AU306" s="95">
        <v>7</v>
      </c>
      <c r="AV306" s="96">
        <v>5</v>
      </c>
      <c r="AW306" s="3"/>
      <c r="AX306" s="97">
        <v>8.4780494298411207E-3</v>
      </c>
      <c r="AY306" s="98">
        <v>-1.43201408097048</v>
      </c>
      <c r="AZ306" s="98">
        <v>0.60410664609480602</v>
      </c>
      <c r="BA306" s="98">
        <v>-2.0566211198783999</v>
      </c>
      <c r="BB306" s="89">
        <v>8.7598193449707701E-4</v>
      </c>
      <c r="BC306" s="99">
        <v>-0.37908901630726199</v>
      </c>
      <c r="BD306" s="86">
        <v>43781</v>
      </c>
      <c r="BE306" s="86">
        <v>43783</v>
      </c>
      <c r="BF306" s="95">
        <v>11</v>
      </c>
      <c r="BG306" s="86">
        <v>43796</v>
      </c>
      <c r="BH306" s="3"/>
    </row>
    <row r="307" spans="1:60" x14ac:dyDescent="0.25">
      <c r="A307" s="3"/>
      <c r="B307" s="81" t="s">
        <v>1519</v>
      </c>
      <c r="C307" s="81" t="s">
        <v>4041</v>
      </c>
      <c r="D307" s="81" t="s">
        <v>711</v>
      </c>
      <c r="E307" s="82" t="s">
        <v>1223</v>
      </c>
      <c r="F307" s="82" t="s">
        <v>1105</v>
      </c>
      <c r="G307" s="83" t="s">
        <v>1125</v>
      </c>
      <c r="H307" s="84" t="s">
        <v>1144</v>
      </c>
      <c r="I307" s="85" t="s">
        <v>3480</v>
      </c>
      <c r="J307" s="85" t="s">
        <v>4042</v>
      </c>
      <c r="K307" s="3"/>
      <c r="L307" s="86">
        <v>44029</v>
      </c>
      <c r="M307" s="87">
        <v>13498.682500004799</v>
      </c>
      <c r="N307" s="88">
        <v>13498.682500004799</v>
      </c>
      <c r="O307" s="88">
        <v>13498.682500004799</v>
      </c>
      <c r="P307" s="89">
        <f t="shared" si="4"/>
        <v>1</v>
      </c>
      <c r="Q307" s="86">
        <v>44029</v>
      </c>
      <c r="R307" s="90">
        <v>444612190.40100002</v>
      </c>
      <c r="S307" s="90">
        <v>293298822.97299999</v>
      </c>
      <c r="T307" s="3"/>
      <c r="U307" s="91">
        <v>4.3337749957572703E-6</v>
      </c>
      <c r="V307" s="92">
        <v>1.17320798763103</v>
      </c>
      <c r="W307" s="91">
        <v>1.6530271022929799E-4</v>
      </c>
      <c r="X307" s="92">
        <v>2.5039886895683601E-2</v>
      </c>
      <c r="Y307" s="91">
        <v>6.0870030756632297E-3</v>
      </c>
      <c r="Z307" s="92">
        <v>18.7588562164165</v>
      </c>
      <c r="AA307" s="91">
        <v>1.62383408769529E-2</v>
      </c>
      <c r="AB307" s="92">
        <v>22.5218624484842</v>
      </c>
      <c r="AC307" s="91">
        <v>4.31108077882527E-2</v>
      </c>
      <c r="AD307" s="92">
        <v>29.659276731224999</v>
      </c>
      <c r="AE307" s="91">
        <v>7.10896943146508E-2</v>
      </c>
      <c r="AF307" s="93">
        <v>27.948379126144602</v>
      </c>
      <c r="AG307" s="91">
        <v>8.3659608208108693E-5</v>
      </c>
      <c r="AH307" s="92">
        <v>-0.89786399130389305</v>
      </c>
      <c r="AI307" s="91">
        <v>6.8216211966500902E-3</v>
      </c>
      <c r="AJ307" s="92">
        <v>15.165537799577599</v>
      </c>
      <c r="AK307" s="91">
        <v>0.34986825000145499</v>
      </c>
      <c r="AL307" s="91">
        <v>3.4483362855098697E-2</v>
      </c>
      <c r="AM307" s="92">
        <v>39.352829495794097</v>
      </c>
      <c r="AN307" s="3"/>
      <c r="AO307" s="94">
        <v>6.5843233824125502E-4</v>
      </c>
      <c r="AP307" s="94">
        <v>4.1337716538691902E-6</v>
      </c>
      <c r="AQ307" s="94">
        <v>2.1094809981150298E-3</v>
      </c>
      <c r="AR307" s="94">
        <v>8.3659608208108693E-5</v>
      </c>
      <c r="AS307" s="95">
        <v>12</v>
      </c>
      <c r="AT307" s="95">
        <v>0</v>
      </c>
      <c r="AU307" s="95">
        <v>7</v>
      </c>
      <c r="AV307" s="96">
        <v>5</v>
      </c>
      <c r="AW307" s="3"/>
      <c r="AX307" s="97">
        <v>1.0730402808292201E-3</v>
      </c>
      <c r="AY307" s="98">
        <v>-12.667641071631801</v>
      </c>
      <c r="AZ307" s="98">
        <v>0.60217852831283403</v>
      </c>
      <c r="BA307" s="98">
        <v>-12.253776259764001</v>
      </c>
      <c r="BB307" s="89">
        <v>1.10880291176585E-4</v>
      </c>
      <c r="BC307" s="99">
        <v>0</v>
      </c>
      <c r="BD307" s="86">
        <v>44029</v>
      </c>
      <c r="BE307" s="86"/>
      <c r="BF307" s="95"/>
      <c r="BG307" s="86"/>
      <c r="BH307" s="3"/>
    </row>
    <row r="308" spans="1:60" x14ac:dyDescent="0.25">
      <c r="A308" s="3"/>
      <c r="B308" s="81" t="s">
        <v>1520</v>
      </c>
      <c r="C308" s="81" t="s">
        <v>4043</v>
      </c>
      <c r="D308" s="81" t="s">
        <v>711</v>
      </c>
      <c r="E308" s="82" t="s">
        <v>1170</v>
      </c>
      <c r="F308" s="82" t="s">
        <v>1105</v>
      </c>
      <c r="G308" s="83" t="s">
        <v>1125</v>
      </c>
      <c r="H308" s="84" t="s">
        <v>1144</v>
      </c>
      <c r="I308" s="85" t="s">
        <v>3480</v>
      </c>
      <c r="J308" s="85" t="s">
        <v>4044</v>
      </c>
      <c r="K308" s="3"/>
      <c r="L308" s="86">
        <v>44029</v>
      </c>
      <c r="M308" s="87">
        <v>31320.787200003899</v>
      </c>
      <c r="N308" s="88">
        <v>31320.787200003899</v>
      </c>
      <c r="O308" s="88">
        <v>31320.787200003899</v>
      </c>
      <c r="P308" s="89">
        <f t="shared" si="4"/>
        <v>1</v>
      </c>
      <c r="Q308" s="86">
        <v>44029</v>
      </c>
      <c r="R308" s="90">
        <v>697084.02800000005</v>
      </c>
      <c r="S308" s="90">
        <v>807057.02696972701</v>
      </c>
      <c r="T308" s="3"/>
      <c r="U308" s="91">
        <v>3.66531094186939E-6</v>
      </c>
      <c r="V308" s="92">
        <v>1.1731411412256401</v>
      </c>
      <c r="W308" s="91">
        <v>1.3497331747203099E-4</v>
      </c>
      <c r="X308" s="92">
        <v>2.2006947619956901E-2</v>
      </c>
      <c r="Y308" s="91">
        <v>5.9509237653401197E-3</v>
      </c>
      <c r="Z308" s="92">
        <v>18.7452482853842</v>
      </c>
      <c r="AA308" s="91">
        <v>1.5750070559079201E-2</v>
      </c>
      <c r="AB308" s="92">
        <v>22.473035416711401</v>
      </c>
      <c r="AC308" s="91">
        <v>4.1231204075302202E-2</v>
      </c>
      <c r="AD308" s="92">
        <v>29.471316359937202</v>
      </c>
      <c r="AE308" s="91">
        <v>6.5724370419047801E-2</v>
      </c>
      <c r="AF308" s="93">
        <v>27.4118467365915</v>
      </c>
      <c r="AG308" s="91">
        <v>7.1666809162707095E-5</v>
      </c>
      <c r="AH308" s="92">
        <v>-0.89906327120843299</v>
      </c>
      <c r="AI308" s="91">
        <v>6.7181026897742404E-3</v>
      </c>
      <c r="AJ308" s="92">
        <v>15.1551859488827</v>
      </c>
      <c r="AK308" s="91">
        <v>0.33376089828205302</v>
      </c>
      <c r="AL308" s="91">
        <v>3.30809964307264E-2</v>
      </c>
      <c r="AM308" s="92">
        <v>37.742094323853998</v>
      </c>
      <c r="AN308" s="3"/>
      <c r="AO308" s="94">
        <v>6.7100347587256703E-4</v>
      </c>
      <c r="AP308" s="94">
        <v>3.4705626603681598E-6</v>
      </c>
      <c r="AQ308" s="94">
        <v>2.0921920822729598E-3</v>
      </c>
      <c r="AR308" s="94">
        <v>7.1666809162707095E-5</v>
      </c>
      <c r="AS308" s="95">
        <v>12</v>
      </c>
      <c r="AT308" s="95">
        <v>0</v>
      </c>
      <c r="AU308" s="95">
        <v>7</v>
      </c>
      <c r="AV308" s="96">
        <v>5</v>
      </c>
      <c r="AW308" s="3"/>
      <c r="AX308" s="97">
        <v>1.0932323410747799E-3</v>
      </c>
      <c r="AY308" s="98">
        <v>-12.926470672828099</v>
      </c>
      <c r="AZ308" s="98">
        <v>0.60064646787395803</v>
      </c>
      <c r="BA308" s="98">
        <v>-12.3699093549221</v>
      </c>
      <c r="BB308" s="89">
        <v>1.12967210823456E-4</v>
      </c>
      <c r="BC308" s="99">
        <v>0</v>
      </c>
      <c r="BD308" s="86">
        <v>44029</v>
      </c>
      <c r="BE308" s="86"/>
      <c r="BF308" s="95"/>
      <c r="BG308" s="86"/>
      <c r="BH308" s="3"/>
    </row>
    <row r="309" spans="1:60" x14ac:dyDescent="0.25">
      <c r="A309" s="3"/>
      <c r="B309" s="81" t="s">
        <v>1521</v>
      </c>
      <c r="C309" s="81" t="s">
        <v>4045</v>
      </c>
      <c r="D309" s="81" t="s">
        <v>711</v>
      </c>
      <c r="E309" s="82" t="s">
        <v>1224</v>
      </c>
      <c r="F309" s="82" t="s">
        <v>1105</v>
      </c>
      <c r="G309" s="83" t="s">
        <v>1125</v>
      </c>
      <c r="H309" s="84" t="s">
        <v>1144</v>
      </c>
      <c r="I309" s="85" t="s">
        <v>3480</v>
      </c>
      <c r="J309" s="85" t="s">
        <v>1096</v>
      </c>
      <c r="K309" s="3"/>
      <c r="L309" s="86">
        <v>44029</v>
      </c>
      <c r="M309" s="87">
        <v>28376.131599992499</v>
      </c>
      <c r="N309" s="88">
        <v>28376.131599992499</v>
      </c>
      <c r="O309" s="88">
        <v>28376.131599992499</v>
      </c>
      <c r="P309" s="89">
        <f t="shared" si="4"/>
        <v>1</v>
      </c>
      <c r="Q309" s="86">
        <v>44029</v>
      </c>
      <c r="R309" s="90">
        <v>117871000.222</v>
      </c>
      <c r="S309" s="90">
        <v>93332865.009625003</v>
      </c>
      <c r="T309" s="3"/>
      <c r="U309" s="91">
        <v>3.6685887607745801E-6</v>
      </c>
      <c r="V309" s="92">
        <v>1.1731414690075299</v>
      </c>
      <c r="W309" s="91">
        <v>1.3496613428287701E-4</v>
      </c>
      <c r="X309" s="92">
        <v>2.2006229301041499E-2</v>
      </c>
      <c r="Y309" s="91">
        <v>4.7866659006103899E-3</v>
      </c>
      <c r="Z309" s="92">
        <v>18.6288224988966</v>
      </c>
      <c r="AA309" s="91">
        <v>1.20148783607874E-2</v>
      </c>
      <c r="AB309" s="92">
        <v>22.099516196874902</v>
      </c>
      <c r="AC309" s="91">
        <v>3.2124894767548498E-2</v>
      </c>
      <c r="AD309" s="92">
        <v>28.560685429140001</v>
      </c>
      <c r="AE309" s="91">
        <v>5.10297894052201E-2</v>
      </c>
      <c r="AF309" s="93">
        <v>25.942388635215998</v>
      </c>
      <c r="AG309" s="91">
        <v>7.1660426328889999E-5</v>
      </c>
      <c r="AH309" s="92">
        <v>-0.89906390949181503</v>
      </c>
      <c r="AI309" s="91">
        <v>5.3147801136219598E-3</v>
      </c>
      <c r="AJ309" s="92">
        <v>15.0148536912748</v>
      </c>
      <c r="AK309" s="91">
        <v>0.27448515547817798</v>
      </c>
      <c r="AL309" s="91">
        <v>2.77874317980604E-2</v>
      </c>
      <c r="AM309" s="92">
        <v>31.814520043495602</v>
      </c>
      <c r="AN309" s="3"/>
      <c r="AO309" s="94">
        <v>6.5706077293725695E-4</v>
      </c>
      <c r="AP309" s="94">
        <v>3.4677268558880302E-6</v>
      </c>
      <c r="AQ309" s="94">
        <v>1.9736799094971498E-3</v>
      </c>
      <c r="AR309" s="94">
        <v>7.1660426328889999E-5</v>
      </c>
      <c r="AS309" s="95">
        <v>12</v>
      </c>
      <c r="AT309" s="95">
        <v>0</v>
      </c>
      <c r="AU309" s="95">
        <v>7</v>
      </c>
      <c r="AV309" s="96">
        <v>5</v>
      </c>
      <c r="AW309" s="3"/>
      <c r="AX309" s="97">
        <v>9.83188268477306E-4</v>
      </c>
      <c r="AY309" s="98">
        <v>-17.709242088661998</v>
      </c>
      <c r="AZ309" s="98">
        <v>0.58819350489102395</v>
      </c>
      <c r="BA309" s="98">
        <v>-13.8210513320373</v>
      </c>
      <c r="BB309" s="89">
        <v>1.01597840877474E-4</v>
      </c>
      <c r="BC309" s="99">
        <v>0</v>
      </c>
      <c r="BD309" s="86">
        <v>44029</v>
      </c>
      <c r="BE309" s="86"/>
      <c r="BF309" s="95"/>
      <c r="BG309" s="86"/>
      <c r="BH309" s="3"/>
    </row>
    <row r="310" spans="1:60" x14ac:dyDescent="0.25">
      <c r="A310" s="3"/>
      <c r="B310" s="81" t="s">
        <v>67</v>
      </c>
      <c r="C310" s="81" t="s">
        <v>4046</v>
      </c>
      <c r="D310" s="81" t="s">
        <v>711</v>
      </c>
      <c r="E310" s="82" t="s">
        <v>1164</v>
      </c>
      <c r="F310" s="82" t="s">
        <v>1105</v>
      </c>
      <c r="G310" s="83" t="s">
        <v>1125</v>
      </c>
      <c r="H310" s="84" t="s">
        <v>1144</v>
      </c>
      <c r="I310" s="85" t="s">
        <v>3480</v>
      </c>
      <c r="J310" s="85" t="s">
        <v>4047</v>
      </c>
      <c r="K310" s="3"/>
      <c r="L310" s="86">
        <v>44029</v>
      </c>
      <c r="M310" s="87">
        <v>10288.603000000099</v>
      </c>
      <c r="N310" s="88">
        <v>10288.603000000099</v>
      </c>
      <c r="O310" s="88">
        <v>10288.603000000099</v>
      </c>
      <c r="P310" s="89">
        <f t="shared" si="4"/>
        <v>1</v>
      </c>
      <c r="Q310" s="86">
        <v>44029</v>
      </c>
      <c r="R310" s="90">
        <v>406242640.05900002</v>
      </c>
      <c r="S310" s="90">
        <v>191038045.79899999</v>
      </c>
      <c r="T310" s="3"/>
      <c r="U310" s="91">
        <v>9.3308008217718503E-6</v>
      </c>
      <c r="V310" s="92">
        <v>1.1737076902136301</v>
      </c>
      <c r="W310" s="91">
        <v>3.1600277361576402E-4</v>
      </c>
      <c r="X310" s="92">
        <v>4.0109893234330202E-2</v>
      </c>
      <c r="Y310" s="91">
        <v>7.38812434610736E-3</v>
      </c>
      <c r="Z310" s="92">
        <v>18.888968343439</v>
      </c>
      <c r="AA310" s="91">
        <v>1.9196331346393002E-2</v>
      </c>
      <c r="AB310" s="92">
        <v>22.8176614954427</v>
      </c>
      <c r="AC310" s="91"/>
      <c r="AD310" s="92"/>
      <c r="AE310" s="91"/>
      <c r="AF310" s="93"/>
      <c r="AG310" s="91">
        <v>1.6934223094722299E-4</v>
      </c>
      <c r="AH310" s="92">
        <v>-0.889295729029982</v>
      </c>
      <c r="AI310" s="91">
        <v>8.3038481188850693E-3</v>
      </c>
      <c r="AJ310" s="92">
        <v>15.3137604918011</v>
      </c>
      <c r="AK310" s="91">
        <v>2.8772483981811099E-2</v>
      </c>
      <c r="AL310" s="91">
        <v>2.11214714672678E-2</v>
      </c>
      <c r="AM310" s="92">
        <v>25.672148981975599</v>
      </c>
      <c r="AN310" s="3"/>
      <c r="AO310" s="94">
        <v>6.6435360713512604E-4</v>
      </c>
      <c r="AP310" s="94">
        <v>9.1364909167168696E-6</v>
      </c>
      <c r="AQ310" s="94">
        <v>2.2687330965709398E-3</v>
      </c>
      <c r="AR310" s="94">
        <v>1.6934223094722299E-4</v>
      </c>
      <c r="AS310" s="95">
        <v>12</v>
      </c>
      <c r="AT310" s="95">
        <v>0</v>
      </c>
      <c r="AU310" s="95">
        <v>7</v>
      </c>
      <c r="AV310" s="96">
        <v>5</v>
      </c>
      <c r="AW310" s="3"/>
      <c r="AX310" s="97">
        <v>1.13648216583101E-3</v>
      </c>
      <c r="AY310" s="98">
        <v>-9.5486859723023407</v>
      </c>
      <c r="AZ310" s="98">
        <v>0.61195089277771297</v>
      </c>
      <c r="BA310" s="98">
        <v>-10.8237309672986</v>
      </c>
      <c r="BB310" s="89">
        <v>1.1743541352672099E-4</v>
      </c>
      <c r="BC310" s="99">
        <v>0</v>
      </c>
      <c r="BD310" s="86">
        <v>44029</v>
      </c>
      <c r="BE310" s="86"/>
      <c r="BF310" s="95"/>
      <c r="BG310" s="86"/>
      <c r="BH310" s="3"/>
    </row>
    <row r="311" spans="1:60" x14ac:dyDescent="0.25">
      <c r="A311" s="3"/>
      <c r="B311" s="81" t="s">
        <v>1522</v>
      </c>
      <c r="C311" s="81" t="s">
        <v>4048</v>
      </c>
      <c r="D311" s="81" t="s">
        <v>711</v>
      </c>
      <c r="E311" s="82" t="s">
        <v>1225</v>
      </c>
      <c r="F311" s="82" t="s">
        <v>1105</v>
      </c>
      <c r="G311" s="83" t="s">
        <v>1125</v>
      </c>
      <c r="H311" s="84" t="s">
        <v>1144</v>
      </c>
      <c r="I311" s="85" t="s">
        <v>3480</v>
      </c>
      <c r="J311" s="85" t="s">
        <v>4049</v>
      </c>
      <c r="K311" s="3"/>
      <c r="L311" s="86">
        <v>44029</v>
      </c>
      <c r="M311" s="87">
        <v>31477.611200004802</v>
      </c>
      <c r="N311" s="88">
        <v>31477.611200004802</v>
      </c>
      <c r="O311" s="88">
        <v>31477.611200004802</v>
      </c>
      <c r="P311" s="89">
        <f t="shared" si="4"/>
        <v>1</v>
      </c>
      <c r="Q311" s="86">
        <v>44029</v>
      </c>
      <c r="R311" s="90">
        <v>211910.247</v>
      </c>
      <c r="S311" s="90">
        <v>210462.226087891</v>
      </c>
      <c r="T311" s="3"/>
      <c r="U311" s="91">
        <v>3.19593345921021E-6</v>
      </c>
      <c r="V311" s="92">
        <v>1.1730942034773799</v>
      </c>
      <c r="W311" s="91">
        <v>1.6694332589395301E-4</v>
      </c>
      <c r="X311" s="92">
        <v>2.5203948462149101E-2</v>
      </c>
      <c r="Y311" s="91">
        <v>6.6931369019584998E-3</v>
      </c>
      <c r="Z311" s="92">
        <v>18.819469599024199</v>
      </c>
      <c r="AA311" s="91">
        <v>1.74733406438463E-2</v>
      </c>
      <c r="AB311" s="92">
        <v>22.6453624251881</v>
      </c>
      <c r="AC311" s="91">
        <v>4.4981324903346803E-2</v>
      </c>
      <c r="AD311" s="92">
        <v>29.846328442741701</v>
      </c>
      <c r="AE311" s="91">
        <v>7.1596829178815796E-2</v>
      </c>
      <c r="AF311" s="93">
        <v>27.9990926125611</v>
      </c>
      <c r="AG311" s="91">
        <v>7.7737480751238804E-5</v>
      </c>
      <c r="AH311" s="92">
        <v>-0.89845620404958004</v>
      </c>
      <c r="AI311" s="91">
        <v>7.5497998077480597E-3</v>
      </c>
      <c r="AJ311" s="92">
        <v>15.238355660680099</v>
      </c>
      <c r="AK311" s="91">
        <v>0.836727249812102</v>
      </c>
      <c r="AL311" s="91">
        <v>3.8516104164955302E-2</v>
      </c>
      <c r="AM311" s="92">
        <v>-38.787943457486101</v>
      </c>
      <c r="AN311" s="3"/>
      <c r="AO311" s="94">
        <v>6.7619949004438197E-4</v>
      </c>
      <c r="AP311" s="94">
        <v>2.9894672479713302E-6</v>
      </c>
      <c r="AQ311" s="94">
        <v>2.2482877157017399E-3</v>
      </c>
      <c r="AR311" s="94">
        <v>7.7737480751238804E-5</v>
      </c>
      <c r="AS311" s="95">
        <v>12</v>
      </c>
      <c r="AT311" s="95">
        <v>0</v>
      </c>
      <c r="AU311" s="95">
        <v>7</v>
      </c>
      <c r="AV311" s="96">
        <v>5</v>
      </c>
      <c r="AW311" s="3"/>
      <c r="AX311" s="97">
        <v>1.1290833010502901E-3</v>
      </c>
      <c r="AY311" s="98">
        <v>-11.0717991172714</v>
      </c>
      <c r="AZ311" s="98">
        <v>0.606354107768311</v>
      </c>
      <c r="BA311" s="98">
        <v>-11.602949703810699</v>
      </c>
      <c r="BB311" s="89">
        <v>1.16671578343528E-4</v>
      </c>
      <c r="BC311" s="99">
        <v>0</v>
      </c>
      <c r="BD311" s="86">
        <v>44029</v>
      </c>
      <c r="BE311" s="86"/>
      <c r="BF311" s="95"/>
      <c r="BG311" s="86"/>
      <c r="BH311" s="3"/>
    </row>
    <row r="312" spans="1:60" x14ac:dyDescent="0.25">
      <c r="A312" s="3"/>
      <c r="B312" s="81" t="s">
        <v>1523</v>
      </c>
      <c r="C312" s="81" t="s">
        <v>4050</v>
      </c>
      <c r="D312" s="81" t="s">
        <v>712</v>
      </c>
      <c r="E312" s="82" t="s">
        <v>1223</v>
      </c>
      <c r="F312" s="82" t="s">
        <v>1105</v>
      </c>
      <c r="G312" s="83" t="s">
        <v>1124</v>
      </c>
      <c r="H312" s="84" t="s">
        <v>1136</v>
      </c>
      <c r="I312" s="85" t="s">
        <v>3480</v>
      </c>
      <c r="J312" s="85" t="s">
        <v>1096</v>
      </c>
      <c r="K312" s="3"/>
      <c r="L312" s="86">
        <v>44029</v>
      </c>
      <c r="M312" s="87">
        <v>1003.29160000011</v>
      </c>
      <c r="N312" s="88">
        <v>1003.29160000011</v>
      </c>
      <c r="O312" s="88"/>
      <c r="P312" s="89" t="str">
        <f t="shared" si="4"/>
        <v/>
      </c>
      <c r="Q312" s="86"/>
      <c r="R312" s="90">
        <v>907467.22600000002</v>
      </c>
      <c r="S312" s="90"/>
      <c r="T312" s="3"/>
      <c r="U312" s="91">
        <v>-1.3812619999953299E-4</v>
      </c>
      <c r="V312" s="92">
        <v>1.1589619901315</v>
      </c>
      <c r="W312" s="91">
        <v>-4.0579898995929398E-4</v>
      </c>
      <c r="X312" s="92">
        <v>-3.20702831231756E-2</v>
      </c>
      <c r="Y312" s="91"/>
      <c r="Z312" s="92"/>
      <c r="AA312" s="91"/>
      <c r="AB312" s="92"/>
      <c r="AC312" s="91"/>
      <c r="AD312" s="92"/>
      <c r="AE312" s="91"/>
      <c r="AF312" s="93"/>
      <c r="AG312" s="91">
        <v>-3.1605940421286499E-4</v>
      </c>
      <c r="AH312" s="92">
        <v>-0.93783589254599098</v>
      </c>
      <c r="AI312" s="91"/>
      <c r="AJ312" s="92"/>
      <c r="AK312" s="91">
        <v>3.2916000000113902E-3</v>
      </c>
      <c r="AL312" s="91">
        <v>1.43803654682415E-2</v>
      </c>
      <c r="AM312" s="92">
        <v>-2.0880054895315001</v>
      </c>
      <c r="AN312" s="3"/>
      <c r="AO312" s="94">
        <v>4.0775855632091401E-4</v>
      </c>
      <c r="AP312" s="94">
        <v>-2.00630901417753E-4</v>
      </c>
      <c r="AQ312" s="94">
        <v>2.6051641561935001E-3</v>
      </c>
      <c r="AR312" s="94">
        <v>-3.1605940421286499E-4</v>
      </c>
      <c r="AS312" s="95"/>
      <c r="AT312" s="95"/>
      <c r="AU312" s="95"/>
      <c r="AV312" s="96"/>
      <c r="AW312" s="3"/>
      <c r="AX312" s="97"/>
      <c r="AY312" s="98"/>
      <c r="AZ312" s="98"/>
      <c r="BA312" s="98"/>
      <c r="BB312" s="89"/>
      <c r="BC312" s="99">
        <v>-7.3095753080110598E-2</v>
      </c>
      <c r="BD312" s="86">
        <v>44019</v>
      </c>
      <c r="BE312" s="86">
        <v>44029</v>
      </c>
      <c r="BF312" s="95"/>
      <c r="BG312" s="86"/>
      <c r="BH312" s="3"/>
    </row>
    <row r="313" spans="1:60" x14ac:dyDescent="0.25">
      <c r="A313" s="3"/>
      <c r="B313" s="81" t="s">
        <v>1524</v>
      </c>
      <c r="C313" s="81" t="s">
        <v>4051</v>
      </c>
      <c r="D313" s="81" t="s">
        <v>712</v>
      </c>
      <c r="E313" s="82" t="s">
        <v>1170</v>
      </c>
      <c r="F313" s="82" t="s">
        <v>1105</v>
      </c>
      <c r="G313" s="83" t="s">
        <v>1124</v>
      </c>
      <c r="H313" s="84" t="s">
        <v>1136</v>
      </c>
      <c r="I313" s="85" t="s">
        <v>3480</v>
      </c>
      <c r="J313" s="85" t="s">
        <v>4052</v>
      </c>
      <c r="K313" s="3"/>
      <c r="L313" s="86">
        <v>44029</v>
      </c>
      <c r="M313" s="87">
        <v>1950.48000000045</v>
      </c>
      <c r="N313" s="88">
        <v>1950.48000000045</v>
      </c>
      <c r="O313" s="88">
        <v>1951.80010000058</v>
      </c>
      <c r="P313" s="89">
        <f t="shared" si="4"/>
        <v>0.99932364999872192</v>
      </c>
      <c r="Q313" s="86">
        <v>44019</v>
      </c>
      <c r="R313" s="90">
        <v>2621715.9339999999</v>
      </c>
      <c r="S313" s="90">
        <v>2714301.1731523401</v>
      </c>
      <c r="T313" s="3"/>
      <c r="U313" s="91">
        <v>-1.3271894022182101E-4</v>
      </c>
      <c r="V313" s="92">
        <v>1.1595027161092699</v>
      </c>
      <c r="W313" s="91">
        <v>-2.41933168581454E-4</v>
      </c>
      <c r="X313" s="92">
        <v>-1.56837009853916E-2</v>
      </c>
      <c r="Y313" s="91">
        <v>1.6039577245464901E-2</v>
      </c>
      <c r="Z313" s="92">
        <v>19.754113633389402</v>
      </c>
      <c r="AA313" s="91">
        <v>2.6231493049635901E-2</v>
      </c>
      <c r="AB313" s="92">
        <v>23.521177665766999</v>
      </c>
      <c r="AC313" s="91">
        <v>5.9080750836074003E-2</v>
      </c>
      <c r="AD313" s="92">
        <v>31.256271035992501</v>
      </c>
      <c r="AE313" s="91">
        <v>8.8393223290040596E-2</v>
      </c>
      <c r="AF313" s="93">
        <v>29.678732023690799</v>
      </c>
      <c r="AG313" s="91">
        <v>-2.23279776946583E-4</v>
      </c>
      <c r="AH313" s="92">
        <v>-0.92855792981936203</v>
      </c>
      <c r="AI313" s="91">
        <v>1.7651119218498899E-2</v>
      </c>
      <c r="AJ313" s="92">
        <v>16.248487601755201</v>
      </c>
      <c r="AK313" s="91">
        <v>0.50202133870159704</v>
      </c>
      <c r="AL313" s="91">
        <v>3.5558492405471001E-2</v>
      </c>
      <c r="AM313" s="92">
        <v>-1.34414541407023</v>
      </c>
      <c r="AN313" s="3"/>
      <c r="AO313" s="94">
        <v>2.8130212594987799E-3</v>
      </c>
      <c r="AP313" s="94">
        <v>-1.8596872359921701E-3</v>
      </c>
      <c r="AQ313" s="94">
        <v>7.5975577037752399E-3</v>
      </c>
      <c r="AR313" s="94">
        <v>-5.1346344207559003E-4</v>
      </c>
      <c r="AS313" s="95">
        <v>9</v>
      </c>
      <c r="AT313" s="95">
        <v>3</v>
      </c>
      <c r="AU313" s="95">
        <v>7</v>
      </c>
      <c r="AV313" s="96">
        <v>5</v>
      </c>
      <c r="AW313" s="3"/>
      <c r="AX313" s="97">
        <v>6.8426766817356096E-3</v>
      </c>
      <c r="AY313" s="98">
        <v>-0.44853758551016698</v>
      </c>
      <c r="AZ313" s="98">
        <v>0.638919651130891</v>
      </c>
      <c r="BA313" s="98">
        <v>-0.68295272814339103</v>
      </c>
      <c r="BB313" s="89">
        <v>7.0714623263484105E-4</v>
      </c>
      <c r="BC313" s="99">
        <v>-0.41363873417549302</v>
      </c>
      <c r="BD313" s="86">
        <v>43753</v>
      </c>
      <c r="BE313" s="86">
        <v>43783</v>
      </c>
      <c r="BF313" s="95">
        <v>57</v>
      </c>
      <c r="BG313" s="86">
        <v>43832</v>
      </c>
      <c r="BH313" s="3"/>
    </row>
    <row r="314" spans="1:60" x14ac:dyDescent="0.25">
      <c r="A314" s="3"/>
      <c r="B314" s="81" t="s">
        <v>68</v>
      </c>
      <c r="C314" s="81" t="s">
        <v>4053</v>
      </c>
      <c r="D314" s="81" t="s">
        <v>712</v>
      </c>
      <c r="E314" s="82" t="s">
        <v>1193</v>
      </c>
      <c r="F314" s="82" t="s">
        <v>1105</v>
      </c>
      <c r="G314" s="83" t="s">
        <v>1124</v>
      </c>
      <c r="H314" s="84" t="s">
        <v>1136</v>
      </c>
      <c r="I314" s="85" t="s">
        <v>3480</v>
      </c>
      <c r="J314" s="85" t="s">
        <v>4054</v>
      </c>
      <c r="K314" s="3"/>
      <c r="L314" s="86">
        <v>44029</v>
      </c>
      <c r="M314" s="87">
        <v>1042.40000000037</v>
      </c>
      <c r="N314" s="88">
        <v>1042.40000000037</v>
      </c>
      <c r="O314" s="88">
        <v>1042.40000000037</v>
      </c>
      <c r="P314" s="89">
        <f t="shared" si="4"/>
        <v>1</v>
      </c>
      <c r="Q314" s="86">
        <v>44029</v>
      </c>
      <c r="R314" s="90">
        <v>0</v>
      </c>
      <c r="S314" s="90">
        <v>19124.413061065701</v>
      </c>
      <c r="T314" s="3"/>
      <c r="U314" s="91">
        <v>0</v>
      </c>
      <c r="V314" s="92">
        <v>1.17277461013146</v>
      </c>
      <c r="W314" s="91">
        <v>0</v>
      </c>
      <c r="X314" s="92">
        <v>8.5096158727537806E-3</v>
      </c>
      <c r="Y314" s="91">
        <v>0</v>
      </c>
      <c r="Z314" s="92">
        <v>18.1501559088356</v>
      </c>
      <c r="AA314" s="91">
        <v>1.2173281284049201E-3</v>
      </c>
      <c r="AB314" s="92">
        <v>21.019761173636699</v>
      </c>
      <c r="AC314" s="91">
        <v>1.50468227366218E-2</v>
      </c>
      <c r="AD314" s="92">
        <v>26.8528782260546</v>
      </c>
      <c r="AE314" s="91"/>
      <c r="AF314" s="93"/>
      <c r="AG314" s="91">
        <v>0</v>
      </c>
      <c r="AH314" s="92">
        <v>-0.90622995212470403</v>
      </c>
      <c r="AI314" s="91">
        <v>0</v>
      </c>
      <c r="AJ314" s="92">
        <v>14.483375679905301</v>
      </c>
      <c r="AK314" s="91">
        <v>4.24000000002707E-2</v>
      </c>
      <c r="AL314" s="91">
        <v>1.52592282083788E-2</v>
      </c>
      <c r="AM314" s="92">
        <v>24.882017941388799</v>
      </c>
      <c r="AN314" s="3"/>
      <c r="AO314" s="94">
        <v>8.34079693959211E-4</v>
      </c>
      <c r="AP314" s="94">
        <v>0</v>
      </c>
      <c r="AQ314" s="94">
        <v>0</v>
      </c>
      <c r="AR314" s="94">
        <v>0</v>
      </c>
      <c r="AS314" s="95">
        <v>0</v>
      </c>
      <c r="AT314" s="95">
        <v>0</v>
      </c>
      <c r="AU314" s="95">
        <v>7</v>
      </c>
      <c r="AV314" s="96">
        <v>5</v>
      </c>
      <c r="AW314" s="3"/>
      <c r="AX314" s="97">
        <v>8.5969581521908403E-4</v>
      </c>
      <c r="AY314" s="98">
        <v>-30.267972117348101</v>
      </c>
      <c r="AZ314" s="98">
        <v>0.552089091187554</v>
      </c>
      <c r="BA314" s="98">
        <v>-15.3903543664201</v>
      </c>
      <c r="BB314" s="89">
        <v>8.8849716386221194E-5</v>
      </c>
      <c r="BC314" s="99">
        <v>0</v>
      </c>
      <c r="BD314" s="86">
        <v>43668</v>
      </c>
      <c r="BE314" s="86"/>
      <c r="BF314" s="95"/>
      <c r="BG314" s="86"/>
      <c r="BH314" s="3"/>
    </row>
    <row r="315" spans="1:60" x14ac:dyDescent="0.25">
      <c r="A315" s="3"/>
      <c r="B315" s="81" t="s">
        <v>1525</v>
      </c>
      <c r="C315" s="81" t="s">
        <v>4055</v>
      </c>
      <c r="D315" s="81" t="s">
        <v>712</v>
      </c>
      <c r="E315" s="82" t="s">
        <v>3452</v>
      </c>
      <c r="F315" s="82" t="s">
        <v>1105</v>
      </c>
      <c r="G315" s="83" t="s">
        <v>1124</v>
      </c>
      <c r="H315" s="84" t="s">
        <v>1136</v>
      </c>
      <c r="I315" s="85" t="s">
        <v>3480</v>
      </c>
      <c r="J315" s="85" t="s">
        <v>1096</v>
      </c>
      <c r="K315" s="3"/>
      <c r="L315" s="86">
        <v>44029</v>
      </c>
      <c r="M315" s="87">
        <v>1003.6568</v>
      </c>
      <c r="N315" s="88">
        <v>1003.6568</v>
      </c>
      <c r="O315" s="88"/>
      <c r="P315" s="89" t="str">
        <f t="shared" si="4"/>
        <v/>
      </c>
      <c r="Q315" s="86"/>
      <c r="R315" s="90">
        <v>1104221.923</v>
      </c>
      <c r="S315" s="90"/>
      <c r="T315" s="3"/>
      <c r="U315" s="91">
        <v>-1.3548612787417399E-4</v>
      </c>
      <c r="V315" s="92">
        <v>1.15922599734404</v>
      </c>
      <c r="W315" s="91">
        <v>-3.2381061828346003E-4</v>
      </c>
      <c r="X315" s="92">
        <v>-2.3871445955592201E-2</v>
      </c>
      <c r="Y315" s="91"/>
      <c r="Z315" s="92"/>
      <c r="AA315" s="91"/>
      <c r="AB315" s="92"/>
      <c r="AC315" s="91"/>
      <c r="AD315" s="92"/>
      <c r="AE315" s="91"/>
      <c r="AF315" s="93"/>
      <c r="AG315" s="91">
        <v>-2.6974056709150302E-4</v>
      </c>
      <c r="AH315" s="92">
        <v>-0.93320400883385402</v>
      </c>
      <c r="AI315" s="91"/>
      <c r="AJ315" s="92"/>
      <c r="AK315" s="91">
        <v>3.65679999958957E-3</v>
      </c>
      <c r="AL315" s="91">
        <v>1.5448662330527401E-2</v>
      </c>
      <c r="AM315" s="92">
        <v>-8.2191518149629701</v>
      </c>
      <c r="AN315" s="3"/>
      <c r="AO315" s="94">
        <v>4.1043474811885999E-4</v>
      </c>
      <c r="AP315" s="94">
        <v>-1.9788270401477299E-4</v>
      </c>
      <c r="AQ315" s="94">
        <v>2.6900440279860002E-3</v>
      </c>
      <c r="AR315" s="94">
        <v>-2.6974056709150302E-4</v>
      </c>
      <c r="AS315" s="95"/>
      <c r="AT315" s="95"/>
      <c r="AU315" s="95"/>
      <c r="AV315" s="96"/>
      <c r="AW315" s="3"/>
      <c r="AX315" s="97"/>
      <c r="AY315" s="98"/>
      <c r="AZ315" s="98"/>
      <c r="BA315" s="98"/>
      <c r="BB315" s="89"/>
      <c r="BC315" s="99">
        <v>-7.0362971173381098E-2</v>
      </c>
      <c r="BD315" s="86">
        <v>44019</v>
      </c>
      <c r="BE315" s="86">
        <v>44029</v>
      </c>
      <c r="BF315" s="95"/>
      <c r="BG315" s="86"/>
      <c r="BH315" s="3"/>
    </row>
    <row r="316" spans="1:60" x14ac:dyDescent="0.25">
      <c r="A316" s="3"/>
      <c r="B316" s="81" t="s">
        <v>1526</v>
      </c>
      <c r="C316" s="81" t="s">
        <v>4056</v>
      </c>
      <c r="D316" s="81" t="s">
        <v>712</v>
      </c>
      <c r="E316" s="82" t="s">
        <v>1195</v>
      </c>
      <c r="F316" s="82" t="s">
        <v>1105</v>
      </c>
      <c r="G316" s="83" t="s">
        <v>1124</v>
      </c>
      <c r="H316" s="84" t="s">
        <v>1136</v>
      </c>
      <c r="I316" s="85" t="s">
        <v>3480</v>
      </c>
      <c r="J316" s="85" t="s">
        <v>4057</v>
      </c>
      <c r="K316" s="3"/>
      <c r="L316" s="86">
        <v>44029</v>
      </c>
      <c r="M316" s="87">
        <v>1775.9499999992499</v>
      </c>
      <c r="N316" s="88">
        <v>1775.9499999992499</v>
      </c>
      <c r="O316" s="88">
        <v>1777.3219000008</v>
      </c>
      <c r="P316" s="89">
        <f t="shared" si="4"/>
        <v>0.99922810831197795</v>
      </c>
      <c r="Q316" s="86">
        <v>44019</v>
      </c>
      <c r="R316" s="90">
        <v>148774334.54300001</v>
      </c>
      <c r="S316" s="90">
        <v>104211488.21162499</v>
      </c>
      <c r="T316" s="3"/>
      <c r="U316" s="91">
        <v>-1.42269798743655E-4</v>
      </c>
      <c r="V316" s="92">
        <v>1.1585476302570901</v>
      </c>
      <c r="W316" s="91">
        <v>-5.2862043867207798E-4</v>
      </c>
      <c r="X316" s="92">
        <v>-4.4352427994453998E-2</v>
      </c>
      <c r="Y316" s="91">
        <v>1.4272749960582601E-2</v>
      </c>
      <c r="Z316" s="92">
        <v>19.577430904901099</v>
      </c>
      <c r="AA316" s="91">
        <v>2.26414351182029E-2</v>
      </c>
      <c r="AB316" s="92">
        <v>23.162171872623698</v>
      </c>
      <c r="AC316" s="91">
        <v>5.1688324101633001E-2</v>
      </c>
      <c r="AD316" s="92">
        <v>30.517028362548398</v>
      </c>
      <c r="AE316" s="91">
        <v>7.7019884553010301E-2</v>
      </c>
      <c r="AF316" s="93">
        <v>28.541398150002401</v>
      </c>
      <c r="AG316" s="91">
        <v>-3.8572913672396702E-4</v>
      </c>
      <c r="AH316" s="92">
        <v>-0.94480286579710104</v>
      </c>
      <c r="AI316" s="91">
        <v>1.5716365573098301E-2</v>
      </c>
      <c r="AJ316" s="92">
        <v>16.0550122372224</v>
      </c>
      <c r="AK316" s="91">
        <v>0.41480694511148603</v>
      </c>
      <c r="AL316" s="91">
        <v>3.0251644291638499E-2</v>
      </c>
      <c r="AM316" s="92">
        <v>-10.065584773081399</v>
      </c>
      <c r="AN316" s="3"/>
      <c r="AO316" s="94">
        <v>2.8034231472702201E-3</v>
      </c>
      <c r="AP316" s="94">
        <v>-1.8692323701543501E-3</v>
      </c>
      <c r="AQ316" s="94">
        <v>7.3085346120933502E-3</v>
      </c>
      <c r="AR316" s="94">
        <v>-8.00963650362974E-4</v>
      </c>
      <c r="AS316" s="95">
        <v>8</v>
      </c>
      <c r="AT316" s="95">
        <v>4</v>
      </c>
      <c r="AU316" s="95">
        <v>7</v>
      </c>
      <c r="AV316" s="96">
        <v>5</v>
      </c>
      <c r="AW316" s="3"/>
      <c r="AX316" s="97">
        <v>6.8329308460033603E-3</v>
      </c>
      <c r="AY316" s="98">
        <v>-0.92682161770426297</v>
      </c>
      <c r="AZ316" s="98">
        <v>0.627043210153715</v>
      </c>
      <c r="BA316" s="98">
        <v>-1.3842859691485501</v>
      </c>
      <c r="BB316" s="89">
        <v>7.0613066954933895E-4</v>
      </c>
      <c r="BC316" s="99">
        <v>-0.44228684048493999</v>
      </c>
      <c r="BD316" s="86">
        <v>43753</v>
      </c>
      <c r="BE316" s="86">
        <v>43783</v>
      </c>
      <c r="BF316" s="95">
        <v>60</v>
      </c>
      <c r="BG316" s="86">
        <v>43837</v>
      </c>
      <c r="BH316" s="3"/>
    </row>
    <row r="317" spans="1:60" x14ac:dyDescent="0.25">
      <c r="A317" s="3"/>
      <c r="B317" s="81" t="s">
        <v>1527</v>
      </c>
      <c r="C317" s="81" t="s">
        <v>4058</v>
      </c>
      <c r="D317" s="81" t="s">
        <v>712</v>
      </c>
      <c r="E317" s="82" t="s">
        <v>1196</v>
      </c>
      <c r="F317" s="82" t="s">
        <v>1105</v>
      </c>
      <c r="G317" s="83" t="s">
        <v>1124</v>
      </c>
      <c r="H317" s="84" t="s">
        <v>1136</v>
      </c>
      <c r="I317" s="85" t="s">
        <v>3480</v>
      </c>
      <c r="J317" s="85" t="s">
        <v>4059</v>
      </c>
      <c r="K317" s="3"/>
      <c r="L317" s="86">
        <v>44029</v>
      </c>
      <c r="M317" s="87">
        <v>1261.7141999993501</v>
      </c>
      <c r="N317" s="88">
        <v>1261.7141999993501</v>
      </c>
      <c r="O317" s="88">
        <v>1261.7141999993501</v>
      </c>
      <c r="P317" s="89">
        <f t="shared" si="4"/>
        <v>1</v>
      </c>
      <c r="Q317" s="86">
        <v>44029</v>
      </c>
      <c r="R317" s="90">
        <v>0</v>
      </c>
      <c r="S317" s="90">
        <v>0</v>
      </c>
      <c r="T317" s="3"/>
      <c r="U317" s="91">
        <v>0</v>
      </c>
      <c r="V317" s="92">
        <v>1.17277461013146</v>
      </c>
      <c r="W317" s="91">
        <v>0</v>
      </c>
      <c r="X317" s="92">
        <v>8.5096158727537806E-3</v>
      </c>
      <c r="Y317" s="91">
        <v>0</v>
      </c>
      <c r="Z317" s="92">
        <v>18.1501559088356</v>
      </c>
      <c r="AA317" s="91">
        <v>0</v>
      </c>
      <c r="AB317" s="92">
        <v>20.8980283607962</v>
      </c>
      <c r="AC317" s="91">
        <v>0</v>
      </c>
      <c r="AD317" s="92">
        <v>25.348195952392398</v>
      </c>
      <c r="AE317" s="91">
        <v>-1.4803063095314401E-4</v>
      </c>
      <c r="AF317" s="93">
        <v>20.8246066315915</v>
      </c>
      <c r="AG317" s="91">
        <v>0</v>
      </c>
      <c r="AH317" s="92">
        <v>-0.90622995212470403</v>
      </c>
      <c r="AI317" s="91">
        <v>0</v>
      </c>
      <c r="AJ317" s="92">
        <v>14.483375679905301</v>
      </c>
      <c r="AK317" s="91">
        <v>0.26171419999998802</v>
      </c>
      <c r="AL317" s="91">
        <v>2.6654733548639301E-2</v>
      </c>
      <c r="AM317" s="92">
        <v>31.0064277894562</v>
      </c>
      <c r="AN317" s="3"/>
      <c r="AO317" s="94">
        <v>0</v>
      </c>
      <c r="AP317" s="94">
        <v>0</v>
      </c>
      <c r="AQ317" s="94">
        <v>0</v>
      </c>
      <c r="AR317" s="94">
        <v>0</v>
      </c>
      <c r="AS317" s="95">
        <v>0</v>
      </c>
      <c r="AT317" s="95">
        <v>0</v>
      </c>
      <c r="AU317" s="95">
        <v>7</v>
      </c>
      <c r="AV317" s="96">
        <v>5</v>
      </c>
      <c r="AW317" s="3"/>
      <c r="AX317" s="97">
        <v>0</v>
      </c>
      <c r="AY317" s="98">
        <v>-113.07365610974399</v>
      </c>
      <c r="AZ317" s="98">
        <v>0.54787164163735702</v>
      </c>
      <c r="BA317" s="98">
        <v>-15.957369743191499</v>
      </c>
      <c r="BB317" s="89">
        <v>0</v>
      </c>
      <c r="BC317" s="99">
        <v>0</v>
      </c>
      <c r="BD317" s="86">
        <v>43664</v>
      </c>
      <c r="BE317" s="86"/>
      <c r="BF317" s="95"/>
      <c r="BG317" s="86"/>
      <c r="BH317" s="3"/>
    </row>
    <row r="318" spans="1:60" x14ac:dyDescent="0.25">
      <c r="A318" s="3"/>
      <c r="B318" s="81" t="s">
        <v>69</v>
      </c>
      <c r="C318" s="81" t="s">
        <v>4060</v>
      </c>
      <c r="D318" s="81" t="s">
        <v>713</v>
      </c>
      <c r="E318" s="82" t="s">
        <v>1161</v>
      </c>
      <c r="F318" s="82" t="s">
        <v>1105</v>
      </c>
      <c r="G318" s="83" t="s">
        <v>1123</v>
      </c>
      <c r="H318" s="84" t="s">
        <v>1135</v>
      </c>
      <c r="I318" s="85" t="s">
        <v>3480</v>
      </c>
      <c r="J318" s="85" t="s">
        <v>4061</v>
      </c>
      <c r="K318" s="3"/>
      <c r="L318" s="86">
        <v>44029</v>
      </c>
      <c r="M318" s="87">
        <v>5776.8121000006804</v>
      </c>
      <c r="N318" s="88">
        <v>5776.8121000006804</v>
      </c>
      <c r="O318" s="88">
        <v>5815.7848000004897</v>
      </c>
      <c r="P318" s="89">
        <f t="shared" si="4"/>
        <v>0.99329880637952661</v>
      </c>
      <c r="Q318" s="86">
        <v>43984</v>
      </c>
      <c r="R318" s="90">
        <v>17875.899000000001</v>
      </c>
      <c r="S318" s="90">
        <v>17604.461145050002</v>
      </c>
      <c r="T318" s="3"/>
      <c r="U318" s="91">
        <v>-2.2881108461660902E-3</v>
      </c>
      <c r="V318" s="92">
        <v>0.94396352551484597</v>
      </c>
      <c r="W318" s="91">
        <v>2.0960587426088799E-4</v>
      </c>
      <c r="X318" s="92">
        <v>2.94702032988425E-2</v>
      </c>
      <c r="Y318" s="91">
        <v>1.4243233270463E-2</v>
      </c>
      <c r="Z318" s="92">
        <v>19.5744792358892</v>
      </c>
      <c r="AA318" s="91">
        <v>3.6381752879606197E-2</v>
      </c>
      <c r="AB318" s="92">
        <v>24.536203648749499</v>
      </c>
      <c r="AC318" s="91">
        <v>0.1000338627983</v>
      </c>
      <c r="AD318" s="92">
        <v>35.351582232222398</v>
      </c>
      <c r="AE318" s="91"/>
      <c r="AF318" s="93"/>
      <c r="AG318" s="91">
        <v>-3.5419655214354901E-3</v>
      </c>
      <c r="AH318" s="92">
        <v>-1.2604265042682501</v>
      </c>
      <c r="AI318" s="91">
        <v>2.0667032989877002E-2</v>
      </c>
      <c r="AJ318" s="92">
        <v>16.5500789789075</v>
      </c>
      <c r="AK318" s="91">
        <v>0.132708254901518</v>
      </c>
      <c r="AL318" s="91">
        <v>4.8205431052338099E-2</v>
      </c>
      <c r="AM318" s="92">
        <v>40.582328306511002</v>
      </c>
      <c r="AN318" s="3"/>
      <c r="AO318" s="94">
        <v>1.51334014808526E-2</v>
      </c>
      <c r="AP318" s="94">
        <v>-2.1184242440540402E-2</v>
      </c>
      <c r="AQ318" s="94">
        <v>1.6704947265679899E-2</v>
      </c>
      <c r="AR318" s="94">
        <v>-1.4605190589463701E-2</v>
      </c>
      <c r="AS318" s="95">
        <v>6</v>
      </c>
      <c r="AT318" s="95">
        <v>6</v>
      </c>
      <c r="AU318" s="95">
        <v>7</v>
      </c>
      <c r="AV318" s="96">
        <v>5</v>
      </c>
      <c r="AW318" s="3"/>
      <c r="AX318" s="97">
        <v>3.6941347844367603E-2</v>
      </c>
      <c r="AY318" s="98">
        <v>0.24287818109655701</v>
      </c>
      <c r="AZ318" s="98">
        <v>0.68131210481351401</v>
      </c>
      <c r="BA318" s="98">
        <v>0.31567890726273601</v>
      </c>
      <c r="BB318" s="89">
        <v>3.8065350201850401E-3</v>
      </c>
      <c r="BC318" s="99">
        <v>-5.2238049152874702</v>
      </c>
      <c r="BD318" s="86">
        <v>43747</v>
      </c>
      <c r="BE318" s="86">
        <v>43783</v>
      </c>
      <c r="BF318" s="95">
        <v>151</v>
      </c>
      <c r="BG318" s="86">
        <v>43958</v>
      </c>
      <c r="BH318" s="3"/>
    </row>
    <row r="319" spans="1:60" x14ac:dyDescent="0.25">
      <c r="A319" s="3"/>
      <c r="B319" s="81" t="s">
        <v>1528</v>
      </c>
      <c r="C319" s="81" t="s">
        <v>4062</v>
      </c>
      <c r="D319" s="81" t="s">
        <v>713</v>
      </c>
      <c r="E319" s="82" t="s">
        <v>1192</v>
      </c>
      <c r="F319" s="82" t="s">
        <v>1105</v>
      </c>
      <c r="G319" s="83" t="s">
        <v>1123</v>
      </c>
      <c r="H319" s="84" t="s">
        <v>1135</v>
      </c>
      <c r="I319" s="85" t="s">
        <v>3480</v>
      </c>
      <c r="J319" s="85" t="s">
        <v>4063</v>
      </c>
      <c r="K319" s="3"/>
      <c r="L319" s="86">
        <v>44029</v>
      </c>
      <c r="M319" s="87">
        <v>1490.66919999942</v>
      </c>
      <c r="N319" s="88">
        <v>1490.66919999942</v>
      </c>
      <c r="O319" s="88">
        <v>1502.22430000082</v>
      </c>
      <c r="P319" s="89">
        <f t="shared" si="4"/>
        <v>0.9923080062002767</v>
      </c>
      <c r="Q319" s="86">
        <v>43984</v>
      </c>
      <c r="R319" s="90">
        <v>22607378.526000001</v>
      </c>
      <c r="S319" s="90">
        <v>33174420.0619375</v>
      </c>
      <c r="T319" s="3"/>
      <c r="U319" s="91">
        <v>-2.3102546583686498E-3</v>
      </c>
      <c r="V319" s="92">
        <v>0.94174914429459</v>
      </c>
      <c r="W319" s="91">
        <v>-4.5562784907815501E-4</v>
      </c>
      <c r="X319" s="92">
        <v>-3.70531690350617E-2</v>
      </c>
      <c r="Y319" s="91">
        <v>1.0158102801142399E-2</v>
      </c>
      <c r="Z319" s="92">
        <v>19.165966188942502</v>
      </c>
      <c r="AA319" s="91">
        <v>2.7994055757517299E-2</v>
      </c>
      <c r="AB319" s="92">
        <v>23.6974339365552</v>
      </c>
      <c r="AC319" s="91">
        <v>8.2311697688128294E-2</v>
      </c>
      <c r="AD319" s="92">
        <v>33.5793657212052</v>
      </c>
      <c r="AE319" s="91">
        <v>0.11764039921225</v>
      </c>
      <c r="AF319" s="93">
        <v>32.603449615940903</v>
      </c>
      <c r="AG319" s="91">
        <v>-3.9173911254692896E-3</v>
      </c>
      <c r="AH319" s="92">
        <v>-1.29796906467163</v>
      </c>
      <c r="AI319" s="91">
        <v>1.6173214518858E-2</v>
      </c>
      <c r="AJ319" s="92">
        <v>16.100697131798398</v>
      </c>
      <c r="AK319" s="91">
        <v>0.49066919999837399</v>
      </c>
      <c r="AL319" s="91">
        <v>4.6210936417992302E-2</v>
      </c>
      <c r="AM319" s="92">
        <v>53.901927789323999</v>
      </c>
      <c r="AN319" s="3"/>
      <c r="AO319" s="94">
        <v>1.5110909949726199E-2</v>
      </c>
      <c r="AP319" s="94">
        <v>-2.1206058444477101E-2</v>
      </c>
      <c r="AQ319" s="94">
        <v>1.6006307754651099E-2</v>
      </c>
      <c r="AR319" s="94">
        <v>-1.5284263723515301E-2</v>
      </c>
      <c r="AS319" s="95">
        <v>6</v>
      </c>
      <c r="AT319" s="95">
        <v>6</v>
      </c>
      <c r="AU319" s="95">
        <v>7</v>
      </c>
      <c r="AV319" s="96">
        <v>5</v>
      </c>
      <c r="AW319" s="3"/>
      <c r="AX319" s="97">
        <v>3.6920960935494802E-2</v>
      </c>
      <c r="AY319" s="98">
        <v>3.4614921924287501E-2</v>
      </c>
      <c r="AZ319" s="98">
        <v>0.65332728105386195</v>
      </c>
      <c r="BA319" s="98">
        <v>4.4768968192556699E-2</v>
      </c>
      <c r="BB319" s="89">
        <v>3.8043322719431699E-3</v>
      </c>
      <c r="BC319" s="99">
        <v>-5.2996576566220002</v>
      </c>
      <c r="BD319" s="86">
        <v>43747</v>
      </c>
      <c r="BE319" s="86">
        <v>43783</v>
      </c>
      <c r="BF319" s="95">
        <v>156</v>
      </c>
      <c r="BG319" s="86">
        <v>43965</v>
      </c>
      <c r="BH319" s="3"/>
    </row>
    <row r="320" spans="1:60" x14ac:dyDescent="0.25">
      <c r="A320" s="3"/>
      <c r="B320" s="81" t="s">
        <v>1529</v>
      </c>
      <c r="C320" s="81" t="s">
        <v>4064</v>
      </c>
      <c r="D320" s="81" t="s">
        <v>713</v>
      </c>
      <c r="E320" s="82" t="s">
        <v>1170</v>
      </c>
      <c r="F320" s="82" t="s">
        <v>1105</v>
      </c>
      <c r="G320" s="83" t="s">
        <v>1123</v>
      </c>
      <c r="H320" s="84" t="s">
        <v>1135</v>
      </c>
      <c r="I320" s="85" t="s">
        <v>3480</v>
      </c>
      <c r="J320" s="85" t="s">
        <v>4065</v>
      </c>
      <c r="K320" s="3"/>
      <c r="L320" s="86">
        <v>44029</v>
      </c>
      <c r="M320" s="87">
        <v>6834.8073000013801</v>
      </c>
      <c r="N320" s="88">
        <v>6834.8073000013801</v>
      </c>
      <c r="O320" s="88">
        <v>6886.1794999986896</v>
      </c>
      <c r="P320" s="89">
        <f t="shared" si="4"/>
        <v>0.99253981108141032</v>
      </c>
      <c r="Q320" s="86">
        <v>43984</v>
      </c>
      <c r="R320" s="90">
        <v>9112445.4309999999</v>
      </c>
      <c r="S320" s="90">
        <v>12663189.449265599</v>
      </c>
      <c r="T320" s="3"/>
      <c r="U320" s="91">
        <v>-2.3050832705848699E-3</v>
      </c>
      <c r="V320" s="92">
        <v>0.942266283072968</v>
      </c>
      <c r="W320" s="91">
        <v>-2.99976968562987E-4</v>
      </c>
      <c r="X320" s="92">
        <v>-2.1488080983544901E-2</v>
      </c>
      <c r="Y320" s="91">
        <v>1.11129999240802E-2</v>
      </c>
      <c r="Z320" s="92">
        <v>19.261455901258199</v>
      </c>
      <c r="AA320" s="91">
        <v>2.9951626775073199E-2</v>
      </c>
      <c r="AB320" s="92">
        <v>23.8931910383108</v>
      </c>
      <c r="AC320" s="91">
        <v>8.6434975399315606E-2</v>
      </c>
      <c r="AD320" s="92">
        <v>33.991693492338499</v>
      </c>
      <c r="AE320" s="91">
        <v>0.12403198136235</v>
      </c>
      <c r="AF320" s="93">
        <v>33.242607830907197</v>
      </c>
      <c r="AG320" s="91">
        <v>-3.8294691030387202E-3</v>
      </c>
      <c r="AH320" s="92">
        <v>-1.28917686242858</v>
      </c>
      <c r="AI320" s="91">
        <v>1.7223561295395502E-2</v>
      </c>
      <c r="AJ320" s="92">
        <v>16.205731809459401</v>
      </c>
      <c r="AK320" s="91">
        <v>0.54632949624676297</v>
      </c>
      <c r="AL320" s="91">
        <v>5.0559844190502197E-2</v>
      </c>
      <c r="AM320" s="92">
        <v>59.467957414162797</v>
      </c>
      <c r="AN320" s="3"/>
      <c r="AO320" s="94">
        <v>1.51161672165472E-2</v>
      </c>
      <c r="AP320" s="94">
        <v>-2.1200948141086001E-2</v>
      </c>
      <c r="AQ320" s="94">
        <v>1.6169860258742098E-2</v>
      </c>
      <c r="AR320" s="94">
        <v>-1.51253313479174E-2</v>
      </c>
      <c r="AS320" s="95">
        <v>6</v>
      </c>
      <c r="AT320" s="95">
        <v>6</v>
      </c>
      <c r="AU320" s="95">
        <v>7</v>
      </c>
      <c r="AV320" s="96">
        <v>5</v>
      </c>
      <c r="AW320" s="3"/>
      <c r="AX320" s="97">
        <v>3.6925544468904302E-2</v>
      </c>
      <c r="AY320" s="98">
        <v>8.3249479143091804E-2</v>
      </c>
      <c r="AZ320" s="98">
        <v>0.65985999869553802</v>
      </c>
      <c r="BA320" s="98">
        <v>0.107795065994765</v>
      </c>
      <c r="BB320" s="89">
        <v>3.8048283206489901E-3</v>
      </c>
      <c r="BC320" s="99">
        <v>-5.2819093333891898</v>
      </c>
      <c r="BD320" s="86">
        <v>43747</v>
      </c>
      <c r="BE320" s="86">
        <v>43783</v>
      </c>
      <c r="BF320" s="95">
        <v>154</v>
      </c>
      <c r="BG320" s="86">
        <v>43963</v>
      </c>
      <c r="BH320" s="3"/>
    </row>
    <row r="321" spans="1:60" x14ac:dyDescent="0.25">
      <c r="A321" s="3"/>
      <c r="B321" s="81" t="s">
        <v>70</v>
      </c>
      <c r="C321" s="81" t="s">
        <v>4066</v>
      </c>
      <c r="D321" s="81" t="s">
        <v>713</v>
      </c>
      <c r="E321" s="82" t="s">
        <v>1193</v>
      </c>
      <c r="F321" s="82" t="s">
        <v>1105</v>
      </c>
      <c r="G321" s="83" t="s">
        <v>1123</v>
      </c>
      <c r="H321" s="84" t="s">
        <v>1135</v>
      </c>
      <c r="I321" s="85" t="s">
        <v>3480</v>
      </c>
      <c r="J321" s="85" t="s">
        <v>1096</v>
      </c>
      <c r="K321" s="3"/>
      <c r="L321" s="86">
        <v>44029</v>
      </c>
      <c r="M321" s="87">
        <v>1290.3643999993801</v>
      </c>
      <c r="N321" s="88">
        <v>1290.3643999993801</v>
      </c>
      <c r="O321" s="88">
        <v>1298.78490000032</v>
      </c>
      <c r="P321" s="89">
        <f t="shared" si="4"/>
        <v>0.99351663235310339</v>
      </c>
      <c r="Q321" s="86">
        <v>43984</v>
      </c>
      <c r="R321" s="90">
        <v>44448495.660999998</v>
      </c>
      <c r="S321" s="90">
        <v>97597925.467250004</v>
      </c>
      <c r="T321" s="3"/>
      <c r="U321" s="91">
        <v>-2.2831984078948201E-3</v>
      </c>
      <c r="V321" s="92">
        <v>0.94445476934197403</v>
      </c>
      <c r="W321" s="91">
        <v>3.5584004763222798E-4</v>
      </c>
      <c r="X321" s="92">
        <v>4.4093620635976501E-2</v>
      </c>
      <c r="Y321" s="91">
        <v>1.51434728231834E-2</v>
      </c>
      <c r="Z321" s="92">
        <v>19.664503191161199</v>
      </c>
      <c r="AA321" s="91">
        <v>3.8234791238210199E-2</v>
      </c>
      <c r="AB321" s="92">
        <v>24.721507484617199</v>
      </c>
      <c r="AC321" s="91">
        <v>0.10396895660422199</v>
      </c>
      <c r="AD321" s="92">
        <v>35.745091612800003</v>
      </c>
      <c r="AE321" s="91">
        <v>0.15134686494638999</v>
      </c>
      <c r="AF321" s="93">
        <v>35.974096189311197</v>
      </c>
      <c r="AG321" s="91">
        <v>-3.4591825187817401E-3</v>
      </c>
      <c r="AH321" s="92">
        <v>-1.25214820400288</v>
      </c>
      <c r="AI321" s="91">
        <v>2.1657940687873599E-2</v>
      </c>
      <c r="AJ321" s="92">
        <v>16.649169748707202</v>
      </c>
      <c r="AK321" s="91">
        <v>0.290364399999962</v>
      </c>
      <c r="AL321" s="91">
        <v>4.93729641329992E-2</v>
      </c>
      <c r="AM321" s="92">
        <v>26.770574038906499</v>
      </c>
      <c r="AN321" s="3"/>
      <c r="AO321" s="94">
        <v>1.51384342316305E-2</v>
      </c>
      <c r="AP321" s="94">
        <v>-2.1179494628995599E-2</v>
      </c>
      <c r="AQ321" s="94">
        <v>1.68586071522441E-2</v>
      </c>
      <c r="AR321" s="94">
        <v>-1.44558867023079E-2</v>
      </c>
      <c r="AS321" s="95">
        <v>6</v>
      </c>
      <c r="AT321" s="95">
        <v>6</v>
      </c>
      <c r="AU321" s="95">
        <v>7</v>
      </c>
      <c r="AV321" s="96">
        <v>5</v>
      </c>
      <c r="AW321" s="3"/>
      <c r="AX321" s="97">
        <v>3.6946175736520703E-2</v>
      </c>
      <c r="AY321" s="98">
        <v>0.28885938259964</v>
      </c>
      <c r="AZ321" s="98">
        <v>0.687494718083144</v>
      </c>
      <c r="BA321" s="98">
        <v>0.37584876545224699</v>
      </c>
      <c r="BB321" s="89">
        <v>3.80705516964554E-3</v>
      </c>
      <c r="BC321" s="99">
        <v>-5.2071458304708402</v>
      </c>
      <c r="BD321" s="86">
        <v>43747</v>
      </c>
      <c r="BE321" s="86">
        <v>43783</v>
      </c>
      <c r="BF321" s="95">
        <v>151</v>
      </c>
      <c r="BG321" s="86">
        <v>43958</v>
      </c>
      <c r="BH321" s="3"/>
    </row>
    <row r="322" spans="1:60" x14ac:dyDescent="0.25">
      <c r="A322" s="3"/>
      <c r="B322" s="81" t="s">
        <v>1530</v>
      </c>
      <c r="C322" s="81" t="s">
        <v>4067</v>
      </c>
      <c r="D322" s="81" t="s">
        <v>713</v>
      </c>
      <c r="E322" s="82" t="s">
        <v>1194</v>
      </c>
      <c r="F322" s="82" t="s">
        <v>1105</v>
      </c>
      <c r="G322" s="83" t="s">
        <v>1123</v>
      </c>
      <c r="H322" s="84" t="s">
        <v>1135</v>
      </c>
      <c r="I322" s="85" t="s">
        <v>3480</v>
      </c>
      <c r="J322" s="85" t="s">
        <v>4068</v>
      </c>
      <c r="K322" s="3"/>
      <c r="L322" s="86">
        <v>44029</v>
      </c>
      <c r="M322" s="87">
        <v>1493.9289999995401</v>
      </c>
      <c r="N322" s="88">
        <v>1493.9289999995401</v>
      </c>
      <c r="O322" s="88">
        <v>1505.43539999984</v>
      </c>
      <c r="P322" s="89">
        <f t="shared" si="4"/>
        <v>0.99235676270114204</v>
      </c>
      <c r="Q322" s="86">
        <v>43984</v>
      </c>
      <c r="R322" s="90">
        <v>21427342.278999999</v>
      </c>
      <c r="S322" s="90">
        <v>26488478.676687501</v>
      </c>
      <c r="T322" s="3"/>
      <c r="U322" s="91">
        <v>-2.3091563462003298E-3</v>
      </c>
      <c r="V322" s="92">
        <v>0.94185897551142295</v>
      </c>
      <c r="W322" s="91">
        <v>-4.2286664847779299E-4</v>
      </c>
      <c r="X322" s="92">
        <v>-3.3777048975025502E-2</v>
      </c>
      <c r="Y322" s="91">
        <v>1.03591077549936E-2</v>
      </c>
      <c r="Z322" s="92">
        <v>19.186066684342201</v>
      </c>
      <c r="AA322" s="91">
        <v>2.8405935658156502E-2</v>
      </c>
      <c r="AB322" s="92">
        <v>23.738621926604502</v>
      </c>
      <c r="AC322" s="91">
        <v>8.3178425657097294E-2</v>
      </c>
      <c r="AD322" s="92">
        <v>33.666038518131202</v>
      </c>
      <c r="AE322" s="91">
        <v>0.118982980387955</v>
      </c>
      <c r="AF322" s="93">
        <v>32.737707733467701</v>
      </c>
      <c r="AG322" s="91">
        <v>-3.8988478554529099E-3</v>
      </c>
      <c r="AH322" s="92">
        <v>-1.29611473767</v>
      </c>
      <c r="AI322" s="91">
        <v>1.63942523504375E-2</v>
      </c>
      <c r="AJ322" s="92">
        <v>16.122800914949</v>
      </c>
      <c r="AK322" s="91">
        <v>0.493929000000353</v>
      </c>
      <c r="AL322" s="91">
        <v>4.6469572140267701E-2</v>
      </c>
      <c r="AM322" s="92">
        <v>54.2279077895219</v>
      </c>
      <c r="AN322" s="3"/>
      <c r="AO322" s="94">
        <v>1.51119965521502E-2</v>
      </c>
      <c r="AP322" s="94">
        <v>-2.1204980531365401E-2</v>
      </c>
      <c r="AQ322" s="94">
        <v>1.60406971917837E-2</v>
      </c>
      <c r="AR322" s="94">
        <v>-1.5250852702593E-2</v>
      </c>
      <c r="AS322" s="95">
        <v>6</v>
      </c>
      <c r="AT322" s="95">
        <v>6</v>
      </c>
      <c r="AU322" s="95">
        <v>7</v>
      </c>
      <c r="AV322" s="96">
        <v>5</v>
      </c>
      <c r="AW322" s="3"/>
      <c r="AX322" s="97">
        <v>3.6921879089859402E-2</v>
      </c>
      <c r="AY322" s="98">
        <v>4.4852360508741598E-2</v>
      </c>
      <c r="AZ322" s="98">
        <v>0.65470217175879997</v>
      </c>
      <c r="BA322" s="98">
        <v>5.8023654592261699E-2</v>
      </c>
      <c r="BB322" s="89">
        <v>3.8044318467655102E-3</v>
      </c>
      <c r="BC322" s="99">
        <v>-5.29591719119344</v>
      </c>
      <c r="BD322" s="86">
        <v>43747</v>
      </c>
      <c r="BE322" s="86">
        <v>43783</v>
      </c>
      <c r="BF322" s="95">
        <v>155</v>
      </c>
      <c r="BG322" s="86">
        <v>43964</v>
      </c>
      <c r="BH322" s="3"/>
    </row>
    <row r="323" spans="1:60" x14ac:dyDescent="0.25">
      <c r="A323" s="3"/>
      <c r="B323" s="81" t="s">
        <v>1531</v>
      </c>
      <c r="C323" s="81" t="s">
        <v>4069</v>
      </c>
      <c r="D323" s="81" t="s">
        <v>713</v>
      </c>
      <c r="E323" s="82" t="s">
        <v>1195</v>
      </c>
      <c r="F323" s="82" t="s">
        <v>1105</v>
      </c>
      <c r="G323" s="83" t="s">
        <v>1123</v>
      </c>
      <c r="H323" s="84" t="s">
        <v>1135</v>
      </c>
      <c r="I323" s="85" t="s">
        <v>3480</v>
      </c>
      <c r="J323" s="85" t="s">
        <v>4070</v>
      </c>
      <c r="K323" s="3"/>
      <c r="L323" s="86">
        <v>44029</v>
      </c>
      <c r="M323" s="87">
        <v>5597.13340000063</v>
      </c>
      <c r="N323" s="88">
        <v>5597.13340000063</v>
      </c>
      <c r="O323" s="88">
        <v>5646.0714000016496</v>
      </c>
      <c r="P323" s="89">
        <f t="shared" si="4"/>
        <v>0.99133238024566861</v>
      </c>
      <c r="Q323" s="86">
        <v>43984</v>
      </c>
      <c r="R323" s="90">
        <v>232881693.86399999</v>
      </c>
      <c r="S323" s="90">
        <v>311073671.50700003</v>
      </c>
      <c r="T323" s="3"/>
      <c r="U323" s="91">
        <v>-2.3320667387451998E-3</v>
      </c>
      <c r="V323" s="92">
        <v>0.93956793625693502</v>
      </c>
      <c r="W323" s="91">
        <v>-1.1109052420579201E-3</v>
      </c>
      <c r="X323" s="92">
        <v>-0.102580908333039</v>
      </c>
      <c r="Y323" s="91">
        <v>6.1474015219573604E-3</v>
      </c>
      <c r="Z323" s="92">
        <v>18.764896061038598</v>
      </c>
      <c r="AA323" s="91">
        <v>1.9792447939835301E-2</v>
      </c>
      <c r="AB323" s="92">
        <v>22.877273154794199</v>
      </c>
      <c r="AC323" s="91">
        <v>6.5121198751512593E-2</v>
      </c>
      <c r="AD323" s="92">
        <v>31.8603158275364</v>
      </c>
      <c r="AE323" s="91">
        <v>9.1124460881546798E-2</v>
      </c>
      <c r="AF323" s="93">
        <v>29.951855782856001</v>
      </c>
      <c r="AG323" s="91">
        <v>-4.2874570144704202E-3</v>
      </c>
      <c r="AH323" s="92">
        <v>-1.3349756535717501</v>
      </c>
      <c r="AI323" s="91">
        <v>1.17625941293227E-2</v>
      </c>
      <c r="AJ323" s="92">
        <v>15.6596350928448</v>
      </c>
      <c r="AK323" s="91">
        <v>0.40202781945641602</v>
      </c>
      <c r="AL323" s="91">
        <v>3.8978350188699599E-2</v>
      </c>
      <c r="AM323" s="92">
        <v>45.0377897351282</v>
      </c>
      <c r="AN323" s="3"/>
      <c r="AO323" s="94">
        <v>1.5088621841641701E-2</v>
      </c>
      <c r="AP323" s="94">
        <v>-2.1227496818937701E-2</v>
      </c>
      <c r="AQ323" s="94">
        <v>1.5318086923798499E-2</v>
      </c>
      <c r="AR323" s="94">
        <v>-1.595312117297E-2</v>
      </c>
      <c r="AS323" s="95">
        <v>6</v>
      </c>
      <c r="AT323" s="95">
        <v>6</v>
      </c>
      <c r="AU323" s="95">
        <v>7</v>
      </c>
      <c r="AV323" s="96">
        <v>5</v>
      </c>
      <c r="AW323" s="3"/>
      <c r="AX323" s="97">
        <v>3.6902867737371697E-2</v>
      </c>
      <c r="AY323" s="98">
        <v>-0.16930086487127499</v>
      </c>
      <c r="AZ323" s="98">
        <v>0.62595103185049095</v>
      </c>
      <c r="BA323" s="98">
        <v>-0.217890919303727</v>
      </c>
      <c r="BB323" s="89">
        <v>3.8023687787153899E-3</v>
      </c>
      <c r="BC323" s="99">
        <v>-5.3743533829838297</v>
      </c>
      <c r="BD323" s="86">
        <v>43747</v>
      </c>
      <c r="BE323" s="86">
        <v>43783</v>
      </c>
      <c r="BF323" s="95">
        <v>160</v>
      </c>
      <c r="BG323" s="86">
        <v>43971</v>
      </c>
      <c r="BH323" s="3"/>
    </row>
    <row r="324" spans="1:60" x14ac:dyDescent="0.25">
      <c r="A324" s="3"/>
      <c r="B324" s="81" t="s">
        <v>1532</v>
      </c>
      <c r="C324" s="81" t="s">
        <v>4071</v>
      </c>
      <c r="D324" s="81" t="s">
        <v>713</v>
      </c>
      <c r="E324" s="82" t="s">
        <v>1196</v>
      </c>
      <c r="F324" s="82" t="s">
        <v>1105</v>
      </c>
      <c r="G324" s="83" t="s">
        <v>1123</v>
      </c>
      <c r="H324" s="84" t="s">
        <v>1135</v>
      </c>
      <c r="I324" s="85" t="s">
        <v>3480</v>
      </c>
      <c r="J324" s="85" t="s">
        <v>4072</v>
      </c>
      <c r="K324" s="3"/>
      <c r="L324" s="86">
        <v>44029</v>
      </c>
      <c r="M324" s="87">
        <v>1411.82850000076</v>
      </c>
      <c r="N324" s="88">
        <v>1411.82850000076</v>
      </c>
      <c r="O324" s="88">
        <v>1423.6473999991999</v>
      </c>
      <c r="P324" s="89">
        <f t="shared" si="4"/>
        <v>0.99169815503582792</v>
      </c>
      <c r="Q324" s="86">
        <v>43984</v>
      </c>
      <c r="R324" s="90">
        <v>1804874.9669999999</v>
      </c>
      <c r="S324" s="90">
        <v>4730255.55375</v>
      </c>
      <c r="T324" s="3"/>
      <c r="U324" s="91">
        <v>-2.3239066222231499E-3</v>
      </c>
      <c r="V324" s="92">
        <v>0.94038394790914004</v>
      </c>
      <c r="W324" s="91">
        <v>-8.6521994853683303E-4</v>
      </c>
      <c r="X324" s="92">
        <v>-7.8012378980929498E-2</v>
      </c>
      <c r="Y324" s="91">
        <v>7.64828003775619E-3</v>
      </c>
      <c r="Z324" s="92">
        <v>18.914983912603901</v>
      </c>
      <c r="AA324" s="91">
        <v>2.28590397855442E-2</v>
      </c>
      <c r="AB324" s="92">
        <v>23.1839323393651</v>
      </c>
      <c r="AC324" s="91">
        <v>7.1534122338562198E-2</v>
      </c>
      <c r="AD324" s="92">
        <v>32.501608186226797</v>
      </c>
      <c r="AE324" s="91">
        <v>0.10099211283712101</v>
      </c>
      <c r="AF324" s="93">
        <v>30.9386209784134</v>
      </c>
      <c r="AG324" s="91">
        <v>-4.1486619866191203E-3</v>
      </c>
      <c r="AH324" s="92">
        <v>-1.3210961507866199</v>
      </c>
      <c r="AI324" s="91">
        <v>1.34129873167694E-2</v>
      </c>
      <c r="AJ324" s="92">
        <v>15.8246744115895</v>
      </c>
      <c r="AK324" s="91">
        <v>0.41182850000041099</v>
      </c>
      <c r="AL324" s="91">
        <v>3.97976522872341E-2</v>
      </c>
      <c r="AM324" s="92">
        <v>46.017857789527604</v>
      </c>
      <c r="AN324" s="3"/>
      <c r="AO324" s="94">
        <v>1.50969184469432E-2</v>
      </c>
      <c r="AP324" s="94">
        <v>-2.1219431443569199E-2</v>
      </c>
      <c r="AQ324" s="94">
        <v>1.55761131372856E-2</v>
      </c>
      <c r="AR324" s="94">
        <v>-1.5702383952884699E-2</v>
      </c>
      <c r="AS324" s="95">
        <v>6</v>
      </c>
      <c r="AT324" s="95">
        <v>6</v>
      </c>
      <c r="AU324" s="95">
        <v>7</v>
      </c>
      <c r="AV324" s="96">
        <v>5</v>
      </c>
      <c r="AW324" s="3"/>
      <c r="AX324" s="97">
        <v>3.6909382522280799E-2</v>
      </c>
      <c r="AY324" s="98">
        <v>-9.3034505966670594E-2</v>
      </c>
      <c r="AZ324" s="98">
        <v>0.63618732242866805</v>
      </c>
      <c r="BA324" s="98">
        <v>-0.11995723538825601</v>
      </c>
      <c r="BB324" s="89">
        <v>3.8030770730620102E-3</v>
      </c>
      <c r="BC324" s="99">
        <v>-5.3463466443426997</v>
      </c>
      <c r="BD324" s="86">
        <v>43747</v>
      </c>
      <c r="BE324" s="86">
        <v>43783</v>
      </c>
      <c r="BF324" s="95">
        <v>159</v>
      </c>
      <c r="BG324" s="86">
        <v>43970</v>
      </c>
      <c r="BH324" s="3"/>
    </row>
    <row r="325" spans="1:60" x14ac:dyDescent="0.25">
      <c r="A325" s="3"/>
      <c r="B325" s="81" t="s">
        <v>71</v>
      </c>
      <c r="C325" s="81" t="s">
        <v>4073</v>
      </c>
      <c r="D325" s="81" t="s">
        <v>714</v>
      </c>
      <c r="E325" s="82" t="s">
        <v>1161</v>
      </c>
      <c r="F325" s="82" t="s">
        <v>1105</v>
      </c>
      <c r="G325" s="83" t="s">
        <v>1125</v>
      </c>
      <c r="H325" s="84" t="s">
        <v>1144</v>
      </c>
      <c r="I325" s="85" t="s">
        <v>3480</v>
      </c>
      <c r="J325" s="85" t="s">
        <v>4074</v>
      </c>
      <c r="K325" s="3"/>
      <c r="L325" s="86">
        <v>44029</v>
      </c>
      <c r="M325" s="87">
        <v>670003.72840022994</v>
      </c>
      <c r="N325" s="88">
        <v>670003.72840022994</v>
      </c>
      <c r="O325" s="88">
        <v>670003.72840022994</v>
      </c>
      <c r="P325" s="89">
        <f t="shared" si="4"/>
        <v>1</v>
      </c>
      <c r="Q325" s="86">
        <v>44029</v>
      </c>
      <c r="R325" s="90">
        <v>310452170.40899998</v>
      </c>
      <c r="S325" s="90">
        <v>193704145.1085</v>
      </c>
      <c r="T325" s="3"/>
      <c r="U325" s="91">
        <v>1.2745615094900101E-5</v>
      </c>
      <c r="V325" s="92">
        <v>1.17404917164095</v>
      </c>
      <c r="W325" s="91">
        <v>3.2016681325330903E-4</v>
      </c>
      <c r="X325" s="92">
        <v>4.05262971980846E-2</v>
      </c>
      <c r="Y325" s="91">
        <v>7.5312930021027603E-3</v>
      </c>
      <c r="Z325" s="92">
        <v>18.9032852090604</v>
      </c>
      <c r="AA325" s="91">
        <v>1.9463895339868E-2</v>
      </c>
      <c r="AB325" s="92">
        <v>22.844417894783</v>
      </c>
      <c r="AC325" s="91">
        <v>5.0203295702886001E-2</v>
      </c>
      <c r="AD325" s="92">
        <v>30.3685255226737</v>
      </c>
      <c r="AE325" s="91">
        <v>7.9949832774218493E-2</v>
      </c>
      <c r="AF325" s="93">
        <v>28.8343929721159</v>
      </c>
      <c r="AG325" s="91">
        <v>1.7306316294707401E-4</v>
      </c>
      <c r="AH325" s="92">
        <v>-0.88892363582999701</v>
      </c>
      <c r="AI325" s="91">
        <v>8.4445481461443705E-3</v>
      </c>
      <c r="AJ325" s="92">
        <v>15.327830494526999</v>
      </c>
      <c r="AK325" s="91">
        <v>5.6993415037915103</v>
      </c>
      <c r="AL325" s="91">
        <v>0.56839513610408199</v>
      </c>
      <c r="AM325" s="92">
        <v>569.47462008241598</v>
      </c>
      <c r="AN325" s="3"/>
      <c r="AO325" s="94">
        <v>7.3789663838397202E-4</v>
      </c>
      <c r="AP325" s="94">
        <v>9.5772211352596093E-6</v>
      </c>
      <c r="AQ325" s="94">
        <v>2.4283669899887199E-3</v>
      </c>
      <c r="AR325" s="94">
        <v>1.7306316294707401E-4</v>
      </c>
      <c r="AS325" s="95">
        <v>12</v>
      </c>
      <c r="AT325" s="95">
        <v>0</v>
      </c>
      <c r="AU325" s="95">
        <v>7</v>
      </c>
      <c r="AV325" s="96">
        <v>5</v>
      </c>
      <c r="AW325" s="3"/>
      <c r="AX325" s="97">
        <v>1.1563748827211401E-3</v>
      </c>
      <c r="AY325" s="98">
        <v>-9.1427105976908898</v>
      </c>
      <c r="AZ325" s="98">
        <v>0.61287737670772902</v>
      </c>
      <c r="BA325" s="98">
        <v>-10.6173690738215</v>
      </c>
      <c r="BB325" s="89">
        <v>1.19492636036682E-4</v>
      </c>
      <c r="BC325" s="99">
        <v>0</v>
      </c>
      <c r="BD325" s="86">
        <v>44029</v>
      </c>
      <c r="BE325" s="86"/>
      <c r="BF325" s="95"/>
      <c r="BG325" s="86"/>
      <c r="BH325" s="3"/>
    </row>
    <row r="326" spans="1:60" x14ac:dyDescent="0.25">
      <c r="A326" s="3"/>
      <c r="B326" s="81" t="s">
        <v>1533</v>
      </c>
      <c r="C326" s="81" t="s">
        <v>4075</v>
      </c>
      <c r="D326" s="81" t="s">
        <v>714</v>
      </c>
      <c r="E326" s="82" t="s">
        <v>1192</v>
      </c>
      <c r="F326" s="82" t="s">
        <v>1105</v>
      </c>
      <c r="G326" s="83" t="s">
        <v>1125</v>
      </c>
      <c r="H326" s="84" t="s">
        <v>1144</v>
      </c>
      <c r="I326" s="85" t="s">
        <v>3480</v>
      </c>
      <c r="J326" s="85" t="s">
        <v>4076</v>
      </c>
      <c r="K326" s="3"/>
      <c r="L326" s="86">
        <v>44029</v>
      </c>
      <c r="M326" s="87">
        <v>107184.92299997799</v>
      </c>
      <c r="N326" s="88">
        <v>107184.92299997799</v>
      </c>
      <c r="O326" s="88">
        <v>107184.92299997799</v>
      </c>
      <c r="P326" s="89">
        <f t="shared" si="4"/>
        <v>1</v>
      </c>
      <c r="Q326" s="86">
        <v>44029</v>
      </c>
      <c r="R326" s="90">
        <v>0</v>
      </c>
      <c r="S326" s="90">
        <v>0</v>
      </c>
      <c r="T326" s="3"/>
      <c r="U326" s="91">
        <v>0</v>
      </c>
      <c r="V326" s="92">
        <v>1.17277461013146</v>
      </c>
      <c r="W326" s="91">
        <v>0</v>
      </c>
      <c r="X326" s="92">
        <v>8.5096158727537806E-3</v>
      </c>
      <c r="Y326" s="91">
        <v>0</v>
      </c>
      <c r="Z326" s="92">
        <v>18.1501559088356</v>
      </c>
      <c r="AA326" s="91">
        <v>0</v>
      </c>
      <c r="AB326" s="92">
        <v>20.8980283607962</v>
      </c>
      <c r="AC326" s="91">
        <v>0</v>
      </c>
      <c r="AD326" s="92">
        <v>25.348195952392398</v>
      </c>
      <c r="AE326" s="91">
        <v>0</v>
      </c>
      <c r="AF326" s="93">
        <v>20.8394096946868</v>
      </c>
      <c r="AG326" s="91">
        <v>0</v>
      </c>
      <c r="AH326" s="92">
        <v>-0.90622995212470403</v>
      </c>
      <c r="AI326" s="91">
        <v>0</v>
      </c>
      <c r="AJ326" s="92">
        <v>14.483375679905301</v>
      </c>
      <c r="AK326" s="91">
        <v>7.1849230000225403E-2</v>
      </c>
      <c r="AL326" s="91">
        <v>7.8716824336879706E-3</v>
      </c>
      <c r="AM326" s="92">
        <v>11.5509274956858</v>
      </c>
      <c r="AN326" s="3"/>
      <c r="AO326" s="94">
        <v>0</v>
      </c>
      <c r="AP326" s="94">
        <v>0</v>
      </c>
      <c r="AQ326" s="94">
        <v>0</v>
      </c>
      <c r="AR326" s="94">
        <v>0</v>
      </c>
      <c r="AS326" s="95">
        <v>0</v>
      </c>
      <c r="AT326" s="95">
        <v>0</v>
      </c>
      <c r="AU326" s="95">
        <v>7</v>
      </c>
      <c r="AV326" s="96">
        <v>5</v>
      </c>
      <c r="AW326" s="3"/>
      <c r="AX326" s="97">
        <v>0</v>
      </c>
      <c r="AY326" s="98">
        <v>-113.07365610974399</v>
      </c>
      <c r="AZ326" s="98">
        <v>0.54787164163735702</v>
      </c>
      <c r="BA326" s="98">
        <v>-15.957369743191499</v>
      </c>
      <c r="BB326" s="89">
        <v>0</v>
      </c>
      <c r="BC326" s="99">
        <v>0</v>
      </c>
      <c r="BD326" s="86">
        <v>43664</v>
      </c>
      <c r="BE326" s="86"/>
      <c r="BF326" s="95"/>
      <c r="BG326" s="86"/>
      <c r="BH326" s="3"/>
    </row>
    <row r="327" spans="1:60" x14ac:dyDescent="0.25">
      <c r="A327" s="3"/>
      <c r="B327" s="81" t="s">
        <v>1534</v>
      </c>
      <c r="C327" s="81" t="s">
        <v>4077</v>
      </c>
      <c r="D327" s="81" t="s">
        <v>714</v>
      </c>
      <c r="E327" s="82" t="s">
        <v>1170</v>
      </c>
      <c r="F327" s="82" t="s">
        <v>1105</v>
      </c>
      <c r="G327" s="83" t="s">
        <v>1125</v>
      </c>
      <c r="H327" s="84" t="s">
        <v>1144</v>
      </c>
      <c r="I327" s="85" t="s">
        <v>3480</v>
      </c>
      <c r="J327" s="85" t="s">
        <v>4078</v>
      </c>
      <c r="K327" s="3"/>
      <c r="L327" s="86">
        <v>44029</v>
      </c>
      <c r="M327" s="87">
        <v>712837.38140010799</v>
      </c>
      <c r="N327" s="88">
        <v>712837.38140010799</v>
      </c>
      <c r="O327" s="88">
        <v>712837.38140010799</v>
      </c>
      <c r="P327" s="89">
        <f t="shared" ref="P327:P390" si="5">IFERROR(N327/O327,"")</f>
        <v>1</v>
      </c>
      <c r="Q327" s="86">
        <v>44029</v>
      </c>
      <c r="R327" s="90">
        <v>740596.26699999999</v>
      </c>
      <c r="S327" s="90">
        <v>799488.57959179697</v>
      </c>
      <c r="T327" s="3"/>
      <c r="U327" s="91">
        <v>5.4280553740682097E-6</v>
      </c>
      <c r="V327" s="92">
        <v>1.1733174156688599</v>
      </c>
      <c r="W327" s="91">
        <v>1.3675451373274E-4</v>
      </c>
      <c r="X327" s="92">
        <v>2.2185067246027802E-2</v>
      </c>
      <c r="Y327" s="91">
        <v>5.6179271086875798E-3</v>
      </c>
      <c r="Z327" s="92">
        <v>18.7119486197189</v>
      </c>
      <c r="AA327" s="91">
        <v>1.50160268949548E-2</v>
      </c>
      <c r="AB327" s="92">
        <v>22.3996310502989</v>
      </c>
      <c r="AC327" s="91">
        <v>4.0718318463404998E-2</v>
      </c>
      <c r="AD327" s="92">
        <v>29.4200277987402</v>
      </c>
      <c r="AE327" s="91">
        <v>6.5177948528798907E-2</v>
      </c>
      <c r="AF327" s="93">
        <v>27.357204547559402</v>
      </c>
      <c r="AG327" s="91">
        <v>7.3439392508589703E-5</v>
      </c>
      <c r="AH327" s="92">
        <v>-0.89888601287384495</v>
      </c>
      <c r="AI327" s="91">
        <v>6.2998949997563596E-3</v>
      </c>
      <c r="AJ327" s="92">
        <v>15.1133651798882</v>
      </c>
      <c r="AK327" s="91">
        <v>0.336997845874284</v>
      </c>
      <c r="AL327" s="91">
        <v>3.3364018792781301E-2</v>
      </c>
      <c r="AM327" s="92">
        <v>38.0657890830771</v>
      </c>
      <c r="AN327" s="3"/>
      <c r="AO327" s="94">
        <v>7.2504467243561499E-4</v>
      </c>
      <c r="AP327" s="94">
        <v>-3.25569999404252E-7</v>
      </c>
      <c r="AQ327" s="94">
        <v>2.0423175701580502E-3</v>
      </c>
      <c r="AR327" s="94">
        <v>7.3439392508589703E-5</v>
      </c>
      <c r="AS327" s="95">
        <v>12</v>
      </c>
      <c r="AT327" s="95">
        <v>0</v>
      </c>
      <c r="AU327" s="95">
        <v>7</v>
      </c>
      <c r="AV327" s="96">
        <v>5</v>
      </c>
      <c r="AW327" s="3"/>
      <c r="AX327" s="97">
        <v>1.0649915812871299E-3</v>
      </c>
      <c r="AY327" s="98">
        <v>-13.839001555446901</v>
      </c>
      <c r="AZ327" s="98">
        <v>0.59817622343325605</v>
      </c>
      <c r="BA327" s="98">
        <v>-12.6968124896084</v>
      </c>
      <c r="BB327" s="89">
        <v>1.10050298044087E-4</v>
      </c>
      <c r="BC327" s="99">
        <v>-3.9685734766981E-5</v>
      </c>
      <c r="BD327" s="86">
        <v>43965</v>
      </c>
      <c r="BE327" s="86">
        <v>43969</v>
      </c>
      <c r="BF327" s="95">
        <v>3</v>
      </c>
      <c r="BG327" s="86">
        <v>43970</v>
      </c>
      <c r="BH327" s="3"/>
    </row>
    <row r="328" spans="1:60" x14ac:dyDescent="0.25">
      <c r="A328" s="3"/>
      <c r="B328" s="81" t="s">
        <v>1535</v>
      </c>
      <c r="C328" s="81" t="s">
        <v>4079</v>
      </c>
      <c r="D328" s="81" t="s">
        <v>714</v>
      </c>
      <c r="E328" s="82" t="s">
        <v>1226</v>
      </c>
      <c r="F328" s="82" t="s">
        <v>1105</v>
      </c>
      <c r="G328" s="83" t="s">
        <v>1125</v>
      </c>
      <c r="H328" s="84" t="s">
        <v>1144</v>
      </c>
      <c r="I328" s="85" t="s">
        <v>3480</v>
      </c>
      <c r="J328" s="85" t="s">
        <v>4080</v>
      </c>
      <c r="K328" s="3"/>
      <c r="L328" s="86">
        <v>44029</v>
      </c>
      <c r="M328" s="87">
        <v>100000</v>
      </c>
      <c r="N328" s="88">
        <v>100000</v>
      </c>
      <c r="O328" s="88">
        <v>100000</v>
      </c>
      <c r="P328" s="89">
        <f t="shared" si="5"/>
        <v>1</v>
      </c>
      <c r="Q328" s="86">
        <v>44029</v>
      </c>
      <c r="R328" s="90">
        <v>0</v>
      </c>
      <c r="S328" s="90">
        <v>0</v>
      </c>
      <c r="T328" s="3"/>
      <c r="U328" s="91">
        <v>0</v>
      </c>
      <c r="V328" s="92">
        <v>1.17277461013146</v>
      </c>
      <c r="W328" s="91">
        <v>0</v>
      </c>
      <c r="X328" s="92">
        <v>8.5096158727537806E-3</v>
      </c>
      <c r="Y328" s="91">
        <v>0</v>
      </c>
      <c r="Z328" s="92">
        <v>18.1501559088356</v>
      </c>
      <c r="AA328" s="91">
        <v>0</v>
      </c>
      <c r="AB328" s="92">
        <v>20.8980283607962</v>
      </c>
      <c r="AC328" s="91">
        <v>0</v>
      </c>
      <c r="AD328" s="92">
        <v>25.348195952392398</v>
      </c>
      <c r="AE328" s="91">
        <v>0</v>
      </c>
      <c r="AF328" s="93">
        <v>20.8394096946868</v>
      </c>
      <c r="AG328" s="91">
        <v>0</v>
      </c>
      <c r="AH328" s="92">
        <v>-0.90622995212470403</v>
      </c>
      <c r="AI328" s="91">
        <v>0</v>
      </c>
      <c r="AJ328" s="92">
        <v>14.483375679905301</v>
      </c>
      <c r="AK328" s="91">
        <v>0</v>
      </c>
      <c r="AL328" s="91">
        <v>0</v>
      </c>
      <c r="AM328" s="92">
        <v>4.36600449566322</v>
      </c>
      <c r="AN328" s="3"/>
      <c r="AO328" s="94">
        <v>0</v>
      </c>
      <c r="AP328" s="94">
        <v>0</v>
      </c>
      <c r="AQ328" s="94">
        <v>0</v>
      </c>
      <c r="AR328" s="94">
        <v>0</v>
      </c>
      <c r="AS328" s="95">
        <v>0</v>
      </c>
      <c r="AT328" s="95">
        <v>0</v>
      </c>
      <c r="AU328" s="95">
        <v>7</v>
      </c>
      <c r="AV328" s="96">
        <v>5</v>
      </c>
      <c r="AW328" s="3"/>
      <c r="AX328" s="97">
        <v>0</v>
      </c>
      <c r="AY328" s="98">
        <v>-113.07365610974399</v>
      </c>
      <c r="AZ328" s="98">
        <v>0.54787164163735702</v>
      </c>
      <c r="BA328" s="98">
        <v>-15.957369743191499</v>
      </c>
      <c r="BB328" s="89">
        <v>0</v>
      </c>
      <c r="BC328" s="99">
        <v>0</v>
      </c>
      <c r="BD328" s="86">
        <v>43664</v>
      </c>
      <c r="BE328" s="86"/>
      <c r="BF328" s="95"/>
      <c r="BG328" s="86"/>
      <c r="BH328" s="3"/>
    </row>
    <row r="329" spans="1:60" x14ac:dyDescent="0.25">
      <c r="A329" s="3"/>
      <c r="B329" s="81" t="s">
        <v>1536</v>
      </c>
      <c r="C329" s="81" t="s">
        <v>4081</v>
      </c>
      <c r="D329" s="81" t="s">
        <v>714</v>
      </c>
      <c r="E329" s="82" t="s">
        <v>1195</v>
      </c>
      <c r="F329" s="82" t="s">
        <v>1105</v>
      </c>
      <c r="G329" s="83" t="s">
        <v>1125</v>
      </c>
      <c r="H329" s="84" t="s">
        <v>1144</v>
      </c>
      <c r="I329" s="85" t="s">
        <v>3480</v>
      </c>
      <c r="J329" s="85" t="s">
        <v>4082</v>
      </c>
      <c r="K329" s="3"/>
      <c r="L329" s="86">
        <v>44029</v>
      </c>
      <c r="M329" s="87">
        <v>675721.52250003803</v>
      </c>
      <c r="N329" s="88">
        <v>675721.52250003803</v>
      </c>
      <c r="O329" s="88">
        <v>675721.52250003803</v>
      </c>
      <c r="P329" s="89">
        <f t="shared" si="5"/>
        <v>1</v>
      </c>
      <c r="Q329" s="86">
        <v>44029</v>
      </c>
      <c r="R329" s="90">
        <v>183670812.43900001</v>
      </c>
      <c r="S329" s="90">
        <v>176904337.86050001</v>
      </c>
      <c r="T329" s="3"/>
      <c r="U329" s="91">
        <v>5.4246011131908702E-6</v>
      </c>
      <c r="V329" s="92">
        <v>1.17331707024277</v>
      </c>
      <c r="W329" s="91">
        <v>1.3673773719347101E-4</v>
      </c>
      <c r="X329" s="92">
        <v>2.2183389592100901E-2</v>
      </c>
      <c r="Y329" s="91">
        <v>4.68324235407636E-3</v>
      </c>
      <c r="Z329" s="92">
        <v>18.6184801442432</v>
      </c>
      <c r="AA329" s="91">
        <v>1.20876559267344E-2</v>
      </c>
      <c r="AB329" s="92">
        <v>22.1067939534842</v>
      </c>
      <c r="AC329" s="91">
        <v>3.35732082239701E-2</v>
      </c>
      <c r="AD329" s="92">
        <v>28.705516774789402</v>
      </c>
      <c r="AE329" s="91">
        <v>5.3641871616491699E-2</v>
      </c>
      <c r="AF329" s="93">
        <v>26.203596856328701</v>
      </c>
      <c r="AG329" s="91">
        <v>7.3412995334365405E-5</v>
      </c>
      <c r="AH329" s="92">
        <v>-0.89888865259126804</v>
      </c>
      <c r="AI329" s="91">
        <v>5.1939567656518202E-3</v>
      </c>
      <c r="AJ329" s="92">
        <v>15.002771356477799</v>
      </c>
      <c r="AK329" s="91">
        <v>0.27787540039396802</v>
      </c>
      <c r="AL329" s="91">
        <v>2.80960229501943E-2</v>
      </c>
      <c r="AM329" s="92">
        <v>32.153544535045498</v>
      </c>
      <c r="AN329" s="3"/>
      <c r="AO329" s="94">
        <v>7.1410893906431695E-4</v>
      </c>
      <c r="AP329" s="94">
        <v>3.3225514926016301E-6</v>
      </c>
      <c r="AQ329" s="94">
        <v>1.90858023233886E-3</v>
      </c>
      <c r="AR329" s="94">
        <v>7.3412995334365405E-5</v>
      </c>
      <c r="AS329" s="95">
        <v>12</v>
      </c>
      <c r="AT329" s="95">
        <v>0</v>
      </c>
      <c r="AU329" s="95">
        <v>7</v>
      </c>
      <c r="AV329" s="96">
        <v>5</v>
      </c>
      <c r="AW329" s="3"/>
      <c r="AX329" s="97">
        <v>9.8001675223827103E-4</v>
      </c>
      <c r="AY329" s="98">
        <v>-17.628277673822598</v>
      </c>
      <c r="AZ329" s="98">
        <v>0.58845224027300003</v>
      </c>
      <c r="BA329" s="98">
        <v>-13.779702168656501</v>
      </c>
      <c r="BB329" s="89">
        <v>1.0127109807442E-4</v>
      </c>
      <c r="BC329" s="99">
        <v>0</v>
      </c>
      <c r="BD329" s="86">
        <v>44029</v>
      </c>
      <c r="BE329" s="86"/>
      <c r="BF329" s="95"/>
      <c r="BG329" s="86"/>
      <c r="BH329" s="3"/>
    </row>
    <row r="330" spans="1:60" x14ac:dyDescent="0.25">
      <c r="A330" s="3"/>
      <c r="B330" s="81" t="s">
        <v>1537</v>
      </c>
      <c r="C330" s="81" t="s">
        <v>4083</v>
      </c>
      <c r="D330" s="81" t="s">
        <v>714</v>
      </c>
      <c r="E330" s="82" t="s">
        <v>1196</v>
      </c>
      <c r="F330" s="82" t="s">
        <v>1105</v>
      </c>
      <c r="G330" s="83" t="s">
        <v>1125</v>
      </c>
      <c r="H330" s="84" t="s">
        <v>1144</v>
      </c>
      <c r="I330" s="85" t="s">
        <v>3480</v>
      </c>
      <c r="J330" s="85" t="s">
        <v>4084</v>
      </c>
      <c r="K330" s="3"/>
      <c r="L330" s="86">
        <v>44029</v>
      </c>
      <c r="M330" s="87">
        <v>111818.061400056</v>
      </c>
      <c r="N330" s="88">
        <v>111818.061400056</v>
      </c>
      <c r="O330" s="88">
        <v>111818.061400056</v>
      </c>
      <c r="P330" s="89">
        <f t="shared" si="5"/>
        <v>1</v>
      </c>
      <c r="Q330" s="86">
        <v>44029</v>
      </c>
      <c r="R330" s="90">
        <v>0</v>
      </c>
      <c r="S330" s="90">
        <v>0</v>
      </c>
      <c r="T330" s="3"/>
      <c r="U330" s="91">
        <v>0</v>
      </c>
      <c r="V330" s="92">
        <v>1.17277461013146</v>
      </c>
      <c r="W330" s="91">
        <v>0</v>
      </c>
      <c r="X330" s="92">
        <v>8.5096158727537806E-3</v>
      </c>
      <c r="Y330" s="91">
        <v>0</v>
      </c>
      <c r="Z330" s="92">
        <v>18.1501559088356</v>
      </c>
      <c r="AA330" s="91">
        <v>0</v>
      </c>
      <c r="AB330" s="92">
        <v>20.8980283607962</v>
      </c>
      <c r="AC330" s="91">
        <v>3.6130470471107401E-4</v>
      </c>
      <c r="AD330" s="92">
        <v>25.3843264228781</v>
      </c>
      <c r="AE330" s="91">
        <v>1.1549747234312201E-2</v>
      </c>
      <c r="AF330" s="93">
        <v>21.9943844181253</v>
      </c>
      <c r="AG330" s="91">
        <v>0</v>
      </c>
      <c r="AH330" s="92">
        <v>-0.90622995212470403</v>
      </c>
      <c r="AI330" s="91">
        <v>0</v>
      </c>
      <c r="AJ330" s="92">
        <v>14.483375679905301</v>
      </c>
      <c r="AK330" s="91">
        <v>0.11818061400117599</v>
      </c>
      <c r="AL330" s="91">
        <v>1.27029355026025E-2</v>
      </c>
      <c r="AM330" s="92">
        <v>16.184065895795399</v>
      </c>
      <c r="AN330" s="3"/>
      <c r="AO330" s="94">
        <v>0</v>
      </c>
      <c r="AP330" s="94">
        <v>0</v>
      </c>
      <c r="AQ330" s="94">
        <v>0</v>
      </c>
      <c r="AR330" s="94">
        <v>0</v>
      </c>
      <c r="AS330" s="95">
        <v>0</v>
      </c>
      <c r="AT330" s="95">
        <v>0</v>
      </c>
      <c r="AU330" s="95">
        <v>7</v>
      </c>
      <c r="AV330" s="96">
        <v>5</v>
      </c>
      <c r="AW330" s="3"/>
      <c r="AX330" s="97">
        <v>0</v>
      </c>
      <c r="AY330" s="98">
        <v>-113.07365610974399</v>
      </c>
      <c r="AZ330" s="98">
        <v>0.54787164163735702</v>
      </c>
      <c r="BA330" s="98">
        <v>-15.957369743191499</v>
      </c>
      <c r="BB330" s="89">
        <v>0</v>
      </c>
      <c r="BC330" s="99">
        <v>0</v>
      </c>
      <c r="BD330" s="86">
        <v>43664</v>
      </c>
      <c r="BE330" s="86"/>
      <c r="BF330" s="95"/>
      <c r="BG330" s="86"/>
      <c r="BH330" s="3"/>
    </row>
    <row r="331" spans="1:60" x14ac:dyDescent="0.25">
      <c r="A331" s="3"/>
      <c r="B331" s="81" t="s">
        <v>1538</v>
      </c>
      <c r="C331" s="81" t="s">
        <v>4085</v>
      </c>
      <c r="D331" s="81" t="s">
        <v>714</v>
      </c>
      <c r="E331" s="82" t="s">
        <v>1225</v>
      </c>
      <c r="F331" s="82" t="s">
        <v>1105</v>
      </c>
      <c r="G331" s="83" t="s">
        <v>1125</v>
      </c>
      <c r="H331" s="84" t="s">
        <v>1144</v>
      </c>
      <c r="I331" s="85" t="s">
        <v>3480</v>
      </c>
      <c r="J331" s="85" t="s">
        <v>4086</v>
      </c>
      <c r="K331" s="3"/>
      <c r="L331" s="86">
        <v>44029</v>
      </c>
      <c r="M331" s="87">
        <v>724044.64229965198</v>
      </c>
      <c r="N331" s="88">
        <v>724044.64229965198</v>
      </c>
      <c r="O331" s="88">
        <v>724044.64229965198</v>
      </c>
      <c r="P331" s="89">
        <f t="shared" si="5"/>
        <v>1</v>
      </c>
      <c r="Q331" s="86">
        <v>44029</v>
      </c>
      <c r="R331" s="90">
        <v>138806.88800000001</v>
      </c>
      <c r="S331" s="90">
        <v>138440.939835937</v>
      </c>
      <c r="T331" s="3"/>
      <c r="U331" s="91">
        <v>8.0976333265425603E-6</v>
      </c>
      <c r="V331" s="92">
        <v>1.17358437346411</v>
      </c>
      <c r="W331" s="91">
        <v>1.80228271347005E-4</v>
      </c>
      <c r="X331" s="92">
        <v>2.65324430074543E-2</v>
      </c>
      <c r="Y331" s="91">
        <v>6.6742932776833203E-3</v>
      </c>
      <c r="Z331" s="92">
        <v>18.817585236596599</v>
      </c>
      <c r="AA331" s="91">
        <v>1.7619000795093601E-2</v>
      </c>
      <c r="AB331" s="92">
        <v>22.659928440320101</v>
      </c>
      <c r="AC331" s="91">
        <v>4.6521643531377797E-2</v>
      </c>
      <c r="AD331" s="92">
        <v>30.000360305537502</v>
      </c>
      <c r="AE331" s="91">
        <v>7.4335905674160999E-2</v>
      </c>
      <c r="AF331" s="93">
        <v>28.2730002620956</v>
      </c>
      <c r="AG331" s="91">
        <v>9.40747340791859E-5</v>
      </c>
      <c r="AH331" s="92">
        <v>-0.896822478716786</v>
      </c>
      <c r="AI331" s="91">
        <v>7.49731141149823E-3</v>
      </c>
      <c r="AJ331" s="92">
        <v>15.2331068210624</v>
      </c>
      <c r="AK331" s="91">
        <v>0.85325923355645505</v>
      </c>
      <c r="AL331" s="91">
        <v>3.9094711697543999E-2</v>
      </c>
      <c r="AM331" s="92">
        <v>-37.134745083050802</v>
      </c>
      <c r="AN331" s="3"/>
      <c r="AO331" s="94">
        <v>7.3324877121194699E-4</v>
      </c>
      <c r="AP331" s="94">
        <v>4.9277150537818704E-6</v>
      </c>
      <c r="AQ331" s="94">
        <v>2.2887136346980701E-3</v>
      </c>
      <c r="AR331" s="94">
        <v>9.40747340791859E-5</v>
      </c>
      <c r="AS331" s="95">
        <v>12</v>
      </c>
      <c r="AT331" s="95">
        <v>0</v>
      </c>
      <c r="AU331" s="95">
        <v>7</v>
      </c>
      <c r="AV331" s="96">
        <v>5</v>
      </c>
      <c r="AW331" s="3"/>
      <c r="AX331" s="97">
        <v>1.12694991969192E-3</v>
      </c>
      <c r="AY331" s="98">
        <v>-10.9443219593959</v>
      </c>
      <c r="AZ331" s="98">
        <v>0.60679116472783801</v>
      </c>
      <c r="BA331" s="98">
        <v>-11.5259545040026</v>
      </c>
      <c r="BB331" s="89">
        <v>1.16452012155435E-4</v>
      </c>
      <c r="BC331" s="99">
        <v>0</v>
      </c>
      <c r="BD331" s="86">
        <v>44029</v>
      </c>
      <c r="BE331" s="86"/>
      <c r="BF331" s="95"/>
      <c r="BG331" s="86"/>
      <c r="BH331" s="3"/>
    </row>
    <row r="332" spans="1:60" x14ac:dyDescent="0.25">
      <c r="A332" s="3"/>
      <c r="B332" s="81" t="s">
        <v>72</v>
      </c>
      <c r="C332" s="81" t="s">
        <v>4087</v>
      </c>
      <c r="D332" s="81" t="s">
        <v>714</v>
      </c>
      <c r="E332" s="82" t="s">
        <v>1166</v>
      </c>
      <c r="F332" s="82" t="s">
        <v>1105</v>
      </c>
      <c r="G332" s="83" t="s">
        <v>1125</v>
      </c>
      <c r="H332" s="84" t="s">
        <v>1144</v>
      </c>
      <c r="I332" s="85" t="s">
        <v>3480</v>
      </c>
      <c r="J332" s="85" t="s">
        <v>4088</v>
      </c>
      <c r="K332" s="3"/>
      <c r="L332" s="86">
        <v>44029</v>
      </c>
      <c r="M332" s="87">
        <v>113123.647300005</v>
      </c>
      <c r="N332" s="88">
        <v>113123.647300005</v>
      </c>
      <c r="O332" s="88">
        <v>113123.647300005</v>
      </c>
      <c r="P332" s="89">
        <f t="shared" si="5"/>
        <v>1</v>
      </c>
      <c r="Q332" s="86">
        <v>44029</v>
      </c>
      <c r="R332" s="90">
        <v>43365.146999999997</v>
      </c>
      <c r="S332" s="90">
        <v>5181639.1180546898</v>
      </c>
      <c r="T332" s="3"/>
      <c r="U332" s="91">
        <v>9.5241830422310192E-6</v>
      </c>
      <c r="V332" s="92">
        <v>1.17372702843568</v>
      </c>
      <c r="W332" s="91">
        <v>2.2285541126620999E-4</v>
      </c>
      <c r="X332" s="92">
        <v>3.0795156999374702E-2</v>
      </c>
      <c r="Y332" s="91">
        <v>6.9346722211776103E-3</v>
      </c>
      <c r="Z332" s="92">
        <v>18.843623130960601</v>
      </c>
      <c r="AA332" s="91">
        <v>1.8149029247069799E-2</v>
      </c>
      <c r="AB332" s="92">
        <v>22.712931285495898</v>
      </c>
      <c r="AC332" s="91">
        <v>4.7611827880245997E-2</v>
      </c>
      <c r="AD332" s="92">
        <v>30.109378740424301</v>
      </c>
      <c r="AE332" s="91">
        <v>7.6014499645680203E-2</v>
      </c>
      <c r="AF332" s="93">
        <v>28.440859659254802</v>
      </c>
      <c r="AG332" s="91">
        <v>1.18197040137602E-4</v>
      </c>
      <c r="AH332" s="92">
        <v>-0.89441024811094405</v>
      </c>
      <c r="AI332" s="91">
        <v>7.78221987457073E-3</v>
      </c>
      <c r="AJ332" s="92">
        <v>15.2615976673696</v>
      </c>
      <c r="AK332" s="91">
        <v>0.130869190434169</v>
      </c>
      <c r="AL332" s="91">
        <v>2.7437438313427299E-2</v>
      </c>
      <c r="AM332" s="92">
        <v>5.4518512639333503</v>
      </c>
      <c r="AN332" s="3"/>
      <c r="AO332" s="94">
        <v>7.3467026959406201E-4</v>
      </c>
      <c r="AP332" s="94">
        <v>6.3419211073778604E-6</v>
      </c>
      <c r="AQ332" s="94">
        <v>2.3314138416026301E-3</v>
      </c>
      <c r="AR332" s="94">
        <v>1.18197040137602E-4</v>
      </c>
      <c r="AS332" s="95">
        <v>12</v>
      </c>
      <c r="AT332" s="95">
        <v>0</v>
      </c>
      <c r="AU332" s="95">
        <v>7</v>
      </c>
      <c r="AV332" s="96">
        <v>5</v>
      </c>
      <c r="AW332" s="3"/>
      <c r="AX332" s="97">
        <v>1.1349072990356E-3</v>
      </c>
      <c r="AY332" s="98">
        <v>-10.419333374971799</v>
      </c>
      <c r="AZ332" s="98">
        <v>0.60853985909670905</v>
      </c>
      <c r="BA332" s="98">
        <v>-11.2816614544572</v>
      </c>
      <c r="BB332" s="89">
        <v>1.17274302742629E-4</v>
      </c>
      <c r="BC332" s="99">
        <v>0</v>
      </c>
      <c r="BD332" s="86">
        <v>44029</v>
      </c>
      <c r="BE332" s="86"/>
      <c r="BF332" s="95"/>
      <c r="BG332" s="86"/>
      <c r="BH332" s="3"/>
    </row>
    <row r="333" spans="1:60" x14ac:dyDescent="0.25">
      <c r="A333" s="3"/>
      <c r="B333" s="81" t="s">
        <v>1539</v>
      </c>
      <c r="C333" s="81" t="s">
        <v>4089</v>
      </c>
      <c r="D333" s="81" t="s">
        <v>715</v>
      </c>
      <c r="E333" s="82" t="s">
        <v>1160</v>
      </c>
      <c r="F333" s="82" t="s">
        <v>1105</v>
      </c>
      <c r="G333" s="83" t="s">
        <v>1125</v>
      </c>
      <c r="H333" s="84" t="s">
        <v>1144</v>
      </c>
      <c r="I333" s="85" t="s">
        <v>3480</v>
      </c>
      <c r="J333" s="85" t="s">
        <v>4090</v>
      </c>
      <c r="K333" s="3"/>
      <c r="L333" s="86">
        <v>44029</v>
      </c>
      <c r="M333" s="87">
        <v>1291.86360000074</v>
      </c>
      <c r="N333" s="88">
        <v>1291.86360000074</v>
      </c>
      <c r="O333" s="88">
        <v>1291.86360000074</v>
      </c>
      <c r="P333" s="89">
        <f t="shared" si="5"/>
        <v>1</v>
      </c>
      <c r="Q333" s="86">
        <v>44029</v>
      </c>
      <c r="R333" s="90">
        <v>23991069.802999999</v>
      </c>
      <c r="S333" s="90">
        <v>25323188.133562502</v>
      </c>
      <c r="T333" s="3"/>
      <c r="U333" s="91">
        <v>3.3285359677393002E-6</v>
      </c>
      <c r="V333" s="92">
        <v>1.1731074637282299</v>
      </c>
      <c r="W333" s="91">
        <v>1.3904329534852899E-4</v>
      </c>
      <c r="X333" s="92">
        <v>2.2413945407606699E-2</v>
      </c>
      <c r="Y333" s="91">
        <v>5.2491685983113703E-3</v>
      </c>
      <c r="Z333" s="92">
        <v>18.675072768673999</v>
      </c>
      <c r="AA333" s="91">
        <v>1.457036026477E-2</v>
      </c>
      <c r="AB333" s="92">
        <v>22.355064387287701</v>
      </c>
      <c r="AC333" s="91">
        <v>4.5162586866354097E-2</v>
      </c>
      <c r="AD333" s="92">
        <v>29.864454639027802</v>
      </c>
      <c r="AE333" s="91">
        <v>7.5475105077202898E-2</v>
      </c>
      <c r="AF333" s="93">
        <v>28.386920202407101</v>
      </c>
      <c r="AG333" s="91">
        <v>7.0678092015441494E-5</v>
      </c>
      <c r="AH333" s="92">
        <v>-0.89916214292315999</v>
      </c>
      <c r="AI333" s="91">
        <v>5.86492065849598E-3</v>
      </c>
      <c r="AJ333" s="92">
        <v>15.0698677457549</v>
      </c>
      <c r="AK333" s="91">
        <v>0.28735784753371302</v>
      </c>
      <c r="AL333" s="91">
        <v>3.3619356303461197E-2</v>
      </c>
      <c r="AM333" s="92">
        <v>41.377167916099999</v>
      </c>
      <c r="AN333" s="3"/>
      <c r="AO333" s="94">
        <v>6.0032503824913896E-4</v>
      </c>
      <c r="AP333" s="94">
        <v>3.3285359677393002E-6</v>
      </c>
      <c r="AQ333" s="94">
        <v>1.93922214930353E-3</v>
      </c>
      <c r="AR333" s="94">
        <v>7.0678092015441494E-5</v>
      </c>
      <c r="AS333" s="95">
        <v>12</v>
      </c>
      <c r="AT333" s="95">
        <v>0</v>
      </c>
      <c r="AU333" s="95">
        <v>7</v>
      </c>
      <c r="AV333" s="96">
        <v>5</v>
      </c>
      <c r="AW333" s="3"/>
      <c r="AX333" s="97">
        <v>1.0190994465744999E-3</v>
      </c>
      <c r="AY333" s="98">
        <v>-14.800432831834801</v>
      </c>
      <c r="AZ333" s="98">
        <v>0.596762524053702</v>
      </c>
      <c r="BA333" s="98">
        <v>-12.7960824598704</v>
      </c>
      <c r="BB333" s="89">
        <v>1.05303809904314E-4</v>
      </c>
      <c r="BC333" s="99">
        <v>0</v>
      </c>
      <c r="BD333" s="86">
        <v>44029</v>
      </c>
      <c r="BE333" s="86"/>
      <c r="BF333" s="95"/>
      <c r="BG333" s="86"/>
      <c r="BH333" s="3"/>
    </row>
    <row r="334" spans="1:60" x14ac:dyDescent="0.25">
      <c r="A334" s="3"/>
      <c r="B334" s="81" t="s">
        <v>73</v>
      </c>
      <c r="C334" s="81" t="s">
        <v>4091</v>
      </c>
      <c r="D334" s="81" t="s">
        <v>716</v>
      </c>
      <c r="E334" s="82" t="s">
        <v>1223</v>
      </c>
      <c r="F334" s="82" t="s">
        <v>1105</v>
      </c>
      <c r="G334" s="83" t="s">
        <v>1125</v>
      </c>
      <c r="H334" s="84" t="s">
        <v>1144</v>
      </c>
      <c r="I334" s="85" t="s">
        <v>3480</v>
      </c>
      <c r="J334" s="85" t="s">
        <v>4092</v>
      </c>
      <c r="K334" s="3"/>
      <c r="L334" s="86">
        <v>44029</v>
      </c>
      <c r="M334" s="87">
        <v>1422.9609999992001</v>
      </c>
      <c r="N334" s="88">
        <v>1422.9609999992001</v>
      </c>
      <c r="O334" s="88">
        <v>1422.9609999992001</v>
      </c>
      <c r="P334" s="89">
        <f t="shared" si="5"/>
        <v>1</v>
      </c>
      <c r="Q334" s="86">
        <v>44029</v>
      </c>
      <c r="R334" s="90">
        <v>184860709.05599999</v>
      </c>
      <c r="S334" s="90">
        <v>129859996.25525001</v>
      </c>
      <c r="T334" s="3"/>
      <c r="U334" s="91">
        <v>5.4112806537887098E-6</v>
      </c>
      <c r="V334" s="92">
        <v>1.17331573819683</v>
      </c>
      <c r="W334" s="91">
        <v>1.6637095359328701E-4</v>
      </c>
      <c r="X334" s="92">
        <v>2.5146711232082501E-2</v>
      </c>
      <c r="Y334" s="91">
        <v>6.06789398079854E-3</v>
      </c>
      <c r="Z334" s="92">
        <v>18.75694530693</v>
      </c>
      <c r="AA334" s="91">
        <v>1.6595247047007398E-2</v>
      </c>
      <c r="AB334" s="92">
        <v>22.557553065504202</v>
      </c>
      <c r="AC334" s="91">
        <v>4.1125283141809597E-2</v>
      </c>
      <c r="AD334" s="92">
        <v>29.4607242665661</v>
      </c>
      <c r="AE334" s="91">
        <v>6.3561062970620696E-2</v>
      </c>
      <c r="AF334" s="93">
        <v>27.195515991741601</v>
      </c>
      <c r="AG334" s="91">
        <v>8.4760033132624799E-5</v>
      </c>
      <c r="AH334" s="92">
        <v>-0.89775394881144199</v>
      </c>
      <c r="AI334" s="91">
        <v>6.8055695483053603E-3</v>
      </c>
      <c r="AJ334" s="92">
        <v>15.163932634735801</v>
      </c>
      <c r="AK334" s="91">
        <v>0.11303635958393</v>
      </c>
      <c r="AL334" s="91">
        <v>2.34556665618584E-2</v>
      </c>
      <c r="AM334" s="92">
        <v>3.5372682774322999</v>
      </c>
      <c r="AN334" s="3"/>
      <c r="AO334" s="94">
        <v>6.4515387930441604E-4</v>
      </c>
      <c r="AP334" s="94">
        <v>1.75691275217105E-6</v>
      </c>
      <c r="AQ334" s="94">
        <v>2.10043217157363E-3</v>
      </c>
      <c r="AR334" s="94">
        <v>8.4760033132624799E-5</v>
      </c>
      <c r="AS334" s="95">
        <v>12</v>
      </c>
      <c r="AT334" s="95">
        <v>0</v>
      </c>
      <c r="AU334" s="95">
        <v>7</v>
      </c>
      <c r="AV334" s="96">
        <v>5</v>
      </c>
      <c r="AW334" s="3"/>
      <c r="AX334" s="97">
        <v>1.0332549705958599E-3</v>
      </c>
      <c r="AY334" s="98">
        <v>-12.8433156972606</v>
      </c>
      <c r="AZ334" s="98">
        <v>0.60338918176603296</v>
      </c>
      <c r="BA334" s="98">
        <v>-11.997560098039701</v>
      </c>
      <c r="BB334" s="89">
        <v>1.0676590523957E-4</v>
      </c>
      <c r="BC334" s="99">
        <v>0</v>
      </c>
      <c r="BD334" s="86">
        <v>44029</v>
      </c>
      <c r="BE334" s="86"/>
      <c r="BF334" s="95"/>
      <c r="BG334" s="86"/>
      <c r="BH334" s="3"/>
    </row>
    <row r="335" spans="1:60" x14ac:dyDescent="0.25">
      <c r="A335" s="3"/>
      <c r="B335" s="81" t="s">
        <v>74</v>
      </c>
      <c r="C335" s="81" t="s">
        <v>4093</v>
      </c>
      <c r="D335" s="81" t="s">
        <v>716</v>
      </c>
      <c r="E335" s="82" t="s">
        <v>1224</v>
      </c>
      <c r="F335" s="82" t="s">
        <v>1105</v>
      </c>
      <c r="G335" s="83" t="s">
        <v>1125</v>
      </c>
      <c r="H335" s="84" t="s">
        <v>1144</v>
      </c>
      <c r="I335" s="85" t="s">
        <v>3480</v>
      </c>
      <c r="J335" s="85" t="s">
        <v>4094</v>
      </c>
      <c r="K335" s="3"/>
      <c r="L335" s="86">
        <v>44029</v>
      </c>
      <c r="M335" s="87">
        <v>1017.42109999992</v>
      </c>
      <c r="N335" s="88">
        <v>1017.42109999992</v>
      </c>
      <c r="O335" s="88">
        <v>1017.42109999992</v>
      </c>
      <c r="P335" s="89">
        <f t="shared" si="5"/>
        <v>1</v>
      </c>
      <c r="Q335" s="86">
        <v>44029</v>
      </c>
      <c r="R335" s="90">
        <v>50304180.170000002</v>
      </c>
      <c r="S335" s="90">
        <v>25672438.2867813</v>
      </c>
      <c r="T335" s="3"/>
      <c r="U335" s="91">
        <v>4.7178327804431302E-6</v>
      </c>
      <c r="V335" s="92">
        <v>1.1732463934095001</v>
      </c>
      <c r="W335" s="91">
        <v>1.3604871128336499E-4</v>
      </c>
      <c r="X335" s="92">
        <v>2.21144870010903E-2</v>
      </c>
      <c r="Y335" s="91">
        <v>4.3472110482980497E-3</v>
      </c>
      <c r="Z335" s="92">
        <v>18.584877013665398</v>
      </c>
      <c r="AA335" s="91">
        <v>1.12040154726856E-2</v>
      </c>
      <c r="AB335" s="92">
        <v>22.018429908057399</v>
      </c>
      <c r="AC335" s="91"/>
      <c r="AD335" s="92"/>
      <c r="AE335" s="91"/>
      <c r="AF335" s="93"/>
      <c r="AG335" s="91">
        <v>7.2738203016342595E-5</v>
      </c>
      <c r="AH335" s="92">
        <v>-0.89895613182306999</v>
      </c>
      <c r="AI335" s="91">
        <v>4.7507906292594297E-3</v>
      </c>
      <c r="AJ335" s="92">
        <v>14.9584547428385</v>
      </c>
      <c r="AK335" s="91">
        <v>1.73881366245041E-2</v>
      </c>
      <c r="AL335" s="91">
        <v>1.2974097244296001E-2</v>
      </c>
      <c r="AM335" s="92">
        <v>25.227016512159</v>
      </c>
      <c r="AN335" s="3"/>
      <c r="AO335" s="94">
        <v>6.3129067893896696E-4</v>
      </c>
      <c r="AP335" s="94">
        <v>1.08117092167959E-6</v>
      </c>
      <c r="AQ335" s="94">
        <v>1.8633320705703201E-3</v>
      </c>
      <c r="AR335" s="94">
        <v>7.2738203016342595E-5</v>
      </c>
      <c r="AS335" s="95">
        <v>12</v>
      </c>
      <c r="AT335" s="95">
        <v>0</v>
      </c>
      <c r="AU335" s="95">
        <v>7</v>
      </c>
      <c r="AV335" s="96">
        <v>5</v>
      </c>
      <c r="AW335" s="3"/>
      <c r="AX335" s="97">
        <v>8.9551134706084695E-4</v>
      </c>
      <c r="AY335" s="98">
        <v>-20.127766630786901</v>
      </c>
      <c r="AZ335" s="98">
        <v>0.58556711279288698</v>
      </c>
      <c r="BA335" s="98">
        <v>-13.973435105814101</v>
      </c>
      <c r="BB335" s="89">
        <v>9.2534437853686297E-5</v>
      </c>
      <c r="BC335" s="99">
        <v>0</v>
      </c>
      <c r="BD335" s="86">
        <v>44029</v>
      </c>
      <c r="BE335" s="86"/>
      <c r="BF335" s="95"/>
      <c r="BG335" s="86"/>
      <c r="BH335" s="3"/>
    </row>
    <row r="336" spans="1:60" x14ac:dyDescent="0.25">
      <c r="A336" s="3"/>
      <c r="B336" s="81" t="s">
        <v>75</v>
      </c>
      <c r="C336" s="81" t="s">
        <v>4095</v>
      </c>
      <c r="D336" s="81" t="s">
        <v>716</v>
      </c>
      <c r="E336" s="82" t="s">
        <v>1164</v>
      </c>
      <c r="F336" s="82" t="s">
        <v>1105</v>
      </c>
      <c r="G336" s="83" t="s">
        <v>1125</v>
      </c>
      <c r="H336" s="84" t="s">
        <v>1144</v>
      </c>
      <c r="I336" s="85" t="s">
        <v>3480</v>
      </c>
      <c r="J336" s="85" t="s">
        <v>4096</v>
      </c>
      <c r="K336" s="3"/>
      <c r="L336" s="86">
        <v>44029</v>
      </c>
      <c r="M336" s="87">
        <v>1133.73520000093</v>
      </c>
      <c r="N336" s="88">
        <v>1133.73520000093</v>
      </c>
      <c r="O336" s="88">
        <v>1133.73520000093</v>
      </c>
      <c r="P336" s="89">
        <f t="shared" si="5"/>
        <v>1</v>
      </c>
      <c r="Q336" s="86">
        <v>44029</v>
      </c>
      <c r="R336" s="90">
        <v>404308743.19999999</v>
      </c>
      <c r="S336" s="90">
        <v>240042425.48649999</v>
      </c>
      <c r="T336" s="3"/>
      <c r="U336" s="91">
        <v>1.04081827885238E-5</v>
      </c>
      <c r="V336" s="92">
        <v>1.1738154284103099</v>
      </c>
      <c r="W336" s="91">
        <v>3.1710576513432898E-4</v>
      </c>
      <c r="X336" s="92">
        <v>4.0220192386186703E-2</v>
      </c>
      <c r="Y336" s="91">
        <v>7.2441679694748001E-3</v>
      </c>
      <c r="Z336" s="92">
        <v>18.8745727057976</v>
      </c>
      <c r="AA336" s="91">
        <v>1.9278024376035301E-2</v>
      </c>
      <c r="AB336" s="92">
        <v>22.825830798392399</v>
      </c>
      <c r="AC336" s="91">
        <v>4.9029042131223798E-2</v>
      </c>
      <c r="AD336" s="92">
        <v>30.251100165507498</v>
      </c>
      <c r="AE336" s="91">
        <v>7.5377067454610397E-2</v>
      </c>
      <c r="AF336" s="93">
        <v>28.377116440155099</v>
      </c>
      <c r="AG336" s="91">
        <v>1.7043920888681899E-4</v>
      </c>
      <c r="AH336" s="92">
        <v>-0.88918603123602202</v>
      </c>
      <c r="AI336" s="91">
        <v>8.1581175381870707E-3</v>
      </c>
      <c r="AJ336" s="92">
        <v>15.2991874337313</v>
      </c>
      <c r="AK336" s="91">
        <v>0.133616056953615</v>
      </c>
      <c r="AL336" s="91">
        <v>2.75471162767644E-2</v>
      </c>
      <c r="AM336" s="92">
        <v>3.3904113581229498</v>
      </c>
      <c r="AN336" s="3"/>
      <c r="AO336" s="94">
        <v>6.4783815287228197E-4</v>
      </c>
      <c r="AP336" s="94">
        <v>6.7036198743153397E-6</v>
      </c>
      <c r="AQ336" s="94">
        <v>2.29044843035808E-3</v>
      </c>
      <c r="AR336" s="94">
        <v>1.7043920888681899E-4</v>
      </c>
      <c r="AS336" s="95">
        <v>12</v>
      </c>
      <c r="AT336" s="95">
        <v>0</v>
      </c>
      <c r="AU336" s="95">
        <v>7</v>
      </c>
      <c r="AV336" s="96">
        <v>5</v>
      </c>
      <c r="AW336" s="3"/>
      <c r="AX336" s="97">
        <v>1.08716132897712E-3</v>
      </c>
      <c r="AY336" s="98">
        <v>-9.8974675694043999</v>
      </c>
      <c r="AZ336" s="98">
        <v>0.61220740561839204</v>
      </c>
      <c r="BA336" s="98">
        <v>-10.686738296179101</v>
      </c>
      <c r="BB336" s="89">
        <v>1.1233586960045701E-4</v>
      </c>
      <c r="BC336" s="99">
        <v>0</v>
      </c>
      <c r="BD336" s="86">
        <v>44029</v>
      </c>
      <c r="BE336" s="86"/>
      <c r="BF336" s="95"/>
      <c r="BG336" s="86"/>
      <c r="BH336" s="3"/>
    </row>
    <row r="337" spans="1:60" x14ac:dyDescent="0.25">
      <c r="A337" s="3"/>
      <c r="B337" s="81" t="s">
        <v>76</v>
      </c>
      <c r="C337" s="81" t="s">
        <v>4097</v>
      </c>
      <c r="D337" s="81" t="s">
        <v>717</v>
      </c>
      <c r="E337" s="82" t="s">
        <v>1161</v>
      </c>
      <c r="F337" s="82" t="s">
        <v>1105</v>
      </c>
      <c r="G337" s="83" t="s">
        <v>1125</v>
      </c>
      <c r="H337" s="84" t="s">
        <v>1144</v>
      </c>
      <c r="I337" s="85" t="s">
        <v>3480</v>
      </c>
      <c r="J337" s="85" t="s">
        <v>4098</v>
      </c>
      <c r="K337" s="3"/>
      <c r="L337" s="86">
        <v>44029</v>
      </c>
      <c r="M337" s="87">
        <v>14719.1537999958</v>
      </c>
      <c r="N337" s="88">
        <v>14719.1537999958</v>
      </c>
      <c r="O337" s="88">
        <v>14719.1537999958</v>
      </c>
      <c r="P337" s="89">
        <f t="shared" si="5"/>
        <v>1</v>
      </c>
      <c r="Q337" s="86">
        <v>44029</v>
      </c>
      <c r="R337" s="90">
        <v>51787106.767999999</v>
      </c>
      <c r="S337" s="90">
        <v>29414982.0251562</v>
      </c>
      <c r="T337" s="3"/>
      <c r="U337" s="91">
        <v>1.42741209856467E-5</v>
      </c>
      <c r="V337" s="92">
        <v>1.17420202223002</v>
      </c>
      <c r="W337" s="91">
        <v>3.3214703580597399E-4</v>
      </c>
      <c r="X337" s="92">
        <v>4.17243194533512E-2</v>
      </c>
      <c r="Y337" s="91">
        <v>7.7404323274095103E-3</v>
      </c>
      <c r="Z337" s="92">
        <v>18.9241991415911</v>
      </c>
      <c r="AA337" s="91">
        <v>1.98815371368255E-2</v>
      </c>
      <c r="AB337" s="92">
        <v>22.886182074493298</v>
      </c>
      <c r="AC337" s="91">
        <v>5.0477923565267702E-2</v>
      </c>
      <c r="AD337" s="92">
        <v>30.3959883089119</v>
      </c>
      <c r="AE337" s="91"/>
      <c r="AF337" s="93"/>
      <c r="AG337" s="91">
        <v>1.79750515599153E-4</v>
      </c>
      <c r="AH337" s="92">
        <v>-0.88825490056478895</v>
      </c>
      <c r="AI337" s="91">
        <v>8.6766322110634099E-3</v>
      </c>
      <c r="AJ337" s="92">
        <v>15.351038901018899</v>
      </c>
      <c r="AK337" s="91">
        <v>6.6524516087156399E-2</v>
      </c>
      <c r="AL337" s="91">
        <v>2.46314802843699E-2</v>
      </c>
      <c r="AM337" s="92">
        <v>33.963954425067598</v>
      </c>
      <c r="AN337" s="3"/>
      <c r="AO337" s="94">
        <v>6.8047476270294304E-4</v>
      </c>
      <c r="AP337" s="94">
        <v>1.003500619845E-5</v>
      </c>
      <c r="AQ337" s="94">
        <v>2.41900257969974E-3</v>
      </c>
      <c r="AR337" s="94">
        <v>1.79750515599153E-4</v>
      </c>
      <c r="AS337" s="95">
        <v>12</v>
      </c>
      <c r="AT337" s="95">
        <v>0</v>
      </c>
      <c r="AU337" s="95">
        <v>7</v>
      </c>
      <c r="AV337" s="96">
        <v>5</v>
      </c>
      <c r="AW337" s="3"/>
      <c r="AX337" s="97">
        <v>1.1938348994874599E-3</v>
      </c>
      <c r="AY337" s="98">
        <v>-8.5234285550541191</v>
      </c>
      <c r="AZ337" s="98">
        <v>0.61441930545242895</v>
      </c>
      <c r="BA337" s="98">
        <v>-10.209981758933299</v>
      </c>
      <c r="BB337" s="89">
        <v>1.2336164558149701E-4</v>
      </c>
      <c r="BC337" s="99">
        <v>0</v>
      </c>
      <c r="BD337" s="86">
        <v>44029</v>
      </c>
      <c r="BE337" s="86"/>
      <c r="BF337" s="95"/>
      <c r="BG337" s="86"/>
      <c r="BH337" s="3"/>
    </row>
    <row r="338" spans="1:60" x14ac:dyDescent="0.25">
      <c r="A338" s="3"/>
      <c r="B338" s="81" t="s">
        <v>77</v>
      </c>
      <c r="C338" s="81" t="s">
        <v>4099</v>
      </c>
      <c r="D338" s="81" t="s">
        <v>717</v>
      </c>
      <c r="E338" s="82" t="s">
        <v>1195</v>
      </c>
      <c r="F338" s="82" t="s">
        <v>1105</v>
      </c>
      <c r="G338" s="83" t="s">
        <v>1125</v>
      </c>
      <c r="H338" s="84" t="s">
        <v>1144</v>
      </c>
      <c r="I338" s="85" t="s">
        <v>3480</v>
      </c>
      <c r="J338" s="85" t="s">
        <v>4100</v>
      </c>
      <c r="K338" s="3"/>
      <c r="L338" s="86">
        <v>44029</v>
      </c>
      <c r="M338" s="87">
        <v>14453.1588000059</v>
      </c>
      <c r="N338" s="88">
        <v>14453.1588000059</v>
      </c>
      <c r="O338" s="88">
        <v>14453.1588000059</v>
      </c>
      <c r="P338" s="89">
        <f t="shared" si="5"/>
        <v>1</v>
      </c>
      <c r="Q338" s="86">
        <v>44029</v>
      </c>
      <c r="R338" s="90">
        <v>220086646.56400001</v>
      </c>
      <c r="S338" s="90">
        <v>209358314.213</v>
      </c>
      <c r="T338" s="3"/>
      <c r="U338" s="91">
        <v>5.7012093748198797E-6</v>
      </c>
      <c r="V338" s="92">
        <v>1.17334473106894</v>
      </c>
      <c r="W338" s="91">
        <v>1.3693691471416999E-4</v>
      </c>
      <c r="X338" s="92">
        <v>2.2203307344170801E-2</v>
      </c>
      <c r="Y338" s="91">
        <v>4.5749186174362001E-3</v>
      </c>
      <c r="Z338" s="92">
        <v>18.607647770579199</v>
      </c>
      <c r="AA338" s="91">
        <v>1.23539587075356E-2</v>
      </c>
      <c r="AB338" s="92">
        <v>22.1334242315497</v>
      </c>
      <c r="AC338" s="91">
        <v>3.3451180843258002E-2</v>
      </c>
      <c r="AD338" s="92">
        <v>28.693314036732801</v>
      </c>
      <c r="AE338" s="91">
        <v>5.5532161619339597E-2</v>
      </c>
      <c r="AF338" s="93">
        <v>26.3926258566207</v>
      </c>
      <c r="AG338" s="91">
        <v>7.3698663982213502E-5</v>
      </c>
      <c r="AH338" s="92">
        <v>-0.89886008572648302</v>
      </c>
      <c r="AI338" s="91">
        <v>5.0645713345147704E-3</v>
      </c>
      <c r="AJ338" s="92">
        <v>14.9898328133568</v>
      </c>
      <c r="AK338" s="91">
        <v>0.44497486593201802</v>
      </c>
      <c r="AL338" s="91">
        <v>3.04242918900854E-2</v>
      </c>
      <c r="AM338" s="92">
        <v>0.333541955507826</v>
      </c>
      <c r="AN338" s="3"/>
      <c r="AO338" s="94">
        <v>6.4818452119652604E-4</v>
      </c>
      <c r="AP338" s="94">
        <v>3.6047822504769998E-6</v>
      </c>
      <c r="AQ338" s="94">
        <v>1.7092480266001099E-3</v>
      </c>
      <c r="AR338" s="94">
        <v>7.3698663982213502E-5</v>
      </c>
      <c r="AS338" s="95">
        <v>12</v>
      </c>
      <c r="AT338" s="95">
        <v>0</v>
      </c>
      <c r="AU338" s="95">
        <v>7</v>
      </c>
      <c r="AV338" s="96">
        <v>5</v>
      </c>
      <c r="AW338" s="3"/>
      <c r="AX338" s="97">
        <v>1.00844330906853E-3</v>
      </c>
      <c r="AY338" s="98">
        <v>-16.830038580112198</v>
      </c>
      <c r="AZ338" s="98">
        <v>0.58939896470110398</v>
      </c>
      <c r="BA338" s="98">
        <v>-13.482197890465599</v>
      </c>
      <c r="BB338" s="89">
        <v>1.04205623462121E-4</v>
      </c>
      <c r="BC338" s="99">
        <v>0</v>
      </c>
      <c r="BD338" s="86">
        <v>44029</v>
      </c>
      <c r="BE338" s="86"/>
      <c r="BF338" s="95"/>
      <c r="BG338" s="86"/>
      <c r="BH338" s="3"/>
    </row>
    <row r="339" spans="1:60" x14ac:dyDescent="0.25">
      <c r="A339" s="3"/>
      <c r="B339" s="81" t="s">
        <v>1540</v>
      </c>
      <c r="C339" s="81" t="s">
        <v>4101</v>
      </c>
      <c r="D339" s="81" t="s">
        <v>718</v>
      </c>
      <c r="E339" s="82" t="s">
        <v>1192</v>
      </c>
      <c r="F339" s="82" t="s">
        <v>1105</v>
      </c>
      <c r="G339" s="83" t="s">
        <v>1123</v>
      </c>
      <c r="H339" s="84" t="s">
        <v>1149</v>
      </c>
      <c r="I339" s="85" t="s">
        <v>3480</v>
      </c>
      <c r="J339" s="85" t="s">
        <v>4102</v>
      </c>
      <c r="K339" s="3"/>
      <c r="L339" s="86">
        <v>44029</v>
      </c>
      <c r="M339" s="87">
        <v>1553.4590000007299</v>
      </c>
      <c r="N339" s="88">
        <v>1553.4590000007299</v>
      </c>
      <c r="O339" s="88">
        <v>1570.44989999942</v>
      </c>
      <c r="P339" s="89">
        <f t="shared" si="5"/>
        <v>0.98918087103657593</v>
      </c>
      <c r="Q339" s="86">
        <v>44019</v>
      </c>
      <c r="R339" s="90">
        <v>8998329.9389999993</v>
      </c>
      <c r="S339" s="90">
        <v>12027900.218718801</v>
      </c>
      <c r="T339" s="3"/>
      <c r="U339" s="91">
        <v>-4.4295243424130604E-3</v>
      </c>
      <c r="V339" s="92">
        <v>0.72982217589014897</v>
      </c>
      <c r="W339" s="91">
        <v>3.7208255162113297E-4</v>
      </c>
      <c r="X339" s="92">
        <v>4.5717871034867102E-2</v>
      </c>
      <c r="Y339" s="91">
        <v>1.48630568346562E-2</v>
      </c>
      <c r="Z339" s="92">
        <v>19.6364615923085</v>
      </c>
      <c r="AA339" s="91">
        <v>3.4906481556390603E-2</v>
      </c>
      <c r="AB339" s="92">
        <v>24.388676516449799</v>
      </c>
      <c r="AC339" s="91">
        <v>0.107288818553643</v>
      </c>
      <c r="AD339" s="92">
        <v>36.077077807742199</v>
      </c>
      <c r="AE339" s="91">
        <v>0.14828179689910001</v>
      </c>
      <c r="AF339" s="93">
        <v>35.667589384596802</v>
      </c>
      <c r="AG339" s="91">
        <v>-7.3443123674223898E-3</v>
      </c>
      <c r="AH339" s="92">
        <v>-1.64066118886694</v>
      </c>
      <c r="AI339" s="91">
        <v>2.2865718055982101E-2</v>
      </c>
      <c r="AJ339" s="92">
        <v>16.769947485503501</v>
      </c>
      <c r="AK339" s="91">
        <v>0.55345900000073001</v>
      </c>
      <c r="AL339" s="91">
        <v>5.11068250834796E-2</v>
      </c>
      <c r="AM339" s="92">
        <v>60.180907789559598</v>
      </c>
      <c r="AN339" s="3"/>
      <c r="AO339" s="94">
        <v>2.0076775002962701E-2</v>
      </c>
      <c r="AP339" s="94">
        <v>-3.5908474235839101E-2</v>
      </c>
      <c r="AQ339" s="94">
        <v>2.9917181482233001E-2</v>
      </c>
      <c r="AR339" s="94">
        <v>-1.9797361386736202E-2</v>
      </c>
      <c r="AS339" s="95">
        <v>6</v>
      </c>
      <c r="AT339" s="95">
        <v>6</v>
      </c>
      <c r="AU339" s="95">
        <v>7</v>
      </c>
      <c r="AV339" s="96">
        <v>5</v>
      </c>
      <c r="AW339" s="3"/>
      <c r="AX339" s="97">
        <v>5.4360701037658103E-2</v>
      </c>
      <c r="AY339" s="98">
        <v>0.20898697258508001</v>
      </c>
      <c r="AZ339" s="98">
        <v>0.67823447879891297</v>
      </c>
      <c r="BA339" s="98">
        <v>0.26188286206797801</v>
      </c>
      <c r="BB339" s="89">
        <v>5.5776747106119698E-3</v>
      </c>
      <c r="BC339" s="99">
        <v>-7.6456153937397202</v>
      </c>
      <c r="BD339" s="86">
        <v>43747</v>
      </c>
      <c r="BE339" s="86">
        <v>43783</v>
      </c>
      <c r="BF339" s="95">
        <v>160</v>
      </c>
      <c r="BG339" s="86">
        <v>43971</v>
      </c>
      <c r="BH339" s="3"/>
    </row>
    <row r="340" spans="1:60" x14ac:dyDescent="0.25">
      <c r="A340" s="3"/>
      <c r="B340" s="81" t="s">
        <v>1541</v>
      </c>
      <c r="C340" s="81" t="s">
        <v>4103</v>
      </c>
      <c r="D340" s="81" t="s">
        <v>718</v>
      </c>
      <c r="E340" s="82" t="s">
        <v>1170</v>
      </c>
      <c r="F340" s="82" t="s">
        <v>1105</v>
      </c>
      <c r="G340" s="83" t="s">
        <v>1123</v>
      </c>
      <c r="H340" s="84" t="s">
        <v>1149</v>
      </c>
      <c r="I340" s="85" t="s">
        <v>3480</v>
      </c>
      <c r="J340" s="85" t="s">
        <v>4104</v>
      </c>
      <c r="K340" s="3"/>
      <c r="L340" s="86">
        <v>44029</v>
      </c>
      <c r="M340" s="87">
        <v>4689.2762999981596</v>
      </c>
      <c r="N340" s="88">
        <v>4689.2762999981596</v>
      </c>
      <c r="O340" s="88">
        <v>4740.3192000016597</v>
      </c>
      <c r="P340" s="89">
        <f t="shared" si="5"/>
        <v>0.98923218081949371</v>
      </c>
      <c r="Q340" s="86">
        <v>44019</v>
      </c>
      <c r="R340" s="90">
        <v>4387774.6189999999</v>
      </c>
      <c r="S340" s="90">
        <v>5918588.2305468703</v>
      </c>
      <c r="T340" s="3"/>
      <c r="U340" s="91">
        <v>-4.4243501042728903E-3</v>
      </c>
      <c r="V340" s="92">
        <v>0.73033959970416595</v>
      </c>
      <c r="W340" s="91">
        <v>5.27907930518268E-4</v>
      </c>
      <c r="X340" s="92">
        <v>6.13004089245806E-2</v>
      </c>
      <c r="Y340" s="91">
        <v>1.58223915914277E-2</v>
      </c>
      <c r="Z340" s="92">
        <v>19.7323950679856</v>
      </c>
      <c r="AA340" s="91">
        <v>3.6877152488159502E-2</v>
      </c>
      <c r="AB340" s="92">
        <v>24.585743609612098</v>
      </c>
      <c r="AC340" s="91">
        <v>0.111507314928604</v>
      </c>
      <c r="AD340" s="92">
        <v>36.498927445267299</v>
      </c>
      <c r="AE340" s="91">
        <v>0.15484861181365001</v>
      </c>
      <c r="AF340" s="93">
        <v>36.324270876066301</v>
      </c>
      <c r="AG340" s="91">
        <v>-7.2567394654470298E-3</v>
      </c>
      <c r="AH340" s="92">
        <v>-1.6319038986694101</v>
      </c>
      <c r="AI340" s="91">
        <v>2.3922968672195601E-2</v>
      </c>
      <c r="AJ340" s="92">
        <v>16.875672547117599</v>
      </c>
      <c r="AK340" s="91">
        <v>0.62112289593089398</v>
      </c>
      <c r="AL340" s="91">
        <v>5.6190074899859603E-2</v>
      </c>
      <c r="AM340" s="92">
        <v>66.947297382517704</v>
      </c>
      <c r="AN340" s="3"/>
      <c r="AO340" s="94">
        <v>2.0082043654838299E-2</v>
      </c>
      <c r="AP340" s="94">
        <v>-3.5903479126318402E-2</v>
      </c>
      <c r="AQ340" s="94">
        <v>3.00776059848431E-2</v>
      </c>
      <c r="AR340" s="94">
        <v>-1.9639201484096699E-2</v>
      </c>
      <c r="AS340" s="95">
        <v>6</v>
      </c>
      <c r="AT340" s="95">
        <v>6</v>
      </c>
      <c r="AU340" s="95">
        <v>7</v>
      </c>
      <c r="AV340" s="96">
        <v>5</v>
      </c>
      <c r="AW340" s="3"/>
      <c r="AX340" s="97">
        <v>5.4364559201858398E-2</v>
      </c>
      <c r="AY340" s="98">
        <v>0.24254239687752499</v>
      </c>
      <c r="AZ340" s="98">
        <v>0.68479483980172495</v>
      </c>
      <c r="BA340" s="98">
        <v>0.304147811723396</v>
      </c>
      <c r="BB340" s="89">
        <v>5.5781050642872299E-3</v>
      </c>
      <c r="BC340" s="99">
        <v>-7.6283022349380198</v>
      </c>
      <c r="BD340" s="86">
        <v>43747</v>
      </c>
      <c r="BE340" s="86">
        <v>43783</v>
      </c>
      <c r="BF340" s="95">
        <v>160</v>
      </c>
      <c r="BG340" s="86">
        <v>43971</v>
      </c>
      <c r="BH340" s="3"/>
    </row>
    <row r="341" spans="1:60" x14ac:dyDescent="0.25">
      <c r="A341" s="3"/>
      <c r="B341" s="81" t="s">
        <v>78</v>
      </c>
      <c r="C341" s="81" t="s">
        <v>4105</v>
      </c>
      <c r="D341" s="81" t="s">
        <v>718</v>
      </c>
      <c r="E341" s="82" t="s">
        <v>1193</v>
      </c>
      <c r="F341" s="82" t="s">
        <v>1105</v>
      </c>
      <c r="G341" s="83" t="s">
        <v>1123</v>
      </c>
      <c r="H341" s="84" t="s">
        <v>1149</v>
      </c>
      <c r="I341" s="85" t="s">
        <v>3480</v>
      </c>
      <c r="J341" s="85" t="s">
        <v>1096</v>
      </c>
      <c r="K341" s="3"/>
      <c r="L341" s="86">
        <v>44029</v>
      </c>
      <c r="M341" s="87">
        <v>1294.3414999991701</v>
      </c>
      <c r="N341" s="88">
        <v>1294.3414999991701</v>
      </c>
      <c r="O341" s="88">
        <v>1308.1444000005699</v>
      </c>
      <c r="P341" s="89">
        <f t="shared" si="5"/>
        <v>0.98944848901895399</v>
      </c>
      <c r="Q341" s="86">
        <v>44019</v>
      </c>
      <c r="R341" s="90">
        <v>178711936.64199999</v>
      </c>
      <c r="S341" s="90">
        <v>138268632.33450001</v>
      </c>
      <c r="T341" s="3"/>
      <c r="U341" s="91">
        <v>-4.4025487650287704E-3</v>
      </c>
      <c r="V341" s="92">
        <v>0.73251973362857803</v>
      </c>
      <c r="W341" s="91">
        <v>1.1842416188301301E-3</v>
      </c>
      <c r="X341" s="92">
        <v>0.126933777755767</v>
      </c>
      <c r="Y341" s="91">
        <v>1.98716120266909E-2</v>
      </c>
      <c r="Z341" s="92">
        <v>20.137317111511901</v>
      </c>
      <c r="AA341" s="91">
        <v>4.5215950534839101E-2</v>
      </c>
      <c r="AB341" s="92">
        <v>25.419623414287301</v>
      </c>
      <c r="AC341" s="91">
        <v>0.129445899896382</v>
      </c>
      <c r="AD341" s="92">
        <v>38.292785942030598</v>
      </c>
      <c r="AE341" s="91">
        <v>0.182912340442417</v>
      </c>
      <c r="AF341" s="93">
        <v>39.130643738957602</v>
      </c>
      <c r="AG341" s="91">
        <v>-6.8877259773216801E-3</v>
      </c>
      <c r="AH341" s="92">
        <v>-1.5950025498568701</v>
      </c>
      <c r="AI341" s="91">
        <v>2.8386547166519401E-2</v>
      </c>
      <c r="AJ341" s="92">
        <v>17.322030396550002</v>
      </c>
      <c r="AK341" s="91">
        <v>0.29434149999899101</v>
      </c>
      <c r="AL341" s="91">
        <v>5.6992440509929999E-2</v>
      </c>
      <c r="AM341" s="92">
        <v>14.611575126386001</v>
      </c>
      <c r="AN341" s="3"/>
      <c r="AO341" s="94">
        <v>2.0104400340642301E-2</v>
      </c>
      <c r="AP341" s="94">
        <v>-3.5882360634786899E-2</v>
      </c>
      <c r="AQ341" s="94">
        <v>3.0753320119401899E-2</v>
      </c>
      <c r="AR341" s="94">
        <v>-1.8972869332174E-2</v>
      </c>
      <c r="AS341" s="95">
        <v>6</v>
      </c>
      <c r="AT341" s="95">
        <v>6</v>
      </c>
      <c r="AU341" s="95">
        <v>7</v>
      </c>
      <c r="AV341" s="96">
        <v>5</v>
      </c>
      <c r="AW341" s="3"/>
      <c r="AX341" s="97">
        <v>5.4381650793802701E-2</v>
      </c>
      <c r="AY341" s="98">
        <v>0.38445054326484801</v>
      </c>
      <c r="AZ341" s="98">
        <v>0.71254721037166702</v>
      </c>
      <c r="BA341" s="98">
        <v>0.48354285131517799</v>
      </c>
      <c r="BB341" s="89">
        <v>5.5800057180567797E-3</v>
      </c>
      <c r="BC341" s="99">
        <v>-7.5553874014149196</v>
      </c>
      <c r="BD341" s="86">
        <v>43747</v>
      </c>
      <c r="BE341" s="86">
        <v>43783</v>
      </c>
      <c r="BF341" s="95">
        <v>157</v>
      </c>
      <c r="BG341" s="86">
        <v>43966</v>
      </c>
      <c r="BH341" s="3"/>
    </row>
    <row r="342" spans="1:60" x14ac:dyDescent="0.25">
      <c r="A342" s="3"/>
      <c r="B342" s="81" t="s">
        <v>1542</v>
      </c>
      <c r="C342" s="81" t="s">
        <v>4106</v>
      </c>
      <c r="D342" s="81" t="s">
        <v>718</v>
      </c>
      <c r="E342" s="82" t="s">
        <v>1194</v>
      </c>
      <c r="F342" s="82" t="s">
        <v>1105</v>
      </c>
      <c r="G342" s="83" t="s">
        <v>1123</v>
      </c>
      <c r="H342" s="84" t="s">
        <v>1149</v>
      </c>
      <c r="I342" s="85" t="s">
        <v>3480</v>
      </c>
      <c r="J342" s="85" t="s">
        <v>4107</v>
      </c>
      <c r="K342" s="3"/>
      <c r="L342" s="86">
        <v>44029</v>
      </c>
      <c r="M342" s="87">
        <v>1548.2864999994599</v>
      </c>
      <c r="N342" s="88">
        <v>1548.2864999994599</v>
      </c>
      <c r="O342" s="88">
        <v>1565.2038000002501</v>
      </c>
      <c r="P342" s="89">
        <f t="shared" si="5"/>
        <v>0.98919163114682729</v>
      </c>
      <c r="Q342" s="86">
        <v>44019</v>
      </c>
      <c r="R342" s="90">
        <v>17512686.386</v>
      </c>
      <c r="S342" s="90">
        <v>12042690.218125001</v>
      </c>
      <c r="T342" s="3"/>
      <c r="U342" s="91">
        <v>-4.4284448003963899E-3</v>
      </c>
      <c r="V342" s="92">
        <v>0.72993013009181595</v>
      </c>
      <c r="W342" s="91">
        <v>4.0486931175109898E-4</v>
      </c>
      <c r="X342" s="92">
        <v>4.8996547047863701E-2</v>
      </c>
      <c r="Y342" s="91">
        <v>1.50649593470007E-2</v>
      </c>
      <c r="Z342" s="92">
        <v>19.6566518435429</v>
      </c>
      <c r="AA342" s="91">
        <v>3.5321051624123398E-2</v>
      </c>
      <c r="AB342" s="92">
        <v>24.430133523215801</v>
      </c>
      <c r="AC342" s="91">
        <v>0.10817564912576901</v>
      </c>
      <c r="AD342" s="92">
        <v>36.1657608649693</v>
      </c>
      <c r="AE342" s="91">
        <v>0.14966123940946999</v>
      </c>
      <c r="AF342" s="93">
        <v>35.805533635662897</v>
      </c>
      <c r="AG342" s="91">
        <v>-7.3258999991594499E-3</v>
      </c>
      <c r="AH342" s="92">
        <v>-1.6388199520406499</v>
      </c>
      <c r="AI342" s="91">
        <v>2.3088242873200202E-2</v>
      </c>
      <c r="AJ342" s="92">
        <v>16.792199967225301</v>
      </c>
      <c r="AK342" s="91">
        <v>0.54828649999923096</v>
      </c>
      <c r="AL342" s="91">
        <v>5.0710209323369802E-2</v>
      </c>
      <c r="AM342" s="92">
        <v>59.663657789409598</v>
      </c>
      <c r="AN342" s="3"/>
      <c r="AO342" s="94">
        <v>2.00778381367854E-2</v>
      </c>
      <c r="AP342" s="94">
        <v>-3.5907415465771898E-2</v>
      </c>
      <c r="AQ342" s="94">
        <v>2.9950990980068998E-2</v>
      </c>
      <c r="AR342" s="94">
        <v>-1.9764132828640899E-2</v>
      </c>
      <c r="AS342" s="95">
        <v>6</v>
      </c>
      <c r="AT342" s="95">
        <v>6</v>
      </c>
      <c r="AU342" s="95">
        <v>7</v>
      </c>
      <c r="AV342" s="96">
        <v>5</v>
      </c>
      <c r="AW342" s="3"/>
      <c r="AX342" s="97">
        <v>5.4361500835657398E-2</v>
      </c>
      <c r="AY342" s="98">
        <v>0.21604492813071399</v>
      </c>
      <c r="AZ342" s="98">
        <v>0.67961457194633101</v>
      </c>
      <c r="BA342" s="98">
        <v>0.27076783933443899</v>
      </c>
      <c r="BB342" s="89">
        <v>5.5777640131054801E-3</v>
      </c>
      <c r="BC342" s="99">
        <v>-7.6419658573286098</v>
      </c>
      <c r="BD342" s="86">
        <v>43747</v>
      </c>
      <c r="BE342" s="86">
        <v>43783</v>
      </c>
      <c r="BF342" s="95">
        <v>160</v>
      </c>
      <c r="BG342" s="86">
        <v>43971</v>
      </c>
      <c r="BH342" s="3"/>
    </row>
    <row r="343" spans="1:60" x14ac:dyDescent="0.25">
      <c r="A343" s="3"/>
      <c r="B343" s="81" t="s">
        <v>1543</v>
      </c>
      <c r="C343" s="81" t="s">
        <v>4108</v>
      </c>
      <c r="D343" s="81" t="s">
        <v>718</v>
      </c>
      <c r="E343" s="82" t="s">
        <v>1195</v>
      </c>
      <c r="F343" s="82" t="s">
        <v>1105</v>
      </c>
      <c r="G343" s="83" t="s">
        <v>1123</v>
      </c>
      <c r="H343" s="84" t="s">
        <v>1149</v>
      </c>
      <c r="I343" s="85" t="s">
        <v>3480</v>
      </c>
      <c r="J343" s="85" t="s">
        <v>4109</v>
      </c>
      <c r="K343" s="3"/>
      <c r="L343" s="86">
        <v>44029</v>
      </c>
      <c r="M343" s="87">
        <v>3744.40890000015</v>
      </c>
      <c r="N343" s="88">
        <v>3744.40890000015</v>
      </c>
      <c r="O343" s="88">
        <v>3795.2468000017102</v>
      </c>
      <c r="P343" s="89">
        <f t="shared" si="5"/>
        <v>0.9866048500451835</v>
      </c>
      <c r="Q343" s="86">
        <v>43747</v>
      </c>
      <c r="R343" s="90">
        <v>105045205.04799999</v>
      </c>
      <c r="S343" s="90">
        <v>127539173.61325</v>
      </c>
      <c r="T343" s="3"/>
      <c r="U343" s="91">
        <v>-4.4567232425833901E-3</v>
      </c>
      <c r="V343" s="92">
        <v>0.72710228587311598</v>
      </c>
      <c r="W343" s="91">
        <v>-4.47587209237099E-4</v>
      </c>
      <c r="X343" s="92">
        <v>-3.6249105050956097E-2</v>
      </c>
      <c r="Y343" s="91">
        <v>9.8288171084277599E-3</v>
      </c>
      <c r="Z343" s="92">
        <v>19.1330376196711</v>
      </c>
      <c r="AA343" s="91">
        <v>2.4595739329015501E-2</v>
      </c>
      <c r="AB343" s="92">
        <v>23.357602293690402</v>
      </c>
      <c r="AC343" s="91">
        <v>8.5348622633318896E-2</v>
      </c>
      <c r="AD343" s="92">
        <v>33.883058215724297</v>
      </c>
      <c r="AE343" s="91">
        <v>0.114329672953318</v>
      </c>
      <c r="AF343" s="93">
        <v>32.272376990003998</v>
      </c>
      <c r="AG343" s="91">
        <v>-7.8053397355688503E-3</v>
      </c>
      <c r="AH343" s="92">
        <v>-1.6867639256815901</v>
      </c>
      <c r="AI343" s="91">
        <v>1.7319107526418499E-2</v>
      </c>
      <c r="AJ343" s="92">
        <v>16.215286432561701</v>
      </c>
      <c r="AK343" s="91">
        <v>0.44800433889788099</v>
      </c>
      <c r="AL343" s="91">
        <v>4.2778790468219099E-2</v>
      </c>
      <c r="AM343" s="92">
        <v>49.635441679274699</v>
      </c>
      <c r="AN343" s="3"/>
      <c r="AO343" s="94">
        <v>2.0048797965500902E-2</v>
      </c>
      <c r="AP343" s="94">
        <v>-3.59349101454427E-2</v>
      </c>
      <c r="AQ343" s="94">
        <v>2.9073306346617801E-2</v>
      </c>
      <c r="AR343" s="94">
        <v>-2.0629576796636701E-2</v>
      </c>
      <c r="AS343" s="95">
        <v>6</v>
      </c>
      <c r="AT343" s="95">
        <v>6</v>
      </c>
      <c r="AU343" s="95">
        <v>7</v>
      </c>
      <c r="AV343" s="96">
        <v>5</v>
      </c>
      <c r="AW343" s="3"/>
      <c r="AX343" s="97">
        <v>5.4341731040403803E-2</v>
      </c>
      <c r="AY343" s="98">
        <v>3.3305624302272498E-2</v>
      </c>
      <c r="AZ343" s="98">
        <v>0.64390018124595405</v>
      </c>
      <c r="BA343" s="98">
        <v>4.1578781794385102E-2</v>
      </c>
      <c r="BB343" s="89">
        <v>5.5755483374559803E-3</v>
      </c>
      <c r="BC343" s="99">
        <v>-7.7366615526261704</v>
      </c>
      <c r="BD343" s="86">
        <v>43747</v>
      </c>
      <c r="BE343" s="86">
        <v>43783</v>
      </c>
      <c r="BF343" s="95"/>
      <c r="BG343" s="86"/>
      <c r="BH343" s="3"/>
    </row>
    <row r="344" spans="1:60" x14ac:dyDescent="0.25">
      <c r="A344" s="3"/>
      <c r="B344" s="81" t="s">
        <v>1544</v>
      </c>
      <c r="C344" s="81" t="s">
        <v>4110</v>
      </c>
      <c r="D344" s="81" t="s">
        <v>718</v>
      </c>
      <c r="E344" s="82" t="s">
        <v>1196</v>
      </c>
      <c r="F344" s="82" t="s">
        <v>1105</v>
      </c>
      <c r="G344" s="83" t="s">
        <v>1123</v>
      </c>
      <c r="H344" s="84" t="s">
        <v>1149</v>
      </c>
      <c r="I344" s="85" t="s">
        <v>3480</v>
      </c>
      <c r="J344" s="85" t="s">
        <v>4111</v>
      </c>
      <c r="K344" s="3"/>
      <c r="L344" s="86">
        <v>44029</v>
      </c>
      <c r="M344" s="87">
        <v>1495.6855999995</v>
      </c>
      <c r="N344" s="88">
        <v>1495.6855999995</v>
      </c>
      <c r="O344" s="88">
        <v>1512.25129999965</v>
      </c>
      <c r="P344" s="89">
        <f t="shared" si="5"/>
        <v>0.9890456698564889</v>
      </c>
      <c r="Q344" s="86">
        <v>44019</v>
      </c>
      <c r="R344" s="90">
        <v>7792148.7750000004</v>
      </c>
      <c r="S344" s="90">
        <v>4540603.83758594</v>
      </c>
      <c r="T344" s="3"/>
      <c r="U344" s="91">
        <v>-4.4431404230635997E-3</v>
      </c>
      <c r="V344" s="92">
        <v>0.72846056782509505</v>
      </c>
      <c r="W344" s="91">
        <v>-3.7840745790163102E-5</v>
      </c>
      <c r="X344" s="92">
        <v>4.7255412937374803E-3</v>
      </c>
      <c r="Y344" s="91">
        <v>1.23428229053388E-2</v>
      </c>
      <c r="Z344" s="92">
        <v>19.384438199369502</v>
      </c>
      <c r="AA344" s="91">
        <v>7.2063548312144093E-2</v>
      </c>
      <c r="AB344" s="92">
        <v>28.1043831920251</v>
      </c>
      <c r="AC344" s="91">
        <v>0.14132357571186699</v>
      </c>
      <c r="AD344" s="92">
        <v>39.480553523579097</v>
      </c>
      <c r="AE344" s="91">
        <v>0.17767385403392799</v>
      </c>
      <c r="AF344" s="93">
        <v>38.606795098108698</v>
      </c>
      <c r="AG344" s="91">
        <v>-7.5748703629869903E-3</v>
      </c>
      <c r="AH344" s="92">
        <v>-1.6637169884234</v>
      </c>
      <c r="AI344" s="91">
        <v>2.0088649060198801E-2</v>
      </c>
      <c r="AJ344" s="92">
        <v>16.492240585939701</v>
      </c>
      <c r="AK344" s="91">
        <v>0.49568559999926898</v>
      </c>
      <c r="AL344" s="91">
        <v>4.66087350559974E-2</v>
      </c>
      <c r="AM344" s="92">
        <v>54.403567789413501</v>
      </c>
      <c r="AN344" s="3"/>
      <c r="AO344" s="94">
        <v>1.0245603485600401E-2</v>
      </c>
      <c r="AP344" s="94">
        <v>-1.0269408475323901E-2</v>
      </c>
      <c r="AQ344" s="94">
        <v>2.94952296844713E-2</v>
      </c>
      <c r="AR344" s="94">
        <v>-1.87478344041665E-2</v>
      </c>
      <c r="AS344" s="95">
        <v>6</v>
      </c>
      <c r="AT344" s="95">
        <v>4</v>
      </c>
      <c r="AU344" s="95">
        <v>7</v>
      </c>
      <c r="AV344" s="96">
        <v>5</v>
      </c>
      <c r="AW344" s="3"/>
      <c r="AX344" s="97">
        <v>2.96001309295752E-2</v>
      </c>
      <c r="AY344" s="98">
        <v>1.59075255233438</v>
      </c>
      <c r="AZ344" s="98">
        <v>0.80268249019809401</v>
      </c>
      <c r="BA344" s="98">
        <v>2.2995543426368399</v>
      </c>
      <c r="BB344" s="89">
        <v>3.05680198546725E-3</v>
      </c>
      <c r="BC344" s="99">
        <v>-3.7854544127476402</v>
      </c>
      <c r="BD344" s="86">
        <v>43868</v>
      </c>
      <c r="BE344" s="86">
        <v>43914</v>
      </c>
      <c r="BF344" s="95">
        <v>64</v>
      </c>
      <c r="BG344" s="86">
        <v>43958</v>
      </c>
      <c r="BH344" s="3"/>
    </row>
    <row r="345" spans="1:60" x14ac:dyDescent="0.25">
      <c r="A345" s="3"/>
      <c r="B345" s="81" t="s">
        <v>79</v>
      </c>
      <c r="C345" s="81" t="s">
        <v>4112</v>
      </c>
      <c r="D345" s="81" t="s">
        <v>719</v>
      </c>
      <c r="E345" s="82" t="s">
        <v>1170</v>
      </c>
      <c r="F345" s="82" t="s">
        <v>1105</v>
      </c>
      <c r="G345" s="83" t="s">
        <v>1125</v>
      </c>
      <c r="H345" s="84" t="s">
        <v>1144</v>
      </c>
      <c r="I345" s="85" t="s">
        <v>3480</v>
      </c>
      <c r="J345" s="85" t="s">
        <v>4113</v>
      </c>
      <c r="K345" s="3"/>
      <c r="L345" s="86">
        <v>44029</v>
      </c>
      <c r="M345" s="87">
        <v>1045.6840000003599</v>
      </c>
      <c r="N345" s="88">
        <v>1045.6840000003599</v>
      </c>
      <c r="O345" s="88">
        <v>1045.6840000003599</v>
      </c>
      <c r="P345" s="89">
        <f t="shared" si="5"/>
        <v>1</v>
      </c>
      <c r="Q345" s="86">
        <v>44029</v>
      </c>
      <c r="R345" s="90">
        <v>8910230.1649999991</v>
      </c>
      <c r="S345" s="90">
        <v>5605830.35085156</v>
      </c>
      <c r="T345" s="3"/>
      <c r="U345" s="91">
        <v>3.3471023925812898E-6</v>
      </c>
      <c r="V345" s="92">
        <v>1.1731093203707099</v>
      </c>
      <c r="W345" s="91">
        <v>1.38971423439216E-4</v>
      </c>
      <c r="X345" s="92">
        <v>2.2406758216675399E-2</v>
      </c>
      <c r="Y345" s="91">
        <v>5.8799232065211999E-3</v>
      </c>
      <c r="Z345" s="92">
        <v>18.738148229487699</v>
      </c>
      <c r="AA345" s="91">
        <v>1.54131135077478E-2</v>
      </c>
      <c r="AB345" s="92">
        <v>22.439339711563701</v>
      </c>
      <c r="AC345" s="91">
        <v>3.9974436347620199E-2</v>
      </c>
      <c r="AD345" s="92">
        <v>29.3456395871472</v>
      </c>
      <c r="AE345" s="91"/>
      <c r="AF345" s="93"/>
      <c r="AG345" s="91">
        <v>7.0676442192052505E-5</v>
      </c>
      <c r="AH345" s="92">
        <v>-0.899162307905499</v>
      </c>
      <c r="AI345" s="91">
        <v>6.6004233831335997E-3</v>
      </c>
      <c r="AJ345" s="92">
        <v>15.1434180182259</v>
      </c>
      <c r="AK345" s="91">
        <v>4.5605893239553601E-2</v>
      </c>
      <c r="AL345" s="91">
        <v>1.9806730062555299E-2</v>
      </c>
      <c r="AM345" s="92">
        <v>33.785289112653103</v>
      </c>
      <c r="AN345" s="3"/>
      <c r="AO345" s="94">
        <v>6.2283442639454701E-4</v>
      </c>
      <c r="AP345" s="94">
        <v>3.3471023925812898E-6</v>
      </c>
      <c r="AQ345" s="94">
        <v>1.9722321067092699E-3</v>
      </c>
      <c r="AR345" s="94">
        <v>7.0676442192052505E-5</v>
      </c>
      <c r="AS345" s="95">
        <v>12</v>
      </c>
      <c r="AT345" s="95">
        <v>0</v>
      </c>
      <c r="AU345" s="95">
        <v>7</v>
      </c>
      <c r="AV345" s="96">
        <v>5</v>
      </c>
      <c r="AW345" s="3"/>
      <c r="AX345" s="97">
        <v>1.11778169968261E-3</v>
      </c>
      <c r="AY345" s="98">
        <v>-12.874281758355201</v>
      </c>
      <c r="AZ345" s="98">
        <v>0.59958686498521296</v>
      </c>
      <c r="BA345" s="98">
        <v>-12.421711187242201</v>
      </c>
      <c r="BB345" s="89">
        <v>1.15504396388531E-4</v>
      </c>
      <c r="BC345" s="99">
        <v>0</v>
      </c>
      <c r="BD345" s="86">
        <v>44029</v>
      </c>
      <c r="BE345" s="86"/>
      <c r="BF345" s="95"/>
      <c r="BG345" s="86"/>
      <c r="BH345" s="3"/>
    </row>
    <row r="346" spans="1:60" x14ac:dyDescent="0.25">
      <c r="A346" s="3"/>
      <c r="B346" s="81" t="s">
        <v>80</v>
      </c>
      <c r="C346" s="81" t="s">
        <v>4114</v>
      </c>
      <c r="D346" s="81" t="s">
        <v>719</v>
      </c>
      <c r="E346" s="82" t="s">
        <v>1195</v>
      </c>
      <c r="F346" s="82" t="s">
        <v>1105</v>
      </c>
      <c r="G346" s="83" t="s">
        <v>1125</v>
      </c>
      <c r="H346" s="84" t="s">
        <v>1144</v>
      </c>
      <c r="I346" s="85" t="s">
        <v>3480</v>
      </c>
      <c r="J346" s="85" t="s">
        <v>4115</v>
      </c>
      <c r="K346" s="3"/>
      <c r="L346" s="86">
        <v>44029</v>
      </c>
      <c r="M346" s="87">
        <v>1311.3140999991399</v>
      </c>
      <c r="N346" s="88">
        <v>1311.3140999991399</v>
      </c>
      <c r="O346" s="88">
        <v>1311.3140999991399</v>
      </c>
      <c r="P346" s="89">
        <f t="shared" si="5"/>
        <v>1</v>
      </c>
      <c r="Q346" s="86">
        <v>44029</v>
      </c>
      <c r="R346" s="90">
        <v>581594598.84200001</v>
      </c>
      <c r="S346" s="90">
        <v>396904189.18199998</v>
      </c>
      <c r="T346" s="3"/>
      <c r="U346" s="91">
        <v>3.35542426910251E-6</v>
      </c>
      <c r="V346" s="92">
        <v>1.17311015255837</v>
      </c>
      <c r="W346" s="91">
        <v>1.3896389828005299E-4</v>
      </c>
      <c r="X346" s="92">
        <v>2.24060057007591E-2</v>
      </c>
      <c r="Y346" s="91">
        <v>5.8016481980303104E-3</v>
      </c>
      <c r="Z346" s="92">
        <v>18.7303207286459</v>
      </c>
      <c r="AA346" s="91">
        <v>1.6233601172643799E-2</v>
      </c>
      <c r="AB346" s="92">
        <v>22.5213884780533</v>
      </c>
      <c r="AC346" s="91">
        <v>4.2160680328379399E-2</v>
      </c>
      <c r="AD346" s="92">
        <v>29.564263985230401</v>
      </c>
      <c r="AE346" s="91">
        <v>5.7682562008267303E-2</v>
      </c>
      <c r="AF346" s="93">
        <v>26.607665895513499</v>
      </c>
      <c r="AG346" s="91">
        <v>7.0697442424716401E-5</v>
      </c>
      <c r="AH346" s="92">
        <v>-0.89916020788223205</v>
      </c>
      <c r="AI346" s="91">
        <v>6.5549333357921603E-3</v>
      </c>
      <c r="AJ346" s="92">
        <v>15.138869013491799</v>
      </c>
      <c r="AK346" s="91">
        <v>0.28911553056241202</v>
      </c>
      <c r="AL346" s="91">
        <v>2.60453354603669E-2</v>
      </c>
      <c r="AM346" s="92">
        <v>48.4861309699481</v>
      </c>
      <c r="AN346" s="3"/>
      <c r="AO346" s="94">
        <v>6.0096355809946501E-4</v>
      </c>
      <c r="AP346" s="94">
        <v>3.2791740522952801E-6</v>
      </c>
      <c r="AQ346" s="94">
        <v>2.0044104894623199E-3</v>
      </c>
      <c r="AR346" s="94">
        <v>7.0697442424716401E-5</v>
      </c>
      <c r="AS346" s="95">
        <v>12</v>
      </c>
      <c r="AT346" s="95">
        <v>0</v>
      </c>
      <c r="AU346" s="95">
        <v>7</v>
      </c>
      <c r="AV346" s="96">
        <v>5</v>
      </c>
      <c r="AW346" s="3"/>
      <c r="AX346" s="97">
        <v>1.1150220838158E-3</v>
      </c>
      <c r="AY346" s="98">
        <v>-12.227573434050999</v>
      </c>
      <c r="AZ346" s="98">
        <v>0.60221270342390198</v>
      </c>
      <c r="BA346" s="98">
        <v>-12.0406308605743</v>
      </c>
      <c r="BB346" s="89">
        <v>1.15217414833779E-4</v>
      </c>
      <c r="BC346" s="99">
        <v>0</v>
      </c>
      <c r="BD346" s="86">
        <v>44029</v>
      </c>
      <c r="BE346" s="86"/>
      <c r="BF346" s="95"/>
      <c r="BG346" s="86"/>
      <c r="BH346" s="3"/>
    </row>
    <row r="347" spans="1:60" x14ac:dyDescent="0.25">
      <c r="A347" s="3"/>
      <c r="B347" s="81" t="s">
        <v>1545</v>
      </c>
      <c r="C347" s="81" t="s">
        <v>4116</v>
      </c>
      <c r="D347" s="81" t="s">
        <v>720</v>
      </c>
      <c r="E347" s="82" t="s">
        <v>1223</v>
      </c>
      <c r="F347" s="82" t="s">
        <v>1105</v>
      </c>
      <c r="G347" s="83" t="s">
        <v>1124</v>
      </c>
      <c r="H347" s="84" t="s">
        <v>1137</v>
      </c>
      <c r="I347" s="85" t="s">
        <v>3480</v>
      </c>
      <c r="J347" s="85" t="s">
        <v>1096</v>
      </c>
      <c r="K347" s="3"/>
      <c r="L347" s="86">
        <v>44029</v>
      </c>
      <c r="M347" s="87">
        <v>1010.95770000014</v>
      </c>
      <c r="N347" s="88">
        <v>1010.95770000014</v>
      </c>
      <c r="O347" s="88"/>
      <c r="P347" s="89" t="str">
        <f t="shared" si="5"/>
        <v/>
      </c>
      <c r="Q347" s="86"/>
      <c r="R347" s="90">
        <v>159592.476</v>
      </c>
      <c r="S347" s="90"/>
      <c r="T347" s="3"/>
      <c r="U347" s="91">
        <v>-4.5095291352481598E-4</v>
      </c>
      <c r="V347" s="92">
        <v>1.12767931877897</v>
      </c>
      <c r="W347" s="91">
        <v>-5.00561562148505E-4</v>
      </c>
      <c r="X347" s="92">
        <v>-4.1546540342096698E-2</v>
      </c>
      <c r="Y347" s="91">
        <v>8.1565370619500806E-3</v>
      </c>
      <c r="Z347" s="92">
        <v>18.965809615037902</v>
      </c>
      <c r="AA347" s="91"/>
      <c r="AB347" s="92"/>
      <c r="AC347" s="91"/>
      <c r="AD347" s="92"/>
      <c r="AE347" s="91"/>
      <c r="AF347" s="93"/>
      <c r="AG347" s="91">
        <v>-6.5795242153399202E-4</v>
      </c>
      <c r="AH347" s="92">
        <v>-0.97202519427810297</v>
      </c>
      <c r="AI347" s="91">
        <v>1.07034070224472E-2</v>
      </c>
      <c r="AJ347" s="92">
        <v>15.553716382157299</v>
      </c>
      <c r="AK347" s="91">
        <v>1.09577000002901E-2</v>
      </c>
      <c r="AL347" s="91">
        <v>1.86025968469039E-2</v>
      </c>
      <c r="AM347" s="92">
        <v>16.5556037187343</v>
      </c>
      <c r="AN347" s="3"/>
      <c r="AO347" s="94">
        <v>2.6344201432948501E-3</v>
      </c>
      <c r="AP347" s="94">
        <v>-3.4753477502818E-3</v>
      </c>
      <c r="AQ347" s="94">
        <v>4.9182984075741799E-3</v>
      </c>
      <c r="AR347" s="94">
        <v>-2.9975416518936999E-3</v>
      </c>
      <c r="AS347" s="95"/>
      <c r="AT347" s="95"/>
      <c r="AU347" s="95"/>
      <c r="AV347" s="96"/>
      <c r="AW347" s="3"/>
      <c r="AX347" s="97"/>
      <c r="AY347" s="98"/>
      <c r="AZ347" s="98"/>
      <c r="BA347" s="98"/>
      <c r="BB347" s="89"/>
      <c r="BC347" s="99">
        <v>-0.77880146020288499</v>
      </c>
      <c r="BD347" s="86">
        <v>43907</v>
      </c>
      <c r="BE347" s="86">
        <v>43910</v>
      </c>
      <c r="BF347" s="95">
        <v>12</v>
      </c>
      <c r="BG347" s="86">
        <v>43923</v>
      </c>
      <c r="BH347" s="3"/>
    </row>
    <row r="348" spans="1:60" x14ac:dyDescent="0.25">
      <c r="A348" s="3"/>
      <c r="B348" s="81" t="s">
        <v>1546</v>
      </c>
      <c r="C348" s="81" t="s">
        <v>4117</v>
      </c>
      <c r="D348" s="81" t="s">
        <v>720</v>
      </c>
      <c r="E348" s="82" t="s">
        <v>1170</v>
      </c>
      <c r="F348" s="82" t="s">
        <v>1105</v>
      </c>
      <c r="G348" s="83" t="s">
        <v>1124</v>
      </c>
      <c r="H348" s="84" t="s">
        <v>1137</v>
      </c>
      <c r="I348" s="85" t="s">
        <v>3480</v>
      </c>
      <c r="J348" s="85" t="s">
        <v>1096</v>
      </c>
      <c r="K348" s="3"/>
      <c r="L348" s="86">
        <v>44029</v>
      </c>
      <c r="M348" s="87">
        <v>1005.33889999986</v>
      </c>
      <c r="N348" s="88">
        <v>1005.33889999986</v>
      </c>
      <c r="O348" s="88"/>
      <c r="P348" s="89" t="str">
        <f t="shared" si="5"/>
        <v/>
      </c>
      <c r="Q348" s="86"/>
      <c r="R348" s="90">
        <v>229398.88699999999</v>
      </c>
      <c r="S348" s="90"/>
      <c r="T348" s="3"/>
      <c r="U348" s="91">
        <v>-4.4552176495926698E-4</v>
      </c>
      <c r="V348" s="92">
        <v>1.12822243363553</v>
      </c>
      <c r="W348" s="91">
        <v>-3.3658904976618899E-4</v>
      </c>
      <c r="X348" s="92">
        <v>-2.5149289103865199E-2</v>
      </c>
      <c r="Y348" s="91">
        <v>4.2114717798540403E-3</v>
      </c>
      <c r="Z348" s="92">
        <v>18.571303086821001</v>
      </c>
      <c r="AA348" s="91"/>
      <c r="AB348" s="92"/>
      <c r="AC348" s="91"/>
      <c r="AD348" s="92"/>
      <c r="AE348" s="91"/>
      <c r="AF348" s="93"/>
      <c r="AG348" s="91">
        <v>-5.6506200962758201E-4</v>
      </c>
      <c r="AH348" s="92">
        <v>-0.96273615308746197</v>
      </c>
      <c r="AI348" s="91"/>
      <c r="AJ348" s="92"/>
      <c r="AK348" s="91">
        <v>5.1304359476489498E-3</v>
      </c>
      <c r="AL348" s="91">
        <v>9.5271906011475897E-3</v>
      </c>
      <c r="AM348" s="92">
        <v>18.952942337200501</v>
      </c>
      <c r="AN348" s="3"/>
      <c r="AO348" s="94">
        <v>2.6399132530059398E-3</v>
      </c>
      <c r="AP348" s="94">
        <v>-3.46991638798499E-3</v>
      </c>
      <c r="AQ348" s="94">
        <v>5.0885808832390501E-3</v>
      </c>
      <c r="AR348" s="94">
        <v>-2.8340560975266302E-3</v>
      </c>
      <c r="AS348" s="95"/>
      <c r="AT348" s="95"/>
      <c r="AU348" s="95"/>
      <c r="AV348" s="96"/>
      <c r="AW348" s="3"/>
      <c r="AX348" s="97"/>
      <c r="AY348" s="98"/>
      <c r="AZ348" s="98"/>
      <c r="BA348" s="98"/>
      <c r="BB348" s="89"/>
      <c r="BC348" s="99">
        <v>-0.77717252788625002</v>
      </c>
      <c r="BD348" s="86">
        <v>43907</v>
      </c>
      <c r="BE348" s="86">
        <v>43910</v>
      </c>
      <c r="BF348" s="95">
        <v>12</v>
      </c>
      <c r="BG348" s="86">
        <v>43923</v>
      </c>
      <c r="BH348" s="3"/>
    </row>
    <row r="349" spans="1:60" x14ac:dyDescent="0.25">
      <c r="A349" s="3"/>
      <c r="B349" s="81" t="s">
        <v>81</v>
      </c>
      <c r="C349" s="81" t="s">
        <v>4118</v>
      </c>
      <c r="D349" s="81" t="s">
        <v>720</v>
      </c>
      <c r="E349" s="82" t="s">
        <v>1193</v>
      </c>
      <c r="F349" s="82" t="s">
        <v>1105</v>
      </c>
      <c r="G349" s="83" t="s">
        <v>1124</v>
      </c>
      <c r="H349" s="84" t="s">
        <v>1137</v>
      </c>
      <c r="I349" s="85" t="s">
        <v>3480</v>
      </c>
      <c r="J349" s="85" t="s">
        <v>4119</v>
      </c>
      <c r="K349" s="3"/>
      <c r="L349" s="86">
        <v>44029</v>
      </c>
      <c r="M349" s="87">
        <v>1155.76899999939</v>
      </c>
      <c r="N349" s="88">
        <v>1155.76899999939</v>
      </c>
      <c r="O349" s="88">
        <v>1159.2305999994301</v>
      </c>
      <c r="P349" s="89">
        <f t="shared" si="5"/>
        <v>0.99701388144857306</v>
      </c>
      <c r="Q349" s="86">
        <v>43984</v>
      </c>
      <c r="R349" s="90">
        <v>10057913.338</v>
      </c>
      <c r="S349" s="90">
        <v>12085757.073000001</v>
      </c>
      <c r="T349" s="3"/>
      <c r="U349" s="91">
        <v>-4.2231084808008702E-4</v>
      </c>
      <c r="V349" s="92">
        <v>1.1305435253234499</v>
      </c>
      <c r="W349" s="91">
        <v>3.6006311347591702E-4</v>
      </c>
      <c r="X349" s="92">
        <v>4.4515927220345503E-2</v>
      </c>
      <c r="Y349" s="91">
        <v>1.34341942812171E-2</v>
      </c>
      <c r="Z349" s="92">
        <v>19.4935753369646</v>
      </c>
      <c r="AA349" s="91">
        <v>2.3705557448920399E-2</v>
      </c>
      <c r="AB349" s="92">
        <v>23.268584105680901</v>
      </c>
      <c r="AC349" s="91">
        <v>2.3705557448920399E-2</v>
      </c>
      <c r="AD349" s="92">
        <v>27.718751697277199</v>
      </c>
      <c r="AE349" s="91">
        <v>5.27165743733349E-2</v>
      </c>
      <c r="AF349" s="93">
        <v>26.111067132034801</v>
      </c>
      <c r="AG349" s="91">
        <v>-1.70420237736835E-4</v>
      </c>
      <c r="AH349" s="92">
        <v>-0.92327197589838805</v>
      </c>
      <c r="AI349" s="91">
        <v>1.6490042606164899E-2</v>
      </c>
      <c r="AJ349" s="92">
        <v>16.1323799405363</v>
      </c>
      <c r="AK349" s="91">
        <v>0.15576899999912699</v>
      </c>
      <c r="AL349" s="91">
        <v>2.7724449591914901E-2</v>
      </c>
      <c r="AM349" s="92">
        <v>14.356754810985899</v>
      </c>
      <c r="AN349" s="3"/>
      <c r="AO349" s="94">
        <v>4.3862923557753701E-3</v>
      </c>
      <c r="AP349" s="94">
        <v>-4.2330764199505202E-3</v>
      </c>
      <c r="AQ349" s="94">
        <v>5.9981055364914902E-3</v>
      </c>
      <c r="AR349" s="94">
        <v>-3.87591733669979E-3</v>
      </c>
      <c r="AS349" s="95">
        <v>8</v>
      </c>
      <c r="AT349" s="95">
        <v>3</v>
      </c>
      <c r="AU349" s="95">
        <v>7</v>
      </c>
      <c r="AV349" s="96">
        <v>5</v>
      </c>
      <c r="AW349" s="3"/>
      <c r="AX349" s="97">
        <v>1.10923760513288E-2</v>
      </c>
      <c r="AY349" s="98">
        <v>-0.50333922999834602</v>
      </c>
      <c r="AZ349" s="98">
        <v>0.63023972039081899</v>
      </c>
      <c r="BA349" s="98">
        <v>-0.69133475689341095</v>
      </c>
      <c r="BB349" s="89">
        <v>1.1458677575092199E-3</v>
      </c>
      <c r="BC349" s="99">
        <v>-1.2504081429451599</v>
      </c>
      <c r="BD349" s="86">
        <v>43745</v>
      </c>
      <c r="BE349" s="86">
        <v>43783</v>
      </c>
      <c r="BF349" s="95">
        <v>50</v>
      </c>
      <c r="BG349" s="86">
        <v>43815</v>
      </c>
      <c r="BH349" s="3"/>
    </row>
    <row r="350" spans="1:60" x14ac:dyDescent="0.25">
      <c r="A350" s="3"/>
      <c r="B350" s="81" t="s">
        <v>1547</v>
      </c>
      <c r="C350" s="81" t="s">
        <v>4120</v>
      </c>
      <c r="D350" s="81" t="s">
        <v>720</v>
      </c>
      <c r="E350" s="82" t="s">
        <v>3452</v>
      </c>
      <c r="F350" s="82" t="s">
        <v>1105</v>
      </c>
      <c r="G350" s="83" t="s">
        <v>1124</v>
      </c>
      <c r="H350" s="84" t="s">
        <v>1137</v>
      </c>
      <c r="I350" s="85" t="s">
        <v>3480</v>
      </c>
      <c r="J350" s="85" t="s">
        <v>1096</v>
      </c>
      <c r="K350" s="3"/>
      <c r="L350" s="86">
        <v>44029</v>
      </c>
      <c r="M350" s="87">
        <v>1008.69550000038</v>
      </c>
      <c r="N350" s="88">
        <v>1008.69550000038</v>
      </c>
      <c r="O350" s="88"/>
      <c r="P350" s="89" t="str">
        <f t="shared" si="5"/>
        <v/>
      </c>
      <c r="Q350" s="86"/>
      <c r="R350" s="90">
        <v>2499311.8879999998</v>
      </c>
      <c r="S350" s="90"/>
      <c r="T350" s="3"/>
      <c r="U350" s="91">
        <v>-4.4819995673606199E-4</v>
      </c>
      <c r="V350" s="92">
        <v>1.1279546144578501</v>
      </c>
      <c r="W350" s="91">
        <v>-4.1858339773170899E-4</v>
      </c>
      <c r="X350" s="92">
        <v>-3.3348723900417099E-2</v>
      </c>
      <c r="Y350" s="91">
        <v>8.6578770624328207E-3</v>
      </c>
      <c r="Z350" s="92">
        <v>19.015943615086101</v>
      </c>
      <c r="AA350" s="91"/>
      <c r="AB350" s="92"/>
      <c r="AC350" s="91"/>
      <c r="AD350" s="92"/>
      <c r="AE350" s="91"/>
      <c r="AF350" s="93"/>
      <c r="AG350" s="91">
        <v>-6.1150523470132601E-4</v>
      </c>
      <c r="AH350" s="92">
        <v>-0.96738047559483697</v>
      </c>
      <c r="AI350" s="91"/>
      <c r="AJ350" s="92"/>
      <c r="AK350" s="91">
        <v>8.6955000006128103E-3</v>
      </c>
      <c r="AL350" s="91">
        <v>1.6794380737337598E-2</v>
      </c>
      <c r="AM350" s="92">
        <v>19.214264257432699</v>
      </c>
      <c r="AN350" s="3"/>
      <c r="AO350" s="94">
        <v>2.63722387535381E-3</v>
      </c>
      <c r="AP350" s="94">
        <v>-3.4726510193649998E-3</v>
      </c>
      <c r="AQ350" s="94">
        <v>5.0034515625156902E-3</v>
      </c>
      <c r="AR350" s="94">
        <v>-2.9158392726458299E-3</v>
      </c>
      <c r="AS350" s="95"/>
      <c r="AT350" s="95"/>
      <c r="AU350" s="95"/>
      <c r="AV350" s="96"/>
      <c r="AW350" s="3"/>
      <c r="AX350" s="97"/>
      <c r="AY350" s="98"/>
      <c r="AZ350" s="98"/>
      <c r="BA350" s="98"/>
      <c r="BB350" s="89"/>
      <c r="BC350" s="99">
        <v>-0.77798017498025696</v>
      </c>
      <c r="BD350" s="86">
        <v>43907</v>
      </c>
      <c r="BE350" s="86">
        <v>43910</v>
      </c>
      <c r="BF350" s="95">
        <v>12</v>
      </c>
      <c r="BG350" s="86">
        <v>43923</v>
      </c>
      <c r="BH350" s="3"/>
    </row>
    <row r="351" spans="1:60" x14ac:dyDescent="0.25">
      <c r="A351" s="3"/>
      <c r="B351" s="81" t="s">
        <v>1548</v>
      </c>
      <c r="C351" s="81" t="s">
        <v>4121</v>
      </c>
      <c r="D351" s="81" t="s">
        <v>720</v>
      </c>
      <c r="E351" s="82" t="s">
        <v>1195</v>
      </c>
      <c r="F351" s="82" t="s">
        <v>1105</v>
      </c>
      <c r="G351" s="83" t="s">
        <v>1124</v>
      </c>
      <c r="H351" s="84" t="s">
        <v>1137</v>
      </c>
      <c r="I351" s="85" t="s">
        <v>3480</v>
      </c>
      <c r="J351" s="85" t="s">
        <v>4122</v>
      </c>
      <c r="K351" s="3"/>
      <c r="L351" s="86">
        <v>44029</v>
      </c>
      <c r="M351" s="87">
        <v>1340.4133999999599</v>
      </c>
      <c r="N351" s="88">
        <v>1340.4133999999599</v>
      </c>
      <c r="O351" s="88">
        <v>1346.41310000047</v>
      </c>
      <c r="P351" s="89">
        <f t="shared" si="5"/>
        <v>0.99554393818620157</v>
      </c>
      <c r="Q351" s="86">
        <v>43984</v>
      </c>
      <c r="R351" s="90">
        <v>57630204.788999997</v>
      </c>
      <c r="S351" s="90">
        <v>58449096.134187497</v>
      </c>
      <c r="T351" s="3"/>
      <c r="U351" s="91">
        <v>-4.5502554985432702E-4</v>
      </c>
      <c r="V351" s="92">
        <v>1.12727205514602</v>
      </c>
      <c r="W351" s="91">
        <v>-6.2337395138456497E-4</v>
      </c>
      <c r="X351" s="92">
        <v>-5.3827779265702702E-2</v>
      </c>
      <c r="Y351" s="91">
        <v>7.4046962145075702E-3</v>
      </c>
      <c r="Z351" s="92">
        <v>18.890625530300898</v>
      </c>
      <c r="AA351" s="91">
        <v>1.9581333846872401E-2</v>
      </c>
      <c r="AB351" s="92">
        <v>22.856161745498</v>
      </c>
      <c r="AC351" s="91">
        <v>4.6644065085274598E-2</v>
      </c>
      <c r="AD351" s="92">
        <v>30.012602460919901</v>
      </c>
      <c r="AE351" s="91">
        <v>7.2663760643990799E-2</v>
      </c>
      <c r="AF351" s="93">
        <v>28.1057857590786</v>
      </c>
      <c r="AG351" s="91">
        <v>-7.2752928645059001E-4</v>
      </c>
      <c r="AH351" s="92">
        <v>-0.97898288076976303</v>
      </c>
      <c r="AI351" s="91">
        <v>9.8793754696089291E-3</v>
      </c>
      <c r="AJ351" s="92">
        <v>15.471313226866201</v>
      </c>
      <c r="AK351" s="91">
        <v>0.34041339999937897</v>
      </c>
      <c r="AL351" s="91">
        <v>3.59044936958526E-2</v>
      </c>
      <c r="AM351" s="92">
        <v>42.258446835738098</v>
      </c>
      <c r="AN351" s="3"/>
      <c r="AO351" s="94">
        <v>4.3532271392905404E-3</v>
      </c>
      <c r="AP351" s="94">
        <v>-4.2657567837522904E-3</v>
      </c>
      <c r="AQ351" s="94">
        <v>4.9733023060980503E-3</v>
      </c>
      <c r="AR351" s="94">
        <v>-4.8906233614616204E-3</v>
      </c>
      <c r="AS351" s="95">
        <v>9</v>
      </c>
      <c r="AT351" s="95">
        <v>3</v>
      </c>
      <c r="AU351" s="95">
        <v>7</v>
      </c>
      <c r="AV351" s="96">
        <v>5</v>
      </c>
      <c r="AW351" s="3"/>
      <c r="AX351" s="97">
        <v>1.1153727647779299E-2</v>
      </c>
      <c r="AY351" s="98">
        <v>-0.80378195228513505</v>
      </c>
      <c r="AZ351" s="98">
        <v>0.617554750549971</v>
      </c>
      <c r="BA351" s="98">
        <v>-1.08028888007902</v>
      </c>
      <c r="BB351" s="89">
        <v>1.1521548976486399E-3</v>
      </c>
      <c r="BC351" s="99">
        <v>-1.37370688744886</v>
      </c>
      <c r="BD351" s="86">
        <v>43745</v>
      </c>
      <c r="BE351" s="86">
        <v>43783</v>
      </c>
      <c r="BF351" s="95">
        <v>66</v>
      </c>
      <c r="BG351" s="86">
        <v>43837</v>
      </c>
      <c r="BH351" s="3"/>
    </row>
    <row r="352" spans="1:60" x14ac:dyDescent="0.25">
      <c r="A352" s="3"/>
      <c r="B352" s="81" t="s">
        <v>1549</v>
      </c>
      <c r="C352" s="81" t="s">
        <v>4123</v>
      </c>
      <c r="D352" s="81" t="s">
        <v>720</v>
      </c>
      <c r="E352" s="82" t="s">
        <v>1196</v>
      </c>
      <c r="F352" s="82" t="s">
        <v>1105</v>
      </c>
      <c r="G352" s="83" t="s">
        <v>1124</v>
      </c>
      <c r="H352" s="84" t="s">
        <v>1137</v>
      </c>
      <c r="I352" s="85" t="s">
        <v>3480</v>
      </c>
      <c r="J352" s="85" t="s">
        <v>4124</v>
      </c>
      <c r="K352" s="3"/>
      <c r="L352" s="86">
        <v>44029</v>
      </c>
      <c r="M352" s="87">
        <v>1250</v>
      </c>
      <c r="N352" s="88">
        <v>1250</v>
      </c>
      <c r="O352" s="88">
        <v>1274.3546999990899</v>
      </c>
      <c r="P352" s="89">
        <f t="shared" si="5"/>
        <v>0.98088860189466298</v>
      </c>
      <c r="Q352" s="86">
        <v>43796</v>
      </c>
      <c r="R352" s="90">
        <v>0</v>
      </c>
      <c r="S352" s="90">
        <v>540.501209923744</v>
      </c>
      <c r="T352" s="3"/>
      <c r="U352" s="91">
        <v>0</v>
      </c>
      <c r="V352" s="92">
        <v>1.17277461013146</v>
      </c>
      <c r="W352" s="91">
        <v>0</v>
      </c>
      <c r="X352" s="92">
        <v>8.5096158727537806E-3</v>
      </c>
      <c r="Y352" s="91">
        <v>0</v>
      </c>
      <c r="Z352" s="92">
        <v>18.1501559088356</v>
      </c>
      <c r="AA352" s="91">
        <v>-1.6506250968632199E-2</v>
      </c>
      <c r="AB352" s="92">
        <v>19.2474032639293</v>
      </c>
      <c r="AC352" s="91">
        <v>1.06094589482382E-2</v>
      </c>
      <c r="AD352" s="92">
        <v>26.409141847223498</v>
      </c>
      <c r="AE352" s="91">
        <v>3.6769657983313699E-2</v>
      </c>
      <c r="AF352" s="93">
        <v>24.5163754930254</v>
      </c>
      <c r="AG352" s="91">
        <v>0</v>
      </c>
      <c r="AH352" s="92">
        <v>-0.90622995212470403</v>
      </c>
      <c r="AI352" s="91">
        <v>0</v>
      </c>
      <c r="AJ352" s="92">
        <v>14.483375679905301</v>
      </c>
      <c r="AK352" s="91">
        <v>0.25</v>
      </c>
      <c r="AL352" s="91">
        <v>2.7230948096985199E-2</v>
      </c>
      <c r="AM352" s="92">
        <v>33.217106835800202</v>
      </c>
      <c r="AN352" s="3"/>
      <c r="AO352" s="94">
        <v>9.9420483638823498E-4</v>
      </c>
      <c r="AP352" s="94">
        <v>-1.9111398105451399E-2</v>
      </c>
      <c r="AQ352" s="94">
        <v>0</v>
      </c>
      <c r="AR352" s="94">
        <v>-1.9111398105451399E-2</v>
      </c>
      <c r="AS352" s="95">
        <v>0</v>
      </c>
      <c r="AT352" s="95">
        <v>1</v>
      </c>
      <c r="AU352" s="95">
        <v>7</v>
      </c>
      <c r="AV352" s="96">
        <v>5</v>
      </c>
      <c r="AW352" s="3"/>
      <c r="AX352" s="97">
        <v>1.89330935660291E-2</v>
      </c>
      <c r="AY352" s="98">
        <v>-2.33603760245387</v>
      </c>
      <c r="AZ352" s="98">
        <v>0.49193694867835802</v>
      </c>
      <c r="BA352" s="98">
        <v>-2.3814894021488699</v>
      </c>
      <c r="BB352" s="89">
        <v>1.93731451384792E-3</v>
      </c>
      <c r="BC352" s="99">
        <v>-1.9111398105342201</v>
      </c>
      <c r="BD352" s="86">
        <v>43676</v>
      </c>
      <c r="BE352" s="86">
        <v>43797</v>
      </c>
      <c r="BF352" s="95"/>
      <c r="BG352" s="86"/>
      <c r="BH352" s="3"/>
    </row>
    <row r="353" spans="1:60" x14ac:dyDescent="0.25">
      <c r="A353" s="3"/>
      <c r="B353" s="81" t="s">
        <v>82</v>
      </c>
      <c r="C353" s="81" t="s">
        <v>4125</v>
      </c>
      <c r="D353" s="81" t="s">
        <v>721</v>
      </c>
      <c r="E353" s="82" t="s">
        <v>1161</v>
      </c>
      <c r="F353" s="82" t="s">
        <v>1105</v>
      </c>
      <c r="G353" s="83" t="s">
        <v>1119</v>
      </c>
      <c r="H353" s="84" t="s">
        <v>1142</v>
      </c>
      <c r="I353" s="85" t="s">
        <v>3480</v>
      </c>
      <c r="J353" s="85" t="s">
        <v>1096</v>
      </c>
      <c r="K353" s="3"/>
      <c r="L353" s="86">
        <v>44029</v>
      </c>
      <c r="M353" s="87">
        <v>702.69089999981202</v>
      </c>
      <c r="N353" s="88">
        <v>702.69089999981202</v>
      </c>
      <c r="O353" s="88">
        <v>907.48180000018306</v>
      </c>
      <c r="P353" s="89">
        <f t="shared" si="5"/>
        <v>0.77433057059620403</v>
      </c>
      <c r="Q353" s="86">
        <v>43756</v>
      </c>
      <c r="R353" s="90">
        <v>8939310.4010000005</v>
      </c>
      <c r="S353" s="90">
        <v>9819047.6971562505</v>
      </c>
      <c r="T353" s="3"/>
      <c r="U353" s="91">
        <v>-1.3852969987055999E-2</v>
      </c>
      <c r="V353" s="92">
        <v>-0.21252238857414299</v>
      </c>
      <c r="W353" s="91">
        <v>1.7673360598564601E-3</v>
      </c>
      <c r="X353" s="92">
        <v>0.1852432218584</v>
      </c>
      <c r="Y353" s="91">
        <v>-0.173327095070854</v>
      </c>
      <c r="Z353" s="92">
        <v>0.817446401750203</v>
      </c>
      <c r="AA353" s="91">
        <v>-0.185644229582103</v>
      </c>
      <c r="AB353" s="92">
        <v>2.3336054025858202</v>
      </c>
      <c r="AC353" s="91">
        <v>-0.26949641796993101</v>
      </c>
      <c r="AD353" s="92">
        <v>-1.6014458446006801</v>
      </c>
      <c r="AE353" s="91"/>
      <c r="AF353" s="93"/>
      <c r="AG353" s="91">
        <v>1.1596731177632999E-2</v>
      </c>
      <c r="AH353" s="92">
        <v>0.25344316563859998</v>
      </c>
      <c r="AI353" s="91">
        <v>-0.12698078040833899</v>
      </c>
      <c r="AJ353" s="92">
        <v>1.78529763907136</v>
      </c>
      <c r="AK353" s="91">
        <v>-0.29730910000042099</v>
      </c>
      <c r="AL353" s="91">
        <v>-0.13182298324682101</v>
      </c>
      <c r="AM353" s="92">
        <v>-0.70521484440541804</v>
      </c>
      <c r="AN353" s="3"/>
      <c r="AO353" s="94">
        <v>8.2161239332053798E-2</v>
      </c>
      <c r="AP353" s="94">
        <v>-0.12530701198556901</v>
      </c>
      <c r="AQ353" s="94">
        <v>0.123692277764349</v>
      </c>
      <c r="AR353" s="94">
        <v>-0.14684058280734499</v>
      </c>
      <c r="AS353" s="95">
        <v>5</v>
      </c>
      <c r="AT353" s="95">
        <v>7</v>
      </c>
      <c r="AU353" s="95">
        <v>8</v>
      </c>
      <c r="AV353" s="96">
        <v>4</v>
      </c>
      <c r="AW353" s="3"/>
      <c r="AX353" s="97">
        <v>0.31301891812297999</v>
      </c>
      <c r="AY353" s="98">
        <v>-0.489419754293067</v>
      </c>
      <c r="AZ353" s="98">
        <v>0.32423824578881999</v>
      </c>
      <c r="BA353" s="98">
        <v>-0.65693528928204603</v>
      </c>
      <c r="BB353" s="89">
        <v>3.1930681127669197E-2</v>
      </c>
      <c r="BC353" s="99">
        <v>-42.202356014167897</v>
      </c>
      <c r="BD353" s="86">
        <v>43756</v>
      </c>
      <c r="BE353" s="86">
        <v>43914</v>
      </c>
      <c r="BF353" s="95"/>
      <c r="BG353" s="86"/>
      <c r="BH353" s="3"/>
    </row>
    <row r="354" spans="1:60" x14ac:dyDescent="0.25">
      <c r="A354" s="3"/>
      <c r="B354" s="81" t="s">
        <v>83</v>
      </c>
      <c r="C354" s="81" t="s">
        <v>4126</v>
      </c>
      <c r="D354" s="81" t="s">
        <v>721</v>
      </c>
      <c r="E354" s="82" t="s">
        <v>1210</v>
      </c>
      <c r="F354" s="82" t="s">
        <v>1105</v>
      </c>
      <c r="G354" s="83" t="s">
        <v>1119</v>
      </c>
      <c r="H354" s="84" t="s">
        <v>1142</v>
      </c>
      <c r="I354" s="85" t="s">
        <v>3480</v>
      </c>
      <c r="J354" s="85" t="s">
        <v>1096</v>
      </c>
      <c r="K354" s="3"/>
      <c r="L354" s="86">
        <v>44029</v>
      </c>
      <c r="M354" s="87">
        <v>900.92009999975596</v>
      </c>
      <c r="N354" s="88">
        <v>900.92009999975596</v>
      </c>
      <c r="O354" s="88">
        <v>1163.1960000004599</v>
      </c>
      <c r="P354" s="89">
        <f t="shared" si="5"/>
        <v>0.77452131884858588</v>
      </c>
      <c r="Q354" s="86">
        <v>43756</v>
      </c>
      <c r="R354" s="90">
        <v>3809585.1120000002</v>
      </c>
      <c r="S354" s="90">
        <v>7199726.71297656</v>
      </c>
      <c r="T354" s="3"/>
      <c r="U354" s="91">
        <v>-1.3852064691491301E-2</v>
      </c>
      <c r="V354" s="92">
        <v>-0.21243185901767001</v>
      </c>
      <c r="W354" s="91">
        <v>1.7944942665053499E-3</v>
      </c>
      <c r="X354" s="92">
        <v>0.18795904252328899</v>
      </c>
      <c r="Y354" s="91">
        <v>-0.173191310305847</v>
      </c>
      <c r="Z354" s="92">
        <v>0.83102487825090099</v>
      </c>
      <c r="AA354" s="91">
        <v>-0.18537507355737001</v>
      </c>
      <c r="AB354" s="92">
        <v>2.3605210050591299</v>
      </c>
      <c r="AC354" s="91">
        <v>-0.26901379755407101</v>
      </c>
      <c r="AD354" s="92">
        <v>-1.5531838030146901</v>
      </c>
      <c r="AE354" s="91">
        <v>-0.22183429491356901</v>
      </c>
      <c r="AF354" s="93">
        <v>-1.3440197966701799</v>
      </c>
      <c r="AG354" s="91">
        <v>1.1612340922511099E-2</v>
      </c>
      <c r="AH354" s="92">
        <v>0.25500414012640199</v>
      </c>
      <c r="AI354" s="91">
        <v>-0.12682401898651699</v>
      </c>
      <c r="AJ354" s="92">
        <v>1.80097378125356</v>
      </c>
      <c r="AK354" s="91">
        <v>-9.9079900000069804E-2</v>
      </c>
      <c r="AL354" s="91">
        <v>-2.89188695260236E-2</v>
      </c>
      <c r="AM354" s="92">
        <v>-2.9014690229742</v>
      </c>
      <c r="AN354" s="3"/>
      <c r="AO354" s="94">
        <v>8.2162206497741905E-2</v>
      </c>
      <c r="AP354" s="94">
        <v>-0.12530457164117301</v>
      </c>
      <c r="AQ354" s="94">
        <v>0.123722750076995</v>
      </c>
      <c r="AR354" s="94">
        <v>-0.146816782339592</v>
      </c>
      <c r="AS354" s="95">
        <v>5</v>
      </c>
      <c r="AT354" s="95">
        <v>7</v>
      </c>
      <c r="AU354" s="95">
        <v>8</v>
      </c>
      <c r="AV354" s="96">
        <v>4</v>
      </c>
      <c r="AW354" s="3"/>
      <c r="AX354" s="97">
        <v>0.31301770111080301</v>
      </c>
      <c r="AY354" s="98">
        <v>-0.48857566603692199</v>
      </c>
      <c r="AZ354" s="98">
        <v>0.32989054923154998</v>
      </c>
      <c r="BA354" s="98">
        <v>-0.65582744037874396</v>
      </c>
      <c r="BB354" s="89">
        <v>3.1930607081339997E-2</v>
      </c>
      <c r="BC354" s="99">
        <v>-42.194118618033798</v>
      </c>
      <c r="BD354" s="86">
        <v>43756</v>
      </c>
      <c r="BE354" s="86">
        <v>43914</v>
      </c>
      <c r="BF354" s="95"/>
      <c r="BG354" s="86"/>
      <c r="BH354" s="3"/>
    </row>
    <row r="355" spans="1:60" x14ac:dyDescent="0.25">
      <c r="A355" s="3"/>
      <c r="B355" s="81" t="s">
        <v>1550</v>
      </c>
      <c r="C355" s="81" t="s">
        <v>4127</v>
      </c>
      <c r="D355" s="81" t="s">
        <v>721</v>
      </c>
      <c r="E355" s="82" t="s">
        <v>1227</v>
      </c>
      <c r="F355" s="82" t="s">
        <v>1105</v>
      </c>
      <c r="G355" s="83" t="s">
        <v>1119</v>
      </c>
      <c r="H355" s="84" t="s">
        <v>1142</v>
      </c>
      <c r="I355" s="85" t="s">
        <v>3480</v>
      </c>
      <c r="J355" s="85" t="s">
        <v>4128</v>
      </c>
      <c r="K355" s="3"/>
      <c r="L355" s="86">
        <v>44029</v>
      </c>
      <c r="M355" s="87">
        <v>735.31070000026398</v>
      </c>
      <c r="N355" s="88">
        <v>735.31070000026398</v>
      </c>
      <c r="O355" s="88">
        <v>954.34819999989099</v>
      </c>
      <c r="P355" s="89">
        <f t="shared" si="5"/>
        <v>0.77048471407013497</v>
      </c>
      <c r="Q355" s="86">
        <v>43756</v>
      </c>
      <c r="R355" s="90">
        <v>2653784.4819999998</v>
      </c>
      <c r="S355" s="90">
        <v>4240775.0913124997</v>
      </c>
      <c r="T355" s="3"/>
      <c r="U355" s="91">
        <v>-1.38709180773731E-2</v>
      </c>
      <c r="V355" s="92">
        <v>-0.214317197605851</v>
      </c>
      <c r="W355" s="91">
        <v>1.2198828244436299E-3</v>
      </c>
      <c r="X355" s="92">
        <v>0.130497898317117</v>
      </c>
      <c r="Y355" s="91">
        <v>-0.17606448946666201</v>
      </c>
      <c r="Z355" s="92">
        <v>0.54370696216938097</v>
      </c>
      <c r="AA355" s="91">
        <v>-0.191064789892989</v>
      </c>
      <c r="AB355" s="92">
        <v>1.7915493714972399</v>
      </c>
      <c r="AC355" s="91">
        <v>-0.27918291332491202</v>
      </c>
      <c r="AD355" s="92">
        <v>-2.57009538009879</v>
      </c>
      <c r="AE355" s="91">
        <v>-0.23767881189443901</v>
      </c>
      <c r="AF355" s="93">
        <v>-2.9284714947570998</v>
      </c>
      <c r="AG355" s="91">
        <v>1.1283353951512301E-2</v>
      </c>
      <c r="AH355" s="92">
        <v>0.22210544302652099</v>
      </c>
      <c r="AI355" s="91">
        <v>-0.130141192366864</v>
      </c>
      <c r="AJ355" s="92">
        <v>1.4692564432189099</v>
      </c>
      <c r="AK355" s="91">
        <v>-0.31279373831785101</v>
      </c>
      <c r="AL355" s="91">
        <v>-3.7267116437760699E-2</v>
      </c>
      <c r="AM355" s="92">
        <v>-11.704795918107299</v>
      </c>
      <c r="AN355" s="3"/>
      <c r="AO355" s="94">
        <v>8.2141483641025803E-2</v>
      </c>
      <c r="AP355" s="94">
        <v>-0.12535469835347601</v>
      </c>
      <c r="AQ355" s="94">
        <v>0.12307805435557399</v>
      </c>
      <c r="AR355" s="94">
        <v>-0.147322415937233</v>
      </c>
      <c r="AS355" s="95">
        <v>5</v>
      </c>
      <c r="AT355" s="95">
        <v>7</v>
      </c>
      <c r="AU355" s="95">
        <v>8</v>
      </c>
      <c r="AV355" s="96">
        <v>4</v>
      </c>
      <c r="AW355" s="3"/>
      <c r="AX355" s="97">
        <v>0.31304371727310398</v>
      </c>
      <c r="AY355" s="98">
        <v>-0.50645279697346302</v>
      </c>
      <c r="AZ355" s="98">
        <v>0.210159626278937</v>
      </c>
      <c r="BA355" s="98">
        <v>-0.67927263599631305</v>
      </c>
      <c r="BB355" s="89">
        <v>3.1932219088957901E-2</v>
      </c>
      <c r="BC355" s="99">
        <v>-42.368760165292798</v>
      </c>
      <c r="BD355" s="86">
        <v>43756</v>
      </c>
      <c r="BE355" s="86">
        <v>43914</v>
      </c>
      <c r="BF355" s="95"/>
      <c r="BG355" s="86"/>
      <c r="BH355" s="3"/>
    </row>
    <row r="356" spans="1:60" x14ac:dyDescent="0.25">
      <c r="A356" s="3"/>
      <c r="B356" s="81" t="s">
        <v>1551</v>
      </c>
      <c r="C356" s="81" t="s">
        <v>4129</v>
      </c>
      <c r="D356" s="81" t="s">
        <v>721</v>
      </c>
      <c r="E356" s="82" t="s">
        <v>1170</v>
      </c>
      <c r="F356" s="82" t="s">
        <v>1105</v>
      </c>
      <c r="G356" s="83" t="s">
        <v>1119</v>
      </c>
      <c r="H356" s="84" t="s">
        <v>1142</v>
      </c>
      <c r="I356" s="85" t="s">
        <v>3480</v>
      </c>
      <c r="J356" s="85" t="s">
        <v>4130</v>
      </c>
      <c r="K356" s="3"/>
      <c r="L356" s="86">
        <v>44029</v>
      </c>
      <c r="M356" s="87">
        <v>988.38210000004597</v>
      </c>
      <c r="N356" s="88">
        <v>988.38210000004597</v>
      </c>
      <c r="O356" s="88">
        <v>1234.85840000026</v>
      </c>
      <c r="P356" s="89">
        <f t="shared" si="5"/>
        <v>0.80040116340451495</v>
      </c>
      <c r="Q356" s="86">
        <v>43756</v>
      </c>
      <c r="R356" s="90">
        <v>164136.049</v>
      </c>
      <c r="S356" s="90">
        <v>367940.24207275402</v>
      </c>
      <c r="T356" s="3"/>
      <c r="U356" s="91">
        <v>-1.3862939632417699E-2</v>
      </c>
      <c r="V356" s="92">
        <v>-0.213519353110314</v>
      </c>
      <c r="W356" s="91">
        <v>1.46605369809549E-3</v>
      </c>
      <c r="X356" s="92">
        <v>0.155114985682303</v>
      </c>
      <c r="Y356" s="91">
        <v>-0.14816808868185</v>
      </c>
      <c r="Z356" s="92">
        <v>3.3333470406505499</v>
      </c>
      <c r="AA356" s="91">
        <v>-0.15853621471527701</v>
      </c>
      <c r="AB356" s="92">
        <v>5.0444068892684299</v>
      </c>
      <c r="AC356" s="91">
        <v>-0.22676836520986399</v>
      </c>
      <c r="AD356" s="92">
        <v>2.6713594314060201</v>
      </c>
      <c r="AE356" s="91">
        <v>-0.16309091263247</v>
      </c>
      <c r="AF356" s="93">
        <v>4.5303184314398104</v>
      </c>
      <c r="AG356" s="91">
        <v>1.14242664967605E-2</v>
      </c>
      <c r="AH356" s="92">
        <v>0.23619669755135</v>
      </c>
      <c r="AI356" s="91">
        <v>-0.10046677555146701</v>
      </c>
      <c r="AJ356" s="92">
        <v>4.43669812475855</v>
      </c>
      <c r="AK356" s="91">
        <v>-8.3235539642337306E-2</v>
      </c>
      <c r="AL356" s="91">
        <v>-8.7601125878791208E-3</v>
      </c>
      <c r="AM356" s="92">
        <v>11.2510239494441</v>
      </c>
      <c r="AN356" s="3"/>
      <c r="AO356" s="94">
        <v>8.2150353779143204E-2</v>
      </c>
      <c r="AP356" s="94">
        <v>-0.12506514483815401</v>
      </c>
      <c r="AQ356" s="94">
        <v>0.12942884461517701</v>
      </c>
      <c r="AR356" s="94">
        <v>-0.141482043673022</v>
      </c>
      <c r="AS356" s="95">
        <v>5</v>
      </c>
      <c r="AT356" s="95">
        <v>7</v>
      </c>
      <c r="AU356" s="95">
        <v>8</v>
      </c>
      <c r="AV356" s="96">
        <v>4</v>
      </c>
      <c r="AW356" s="3"/>
      <c r="AX356" s="97">
        <v>0.31233914980053701</v>
      </c>
      <c r="AY356" s="98">
        <v>-0.39983030068106001</v>
      </c>
      <c r="AZ356" s="98">
        <v>0.93435513325402997</v>
      </c>
      <c r="BA356" s="98">
        <v>-0.53968983309096097</v>
      </c>
      <c r="BB356" s="89">
        <v>3.1872112839555503E-2</v>
      </c>
      <c r="BC356" s="99">
        <v>-41.711171094619203</v>
      </c>
      <c r="BD356" s="86">
        <v>43756</v>
      </c>
      <c r="BE356" s="86">
        <v>43908</v>
      </c>
      <c r="BF356" s="95"/>
      <c r="BG356" s="86"/>
      <c r="BH356" s="3"/>
    </row>
    <row r="357" spans="1:60" x14ac:dyDescent="0.25">
      <c r="A357" s="3"/>
      <c r="B357" s="81" t="s">
        <v>84</v>
      </c>
      <c r="C357" s="81" t="s">
        <v>4131</v>
      </c>
      <c r="D357" s="81" t="s">
        <v>721</v>
      </c>
      <c r="E357" s="82" t="s">
        <v>1194</v>
      </c>
      <c r="F357" s="82" t="s">
        <v>1105</v>
      </c>
      <c r="G357" s="83" t="s">
        <v>1119</v>
      </c>
      <c r="H357" s="84" t="s">
        <v>1142</v>
      </c>
      <c r="I357" s="85" t="s">
        <v>3480</v>
      </c>
      <c r="J357" s="85" t="s">
        <v>1096</v>
      </c>
      <c r="K357" s="3"/>
      <c r="L357" s="86">
        <v>44029</v>
      </c>
      <c r="M357" s="87">
        <v>664.33310000039603</v>
      </c>
      <c r="N357" s="88">
        <v>664.33310000039603</v>
      </c>
      <c r="O357" s="88">
        <v>860.29870000015899</v>
      </c>
      <c r="P357" s="89">
        <f t="shared" si="5"/>
        <v>0.77221213980710801</v>
      </c>
      <c r="Q357" s="86">
        <v>43756</v>
      </c>
      <c r="R357" s="90">
        <v>1548429.31</v>
      </c>
      <c r="S357" s="90">
        <v>1906714.20864844</v>
      </c>
      <c r="T357" s="3"/>
      <c r="U357" s="91">
        <v>-1.38628273307404E-2</v>
      </c>
      <c r="V357" s="92">
        <v>-0.213508122942585</v>
      </c>
      <c r="W357" s="91">
        <v>1.46617110840452E-3</v>
      </c>
      <c r="X357" s="92">
        <v>0.15512672671320599</v>
      </c>
      <c r="Y357" s="91">
        <v>-0.174834360256791</v>
      </c>
      <c r="Z357" s="92">
        <v>0.66671988315647501</v>
      </c>
      <c r="AA357" s="91">
        <v>-0.18863121712551201</v>
      </c>
      <c r="AB357" s="92">
        <v>2.0349066482449398</v>
      </c>
      <c r="AC357" s="91">
        <v>-0.27481827969400902</v>
      </c>
      <c r="AD357" s="92">
        <v>-2.1336320170084901</v>
      </c>
      <c r="AE357" s="91"/>
      <c r="AF357" s="93"/>
      <c r="AG357" s="91">
        <v>1.14244311935181E-2</v>
      </c>
      <c r="AH357" s="92">
        <v>0.236213167227106</v>
      </c>
      <c r="AI357" s="91">
        <v>-0.12872107925621101</v>
      </c>
      <c r="AJ357" s="92">
        <v>1.6112677542842</v>
      </c>
      <c r="AK357" s="91">
        <v>-0.30493290995946198</v>
      </c>
      <c r="AL357" s="91">
        <v>-0.123729993522866</v>
      </c>
      <c r="AM357" s="92">
        <v>-9.1994054528186098</v>
      </c>
      <c r="AN357" s="3"/>
      <c r="AO357" s="94">
        <v>8.2150354774057605E-2</v>
      </c>
      <c r="AP357" s="94">
        <v>-0.12533335420637701</v>
      </c>
      <c r="AQ357" s="94">
        <v>0.12335427044134099</v>
      </c>
      <c r="AR357" s="94">
        <v>-0.147105775990058</v>
      </c>
      <c r="AS357" s="95">
        <v>5</v>
      </c>
      <c r="AT357" s="95">
        <v>7</v>
      </c>
      <c r="AU357" s="95">
        <v>8</v>
      </c>
      <c r="AV357" s="96">
        <v>4</v>
      </c>
      <c r="AW357" s="3"/>
      <c r="AX357" s="97">
        <v>0.313032616804994</v>
      </c>
      <c r="AY357" s="98">
        <v>-0.49880674385895002</v>
      </c>
      <c r="AZ357" s="98">
        <v>0.26137821259862898</v>
      </c>
      <c r="BA357" s="98">
        <v>-0.66925018678375603</v>
      </c>
      <c r="BB357" s="89">
        <v>3.1931531732880103E-2</v>
      </c>
      <c r="BC357" s="99">
        <v>-42.293973011954201</v>
      </c>
      <c r="BD357" s="86">
        <v>43756</v>
      </c>
      <c r="BE357" s="86">
        <v>43914</v>
      </c>
      <c r="BF357" s="95"/>
      <c r="BG357" s="86"/>
      <c r="BH357" s="3"/>
    </row>
    <row r="358" spans="1:60" x14ac:dyDescent="0.25">
      <c r="A358" s="3"/>
      <c r="B358" s="81" t="s">
        <v>1552</v>
      </c>
      <c r="C358" s="81" t="s">
        <v>4132</v>
      </c>
      <c r="D358" s="81" t="s">
        <v>722</v>
      </c>
      <c r="E358" s="82" t="s">
        <v>1192</v>
      </c>
      <c r="F358" s="82" t="s">
        <v>1105</v>
      </c>
      <c r="G358" s="83" t="s">
        <v>1122</v>
      </c>
      <c r="H358" s="84" t="s">
        <v>1148</v>
      </c>
      <c r="I358" s="85" t="s">
        <v>3651</v>
      </c>
      <c r="J358" s="85" t="s">
        <v>4133</v>
      </c>
      <c r="K358" s="3"/>
      <c r="L358" s="86">
        <v>44029</v>
      </c>
      <c r="M358" s="87">
        <v>135015.536250114</v>
      </c>
      <c r="N358" s="88">
        <v>135015.536250114</v>
      </c>
      <c r="O358" s="88">
        <v>143768.41023993501</v>
      </c>
      <c r="P358" s="89">
        <f t="shared" si="5"/>
        <v>0.9391182390122188</v>
      </c>
      <c r="Q358" s="86">
        <v>43880</v>
      </c>
      <c r="R358" s="90">
        <v>5872613.2998749996</v>
      </c>
      <c r="S358" s="90">
        <v>5056757.4671640601</v>
      </c>
      <c r="T358" s="3"/>
      <c r="U358" s="91">
        <v>-1.9813617145700798E-3</v>
      </c>
      <c r="V358" s="92">
        <v>0.97463843867444699</v>
      </c>
      <c r="W358" s="91">
        <v>4.1584820057323703E-2</v>
      </c>
      <c r="X358" s="92">
        <v>4.1669916216051197</v>
      </c>
      <c r="Y358" s="91">
        <v>-1.4738954430868E-2</v>
      </c>
      <c r="Z358" s="92">
        <v>16.676260465756101</v>
      </c>
      <c r="AA358" s="91">
        <v>0.23506215251283699</v>
      </c>
      <c r="AB358" s="92">
        <v>44.404243612079902</v>
      </c>
      <c r="AC358" s="91">
        <v>0.36392823365691601</v>
      </c>
      <c r="AD358" s="92">
        <v>61.741019318113104</v>
      </c>
      <c r="AE358" s="91">
        <v>0.51523636357334901</v>
      </c>
      <c r="AF358" s="93">
        <v>72.363046052050805</v>
      </c>
      <c r="AG358" s="91">
        <v>7.22622393914207E-3</v>
      </c>
      <c r="AH358" s="92">
        <v>-0.18360755821049701</v>
      </c>
      <c r="AI358" s="91">
        <v>5.4191698382055599E-2</v>
      </c>
      <c r="AJ358" s="92">
        <v>19.9025455181254</v>
      </c>
      <c r="AK358" s="91">
        <v>1.80668405051576</v>
      </c>
      <c r="AL358" s="91">
        <v>0.13983465370081799</v>
      </c>
      <c r="AM358" s="92">
        <v>184.388478045352</v>
      </c>
      <c r="AN358" s="3"/>
      <c r="AO358" s="94">
        <v>0.100397929603787</v>
      </c>
      <c r="AP358" s="94">
        <v>-9.1149850107322003E-2</v>
      </c>
      <c r="AQ358" s="94">
        <v>0.17899921719450501</v>
      </c>
      <c r="AR358" s="94">
        <v>-8.0629295687685995E-2</v>
      </c>
      <c r="AS358" s="95">
        <v>9</v>
      </c>
      <c r="AT358" s="95">
        <v>3</v>
      </c>
      <c r="AU358" s="95">
        <v>7</v>
      </c>
      <c r="AV358" s="96">
        <v>5</v>
      </c>
      <c r="AW358" s="3"/>
      <c r="AX358" s="97">
        <v>0.29278140122187302</v>
      </c>
      <c r="AY358" s="98">
        <v>0.88796135883512795</v>
      </c>
      <c r="AZ358" s="98">
        <v>1.6960839070707201</v>
      </c>
      <c r="BA358" s="98">
        <v>1.2946738054342899</v>
      </c>
      <c r="BB358" s="89">
        <v>3.0177013424763598E-2</v>
      </c>
      <c r="BC358" s="99">
        <v>-29.278079102136001</v>
      </c>
      <c r="BD358" s="86">
        <v>43880</v>
      </c>
      <c r="BE358" s="86">
        <v>43913</v>
      </c>
      <c r="BF358" s="95"/>
      <c r="BG358" s="86"/>
      <c r="BH358" s="3"/>
    </row>
    <row r="359" spans="1:60" x14ac:dyDescent="0.25">
      <c r="A359" s="3"/>
      <c r="B359" s="81" t="s">
        <v>1553</v>
      </c>
      <c r="C359" s="81" t="s">
        <v>4134</v>
      </c>
      <c r="D359" s="81" t="s">
        <v>722</v>
      </c>
      <c r="E359" s="82" t="s">
        <v>1194</v>
      </c>
      <c r="F359" s="82" t="s">
        <v>1105</v>
      </c>
      <c r="G359" s="83" t="s">
        <v>1122</v>
      </c>
      <c r="H359" s="84" t="s">
        <v>1148</v>
      </c>
      <c r="I359" s="85" t="s">
        <v>3651</v>
      </c>
      <c r="J359" s="85" t="s">
        <v>4135</v>
      </c>
      <c r="K359" s="3"/>
      <c r="L359" s="86">
        <v>44029</v>
      </c>
      <c r="M359" s="87">
        <v>85036.139999985695</v>
      </c>
      <c r="N359" s="88">
        <v>85036.139999985695</v>
      </c>
      <c r="O359" s="88">
        <v>90401.531350016594</v>
      </c>
      <c r="P359" s="89">
        <f t="shared" si="5"/>
        <v>0.94064933115726568</v>
      </c>
      <c r="Q359" s="86">
        <v>43880</v>
      </c>
      <c r="R359" s="90">
        <v>1739785.6980000001</v>
      </c>
      <c r="S359" s="90">
        <v>1051543.8244277299</v>
      </c>
      <c r="T359" s="3"/>
      <c r="U359" s="91">
        <v>-1.96968286036281E-3</v>
      </c>
      <c r="V359" s="92">
        <v>0.97580632409517398</v>
      </c>
      <c r="W359" s="91">
        <v>4.1926853120457998E-2</v>
      </c>
      <c r="X359" s="92">
        <v>4.2011949279185501</v>
      </c>
      <c r="Y359" s="91">
        <v>-1.2776695140928499E-2</v>
      </c>
      <c r="Z359" s="92">
        <v>16.872486394742701</v>
      </c>
      <c r="AA359" s="91">
        <v>0.16981767053046501</v>
      </c>
      <c r="AB359" s="92">
        <v>37.879795413871797</v>
      </c>
      <c r="AC359" s="91">
        <v>0.25104353115049899</v>
      </c>
      <c r="AD359" s="92">
        <v>50.452549067442298</v>
      </c>
      <c r="AE359" s="91">
        <v>0.23281522359873599</v>
      </c>
      <c r="AF359" s="93">
        <v>44.120932054589503</v>
      </c>
      <c r="AG359" s="91">
        <v>7.4140483302471702E-3</v>
      </c>
      <c r="AH359" s="92">
        <v>-0.16482511909998701</v>
      </c>
      <c r="AI359" s="91">
        <v>5.6486711944671697E-2</v>
      </c>
      <c r="AJ359" s="92">
        <v>20.1320468743797</v>
      </c>
      <c r="AK359" s="91">
        <v>0.76771936389151996</v>
      </c>
      <c r="AL359" s="91">
        <v>7.4924682890923605E-2</v>
      </c>
      <c r="AM359" s="92">
        <v>80.492009383044206</v>
      </c>
      <c r="AN359" s="3"/>
      <c r="AO359" s="94">
        <v>0.10040979667072</v>
      </c>
      <c r="AP359" s="94">
        <v>-9.1139167527289802E-2</v>
      </c>
      <c r="AQ359" s="94">
        <v>0.16132426382333501</v>
      </c>
      <c r="AR359" s="94">
        <v>-8.0315902273432604E-2</v>
      </c>
      <c r="AS359" s="95">
        <v>9</v>
      </c>
      <c r="AT359" s="95">
        <v>3</v>
      </c>
      <c r="AU359" s="95">
        <v>7</v>
      </c>
      <c r="AV359" s="96">
        <v>5</v>
      </c>
      <c r="AW359" s="3"/>
      <c r="AX359" s="97">
        <v>0.29006685768224999</v>
      </c>
      <c r="AY359" s="98">
        <v>0.66111340327916002</v>
      </c>
      <c r="AZ359" s="98">
        <v>1.4294059221265301</v>
      </c>
      <c r="BA359" s="98">
        <v>0.96160015283203404</v>
      </c>
      <c r="BB359" s="89">
        <v>2.9898290915698501E-2</v>
      </c>
      <c r="BC359" s="99">
        <v>-29.2525197472714</v>
      </c>
      <c r="BD359" s="86">
        <v>43880</v>
      </c>
      <c r="BE359" s="86">
        <v>43913</v>
      </c>
      <c r="BF359" s="95"/>
      <c r="BG359" s="86"/>
      <c r="BH359" s="3"/>
    </row>
    <row r="360" spans="1:60" x14ac:dyDescent="0.25">
      <c r="A360" s="3"/>
      <c r="B360" s="81" t="s">
        <v>1554</v>
      </c>
      <c r="C360" s="81" t="s">
        <v>4136</v>
      </c>
      <c r="D360" s="81" t="s">
        <v>722</v>
      </c>
      <c r="E360" s="82" t="s">
        <v>1195</v>
      </c>
      <c r="F360" s="82" t="s">
        <v>1105</v>
      </c>
      <c r="G360" s="83" t="s">
        <v>1122</v>
      </c>
      <c r="H360" s="84" t="s">
        <v>1148</v>
      </c>
      <c r="I360" s="85" t="s">
        <v>3651</v>
      </c>
      <c r="J360" s="85" t="s">
        <v>4137</v>
      </c>
      <c r="K360" s="3"/>
      <c r="L360" s="86">
        <v>44029</v>
      </c>
      <c r="M360" s="87">
        <v>127013.90625</v>
      </c>
      <c r="N360" s="88">
        <v>127013.90625</v>
      </c>
      <c r="O360" s="88">
        <v>135440.88492989499</v>
      </c>
      <c r="P360" s="89">
        <f t="shared" si="5"/>
        <v>0.93778113097638982</v>
      </c>
      <c r="Q360" s="86">
        <v>43880</v>
      </c>
      <c r="R360" s="90">
        <v>27460102.335749999</v>
      </c>
      <c r="S360" s="90">
        <v>26658251.092374999</v>
      </c>
      <c r="T360" s="3"/>
      <c r="U360" s="91">
        <v>-1.9905736844520999E-3</v>
      </c>
      <c r="V360" s="92">
        <v>0.97371724168624496</v>
      </c>
      <c r="W360" s="91">
        <v>4.1286698839030599E-2</v>
      </c>
      <c r="X360" s="92">
        <v>4.1371794997758098</v>
      </c>
      <c r="Y360" s="91">
        <v>-1.64521637461803E-2</v>
      </c>
      <c r="Z360" s="92">
        <v>16.504939534206599</v>
      </c>
      <c r="AA360" s="91">
        <v>0.23074153552093801</v>
      </c>
      <c r="AB360" s="92">
        <v>43.972181912918998</v>
      </c>
      <c r="AC360" s="91">
        <v>0.35440757683478302</v>
      </c>
      <c r="AD360" s="92">
        <v>60.788953635899801</v>
      </c>
      <c r="AE360" s="91">
        <v>0.49940259677358001</v>
      </c>
      <c r="AF360" s="93">
        <v>70.779669372015604</v>
      </c>
      <c r="AG360" s="91">
        <v>7.0627507411700199E-3</v>
      </c>
      <c r="AH360" s="92">
        <v>-0.19995487800770201</v>
      </c>
      <c r="AI360" s="91">
        <v>5.21874254936847E-2</v>
      </c>
      <c r="AJ360" s="92">
        <v>19.7021182292665</v>
      </c>
      <c r="AK360" s="91">
        <v>1.4274038461549201</v>
      </c>
      <c r="AL360" s="91">
        <v>6.8794603103015106E-2</v>
      </c>
      <c r="AM360" s="92">
        <v>122.642657650635</v>
      </c>
      <c r="AN360" s="3"/>
      <c r="AO360" s="94">
        <v>0.100387507123814</v>
      </c>
      <c r="AP360" s="94">
        <v>-9.1158333310886505E-2</v>
      </c>
      <c r="AQ360" s="94">
        <v>0.178659522673115</v>
      </c>
      <c r="AR360" s="94">
        <v>-8.0902199204574601E-2</v>
      </c>
      <c r="AS360" s="95">
        <v>9</v>
      </c>
      <c r="AT360" s="95">
        <v>3</v>
      </c>
      <c r="AU360" s="95">
        <v>7</v>
      </c>
      <c r="AV360" s="96">
        <v>5</v>
      </c>
      <c r="AW360" s="3"/>
      <c r="AX360" s="97">
        <v>0.29278931410925002</v>
      </c>
      <c r="AY360" s="98">
        <v>0.87371077521947904</v>
      </c>
      <c r="AZ360" s="98">
        <v>1.6798370749966101</v>
      </c>
      <c r="BA360" s="98">
        <v>1.2732955141546001</v>
      </c>
      <c r="BB360" s="89">
        <v>3.0177362994181799E-2</v>
      </c>
      <c r="BC360" s="99">
        <v>-29.300405962712802</v>
      </c>
      <c r="BD360" s="86">
        <v>43880</v>
      </c>
      <c r="BE360" s="86">
        <v>43913</v>
      </c>
      <c r="BF360" s="95"/>
      <c r="BG360" s="86"/>
      <c r="BH360" s="3"/>
    </row>
    <row r="361" spans="1:60" x14ac:dyDescent="0.25">
      <c r="A361" s="3"/>
      <c r="B361" s="81" t="s">
        <v>1555</v>
      </c>
      <c r="C361" s="81" t="s">
        <v>4138</v>
      </c>
      <c r="D361" s="81" t="s">
        <v>3434</v>
      </c>
      <c r="E361" s="82" t="s">
        <v>1160</v>
      </c>
      <c r="F361" s="82" t="s">
        <v>1097</v>
      </c>
      <c r="G361" s="83" t="s">
        <v>1119</v>
      </c>
      <c r="H361" s="84" t="s">
        <v>1096</v>
      </c>
      <c r="I361" s="85" t="s">
        <v>3480</v>
      </c>
      <c r="J361" s="85" t="s">
        <v>1096</v>
      </c>
      <c r="K361" s="3"/>
      <c r="L361" s="86">
        <v>44029</v>
      </c>
      <c r="M361" s="87">
        <v>1058.96509999968</v>
      </c>
      <c r="N361" s="88">
        <v>1058.96509999968</v>
      </c>
      <c r="O361" s="88"/>
      <c r="P361" s="89" t="str">
        <f t="shared" si="5"/>
        <v/>
      </c>
      <c r="Q361" s="86"/>
      <c r="R361" s="90">
        <v>2373147.8429999999</v>
      </c>
      <c r="S361" s="90"/>
      <c r="T361" s="3"/>
      <c r="U361" s="91">
        <v>1.4571255833288901E-3</v>
      </c>
      <c r="V361" s="92">
        <v>1.31848716846434</v>
      </c>
      <c r="W361" s="91">
        <v>1.9666834305098701E-2</v>
      </c>
      <c r="X361" s="92">
        <v>1.9751930463826299</v>
      </c>
      <c r="Y361" s="91"/>
      <c r="Z361" s="92"/>
      <c r="AA361" s="91"/>
      <c r="AB361" s="92"/>
      <c r="AC361" s="91"/>
      <c r="AD361" s="92"/>
      <c r="AE361" s="91"/>
      <c r="AF361" s="93"/>
      <c r="AG361" s="91">
        <v>2.03456301060214E-2</v>
      </c>
      <c r="AH361" s="92">
        <v>1.12833305847744</v>
      </c>
      <c r="AI361" s="91"/>
      <c r="AJ361" s="92"/>
      <c r="AK361" s="91">
        <v>5.8965099999113597E-2</v>
      </c>
      <c r="AL361" s="91">
        <v>0.16228952689008999</v>
      </c>
      <c r="AM361" s="92">
        <v>13.480808902662799</v>
      </c>
      <c r="AN361" s="3"/>
      <c r="AO361" s="94">
        <v>3.5828993935865597E-2</v>
      </c>
      <c r="AP361" s="94">
        <v>-2.6288719839612899E-2</v>
      </c>
      <c r="AQ361" s="94">
        <v>2.1282517143845301E-2</v>
      </c>
      <c r="AR361" s="94">
        <v>1.0548623813520001E-3</v>
      </c>
      <c r="AS361" s="95"/>
      <c r="AT361" s="95"/>
      <c r="AU361" s="95"/>
      <c r="AV361" s="96"/>
      <c r="AW361" s="3"/>
      <c r="AX361" s="97"/>
      <c r="AY361" s="98"/>
      <c r="AZ361" s="98"/>
      <c r="BA361" s="98"/>
      <c r="BB361" s="89"/>
      <c r="BC361" s="99">
        <v>-5.2382924765406598</v>
      </c>
      <c r="BD361" s="86">
        <v>43923</v>
      </c>
      <c r="BE361" s="86">
        <v>43965</v>
      </c>
      <c r="BF361" s="95">
        <v>38</v>
      </c>
      <c r="BG361" s="86">
        <v>43977</v>
      </c>
      <c r="BH361" s="3"/>
    </row>
    <row r="362" spans="1:60" x14ac:dyDescent="0.25">
      <c r="A362" s="3"/>
      <c r="B362" s="81" t="s">
        <v>1556</v>
      </c>
      <c r="C362" s="81" t="s">
        <v>4139</v>
      </c>
      <c r="D362" s="81" t="s">
        <v>3435</v>
      </c>
      <c r="E362" s="82" t="s">
        <v>1160</v>
      </c>
      <c r="F362" s="82" t="s">
        <v>1097</v>
      </c>
      <c r="G362" s="83" t="s">
        <v>1119</v>
      </c>
      <c r="H362" s="84" t="s">
        <v>1096</v>
      </c>
      <c r="I362" s="85" t="s">
        <v>3480</v>
      </c>
      <c r="J362" s="85" t="s">
        <v>1096</v>
      </c>
      <c r="K362" s="3"/>
      <c r="L362" s="86">
        <v>44029</v>
      </c>
      <c r="M362" s="87">
        <v>1006.10709999967</v>
      </c>
      <c r="N362" s="88">
        <v>1006.10709999967</v>
      </c>
      <c r="O362" s="88"/>
      <c r="P362" s="89" t="str">
        <f t="shared" si="5"/>
        <v/>
      </c>
      <c r="Q362" s="86"/>
      <c r="R362" s="90">
        <v>7684596.767</v>
      </c>
      <c r="S362" s="90"/>
      <c r="T362" s="3"/>
      <c r="U362" s="91">
        <v>3.1338490589405399E-4</v>
      </c>
      <c r="V362" s="92">
        <v>1.2041131007208601</v>
      </c>
      <c r="W362" s="91">
        <v>2.4950194352641099E-2</v>
      </c>
      <c r="X362" s="92">
        <v>2.5035290511368702</v>
      </c>
      <c r="Y362" s="91"/>
      <c r="Z362" s="92"/>
      <c r="AA362" s="91"/>
      <c r="AB362" s="92"/>
      <c r="AC362" s="91"/>
      <c r="AD362" s="92"/>
      <c r="AE362" s="91"/>
      <c r="AF362" s="93"/>
      <c r="AG362" s="91">
        <v>2.1295811306117698E-2</v>
      </c>
      <c r="AH362" s="92">
        <v>1.2233511784870601</v>
      </c>
      <c r="AI362" s="91"/>
      <c r="AJ362" s="92"/>
      <c r="AK362" s="91">
        <v>6.1071000000083604E-3</v>
      </c>
      <c r="AL362" s="91">
        <v>3.7206626462648301E-2</v>
      </c>
      <c r="AM362" s="92">
        <v>-5.7652325724120601</v>
      </c>
      <c r="AN362" s="3"/>
      <c r="AO362" s="94">
        <v>1.5392274435726E-2</v>
      </c>
      <c r="AP362" s="94">
        <v>-3.6655219252679699E-2</v>
      </c>
      <c r="AQ362" s="94">
        <v>2.1295811306117698E-2</v>
      </c>
      <c r="AR362" s="94">
        <v>-1.5073909848979401E-2</v>
      </c>
      <c r="AS362" s="95"/>
      <c r="AT362" s="95"/>
      <c r="AU362" s="95"/>
      <c r="AV362" s="96"/>
      <c r="AW362" s="3"/>
      <c r="AX362" s="97"/>
      <c r="AY362" s="98"/>
      <c r="AZ362" s="98"/>
      <c r="BA362" s="98"/>
      <c r="BB362" s="89"/>
      <c r="BC362" s="99">
        <v>-5.10046537061862</v>
      </c>
      <c r="BD362" s="86">
        <v>43987</v>
      </c>
      <c r="BE362" s="86">
        <v>43993</v>
      </c>
      <c r="BF362" s="95"/>
      <c r="BG362" s="86"/>
      <c r="BH362" s="3"/>
    </row>
    <row r="363" spans="1:60" x14ac:dyDescent="0.25">
      <c r="A363" s="3"/>
      <c r="B363" s="81" t="s">
        <v>1557</v>
      </c>
      <c r="C363" s="81" t="s">
        <v>4140</v>
      </c>
      <c r="D363" s="81" t="s">
        <v>723</v>
      </c>
      <c r="E363" s="82" t="s">
        <v>1161</v>
      </c>
      <c r="F363" s="82" t="s">
        <v>1103</v>
      </c>
      <c r="G363" s="83" t="s">
        <v>1123</v>
      </c>
      <c r="H363" s="84" t="s">
        <v>1131</v>
      </c>
      <c r="I363" s="85" t="s">
        <v>3480</v>
      </c>
      <c r="J363" s="85" t="s">
        <v>4141</v>
      </c>
      <c r="K363" s="3"/>
      <c r="L363" s="86">
        <v>44029</v>
      </c>
      <c r="M363" s="87">
        <v>1536.52400000021</v>
      </c>
      <c r="N363" s="88">
        <v>1536.52400000021</v>
      </c>
      <c r="O363" s="88">
        <v>1546.98460000008</v>
      </c>
      <c r="P363" s="89">
        <f t="shared" si="5"/>
        <v>0.99323807101902017</v>
      </c>
      <c r="Q363" s="86">
        <v>44020</v>
      </c>
      <c r="R363" s="90">
        <v>29300247.602000002</v>
      </c>
      <c r="S363" s="90">
        <v>33051274.664999999</v>
      </c>
      <c r="T363" s="3"/>
      <c r="U363" s="91">
        <v>-3.1402052800331101E-3</v>
      </c>
      <c r="V363" s="92">
        <v>0.85875408212814397</v>
      </c>
      <c r="W363" s="91">
        <v>-3.0378160372492901E-3</v>
      </c>
      <c r="X363" s="92">
        <v>-0.29527198785217501</v>
      </c>
      <c r="Y363" s="91">
        <v>2.20374845448532E-2</v>
      </c>
      <c r="Z363" s="92">
        <v>20.3539043633209</v>
      </c>
      <c r="AA363" s="91">
        <v>3.3613820731261498E-2</v>
      </c>
      <c r="AB363" s="92">
        <v>24.2594104339369</v>
      </c>
      <c r="AC363" s="91">
        <v>8.7142618502257393E-2</v>
      </c>
      <c r="AD363" s="92">
        <v>34.062457802647302</v>
      </c>
      <c r="AE363" s="91">
        <v>0.116590015697584</v>
      </c>
      <c r="AF363" s="93">
        <v>32.498411264445203</v>
      </c>
      <c r="AG363" s="91">
        <v>-4.5466209885489696E-3</v>
      </c>
      <c r="AH363" s="92">
        <v>-1.3608920509796001</v>
      </c>
      <c r="AI363" s="91">
        <v>2.6823361540664298E-2</v>
      </c>
      <c r="AJ363" s="92">
        <v>17.165711833979</v>
      </c>
      <c r="AK363" s="91">
        <v>0.52354341014695804</v>
      </c>
      <c r="AL363" s="91">
        <v>4.3549910969886703E-2</v>
      </c>
      <c r="AM363" s="92">
        <v>71.928918928373605</v>
      </c>
      <c r="AN363" s="3"/>
      <c r="AO363" s="94">
        <v>1.24864112876821E-2</v>
      </c>
      <c r="AP363" s="94">
        <v>-1.4241579123336101E-2</v>
      </c>
      <c r="AQ363" s="94">
        <v>2.5470727276115199E-2</v>
      </c>
      <c r="AR363" s="94">
        <v>-1.08789266550957E-2</v>
      </c>
      <c r="AS363" s="95">
        <v>7</v>
      </c>
      <c r="AT363" s="95">
        <v>5</v>
      </c>
      <c r="AU363" s="95">
        <v>7</v>
      </c>
      <c r="AV363" s="96">
        <v>5</v>
      </c>
      <c r="AW363" s="3"/>
      <c r="AX363" s="97">
        <v>2.8944970616248601E-2</v>
      </c>
      <c r="AY363" s="98">
        <v>0.25588786268508601</v>
      </c>
      <c r="AZ363" s="98">
        <v>0.67370203210066404</v>
      </c>
      <c r="BA363" s="98">
        <v>0.34749272611406901</v>
      </c>
      <c r="BB363" s="89">
        <v>2.9877353088522802E-3</v>
      </c>
      <c r="BC363" s="99">
        <v>-3.8794402000858099</v>
      </c>
      <c r="BD363" s="86">
        <v>43747</v>
      </c>
      <c r="BE363" s="86">
        <v>43783</v>
      </c>
      <c r="BF363" s="95">
        <v>139</v>
      </c>
      <c r="BG363" s="86">
        <v>43942</v>
      </c>
      <c r="BH363" s="3"/>
    </row>
    <row r="364" spans="1:60" x14ac:dyDescent="0.25">
      <c r="A364" s="3"/>
      <c r="B364" s="81" t="s">
        <v>1558</v>
      </c>
      <c r="C364" s="81" t="s">
        <v>4142</v>
      </c>
      <c r="D364" s="81" t="s">
        <v>723</v>
      </c>
      <c r="E364" s="82" t="s">
        <v>1170</v>
      </c>
      <c r="F364" s="82" t="s">
        <v>1103</v>
      </c>
      <c r="G364" s="83" t="s">
        <v>1123</v>
      </c>
      <c r="H364" s="84" t="s">
        <v>1131</v>
      </c>
      <c r="I364" s="85" t="s">
        <v>3480</v>
      </c>
      <c r="J364" s="85" t="s">
        <v>4143</v>
      </c>
      <c r="K364" s="3"/>
      <c r="L364" s="86">
        <v>44029</v>
      </c>
      <c r="M364" s="87">
        <v>1563.3562000002701</v>
      </c>
      <c r="N364" s="88">
        <v>1563.3562000002701</v>
      </c>
      <c r="O364" s="88">
        <v>1573.92569999956</v>
      </c>
      <c r="P364" s="89">
        <f t="shared" si="5"/>
        <v>0.9932846258249084</v>
      </c>
      <c r="Q364" s="86">
        <v>44020</v>
      </c>
      <c r="R364" s="90">
        <v>1205958.9433808599</v>
      </c>
      <c r="S364" s="90">
        <v>1156271.5346035201</v>
      </c>
      <c r="T364" s="3"/>
      <c r="U364" s="91">
        <v>-3.1349777373179699E-3</v>
      </c>
      <c r="V364" s="92">
        <v>0.85927683639965802</v>
      </c>
      <c r="W364" s="91">
        <v>-2.8820539191656302E-3</v>
      </c>
      <c r="X364" s="92">
        <v>-0.27969577604380902</v>
      </c>
      <c r="Y364" s="91">
        <v>2.3006178125797298E-2</v>
      </c>
      <c r="Z364" s="92">
        <v>20.450773721415299</v>
      </c>
      <c r="AA364" s="91">
        <v>3.5584869465310497E-2</v>
      </c>
      <c r="AB364" s="92">
        <v>24.456515307334499</v>
      </c>
      <c r="AC364" s="91">
        <v>9.1287340503186001E-2</v>
      </c>
      <c r="AD364" s="92">
        <v>34.476930002740097</v>
      </c>
      <c r="AE364" s="91">
        <v>0.122978739665996</v>
      </c>
      <c r="AF364" s="93">
        <v>33.137283661286297</v>
      </c>
      <c r="AG364" s="91">
        <v>-4.4585383311641601E-3</v>
      </c>
      <c r="AH364" s="92">
        <v>-1.3520837852411201</v>
      </c>
      <c r="AI364" s="91">
        <v>2.7887607460797902E-2</v>
      </c>
      <c r="AJ364" s="92">
        <v>17.272136425977799</v>
      </c>
      <c r="AK364" s="91">
        <v>0.548245325622847</v>
      </c>
      <c r="AL364" s="91">
        <v>4.5250585313624497E-2</v>
      </c>
      <c r="AM364" s="92">
        <v>74.399110476020695</v>
      </c>
      <c r="AN364" s="3"/>
      <c r="AO364" s="94">
        <v>1.2491699648308E-2</v>
      </c>
      <c r="AP364" s="94">
        <v>-1.4236499897379001E-2</v>
      </c>
      <c r="AQ364" s="94">
        <v>2.5630885949794902E-2</v>
      </c>
      <c r="AR364" s="94">
        <v>-1.07192329060126E-2</v>
      </c>
      <c r="AS364" s="95">
        <v>7</v>
      </c>
      <c r="AT364" s="95">
        <v>5</v>
      </c>
      <c r="AU364" s="95">
        <v>7</v>
      </c>
      <c r="AV364" s="96">
        <v>5</v>
      </c>
      <c r="AW364" s="3"/>
      <c r="AX364" s="97">
        <v>2.8948463348169799E-2</v>
      </c>
      <c r="AY364" s="98">
        <v>0.31849933990088197</v>
      </c>
      <c r="AZ364" s="98">
        <v>0.68029979885432101</v>
      </c>
      <c r="BA364" s="98">
        <v>0.43327277340404202</v>
      </c>
      <c r="BB364" s="89">
        <v>2.98811583501902E-3</v>
      </c>
      <c r="BC364" s="99">
        <v>-3.8614303768845302</v>
      </c>
      <c r="BD364" s="86">
        <v>43747</v>
      </c>
      <c r="BE364" s="86">
        <v>43783</v>
      </c>
      <c r="BF364" s="95">
        <v>134</v>
      </c>
      <c r="BG364" s="86">
        <v>43935</v>
      </c>
      <c r="BH364" s="3"/>
    </row>
    <row r="365" spans="1:60" x14ac:dyDescent="0.25">
      <c r="A365" s="3"/>
      <c r="B365" s="81" t="s">
        <v>1559</v>
      </c>
      <c r="C365" s="81" t="s">
        <v>4144</v>
      </c>
      <c r="D365" s="81" t="s">
        <v>723</v>
      </c>
      <c r="E365" s="82" t="s">
        <v>1162</v>
      </c>
      <c r="F365" s="82" t="s">
        <v>1103</v>
      </c>
      <c r="G365" s="83" t="s">
        <v>1123</v>
      </c>
      <c r="H365" s="84" t="s">
        <v>1131</v>
      </c>
      <c r="I365" s="85" t="s">
        <v>3480</v>
      </c>
      <c r="J365" s="85" t="s">
        <v>4145</v>
      </c>
      <c r="K365" s="3"/>
      <c r="L365" s="86">
        <v>44029</v>
      </c>
      <c r="M365" s="87">
        <v>1486.9052000008501</v>
      </c>
      <c r="N365" s="88">
        <v>1486.9052000008501</v>
      </c>
      <c r="O365" s="88">
        <v>1497.14220000058</v>
      </c>
      <c r="P365" s="89">
        <f t="shared" si="5"/>
        <v>0.99316230615921053</v>
      </c>
      <c r="Q365" s="86">
        <v>44020</v>
      </c>
      <c r="R365" s="90">
        <v>24564916.624000002</v>
      </c>
      <c r="S365" s="90">
        <v>27268462.190781299</v>
      </c>
      <c r="T365" s="3"/>
      <c r="U365" s="91">
        <v>-3.1486287525694899E-3</v>
      </c>
      <c r="V365" s="92">
        <v>0.857911734874506</v>
      </c>
      <c r="W365" s="91">
        <v>-3.2912923788899198E-3</v>
      </c>
      <c r="X365" s="92">
        <v>-0.320619622016238</v>
      </c>
      <c r="Y365" s="91">
        <v>2.04618738844147E-2</v>
      </c>
      <c r="Z365" s="92">
        <v>20.196343297284301</v>
      </c>
      <c r="AA365" s="91">
        <v>3.0411909689064501E-2</v>
      </c>
      <c r="AB365" s="92">
        <v>23.9392193297099</v>
      </c>
      <c r="AC365" s="91">
        <v>8.0426809605414706E-2</v>
      </c>
      <c r="AD365" s="92">
        <v>33.390876912919303</v>
      </c>
      <c r="AE365" s="91">
        <v>0.10626398867869299</v>
      </c>
      <c r="AF365" s="93">
        <v>31.465808562555999</v>
      </c>
      <c r="AG365" s="91">
        <v>-4.6900362303858899E-3</v>
      </c>
      <c r="AH365" s="92">
        <v>-1.37523357516329</v>
      </c>
      <c r="AI365" s="91">
        <v>2.5092655463595299E-2</v>
      </c>
      <c r="AJ365" s="92">
        <v>16.992641226272099</v>
      </c>
      <c r="AK365" s="91">
        <v>0.47607084003568201</v>
      </c>
      <c r="AL365" s="91">
        <v>4.0210754979852902E-2</v>
      </c>
      <c r="AM365" s="92">
        <v>67.181661917245904</v>
      </c>
      <c r="AN365" s="3"/>
      <c r="AO365" s="94">
        <v>1.2477828135161E-2</v>
      </c>
      <c r="AP365" s="94">
        <v>-1.4249939590627E-2</v>
      </c>
      <c r="AQ365" s="94">
        <v>2.52099642730172E-2</v>
      </c>
      <c r="AR365" s="94">
        <v>-1.1138741106151401E-2</v>
      </c>
      <c r="AS365" s="95">
        <v>6</v>
      </c>
      <c r="AT365" s="95">
        <v>6</v>
      </c>
      <c r="AU365" s="95">
        <v>7</v>
      </c>
      <c r="AV365" s="96">
        <v>5</v>
      </c>
      <c r="AW365" s="3"/>
      <c r="AX365" s="97">
        <v>2.8939607737593201E-2</v>
      </c>
      <c r="AY365" s="98">
        <v>0.15415866113971799</v>
      </c>
      <c r="AZ365" s="98">
        <v>0.66298485707830002</v>
      </c>
      <c r="BA365" s="98">
        <v>0.20875152513986001</v>
      </c>
      <c r="BB365" s="89">
        <v>2.9871493119026098E-3</v>
      </c>
      <c r="BC365" s="99">
        <v>-3.9087670711378499</v>
      </c>
      <c r="BD365" s="86">
        <v>43747</v>
      </c>
      <c r="BE365" s="86">
        <v>43783</v>
      </c>
      <c r="BF365" s="95">
        <v>143</v>
      </c>
      <c r="BG365" s="86">
        <v>43948</v>
      </c>
      <c r="BH365" s="3"/>
    </row>
    <row r="366" spans="1:60" x14ac:dyDescent="0.25">
      <c r="A366" s="3"/>
      <c r="B366" s="81" t="s">
        <v>1560</v>
      </c>
      <c r="C366" s="81" t="s">
        <v>4146</v>
      </c>
      <c r="D366" s="81" t="s">
        <v>723</v>
      </c>
      <c r="E366" s="82" t="s">
        <v>3451</v>
      </c>
      <c r="F366" s="82" t="s">
        <v>1103</v>
      </c>
      <c r="G366" s="83" t="s">
        <v>1123</v>
      </c>
      <c r="H366" s="84" t="s">
        <v>1131</v>
      </c>
      <c r="I366" s="85" t="s">
        <v>3480</v>
      </c>
      <c r="J366" s="85" t="s">
        <v>1096</v>
      </c>
      <c r="K366" s="3"/>
      <c r="L366" s="86">
        <v>44029</v>
      </c>
      <c r="M366" s="87">
        <v>1036.48589999974</v>
      </c>
      <c r="N366" s="88">
        <v>1036.48589999974</v>
      </c>
      <c r="O366" s="88">
        <v>1043.2359999995699</v>
      </c>
      <c r="P366" s="89">
        <f t="shared" si="5"/>
        <v>0.99352965196769216</v>
      </c>
      <c r="Q366" s="86">
        <v>44020</v>
      </c>
      <c r="R366" s="90">
        <v>1278938.432</v>
      </c>
      <c r="S366" s="90">
        <v>646934.72892382799</v>
      </c>
      <c r="T366" s="3"/>
      <c r="U366" s="91">
        <v>-3.1075766883077401E-3</v>
      </c>
      <c r="V366" s="92">
        <v>0.86201694130068096</v>
      </c>
      <c r="W366" s="91">
        <v>-2.06214411537076E-3</v>
      </c>
      <c r="X366" s="92">
        <v>-0.197704795664322</v>
      </c>
      <c r="Y366" s="91">
        <v>1.87936316724517E-2</v>
      </c>
      <c r="Z366" s="92">
        <v>20.029519076080799</v>
      </c>
      <c r="AA366" s="91">
        <v>3.3392954885130201E-2</v>
      </c>
      <c r="AB366" s="92">
        <v>24.2373238493165</v>
      </c>
      <c r="AC366" s="91"/>
      <c r="AD366" s="92"/>
      <c r="AE366" s="91"/>
      <c r="AF366" s="93"/>
      <c r="AG366" s="91">
        <v>-3.9946460019564299E-3</v>
      </c>
      <c r="AH366" s="92">
        <v>-1.30569455232035</v>
      </c>
      <c r="AI366" s="91">
        <v>2.10295546021371E-2</v>
      </c>
      <c r="AJ366" s="92">
        <v>16.586331140133598</v>
      </c>
      <c r="AK366" s="91">
        <v>3.6485900000116103E-2</v>
      </c>
      <c r="AL366" s="91">
        <v>3.3632637574555702E-2</v>
      </c>
      <c r="AM366" s="92">
        <v>23.900819665519499</v>
      </c>
      <c r="AN366" s="3"/>
      <c r="AO366" s="94">
        <v>1.25195002819964E-2</v>
      </c>
      <c r="AP366" s="94">
        <v>-1.42094294697017E-2</v>
      </c>
      <c r="AQ366" s="94">
        <v>1.4396827808013799E-2</v>
      </c>
      <c r="AR366" s="94">
        <v>-9.8786515191022807E-3</v>
      </c>
      <c r="AS366" s="95">
        <v>7</v>
      </c>
      <c r="AT366" s="95">
        <v>3</v>
      </c>
      <c r="AU366" s="95">
        <v>7</v>
      </c>
      <c r="AV366" s="96">
        <v>5</v>
      </c>
      <c r="AW366" s="3"/>
      <c r="AX366" s="97">
        <v>2.46292104660461E-2</v>
      </c>
      <c r="AY366" s="98">
        <v>0.27717204146801999</v>
      </c>
      <c r="AZ366" s="98">
        <v>0.66509621398836305</v>
      </c>
      <c r="BA366" s="98">
        <v>0.38221758625741098</v>
      </c>
      <c r="BB366" s="89">
        <v>2.5421243910159299E-3</v>
      </c>
      <c r="BC366" s="99">
        <v>-3.7675435324017599</v>
      </c>
      <c r="BD366" s="86">
        <v>43748</v>
      </c>
      <c r="BE366" s="86">
        <v>43783</v>
      </c>
      <c r="BF366" s="95">
        <v>148</v>
      </c>
      <c r="BG366" s="86">
        <v>43956</v>
      </c>
      <c r="BH366" s="3"/>
    </row>
    <row r="367" spans="1:60" x14ac:dyDescent="0.25">
      <c r="A367" s="3"/>
      <c r="B367" s="81" t="s">
        <v>1561</v>
      </c>
      <c r="C367" s="81" t="s">
        <v>4147</v>
      </c>
      <c r="D367" s="81" t="s">
        <v>723</v>
      </c>
      <c r="E367" s="82" t="s">
        <v>1186</v>
      </c>
      <c r="F367" s="82" t="s">
        <v>1103</v>
      </c>
      <c r="G367" s="83" t="s">
        <v>1123</v>
      </c>
      <c r="H367" s="84" t="s">
        <v>1131</v>
      </c>
      <c r="I367" s="85" t="s">
        <v>3480</v>
      </c>
      <c r="J367" s="85" t="s">
        <v>4148</v>
      </c>
      <c r="K367" s="3"/>
      <c r="L367" s="86">
        <v>44029</v>
      </c>
      <c r="M367" s="87">
        <v>1362.3288000002501</v>
      </c>
      <c r="N367" s="88">
        <v>1362.3288000002501</v>
      </c>
      <c r="O367" s="88">
        <v>1372.0461999997499</v>
      </c>
      <c r="P367" s="89">
        <f t="shared" si="5"/>
        <v>0.99291758542860908</v>
      </c>
      <c r="Q367" s="86">
        <v>44020</v>
      </c>
      <c r="R367" s="90">
        <v>11992958.92</v>
      </c>
      <c r="S367" s="90">
        <v>12783154.832234399</v>
      </c>
      <c r="T367" s="3"/>
      <c r="U367" s="91">
        <v>-3.1758965515109598E-3</v>
      </c>
      <c r="V367" s="92">
        <v>0.85518495498035896</v>
      </c>
      <c r="W367" s="91">
        <v>-4.1098697320194298E-3</v>
      </c>
      <c r="X367" s="92">
        <v>-0.40247735732918999</v>
      </c>
      <c r="Y367" s="91">
        <v>1.53879865811177E-2</v>
      </c>
      <c r="Z367" s="92">
        <v>19.6889545669546</v>
      </c>
      <c r="AA367" s="91">
        <v>2.0134710648562801E-2</v>
      </c>
      <c r="AB367" s="92">
        <v>22.911499425652401</v>
      </c>
      <c r="AC367" s="91">
        <v>5.9418653290777002E-2</v>
      </c>
      <c r="AD367" s="92">
        <v>31.290061281470098</v>
      </c>
      <c r="AE367" s="91">
        <v>7.7176571387099102E-2</v>
      </c>
      <c r="AF367" s="93">
        <v>28.5570668333967</v>
      </c>
      <c r="AG367" s="91">
        <v>-5.1533326222852303E-3</v>
      </c>
      <c r="AH367" s="92">
        <v>-1.42156321435323</v>
      </c>
      <c r="AI367" s="91">
        <v>1.9520909390848801E-2</v>
      </c>
      <c r="AJ367" s="92">
        <v>16.4354666190047</v>
      </c>
      <c r="AK367" s="91">
        <v>0.35748258716368603</v>
      </c>
      <c r="AL367" s="91">
        <v>3.14275907694537E-2</v>
      </c>
      <c r="AM367" s="92">
        <v>55.322836630046403</v>
      </c>
      <c r="AN367" s="3"/>
      <c r="AO367" s="94">
        <v>1.24501257887459E-2</v>
      </c>
      <c r="AP367" s="94">
        <v>-1.4276949275881599E-2</v>
      </c>
      <c r="AQ367" s="94">
        <v>2.43679745944974E-2</v>
      </c>
      <c r="AR367" s="94">
        <v>-1.1977991569438001E-2</v>
      </c>
      <c r="AS367" s="95">
        <v>6</v>
      </c>
      <c r="AT367" s="95">
        <v>6</v>
      </c>
      <c r="AU367" s="95">
        <v>7</v>
      </c>
      <c r="AV367" s="96">
        <v>5</v>
      </c>
      <c r="AW367" s="3"/>
      <c r="AX367" s="97">
        <v>2.8925059178473E-2</v>
      </c>
      <c r="AY367" s="98">
        <v>-0.17270513992571099</v>
      </c>
      <c r="AZ367" s="98">
        <v>0.62857046658427895</v>
      </c>
      <c r="BA367" s="98">
        <v>-0.231715121226898</v>
      </c>
      <c r="BB367" s="89">
        <v>2.98554349327333E-3</v>
      </c>
      <c r="BC367" s="99">
        <v>-4.0034673880872997</v>
      </c>
      <c r="BD367" s="86">
        <v>43747</v>
      </c>
      <c r="BE367" s="86">
        <v>43783</v>
      </c>
      <c r="BF367" s="95">
        <v>152</v>
      </c>
      <c r="BG367" s="86">
        <v>43959</v>
      </c>
      <c r="BH367" s="3"/>
    </row>
    <row r="368" spans="1:60" x14ac:dyDescent="0.25">
      <c r="A368" s="3"/>
      <c r="B368" s="81" t="s">
        <v>85</v>
      </c>
      <c r="C368" s="81" t="s">
        <v>4149</v>
      </c>
      <c r="D368" s="81" t="s">
        <v>723</v>
      </c>
      <c r="E368" s="82" t="s">
        <v>1165</v>
      </c>
      <c r="F368" s="82" t="s">
        <v>1103</v>
      </c>
      <c r="G368" s="83" t="s">
        <v>1123</v>
      </c>
      <c r="H368" s="84" t="s">
        <v>1131</v>
      </c>
      <c r="I368" s="85" t="s">
        <v>3480</v>
      </c>
      <c r="J368" s="85" t="s">
        <v>4150</v>
      </c>
      <c r="K368" s="3"/>
      <c r="L368" s="86">
        <v>44029</v>
      </c>
      <c r="M368" s="87">
        <v>1127.44109999947</v>
      </c>
      <c r="N368" s="88">
        <v>1127.44109999947</v>
      </c>
      <c r="O368" s="88">
        <v>1134.81750000082</v>
      </c>
      <c r="P368" s="89">
        <f t="shared" si="5"/>
        <v>0.99349992399540477</v>
      </c>
      <c r="Q368" s="86">
        <v>44020</v>
      </c>
      <c r="R368" s="90">
        <v>11420.163</v>
      </c>
      <c r="S368" s="90">
        <v>11152.361309158299</v>
      </c>
      <c r="T368" s="3"/>
      <c r="U368" s="91">
        <v>-3.1109867331906601E-3</v>
      </c>
      <c r="V368" s="92">
        <v>0.86167593681238897</v>
      </c>
      <c r="W368" s="91">
        <v>-2.16128553438466E-3</v>
      </c>
      <c r="X368" s="92">
        <v>-0.20761893756571201</v>
      </c>
      <c r="Y368" s="91">
        <v>2.75011961548444E-2</v>
      </c>
      <c r="Z368" s="92">
        <v>20.900275524327299</v>
      </c>
      <c r="AA368" s="91">
        <v>4.4755203152817599E-2</v>
      </c>
      <c r="AB368" s="92">
        <v>25.3735486760852</v>
      </c>
      <c r="AC368" s="91">
        <v>0.110497353480314</v>
      </c>
      <c r="AD368" s="92">
        <v>36.397931300452903</v>
      </c>
      <c r="AE368" s="91"/>
      <c r="AF368" s="93"/>
      <c r="AG368" s="91">
        <v>-4.0507878475182198E-3</v>
      </c>
      <c r="AH368" s="92">
        <v>-1.3113087368765299</v>
      </c>
      <c r="AI368" s="91">
        <v>3.28262616694701E-2</v>
      </c>
      <c r="AJ368" s="92">
        <v>17.766001846845001</v>
      </c>
      <c r="AK368" s="91">
        <v>0.12744109999955999</v>
      </c>
      <c r="AL368" s="91">
        <v>4.9962128214247101E-2</v>
      </c>
      <c r="AM368" s="92">
        <v>40.7008740321617</v>
      </c>
      <c r="AN368" s="3"/>
      <c r="AO368" s="94">
        <v>1.25162245349202E-2</v>
      </c>
      <c r="AP368" s="94">
        <v>-1.42127888912E-2</v>
      </c>
      <c r="AQ368" s="94">
        <v>2.6372737351266599E-2</v>
      </c>
      <c r="AR368" s="94">
        <v>-9.98065056501218E-3</v>
      </c>
      <c r="AS368" s="95">
        <v>7</v>
      </c>
      <c r="AT368" s="95">
        <v>5</v>
      </c>
      <c r="AU368" s="95">
        <v>7</v>
      </c>
      <c r="AV368" s="96">
        <v>5</v>
      </c>
      <c r="AW368" s="3"/>
      <c r="AX368" s="97">
        <v>2.8966566928284001E-2</v>
      </c>
      <c r="AY368" s="98">
        <v>0.60950017047343896</v>
      </c>
      <c r="AZ368" s="98">
        <v>0.71098580662328503</v>
      </c>
      <c r="BA368" s="98">
        <v>0.83581723184852297</v>
      </c>
      <c r="BB368" s="89">
        <v>2.9900776040267399E-3</v>
      </c>
      <c r="BC368" s="99">
        <v>-3.77866559432732</v>
      </c>
      <c r="BD368" s="86">
        <v>43748</v>
      </c>
      <c r="BE368" s="86">
        <v>43783</v>
      </c>
      <c r="BF368" s="95">
        <v>130</v>
      </c>
      <c r="BG368" s="86">
        <v>43930</v>
      </c>
      <c r="BH368" s="3"/>
    </row>
    <row r="369" spans="1:60" x14ac:dyDescent="0.25">
      <c r="A369" s="3"/>
      <c r="B369" s="81" t="s">
        <v>1562</v>
      </c>
      <c r="C369" s="81" t="s">
        <v>4151</v>
      </c>
      <c r="D369" s="81" t="s">
        <v>723</v>
      </c>
      <c r="E369" s="82" t="s">
        <v>1166</v>
      </c>
      <c r="F369" s="82" t="s">
        <v>1103</v>
      </c>
      <c r="G369" s="83" t="s">
        <v>1123</v>
      </c>
      <c r="H369" s="84" t="s">
        <v>1131</v>
      </c>
      <c r="I369" s="85" t="s">
        <v>3480</v>
      </c>
      <c r="J369" s="85" t="s">
        <v>4152</v>
      </c>
      <c r="K369" s="3"/>
      <c r="L369" s="86">
        <v>44029</v>
      </c>
      <c r="M369" s="87">
        <v>1420.7890000007999</v>
      </c>
      <c r="N369" s="88">
        <v>1420.7890000007999</v>
      </c>
      <c r="O369" s="88">
        <v>1430.1259000003299</v>
      </c>
      <c r="P369" s="89">
        <f t="shared" si="5"/>
        <v>0.99347127410284097</v>
      </c>
      <c r="Q369" s="86">
        <v>44020</v>
      </c>
      <c r="R369" s="90">
        <v>1370358.0330000001</v>
      </c>
      <c r="S369" s="90">
        <v>1339000.5875605501</v>
      </c>
      <c r="T369" s="3"/>
      <c r="U369" s="91">
        <v>-3.1141697099883502E-3</v>
      </c>
      <c r="V369" s="92">
        <v>0.86135763913262098</v>
      </c>
      <c r="W369" s="91">
        <v>-2.2573680462301101E-3</v>
      </c>
      <c r="X369" s="92">
        <v>-0.21722718875025701</v>
      </c>
      <c r="Y369" s="91">
        <v>2.6900698916506399E-2</v>
      </c>
      <c r="Z369" s="92">
        <v>20.840225800493499</v>
      </c>
      <c r="AA369" s="91">
        <v>4.3528198506464798E-2</v>
      </c>
      <c r="AB369" s="92">
        <v>25.2508482114354</v>
      </c>
      <c r="AC369" s="91">
        <v>0.108069511623471</v>
      </c>
      <c r="AD369" s="92">
        <v>36.155147114768603</v>
      </c>
      <c r="AE369" s="91">
        <v>0.14897022099830801</v>
      </c>
      <c r="AF369" s="93">
        <v>35.736431794532102</v>
      </c>
      <c r="AG369" s="91">
        <v>-4.1050842692129698E-3</v>
      </c>
      <c r="AH369" s="92">
        <v>-1.3167383790460001</v>
      </c>
      <c r="AI369" s="91">
        <v>3.2166908376893802E-2</v>
      </c>
      <c r="AJ369" s="92">
        <v>17.700066517602</v>
      </c>
      <c r="AK369" s="91">
        <v>0.42078900000138703</v>
      </c>
      <c r="AL369" s="91">
        <v>4.9971864144026802E-2</v>
      </c>
      <c r="AM369" s="92">
        <v>37.508859923575102</v>
      </c>
      <c r="AN369" s="3"/>
      <c r="AO369" s="94">
        <v>1.2512805677033599E-2</v>
      </c>
      <c r="AP369" s="94">
        <v>-1.42158760672828E-2</v>
      </c>
      <c r="AQ369" s="94">
        <v>2.62734209718474E-2</v>
      </c>
      <c r="AR369" s="94">
        <v>-1.00787751161988E-2</v>
      </c>
      <c r="AS369" s="95">
        <v>7</v>
      </c>
      <c r="AT369" s="95">
        <v>5</v>
      </c>
      <c r="AU369" s="95">
        <v>7</v>
      </c>
      <c r="AV369" s="96">
        <v>5</v>
      </c>
      <c r="AW369" s="3"/>
      <c r="AX369" s="97">
        <v>2.8963896332570599E-2</v>
      </c>
      <c r="AY369" s="98">
        <v>0.57058639021215596</v>
      </c>
      <c r="AZ369" s="98">
        <v>0.70688032402267698</v>
      </c>
      <c r="BA369" s="98">
        <v>0.78161858798466699</v>
      </c>
      <c r="BB369" s="89">
        <v>2.9897894370333202E-3</v>
      </c>
      <c r="BC369" s="99">
        <v>-3.78950248190813</v>
      </c>
      <c r="BD369" s="86">
        <v>43748</v>
      </c>
      <c r="BE369" s="86">
        <v>43783</v>
      </c>
      <c r="BF369" s="95">
        <v>130</v>
      </c>
      <c r="BG369" s="86">
        <v>43930</v>
      </c>
      <c r="BH369" s="3"/>
    </row>
    <row r="370" spans="1:60" x14ac:dyDescent="0.25">
      <c r="A370" s="3"/>
      <c r="B370" s="81" t="s">
        <v>86</v>
      </c>
      <c r="C370" s="81" t="s">
        <v>4153</v>
      </c>
      <c r="D370" s="81" t="s">
        <v>723</v>
      </c>
      <c r="E370" s="82" t="s">
        <v>1187</v>
      </c>
      <c r="F370" s="82" t="s">
        <v>1103</v>
      </c>
      <c r="G370" s="83" t="s">
        <v>1123</v>
      </c>
      <c r="H370" s="84" t="s">
        <v>1131</v>
      </c>
      <c r="I370" s="85" t="s">
        <v>3480</v>
      </c>
      <c r="J370" s="85" t="s">
        <v>1096</v>
      </c>
      <c r="K370" s="3"/>
      <c r="L370" s="86">
        <v>44029</v>
      </c>
      <c r="M370" s="87">
        <v>1248.67300000042</v>
      </c>
      <c r="N370" s="88">
        <v>1248.67300000042</v>
      </c>
      <c r="O370" s="88">
        <v>1256.85160000063</v>
      </c>
      <c r="P370" s="89">
        <f t="shared" si="5"/>
        <v>0.99349278785163975</v>
      </c>
      <c r="Q370" s="86">
        <v>44020</v>
      </c>
      <c r="R370" s="90">
        <v>27210720.903999999</v>
      </c>
      <c r="S370" s="90">
        <v>26738214.5427812</v>
      </c>
      <c r="T370" s="3"/>
      <c r="U370" s="91">
        <v>-3.1117604767132399E-3</v>
      </c>
      <c r="V370" s="92">
        <v>0.861598562460131</v>
      </c>
      <c r="W370" s="91">
        <v>-2.1852192685400998E-3</v>
      </c>
      <c r="X370" s="92">
        <v>-0.210012310981256</v>
      </c>
      <c r="Y370" s="91">
        <v>2.7351321268724901E-2</v>
      </c>
      <c r="Z370" s="92">
        <v>20.8852880357008</v>
      </c>
      <c r="AA370" s="91">
        <v>4.4449405508203199E-2</v>
      </c>
      <c r="AB370" s="92">
        <v>25.342968911631001</v>
      </c>
      <c r="AC370" s="91">
        <v>0.11002400822151701</v>
      </c>
      <c r="AD370" s="92">
        <v>36.350596774544101</v>
      </c>
      <c r="AE370" s="91">
        <v>0.15201023998452001</v>
      </c>
      <c r="AF370" s="93">
        <v>36.040433693153297</v>
      </c>
      <c r="AG370" s="91">
        <v>-4.0643062784511104E-3</v>
      </c>
      <c r="AH370" s="92">
        <v>-1.3126605799698201</v>
      </c>
      <c r="AI370" s="91">
        <v>3.266225788866E-2</v>
      </c>
      <c r="AJ370" s="92">
        <v>17.749601468763998</v>
      </c>
      <c r="AK370" s="91">
        <v>0.24867300000012599</v>
      </c>
      <c r="AL370" s="91">
        <v>4.9210740378839497E-2</v>
      </c>
      <c r="AM370" s="92">
        <v>17.063009712379401</v>
      </c>
      <c r="AN370" s="3"/>
      <c r="AO370" s="94">
        <v>1.25153566896188E-2</v>
      </c>
      <c r="AP370" s="94">
        <v>-1.42135716869234E-2</v>
      </c>
      <c r="AQ370" s="94">
        <v>2.6347700650148902E-2</v>
      </c>
      <c r="AR370" s="94">
        <v>-1.00048253225395E-2</v>
      </c>
      <c r="AS370" s="95">
        <v>7</v>
      </c>
      <c r="AT370" s="95">
        <v>5</v>
      </c>
      <c r="AU370" s="95">
        <v>7</v>
      </c>
      <c r="AV370" s="96">
        <v>5</v>
      </c>
      <c r="AW370" s="3"/>
      <c r="AX370" s="97">
        <v>2.8965914917826002E-2</v>
      </c>
      <c r="AY370" s="98">
        <v>0.59980296075445905</v>
      </c>
      <c r="AZ370" s="98">
        <v>0.70996292511426895</v>
      </c>
      <c r="BA370" s="98">
        <v>0.82230046569930004</v>
      </c>
      <c r="BB370" s="89">
        <v>2.9900072115469798E-3</v>
      </c>
      <c r="BC370" s="99">
        <v>-3.78138591817333</v>
      </c>
      <c r="BD370" s="86">
        <v>43748</v>
      </c>
      <c r="BE370" s="86">
        <v>43783</v>
      </c>
      <c r="BF370" s="95">
        <v>130</v>
      </c>
      <c r="BG370" s="86">
        <v>43930</v>
      </c>
      <c r="BH370" s="3"/>
    </row>
    <row r="371" spans="1:60" x14ac:dyDescent="0.25">
      <c r="A371" s="3"/>
      <c r="B371" s="81" t="s">
        <v>87</v>
      </c>
      <c r="C371" s="81" t="s">
        <v>4154</v>
      </c>
      <c r="D371" s="81" t="s">
        <v>724</v>
      </c>
      <c r="E371" s="82" t="s">
        <v>1161</v>
      </c>
      <c r="F371" s="82" t="s">
        <v>1109</v>
      </c>
      <c r="G371" s="83" t="s">
        <v>1123</v>
      </c>
      <c r="H371" s="84" t="s">
        <v>1138</v>
      </c>
      <c r="I371" s="85" t="s">
        <v>3480</v>
      </c>
      <c r="J371" s="85" t="s">
        <v>4155</v>
      </c>
      <c r="K371" s="3"/>
      <c r="L371" s="86">
        <v>44029</v>
      </c>
      <c r="M371" s="87">
        <v>1015.99619999994</v>
      </c>
      <c r="N371" s="88">
        <v>1015.99619999994</v>
      </c>
      <c r="O371" s="88">
        <v>1051.1164999995401</v>
      </c>
      <c r="P371" s="89">
        <f t="shared" si="5"/>
        <v>0.96658762373189322</v>
      </c>
      <c r="Q371" s="86">
        <v>43748</v>
      </c>
      <c r="R371" s="90">
        <v>4936528.6578749996</v>
      </c>
      <c r="S371" s="90">
        <v>7386067.5839453097</v>
      </c>
      <c r="T371" s="3"/>
      <c r="U371" s="91">
        <v>-2.7705610882549098E-3</v>
      </c>
      <c r="V371" s="92">
        <v>0.89571850130596398</v>
      </c>
      <c r="W371" s="91">
        <v>-2.8696067529381301E-3</v>
      </c>
      <c r="X371" s="92">
        <v>-0.27845105942105902</v>
      </c>
      <c r="Y371" s="91">
        <v>-6.3711796492498304E-3</v>
      </c>
      <c r="Z371" s="92">
        <v>17.5130379439215</v>
      </c>
      <c r="AA371" s="91">
        <v>-1.4300458254183499E-2</v>
      </c>
      <c r="AB371" s="92">
        <v>19.4679825353669</v>
      </c>
      <c r="AC371" s="91"/>
      <c r="AD371" s="92"/>
      <c r="AE371" s="91"/>
      <c r="AF371" s="93"/>
      <c r="AG371" s="91">
        <v>-5.5741886026226001E-3</v>
      </c>
      <c r="AH371" s="92">
        <v>-1.46364881238696</v>
      </c>
      <c r="AI371" s="91">
        <v>-7.3096409960271601E-4</v>
      </c>
      <c r="AJ371" s="92">
        <v>14.4102792699414</v>
      </c>
      <c r="AK371" s="91">
        <v>1.5996199999790399E-2</v>
      </c>
      <c r="AL371" s="91">
        <v>9.5216840654757107E-3</v>
      </c>
      <c r="AM371" s="92">
        <v>23.901730702462402</v>
      </c>
      <c r="AN371" s="3"/>
      <c r="AO371" s="94">
        <v>1.02257110393111E-2</v>
      </c>
      <c r="AP371" s="94">
        <v>-1.50565702433596E-2</v>
      </c>
      <c r="AQ371" s="94">
        <v>1.5149802484302199E-2</v>
      </c>
      <c r="AR371" s="94">
        <v>-1.89556098293906E-2</v>
      </c>
      <c r="AS371" s="95">
        <v>6</v>
      </c>
      <c r="AT371" s="95">
        <v>6</v>
      </c>
      <c r="AU371" s="95">
        <v>7</v>
      </c>
      <c r="AV371" s="96">
        <v>5</v>
      </c>
      <c r="AW371" s="3"/>
      <c r="AX371" s="97">
        <v>3.1766514244664E-2</v>
      </c>
      <c r="AY371" s="98">
        <v>-1.2419510325598799</v>
      </c>
      <c r="AZ371" s="98">
        <v>0.50589994285292095</v>
      </c>
      <c r="BA371" s="98">
        <v>-1.50331995913439</v>
      </c>
      <c r="BB371" s="89">
        <v>3.2743814660898402E-3</v>
      </c>
      <c r="BC371" s="99">
        <v>-5.1943814029655204</v>
      </c>
      <c r="BD371" s="86">
        <v>43748</v>
      </c>
      <c r="BE371" s="86">
        <v>43783</v>
      </c>
      <c r="BF371" s="95"/>
      <c r="BG371" s="86"/>
      <c r="BH371" s="3"/>
    </row>
    <row r="372" spans="1:60" x14ac:dyDescent="0.25">
      <c r="A372" s="3"/>
      <c r="B372" s="81" t="s">
        <v>88</v>
      </c>
      <c r="C372" s="81" t="s">
        <v>4156</v>
      </c>
      <c r="D372" s="81" t="s">
        <v>724</v>
      </c>
      <c r="E372" s="82" t="s">
        <v>1162</v>
      </c>
      <c r="F372" s="82" t="s">
        <v>1109</v>
      </c>
      <c r="G372" s="83" t="s">
        <v>1123</v>
      </c>
      <c r="H372" s="84" t="s">
        <v>1138</v>
      </c>
      <c r="I372" s="85" t="s">
        <v>3480</v>
      </c>
      <c r="J372" s="85" t="s">
        <v>4157</v>
      </c>
      <c r="K372" s="3"/>
      <c r="L372" s="86">
        <v>44029</v>
      </c>
      <c r="M372" s="87">
        <v>1019.20999999996</v>
      </c>
      <c r="N372" s="88">
        <v>1019.20999999996</v>
      </c>
      <c r="O372" s="88">
        <v>1053.1217999998501</v>
      </c>
      <c r="P372" s="89">
        <f t="shared" si="5"/>
        <v>0.96779878642727279</v>
      </c>
      <c r="Q372" s="86">
        <v>43748</v>
      </c>
      <c r="R372" s="90">
        <v>5270983.7953203097</v>
      </c>
      <c r="S372" s="90">
        <v>10200143.260093801</v>
      </c>
      <c r="T372" s="3"/>
      <c r="U372" s="91">
        <v>-2.7664349663609799E-3</v>
      </c>
      <c r="V372" s="92">
        <v>0.89613111349535801</v>
      </c>
      <c r="W372" s="91">
        <v>-2.7465296561786099E-3</v>
      </c>
      <c r="X372" s="92">
        <v>-0.26614334974510701</v>
      </c>
      <c r="Y372" s="91">
        <v>-5.4804398605483601E-3</v>
      </c>
      <c r="Z372" s="92">
        <v>17.6021119227808</v>
      </c>
      <c r="AA372" s="91">
        <v>-1.28355304441357E-2</v>
      </c>
      <c r="AB372" s="92">
        <v>19.614475316397101</v>
      </c>
      <c r="AC372" s="91"/>
      <c r="AD372" s="92"/>
      <c r="AE372" s="91"/>
      <c r="AF372" s="93"/>
      <c r="AG372" s="91">
        <v>-5.5046999495971197E-3</v>
      </c>
      <c r="AH372" s="92">
        <v>-1.45669994708442</v>
      </c>
      <c r="AI372" s="91">
        <v>2.30623911193106E-4</v>
      </c>
      <c r="AJ372" s="92">
        <v>14.506438071024601</v>
      </c>
      <c r="AK372" s="91">
        <v>1.9210000000384801E-2</v>
      </c>
      <c r="AL372" s="91">
        <v>1.1427382247347901E-2</v>
      </c>
      <c r="AM372" s="92">
        <v>24.223110702500001</v>
      </c>
      <c r="AN372" s="3"/>
      <c r="AO372" s="94">
        <v>1.0228494429611599E-2</v>
      </c>
      <c r="AP372" s="94">
        <v>-1.5053725894176801E-2</v>
      </c>
      <c r="AQ372" s="94">
        <v>1.52847030894918E-2</v>
      </c>
      <c r="AR372" s="94">
        <v>-1.8874956420404501E-2</v>
      </c>
      <c r="AS372" s="95">
        <v>6</v>
      </c>
      <c r="AT372" s="95">
        <v>6</v>
      </c>
      <c r="AU372" s="95">
        <v>7</v>
      </c>
      <c r="AV372" s="96">
        <v>5</v>
      </c>
      <c r="AW372" s="3"/>
      <c r="AX372" s="97">
        <v>3.1770043852375203E-2</v>
      </c>
      <c r="AY372" s="98">
        <v>-1.2000419597406999</v>
      </c>
      <c r="AZ372" s="98">
        <v>0.51073714820267901</v>
      </c>
      <c r="BA372" s="98">
        <v>-1.4542035807317</v>
      </c>
      <c r="BB372" s="89">
        <v>3.2747589811788201E-3</v>
      </c>
      <c r="BC372" s="99">
        <v>-5.1852786638992301</v>
      </c>
      <c r="BD372" s="86">
        <v>43748</v>
      </c>
      <c r="BE372" s="86">
        <v>43783</v>
      </c>
      <c r="BF372" s="95"/>
      <c r="BG372" s="86"/>
      <c r="BH372" s="3"/>
    </row>
    <row r="373" spans="1:60" x14ac:dyDescent="0.25">
      <c r="A373" s="3"/>
      <c r="B373" s="81" t="s">
        <v>89</v>
      </c>
      <c r="C373" s="81" t="s">
        <v>4158</v>
      </c>
      <c r="D373" s="81" t="s">
        <v>724</v>
      </c>
      <c r="E373" s="82" t="s">
        <v>1186</v>
      </c>
      <c r="F373" s="82" t="s">
        <v>1109</v>
      </c>
      <c r="G373" s="83" t="s">
        <v>1123</v>
      </c>
      <c r="H373" s="84" t="s">
        <v>1138</v>
      </c>
      <c r="I373" s="85" t="s">
        <v>3480</v>
      </c>
      <c r="J373" s="85" t="s">
        <v>4159</v>
      </c>
      <c r="K373" s="3"/>
      <c r="L373" s="86">
        <v>44029</v>
      </c>
      <c r="M373" s="87">
        <v>1021.8713999996</v>
      </c>
      <c r="N373" s="88">
        <v>1021.8713999996</v>
      </c>
      <c r="O373" s="88">
        <v>1054.5514000002299</v>
      </c>
      <c r="P373" s="89">
        <f t="shared" si="5"/>
        <v>0.96901051954354922</v>
      </c>
      <c r="Q373" s="86">
        <v>43748</v>
      </c>
      <c r="R373" s="90">
        <v>5858538.4740078095</v>
      </c>
      <c r="S373" s="90">
        <v>14100668.665171901</v>
      </c>
      <c r="T373" s="3"/>
      <c r="U373" s="91">
        <v>-2.76041768302093E-3</v>
      </c>
      <c r="V373" s="92">
        <v>0.89673284182936197</v>
      </c>
      <c r="W373" s="91">
        <v>-2.56622617507674E-3</v>
      </c>
      <c r="X373" s="92">
        <v>-0.24811300163492001</v>
      </c>
      <c r="Y373" s="91">
        <v>-4.7422888255823602E-3</v>
      </c>
      <c r="Z373" s="92">
        <v>17.675927026284601</v>
      </c>
      <c r="AA373" s="91">
        <v>-1.13693290495576E-2</v>
      </c>
      <c r="AB373" s="92">
        <v>19.761095455847698</v>
      </c>
      <c r="AC373" s="91"/>
      <c r="AD373" s="92"/>
      <c r="AE373" s="91"/>
      <c r="AF373" s="93"/>
      <c r="AG373" s="91">
        <v>-5.4027443247832698E-3</v>
      </c>
      <c r="AH373" s="92">
        <v>-1.4465043846030301</v>
      </c>
      <c r="AI373" s="91">
        <v>1.22170298709534E-3</v>
      </c>
      <c r="AJ373" s="92">
        <v>14.605545978614799</v>
      </c>
      <c r="AK373" s="91">
        <v>2.1871400000236501E-2</v>
      </c>
      <c r="AL373" s="91">
        <v>1.30660153390636E-2</v>
      </c>
      <c r="AM373" s="92">
        <v>23.7683374200133</v>
      </c>
      <c r="AN373" s="3"/>
      <c r="AO373" s="94">
        <v>1.0231249909338699E-2</v>
      </c>
      <c r="AP373" s="94">
        <v>-1.50511245337839E-2</v>
      </c>
      <c r="AQ373" s="94">
        <v>1.54610815461638E-2</v>
      </c>
      <c r="AR373" s="94">
        <v>-1.8794315555169298E-2</v>
      </c>
      <c r="AS373" s="95">
        <v>6</v>
      </c>
      <c r="AT373" s="95">
        <v>6</v>
      </c>
      <c r="AU373" s="95">
        <v>7</v>
      </c>
      <c r="AV373" s="96">
        <v>5</v>
      </c>
      <c r="AW373" s="3"/>
      <c r="AX373" s="97">
        <v>3.1775522647185403E-2</v>
      </c>
      <c r="AY373" s="98">
        <v>-1.15764144201785</v>
      </c>
      <c r="AZ373" s="98">
        <v>0.51561224742090395</v>
      </c>
      <c r="BA373" s="98">
        <v>-1.40430286794981</v>
      </c>
      <c r="BB373" s="89">
        <v>3.2753350050597901E-3</v>
      </c>
      <c r="BC373" s="99">
        <v>-5.1761915066308601</v>
      </c>
      <c r="BD373" s="86">
        <v>43748</v>
      </c>
      <c r="BE373" s="86">
        <v>43783</v>
      </c>
      <c r="BF373" s="95"/>
      <c r="BG373" s="86"/>
      <c r="BH373" s="3"/>
    </row>
    <row r="374" spans="1:60" x14ac:dyDescent="0.25">
      <c r="A374" s="3"/>
      <c r="B374" s="81" t="s">
        <v>90</v>
      </c>
      <c r="C374" s="81" t="s">
        <v>4160</v>
      </c>
      <c r="D374" s="81" t="s">
        <v>724</v>
      </c>
      <c r="E374" s="82" t="s">
        <v>1163</v>
      </c>
      <c r="F374" s="82" t="s">
        <v>1109</v>
      </c>
      <c r="G374" s="83" t="s">
        <v>1123</v>
      </c>
      <c r="H374" s="84" t="s">
        <v>1138</v>
      </c>
      <c r="I374" s="85" t="s">
        <v>3480</v>
      </c>
      <c r="J374" s="85" t="s">
        <v>4161</v>
      </c>
      <c r="K374" s="3"/>
      <c r="L374" s="86">
        <v>44029</v>
      </c>
      <c r="M374" s="87">
        <v>976.49990000016999</v>
      </c>
      <c r="N374" s="88">
        <v>976.49990000016999</v>
      </c>
      <c r="O374" s="88">
        <v>1021.4183000000201</v>
      </c>
      <c r="P374" s="89">
        <f t="shared" si="5"/>
        <v>0.95602350183088636</v>
      </c>
      <c r="Q374" s="86">
        <v>43748</v>
      </c>
      <c r="R374" s="90">
        <v>0</v>
      </c>
      <c r="S374" s="90">
        <v>3696819.2737851599</v>
      </c>
      <c r="T374" s="3"/>
      <c r="U374" s="91">
        <v>0</v>
      </c>
      <c r="V374" s="92">
        <v>1.17277461013146</v>
      </c>
      <c r="W374" s="91">
        <v>0</v>
      </c>
      <c r="X374" s="92">
        <v>8.5096158727537806E-3</v>
      </c>
      <c r="Y374" s="91">
        <v>-1.8166288361499E-2</v>
      </c>
      <c r="Z374" s="92">
        <v>16.333527072681999</v>
      </c>
      <c r="AA374" s="91">
        <v>-2.98203354241195E-2</v>
      </c>
      <c r="AB374" s="92">
        <v>17.9159948183806</v>
      </c>
      <c r="AC374" s="91"/>
      <c r="AD374" s="92"/>
      <c r="AE374" s="91"/>
      <c r="AF374" s="93"/>
      <c r="AG374" s="91">
        <v>0</v>
      </c>
      <c r="AH374" s="92">
        <v>-0.90622995212470403</v>
      </c>
      <c r="AI374" s="91">
        <v>-1.2428535063008899E-2</v>
      </c>
      <c r="AJ374" s="92">
        <v>13.2405221736117</v>
      </c>
      <c r="AK374" s="91">
        <v>-2.3500100000092099E-2</v>
      </c>
      <c r="AL374" s="91">
        <v>-1.54449876272338E-2</v>
      </c>
      <c r="AM374" s="92">
        <v>24.233129154541501</v>
      </c>
      <c r="AN374" s="3"/>
      <c r="AO374" s="94">
        <v>1.02340331395681E-2</v>
      </c>
      <c r="AP374" s="94">
        <v>-1.5048404589833799E-2</v>
      </c>
      <c r="AQ374" s="94">
        <v>8.52527601637121E-3</v>
      </c>
      <c r="AR374" s="94">
        <v>-1.8713652340920799E-2</v>
      </c>
      <c r="AS374" s="95">
        <v>4</v>
      </c>
      <c r="AT374" s="95">
        <v>4</v>
      </c>
      <c r="AU374" s="95">
        <v>7</v>
      </c>
      <c r="AV374" s="96">
        <v>5</v>
      </c>
      <c r="AW374" s="3"/>
      <c r="AX374" s="97">
        <v>2.8107043626150699E-2</v>
      </c>
      <c r="AY374" s="98">
        <v>-2.0446260282369599</v>
      </c>
      <c r="AZ374" s="98">
        <v>0.449805750297401</v>
      </c>
      <c r="BA374" s="98">
        <v>-2.3721346834718098</v>
      </c>
      <c r="BB374" s="89">
        <v>2.8953136030531799E-3</v>
      </c>
      <c r="BC374" s="99">
        <v>-5.16709951255325</v>
      </c>
      <c r="BD374" s="86">
        <v>43748</v>
      </c>
      <c r="BE374" s="86">
        <v>43783</v>
      </c>
      <c r="BF374" s="95"/>
      <c r="BG374" s="86"/>
      <c r="BH374" s="3"/>
    </row>
    <row r="375" spans="1:60" x14ac:dyDescent="0.25">
      <c r="A375" s="3"/>
      <c r="B375" s="81" t="s">
        <v>91</v>
      </c>
      <c r="C375" s="81" t="s">
        <v>4162</v>
      </c>
      <c r="D375" s="81" t="s">
        <v>724</v>
      </c>
      <c r="E375" s="82" t="s">
        <v>1166</v>
      </c>
      <c r="F375" s="82" t="s">
        <v>1109</v>
      </c>
      <c r="G375" s="83" t="s">
        <v>1123</v>
      </c>
      <c r="H375" s="84" t="s">
        <v>1138</v>
      </c>
      <c r="I375" s="85" t="s">
        <v>3480</v>
      </c>
      <c r="J375" s="85" t="s">
        <v>4163</v>
      </c>
      <c r="K375" s="3"/>
      <c r="L375" s="86">
        <v>44029</v>
      </c>
      <c r="M375" s="87">
        <v>1044.4581000004</v>
      </c>
      <c r="N375" s="88">
        <v>1044.4581000004</v>
      </c>
      <c r="O375" s="88">
        <v>1044.4581000004</v>
      </c>
      <c r="P375" s="89">
        <f t="shared" si="5"/>
        <v>1</v>
      </c>
      <c r="Q375" s="86">
        <v>44029</v>
      </c>
      <c r="R375" s="90">
        <v>0</v>
      </c>
      <c r="S375" s="90">
        <v>142897.38549047901</v>
      </c>
      <c r="T375" s="3"/>
      <c r="U375" s="91">
        <v>0</v>
      </c>
      <c r="V375" s="92">
        <v>1.17277461013146</v>
      </c>
      <c r="W375" s="91">
        <v>0</v>
      </c>
      <c r="X375" s="92">
        <v>8.5096158727537806E-3</v>
      </c>
      <c r="Y375" s="91">
        <v>0</v>
      </c>
      <c r="Z375" s="92">
        <v>18.1501559088356</v>
      </c>
      <c r="AA375" s="91">
        <v>8.9052866060228605E-3</v>
      </c>
      <c r="AB375" s="92">
        <v>21.788557021412998</v>
      </c>
      <c r="AC375" s="91"/>
      <c r="AD375" s="92"/>
      <c r="AE375" s="91"/>
      <c r="AF375" s="93"/>
      <c r="AG375" s="91">
        <v>0</v>
      </c>
      <c r="AH375" s="92">
        <v>-0.90622995212470403</v>
      </c>
      <c r="AI375" s="91">
        <v>0</v>
      </c>
      <c r="AJ375" s="92">
        <v>14.483375679905301</v>
      </c>
      <c r="AK375" s="91">
        <v>4.4458100001065801E-2</v>
      </c>
      <c r="AL375" s="91">
        <v>2.6315516335671401E-2</v>
      </c>
      <c r="AM375" s="92">
        <v>26.747920702589902</v>
      </c>
      <c r="AN375" s="3"/>
      <c r="AO375" s="94">
        <v>1.8966406605613901E-3</v>
      </c>
      <c r="AP375" s="94">
        <v>0</v>
      </c>
      <c r="AQ375" s="94">
        <v>2.2820704743935498E-3</v>
      </c>
      <c r="AR375" s="94">
        <v>0</v>
      </c>
      <c r="AS375" s="95">
        <v>1</v>
      </c>
      <c r="AT375" s="95">
        <v>0</v>
      </c>
      <c r="AU375" s="95">
        <v>7</v>
      </c>
      <c r="AV375" s="96">
        <v>5</v>
      </c>
      <c r="AW375" s="3"/>
      <c r="AX375" s="97">
        <v>2.9396119420562199E-3</v>
      </c>
      <c r="AY375" s="98">
        <v>-6.6056443111519902</v>
      </c>
      <c r="AZ375" s="98">
        <v>0.57847106822009697</v>
      </c>
      <c r="BA375" s="98">
        <v>-11.372587113161</v>
      </c>
      <c r="BB375" s="89">
        <v>3.03896091215847E-4</v>
      </c>
      <c r="BC375" s="99">
        <v>0</v>
      </c>
      <c r="BD375" s="86">
        <v>43682</v>
      </c>
      <c r="BE375" s="86"/>
      <c r="BF375" s="95"/>
      <c r="BG375" s="86"/>
      <c r="BH375" s="3"/>
    </row>
    <row r="376" spans="1:60" x14ac:dyDescent="0.25">
      <c r="A376" s="3"/>
      <c r="B376" s="81" t="s">
        <v>92</v>
      </c>
      <c r="C376" s="81" t="s">
        <v>4164</v>
      </c>
      <c r="D376" s="81" t="s">
        <v>725</v>
      </c>
      <c r="E376" s="82" t="s">
        <v>1161</v>
      </c>
      <c r="F376" s="82" t="s">
        <v>1109</v>
      </c>
      <c r="G376" s="83" t="s">
        <v>1125</v>
      </c>
      <c r="H376" s="84" t="s">
        <v>1144</v>
      </c>
      <c r="I376" s="85" t="s">
        <v>3480</v>
      </c>
      <c r="J376" s="85" t="s">
        <v>4165</v>
      </c>
      <c r="K376" s="3"/>
      <c r="L376" s="86">
        <v>44029</v>
      </c>
      <c r="M376" s="87">
        <v>1027.4593000002201</v>
      </c>
      <c r="N376" s="88">
        <v>1027.4593000002201</v>
      </c>
      <c r="O376" s="88">
        <v>1027.4593000002201</v>
      </c>
      <c r="P376" s="89">
        <f t="shared" si="5"/>
        <v>1</v>
      </c>
      <c r="Q376" s="86">
        <v>44029</v>
      </c>
      <c r="R376" s="90">
        <v>3249086.8308593798</v>
      </c>
      <c r="S376" s="90">
        <v>2581244.7645625002</v>
      </c>
      <c r="T376" s="3"/>
      <c r="U376" s="91">
        <v>1.6545709513593499E-6</v>
      </c>
      <c r="V376" s="92">
        <v>1.1729400672265899</v>
      </c>
      <c r="W376" s="91">
        <v>5.1586212066467899E-5</v>
      </c>
      <c r="X376" s="92">
        <v>1.36682370794006E-2</v>
      </c>
      <c r="Y376" s="91">
        <v>4.1613508346927102E-3</v>
      </c>
      <c r="Z376" s="92">
        <v>18.566290992312101</v>
      </c>
      <c r="AA376" s="91">
        <v>1.18549784492643E-2</v>
      </c>
      <c r="AB376" s="92">
        <v>22.083526205737101</v>
      </c>
      <c r="AC376" s="91"/>
      <c r="AD376" s="92"/>
      <c r="AE376" s="91"/>
      <c r="AF376" s="93"/>
      <c r="AG376" s="91">
        <v>2.9588421966764101E-5</v>
      </c>
      <c r="AH376" s="92">
        <v>-0.90327110992802795</v>
      </c>
      <c r="AI376" s="91">
        <v>4.6338187112269199E-3</v>
      </c>
      <c r="AJ376" s="92">
        <v>14.946757551035301</v>
      </c>
      <c r="AK376" s="91">
        <v>2.7389232054701999E-2</v>
      </c>
      <c r="AL376" s="91">
        <v>1.6266561444354E-2</v>
      </c>
      <c r="AM376" s="92">
        <v>25.041033907938999</v>
      </c>
      <c r="AN376" s="3"/>
      <c r="AO376" s="94">
        <v>6.8180639027559697E-4</v>
      </c>
      <c r="AP376" s="94">
        <v>-4.3411491787992397E-5</v>
      </c>
      <c r="AQ376" s="94">
        <v>1.75888689045678E-3</v>
      </c>
      <c r="AR376" s="94">
        <v>2.9588421966764101E-5</v>
      </c>
      <c r="AS376" s="95">
        <v>12</v>
      </c>
      <c r="AT376" s="95">
        <v>0</v>
      </c>
      <c r="AU376" s="95">
        <v>7</v>
      </c>
      <c r="AV376" s="96">
        <v>5</v>
      </c>
      <c r="AW376" s="3"/>
      <c r="AX376" s="97">
        <v>9.5691768830192799E-4</v>
      </c>
      <c r="AY376" s="98">
        <v>-18.349805297213599</v>
      </c>
      <c r="AZ376" s="98">
        <v>0.58752212744002497</v>
      </c>
      <c r="BA376" s="98">
        <v>-13.643759453232599</v>
      </c>
      <c r="BB376" s="89">
        <v>9.8880137324783803E-5</v>
      </c>
      <c r="BC376" s="99">
        <v>-4.3411491939480103E-3</v>
      </c>
      <c r="BD376" s="86">
        <v>43980</v>
      </c>
      <c r="BE376" s="86">
        <v>43983</v>
      </c>
      <c r="BF376" s="95">
        <v>2</v>
      </c>
      <c r="BG376" s="86">
        <v>43984</v>
      </c>
      <c r="BH376" s="3"/>
    </row>
    <row r="377" spans="1:60" x14ac:dyDescent="0.25">
      <c r="A377" s="3"/>
      <c r="B377" s="81" t="s">
        <v>93</v>
      </c>
      <c r="C377" s="81" t="s">
        <v>4166</v>
      </c>
      <c r="D377" s="81" t="s">
        <v>725</v>
      </c>
      <c r="E377" s="82" t="s">
        <v>1162</v>
      </c>
      <c r="F377" s="82" t="s">
        <v>1109</v>
      </c>
      <c r="G377" s="83" t="s">
        <v>1125</v>
      </c>
      <c r="H377" s="84" t="s">
        <v>1144</v>
      </c>
      <c r="I377" s="85" t="s">
        <v>3480</v>
      </c>
      <c r="J377" s="85" t="s">
        <v>4167</v>
      </c>
      <c r="K377" s="3"/>
      <c r="L377" s="86">
        <v>44029</v>
      </c>
      <c r="M377" s="87">
        <v>1029.32809999958</v>
      </c>
      <c r="N377" s="88">
        <v>1029.32809999958</v>
      </c>
      <c r="O377" s="88">
        <v>1029.32809999958</v>
      </c>
      <c r="P377" s="89">
        <f t="shared" si="5"/>
        <v>1</v>
      </c>
      <c r="Q377" s="86">
        <v>44029</v>
      </c>
      <c r="R377" s="90">
        <v>8014491.40124219</v>
      </c>
      <c r="S377" s="90">
        <v>5149187.1170624997</v>
      </c>
      <c r="T377" s="3"/>
      <c r="U377" s="91">
        <v>2.8173781174700699E-6</v>
      </c>
      <c r="V377" s="92">
        <v>1.1730563479431999</v>
      </c>
      <c r="W377" s="91">
        <v>8.2682125139399405E-5</v>
      </c>
      <c r="X377" s="92">
        <v>1.6777828386693699E-2</v>
      </c>
      <c r="Y377" s="91">
        <v>4.8027734264906004E-3</v>
      </c>
      <c r="Z377" s="92">
        <v>18.630433251499198</v>
      </c>
      <c r="AA377" s="91">
        <v>1.3176745545934E-2</v>
      </c>
      <c r="AB377" s="92">
        <v>22.215702915389599</v>
      </c>
      <c r="AC377" s="91"/>
      <c r="AD377" s="92"/>
      <c r="AE377" s="91"/>
      <c r="AF377" s="93"/>
      <c r="AG377" s="91">
        <v>4.6634537284262499E-5</v>
      </c>
      <c r="AH377" s="92">
        <v>-0.901566498396278</v>
      </c>
      <c r="AI377" s="91">
        <v>5.3675766903325001E-3</v>
      </c>
      <c r="AJ377" s="92">
        <v>15.020133348938501</v>
      </c>
      <c r="AK377" s="91">
        <v>2.9255228730107798E-2</v>
      </c>
      <c r="AL377" s="91">
        <v>1.7368386916132302E-2</v>
      </c>
      <c r="AM377" s="92">
        <v>25.2276335754723</v>
      </c>
      <c r="AN377" s="3"/>
      <c r="AO377" s="94">
        <v>6.9587294638040497E-4</v>
      </c>
      <c r="AP377" s="94">
        <v>-1.47694427141687E-5</v>
      </c>
      <c r="AQ377" s="94">
        <v>1.92450840040692E-3</v>
      </c>
      <c r="AR377" s="94">
        <v>4.6634537284262499E-5</v>
      </c>
      <c r="AS377" s="95">
        <v>12</v>
      </c>
      <c r="AT377" s="95">
        <v>0</v>
      </c>
      <c r="AU377" s="95">
        <v>7</v>
      </c>
      <c r="AV377" s="96">
        <v>5</v>
      </c>
      <c r="AW377" s="3"/>
      <c r="AX377" s="97">
        <v>1.0026225270826201E-3</v>
      </c>
      <c r="AY377" s="98">
        <v>-16.322011762123999</v>
      </c>
      <c r="AZ377" s="98">
        <v>0.59195440494386298</v>
      </c>
      <c r="BA377" s="98">
        <v>-13.235131621840999</v>
      </c>
      <c r="BB377" s="89">
        <v>1.03603211942271E-4</v>
      </c>
      <c r="BC377" s="99">
        <v>-1.4769442932856E-3</v>
      </c>
      <c r="BD377" s="86">
        <v>43980</v>
      </c>
      <c r="BE377" s="86">
        <v>43983</v>
      </c>
      <c r="BF377" s="95">
        <v>2</v>
      </c>
      <c r="BG377" s="86">
        <v>43984</v>
      </c>
      <c r="BH377" s="3"/>
    </row>
    <row r="378" spans="1:60" x14ac:dyDescent="0.25">
      <c r="A378" s="3"/>
      <c r="B378" s="81" t="s">
        <v>94</v>
      </c>
      <c r="C378" s="81" t="s">
        <v>4168</v>
      </c>
      <c r="D378" s="81" t="s">
        <v>725</v>
      </c>
      <c r="E378" s="82" t="s">
        <v>1186</v>
      </c>
      <c r="F378" s="82" t="s">
        <v>1109</v>
      </c>
      <c r="G378" s="83" t="s">
        <v>1125</v>
      </c>
      <c r="H378" s="84" t="s">
        <v>1144</v>
      </c>
      <c r="I378" s="85" t="s">
        <v>3480</v>
      </c>
      <c r="J378" s="85" t="s">
        <v>4169</v>
      </c>
      <c r="K378" s="3"/>
      <c r="L378" s="86">
        <v>44029</v>
      </c>
      <c r="M378" s="87">
        <v>1032.4342000000199</v>
      </c>
      <c r="N378" s="88">
        <v>1032.4342000000199</v>
      </c>
      <c r="O378" s="88">
        <v>1032.4342000000199</v>
      </c>
      <c r="P378" s="89">
        <f t="shared" si="5"/>
        <v>1</v>
      </c>
      <c r="Q378" s="86">
        <v>44029</v>
      </c>
      <c r="R378" s="90">
        <v>22008516.5240313</v>
      </c>
      <c r="S378" s="90">
        <v>16358154.148812501</v>
      </c>
      <c r="T378" s="3"/>
      <c r="U378" s="91">
        <v>3.6806341086048599E-6</v>
      </c>
      <c r="V378" s="92">
        <v>1.17314267354232</v>
      </c>
      <c r="W378" s="91">
        <v>1.03746187960496E-4</v>
      </c>
      <c r="X378" s="92">
        <v>1.8884234668803401E-2</v>
      </c>
      <c r="Y378" s="91">
        <v>5.9035933172708601E-3</v>
      </c>
      <c r="Z378" s="92">
        <v>18.7405152405554</v>
      </c>
      <c r="AA378" s="91">
        <v>1.5180197366135E-2</v>
      </c>
      <c r="AB378" s="92">
        <v>22.416048097424198</v>
      </c>
      <c r="AC378" s="91"/>
      <c r="AD378" s="92"/>
      <c r="AE378" s="91"/>
      <c r="AF378" s="93"/>
      <c r="AG378" s="91">
        <v>5.9280899222358103E-5</v>
      </c>
      <c r="AH378" s="92">
        <v>-0.900301862202468</v>
      </c>
      <c r="AI378" s="91">
        <v>6.5855854572873804E-3</v>
      </c>
      <c r="AJ378" s="92">
        <v>15.1419342256413</v>
      </c>
      <c r="AK378" s="91">
        <v>3.23595604040747E-2</v>
      </c>
      <c r="AL378" s="91">
        <v>1.9199637672500099E-2</v>
      </c>
      <c r="AM378" s="92">
        <v>25.538066742883501</v>
      </c>
      <c r="AN378" s="3"/>
      <c r="AO378" s="94">
        <v>7.0415456139016896E-4</v>
      </c>
      <c r="AP378" s="94">
        <v>-2.8092672437196602E-6</v>
      </c>
      <c r="AQ378" s="94">
        <v>2.1617059392156101E-3</v>
      </c>
      <c r="AR378" s="94">
        <v>5.9280899222358103E-5</v>
      </c>
      <c r="AS378" s="95">
        <v>12</v>
      </c>
      <c r="AT378" s="95">
        <v>0</v>
      </c>
      <c r="AU378" s="95">
        <v>7</v>
      </c>
      <c r="AV378" s="96">
        <v>5</v>
      </c>
      <c r="AW378" s="3"/>
      <c r="AX378" s="97">
        <v>1.04677943358524E-3</v>
      </c>
      <c r="AY378" s="98">
        <v>-13.9288064165303</v>
      </c>
      <c r="AZ378" s="98">
        <v>0.59867080667663697</v>
      </c>
      <c r="BA378" s="98">
        <v>-12.5834377022693</v>
      </c>
      <c r="BB378" s="89">
        <v>1.08165931420672E-4</v>
      </c>
      <c r="BC378" s="99">
        <v>-2.8092669574197898E-4</v>
      </c>
      <c r="BD378" s="86">
        <v>43987</v>
      </c>
      <c r="BE378" s="86">
        <v>43990</v>
      </c>
      <c r="BF378" s="95">
        <v>2</v>
      </c>
      <c r="BG378" s="86">
        <v>43991</v>
      </c>
      <c r="BH378" s="3"/>
    </row>
    <row r="379" spans="1:60" x14ac:dyDescent="0.25">
      <c r="A379" s="3"/>
      <c r="B379" s="81" t="s">
        <v>95</v>
      </c>
      <c r="C379" s="81" t="s">
        <v>4170</v>
      </c>
      <c r="D379" s="81" t="s">
        <v>725</v>
      </c>
      <c r="E379" s="82" t="s">
        <v>1163</v>
      </c>
      <c r="F379" s="82" t="s">
        <v>1109</v>
      </c>
      <c r="G379" s="83" t="s">
        <v>1125</v>
      </c>
      <c r="H379" s="84" t="s">
        <v>1144</v>
      </c>
      <c r="I379" s="85" t="s">
        <v>3480</v>
      </c>
      <c r="J379" s="85" t="s">
        <v>4171</v>
      </c>
      <c r="K379" s="3"/>
      <c r="L379" s="86">
        <v>44029</v>
      </c>
      <c r="M379" s="87">
        <v>1034.91819999926</v>
      </c>
      <c r="N379" s="88">
        <v>1034.91819999926</v>
      </c>
      <c r="O379" s="88">
        <v>1034.91819999926</v>
      </c>
      <c r="P379" s="89">
        <f t="shared" si="5"/>
        <v>1</v>
      </c>
      <c r="Q379" s="86">
        <v>44029</v>
      </c>
      <c r="R379" s="90">
        <v>24432263.801093701</v>
      </c>
      <c r="S379" s="90">
        <v>14374535.006890601</v>
      </c>
      <c r="T379" s="3"/>
      <c r="U379" s="91">
        <v>5.5077107390388804E-6</v>
      </c>
      <c r="V379" s="92">
        <v>1.1733253812053599</v>
      </c>
      <c r="W379" s="91">
        <v>1.9715589041879899E-4</v>
      </c>
      <c r="X379" s="92">
        <v>2.8225204914633699E-2</v>
      </c>
      <c r="Y379" s="91">
        <v>7.1713347460900002E-3</v>
      </c>
      <c r="Z379" s="92">
        <v>18.867289383459099</v>
      </c>
      <c r="AA379" s="91">
        <v>1.8250658618853801E-2</v>
      </c>
      <c r="AB379" s="92">
        <v>22.7230942226888</v>
      </c>
      <c r="AC379" s="91"/>
      <c r="AD379" s="92"/>
      <c r="AE379" s="91"/>
      <c r="AF379" s="93"/>
      <c r="AG379" s="91">
        <v>1.0881270645768401E-4</v>
      </c>
      <c r="AH379" s="92">
        <v>-0.89534868147893598</v>
      </c>
      <c r="AI379" s="91">
        <v>8.0190110838884703E-3</v>
      </c>
      <c r="AJ379" s="92">
        <v>15.285276788301401</v>
      </c>
      <c r="AK379" s="91">
        <v>3.4839759146052501E-2</v>
      </c>
      <c r="AL379" s="91">
        <v>2.08608798347996E-2</v>
      </c>
      <c r="AM379" s="92">
        <v>24.7114047654613</v>
      </c>
      <c r="AN379" s="3"/>
      <c r="AO379" s="94">
        <v>7.1205997301149204E-4</v>
      </c>
      <c r="AP379" s="94">
        <v>5.4111151257529897E-6</v>
      </c>
      <c r="AQ379" s="94">
        <v>2.41735828421952E-3</v>
      </c>
      <c r="AR379" s="94">
        <v>1.0881270645768401E-4</v>
      </c>
      <c r="AS379" s="95">
        <v>12</v>
      </c>
      <c r="AT379" s="95">
        <v>0</v>
      </c>
      <c r="AU379" s="95">
        <v>7</v>
      </c>
      <c r="AV379" s="96">
        <v>5</v>
      </c>
      <c r="AW379" s="3"/>
      <c r="AX379" s="97">
        <v>1.10511087715395E-3</v>
      </c>
      <c r="AY379" s="98">
        <v>-10.582729286281401</v>
      </c>
      <c r="AZ379" s="98">
        <v>0.60883203628782201</v>
      </c>
      <c r="BA379" s="98">
        <v>-11.258429942637999</v>
      </c>
      <c r="BB379" s="89">
        <v>1.1419335187611099E-4</v>
      </c>
      <c r="BC379" s="99">
        <v>0</v>
      </c>
      <c r="BD379" s="86">
        <v>44029</v>
      </c>
      <c r="BE379" s="86"/>
      <c r="BF379" s="95"/>
      <c r="BG379" s="86"/>
      <c r="BH379" s="3"/>
    </row>
    <row r="380" spans="1:60" x14ac:dyDescent="0.25">
      <c r="A380" s="3"/>
      <c r="B380" s="81" t="s">
        <v>96</v>
      </c>
      <c r="C380" s="81" t="s">
        <v>4172</v>
      </c>
      <c r="D380" s="81" t="s">
        <v>725</v>
      </c>
      <c r="E380" s="82" t="s">
        <v>1172</v>
      </c>
      <c r="F380" s="82" t="s">
        <v>1109</v>
      </c>
      <c r="G380" s="83" t="s">
        <v>1125</v>
      </c>
      <c r="H380" s="84" t="s">
        <v>1144</v>
      </c>
      <c r="I380" s="85" t="s">
        <v>3480</v>
      </c>
      <c r="J380" s="85" t="s">
        <v>4173</v>
      </c>
      <c r="K380" s="3"/>
      <c r="L380" s="86">
        <v>44029</v>
      </c>
      <c r="M380" s="87">
        <v>1025.32850000076</v>
      </c>
      <c r="N380" s="88">
        <v>1025.32850000076</v>
      </c>
      <c r="O380" s="88">
        <v>1025.32850000076</v>
      </c>
      <c r="P380" s="89">
        <f t="shared" si="5"/>
        <v>1</v>
      </c>
      <c r="Q380" s="86">
        <v>44029</v>
      </c>
      <c r="R380" s="90">
        <v>34972223.781125002</v>
      </c>
      <c r="S380" s="90">
        <v>21842331.262343701</v>
      </c>
      <c r="T380" s="3"/>
      <c r="U380" s="91">
        <v>8.5826886788709106E-6</v>
      </c>
      <c r="V380" s="92">
        <v>1.17363287899934</v>
      </c>
      <c r="W380" s="91">
        <v>2.9501687822630602E-4</v>
      </c>
      <c r="X380" s="92">
        <v>3.8011303695384399E-2</v>
      </c>
      <c r="Y380" s="91">
        <v>8.1020521338359703E-3</v>
      </c>
      <c r="Z380" s="92">
        <v>18.9603611222119</v>
      </c>
      <c r="AA380" s="91">
        <v>1.9944823245168702E-2</v>
      </c>
      <c r="AB380" s="92">
        <v>22.892510685312999</v>
      </c>
      <c r="AC380" s="91"/>
      <c r="AD380" s="92"/>
      <c r="AE380" s="91"/>
      <c r="AF380" s="93"/>
      <c r="AG380" s="91">
        <v>1.63388969667722E-4</v>
      </c>
      <c r="AH380" s="92">
        <v>-0.88989105515793199</v>
      </c>
      <c r="AI380" s="91">
        <v>9.0431490025366709E-3</v>
      </c>
      <c r="AJ380" s="92">
        <v>15.387690580158999</v>
      </c>
      <c r="AK380" s="91">
        <v>2.5233870914234999E-2</v>
      </c>
      <c r="AL380" s="91">
        <v>1.8923173834991799E-2</v>
      </c>
      <c r="AM380" s="92">
        <v>26.513075165101299</v>
      </c>
      <c r="AN380" s="3"/>
      <c r="AO380" s="94">
        <v>7.1747719812265099E-4</v>
      </c>
      <c r="AP380" s="94">
        <v>8.3876984717790004E-6</v>
      </c>
      <c r="AQ380" s="94">
        <v>2.5695239619381001E-3</v>
      </c>
      <c r="AR380" s="94">
        <v>1.63388969667722E-4</v>
      </c>
      <c r="AS380" s="95">
        <v>12</v>
      </c>
      <c r="AT380" s="95">
        <v>0</v>
      </c>
      <c r="AU380" s="95">
        <v>7</v>
      </c>
      <c r="AV380" s="96">
        <v>5</v>
      </c>
      <c r="AW380" s="3"/>
      <c r="AX380" s="97">
        <v>1.13674640537283E-3</v>
      </c>
      <c r="AY380" s="98">
        <v>-8.8843046100228094</v>
      </c>
      <c r="AZ380" s="98">
        <v>0.61444531772758604</v>
      </c>
      <c r="BA380" s="98">
        <v>-10.3875104111212</v>
      </c>
      <c r="BB380" s="89">
        <v>1.17462523903242E-4</v>
      </c>
      <c r="BC380" s="99">
        <v>0</v>
      </c>
      <c r="BD380" s="86">
        <v>44029</v>
      </c>
      <c r="BE380" s="86"/>
      <c r="BF380" s="95"/>
      <c r="BG380" s="86"/>
      <c r="BH380" s="3"/>
    </row>
    <row r="381" spans="1:60" x14ac:dyDescent="0.25">
      <c r="A381" s="3"/>
      <c r="B381" s="81" t="s">
        <v>97</v>
      </c>
      <c r="C381" s="81" t="s">
        <v>4174</v>
      </c>
      <c r="D381" s="81" t="s">
        <v>725</v>
      </c>
      <c r="E381" s="82" t="s">
        <v>1166</v>
      </c>
      <c r="F381" s="82" t="s">
        <v>1109</v>
      </c>
      <c r="G381" s="83" t="s">
        <v>1125</v>
      </c>
      <c r="H381" s="84" t="s">
        <v>1144</v>
      </c>
      <c r="I381" s="85" t="s">
        <v>3480</v>
      </c>
      <c r="J381" s="85" t="s">
        <v>4175</v>
      </c>
      <c r="K381" s="3"/>
      <c r="L381" s="86">
        <v>44029</v>
      </c>
      <c r="M381" s="87">
        <v>1039.6602999996401</v>
      </c>
      <c r="N381" s="88">
        <v>1039.6602999996401</v>
      </c>
      <c r="O381" s="88">
        <v>1039.6602999996401</v>
      </c>
      <c r="P381" s="89">
        <f t="shared" si="5"/>
        <v>1</v>
      </c>
      <c r="Q381" s="86">
        <v>44029</v>
      </c>
      <c r="R381" s="90">
        <v>16000167.7488125</v>
      </c>
      <c r="S381" s="90">
        <v>2046250.66898828</v>
      </c>
      <c r="T381" s="3"/>
      <c r="U381" s="91">
        <v>1.04843038570834E-5</v>
      </c>
      <c r="V381" s="92">
        <v>1.1738230405171599</v>
      </c>
      <c r="W381" s="91">
        <v>3.1260361174645401E-4</v>
      </c>
      <c r="X381" s="92">
        <v>3.9769977047399201E-2</v>
      </c>
      <c r="Y381" s="91">
        <v>8.2796135866374208E-3</v>
      </c>
      <c r="Z381" s="92">
        <v>18.978117267513898</v>
      </c>
      <c r="AA381" s="91">
        <v>2.03977416313137E-2</v>
      </c>
      <c r="AB381" s="92">
        <v>22.937802523927498</v>
      </c>
      <c r="AC381" s="91"/>
      <c r="AD381" s="92"/>
      <c r="AE381" s="91"/>
      <c r="AF381" s="93"/>
      <c r="AG381" s="91">
        <v>1.7816684521676499E-4</v>
      </c>
      <c r="AH381" s="92">
        <v>-0.88841326760302797</v>
      </c>
      <c r="AI381" s="91">
        <v>9.2483176686073403E-3</v>
      </c>
      <c r="AJ381" s="92">
        <v>15.4082074467733</v>
      </c>
      <c r="AK381" s="91">
        <v>3.9582747127497001E-2</v>
      </c>
      <c r="AL381" s="91">
        <v>2.3452043660654499E-2</v>
      </c>
      <c r="AM381" s="92">
        <v>26.260385415225802</v>
      </c>
      <c r="AN381" s="3"/>
      <c r="AO381" s="94">
        <v>7.2028185604722196E-4</v>
      </c>
      <c r="AP381" s="94">
        <v>-1.2307935321587101E-5</v>
      </c>
      <c r="AQ381" s="94">
        <v>2.6515605150052601E-3</v>
      </c>
      <c r="AR381" s="94">
        <v>1.7816684521676499E-4</v>
      </c>
      <c r="AS381" s="95">
        <v>12</v>
      </c>
      <c r="AT381" s="95">
        <v>0</v>
      </c>
      <c r="AU381" s="95">
        <v>7</v>
      </c>
      <c r="AV381" s="96">
        <v>5</v>
      </c>
      <c r="AW381" s="3"/>
      <c r="AX381" s="97">
        <v>1.15239766326795E-3</v>
      </c>
      <c r="AY381" s="98">
        <v>-8.3643557609757408</v>
      </c>
      <c r="AZ381" s="98">
        <v>0.61598217205755601</v>
      </c>
      <c r="BA381" s="98">
        <v>-10.032705493111299</v>
      </c>
      <c r="BB381" s="89">
        <v>1.190797924545E-4</v>
      </c>
      <c r="BC381" s="99">
        <v>-1.2307935775055501E-3</v>
      </c>
      <c r="BD381" s="86">
        <v>43860</v>
      </c>
      <c r="BE381" s="86">
        <v>43861</v>
      </c>
      <c r="BF381" s="95">
        <v>2</v>
      </c>
      <c r="BG381" s="86">
        <v>43864</v>
      </c>
      <c r="BH381" s="3"/>
    </row>
    <row r="382" spans="1:60" x14ac:dyDescent="0.25">
      <c r="A382" s="3"/>
      <c r="B382" s="81" t="s">
        <v>98</v>
      </c>
      <c r="C382" s="81" t="s">
        <v>4176</v>
      </c>
      <c r="D382" s="81" t="s">
        <v>726</v>
      </c>
      <c r="E382" s="82" t="s">
        <v>1161</v>
      </c>
      <c r="F382" s="82" t="s">
        <v>1109</v>
      </c>
      <c r="G382" s="83" t="s">
        <v>1123</v>
      </c>
      <c r="H382" s="84" t="s">
        <v>1138</v>
      </c>
      <c r="I382" s="85" t="s">
        <v>3480</v>
      </c>
      <c r="J382" s="85" t="s">
        <v>4177</v>
      </c>
      <c r="K382" s="3"/>
      <c r="L382" s="86">
        <v>44029</v>
      </c>
      <c r="M382" s="87">
        <v>1043.2791000008599</v>
      </c>
      <c r="N382" s="88">
        <v>1043.2791000008599</v>
      </c>
      <c r="O382" s="88">
        <v>1058.4784999992701</v>
      </c>
      <c r="P382" s="89">
        <f t="shared" si="5"/>
        <v>0.98564033185518585</v>
      </c>
      <c r="Q382" s="86">
        <v>43748</v>
      </c>
      <c r="R382" s="90">
        <v>750320.029567383</v>
      </c>
      <c r="S382" s="90">
        <v>1103795.45617383</v>
      </c>
      <c r="T382" s="3"/>
      <c r="U382" s="91">
        <v>-3.55634264724358E-3</v>
      </c>
      <c r="V382" s="92">
        <v>0.81714034540709701</v>
      </c>
      <c r="W382" s="91">
        <v>-2.8189829281473101E-3</v>
      </c>
      <c r="X382" s="92">
        <v>-0.27338867694197699</v>
      </c>
      <c r="Y382" s="91">
        <v>-2.3236866090883298E-3</v>
      </c>
      <c r="Z382" s="92">
        <v>17.917787247919499</v>
      </c>
      <c r="AA382" s="91">
        <v>6.6325416592008003E-3</v>
      </c>
      <c r="AB382" s="92">
        <v>21.5612825267308</v>
      </c>
      <c r="AC382" s="91"/>
      <c r="AD382" s="92"/>
      <c r="AE382" s="91"/>
      <c r="AF382" s="93"/>
      <c r="AG382" s="91">
        <v>-5.3877735463174802E-3</v>
      </c>
      <c r="AH382" s="92">
        <v>-1.4450073067564499</v>
      </c>
      <c r="AI382" s="91">
        <v>2.4725525254325502E-3</v>
      </c>
      <c r="AJ382" s="92">
        <v>14.7306309324485</v>
      </c>
      <c r="AK382" s="91">
        <v>4.3279100000290803E-2</v>
      </c>
      <c r="AL382" s="91">
        <v>2.6061329419462698E-2</v>
      </c>
      <c r="AM382" s="92">
        <v>26.966434471163701</v>
      </c>
      <c r="AN382" s="3"/>
      <c r="AO382" s="94">
        <v>1.6480704940477198E-2</v>
      </c>
      <c r="AP382" s="94">
        <v>-1.7982748355279899E-2</v>
      </c>
      <c r="AQ382" s="94">
        <v>1.7048573656211399E-2</v>
      </c>
      <c r="AR382" s="94">
        <v>-1.5501931479775501E-2</v>
      </c>
      <c r="AS382" s="95">
        <v>6</v>
      </c>
      <c r="AT382" s="95">
        <v>6</v>
      </c>
      <c r="AU382" s="95">
        <v>7</v>
      </c>
      <c r="AV382" s="96">
        <v>5</v>
      </c>
      <c r="AW382" s="3"/>
      <c r="AX382" s="97">
        <v>3.56554894810324E-2</v>
      </c>
      <c r="AY382" s="98">
        <v>-0.508798456146906</v>
      </c>
      <c r="AZ382" s="98">
        <v>0.580251740597305</v>
      </c>
      <c r="BA382" s="98">
        <v>-0.67050004202246805</v>
      </c>
      <c r="BB382" s="89">
        <v>3.6793420637332001E-3</v>
      </c>
      <c r="BC382" s="99">
        <v>-5.1556266848347096</v>
      </c>
      <c r="BD382" s="86">
        <v>43748</v>
      </c>
      <c r="BE382" s="86">
        <v>43783</v>
      </c>
      <c r="BF382" s="95"/>
      <c r="BG382" s="86"/>
      <c r="BH382" s="3"/>
    </row>
    <row r="383" spans="1:60" x14ac:dyDescent="0.25">
      <c r="A383" s="3"/>
      <c r="B383" s="81" t="s">
        <v>99</v>
      </c>
      <c r="C383" s="81" t="s">
        <v>4178</v>
      </c>
      <c r="D383" s="81" t="s">
        <v>726</v>
      </c>
      <c r="E383" s="82" t="s">
        <v>1162</v>
      </c>
      <c r="F383" s="82" t="s">
        <v>1109</v>
      </c>
      <c r="G383" s="83" t="s">
        <v>1123</v>
      </c>
      <c r="H383" s="84" t="s">
        <v>1138</v>
      </c>
      <c r="I383" s="85" t="s">
        <v>3480</v>
      </c>
      <c r="J383" s="85" t="s">
        <v>4179</v>
      </c>
      <c r="K383" s="3"/>
      <c r="L383" s="86">
        <v>44029</v>
      </c>
      <c r="M383" s="87">
        <v>1046.5671999994699</v>
      </c>
      <c r="N383" s="88">
        <v>1046.5671999994699</v>
      </c>
      <c r="O383" s="88">
        <v>1059.96609999985</v>
      </c>
      <c r="P383" s="89">
        <f t="shared" si="5"/>
        <v>0.98735912403200254</v>
      </c>
      <c r="Q383" s="86">
        <v>43984</v>
      </c>
      <c r="R383" s="90">
        <v>1356223.9818398401</v>
      </c>
      <c r="S383" s="90">
        <v>1249357.10181641</v>
      </c>
      <c r="T383" s="3"/>
      <c r="U383" s="91">
        <v>-3.5480551778164201E-3</v>
      </c>
      <c r="V383" s="92">
        <v>0.81796909234981297</v>
      </c>
      <c r="W383" s="91">
        <v>-2.5729392582434199E-3</v>
      </c>
      <c r="X383" s="92">
        <v>-0.24878430995158901</v>
      </c>
      <c r="Y383" s="91">
        <v>-8.3002637165918703E-4</v>
      </c>
      <c r="Z383" s="92">
        <v>18.067153271666001</v>
      </c>
      <c r="AA383" s="91">
        <v>8.6646099516656198E-3</v>
      </c>
      <c r="AB383" s="92">
        <v>21.764489355962699</v>
      </c>
      <c r="AC383" s="91"/>
      <c r="AD383" s="92"/>
      <c r="AE383" s="91"/>
      <c r="AF383" s="93"/>
      <c r="AG383" s="91">
        <v>-5.2486989461613103E-3</v>
      </c>
      <c r="AH383" s="92">
        <v>-1.43109984674084</v>
      </c>
      <c r="AI383" s="91">
        <v>4.0367071051150604E-3</v>
      </c>
      <c r="AJ383" s="92">
        <v>14.887046390416801</v>
      </c>
      <c r="AK383" s="91">
        <v>4.6567199999117299E-2</v>
      </c>
      <c r="AL383" s="91">
        <v>2.7618939890089698E-2</v>
      </c>
      <c r="AM383" s="92">
        <v>26.643097873340601</v>
      </c>
      <c r="AN383" s="3"/>
      <c r="AO383" s="94">
        <v>1.6483434506881198E-2</v>
      </c>
      <c r="AP383" s="94">
        <v>-1.7980120156607899E-2</v>
      </c>
      <c r="AQ383" s="94">
        <v>1.7307737538431001E-2</v>
      </c>
      <c r="AR383" s="94">
        <v>-1.5418329827298301E-2</v>
      </c>
      <c r="AS383" s="95">
        <v>6</v>
      </c>
      <c r="AT383" s="95">
        <v>6</v>
      </c>
      <c r="AU383" s="95">
        <v>7</v>
      </c>
      <c r="AV383" s="96">
        <v>5</v>
      </c>
      <c r="AW383" s="3"/>
      <c r="AX383" s="97">
        <v>3.5657521677967499E-2</v>
      </c>
      <c r="AY383" s="98">
        <v>-0.45649996146858002</v>
      </c>
      <c r="AZ383" s="98">
        <v>0.58706113512471303</v>
      </c>
      <c r="BA383" s="98">
        <v>-0.60247525233626198</v>
      </c>
      <c r="BB383" s="89">
        <v>3.6795676414430999E-3</v>
      </c>
      <c r="BC383" s="99">
        <v>-5.14652867920086</v>
      </c>
      <c r="BD383" s="86">
        <v>43748</v>
      </c>
      <c r="BE383" s="86">
        <v>43783</v>
      </c>
      <c r="BF383" s="95">
        <v>168</v>
      </c>
      <c r="BG383" s="86">
        <v>43984</v>
      </c>
      <c r="BH383" s="3"/>
    </row>
    <row r="384" spans="1:60" x14ac:dyDescent="0.25">
      <c r="A384" s="3"/>
      <c r="B384" s="81" t="s">
        <v>100</v>
      </c>
      <c r="C384" s="81" t="s">
        <v>4180</v>
      </c>
      <c r="D384" s="81" t="s">
        <v>726</v>
      </c>
      <c r="E384" s="82" t="s">
        <v>1186</v>
      </c>
      <c r="F384" s="82" t="s">
        <v>1109</v>
      </c>
      <c r="G384" s="83" t="s">
        <v>1123</v>
      </c>
      <c r="H384" s="84" t="s">
        <v>1138</v>
      </c>
      <c r="I384" s="85" t="s">
        <v>3480</v>
      </c>
      <c r="J384" s="85" t="s">
        <v>4181</v>
      </c>
      <c r="K384" s="3"/>
      <c r="L384" s="86">
        <v>44029</v>
      </c>
      <c r="M384" s="87">
        <v>1049.16620000079</v>
      </c>
      <c r="N384" s="88">
        <v>1049.16620000079</v>
      </c>
      <c r="O384" s="88">
        <v>1062.3364000003801</v>
      </c>
      <c r="P384" s="89">
        <f t="shared" si="5"/>
        <v>0.98760260874089845</v>
      </c>
      <c r="Q384" s="86">
        <v>43984</v>
      </c>
      <c r="R384" s="90">
        <v>3655771.9908828102</v>
      </c>
      <c r="S384" s="90">
        <v>3266199.94621875</v>
      </c>
      <c r="T384" s="3"/>
      <c r="U384" s="91">
        <v>-3.5426094218564698E-3</v>
      </c>
      <c r="V384" s="92">
        <v>0.81851366794580804</v>
      </c>
      <c r="W384" s="91">
        <v>-2.4089576127153101E-3</v>
      </c>
      <c r="X384" s="92">
        <v>-0.232386145398777</v>
      </c>
      <c r="Y384" s="91">
        <v>1.6692229291948E-4</v>
      </c>
      <c r="Z384" s="92">
        <v>18.166848138120301</v>
      </c>
      <c r="AA384" s="91">
        <v>1.01884815176163E-2</v>
      </c>
      <c r="AB384" s="92">
        <v>21.916876512550498</v>
      </c>
      <c r="AC384" s="91"/>
      <c r="AD384" s="92"/>
      <c r="AE384" s="91"/>
      <c r="AF384" s="93"/>
      <c r="AG384" s="91">
        <v>-5.1560595547925896E-3</v>
      </c>
      <c r="AH384" s="92">
        <v>-1.4218359076039599</v>
      </c>
      <c r="AI384" s="91">
        <v>5.0935513390868402E-3</v>
      </c>
      <c r="AJ384" s="92">
        <v>14.992730813813999</v>
      </c>
      <c r="AK384" s="91">
        <v>4.9166200000399798E-2</v>
      </c>
      <c r="AL384" s="91">
        <v>2.9075649114020101E-2</v>
      </c>
      <c r="AM384" s="92">
        <v>27.2187307025015</v>
      </c>
      <c r="AN384" s="3"/>
      <c r="AO384" s="94">
        <v>1.64862684305263E-2</v>
      </c>
      <c r="AP384" s="94">
        <v>-1.79774053285655E-2</v>
      </c>
      <c r="AQ384" s="94">
        <v>1.7480618816989601E-2</v>
      </c>
      <c r="AR384" s="94">
        <v>-1.5334720464125E-2</v>
      </c>
      <c r="AS384" s="95">
        <v>6</v>
      </c>
      <c r="AT384" s="95">
        <v>6</v>
      </c>
      <c r="AU384" s="95">
        <v>7</v>
      </c>
      <c r="AV384" s="96">
        <v>5</v>
      </c>
      <c r="AW384" s="3"/>
      <c r="AX384" s="97">
        <v>3.56595295916486E-2</v>
      </c>
      <c r="AY384" s="98">
        <v>-0.41725315390294798</v>
      </c>
      <c r="AZ384" s="98">
        <v>0.59216162372467795</v>
      </c>
      <c r="BA384" s="98">
        <v>-0.55128488964692202</v>
      </c>
      <c r="BB384" s="89">
        <v>3.6797883387407601E-3</v>
      </c>
      <c r="BC384" s="99">
        <v>-5.13743610286474</v>
      </c>
      <c r="BD384" s="86">
        <v>43748</v>
      </c>
      <c r="BE384" s="86">
        <v>43783</v>
      </c>
      <c r="BF384" s="95">
        <v>162</v>
      </c>
      <c r="BG384" s="86">
        <v>43976</v>
      </c>
      <c r="BH384" s="3"/>
    </row>
    <row r="385" spans="1:60" x14ac:dyDescent="0.25">
      <c r="A385" s="3"/>
      <c r="B385" s="81" t="s">
        <v>1563</v>
      </c>
      <c r="C385" s="81" t="s">
        <v>4182</v>
      </c>
      <c r="D385" s="81" t="s">
        <v>726</v>
      </c>
      <c r="E385" s="82" t="s">
        <v>1163</v>
      </c>
      <c r="F385" s="82" t="s">
        <v>1109</v>
      </c>
      <c r="G385" s="83" t="s">
        <v>1123</v>
      </c>
      <c r="H385" s="84" t="s">
        <v>1138</v>
      </c>
      <c r="I385" s="85" t="s">
        <v>3480</v>
      </c>
      <c r="J385" s="85" t="s">
        <v>4183</v>
      </c>
      <c r="K385" s="3"/>
      <c r="L385" s="86">
        <v>44029</v>
      </c>
      <c r="M385" s="87">
        <v>999.38659999985202</v>
      </c>
      <c r="N385" s="88">
        <v>999.38659999985202</v>
      </c>
      <c r="O385" s="88"/>
      <c r="P385" s="89" t="str">
        <f t="shared" si="5"/>
        <v/>
      </c>
      <c r="Q385" s="86"/>
      <c r="R385" s="90">
        <v>2184907.18046484</v>
      </c>
      <c r="S385" s="90"/>
      <c r="T385" s="3"/>
      <c r="U385" s="91">
        <v>-3.5397049487073699E-3</v>
      </c>
      <c r="V385" s="92">
        <v>0.81880411526071795</v>
      </c>
      <c r="W385" s="91">
        <v>-7.9451811388935294E-3</v>
      </c>
      <c r="X385" s="92">
        <v>-0.786008498016599</v>
      </c>
      <c r="Y385" s="91">
        <v>-5.89804598712362E-3</v>
      </c>
      <c r="Z385" s="92">
        <v>17.560351310123199</v>
      </c>
      <c r="AA385" s="91"/>
      <c r="AB385" s="92"/>
      <c r="AC385" s="91"/>
      <c r="AD385" s="92"/>
      <c r="AE385" s="91"/>
      <c r="AF385" s="93"/>
      <c r="AG385" s="91">
        <v>-7.9451811388935294E-3</v>
      </c>
      <c r="AH385" s="92">
        <v>-1.7007480660140599</v>
      </c>
      <c r="AI385" s="91">
        <v>-9.5007982326933405E-4</v>
      </c>
      <c r="AJ385" s="92">
        <v>14.388367697582</v>
      </c>
      <c r="AK385" s="91">
        <v>-9.29605779674603E-4</v>
      </c>
      <c r="AL385" s="91">
        <v>-1.6262429608104899E-3</v>
      </c>
      <c r="AM385" s="92">
        <v>14.390415101937799</v>
      </c>
      <c r="AN385" s="3"/>
      <c r="AO385" s="94">
        <v>2.3455904029106001E-3</v>
      </c>
      <c r="AP385" s="94">
        <v>-3.5397049487073699E-3</v>
      </c>
      <c r="AQ385" s="94">
        <v>7.9434230665356206E-3</v>
      </c>
      <c r="AR385" s="94">
        <v>-7.9451811388935294E-3</v>
      </c>
      <c r="AS385" s="95"/>
      <c r="AT385" s="95"/>
      <c r="AU385" s="95"/>
      <c r="AV385" s="96"/>
      <c r="AW385" s="3"/>
      <c r="AX385" s="97"/>
      <c r="AY385" s="98"/>
      <c r="AZ385" s="98"/>
      <c r="BA385" s="98"/>
      <c r="BB385" s="89"/>
      <c r="BC385" s="99">
        <v>-1.02141250297791</v>
      </c>
      <c r="BD385" s="86">
        <v>43868</v>
      </c>
      <c r="BE385" s="86">
        <v>44029</v>
      </c>
      <c r="BF385" s="95"/>
      <c r="BG385" s="86"/>
      <c r="BH385" s="3"/>
    </row>
    <row r="386" spans="1:60" x14ac:dyDescent="0.25">
      <c r="A386" s="3"/>
      <c r="B386" s="81" t="s">
        <v>101</v>
      </c>
      <c r="C386" s="81" t="s">
        <v>4184</v>
      </c>
      <c r="D386" s="81" t="s">
        <v>726</v>
      </c>
      <c r="E386" s="82" t="s">
        <v>1166</v>
      </c>
      <c r="F386" s="82" t="s">
        <v>1109</v>
      </c>
      <c r="G386" s="83" t="s">
        <v>1123</v>
      </c>
      <c r="H386" s="84" t="s">
        <v>1138</v>
      </c>
      <c r="I386" s="85" t="s">
        <v>3480</v>
      </c>
      <c r="J386" s="85" t="s">
        <v>1096</v>
      </c>
      <c r="K386" s="3"/>
      <c r="L386" s="86">
        <v>44029</v>
      </c>
      <c r="M386" s="87">
        <v>1050.42270000093</v>
      </c>
      <c r="N386" s="88">
        <v>1050.42270000093</v>
      </c>
      <c r="O386" s="88">
        <v>1050.42270000093</v>
      </c>
      <c r="P386" s="89">
        <f t="shared" si="5"/>
        <v>1</v>
      </c>
      <c r="Q386" s="86">
        <v>44029</v>
      </c>
      <c r="R386" s="90">
        <v>0</v>
      </c>
      <c r="S386" s="90">
        <v>143785.430989746</v>
      </c>
      <c r="T386" s="3"/>
      <c r="U386" s="91">
        <v>0</v>
      </c>
      <c r="V386" s="92">
        <v>1.17277461013146</v>
      </c>
      <c r="W386" s="91">
        <v>0</v>
      </c>
      <c r="X386" s="92">
        <v>8.5096158727537806E-3</v>
      </c>
      <c r="Y386" s="91">
        <v>0</v>
      </c>
      <c r="Z386" s="92">
        <v>18.1501559088356</v>
      </c>
      <c r="AA386" s="91">
        <v>9.1839131637243606E-3</v>
      </c>
      <c r="AB386" s="92">
        <v>21.8164196771686</v>
      </c>
      <c r="AC386" s="91"/>
      <c r="AD386" s="92"/>
      <c r="AE386" s="91"/>
      <c r="AF386" s="93"/>
      <c r="AG386" s="91">
        <v>0</v>
      </c>
      <c r="AH386" s="92">
        <v>-0.90622995212470403</v>
      </c>
      <c r="AI386" s="91">
        <v>0</v>
      </c>
      <c r="AJ386" s="92">
        <v>14.483375679905301</v>
      </c>
      <c r="AK386" s="91">
        <v>5.0422700000126497E-2</v>
      </c>
      <c r="AL386" s="91">
        <v>2.9811430635163599E-2</v>
      </c>
      <c r="AM386" s="92">
        <v>27.344380702474201</v>
      </c>
      <c r="AN386" s="3"/>
      <c r="AO386" s="94">
        <v>2.2522995950566799E-3</v>
      </c>
      <c r="AP386" s="94">
        <v>0</v>
      </c>
      <c r="AQ386" s="94">
        <v>1.9145081314491099E-3</v>
      </c>
      <c r="AR386" s="94">
        <v>0</v>
      </c>
      <c r="AS386" s="95">
        <v>1</v>
      </c>
      <c r="AT386" s="95">
        <v>0</v>
      </c>
      <c r="AU386" s="95">
        <v>7</v>
      </c>
      <c r="AV386" s="96">
        <v>5</v>
      </c>
      <c r="AW386" s="3"/>
      <c r="AX386" s="97">
        <v>2.9988030639742599E-3</v>
      </c>
      <c r="AY386" s="98">
        <v>-6.3936581175585196</v>
      </c>
      <c r="AZ386" s="98">
        <v>0.57949143643054402</v>
      </c>
      <c r="BA386" s="98">
        <v>-11.2158403044305</v>
      </c>
      <c r="BB386" s="89">
        <v>3.1004739658612801E-4</v>
      </c>
      <c r="BC386" s="99">
        <v>0</v>
      </c>
      <c r="BD386" s="86">
        <v>43682</v>
      </c>
      <c r="BE386" s="86"/>
      <c r="BF386" s="95"/>
      <c r="BG386" s="86"/>
      <c r="BH386" s="3"/>
    </row>
    <row r="387" spans="1:60" x14ac:dyDescent="0.25">
      <c r="A387" s="3"/>
      <c r="B387" s="81" t="s">
        <v>1564</v>
      </c>
      <c r="C387" s="81" t="s">
        <v>4185</v>
      </c>
      <c r="D387" s="81" t="s">
        <v>727</v>
      </c>
      <c r="E387" s="82" t="s">
        <v>1170</v>
      </c>
      <c r="F387" s="82" t="s">
        <v>1110</v>
      </c>
      <c r="G387" s="83" t="s">
        <v>1120</v>
      </c>
      <c r="H387" s="84" t="s">
        <v>1128</v>
      </c>
      <c r="I387" s="85" t="s">
        <v>3480</v>
      </c>
      <c r="J387" s="85" t="s">
        <v>4186</v>
      </c>
      <c r="K387" s="3"/>
      <c r="L387" s="86">
        <v>44029</v>
      </c>
      <c r="M387" s="87">
        <v>1055.1284999996401</v>
      </c>
      <c r="N387" s="88">
        <v>1055.1284999996401</v>
      </c>
      <c r="O387" s="88">
        <v>1371.5856999997</v>
      </c>
      <c r="P387" s="89">
        <f t="shared" si="5"/>
        <v>0.76927639300983597</v>
      </c>
      <c r="Q387" s="86">
        <v>43756</v>
      </c>
      <c r="R387" s="90">
        <v>110643.29399999999</v>
      </c>
      <c r="S387" s="90">
        <v>160142.275564941</v>
      </c>
      <c r="T387" s="3"/>
      <c r="U387" s="91">
        <v>-1.2598642717421201E-2</v>
      </c>
      <c r="V387" s="92">
        <v>-8.7089661610662006E-2</v>
      </c>
      <c r="W387" s="91">
        <v>9.1237941705912796E-4</v>
      </c>
      <c r="X387" s="92">
        <v>9.9747557578666601E-2</v>
      </c>
      <c r="Y387" s="91">
        <v>-0.17153347829851601</v>
      </c>
      <c r="Z387" s="92">
        <v>0.99680807898403101</v>
      </c>
      <c r="AA387" s="91">
        <v>-0.20287707443902001</v>
      </c>
      <c r="AB387" s="92">
        <v>0.61032091689412504</v>
      </c>
      <c r="AC387" s="91">
        <v>-0.289169980998849</v>
      </c>
      <c r="AD387" s="92">
        <v>-3.56880214749253</v>
      </c>
      <c r="AE387" s="91">
        <v>-0.26026623666897603</v>
      </c>
      <c r="AF387" s="93">
        <v>-5.1872139722108797</v>
      </c>
      <c r="AG387" s="91">
        <v>9.4825266933184996E-3</v>
      </c>
      <c r="AH387" s="92">
        <v>4.2022717207146301E-2</v>
      </c>
      <c r="AI387" s="91">
        <v>-0.133225641862809</v>
      </c>
      <c r="AJ387" s="92">
        <v>1.1608114936243501</v>
      </c>
      <c r="AK387" s="91">
        <v>5.5128500000137103E-2</v>
      </c>
      <c r="AL387" s="91">
        <v>4.1465675785730101E-3</v>
      </c>
      <c r="AM387" s="92">
        <v>-36.014237884432099</v>
      </c>
      <c r="AN387" s="3"/>
      <c r="AO387" s="94">
        <v>7.9844158039122703E-2</v>
      </c>
      <c r="AP387" s="94">
        <v>-0.130439981163363</v>
      </c>
      <c r="AQ387" s="94">
        <v>0.132578426768305</v>
      </c>
      <c r="AR387" s="94">
        <v>-0.13273478225892199</v>
      </c>
      <c r="AS387" s="95">
        <v>5</v>
      </c>
      <c r="AT387" s="95">
        <v>7</v>
      </c>
      <c r="AU387" s="95">
        <v>4</v>
      </c>
      <c r="AV387" s="96">
        <v>8</v>
      </c>
      <c r="AW387" s="3"/>
      <c r="AX387" s="97">
        <v>0.327018994105165</v>
      </c>
      <c r="AY387" s="98">
        <v>-0.51192817831997695</v>
      </c>
      <c r="AZ387" s="98">
        <v>5.1929086588984298E-2</v>
      </c>
      <c r="BA387" s="98">
        <v>-0.68199772891603105</v>
      </c>
      <c r="BB387" s="89">
        <v>3.3278641391116297E-2</v>
      </c>
      <c r="BC387" s="99">
        <v>-44.087496683525401</v>
      </c>
      <c r="BD387" s="86">
        <v>43756</v>
      </c>
      <c r="BE387" s="86">
        <v>43908</v>
      </c>
      <c r="BF387" s="95"/>
      <c r="BG387" s="86"/>
      <c r="BH387" s="3"/>
    </row>
    <row r="388" spans="1:60" x14ac:dyDescent="0.25">
      <c r="A388" s="3"/>
      <c r="B388" s="81" t="s">
        <v>102</v>
      </c>
      <c r="C388" s="81" t="s">
        <v>4187</v>
      </c>
      <c r="D388" s="81" t="s">
        <v>727</v>
      </c>
      <c r="E388" s="82" t="s">
        <v>1216</v>
      </c>
      <c r="F388" s="82" t="s">
        <v>1110</v>
      </c>
      <c r="G388" s="83" t="s">
        <v>1120</v>
      </c>
      <c r="H388" s="84" t="s">
        <v>1128</v>
      </c>
      <c r="I388" s="85" t="s">
        <v>3480</v>
      </c>
      <c r="J388" s="85" t="s">
        <v>1096</v>
      </c>
      <c r="K388" s="3"/>
      <c r="L388" s="86">
        <v>44029</v>
      </c>
      <c r="M388" s="87">
        <v>845.69880000036198</v>
      </c>
      <c r="N388" s="88">
        <v>845.69880000036198</v>
      </c>
      <c r="O388" s="88">
        <v>1115.8789000008301</v>
      </c>
      <c r="P388" s="89">
        <f t="shared" si="5"/>
        <v>0.75787686280270461</v>
      </c>
      <c r="Q388" s="86">
        <v>43756</v>
      </c>
      <c r="R388" s="90">
        <v>1135421.6580000001</v>
      </c>
      <c r="S388" s="90">
        <v>1301651.6107324201</v>
      </c>
      <c r="T388" s="3"/>
      <c r="U388" s="91">
        <v>-1.26525884134026E-2</v>
      </c>
      <c r="V388" s="92">
        <v>-9.2484231208800297E-2</v>
      </c>
      <c r="W388" s="91">
        <v>-7.2691696004767404E-4</v>
      </c>
      <c r="X388" s="92">
        <v>-6.4182080132013694E-2</v>
      </c>
      <c r="Y388" s="91">
        <v>-0.17973196974257</v>
      </c>
      <c r="Z388" s="92">
        <v>0.176958934578579</v>
      </c>
      <c r="AA388" s="91">
        <v>-0.218681385077653</v>
      </c>
      <c r="AB388" s="92">
        <v>-0.97011014696909104</v>
      </c>
      <c r="AC388" s="91">
        <v>-0.31706154998566499</v>
      </c>
      <c r="AD388" s="92">
        <v>-6.35795904617407</v>
      </c>
      <c r="AE388" s="91">
        <v>-0.303366203203914</v>
      </c>
      <c r="AF388" s="93">
        <v>-9.4972106257046107</v>
      </c>
      <c r="AG388" s="91">
        <v>8.54527780757053E-3</v>
      </c>
      <c r="AH388" s="92">
        <v>-5.1702171367651303E-2</v>
      </c>
      <c r="AI388" s="91">
        <v>-0.142600265827205</v>
      </c>
      <c r="AJ388" s="92">
        <v>0.223349097184837</v>
      </c>
      <c r="AK388" s="91">
        <v>-0.42459918517037298</v>
      </c>
      <c r="AL388" s="91">
        <v>-3.61190629255361E-2</v>
      </c>
      <c r="AM388" s="92">
        <v>-136.27832261542801</v>
      </c>
      <c r="AN388" s="3"/>
      <c r="AO388" s="94">
        <v>7.9784952002228196E-2</v>
      </c>
      <c r="AP388" s="94">
        <v>-0.13058252868999301</v>
      </c>
      <c r="AQ388" s="94">
        <v>0.13072289212694199</v>
      </c>
      <c r="AR388" s="94">
        <v>-0.13420271625553101</v>
      </c>
      <c r="AS388" s="95">
        <v>5</v>
      </c>
      <c r="AT388" s="95">
        <v>7</v>
      </c>
      <c r="AU388" s="95">
        <v>3</v>
      </c>
      <c r="AV388" s="96">
        <v>9</v>
      </c>
      <c r="AW388" s="3"/>
      <c r="AX388" s="97">
        <v>0.32708898569282602</v>
      </c>
      <c r="AY388" s="98">
        <v>-0.55979640056830204</v>
      </c>
      <c r="AZ388" s="98">
        <v>-0.42908229233671602</v>
      </c>
      <c r="BA388" s="98">
        <v>-0.74413012314835203</v>
      </c>
      <c r="BB388" s="89">
        <v>3.3282724808232203E-2</v>
      </c>
      <c r="BC388" s="99">
        <v>-44.550613870436798</v>
      </c>
      <c r="BD388" s="86">
        <v>43756</v>
      </c>
      <c r="BE388" s="86">
        <v>43908</v>
      </c>
      <c r="BF388" s="95"/>
      <c r="BG388" s="86"/>
      <c r="BH388" s="3"/>
    </row>
    <row r="389" spans="1:60" x14ac:dyDescent="0.25">
      <c r="A389" s="3"/>
      <c r="B389" s="81" t="s">
        <v>1565</v>
      </c>
      <c r="C389" s="81" t="s">
        <v>4188</v>
      </c>
      <c r="D389" s="81" t="s">
        <v>727</v>
      </c>
      <c r="E389" s="82" t="s">
        <v>1228</v>
      </c>
      <c r="F389" s="82" t="s">
        <v>1110</v>
      </c>
      <c r="G389" s="83" t="s">
        <v>1120</v>
      </c>
      <c r="H389" s="84" t="s">
        <v>1128</v>
      </c>
      <c r="I389" s="85" t="s">
        <v>3480</v>
      </c>
      <c r="J389" s="85" t="s">
        <v>4189</v>
      </c>
      <c r="K389" s="3"/>
      <c r="L389" s="86">
        <v>44029</v>
      </c>
      <c r="M389" s="87">
        <v>709.54330000001903</v>
      </c>
      <c r="N389" s="88">
        <v>709.54330000001903</v>
      </c>
      <c r="O389" s="88">
        <v>926.35240000020701</v>
      </c>
      <c r="P389" s="89">
        <f t="shared" si="5"/>
        <v>0.76595397172810309</v>
      </c>
      <c r="Q389" s="86">
        <v>43756</v>
      </c>
      <c r="R389" s="90">
        <v>388383.89500000002</v>
      </c>
      <c r="S389" s="90">
        <v>417874.00389306602</v>
      </c>
      <c r="T389" s="3"/>
      <c r="U389" s="91">
        <v>-1.26142486587923E-2</v>
      </c>
      <c r="V389" s="92">
        <v>-8.8650255747779697E-2</v>
      </c>
      <c r="W389" s="91">
        <v>4.3723277485696599E-4</v>
      </c>
      <c r="X389" s="92">
        <v>5.2232893358450397E-2</v>
      </c>
      <c r="Y389" s="91">
        <v>-0.173918682467192</v>
      </c>
      <c r="Z389" s="92">
        <v>0.75828766211634502</v>
      </c>
      <c r="AA389" s="91">
        <v>-0.207492408810067</v>
      </c>
      <c r="AB389" s="92">
        <v>0.148787479789462</v>
      </c>
      <c r="AC389" s="91">
        <v>-0.29737370456510698</v>
      </c>
      <c r="AD389" s="92">
        <v>-4.3891745041182704</v>
      </c>
      <c r="AE389" s="91">
        <v>-0.27303259996289903</v>
      </c>
      <c r="AF389" s="93">
        <v>-6.4638503016030899</v>
      </c>
      <c r="AG389" s="91">
        <v>9.2109234483359597E-3</v>
      </c>
      <c r="AH389" s="92">
        <v>1.4862392708891999E-2</v>
      </c>
      <c r="AI389" s="91">
        <v>-0.135953946659429</v>
      </c>
      <c r="AJ389" s="92">
        <v>0.88798101396241702</v>
      </c>
      <c r="AK389" s="91">
        <v>-0.29045669999963097</v>
      </c>
      <c r="AL389" s="91">
        <v>-2.6112532504157598E-2</v>
      </c>
      <c r="AM389" s="92">
        <v>-70.572757884394406</v>
      </c>
      <c r="AN389" s="3"/>
      <c r="AO389" s="94">
        <v>7.9826953164229095E-2</v>
      </c>
      <c r="AP389" s="94">
        <v>-0.130481323419226</v>
      </c>
      <c r="AQ389" s="94">
        <v>0.13204030973793099</v>
      </c>
      <c r="AR389" s="94">
        <v>-0.13316061045858099</v>
      </c>
      <c r="AS389" s="95">
        <v>5</v>
      </c>
      <c r="AT389" s="95">
        <v>7</v>
      </c>
      <c r="AU389" s="95">
        <v>4</v>
      </c>
      <c r="AV389" s="96">
        <v>8</v>
      </c>
      <c r="AW389" s="3"/>
      <c r="AX389" s="97">
        <v>0.32703915033605901</v>
      </c>
      <c r="AY389" s="98">
        <v>-0.52590633838553902</v>
      </c>
      <c r="AZ389" s="98">
        <v>-8.8334702367205906E-2</v>
      </c>
      <c r="BA389" s="98">
        <v>-0.70017301265488596</v>
      </c>
      <c r="BB389" s="89">
        <v>3.3279811151478503E-2</v>
      </c>
      <c r="BC389" s="99">
        <v>-44.222155628900502</v>
      </c>
      <c r="BD389" s="86">
        <v>43756</v>
      </c>
      <c r="BE389" s="86">
        <v>43908</v>
      </c>
      <c r="BF389" s="95"/>
      <c r="BG389" s="86"/>
      <c r="BH389" s="3"/>
    </row>
    <row r="390" spans="1:60" x14ac:dyDescent="0.25">
      <c r="A390" s="3"/>
      <c r="B390" s="81" t="s">
        <v>103</v>
      </c>
      <c r="C390" s="81" t="s">
        <v>4190</v>
      </c>
      <c r="D390" s="81" t="s">
        <v>727</v>
      </c>
      <c r="E390" s="82" t="s">
        <v>1229</v>
      </c>
      <c r="F390" s="82" t="s">
        <v>1110</v>
      </c>
      <c r="G390" s="83" t="s">
        <v>1120</v>
      </c>
      <c r="H390" s="84" t="s">
        <v>1128</v>
      </c>
      <c r="I390" s="85" t="s">
        <v>3480</v>
      </c>
      <c r="J390" s="85" t="s">
        <v>1096</v>
      </c>
      <c r="K390" s="3"/>
      <c r="L390" s="86">
        <v>44029</v>
      </c>
      <c r="M390" s="87">
        <v>943.20930000022099</v>
      </c>
      <c r="N390" s="88">
        <v>943.20930000022099</v>
      </c>
      <c r="O390" s="88">
        <v>1204.3278000000901</v>
      </c>
      <c r="P390" s="89">
        <f t="shared" si="5"/>
        <v>0.78318319979008244</v>
      </c>
      <c r="Q390" s="86">
        <v>43756</v>
      </c>
      <c r="R390" s="90">
        <v>1016826.144</v>
      </c>
      <c r="S390" s="90">
        <v>2258686.85246875</v>
      </c>
      <c r="T390" s="3"/>
      <c r="U390" s="91">
        <v>-1.2533849590909101E-2</v>
      </c>
      <c r="V390" s="92">
        <v>-8.0610348959453404E-2</v>
      </c>
      <c r="W390" s="91">
        <v>2.8835808461735702E-3</v>
      </c>
      <c r="X390" s="92">
        <v>0.29686770049011102</v>
      </c>
      <c r="Y390" s="91">
        <v>-0.16158606938086501</v>
      </c>
      <c r="Z390" s="92">
        <v>1.9915489707491401</v>
      </c>
      <c r="AA390" s="91">
        <v>-0.183488821256033</v>
      </c>
      <c r="AB390" s="92">
        <v>2.54914623519289</v>
      </c>
      <c r="AC390" s="91">
        <v>-0.25419404964661202</v>
      </c>
      <c r="AD390" s="92">
        <v>-7.1209012268809602E-2</v>
      </c>
      <c r="AE390" s="91">
        <v>-0.20501467952184599</v>
      </c>
      <c r="AF390" s="93">
        <v>0.33794174250215298</v>
      </c>
      <c r="AG390" s="91">
        <v>1.0608715385387799E-2</v>
      </c>
      <c r="AH390" s="92">
        <v>0.154641586414073</v>
      </c>
      <c r="AI390" s="91">
        <v>-0.121839965477266</v>
      </c>
      <c r="AJ390" s="92">
        <v>2.2993791321787298</v>
      </c>
      <c r="AK390" s="91">
        <v>-5.6790699999546598E-2</v>
      </c>
      <c r="AL390" s="91">
        <v>-1.4230174699150701E-2</v>
      </c>
      <c r="AM390" s="92">
        <v>-1.9879813259685799</v>
      </c>
      <c r="AN390" s="3"/>
      <c r="AO390" s="94">
        <v>7.9915175760106594E-2</v>
      </c>
      <c r="AP390" s="94">
        <v>-0.130268889222934</v>
      </c>
      <c r="AQ390" s="94">
        <v>0.13480886649631399</v>
      </c>
      <c r="AR390" s="94">
        <v>-0.130969755367987</v>
      </c>
      <c r="AS390" s="95">
        <v>5</v>
      </c>
      <c r="AT390" s="95">
        <v>7</v>
      </c>
      <c r="AU390" s="95">
        <v>6</v>
      </c>
      <c r="AV390" s="96">
        <v>6</v>
      </c>
      <c r="AW390" s="3"/>
      <c r="AX390" s="97">
        <v>0.32693703707016503</v>
      </c>
      <c r="AY390" s="98">
        <v>-0.453225198967175</v>
      </c>
      <c r="AZ390" s="98">
        <v>0.63899523017062199</v>
      </c>
      <c r="BA390" s="98">
        <v>-0.60538822180478702</v>
      </c>
      <c r="BB390" s="89">
        <v>3.3273952538329502E-2</v>
      </c>
      <c r="BC390" s="99">
        <v>-43.526612937159399</v>
      </c>
      <c r="BD390" s="86">
        <v>43756</v>
      </c>
      <c r="BE390" s="86">
        <v>43908</v>
      </c>
      <c r="BF390" s="95"/>
      <c r="BG390" s="86"/>
      <c r="BH390" s="3"/>
    </row>
    <row r="391" spans="1:60" x14ac:dyDescent="0.25">
      <c r="A391" s="3"/>
      <c r="B391" s="81" t="s">
        <v>1566</v>
      </c>
      <c r="C391" s="81" t="s">
        <v>4191</v>
      </c>
      <c r="D391" s="81" t="s">
        <v>727</v>
      </c>
      <c r="E391" s="82" t="s">
        <v>1230</v>
      </c>
      <c r="F391" s="82" t="s">
        <v>1110</v>
      </c>
      <c r="G391" s="83" t="s">
        <v>1120</v>
      </c>
      <c r="H391" s="84" t="s">
        <v>1128</v>
      </c>
      <c r="I391" s="85" t="s">
        <v>3480</v>
      </c>
      <c r="J391" s="85" t="s">
        <v>4192</v>
      </c>
      <c r="K391" s="3"/>
      <c r="L391" s="86">
        <v>44029</v>
      </c>
      <c r="M391" s="87">
        <v>1026.46590000018</v>
      </c>
      <c r="N391" s="88">
        <v>1026.46590000018</v>
      </c>
      <c r="O391" s="88">
        <v>1352.0731000006199</v>
      </c>
      <c r="P391" s="89">
        <f t="shared" ref="P391:P454" si="6">IFERROR(N391/O391,"")</f>
        <v>0.75917929289452579</v>
      </c>
      <c r="Q391" s="86">
        <v>43756</v>
      </c>
      <c r="R391" s="90">
        <v>196690.50599999999</v>
      </c>
      <c r="S391" s="90">
        <v>266812.608041992</v>
      </c>
      <c r="T391" s="3"/>
      <c r="U391" s="91">
        <v>-1.26463380793211E-2</v>
      </c>
      <c r="V391" s="92">
        <v>-9.1859197800658904E-2</v>
      </c>
      <c r="W391" s="91">
        <v>-5.3864626170252396E-4</v>
      </c>
      <c r="X391" s="92">
        <v>-4.53550102974987E-2</v>
      </c>
      <c r="Y391" s="91">
        <v>-0.17879298639483801</v>
      </c>
      <c r="Z391" s="92">
        <v>0.27085726935183602</v>
      </c>
      <c r="AA391" s="91">
        <v>-0.216879840352631</v>
      </c>
      <c r="AB391" s="92">
        <v>-0.78995567446690995</v>
      </c>
      <c r="AC391" s="91">
        <v>-0.313910002722114</v>
      </c>
      <c r="AD391" s="92">
        <v>-6.0428043198189698</v>
      </c>
      <c r="AE391" s="91">
        <v>-0.29853986889531398</v>
      </c>
      <c r="AF391" s="93">
        <v>-9.0145771948446107</v>
      </c>
      <c r="AG391" s="91">
        <v>8.6527891489822702E-3</v>
      </c>
      <c r="AH391" s="92">
        <v>-4.0951037226477603E-2</v>
      </c>
      <c r="AI391" s="91">
        <v>-0.14152704204388999</v>
      </c>
      <c r="AJ391" s="92">
        <v>0.33067147551628301</v>
      </c>
      <c r="AK391" s="91">
        <v>2.6465900000403102E-2</v>
      </c>
      <c r="AL391" s="91">
        <v>1.7402017219865201E-3</v>
      </c>
      <c r="AM391" s="92">
        <v>-91.171814098372096</v>
      </c>
      <c r="AN391" s="3"/>
      <c r="AO391" s="94">
        <v>7.9791759200816201E-2</v>
      </c>
      <c r="AP391" s="94">
        <v>-0.13056603222954399</v>
      </c>
      <c r="AQ391" s="94">
        <v>0.130936392315634</v>
      </c>
      <c r="AR391" s="94">
        <v>-0.13403365476551701</v>
      </c>
      <c r="AS391" s="95">
        <v>5</v>
      </c>
      <c r="AT391" s="95">
        <v>7</v>
      </c>
      <c r="AU391" s="95">
        <v>3</v>
      </c>
      <c r="AV391" s="96">
        <v>9</v>
      </c>
      <c r="AW391" s="3"/>
      <c r="AX391" s="97">
        <v>0.32708074911264701</v>
      </c>
      <c r="AY391" s="98">
        <v>-0.55433996444753597</v>
      </c>
      <c r="AZ391" s="98">
        <v>-0.37415489119439399</v>
      </c>
      <c r="BA391" s="98">
        <v>-0.73706345957179997</v>
      </c>
      <c r="BB391" s="89">
        <v>3.3282237171952098E-2</v>
      </c>
      <c r="BC391" s="99">
        <v>-44.4975349336164</v>
      </c>
      <c r="BD391" s="86">
        <v>43756</v>
      </c>
      <c r="BE391" s="86">
        <v>43908</v>
      </c>
      <c r="BF391" s="95"/>
      <c r="BG391" s="86"/>
      <c r="BH391" s="3"/>
    </row>
    <row r="392" spans="1:60" x14ac:dyDescent="0.25">
      <c r="A392" s="3"/>
      <c r="B392" s="81" t="s">
        <v>104</v>
      </c>
      <c r="C392" s="81" t="s">
        <v>4193</v>
      </c>
      <c r="D392" s="81" t="s">
        <v>727</v>
      </c>
      <c r="E392" s="82" t="s">
        <v>1218</v>
      </c>
      <c r="F392" s="82" t="s">
        <v>1110</v>
      </c>
      <c r="G392" s="83" t="s">
        <v>1120</v>
      </c>
      <c r="H392" s="84" t="s">
        <v>1128</v>
      </c>
      <c r="I392" s="85" t="s">
        <v>3480</v>
      </c>
      <c r="J392" s="85" t="s">
        <v>1096</v>
      </c>
      <c r="K392" s="3"/>
      <c r="L392" s="86">
        <v>44029</v>
      </c>
      <c r="M392" s="87">
        <v>1121.65719999932</v>
      </c>
      <c r="N392" s="88">
        <v>1121.65719999932</v>
      </c>
      <c r="O392" s="88">
        <v>1489.42149999924</v>
      </c>
      <c r="P392" s="89">
        <f t="shared" si="6"/>
        <v>0.75308245516792416</v>
      </c>
      <c r="Q392" s="86">
        <v>43756</v>
      </c>
      <c r="R392" s="90">
        <v>2494736.4049999998</v>
      </c>
      <c r="S392" s="90">
        <v>3245686.9800429698</v>
      </c>
      <c r="T392" s="3"/>
      <c r="U392" s="91">
        <v>-1.26755050123393E-2</v>
      </c>
      <c r="V392" s="92">
        <v>-9.4775891102472101E-2</v>
      </c>
      <c r="W392" s="91">
        <v>-1.42336208318739E-3</v>
      </c>
      <c r="X392" s="92">
        <v>-0.13382659244598499</v>
      </c>
      <c r="Y392" s="91">
        <v>-0.18319238974538199</v>
      </c>
      <c r="Z392" s="92">
        <v>-0.16908306570258</v>
      </c>
      <c r="AA392" s="91">
        <v>-0.225303544864</v>
      </c>
      <c r="AB392" s="92">
        <v>-1.6323261256038699</v>
      </c>
      <c r="AC392" s="91">
        <v>-0.329794859330868</v>
      </c>
      <c r="AD392" s="92">
        <v>-7.6312899806944197</v>
      </c>
      <c r="AE392" s="91">
        <v>-0.32397640474955602</v>
      </c>
      <c r="AF392" s="93">
        <v>-11.558230780268801</v>
      </c>
      <c r="AG392" s="91">
        <v>8.1469144588481902E-3</v>
      </c>
      <c r="AH392" s="92">
        <v>-9.1538506239885506E-2</v>
      </c>
      <c r="AI392" s="91">
        <v>-0.14655432031038801</v>
      </c>
      <c r="AJ392" s="92">
        <v>-0.17205635113350601</v>
      </c>
      <c r="AK392" s="91">
        <v>-0.328863386147423</v>
      </c>
      <c r="AL392" s="91">
        <v>-3.0282682459073802E-2</v>
      </c>
      <c r="AM392" s="92">
        <v>-74.413426499231704</v>
      </c>
      <c r="AN392" s="3"/>
      <c r="AO392" s="94">
        <v>7.9759784188354402E-2</v>
      </c>
      <c r="AP392" s="94">
        <v>-0.130643029217026</v>
      </c>
      <c r="AQ392" s="94">
        <v>0.12993569942962499</v>
      </c>
      <c r="AR392" s="94">
        <v>-0.13482572859808001</v>
      </c>
      <c r="AS392" s="95">
        <v>5</v>
      </c>
      <c r="AT392" s="95">
        <v>7</v>
      </c>
      <c r="AU392" s="95">
        <v>3</v>
      </c>
      <c r="AV392" s="96">
        <v>9</v>
      </c>
      <c r="AW392" s="3"/>
      <c r="AX392" s="97">
        <v>0.32711908406752599</v>
      </c>
      <c r="AY392" s="98">
        <v>-0.57985815873871605</v>
      </c>
      <c r="AZ392" s="98">
        <v>-0.63119466602074703</v>
      </c>
      <c r="BA392" s="98">
        <v>-0.77007767932445903</v>
      </c>
      <c r="BB392" s="89">
        <v>3.3284497403292299E-2</v>
      </c>
      <c r="BC392" s="99">
        <v>-44.7462924363208</v>
      </c>
      <c r="BD392" s="86">
        <v>43756</v>
      </c>
      <c r="BE392" s="86">
        <v>43908</v>
      </c>
      <c r="BF392" s="95"/>
      <c r="BG392" s="86"/>
      <c r="BH392" s="3"/>
    </row>
    <row r="393" spans="1:60" x14ac:dyDescent="0.25">
      <c r="A393" s="3"/>
      <c r="B393" s="81" t="s">
        <v>1567</v>
      </c>
      <c r="C393" s="81" t="s">
        <v>4194</v>
      </c>
      <c r="D393" s="81" t="s">
        <v>727</v>
      </c>
      <c r="E393" s="82" t="s">
        <v>1231</v>
      </c>
      <c r="F393" s="82" t="s">
        <v>1110</v>
      </c>
      <c r="G393" s="83" t="s">
        <v>1120</v>
      </c>
      <c r="H393" s="84" t="s">
        <v>1128</v>
      </c>
      <c r="I393" s="85" t="s">
        <v>3480</v>
      </c>
      <c r="J393" s="85" t="s">
        <v>1096</v>
      </c>
      <c r="K393" s="3"/>
      <c r="L393" s="86">
        <v>44029</v>
      </c>
      <c r="M393" s="87">
        <v>780.228799999692</v>
      </c>
      <c r="N393" s="88">
        <v>780.228799999692</v>
      </c>
      <c r="O393" s="88"/>
      <c r="P393" s="89" t="str">
        <f t="shared" si="6"/>
        <v/>
      </c>
      <c r="Q393" s="86"/>
      <c r="R393" s="90">
        <v>669701.71499999997</v>
      </c>
      <c r="S393" s="90"/>
      <c r="T393" s="3"/>
      <c r="U393" s="91">
        <v>-1.2560845750158501E-2</v>
      </c>
      <c r="V393" s="92">
        <v>-8.3309964884392698E-2</v>
      </c>
      <c r="W393" s="91">
        <v>2.0615866251318901E-3</v>
      </c>
      <c r="X393" s="92">
        <v>0.21466827838594299</v>
      </c>
      <c r="Y393" s="91">
        <v>-0.165745281561685</v>
      </c>
      <c r="Z393" s="92">
        <v>1.5756277526670599</v>
      </c>
      <c r="AA393" s="91"/>
      <c r="AB393" s="92"/>
      <c r="AC393" s="91"/>
      <c r="AD393" s="92"/>
      <c r="AE393" s="91"/>
      <c r="AF393" s="93"/>
      <c r="AG393" s="91">
        <v>1.01392120341188E-2</v>
      </c>
      <c r="AH393" s="92">
        <v>0.107691251287179</v>
      </c>
      <c r="AI393" s="91">
        <v>-0.126602187018725</v>
      </c>
      <c r="AJ393" s="92">
        <v>1.8231569780327801</v>
      </c>
      <c r="AK393" s="91">
        <v>-0.21977120000054101</v>
      </c>
      <c r="AL393" s="91">
        <v>-0.27317767896427497</v>
      </c>
      <c r="AM393" s="92">
        <v>0.80121616821270403</v>
      </c>
      <c r="AN393" s="3"/>
      <c r="AO393" s="94">
        <v>7.9885543595082695E-2</v>
      </c>
      <c r="AP393" s="94">
        <v>-0.13034014005286701</v>
      </c>
      <c r="AQ393" s="94">
        <v>0.13387926625553501</v>
      </c>
      <c r="AR393" s="94">
        <v>-0.13170543469372201</v>
      </c>
      <c r="AS393" s="95"/>
      <c r="AT393" s="95"/>
      <c r="AU393" s="95"/>
      <c r="AV393" s="96"/>
      <c r="AW393" s="3"/>
      <c r="AX393" s="97"/>
      <c r="AY393" s="98"/>
      <c r="AZ393" s="98"/>
      <c r="BA393" s="98"/>
      <c r="BB393" s="89"/>
      <c r="BC393" s="99">
        <v>-43.760978211823399</v>
      </c>
      <c r="BD393" s="86">
        <v>43756</v>
      </c>
      <c r="BE393" s="86">
        <v>43908</v>
      </c>
      <c r="BF393" s="95"/>
      <c r="BG393" s="86"/>
      <c r="BH393" s="3"/>
    </row>
    <row r="394" spans="1:60" x14ac:dyDescent="0.25">
      <c r="A394" s="3"/>
      <c r="B394" s="81" t="s">
        <v>1568</v>
      </c>
      <c r="C394" s="81" t="s">
        <v>4195</v>
      </c>
      <c r="D394" s="81" t="s">
        <v>728</v>
      </c>
      <c r="E394" s="82" t="s">
        <v>1170</v>
      </c>
      <c r="F394" s="82" t="s">
        <v>1110</v>
      </c>
      <c r="G394" s="83" t="s">
        <v>1123</v>
      </c>
      <c r="H394" s="84" t="s">
        <v>1131</v>
      </c>
      <c r="I394" s="85" t="s">
        <v>3480</v>
      </c>
      <c r="J394" s="85" t="s">
        <v>4196</v>
      </c>
      <c r="K394" s="3"/>
      <c r="L394" s="86">
        <v>44029</v>
      </c>
      <c r="M394" s="87">
        <v>1807.8760999999899</v>
      </c>
      <c r="N394" s="88">
        <v>1807.8760999999899</v>
      </c>
      <c r="O394" s="88">
        <v>1822.0958999991401</v>
      </c>
      <c r="P394" s="89">
        <f t="shared" si="6"/>
        <v>0.9921959102157264</v>
      </c>
      <c r="Q394" s="86">
        <v>44020</v>
      </c>
      <c r="R394" s="90">
        <v>1990952.9</v>
      </c>
      <c r="S394" s="90">
        <v>1827645.4603007799</v>
      </c>
      <c r="T394" s="3"/>
      <c r="U394" s="91">
        <v>-3.1954517007761799E-3</v>
      </c>
      <c r="V394" s="92">
        <v>0.85322944005383805</v>
      </c>
      <c r="W394" s="91">
        <v>-2.7081528787675801E-3</v>
      </c>
      <c r="X394" s="92">
        <v>-0.26230567200400401</v>
      </c>
      <c r="Y394" s="91">
        <v>2.0074788793863301E-2</v>
      </c>
      <c r="Z394" s="92">
        <v>20.157634788221898</v>
      </c>
      <c r="AA394" s="91">
        <v>3.1827672968574902E-2</v>
      </c>
      <c r="AB394" s="92">
        <v>24.080795657646402</v>
      </c>
      <c r="AC394" s="91">
        <v>9.4705874516948799E-2</v>
      </c>
      <c r="AD394" s="92">
        <v>34.818783404072697</v>
      </c>
      <c r="AE394" s="91">
        <v>0.129880827526067</v>
      </c>
      <c r="AF394" s="93">
        <v>33.8274924472789</v>
      </c>
      <c r="AG394" s="91">
        <v>-5.6960252832141097E-3</v>
      </c>
      <c r="AH394" s="92">
        <v>-1.47583248044612</v>
      </c>
      <c r="AI394" s="91">
        <v>2.4366173904127202E-2</v>
      </c>
      <c r="AJ394" s="92">
        <v>16.919993070332598</v>
      </c>
      <c r="AK394" s="91">
        <v>0.80787609999999399</v>
      </c>
      <c r="AL394" s="91">
        <v>4.6213928226279698E-2</v>
      </c>
      <c r="AM394" s="92">
        <v>52.5189527334296</v>
      </c>
      <c r="AN394" s="3"/>
      <c r="AO394" s="94">
        <v>1.21140243918489E-2</v>
      </c>
      <c r="AP394" s="94">
        <v>-1.5740111169179699E-2</v>
      </c>
      <c r="AQ394" s="94">
        <v>2.4032873396208701E-2</v>
      </c>
      <c r="AR394" s="94">
        <v>-1.42811711384638E-2</v>
      </c>
      <c r="AS394" s="95">
        <v>7</v>
      </c>
      <c r="AT394" s="95">
        <v>5</v>
      </c>
      <c r="AU394" s="95">
        <v>7</v>
      </c>
      <c r="AV394" s="96">
        <v>5</v>
      </c>
      <c r="AW394" s="3"/>
      <c r="AX394" s="97">
        <v>3.2034981346187097E-2</v>
      </c>
      <c r="AY394" s="98">
        <v>0.17512211664461599</v>
      </c>
      <c r="AZ394" s="98">
        <v>0.66435311946406705</v>
      </c>
      <c r="BA394" s="98">
        <v>0.23355994485996201</v>
      </c>
      <c r="BB394" s="89">
        <v>3.3047162675575201E-3</v>
      </c>
      <c r="BC394" s="99">
        <v>-4.1311088150541799</v>
      </c>
      <c r="BD394" s="86">
        <v>43747</v>
      </c>
      <c r="BE394" s="86">
        <v>43783</v>
      </c>
      <c r="BF394" s="95">
        <v>152</v>
      </c>
      <c r="BG394" s="86">
        <v>43959</v>
      </c>
      <c r="BH394" s="3"/>
    </row>
    <row r="395" spans="1:60" x14ac:dyDescent="0.25">
      <c r="A395" s="3"/>
      <c r="B395" s="81" t="s">
        <v>1569</v>
      </c>
      <c r="C395" s="81" t="s">
        <v>4197</v>
      </c>
      <c r="D395" s="81" t="s">
        <v>728</v>
      </c>
      <c r="E395" s="82" t="s">
        <v>1216</v>
      </c>
      <c r="F395" s="82" t="s">
        <v>1110</v>
      </c>
      <c r="G395" s="83" t="s">
        <v>1123</v>
      </c>
      <c r="H395" s="84" t="s">
        <v>1131</v>
      </c>
      <c r="I395" s="85" t="s">
        <v>3480</v>
      </c>
      <c r="J395" s="85" t="s">
        <v>4198</v>
      </c>
      <c r="K395" s="3"/>
      <c r="L395" s="86">
        <v>44029</v>
      </c>
      <c r="M395" s="87">
        <v>10667.2686000019</v>
      </c>
      <c r="N395" s="88">
        <v>10667.2686000019</v>
      </c>
      <c r="O395" s="88">
        <v>10752.334399998201</v>
      </c>
      <c r="P395" s="89">
        <f t="shared" si="6"/>
        <v>0.99208862030962186</v>
      </c>
      <c r="Q395" s="86">
        <v>44020</v>
      </c>
      <c r="R395" s="90">
        <v>29256227.296999998</v>
      </c>
      <c r="S395" s="90">
        <v>22394984.3096563</v>
      </c>
      <c r="T395" s="3"/>
      <c r="U395" s="91">
        <v>-3.2074196496978402E-3</v>
      </c>
      <c r="V395" s="92">
        <v>0.85203264516167099</v>
      </c>
      <c r="W395" s="91">
        <v>-3.0676649539600502E-3</v>
      </c>
      <c r="X395" s="92">
        <v>-0.29825687952325097</v>
      </c>
      <c r="Y395" s="91">
        <v>1.78456860940059E-2</v>
      </c>
      <c r="Z395" s="92">
        <v>19.934724518243499</v>
      </c>
      <c r="AA395" s="91">
        <v>2.72917592301383E-2</v>
      </c>
      <c r="AB395" s="92">
        <v>23.627204283809998</v>
      </c>
      <c r="AC395" s="91">
        <v>8.5108345802000301E-2</v>
      </c>
      <c r="AD395" s="92">
        <v>33.859030532592399</v>
      </c>
      <c r="AE395" s="91">
        <v>0.11505817573197399</v>
      </c>
      <c r="AF395" s="93">
        <v>32.345227267884198</v>
      </c>
      <c r="AG395" s="91">
        <v>-5.8990998732042499E-3</v>
      </c>
      <c r="AH395" s="92">
        <v>-1.49613993944513</v>
      </c>
      <c r="AI395" s="91">
        <v>2.1918737998930699E-2</v>
      </c>
      <c r="AJ395" s="92">
        <v>16.675249479798399</v>
      </c>
      <c r="AK395" s="91">
        <v>0.86738569329841997</v>
      </c>
      <c r="AL395" s="91">
        <v>4.2446107339856098E-2</v>
      </c>
      <c r="AM395" s="92">
        <v>-7.0798347685486096</v>
      </c>
      <c r="AN395" s="3"/>
      <c r="AO395" s="94">
        <v>1.21018304798781E-2</v>
      </c>
      <c r="AP395" s="94">
        <v>-1.5751988344163699E-2</v>
      </c>
      <c r="AQ395" s="94">
        <v>2.3663703846977999E-2</v>
      </c>
      <c r="AR395" s="94">
        <v>-1.46377835108069E-2</v>
      </c>
      <c r="AS395" s="95">
        <v>7</v>
      </c>
      <c r="AT395" s="95">
        <v>5</v>
      </c>
      <c r="AU395" s="95">
        <v>7</v>
      </c>
      <c r="AV395" s="96">
        <v>5</v>
      </c>
      <c r="AW395" s="3"/>
      <c r="AX395" s="97">
        <v>3.2027536505047499E-2</v>
      </c>
      <c r="AY395" s="98">
        <v>4.4942548064170799E-2</v>
      </c>
      <c r="AZ395" s="98">
        <v>0.64922268383452297</v>
      </c>
      <c r="BA395" s="98">
        <v>5.9722534660750198E-2</v>
      </c>
      <c r="BB395" s="89">
        <v>3.3038987288318798E-3</v>
      </c>
      <c r="BC395" s="99">
        <v>-4.1727083049045204</v>
      </c>
      <c r="BD395" s="86">
        <v>43747</v>
      </c>
      <c r="BE395" s="86">
        <v>43783</v>
      </c>
      <c r="BF395" s="95">
        <v>154</v>
      </c>
      <c r="BG395" s="86">
        <v>43963</v>
      </c>
      <c r="BH395" s="3"/>
    </row>
    <row r="396" spans="1:60" x14ac:dyDescent="0.25">
      <c r="A396" s="3"/>
      <c r="B396" s="81" t="s">
        <v>1570</v>
      </c>
      <c r="C396" s="81" t="s">
        <v>4199</v>
      </c>
      <c r="D396" s="81" t="s">
        <v>728</v>
      </c>
      <c r="E396" s="82" t="s">
        <v>1164</v>
      </c>
      <c r="F396" s="82" t="s">
        <v>1110</v>
      </c>
      <c r="G396" s="83" t="s">
        <v>1123</v>
      </c>
      <c r="H396" s="84" t="s">
        <v>1131</v>
      </c>
      <c r="I396" s="85" t="s">
        <v>3480</v>
      </c>
      <c r="J396" s="85" t="s">
        <v>4200</v>
      </c>
      <c r="K396" s="3"/>
      <c r="L396" s="86">
        <v>44029</v>
      </c>
      <c r="M396" s="87">
        <v>1000</v>
      </c>
      <c r="N396" s="88">
        <v>1000</v>
      </c>
      <c r="O396" s="88">
        <v>1000</v>
      </c>
      <c r="P396" s="89">
        <f t="shared" si="6"/>
        <v>1</v>
      </c>
      <c r="Q396" s="86">
        <v>44029</v>
      </c>
      <c r="R396" s="90">
        <v>0</v>
      </c>
      <c r="S396" s="90">
        <v>0</v>
      </c>
      <c r="T396" s="3"/>
      <c r="U396" s="91">
        <v>0</v>
      </c>
      <c r="V396" s="92">
        <v>1.17277461013146</v>
      </c>
      <c r="W396" s="91">
        <v>0</v>
      </c>
      <c r="X396" s="92">
        <v>8.5096158727537806E-3</v>
      </c>
      <c r="Y396" s="91">
        <v>0</v>
      </c>
      <c r="Z396" s="92">
        <v>18.1501559088356</v>
      </c>
      <c r="AA396" s="91">
        <v>0</v>
      </c>
      <c r="AB396" s="92">
        <v>20.8980283607962</v>
      </c>
      <c r="AC396" s="91">
        <v>0</v>
      </c>
      <c r="AD396" s="92">
        <v>25.348195952392398</v>
      </c>
      <c r="AE396" s="91">
        <v>0</v>
      </c>
      <c r="AF396" s="93">
        <v>20.8394096946868</v>
      </c>
      <c r="AG396" s="91">
        <v>0</v>
      </c>
      <c r="AH396" s="92">
        <v>-0.90622995212470403</v>
      </c>
      <c r="AI396" s="91">
        <v>0</v>
      </c>
      <c r="AJ396" s="92">
        <v>14.483375679905301</v>
      </c>
      <c r="AK396" s="91">
        <v>0</v>
      </c>
      <c r="AL396" s="91">
        <v>0</v>
      </c>
      <c r="AM396" s="92">
        <v>-70.926801953697606</v>
      </c>
      <c r="AN396" s="3"/>
      <c r="AO396" s="94">
        <v>0</v>
      </c>
      <c r="AP396" s="94">
        <v>0</v>
      </c>
      <c r="AQ396" s="94">
        <v>0</v>
      </c>
      <c r="AR396" s="94">
        <v>0</v>
      </c>
      <c r="AS396" s="95">
        <v>0</v>
      </c>
      <c r="AT396" s="95">
        <v>0</v>
      </c>
      <c r="AU396" s="95">
        <v>7</v>
      </c>
      <c r="AV396" s="96">
        <v>5</v>
      </c>
      <c r="AW396" s="3"/>
      <c r="AX396" s="97">
        <v>0</v>
      </c>
      <c r="AY396" s="98">
        <v>-113.07365610974399</v>
      </c>
      <c r="AZ396" s="98">
        <v>0.54787164163735702</v>
      </c>
      <c r="BA396" s="98">
        <v>-15.957369743191499</v>
      </c>
      <c r="BB396" s="89">
        <v>0</v>
      </c>
      <c r="BC396" s="99">
        <v>0</v>
      </c>
      <c r="BD396" s="86">
        <v>43664</v>
      </c>
      <c r="BE396" s="86"/>
      <c r="BF396" s="95"/>
      <c r="BG396" s="86"/>
      <c r="BH396" s="3"/>
    </row>
    <row r="397" spans="1:60" x14ac:dyDescent="0.25">
      <c r="A397" s="3"/>
      <c r="B397" s="81" t="s">
        <v>1571</v>
      </c>
      <c r="C397" s="81" t="s">
        <v>4201</v>
      </c>
      <c r="D397" s="81" t="s">
        <v>728</v>
      </c>
      <c r="E397" s="82" t="s">
        <v>1228</v>
      </c>
      <c r="F397" s="82" t="s">
        <v>1110</v>
      </c>
      <c r="G397" s="83" t="s">
        <v>1123</v>
      </c>
      <c r="H397" s="84" t="s">
        <v>1131</v>
      </c>
      <c r="I397" s="85" t="s">
        <v>3480</v>
      </c>
      <c r="J397" s="85" t="s">
        <v>4202</v>
      </c>
      <c r="K397" s="3"/>
      <c r="L397" s="86">
        <v>44029</v>
      </c>
      <c r="M397" s="87">
        <v>1645.52529999986</v>
      </c>
      <c r="N397" s="88">
        <v>1645.52529999986</v>
      </c>
      <c r="O397" s="88">
        <v>1658.54949999973</v>
      </c>
      <c r="P397" s="89">
        <f t="shared" si="6"/>
        <v>0.99214723467712473</v>
      </c>
      <c r="Q397" s="86">
        <v>44020</v>
      </c>
      <c r="R397" s="90">
        <v>19068696.567000002</v>
      </c>
      <c r="S397" s="90">
        <v>11174677.768437499</v>
      </c>
      <c r="T397" s="3"/>
      <c r="U397" s="91">
        <v>-3.2009146543714498E-3</v>
      </c>
      <c r="V397" s="92">
        <v>0.85268314469431095</v>
      </c>
      <c r="W397" s="91">
        <v>-2.8714799573208399E-3</v>
      </c>
      <c r="X397" s="92">
        <v>-0.27863837985933099</v>
      </c>
      <c r="Y397" s="91">
        <v>1.90612617625447E-2</v>
      </c>
      <c r="Z397" s="92">
        <v>20.056282085104598</v>
      </c>
      <c r="AA397" s="91">
        <v>2.9763429021841099E-2</v>
      </c>
      <c r="AB397" s="92">
        <v>23.874371262994799</v>
      </c>
      <c r="AC397" s="91">
        <v>9.0332474399474394E-2</v>
      </c>
      <c r="AD397" s="92">
        <v>34.381443392369</v>
      </c>
      <c r="AE397" s="91">
        <v>0.12311813205451499</v>
      </c>
      <c r="AF397" s="93">
        <v>33.151222900138201</v>
      </c>
      <c r="AG397" s="91">
        <v>-5.78821143335517E-3</v>
      </c>
      <c r="AH397" s="92">
        <v>-1.4850510954602201</v>
      </c>
      <c r="AI397" s="91">
        <v>2.3253140041561E-2</v>
      </c>
      <c r="AJ397" s="92">
        <v>16.808689684054102</v>
      </c>
      <c r="AK397" s="91">
        <v>0.64552529999986297</v>
      </c>
      <c r="AL397" s="91">
        <v>3.8730300588213099E-2</v>
      </c>
      <c r="AM397" s="92">
        <v>36.283872733416501</v>
      </c>
      <c r="AN397" s="3"/>
      <c r="AO397" s="94">
        <v>1.2108467313737501E-2</v>
      </c>
      <c r="AP397" s="94">
        <v>-1.57455439702971E-2</v>
      </c>
      <c r="AQ397" s="94">
        <v>2.38649474777048E-2</v>
      </c>
      <c r="AR397" s="94">
        <v>-1.4443328384913899E-2</v>
      </c>
      <c r="AS397" s="95">
        <v>7</v>
      </c>
      <c r="AT397" s="95">
        <v>5</v>
      </c>
      <c r="AU397" s="95">
        <v>7</v>
      </c>
      <c r="AV397" s="96">
        <v>5</v>
      </c>
      <c r="AW397" s="3"/>
      <c r="AX397" s="97">
        <v>3.2031549638304603E-2</v>
      </c>
      <c r="AY397" s="98">
        <v>0.11588751447118301</v>
      </c>
      <c r="AZ397" s="98">
        <v>0.65746763595961999</v>
      </c>
      <c r="BA397" s="98">
        <v>0.154304400815818</v>
      </c>
      <c r="BB397" s="89">
        <v>3.3043396882249001E-3</v>
      </c>
      <c r="BC397" s="99">
        <v>-4.1500298535902402</v>
      </c>
      <c r="BD397" s="86">
        <v>43747</v>
      </c>
      <c r="BE397" s="86">
        <v>43783</v>
      </c>
      <c r="BF397" s="95">
        <v>153</v>
      </c>
      <c r="BG397" s="86">
        <v>43962</v>
      </c>
      <c r="BH397" s="3"/>
    </row>
    <row r="398" spans="1:60" x14ac:dyDescent="0.25">
      <c r="A398" s="3"/>
      <c r="B398" s="81" t="s">
        <v>105</v>
      </c>
      <c r="C398" s="81" t="s">
        <v>4203</v>
      </c>
      <c r="D398" s="81" t="s">
        <v>728</v>
      </c>
      <c r="E398" s="82" t="s">
        <v>1229</v>
      </c>
      <c r="F398" s="82" t="s">
        <v>1110</v>
      </c>
      <c r="G398" s="83" t="s">
        <v>1123</v>
      </c>
      <c r="H398" s="84" t="s">
        <v>1131</v>
      </c>
      <c r="I398" s="85" t="s">
        <v>3480</v>
      </c>
      <c r="J398" s="85" t="s">
        <v>1096</v>
      </c>
      <c r="K398" s="3"/>
      <c r="L398" s="86">
        <v>44029</v>
      </c>
      <c r="M398" s="87">
        <v>1190.96189999953</v>
      </c>
      <c r="N398" s="88">
        <v>1190.96189999953</v>
      </c>
      <c r="O398" s="88">
        <v>1200.1964999996101</v>
      </c>
      <c r="P398" s="89">
        <f t="shared" si="6"/>
        <v>0.99230575993174197</v>
      </c>
      <c r="Q398" s="86">
        <v>44020</v>
      </c>
      <c r="R398" s="90">
        <v>5170878.4440000001</v>
      </c>
      <c r="S398" s="90">
        <v>5041635.0456640599</v>
      </c>
      <c r="T398" s="3"/>
      <c r="U398" s="91">
        <v>-3.1832198656047699E-3</v>
      </c>
      <c r="V398" s="92">
        <v>0.85445262357097795</v>
      </c>
      <c r="W398" s="91">
        <v>-2.3401776998071E-3</v>
      </c>
      <c r="X398" s="92">
        <v>-0.22550815410795599</v>
      </c>
      <c r="Y398" s="91">
        <v>2.23602753194427E-2</v>
      </c>
      <c r="Z398" s="92">
        <v>20.386183440772601</v>
      </c>
      <c r="AA398" s="91">
        <v>3.6486447441347998E-2</v>
      </c>
      <c r="AB398" s="92">
        <v>24.546673104923698</v>
      </c>
      <c r="AC398" s="91">
        <v>0.104608162731893</v>
      </c>
      <c r="AD398" s="92">
        <v>35.809012225596199</v>
      </c>
      <c r="AE398" s="91">
        <v>0.145243658622348</v>
      </c>
      <c r="AF398" s="93">
        <v>35.3637755569071</v>
      </c>
      <c r="AG398" s="91">
        <v>-5.4879448507563202E-3</v>
      </c>
      <c r="AH398" s="92">
        <v>-1.45502443720034</v>
      </c>
      <c r="AI398" s="91">
        <v>2.6875688108702899E-2</v>
      </c>
      <c r="AJ398" s="92">
        <v>17.170944490790099</v>
      </c>
      <c r="AK398" s="91">
        <v>0.19096189999982</v>
      </c>
      <c r="AL398" s="91">
        <v>4.6350593765964697E-2</v>
      </c>
      <c r="AM398" s="92">
        <v>26.084018264664302</v>
      </c>
      <c r="AN398" s="3"/>
      <c r="AO398" s="94">
        <v>1.21265542511537E-2</v>
      </c>
      <c r="AP398" s="94">
        <v>-1.5727973776847599E-2</v>
      </c>
      <c r="AQ398" s="94">
        <v>2.4410625979726298E-2</v>
      </c>
      <c r="AR398" s="94">
        <v>-1.3916744096604801E-2</v>
      </c>
      <c r="AS398" s="95">
        <v>7</v>
      </c>
      <c r="AT398" s="95">
        <v>5</v>
      </c>
      <c r="AU398" s="95">
        <v>7</v>
      </c>
      <c r="AV398" s="96">
        <v>5</v>
      </c>
      <c r="AW398" s="3"/>
      <c r="AX398" s="97">
        <v>3.20433427090029E-2</v>
      </c>
      <c r="AY398" s="98">
        <v>0.30873702887947702</v>
      </c>
      <c r="AZ398" s="98">
        <v>0.67988954506654398</v>
      </c>
      <c r="BA398" s="98">
        <v>0.41328736401464999</v>
      </c>
      <c r="BB398" s="89">
        <v>3.3056298766086902E-3</v>
      </c>
      <c r="BC398" s="99">
        <v>-4.0885487155974296</v>
      </c>
      <c r="BD398" s="86">
        <v>43747</v>
      </c>
      <c r="BE398" s="86">
        <v>43783</v>
      </c>
      <c r="BF398" s="95">
        <v>146</v>
      </c>
      <c r="BG398" s="86">
        <v>43951</v>
      </c>
      <c r="BH398" s="3"/>
    </row>
    <row r="399" spans="1:60" x14ac:dyDescent="0.25">
      <c r="A399" s="3"/>
      <c r="B399" s="81" t="s">
        <v>1572</v>
      </c>
      <c r="C399" s="81" t="s">
        <v>4204</v>
      </c>
      <c r="D399" s="81" t="s">
        <v>728</v>
      </c>
      <c r="E399" s="82" t="s">
        <v>1230</v>
      </c>
      <c r="F399" s="82" t="s">
        <v>1110</v>
      </c>
      <c r="G399" s="83" t="s">
        <v>1123</v>
      </c>
      <c r="H399" s="84" t="s">
        <v>1131</v>
      </c>
      <c r="I399" s="85" t="s">
        <v>3480</v>
      </c>
      <c r="J399" s="85" t="s">
        <v>4205</v>
      </c>
      <c r="K399" s="3"/>
      <c r="L399" s="86">
        <v>44029</v>
      </c>
      <c r="M399" s="87">
        <v>1867.8885999992499</v>
      </c>
      <c r="N399" s="88">
        <v>1867.8885999992499</v>
      </c>
      <c r="O399" s="88">
        <v>1882.7562000006401</v>
      </c>
      <c r="P399" s="89">
        <f t="shared" si="6"/>
        <v>0.99210327922362695</v>
      </c>
      <c r="Q399" s="86">
        <v>44020</v>
      </c>
      <c r="R399" s="90">
        <v>996409.37800000003</v>
      </c>
      <c r="S399" s="90">
        <v>571397.28754980501</v>
      </c>
      <c r="T399" s="3"/>
      <c r="U399" s="91">
        <v>-3.2057810685728301E-3</v>
      </c>
      <c r="V399" s="92">
        <v>0.85219650327417196</v>
      </c>
      <c r="W399" s="91">
        <v>-3.01871698502509E-3</v>
      </c>
      <c r="X399" s="92">
        <v>-0.29336208262975599</v>
      </c>
      <c r="Y399" s="91">
        <v>1.8149487974369501E-2</v>
      </c>
      <c r="Z399" s="92">
        <v>19.965104706265301</v>
      </c>
      <c r="AA399" s="91">
        <v>2.79090087788063E-2</v>
      </c>
      <c r="AB399" s="92">
        <v>23.688929238676799</v>
      </c>
      <c r="AC399" s="91">
        <v>8.6411887496069498E-2</v>
      </c>
      <c r="AD399" s="92">
        <v>33.989384701999398</v>
      </c>
      <c r="AE399" s="91">
        <v>0.11706752525613399</v>
      </c>
      <c r="AF399" s="93">
        <v>32.546162220300197</v>
      </c>
      <c r="AG399" s="91">
        <v>-5.87135037767439E-3</v>
      </c>
      <c r="AH399" s="92">
        <v>-1.4933649898921399</v>
      </c>
      <c r="AI399" s="91">
        <v>2.22522227231821E-2</v>
      </c>
      <c r="AJ399" s="92">
        <v>16.708597952238101</v>
      </c>
      <c r="AK399" s="91">
        <v>0.86788859999971502</v>
      </c>
      <c r="AL399" s="91">
        <v>4.2464791447855497E-2</v>
      </c>
      <c r="AM399" s="92">
        <v>-7.02954409841914</v>
      </c>
      <c r="AN399" s="3"/>
      <c r="AO399" s="94">
        <v>1.21034735275316E-2</v>
      </c>
      <c r="AP399" s="94">
        <v>-1.5750364261293701E-2</v>
      </c>
      <c r="AQ399" s="94">
        <v>2.3714342942184899E-2</v>
      </c>
      <c r="AR399" s="94">
        <v>-1.4589216086278599E-2</v>
      </c>
      <c r="AS399" s="95">
        <v>7</v>
      </c>
      <c r="AT399" s="95">
        <v>5</v>
      </c>
      <c r="AU399" s="95">
        <v>7</v>
      </c>
      <c r="AV399" s="96">
        <v>5</v>
      </c>
      <c r="AW399" s="3"/>
      <c r="AX399" s="97">
        <v>3.2028496124730702E-2</v>
      </c>
      <c r="AY399" s="98">
        <v>6.2660715835363603E-2</v>
      </c>
      <c r="AZ399" s="98">
        <v>0.65128171457035899</v>
      </c>
      <c r="BA399" s="98">
        <v>8.33088631414967E-2</v>
      </c>
      <c r="BB399" s="89">
        <v>3.3040044508879898E-3</v>
      </c>
      <c r="BC399" s="99">
        <v>-4.1670386074110901</v>
      </c>
      <c r="BD399" s="86">
        <v>43747</v>
      </c>
      <c r="BE399" s="86">
        <v>43783</v>
      </c>
      <c r="BF399" s="95">
        <v>154</v>
      </c>
      <c r="BG399" s="86">
        <v>43963</v>
      </c>
      <c r="BH399" s="3"/>
    </row>
    <row r="400" spans="1:60" x14ac:dyDescent="0.25">
      <c r="A400" s="3"/>
      <c r="B400" s="81" t="s">
        <v>106</v>
      </c>
      <c r="C400" s="81" t="s">
        <v>4206</v>
      </c>
      <c r="D400" s="81" t="s">
        <v>728</v>
      </c>
      <c r="E400" s="82" t="s">
        <v>1218</v>
      </c>
      <c r="F400" s="82" t="s">
        <v>1110</v>
      </c>
      <c r="G400" s="83" t="s">
        <v>1123</v>
      </c>
      <c r="H400" s="84" t="s">
        <v>1131</v>
      </c>
      <c r="I400" s="85" t="s">
        <v>3480</v>
      </c>
      <c r="J400" s="85" t="s">
        <v>4198</v>
      </c>
      <c r="K400" s="3"/>
      <c r="L400" s="86">
        <v>44029</v>
      </c>
      <c r="M400" s="87">
        <v>1599.5800999999001</v>
      </c>
      <c r="N400" s="88">
        <v>1599.5800999999001</v>
      </c>
      <c r="O400" s="88">
        <v>1612.5500000007501</v>
      </c>
      <c r="P400" s="89">
        <f t="shared" si="6"/>
        <v>0.99195690056069952</v>
      </c>
      <c r="Q400" s="86">
        <v>44020</v>
      </c>
      <c r="R400" s="90">
        <v>28709851.383000001</v>
      </c>
      <c r="S400" s="90">
        <v>22584204.6669688</v>
      </c>
      <c r="T400" s="3"/>
      <c r="U400" s="91">
        <v>-3.2221202200162198E-3</v>
      </c>
      <c r="V400" s="92">
        <v>0.85056258812983299</v>
      </c>
      <c r="W400" s="91">
        <v>-3.5087568476228599E-3</v>
      </c>
      <c r="X400" s="92">
        <v>-0.34236606888953203</v>
      </c>
      <c r="Y400" s="91">
        <v>1.5116320984816399E-2</v>
      </c>
      <c r="Z400" s="92">
        <v>19.661788007331801</v>
      </c>
      <c r="AA400" s="91">
        <v>2.17523667124624E-2</v>
      </c>
      <c r="AB400" s="92">
        <v>23.073265032057002</v>
      </c>
      <c r="AC400" s="91">
        <v>7.3444271603875705E-2</v>
      </c>
      <c r="AD400" s="92">
        <v>32.692623112758199</v>
      </c>
      <c r="AE400" s="91">
        <v>9.7130750653450407E-2</v>
      </c>
      <c r="AF400" s="93">
        <v>30.552484760031799</v>
      </c>
      <c r="AG400" s="91">
        <v>-6.1483376239266398E-3</v>
      </c>
      <c r="AH400" s="92">
        <v>-1.52106371451737</v>
      </c>
      <c r="AI400" s="91">
        <v>1.8922796145489001E-2</v>
      </c>
      <c r="AJ400" s="92">
        <v>16.375655294454202</v>
      </c>
      <c r="AK400" s="91">
        <v>0.59958009999885697</v>
      </c>
      <c r="AL400" s="91">
        <v>3.6488504776571097E-2</v>
      </c>
      <c r="AM400" s="92">
        <v>31.6893527333159</v>
      </c>
      <c r="AN400" s="3"/>
      <c r="AO400" s="94">
        <v>1.20868624726427E-2</v>
      </c>
      <c r="AP400" s="94">
        <v>-1.57665617707607E-2</v>
      </c>
      <c r="AQ400" s="94">
        <v>2.3210726552861199E-2</v>
      </c>
      <c r="AR400" s="94">
        <v>-1.5074964509949501E-2</v>
      </c>
      <c r="AS400" s="95">
        <v>7</v>
      </c>
      <c r="AT400" s="95">
        <v>5</v>
      </c>
      <c r="AU400" s="95">
        <v>7</v>
      </c>
      <c r="AV400" s="96">
        <v>5</v>
      </c>
      <c r="AW400" s="3"/>
      <c r="AX400" s="97">
        <v>3.2019396906980503E-2</v>
      </c>
      <c r="AY400" s="98">
        <v>-0.11413930673109</v>
      </c>
      <c r="AZ400" s="98">
        <v>0.63074023719946104</v>
      </c>
      <c r="BA400" s="98">
        <v>-0.15099809096295799</v>
      </c>
      <c r="BB400" s="89">
        <v>3.3029986699421002E-3</v>
      </c>
      <c r="BC400" s="99">
        <v>-4.2237493541542799</v>
      </c>
      <c r="BD400" s="86">
        <v>43747</v>
      </c>
      <c r="BE400" s="86">
        <v>43783</v>
      </c>
      <c r="BF400" s="95">
        <v>157</v>
      </c>
      <c r="BG400" s="86">
        <v>43966</v>
      </c>
      <c r="BH400" s="3"/>
    </row>
    <row r="401" spans="1:60" x14ac:dyDescent="0.25">
      <c r="A401" s="3"/>
      <c r="B401" s="81" t="s">
        <v>1573</v>
      </c>
      <c r="C401" s="81" t="s">
        <v>4207</v>
      </c>
      <c r="D401" s="81" t="s">
        <v>729</v>
      </c>
      <c r="E401" s="82" t="s">
        <v>1170</v>
      </c>
      <c r="F401" s="82" t="s">
        <v>1110</v>
      </c>
      <c r="G401" s="83" t="s">
        <v>1120</v>
      </c>
      <c r="H401" s="84" t="s">
        <v>1140</v>
      </c>
      <c r="I401" s="85" t="s">
        <v>3480</v>
      </c>
      <c r="J401" s="85" t="s">
        <v>4208</v>
      </c>
      <c r="K401" s="3"/>
      <c r="L401" s="86">
        <v>44029</v>
      </c>
      <c r="M401" s="87">
        <v>2387.0023000016799</v>
      </c>
      <c r="N401" s="88">
        <v>2387.0023000016799</v>
      </c>
      <c r="O401" s="88">
        <v>2429.7505999989799</v>
      </c>
      <c r="P401" s="89">
        <f t="shared" si="6"/>
        <v>0.982406301289804</v>
      </c>
      <c r="Q401" s="86">
        <v>44022</v>
      </c>
      <c r="R401" s="90">
        <v>619306.77099999995</v>
      </c>
      <c r="S401" s="90">
        <v>547902.36631249997</v>
      </c>
      <c r="T401" s="3"/>
      <c r="U401" s="91">
        <v>-9.7222611721008399E-3</v>
      </c>
      <c r="V401" s="92">
        <v>0.200548492921371</v>
      </c>
      <c r="W401" s="91">
        <v>6.8883066185662797E-2</v>
      </c>
      <c r="X401" s="92">
        <v>6.8968162344390302</v>
      </c>
      <c r="Y401" s="91">
        <v>9.4198615497589292E-3</v>
      </c>
      <c r="Z401" s="92">
        <v>19.0921420638042</v>
      </c>
      <c r="AA401" s="91">
        <v>0.24974760306038701</v>
      </c>
      <c r="AB401" s="92">
        <v>45.872788666863897</v>
      </c>
      <c r="AC401" s="91">
        <v>0.24848342361481601</v>
      </c>
      <c r="AD401" s="92">
        <v>50.196538313874001</v>
      </c>
      <c r="AE401" s="91">
        <v>0.26768621041992402</v>
      </c>
      <c r="AF401" s="93">
        <v>47.608030736679197</v>
      </c>
      <c r="AG401" s="91">
        <v>2.4455449021843399E-2</v>
      </c>
      <c r="AH401" s="92">
        <v>1.5393149500596299</v>
      </c>
      <c r="AI401" s="91">
        <v>7.2014033985397005E-2</v>
      </c>
      <c r="AJ401" s="92">
        <v>21.6847790784377</v>
      </c>
      <c r="AK401" s="91">
        <v>1.3747249718988299</v>
      </c>
      <c r="AL401" s="91">
        <v>5.52331723065436E-2</v>
      </c>
      <c r="AM401" s="92">
        <v>15.011828751186799</v>
      </c>
      <c r="AN401" s="3"/>
      <c r="AO401" s="94">
        <v>3.48266372639046E-2</v>
      </c>
      <c r="AP401" s="94">
        <v>-4.06745761493221E-2</v>
      </c>
      <c r="AQ401" s="94">
        <v>0.10948034696048101</v>
      </c>
      <c r="AR401" s="94">
        <v>-8.9308542344952002E-2</v>
      </c>
      <c r="AS401" s="95">
        <v>7</v>
      </c>
      <c r="AT401" s="95">
        <v>5</v>
      </c>
      <c r="AU401" s="95">
        <v>9</v>
      </c>
      <c r="AV401" s="96">
        <v>3</v>
      </c>
      <c r="AW401" s="3"/>
      <c r="AX401" s="97">
        <v>0.16394301742140699</v>
      </c>
      <c r="AY401" s="98">
        <v>1.48031768053079</v>
      </c>
      <c r="AZ401" s="98">
        <v>1.51435814287652</v>
      </c>
      <c r="BA401" s="98">
        <v>2.2500000625077501</v>
      </c>
      <c r="BB401" s="89">
        <v>1.69380830268346E-2</v>
      </c>
      <c r="BC401" s="99">
        <v>-19.778030893357901</v>
      </c>
      <c r="BD401" s="86">
        <v>43843</v>
      </c>
      <c r="BE401" s="86">
        <v>43910</v>
      </c>
      <c r="BF401" s="95">
        <v>125</v>
      </c>
      <c r="BG401" s="86">
        <v>44018</v>
      </c>
      <c r="BH401" s="3"/>
    </row>
    <row r="402" spans="1:60" x14ac:dyDescent="0.25">
      <c r="A402" s="3"/>
      <c r="B402" s="81" t="s">
        <v>1574</v>
      </c>
      <c r="C402" s="81" t="s">
        <v>4209</v>
      </c>
      <c r="D402" s="81" t="s">
        <v>729</v>
      </c>
      <c r="E402" s="82" t="s">
        <v>1216</v>
      </c>
      <c r="F402" s="82" t="s">
        <v>1110</v>
      </c>
      <c r="G402" s="83" t="s">
        <v>1120</v>
      </c>
      <c r="H402" s="84" t="s">
        <v>1140</v>
      </c>
      <c r="I402" s="85" t="s">
        <v>3480</v>
      </c>
      <c r="J402" s="85" t="s">
        <v>4210</v>
      </c>
      <c r="K402" s="3"/>
      <c r="L402" s="86">
        <v>44029</v>
      </c>
      <c r="M402" s="87">
        <v>1534.72959999926</v>
      </c>
      <c r="N402" s="88">
        <v>1534.72959999926</v>
      </c>
      <c r="O402" s="88">
        <v>1562.97980000079</v>
      </c>
      <c r="P402" s="89">
        <f t="shared" si="6"/>
        <v>0.98192542219578549</v>
      </c>
      <c r="Q402" s="86">
        <v>44022</v>
      </c>
      <c r="R402" s="90">
        <v>796746.45799999998</v>
      </c>
      <c r="S402" s="90">
        <v>520860.49677490199</v>
      </c>
      <c r="T402" s="3"/>
      <c r="U402" s="91">
        <v>-9.7915001924775407E-3</v>
      </c>
      <c r="V402" s="92">
        <v>0.19362459088370099</v>
      </c>
      <c r="W402" s="91">
        <v>6.6642424944802797E-2</v>
      </c>
      <c r="X402" s="92">
        <v>6.6727521103530298</v>
      </c>
      <c r="Y402" s="91">
        <v>-3.3502423484606E-3</v>
      </c>
      <c r="Z402" s="92">
        <v>17.815131673996799</v>
      </c>
      <c r="AA402" s="91">
        <v>0.21811747928033601</v>
      </c>
      <c r="AB402" s="92">
        <v>42.709776288829701</v>
      </c>
      <c r="AC402" s="91">
        <v>0.18612616979400601</v>
      </c>
      <c r="AD402" s="92">
        <v>43.960812931822097</v>
      </c>
      <c r="AE402" s="91">
        <v>0.17392637947516101</v>
      </c>
      <c r="AF402" s="93">
        <v>38.232047642231898</v>
      </c>
      <c r="AG402" s="91">
        <v>2.3238063642566E-2</v>
      </c>
      <c r="AH402" s="92">
        <v>1.4175764121318899</v>
      </c>
      <c r="AI402" s="91">
        <v>5.71942274327739E-2</v>
      </c>
      <c r="AJ402" s="92">
        <v>20.202798423182699</v>
      </c>
      <c r="AK402" s="91">
        <v>0.60964235521154497</v>
      </c>
      <c r="AL402" s="91">
        <v>3.0031414567929501E-2</v>
      </c>
      <c r="AM402" s="92">
        <v>-61.496432917541803</v>
      </c>
      <c r="AN402" s="3"/>
      <c r="AO402" s="94">
        <v>3.4754039430481498E-2</v>
      </c>
      <c r="AP402" s="94">
        <v>-4.07416900334647E-2</v>
      </c>
      <c r="AQ402" s="94">
        <v>0.10714816748266499</v>
      </c>
      <c r="AR402" s="94">
        <v>-9.1281303159194097E-2</v>
      </c>
      <c r="AS402" s="95">
        <v>7</v>
      </c>
      <c r="AT402" s="95">
        <v>5</v>
      </c>
      <c r="AU402" s="95">
        <v>9</v>
      </c>
      <c r="AV402" s="96">
        <v>3</v>
      </c>
      <c r="AW402" s="3"/>
      <c r="AX402" s="97">
        <v>0.16392429352738</v>
      </c>
      <c r="AY402" s="98">
        <v>1.29899280190511</v>
      </c>
      <c r="AZ402" s="98">
        <v>1.4055700103290301</v>
      </c>
      <c r="BA402" s="98">
        <v>1.9612751365202701</v>
      </c>
      <c r="BB402" s="89">
        <v>1.6934383378429601E-2</v>
      </c>
      <c r="BC402" s="99">
        <v>-20.1531276518654</v>
      </c>
      <c r="BD402" s="86">
        <v>43843</v>
      </c>
      <c r="BE402" s="86">
        <v>43910</v>
      </c>
      <c r="BF402" s="95">
        <v>125</v>
      </c>
      <c r="BG402" s="86">
        <v>44018</v>
      </c>
      <c r="BH402" s="3"/>
    </row>
    <row r="403" spans="1:60" x14ac:dyDescent="0.25">
      <c r="A403" s="3"/>
      <c r="B403" s="81" t="s">
        <v>1575</v>
      </c>
      <c r="C403" s="81" t="s">
        <v>4211</v>
      </c>
      <c r="D403" s="81" t="s">
        <v>729</v>
      </c>
      <c r="E403" s="82" t="s">
        <v>1163</v>
      </c>
      <c r="F403" s="82" t="s">
        <v>1110</v>
      </c>
      <c r="G403" s="83" t="s">
        <v>1120</v>
      </c>
      <c r="H403" s="84" t="s">
        <v>1140</v>
      </c>
      <c r="I403" s="85" t="s">
        <v>3480</v>
      </c>
      <c r="J403" s="85" t="s">
        <v>4212</v>
      </c>
      <c r="K403" s="3"/>
      <c r="L403" s="86">
        <v>44029</v>
      </c>
      <c r="M403" s="87">
        <v>1727.6076999995901</v>
      </c>
      <c r="N403" s="88">
        <v>1727.6076999995901</v>
      </c>
      <c r="O403" s="88">
        <v>1759.18620000035</v>
      </c>
      <c r="P403" s="89">
        <f t="shared" si="6"/>
        <v>0.98204937032773809</v>
      </c>
      <c r="Q403" s="86">
        <v>44022</v>
      </c>
      <c r="R403" s="90">
        <v>1318993.0149999999</v>
      </c>
      <c r="S403" s="90">
        <v>968003.19244238304</v>
      </c>
      <c r="T403" s="3"/>
      <c r="U403" s="91">
        <v>-9.7736555335359299E-3</v>
      </c>
      <c r="V403" s="92">
        <v>0.19540905677786199</v>
      </c>
      <c r="W403" s="91">
        <v>6.7219518836282105E-2</v>
      </c>
      <c r="X403" s="92">
        <v>6.7304614995009597</v>
      </c>
      <c r="Y403" s="91">
        <v>-7.3159405474143596E-5</v>
      </c>
      <c r="Z403" s="92">
        <v>18.142839968291799</v>
      </c>
      <c r="AA403" s="91">
        <v>0.22619481420406401</v>
      </c>
      <c r="AB403" s="92">
        <v>43.517509781231603</v>
      </c>
      <c r="AC403" s="91">
        <v>0.20189858222322099</v>
      </c>
      <c r="AD403" s="92">
        <v>45.5380541747436</v>
      </c>
      <c r="AE403" s="91">
        <v>0.19741439765872201</v>
      </c>
      <c r="AF403" s="93">
        <v>40.580849460559001</v>
      </c>
      <c r="AG403" s="91">
        <v>2.3551715732537601E-2</v>
      </c>
      <c r="AH403" s="92">
        <v>1.44894162112905</v>
      </c>
      <c r="AI403" s="91">
        <v>6.0995353651378502E-2</v>
      </c>
      <c r="AJ403" s="92">
        <v>20.582911045057699</v>
      </c>
      <c r="AK403" s="91">
        <v>0.599459041588707</v>
      </c>
      <c r="AL403" s="91">
        <v>4.87002144127473E-2</v>
      </c>
      <c r="AM403" s="92">
        <v>79.520482072606697</v>
      </c>
      <c r="AN403" s="3"/>
      <c r="AO403" s="94">
        <v>3.4772743276334901E-2</v>
      </c>
      <c r="AP403" s="94">
        <v>-4.0724429362890099E-2</v>
      </c>
      <c r="AQ403" s="94">
        <v>0.107748701919336</v>
      </c>
      <c r="AR403" s="94">
        <v>-9.0772992157289997E-2</v>
      </c>
      <c r="AS403" s="95">
        <v>7</v>
      </c>
      <c r="AT403" s="95">
        <v>5</v>
      </c>
      <c r="AU403" s="95">
        <v>9</v>
      </c>
      <c r="AV403" s="96">
        <v>3</v>
      </c>
      <c r="AW403" s="3"/>
      <c r="AX403" s="97">
        <v>0.16392863951623399</v>
      </c>
      <c r="AY403" s="98">
        <v>1.3453206422127599</v>
      </c>
      <c r="AZ403" s="98">
        <v>1.4333650889002501</v>
      </c>
      <c r="BA403" s="98">
        <v>2.03471511564203</v>
      </c>
      <c r="BB403" s="89">
        <v>1.6935287193864501E-2</v>
      </c>
      <c r="BC403" s="99">
        <v>-20.056588182837</v>
      </c>
      <c r="BD403" s="86">
        <v>43843</v>
      </c>
      <c r="BE403" s="86">
        <v>43910</v>
      </c>
      <c r="BF403" s="95">
        <v>125</v>
      </c>
      <c r="BG403" s="86">
        <v>44018</v>
      </c>
      <c r="BH403" s="3"/>
    </row>
    <row r="404" spans="1:60" x14ac:dyDescent="0.25">
      <c r="A404" s="3"/>
      <c r="B404" s="81" t="s">
        <v>1576</v>
      </c>
      <c r="C404" s="81" t="s">
        <v>4213</v>
      </c>
      <c r="D404" s="81" t="s">
        <v>729</v>
      </c>
      <c r="E404" s="82" t="s">
        <v>1172</v>
      </c>
      <c r="F404" s="82" t="s">
        <v>1110</v>
      </c>
      <c r="G404" s="83" t="s">
        <v>1120</v>
      </c>
      <c r="H404" s="84" t="s">
        <v>1140</v>
      </c>
      <c r="I404" s="85" t="s">
        <v>3480</v>
      </c>
      <c r="J404" s="85" t="s">
        <v>4214</v>
      </c>
      <c r="K404" s="3"/>
      <c r="L404" s="86">
        <v>44029</v>
      </c>
      <c r="M404" s="87">
        <v>2091.9743000008202</v>
      </c>
      <c r="N404" s="88">
        <v>2091.9743000008202</v>
      </c>
      <c r="O404" s="88">
        <v>2129.43910000101</v>
      </c>
      <c r="P404" s="89">
        <f t="shared" si="6"/>
        <v>0.98240625900023526</v>
      </c>
      <c r="Q404" s="86">
        <v>44022</v>
      </c>
      <c r="R404" s="90">
        <v>428348.57900000003</v>
      </c>
      <c r="S404" s="90">
        <v>284504.34223681601</v>
      </c>
      <c r="T404" s="3"/>
      <c r="U404" s="91">
        <v>-9.7222610775133892E-3</v>
      </c>
      <c r="V404" s="92">
        <v>0.20054850238011601</v>
      </c>
      <c r="W404" s="91">
        <v>6.8882997924447395E-2</v>
      </c>
      <c r="X404" s="92">
        <v>6.8968094083174902</v>
      </c>
      <c r="Y404" s="91">
        <v>9.4199045379355101E-3</v>
      </c>
      <c r="Z404" s="92">
        <v>19.0921463626437</v>
      </c>
      <c r="AA404" s="91">
        <v>0.24974717997072701</v>
      </c>
      <c r="AB404" s="92">
        <v>45.872746357868898</v>
      </c>
      <c r="AC404" s="91">
        <v>0.248483941715676</v>
      </c>
      <c r="AD404" s="92">
        <v>50.196590123989203</v>
      </c>
      <c r="AE404" s="91">
        <v>0.26768750295013899</v>
      </c>
      <c r="AF404" s="93">
        <v>47.608159989700702</v>
      </c>
      <c r="AG404" s="91">
        <v>2.4455402464809602E-2</v>
      </c>
      <c r="AH404" s="92">
        <v>1.53931029435626</v>
      </c>
      <c r="AI404" s="91">
        <v>7.2014097875580801E-2</v>
      </c>
      <c r="AJ404" s="92">
        <v>21.684785467456098</v>
      </c>
      <c r="AK404" s="91">
        <v>1.0919743000017501</v>
      </c>
      <c r="AL404" s="91">
        <v>9.5415130561450498E-2</v>
      </c>
      <c r="AM404" s="92">
        <v>114.304389710655</v>
      </c>
      <c r="AN404" s="3"/>
      <c r="AO404" s="94">
        <v>3.4826602146495099E-2</v>
      </c>
      <c r="AP404" s="94">
        <v>-4.0674570155752002E-2</v>
      </c>
      <c r="AQ404" s="94">
        <v>0.10948038241986099</v>
      </c>
      <c r="AR404" s="94">
        <v>-8.9308485357905698E-2</v>
      </c>
      <c r="AS404" s="95">
        <v>7</v>
      </c>
      <c r="AT404" s="95">
        <v>5</v>
      </c>
      <c r="AU404" s="95">
        <v>9</v>
      </c>
      <c r="AV404" s="96">
        <v>3</v>
      </c>
      <c r="AW404" s="3"/>
      <c r="AX404" s="97">
        <v>0.16394301203050399</v>
      </c>
      <c r="AY404" s="98">
        <v>1.4803158358172399</v>
      </c>
      <c r="AZ404" s="98">
        <v>1.5143568409694099</v>
      </c>
      <c r="BA404" s="98">
        <v>2.2499972195364499</v>
      </c>
      <c r="BB404" s="89">
        <v>1.6938082486685699E-2</v>
      </c>
      <c r="BC404" s="99">
        <v>-19.778024573839499</v>
      </c>
      <c r="BD404" s="86">
        <v>43843</v>
      </c>
      <c r="BE404" s="86">
        <v>43910</v>
      </c>
      <c r="BF404" s="95">
        <v>125</v>
      </c>
      <c r="BG404" s="86">
        <v>44018</v>
      </c>
      <c r="BH404" s="3"/>
    </row>
    <row r="405" spans="1:60" x14ac:dyDescent="0.25">
      <c r="A405" s="3"/>
      <c r="B405" s="81" t="s">
        <v>1577</v>
      </c>
      <c r="C405" s="81" t="s">
        <v>4215</v>
      </c>
      <c r="D405" s="81" t="s">
        <v>729</v>
      </c>
      <c r="E405" s="82" t="s">
        <v>1228</v>
      </c>
      <c r="F405" s="82" t="s">
        <v>1110</v>
      </c>
      <c r="G405" s="83" t="s">
        <v>1120</v>
      </c>
      <c r="H405" s="84" t="s">
        <v>1140</v>
      </c>
      <c r="I405" s="85" t="s">
        <v>3480</v>
      </c>
      <c r="J405" s="85" t="s">
        <v>4216</v>
      </c>
      <c r="K405" s="3"/>
      <c r="L405" s="86">
        <v>44029</v>
      </c>
      <c r="M405" s="87">
        <v>1704.63849999942</v>
      </c>
      <c r="N405" s="88">
        <v>1704.63849999942</v>
      </c>
      <c r="O405" s="88">
        <v>1735.5249000005399</v>
      </c>
      <c r="P405" s="89">
        <f t="shared" si="6"/>
        <v>0.98220342445037212</v>
      </c>
      <c r="Q405" s="86">
        <v>44022</v>
      </c>
      <c r="R405" s="90">
        <v>580285.478</v>
      </c>
      <c r="S405" s="90">
        <v>556734.29458789097</v>
      </c>
      <c r="T405" s="3"/>
      <c r="U405" s="91">
        <v>-9.7514564831726602E-3</v>
      </c>
      <c r="V405" s="92">
        <v>0.19762896181418901</v>
      </c>
      <c r="W405" s="91">
        <v>6.7937282436105306E-2</v>
      </c>
      <c r="X405" s="92">
        <v>6.80223785948328</v>
      </c>
      <c r="Y405" s="91">
        <v>4.0131346886482797E-3</v>
      </c>
      <c r="Z405" s="92">
        <v>18.551469377707701</v>
      </c>
      <c r="AA405" s="91">
        <v>0.236304928601312</v>
      </c>
      <c r="AB405" s="92">
        <v>44.528521220956499</v>
      </c>
      <c r="AC405" s="91">
        <v>0.22178721514501401</v>
      </c>
      <c r="AD405" s="92">
        <v>47.526917466893799</v>
      </c>
      <c r="AE405" s="91">
        <v>0.22725231999909701</v>
      </c>
      <c r="AF405" s="93">
        <v>43.564641694596503</v>
      </c>
      <c r="AG405" s="91">
        <v>2.3941649018524899E-2</v>
      </c>
      <c r="AH405" s="92">
        <v>1.4879349497277901</v>
      </c>
      <c r="AI405" s="91">
        <v>6.5737100987462299E-2</v>
      </c>
      <c r="AJ405" s="92">
        <v>21.057085778651501</v>
      </c>
      <c r="AK405" s="91">
        <v>0.70463849999941897</v>
      </c>
      <c r="AL405" s="91">
        <v>4.1724408010850297E-2</v>
      </c>
      <c r="AM405" s="92">
        <v>44.2634243387147</v>
      </c>
      <c r="AN405" s="3"/>
      <c r="AO405" s="94">
        <v>3.4796006584656397E-2</v>
      </c>
      <c r="AP405" s="94">
        <v>-4.07029114685429E-2</v>
      </c>
      <c r="AQ405" s="94">
        <v>0.108495481543359</v>
      </c>
      <c r="AR405" s="94">
        <v>-9.0141220257501098E-2</v>
      </c>
      <c r="AS405" s="95">
        <v>7</v>
      </c>
      <c r="AT405" s="95">
        <v>5</v>
      </c>
      <c r="AU405" s="95">
        <v>9</v>
      </c>
      <c r="AV405" s="96">
        <v>3</v>
      </c>
      <c r="AW405" s="3"/>
      <c r="AX405" s="97">
        <v>0.163934503461933</v>
      </c>
      <c r="AY405" s="98">
        <v>1.4032856369376501</v>
      </c>
      <c r="AZ405" s="98">
        <v>1.4681414991137001</v>
      </c>
      <c r="BA405" s="98">
        <v>2.1269211983235401</v>
      </c>
      <c r="BB405" s="89">
        <v>1.6936458569889502E-2</v>
      </c>
      <c r="BC405" s="99">
        <v>-19.936476695729699</v>
      </c>
      <c r="BD405" s="86">
        <v>43843</v>
      </c>
      <c r="BE405" s="86">
        <v>43910</v>
      </c>
      <c r="BF405" s="95">
        <v>125</v>
      </c>
      <c r="BG405" s="86">
        <v>44018</v>
      </c>
      <c r="BH405" s="3"/>
    </row>
    <row r="406" spans="1:60" x14ac:dyDescent="0.25">
      <c r="A406" s="3"/>
      <c r="B406" s="81" t="s">
        <v>1578</v>
      </c>
      <c r="C406" s="81" t="s">
        <v>4217</v>
      </c>
      <c r="D406" s="81" t="s">
        <v>729</v>
      </c>
      <c r="E406" s="82" t="s">
        <v>1229</v>
      </c>
      <c r="F406" s="82" t="s">
        <v>1110</v>
      </c>
      <c r="G406" s="83" t="s">
        <v>1120</v>
      </c>
      <c r="H406" s="84" t="s">
        <v>1140</v>
      </c>
      <c r="I406" s="85" t="s">
        <v>3480</v>
      </c>
      <c r="J406" s="85" t="s">
        <v>1096</v>
      </c>
      <c r="K406" s="3"/>
      <c r="L406" s="86">
        <v>44029</v>
      </c>
      <c r="M406" s="87">
        <v>1089.70050000027</v>
      </c>
      <c r="N406" s="88">
        <v>1089.70050000027</v>
      </c>
      <c r="O406" s="88"/>
      <c r="P406" s="89" t="str">
        <f t="shared" si="6"/>
        <v/>
      </c>
      <c r="Q406" s="86"/>
      <c r="R406" s="90">
        <v>54485.025000000001</v>
      </c>
      <c r="S406" s="90"/>
      <c r="T406" s="3"/>
      <c r="U406" s="91">
        <v>-9.6708140754344606E-3</v>
      </c>
      <c r="V406" s="92">
        <v>0.20569320258800899</v>
      </c>
      <c r="W406" s="91">
        <v>7.0549230702454196E-2</v>
      </c>
      <c r="X406" s="92">
        <v>7.0634326861181798</v>
      </c>
      <c r="Y406" s="91"/>
      <c r="Z406" s="92"/>
      <c r="AA406" s="91"/>
      <c r="AB406" s="92"/>
      <c r="AC406" s="91"/>
      <c r="AD406" s="92"/>
      <c r="AE406" s="91"/>
      <c r="AF406" s="93"/>
      <c r="AG406" s="91">
        <v>2.5359981453220801E-2</v>
      </c>
      <c r="AH406" s="92">
        <v>1.62976819319738</v>
      </c>
      <c r="AI406" s="91">
        <v>8.3146704237151398E-2</v>
      </c>
      <c r="AJ406" s="92">
        <v>22.798046103620401</v>
      </c>
      <c r="AK406" s="91">
        <v>8.9700500000617495E-2</v>
      </c>
      <c r="AL406" s="91">
        <v>0.148855470144626</v>
      </c>
      <c r="AM406" s="92">
        <v>26.004148932581302</v>
      </c>
      <c r="AN406" s="3"/>
      <c r="AO406" s="94">
        <v>3.4876174973760499E-2</v>
      </c>
      <c r="AP406" s="94">
        <v>-4.0624766576947899E-2</v>
      </c>
      <c r="AQ406" s="94">
        <v>0.103893289922853</v>
      </c>
      <c r="AR406" s="94">
        <v>-8.7841730720392697E-2</v>
      </c>
      <c r="AS406" s="95"/>
      <c r="AT406" s="95"/>
      <c r="AU406" s="95"/>
      <c r="AV406" s="96"/>
      <c r="AW406" s="3"/>
      <c r="AX406" s="97"/>
      <c r="AY406" s="98"/>
      <c r="AZ406" s="98"/>
      <c r="BA406" s="98"/>
      <c r="BB406" s="89"/>
      <c r="BC406" s="99">
        <v>-18.512039308931001</v>
      </c>
      <c r="BD406" s="86">
        <v>43881</v>
      </c>
      <c r="BE406" s="86">
        <v>43910</v>
      </c>
      <c r="BF406" s="95">
        <v>88</v>
      </c>
      <c r="BG406" s="86">
        <v>44005</v>
      </c>
      <c r="BH406" s="3"/>
    </row>
    <row r="407" spans="1:60" x14ac:dyDescent="0.25">
      <c r="A407" s="3"/>
      <c r="B407" s="81" t="s">
        <v>1579</v>
      </c>
      <c r="C407" s="81" t="s">
        <v>4218</v>
      </c>
      <c r="D407" s="81" t="s">
        <v>729</v>
      </c>
      <c r="E407" s="82" t="s">
        <v>1230</v>
      </c>
      <c r="F407" s="82" t="s">
        <v>1110</v>
      </c>
      <c r="G407" s="83" t="s">
        <v>1120</v>
      </c>
      <c r="H407" s="84" t="s">
        <v>1140</v>
      </c>
      <c r="I407" s="85" t="s">
        <v>3480</v>
      </c>
      <c r="J407" s="85" t="s">
        <v>4219</v>
      </c>
      <c r="K407" s="3"/>
      <c r="L407" s="86">
        <v>44029</v>
      </c>
      <c r="M407" s="87">
        <v>1559.3494000006499</v>
      </c>
      <c r="N407" s="88">
        <v>1559.3494000006499</v>
      </c>
      <c r="O407" s="88">
        <v>1587.78240000084</v>
      </c>
      <c r="P407" s="89">
        <f t="shared" si="6"/>
        <v>0.98209263435583172</v>
      </c>
      <c r="Q407" s="86">
        <v>44022</v>
      </c>
      <c r="R407" s="90">
        <v>102227.57</v>
      </c>
      <c r="S407" s="90">
        <v>75096.827019043005</v>
      </c>
      <c r="T407" s="3"/>
      <c r="U407" s="91">
        <v>-9.7674490962162998E-3</v>
      </c>
      <c r="V407" s="92">
        <v>0.19602970050982499</v>
      </c>
      <c r="W407" s="91">
        <v>6.7421118894344503E-2</v>
      </c>
      <c r="X407" s="92">
        <v>6.7506215053072101</v>
      </c>
      <c r="Y407" s="91">
        <v>1.07159351500741E-3</v>
      </c>
      <c r="Z407" s="92">
        <v>18.257315260329101</v>
      </c>
      <c r="AA407" s="91">
        <v>0.22902235720539499</v>
      </c>
      <c r="AB407" s="92">
        <v>43.800264081335598</v>
      </c>
      <c r="AC407" s="91">
        <v>0.207444523426529</v>
      </c>
      <c r="AD407" s="92">
        <v>46.0926482950454</v>
      </c>
      <c r="AE407" s="91">
        <v>0.205709032727173</v>
      </c>
      <c r="AF407" s="93">
        <v>41.4103129674331</v>
      </c>
      <c r="AG407" s="91">
        <v>2.3661232631638999E-2</v>
      </c>
      <c r="AH407" s="92">
        <v>1.4598933110392001</v>
      </c>
      <c r="AI407" s="91">
        <v>6.2323647121957003E-2</v>
      </c>
      <c r="AJ407" s="92">
        <v>20.715740392101001</v>
      </c>
      <c r="AK407" s="91">
        <v>0.55934940000064703</v>
      </c>
      <c r="AL407" s="91">
        <v>3.00125371377362E-2</v>
      </c>
      <c r="AM407" s="92">
        <v>-37.883464098325902</v>
      </c>
      <c r="AN407" s="3"/>
      <c r="AO407" s="94">
        <v>3.4779308893121197E-2</v>
      </c>
      <c r="AP407" s="94">
        <v>-4.0718345975619699E-2</v>
      </c>
      <c r="AQ407" s="94">
        <v>0.10795824885834</v>
      </c>
      <c r="AR407" s="94">
        <v>-9.0595779872237506E-2</v>
      </c>
      <c r="AS407" s="95">
        <v>7</v>
      </c>
      <c r="AT407" s="95">
        <v>5</v>
      </c>
      <c r="AU407" s="95">
        <v>9</v>
      </c>
      <c r="AV407" s="96">
        <v>3</v>
      </c>
      <c r="AW407" s="3"/>
      <c r="AX407" s="97">
        <v>0.16393024779943499</v>
      </c>
      <c r="AY407" s="98">
        <v>1.3615347672475799</v>
      </c>
      <c r="AZ407" s="98">
        <v>1.4430925841334099</v>
      </c>
      <c r="BA407" s="98">
        <v>2.0604719426410201</v>
      </c>
      <c r="BB407" s="89">
        <v>1.6935612067372902E-2</v>
      </c>
      <c r="BC407" s="99">
        <v>-20.022947363788301</v>
      </c>
      <c r="BD407" s="86">
        <v>43843</v>
      </c>
      <c r="BE407" s="86">
        <v>43910</v>
      </c>
      <c r="BF407" s="95">
        <v>125</v>
      </c>
      <c r="BG407" s="86">
        <v>44018</v>
      </c>
      <c r="BH407" s="3"/>
    </row>
    <row r="408" spans="1:60" x14ac:dyDescent="0.25">
      <c r="A408" s="3"/>
      <c r="B408" s="81" t="s">
        <v>1580</v>
      </c>
      <c r="C408" s="81" t="s">
        <v>4220</v>
      </c>
      <c r="D408" s="81" t="s">
        <v>729</v>
      </c>
      <c r="E408" s="82" t="s">
        <v>1218</v>
      </c>
      <c r="F408" s="82" t="s">
        <v>1110</v>
      </c>
      <c r="G408" s="83" t="s">
        <v>1120</v>
      </c>
      <c r="H408" s="84" t="s">
        <v>1140</v>
      </c>
      <c r="I408" s="85" t="s">
        <v>3480</v>
      </c>
      <c r="J408" s="85" t="s">
        <v>4221</v>
      </c>
      <c r="K408" s="3"/>
      <c r="L408" s="86">
        <v>44029</v>
      </c>
      <c r="M408" s="87">
        <v>1124.8845000006299</v>
      </c>
      <c r="N408" s="88">
        <v>1124.8845000006299</v>
      </c>
      <c r="O408" s="88">
        <v>1145.7965999990699</v>
      </c>
      <c r="P408" s="89">
        <f t="shared" si="6"/>
        <v>0.98174885490281871</v>
      </c>
      <c r="Q408" s="86">
        <v>44022</v>
      </c>
      <c r="R408" s="90">
        <v>3260170.1209999998</v>
      </c>
      <c r="S408" s="90">
        <v>1772824.92553125</v>
      </c>
      <c r="T408" s="3"/>
      <c r="U408" s="91">
        <v>-9.8169346438226092E-3</v>
      </c>
      <c r="V408" s="92">
        <v>0.19108114574919499</v>
      </c>
      <c r="W408" s="91">
        <v>6.5820864398119697E-2</v>
      </c>
      <c r="X408" s="92">
        <v>6.5905960556847303</v>
      </c>
      <c r="Y408" s="91">
        <v>-7.9981198523455498E-3</v>
      </c>
      <c r="Z408" s="92">
        <v>17.3503439236083</v>
      </c>
      <c r="AA408" s="91">
        <v>0.20670565995533299</v>
      </c>
      <c r="AB408" s="92">
        <v>41.568594356358503</v>
      </c>
      <c r="AC408" s="91">
        <v>0.16193956612201901</v>
      </c>
      <c r="AD408" s="92">
        <v>41.5421525646234</v>
      </c>
      <c r="AE408" s="91">
        <v>0.13638333569906499</v>
      </c>
      <c r="AF408" s="93">
        <v>34.477743264578699</v>
      </c>
      <c r="AG408" s="91">
        <v>2.27913122380414E-2</v>
      </c>
      <c r="AH408" s="92">
        <v>1.37290127167944</v>
      </c>
      <c r="AI408" s="91">
        <v>5.1804591108521002E-2</v>
      </c>
      <c r="AJ408" s="92">
        <v>19.663834790757399</v>
      </c>
      <c r="AK408" s="91">
        <v>0.124884500000917</v>
      </c>
      <c r="AL408" s="91">
        <v>9.0600943767640291E-3</v>
      </c>
      <c r="AM408" s="92">
        <v>-13.711975661135501</v>
      </c>
      <c r="AN408" s="3"/>
      <c r="AO408" s="94">
        <v>3.47273861461872E-2</v>
      </c>
      <c r="AP408" s="94">
        <v>-4.0766384702728801E-2</v>
      </c>
      <c r="AQ408" s="94">
        <v>0.106292734977615</v>
      </c>
      <c r="AR408" s="94">
        <v>-9.2004364271852004E-2</v>
      </c>
      <c r="AS408" s="95">
        <v>7</v>
      </c>
      <c r="AT408" s="95">
        <v>5</v>
      </c>
      <c r="AU408" s="95">
        <v>9</v>
      </c>
      <c r="AV408" s="96">
        <v>3</v>
      </c>
      <c r="AW408" s="3"/>
      <c r="AX408" s="97">
        <v>0.16391866807476599</v>
      </c>
      <c r="AY408" s="98">
        <v>1.2335117519051</v>
      </c>
      <c r="AZ408" s="98">
        <v>1.36628360147188</v>
      </c>
      <c r="BA408" s="98">
        <v>1.85786159592863</v>
      </c>
      <c r="BB408" s="89">
        <v>1.6933154699709099E-2</v>
      </c>
      <c r="BC408" s="99">
        <v>-20.290443990263199</v>
      </c>
      <c r="BD408" s="86">
        <v>43843</v>
      </c>
      <c r="BE408" s="86">
        <v>43910</v>
      </c>
      <c r="BF408" s="95">
        <v>125</v>
      </c>
      <c r="BG408" s="86">
        <v>44018</v>
      </c>
      <c r="BH408" s="3"/>
    </row>
    <row r="409" spans="1:60" x14ac:dyDescent="0.25">
      <c r="A409" s="3"/>
      <c r="B409" s="81" t="s">
        <v>107</v>
      </c>
      <c r="C409" s="81" t="s">
        <v>4222</v>
      </c>
      <c r="D409" s="81" t="s">
        <v>729</v>
      </c>
      <c r="E409" s="82" t="s">
        <v>1231</v>
      </c>
      <c r="F409" s="82" t="s">
        <v>1110</v>
      </c>
      <c r="G409" s="83" t="s">
        <v>1120</v>
      </c>
      <c r="H409" s="84" t="s">
        <v>1140</v>
      </c>
      <c r="I409" s="85" t="s">
        <v>3480</v>
      </c>
      <c r="J409" s="85" t="s">
        <v>4223</v>
      </c>
      <c r="K409" s="3"/>
      <c r="L409" s="86">
        <v>44029</v>
      </c>
      <c r="M409" s="87">
        <v>972.28149999957498</v>
      </c>
      <c r="N409" s="88">
        <v>972.28149999957498</v>
      </c>
      <c r="O409" s="88">
        <v>972.28149999957498</v>
      </c>
      <c r="P409" s="89">
        <f t="shared" si="6"/>
        <v>1</v>
      </c>
      <c r="Q409" s="86">
        <v>44029</v>
      </c>
      <c r="R409" s="90">
        <v>0</v>
      </c>
      <c r="S409" s="90">
        <v>0</v>
      </c>
      <c r="T409" s="3"/>
      <c r="U409" s="91">
        <v>0</v>
      </c>
      <c r="V409" s="92">
        <v>1.17277461013146</v>
      </c>
      <c r="W409" s="91">
        <v>0</v>
      </c>
      <c r="X409" s="92">
        <v>8.5096158727537806E-3</v>
      </c>
      <c r="Y409" s="91">
        <v>0</v>
      </c>
      <c r="Z409" s="92">
        <v>18.1501559088356</v>
      </c>
      <c r="AA409" s="91">
        <v>0</v>
      </c>
      <c r="AB409" s="92">
        <v>20.8980283607962</v>
      </c>
      <c r="AC409" s="91"/>
      <c r="AD409" s="92"/>
      <c r="AE409" s="91"/>
      <c r="AF409" s="93"/>
      <c r="AG409" s="91">
        <v>0</v>
      </c>
      <c r="AH409" s="92">
        <v>-0.90622995212470403</v>
      </c>
      <c r="AI409" s="91">
        <v>0</v>
      </c>
      <c r="AJ409" s="92">
        <v>14.483375679905301</v>
      </c>
      <c r="AK409" s="91">
        <v>-2.7718500000446501E-2</v>
      </c>
      <c r="AL409" s="91">
        <v>-2.1494753978913601E-2</v>
      </c>
      <c r="AM409" s="92">
        <v>21.376870256150099</v>
      </c>
      <c r="AN409" s="3"/>
      <c r="AO409" s="94">
        <v>0</v>
      </c>
      <c r="AP409" s="94">
        <v>0</v>
      </c>
      <c r="AQ409" s="94">
        <v>0</v>
      </c>
      <c r="AR409" s="94">
        <v>0</v>
      </c>
      <c r="AS409" s="95">
        <v>0</v>
      </c>
      <c r="AT409" s="95">
        <v>0</v>
      </c>
      <c r="AU409" s="95">
        <v>7</v>
      </c>
      <c r="AV409" s="96">
        <v>5</v>
      </c>
      <c r="AW409" s="3"/>
      <c r="AX409" s="97">
        <v>0</v>
      </c>
      <c r="AY409" s="98">
        <v>-113.07365610974399</v>
      </c>
      <c r="AZ409" s="98">
        <v>0.54787164163735702</v>
      </c>
      <c r="BA409" s="98">
        <v>-15.957369743191499</v>
      </c>
      <c r="BB409" s="89">
        <v>0</v>
      </c>
      <c r="BC409" s="99">
        <v>0</v>
      </c>
      <c r="BD409" s="86">
        <v>43664</v>
      </c>
      <c r="BE409" s="86"/>
      <c r="BF409" s="95"/>
      <c r="BG409" s="86"/>
      <c r="BH409" s="3"/>
    </row>
    <row r="410" spans="1:60" x14ac:dyDescent="0.25">
      <c r="A410" s="3"/>
      <c r="B410" s="81" t="s">
        <v>1581</v>
      </c>
      <c r="C410" s="81" t="s">
        <v>4224</v>
      </c>
      <c r="D410" s="81" t="s">
        <v>730</v>
      </c>
      <c r="E410" s="82" t="s">
        <v>1170</v>
      </c>
      <c r="F410" s="82" t="s">
        <v>1110</v>
      </c>
      <c r="G410" s="83" t="s">
        <v>1120</v>
      </c>
      <c r="H410" s="84" t="s">
        <v>1129</v>
      </c>
      <c r="I410" s="85" t="s">
        <v>3480</v>
      </c>
      <c r="J410" s="85" t="s">
        <v>4225</v>
      </c>
      <c r="K410" s="3"/>
      <c r="L410" s="86">
        <v>44029</v>
      </c>
      <c r="M410" s="87">
        <v>2605.4019000008698</v>
      </c>
      <c r="N410" s="88">
        <v>2605.4019000008698</v>
      </c>
      <c r="O410" s="88">
        <v>2783.8275999985599</v>
      </c>
      <c r="P410" s="89">
        <f t="shared" si="6"/>
        <v>0.93590633989052252</v>
      </c>
      <c r="Q410" s="86">
        <v>43882</v>
      </c>
      <c r="R410" s="90">
        <v>1290125.1580000001</v>
      </c>
      <c r="S410" s="90">
        <v>805682.70790039096</v>
      </c>
      <c r="T410" s="3"/>
      <c r="U410" s="91">
        <v>2.2972725982981501E-3</v>
      </c>
      <c r="V410" s="92">
        <v>1.4025018699612699</v>
      </c>
      <c r="W410" s="91">
        <v>3.8991047671515802E-2</v>
      </c>
      <c r="X410" s="92">
        <v>3.9076143830243399</v>
      </c>
      <c r="Y410" s="91">
        <v>-2.7245288653830399E-2</v>
      </c>
      <c r="Z410" s="92">
        <v>15.425627043456201</v>
      </c>
      <c r="AA410" s="91">
        <v>0.186714662972081</v>
      </c>
      <c r="AB410" s="92">
        <v>39.569494658033399</v>
      </c>
      <c r="AC410" s="91">
        <v>0.16818769938807199</v>
      </c>
      <c r="AD410" s="92">
        <v>42.166965891199702</v>
      </c>
      <c r="AE410" s="91">
        <v>0.20673135508870499</v>
      </c>
      <c r="AF410" s="93">
        <v>41.512545203557202</v>
      </c>
      <c r="AG410" s="91">
        <v>1.3767721371550599E-2</v>
      </c>
      <c r="AH410" s="92">
        <v>0.470542185030354</v>
      </c>
      <c r="AI410" s="91">
        <v>1.7659508266660899E-2</v>
      </c>
      <c r="AJ410" s="92">
        <v>16.2493265065714</v>
      </c>
      <c r="AK410" s="91">
        <v>1.1132476538873699</v>
      </c>
      <c r="AL410" s="91">
        <v>4.7608915854652899E-2</v>
      </c>
      <c r="AM410" s="92">
        <v>-11.1359030499589</v>
      </c>
      <c r="AN410" s="3"/>
      <c r="AO410" s="94">
        <v>4.9799694757894003E-2</v>
      </c>
      <c r="AP410" s="94">
        <v>-5.26618129488634E-2</v>
      </c>
      <c r="AQ410" s="94">
        <v>0.12940687906666401</v>
      </c>
      <c r="AR410" s="94">
        <v>-0.107330135861994</v>
      </c>
      <c r="AS410" s="95">
        <v>9</v>
      </c>
      <c r="AT410" s="95">
        <v>3</v>
      </c>
      <c r="AU410" s="95">
        <v>8</v>
      </c>
      <c r="AV410" s="96">
        <v>4</v>
      </c>
      <c r="AW410" s="3"/>
      <c r="AX410" s="97">
        <v>0.18720835861895499</v>
      </c>
      <c r="AY410" s="98">
        <v>0.92418142396854797</v>
      </c>
      <c r="AZ410" s="98">
        <v>1.33664619644333</v>
      </c>
      <c r="BA410" s="98">
        <v>1.33093401171209</v>
      </c>
      <c r="BB410" s="89">
        <v>1.92995189708745E-2</v>
      </c>
      <c r="BC410" s="99">
        <v>-28.441915727802598</v>
      </c>
      <c r="BD410" s="86">
        <v>43882</v>
      </c>
      <c r="BE410" s="86">
        <v>43910</v>
      </c>
      <c r="BF410" s="95"/>
      <c r="BG410" s="86"/>
      <c r="BH410" s="3"/>
    </row>
    <row r="411" spans="1:60" x14ac:dyDescent="0.25">
      <c r="A411" s="3"/>
      <c r="B411" s="81" t="s">
        <v>1582</v>
      </c>
      <c r="C411" s="81" t="s">
        <v>4226</v>
      </c>
      <c r="D411" s="81" t="s">
        <v>730</v>
      </c>
      <c r="E411" s="82" t="s">
        <v>1216</v>
      </c>
      <c r="F411" s="82" t="s">
        <v>1110</v>
      </c>
      <c r="G411" s="83" t="s">
        <v>1120</v>
      </c>
      <c r="H411" s="84" t="s">
        <v>1129</v>
      </c>
      <c r="I411" s="85" t="s">
        <v>3480</v>
      </c>
      <c r="J411" s="85" t="s">
        <v>4227</v>
      </c>
      <c r="K411" s="3"/>
      <c r="L411" s="86">
        <v>44029</v>
      </c>
      <c r="M411" s="87">
        <v>1718.5809000004101</v>
      </c>
      <c r="N411" s="88">
        <v>1718.5809000004101</v>
      </c>
      <c r="O411" s="88">
        <v>1855.2546999994699</v>
      </c>
      <c r="P411" s="89">
        <f t="shared" si="6"/>
        <v>0.92633151663806657</v>
      </c>
      <c r="Q411" s="86">
        <v>43882</v>
      </c>
      <c r="R411" s="90">
        <v>716143.603</v>
      </c>
      <c r="S411" s="90">
        <v>611595.33006835904</v>
      </c>
      <c r="T411" s="3"/>
      <c r="U411" s="91">
        <v>2.2271898051258198E-3</v>
      </c>
      <c r="V411" s="92">
        <v>1.39549359064404</v>
      </c>
      <c r="W411" s="91">
        <v>3.6812876845942803E-2</v>
      </c>
      <c r="X411" s="92">
        <v>3.6897973004670299</v>
      </c>
      <c r="Y411" s="91">
        <v>-3.9551513745209398E-2</v>
      </c>
      <c r="Z411" s="92">
        <v>14.195004534311</v>
      </c>
      <c r="AA411" s="91">
        <v>0.156680066518747</v>
      </c>
      <c r="AB411" s="92">
        <v>36.5660350126564</v>
      </c>
      <c r="AC411" s="91">
        <v>0.109839919343358</v>
      </c>
      <c r="AD411" s="92">
        <v>36.332187886757303</v>
      </c>
      <c r="AE411" s="91">
        <v>0.117477982948913</v>
      </c>
      <c r="AF411" s="93">
        <v>32.587207989592599</v>
      </c>
      <c r="AG411" s="91">
        <v>1.25627880152024E-2</v>
      </c>
      <c r="AH411" s="92">
        <v>0.35004884939553399</v>
      </c>
      <c r="AI411" s="91">
        <v>3.5910927599616099E-3</v>
      </c>
      <c r="AJ411" s="92">
        <v>14.8424849559087</v>
      </c>
      <c r="AK411" s="91">
        <v>0.43240142025053502</v>
      </c>
      <c r="AL411" s="91">
        <v>2.2588993087993E-2</v>
      </c>
      <c r="AM411" s="92">
        <v>-79.220526413642801</v>
      </c>
      <c r="AN411" s="3"/>
      <c r="AO411" s="94">
        <v>4.9726242421456797E-2</v>
      </c>
      <c r="AP411" s="94">
        <v>-5.2728094222402398E-2</v>
      </c>
      <c r="AQ411" s="94">
        <v>0.127032711163338</v>
      </c>
      <c r="AR411" s="94">
        <v>-0.109263712372922</v>
      </c>
      <c r="AS411" s="95">
        <v>9</v>
      </c>
      <c r="AT411" s="95">
        <v>3</v>
      </c>
      <c r="AU411" s="95">
        <v>8</v>
      </c>
      <c r="AV411" s="96">
        <v>4</v>
      </c>
      <c r="AW411" s="3"/>
      <c r="AX411" s="97">
        <v>0.18715874593210199</v>
      </c>
      <c r="AY411" s="98">
        <v>0.77452488966173405</v>
      </c>
      <c r="AZ411" s="98">
        <v>1.2304920670030699</v>
      </c>
      <c r="BA411" s="98">
        <v>1.10945017709673</v>
      </c>
      <c r="BB411" s="89">
        <v>1.9292296499334002E-2</v>
      </c>
      <c r="BC411" s="99">
        <v>-28.5819354075647</v>
      </c>
      <c r="BD411" s="86">
        <v>43882</v>
      </c>
      <c r="BE411" s="86">
        <v>43910</v>
      </c>
      <c r="BF411" s="95"/>
      <c r="BG411" s="86"/>
      <c r="BH411" s="3"/>
    </row>
    <row r="412" spans="1:60" x14ac:dyDescent="0.25">
      <c r="A412" s="3"/>
      <c r="B412" s="81" t="s">
        <v>1583</v>
      </c>
      <c r="C412" s="81" t="s">
        <v>4228</v>
      </c>
      <c r="D412" s="81" t="s">
        <v>730</v>
      </c>
      <c r="E412" s="82" t="s">
        <v>1163</v>
      </c>
      <c r="F412" s="82" t="s">
        <v>1110</v>
      </c>
      <c r="G412" s="83" t="s">
        <v>1120</v>
      </c>
      <c r="H412" s="84" t="s">
        <v>1129</v>
      </c>
      <c r="I412" s="85" t="s">
        <v>3480</v>
      </c>
      <c r="J412" s="85" t="s">
        <v>4229</v>
      </c>
      <c r="K412" s="3"/>
      <c r="L412" s="86">
        <v>44029</v>
      </c>
      <c r="M412" s="87">
        <v>1689.0253999996901</v>
      </c>
      <c r="N412" s="88">
        <v>1689.0253999996901</v>
      </c>
      <c r="O412" s="88">
        <v>1818.5205000005701</v>
      </c>
      <c r="P412" s="89">
        <f t="shared" si="6"/>
        <v>0.92879095946356427</v>
      </c>
      <c r="Q412" s="86">
        <v>43882</v>
      </c>
      <c r="R412" s="90">
        <v>2669769</v>
      </c>
      <c r="S412" s="90">
        <v>2268215.3365585902</v>
      </c>
      <c r="T412" s="3"/>
      <c r="U412" s="91">
        <v>2.2452567045547801E-3</v>
      </c>
      <c r="V412" s="92">
        <v>1.3973002805869299</v>
      </c>
      <c r="W412" s="91">
        <v>3.7374015308159897E-2</v>
      </c>
      <c r="X412" s="92">
        <v>3.7459111466887398</v>
      </c>
      <c r="Y412" s="91">
        <v>-3.6393319504895799E-2</v>
      </c>
      <c r="Z412" s="92">
        <v>14.510823958349601</v>
      </c>
      <c r="AA412" s="91">
        <v>0.164350294722826</v>
      </c>
      <c r="AB412" s="92">
        <v>37.333057833078797</v>
      </c>
      <c r="AC412" s="91">
        <v>0.124599188622669</v>
      </c>
      <c r="AD412" s="92">
        <v>37.808114814688501</v>
      </c>
      <c r="AE412" s="91">
        <v>0.13983853947327601</v>
      </c>
      <c r="AF412" s="93">
        <v>34.823263642028898</v>
      </c>
      <c r="AG412" s="91">
        <v>1.28733730034583E-2</v>
      </c>
      <c r="AH412" s="92">
        <v>0.38110734822112102</v>
      </c>
      <c r="AI412" s="91">
        <v>7.1998500134213802E-3</v>
      </c>
      <c r="AJ412" s="92">
        <v>15.2033606812474</v>
      </c>
      <c r="AK412" s="91">
        <v>0.779626168225659</v>
      </c>
      <c r="AL412" s="91">
        <v>6.0094686812590198E-2</v>
      </c>
      <c r="AM412" s="92">
        <v>97.537194736301899</v>
      </c>
      <c r="AN412" s="3"/>
      <c r="AO412" s="94">
        <v>4.9745198864911799E-2</v>
      </c>
      <c r="AP412" s="94">
        <v>-5.2710994869848898E-2</v>
      </c>
      <c r="AQ412" s="94">
        <v>0.12764423898261201</v>
      </c>
      <c r="AR412" s="94">
        <v>-0.108765450348146</v>
      </c>
      <c r="AS412" s="95">
        <v>9</v>
      </c>
      <c r="AT412" s="95">
        <v>3</v>
      </c>
      <c r="AU412" s="95">
        <v>8</v>
      </c>
      <c r="AV412" s="96">
        <v>4</v>
      </c>
      <c r="AW412" s="3"/>
      <c r="AX412" s="97">
        <v>0.187171107495087</v>
      </c>
      <c r="AY412" s="98">
        <v>0.81276625306054495</v>
      </c>
      <c r="AZ412" s="98">
        <v>1.2576162435034299</v>
      </c>
      <c r="BA412" s="98">
        <v>1.1658363339302</v>
      </c>
      <c r="BB412" s="89">
        <v>1.9294114003132599E-2</v>
      </c>
      <c r="BC412" s="99">
        <v>-28.545848122215801</v>
      </c>
      <c r="BD412" s="86">
        <v>43882</v>
      </c>
      <c r="BE412" s="86">
        <v>43910</v>
      </c>
      <c r="BF412" s="95"/>
      <c r="BG412" s="86"/>
      <c r="BH412" s="3"/>
    </row>
    <row r="413" spans="1:60" x14ac:dyDescent="0.25">
      <c r="A413" s="3"/>
      <c r="B413" s="81" t="s">
        <v>1584</v>
      </c>
      <c r="C413" s="81" t="s">
        <v>4230</v>
      </c>
      <c r="D413" s="81" t="s">
        <v>730</v>
      </c>
      <c r="E413" s="82" t="s">
        <v>1172</v>
      </c>
      <c r="F413" s="82" t="s">
        <v>1110</v>
      </c>
      <c r="G413" s="83" t="s">
        <v>1120</v>
      </c>
      <c r="H413" s="84" t="s">
        <v>1129</v>
      </c>
      <c r="I413" s="85" t="s">
        <v>3480</v>
      </c>
      <c r="J413" s="85" t="s">
        <v>4231</v>
      </c>
      <c r="K413" s="3"/>
      <c r="L413" s="86">
        <v>44029</v>
      </c>
      <c r="M413" s="87">
        <v>2105.9913999997102</v>
      </c>
      <c r="N413" s="88">
        <v>2105.9913999997102</v>
      </c>
      <c r="O413" s="88">
        <v>2250.2166999988299</v>
      </c>
      <c r="P413" s="89">
        <f t="shared" si="6"/>
        <v>0.93590603962756358</v>
      </c>
      <c r="Q413" s="86">
        <v>43882</v>
      </c>
      <c r="R413" s="90">
        <v>1209718.4010000001</v>
      </c>
      <c r="S413" s="90">
        <v>1041109.90506445</v>
      </c>
      <c r="T413" s="3"/>
      <c r="U413" s="91">
        <v>2.29729763123032E-3</v>
      </c>
      <c r="V413" s="92">
        <v>1.40250437325449</v>
      </c>
      <c r="W413" s="91">
        <v>3.8991035928120303E-2</v>
      </c>
      <c r="X413" s="92">
        <v>3.9076132086847801</v>
      </c>
      <c r="Y413" s="91">
        <v>-2.7245639863394899E-2</v>
      </c>
      <c r="Z413" s="92">
        <v>15.4255919224961</v>
      </c>
      <c r="AA413" s="91">
        <v>0.186714179004484</v>
      </c>
      <c r="AB413" s="92">
        <v>39.569446261273697</v>
      </c>
      <c r="AC413" s="91">
        <v>0.16818712814536399</v>
      </c>
      <c r="AD413" s="92">
        <v>42.166908766957903</v>
      </c>
      <c r="AE413" s="91">
        <v>0.20672947530139901</v>
      </c>
      <c r="AF413" s="93">
        <v>41.512357224826701</v>
      </c>
      <c r="AG413" s="91">
        <v>1.3767656404525E-2</v>
      </c>
      <c r="AH413" s="92">
        <v>0.47053568832780002</v>
      </c>
      <c r="AI413" s="91">
        <v>1.76592629959487E-2</v>
      </c>
      <c r="AJ413" s="92">
        <v>16.249301979492898</v>
      </c>
      <c r="AK413" s="91">
        <v>1.1059913999994799</v>
      </c>
      <c r="AL413" s="91">
        <v>9.6318709760526006E-2</v>
      </c>
      <c r="AM413" s="92">
        <v>115.706099710427</v>
      </c>
      <c r="AN413" s="3"/>
      <c r="AO413" s="94">
        <v>4.9799655280366999E-2</v>
      </c>
      <c r="AP413" s="94">
        <v>-5.2661789353805902E-2</v>
      </c>
      <c r="AQ413" s="94">
        <v>0.129406703141285</v>
      </c>
      <c r="AR413" s="94">
        <v>-0.107330168296321</v>
      </c>
      <c r="AS413" s="95">
        <v>9</v>
      </c>
      <c r="AT413" s="95">
        <v>3</v>
      </c>
      <c r="AU413" s="95">
        <v>8</v>
      </c>
      <c r="AV413" s="96">
        <v>4</v>
      </c>
      <c r="AW413" s="3"/>
      <c r="AX413" s="97">
        <v>0.18720834976033099</v>
      </c>
      <c r="AY413" s="98">
        <v>0.924178472217136</v>
      </c>
      <c r="AZ413" s="98">
        <v>1.3366441249018</v>
      </c>
      <c r="BA413" s="98">
        <v>1.3309296800453001</v>
      </c>
      <c r="BB413" s="89">
        <v>1.92995180335674E-2</v>
      </c>
      <c r="BC413" s="99">
        <v>-28.441918504977401</v>
      </c>
      <c r="BD413" s="86">
        <v>43882</v>
      </c>
      <c r="BE413" s="86">
        <v>43910</v>
      </c>
      <c r="BF413" s="95"/>
      <c r="BG413" s="86"/>
      <c r="BH413" s="3"/>
    </row>
    <row r="414" spans="1:60" x14ac:dyDescent="0.25">
      <c r="A414" s="3"/>
      <c r="B414" s="81" t="s">
        <v>1585</v>
      </c>
      <c r="C414" s="81" t="s">
        <v>4232</v>
      </c>
      <c r="D414" s="81" t="s">
        <v>730</v>
      </c>
      <c r="E414" s="82" t="s">
        <v>1228</v>
      </c>
      <c r="F414" s="82" t="s">
        <v>1110</v>
      </c>
      <c r="G414" s="83" t="s">
        <v>1120</v>
      </c>
      <c r="H414" s="84" t="s">
        <v>1129</v>
      </c>
      <c r="I414" s="85" t="s">
        <v>3480</v>
      </c>
      <c r="J414" s="85" t="s">
        <v>4233</v>
      </c>
      <c r="K414" s="3"/>
      <c r="L414" s="86">
        <v>44029</v>
      </c>
      <c r="M414" s="87">
        <v>1835.41459999979</v>
      </c>
      <c r="N414" s="88">
        <v>1835.41459999979</v>
      </c>
      <c r="O414" s="88">
        <v>1969.63509999961</v>
      </c>
      <c r="P414" s="89">
        <f t="shared" si="6"/>
        <v>0.93185514413312054</v>
      </c>
      <c r="Q414" s="86">
        <v>43882</v>
      </c>
      <c r="R414" s="90">
        <v>522026.26899999997</v>
      </c>
      <c r="S414" s="90">
        <v>442020.79193896498</v>
      </c>
      <c r="T414" s="3"/>
      <c r="U414" s="91">
        <v>2.2677260021737298E-3</v>
      </c>
      <c r="V414" s="92">
        <v>1.39954721034883</v>
      </c>
      <c r="W414" s="91">
        <v>3.8071715400292298E-2</v>
      </c>
      <c r="X414" s="92">
        <v>3.8156811559019799</v>
      </c>
      <c r="Y414" s="91">
        <v>-3.2455804684104798E-2</v>
      </c>
      <c r="Z414" s="92">
        <v>14.9045754404215</v>
      </c>
      <c r="AA414" s="91">
        <v>0.17394985443563199</v>
      </c>
      <c r="AB414" s="92">
        <v>38.293013804359397</v>
      </c>
      <c r="AC414" s="91">
        <v>0.14320820512337401</v>
      </c>
      <c r="AD414" s="92">
        <v>39.6690164647298</v>
      </c>
      <c r="AE414" s="91">
        <v>0.16824102770799099</v>
      </c>
      <c r="AF414" s="93">
        <v>37.663512465485802</v>
      </c>
      <c r="AG414" s="91">
        <v>1.3259326353363601E-2</v>
      </c>
      <c r="AH414" s="92">
        <v>0.41970268321165299</v>
      </c>
      <c r="AI414" s="91">
        <v>1.1700888606355901E-2</v>
      </c>
      <c r="AJ414" s="92">
        <v>15.6534645405482</v>
      </c>
      <c r="AK414" s="91">
        <v>0.83541459999978496</v>
      </c>
      <c r="AL414" s="91">
        <v>4.7421318484339302E-2</v>
      </c>
      <c r="AM414" s="92">
        <v>55.272802733408803</v>
      </c>
      <c r="AN414" s="3"/>
      <c r="AO414" s="94">
        <v>4.9768667677199098E-2</v>
      </c>
      <c r="AP414" s="94">
        <v>-5.2689747757540303E-2</v>
      </c>
      <c r="AQ414" s="94">
        <v>0.12840455544937901</v>
      </c>
      <c r="AR414" s="94">
        <v>-0.108146317701612</v>
      </c>
      <c r="AS414" s="95">
        <v>9</v>
      </c>
      <c r="AT414" s="95">
        <v>3</v>
      </c>
      <c r="AU414" s="95">
        <v>8</v>
      </c>
      <c r="AV414" s="96">
        <v>4</v>
      </c>
      <c r="AW414" s="3"/>
      <c r="AX414" s="97">
        <v>0.18718688674795</v>
      </c>
      <c r="AY414" s="98">
        <v>0.86060570230893096</v>
      </c>
      <c r="AZ414" s="98">
        <v>1.29154943536741</v>
      </c>
      <c r="BA414" s="98">
        <v>1.2365774141981101</v>
      </c>
      <c r="BB414" s="89">
        <v>1.92964156585731E-2</v>
      </c>
      <c r="BC414" s="99">
        <v>-28.5010152388422</v>
      </c>
      <c r="BD414" s="86">
        <v>43882</v>
      </c>
      <c r="BE414" s="86">
        <v>43910</v>
      </c>
      <c r="BF414" s="95"/>
      <c r="BG414" s="86"/>
      <c r="BH414" s="3"/>
    </row>
    <row r="415" spans="1:60" x14ac:dyDescent="0.25">
      <c r="A415" s="3"/>
      <c r="B415" s="81" t="s">
        <v>1586</v>
      </c>
      <c r="C415" s="81" t="s">
        <v>4234</v>
      </c>
      <c r="D415" s="81" t="s">
        <v>730</v>
      </c>
      <c r="E415" s="82" t="s">
        <v>1229</v>
      </c>
      <c r="F415" s="82" t="s">
        <v>1110</v>
      </c>
      <c r="G415" s="83" t="s">
        <v>1120</v>
      </c>
      <c r="H415" s="84" t="s">
        <v>1129</v>
      </c>
      <c r="I415" s="85" t="s">
        <v>3480</v>
      </c>
      <c r="J415" s="85" t="s">
        <v>1096</v>
      </c>
      <c r="K415" s="3"/>
      <c r="L415" s="86">
        <v>44029</v>
      </c>
      <c r="M415" s="87">
        <v>1039.0007000006699</v>
      </c>
      <c r="N415" s="88">
        <v>1039.0007000006699</v>
      </c>
      <c r="O415" s="88"/>
      <c r="P415" s="89" t="str">
        <f t="shared" si="6"/>
        <v/>
      </c>
      <c r="Q415" s="86"/>
      <c r="R415" s="90">
        <v>51950.035000000003</v>
      </c>
      <c r="S415" s="90"/>
      <c r="T415" s="3"/>
      <c r="U415" s="91">
        <v>2.3492967884521901E-3</v>
      </c>
      <c r="V415" s="92">
        <v>1.40770428897667</v>
      </c>
      <c r="W415" s="91">
        <v>4.0610628704598598E-2</v>
      </c>
      <c r="X415" s="92">
        <v>4.0695724863326204</v>
      </c>
      <c r="Y415" s="91"/>
      <c r="Z415" s="92"/>
      <c r="AA415" s="91"/>
      <c r="AB415" s="92"/>
      <c r="AC415" s="91"/>
      <c r="AD415" s="92"/>
      <c r="AE415" s="91"/>
      <c r="AF415" s="93"/>
      <c r="AG415" s="91">
        <v>1.4662894349385201E-2</v>
      </c>
      <c r="AH415" s="92">
        <v>0.56005948281381301</v>
      </c>
      <c r="AI415" s="91">
        <v>2.82273451684887E-2</v>
      </c>
      <c r="AJ415" s="92">
        <v>17.3061101967469</v>
      </c>
      <c r="AK415" s="91">
        <v>3.90007000005426E-2</v>
      </c>
      <c r="AL415" s="91">
        <v>6.3753427810297594E-2</v>
      </c>
      <c r="AM415" s="92">
        <v>20.934168932581098</v>
      </c>
      <c r="AN415" s="3"/>
      <c r="AO415" s="94">
        <v>4.9854193048304303E-2</v>
      </c>
      <c r="AP415" s="94">
        <v>-5.2612582353540299E-2</v>
      </c>
      <c r="AQ415" s="94">
        <v>5.9060721881905899E-2</v>
      </c>
      <c r="AR415" s="94">
        <v>-0.105892423045589</v>
      </c>
      <c r="AS415" s="95"/>
      <c r="AT415" s="95"/>
      <c r="AU415" s="95"/>
      <c r="AV415" s="96"/>
      <c r="AW415" s="3"/>
      <c r="AX415" s="97"/>
      <c r="AY415" s="98"/>
      <c r="AZ415" s="98"/>
      <c r="BA415" s="98"/>
      <c r="BB415" s="89"/>
      <c r="BC415" s="99">
        <v>-28.337816192186398</v>
      </c>
      <c r="BD415" s="86">
        <v>43882</v>
      </c>
      <c r="BE415" s="86">
        <v>43910</v>
      </c>
      <c r="BF415" s="95"/>
      <c r="BG415" s="86"/>
      <c r="BH415" s="3"/>
    </row>
    <row r="416" spans="1:60" x14ac:dyDescent="0.25">
      <c r="A416" s="3"/>
      <c r="B416" s="81" t="s">
        <v>1587</v>
      </c>
      <c r="C416" s="81" t="s">
        <v>4235</v>
      </c>
      <c r="D416" s="81" t="s">
        <v>730</v>
      </c>
      <c r="E416" s="82" t="s">
        <v>1230</v>
      </c>
      <c r="F416" s="82" t="s">
        <v>1110</v>
      </c>
      <c r="G416" s="83" t="s">
        <v>1120</v>
      </c>
      <c r="H416" s="84" t="s">
        <v>1129</v>
      </c>
      <c r="I416" s="85" t="s">
        <v>3480</v>
      </c>
      <c r="J416" s="85" t="s">
        <v>4236</v>
      </c>
      <c r="K416" s="3"/>
      <c r="L416" s="86">
        <v>44029</v>
      </c>
      <c r="M416" s="87">
        <v>1460.7903000004601</v>
      </c>
      <c r="N416" s="88">
        <v>1460.7903000004601</v>
      </c>
      <c r="O416" s="88">
        <v>1571.33479999937</v>
      </c>
      <c r="P416" s="89">
        <f t="shared" si="6"/>
        <v>0.92964930198264928</v>
      </c>
      <c r="Q416" s="86">
        <v>43882</v>
      </c>
      <c r="R416" s="90">
        <v>114961.208</v>
      </c>
      <c r="S416" s="90">
        <v>101590.369477051</v>
      </c>
      <c r="T416" s="3"/>
      <c r="U416" s="91">
        <v>2.2515819109685301E-3</v>
      </c>
      <c r="V416" s="92">
        <v>1.3979328012283101</v>
      </c>
      <c r="W416" s="91">
        <v>3.7569823167359601E-2</v>
      </c>
      <c r="X416" s="92">
        <v>3.7654919326087102</v>
      </c>
      <c r="Y416" s="91">
        <v>-3.5290583327878301E-2</v>
      </c>
      <c r="Z416" s="92">
        <v>14.6210975760478</v>
      </c>
      <c r="AA416" s="91">
        <v>0.167035082468065</v>
      </c>
      <c r="AB416" s="92">
        <v>37.601536607602597</v>
      </c>
      <c r="AC416" s="91">
        <v>0.12978769858091299</v>
      </c>
      <c r="AD416" s="92">
        <v>38.326965810498201</v>
      </c>
      <c r="AE416" s="91">
        <v>0.14773420379977301</v>
      </c>
      <c r="AF416" s="93">
        <v>35.612830074678598</v>
      </c>
      <c r="AG416" s="91">
        <v>1.2981617603145401E-2</v>
      </c>
      <c r="AH416" s="92">
        <v>0.39193180818983803</v>
      </c>
      <c r="AI416" s="91">
        <v>8.4603397972386994E-3</v>
      </c>
      <c r="AJ416" s="92">
        <v>15.329409659636401</v>
      </c>
      <c r="AK416" s="91">
        <v>0.46079029999964399</v>
      </c>
      <c r="AL416" s="91">
        <v>2.5545978591253501E-2</v>
      </c>
      <c r="AM416" s="92">
        <v>-47.739374098426197</v>
      </c>
      <c r="AN416" s="3"/>
      <c r="AO416" s="94">
        <v>4.97517694038834E-2</v>
      </c>
      <c r="AP416" s="94">
        <v>-5.27050463797787E-2</v>
      </c>
      <c r="AQ416" s="94">
        <v>0.12785763799009101</v>
      </c>
      <c r="AR416" s="94">
        <v>-0.108591872765828</v>
      </c>
      <c r="AS416" s="95">
        <v>9</v>
      </c>
      <c r="AT416" s="95">
        <v>3</v>
      </c>
      <c r="AU416" s="95">
        <v>8</v>
      </c>
      <c r="AV416" s="96">
        <v>4</v>
      </c>
      <c r="AW416" s="3"/>
      <c r="AX416" s="97">
        <v>0.187175521302852</v>
      </c>
      <c r="AY416" s="98">
        <v>0.82614891430966997</v>
      </c>
      <c r="AZ416" s="98">
        <v>1.26710861759966</v>
      </c>
      <c r="BA416" s="98">
        <v>1.1856028751171801</v>
      </c>
      <c r="BB416" s="89">
        <v>1.92947582426496E-2</v>
      </c>
      <c r="BC416" s="99">
        <v>-28.533289022772799</v>
      </c>
      <c r="BD416" s="86">
        <v>43882</v>
      </c>
      <c r="BE416" s="86">
        <v>43910</v>
      </c>
      <c r="BF416" s="95"/>
      <c r="BG416" s="86"/>
      <c r="BH416" s="3"/>
    </row>
    <row r="417" spans="1:60" x14ac:dyDescent="0.25">
      <c r="A417" s="3"/>
      <c r="B417" s="81" t="s">
        <v>1588</v>
      </c>
      <c r="C417" s="81" t="s">
        <v>4237</v>
      </c>
      <c r="D417" s="81" t="s">
        <v>730</v>
      </c>
      <c r="E417" s="82" t="s">
        <v>1218</v>
      </c>
      <c r="F417" s="82" t="s">
        <v>1110</v>
      </c>
      <c r="G417" s="83" t="s">
        <v>1120</v>
      </c>
      <c r="H417" s="84" t="s">
        <v>1129</v>
      </c>
      <c r="I417" s="85" t="s">
        <v>3480</v>
      </c>
      <c r="J417" s="85" t="s">
        <v>4238</v>
      </c>
      <c r="K417" s="3"/>
      <c r="L417" s="86">
        <v>44029</v>
      </c>
      <c r="M417" s="87">
        <v>1031.7877999991199</v>
      </c>
      <c r="N417" s="88">
        <v>1031.7877999991199</v>
      </c>
      <c r="O417" s="88">
        <v>1118.0565000008801</v>
      </c>
      <c r="P417" s="89">
        <f t="shared" si="6"/>
        <v>0.92284048256801665</v>
      </c>
      <c r="Q417" s="86">
        <v>43882</v>
      </c>
      <c r="R417" s="90">
        <v>3072377.9130000002</v>
      </c>
      <c r="S417" s="90">
        <v>2000482.8407168</v>
      </c>
      <c r="T417" s="3"/>
      <c r="U417" s="91">
        <v>2.2014112564647799E-3</v>
      </c>
      <c r="V417" s="92">
        <v>1.39291573577793</v>
      </c>
      <c r="W417" s="91">
        <v>3.6014532088302097E-2</v>
      </c>
      <c r="X417" s="92">
        <v>3.60996282470296</v>
      </c>
      <c r="Y417" s="91">
        <v>-4.4030610283734901E-2</v>
      </c>
      <c r="Z417" s="92">
        <v>13.747094880469399</v>
      </c>
      <c r="AA417" s="91">
        <v>0.14584345314331601</v>
      </c>
      <c r="AB417" s="92">
        <v>35.4823736751569</v>
      </c>
      <c r="AC417" s="91">
        <v>8.7188192308531101E-2</v>
      </c>
      <c r="AD417" s="92">
        <v>34.067015183274599</v>
      </c>
      <c r="AE417" s="91">
        <v>8.1720562002446998E-2</v>
      </c>
      <c r="AF417" s="93">
        <v>29.011465894931501</v>
      </c>
      <c r="AG417" s="91">
        <v>1.21208744385513E-2</v>
      </c>
      <c r="AH417" s="92">
        <v>0.30585749173042098</v>
      </c>
      <c r="AI417" s="91">
        <v>-1.5253095725711299E-3</v>
      </c>
      <c r="AJ417" s="92">
        <v>14.3308447226445</v>
      </c>
      <c r="AK417" s="91">
        <v>3.1787799998710398E-2</v>
      </c>
      <c r="AL417" s="91">
        <v>2.3903311011963498E-3</v>
      </c>
      <c r="AM417" s="92">
        <v>-25.0898772666987</v>
      </c>
      <c r="AN417" s="3"/>
      <c r="AO417" s="94">
        <v>4.9699311697622803E-2</v>
      </c>
      <c r="AP417" s="94">
        <v>-5.27524304343387E-2</v>
      </c>
      <c r="AQ417" s="94">
        <v>0.12616230390820399</v>
      </c>
      <c r="AR417" s="94">
        <v>-0.109972827451274</v>
      </c>
      <c r="AS417" s="95">
        <v>8</v>
      </c>
      <c r="AT417" s="95">
        <v>4</v>
      </c>
      <c r="AU417" s="95">
        <v>8</v>
      </c>
      <c r="AV417" s="96">
        <v>4</v>
      </c>
      <c r="AW417" s="3"/>
      <c r="AX417" s="97">
        <v>0.187141584221972</v>
      </c>
      <c r="AY417" s="98">
        <v>0.72046952185883095</v>
      </c>
      <c r="AZ417" s="98">
        <v>1.1921522028133</v>
      </c>
      <c r="BA417" s="98">
        <v>1.0299942833826199</v>
      </c>
      <c r="BB417" s="89">
        <v>1.9289754437304501E-2</v>
      </c>
      <c r="BC417" s="99">
        <v>-28.633293576916898</v>
      </c>
      <c r="BD417" s="86">
        <v>43882</v>
      </c>
      <c r="BE417" s="86">
        <v>43910</v>
      </c>
      <c r="BF417" s="95"/>
      <c r="BG417" s="86"/>
      <c r="BH417" s="3"/>
    </row>
    <row r="418" spans="1:60" x14ac:dyDescent="0.25">
      <c r="A418" s="3"/>
      <c r="B418" s="81" t="s">
        <v>1589</v>
      </c>
      <c r="C418" s="81" t="s">
        <v>4239</v>
      </c>
      <c r="D418" s="81" t="s">
        <v>730</v>
      </c>
      <c r="E418" s="82" t="s">
        <v>1231</v>
      </c>
      <c r="F418" s="82" t="s">
        <v>1110</v>
      </c>
      <c r="G418" s="83" t="s">
        <v>1120</v>
      </c>
      <c r="H418" s="84" t="s">
        <v>1129</v>
      </c>
      <c r="I418" s="85" t="s">
        <v>3480</v>
      </c>
      <c r="J418" s="85" t="s">
        <v>4240</v>
      </c>
      <c r="K418" s="3"/>
      <c r="L418" s="86">
        <v>44029</v>
      </c>
      <c r="M418" s="87">
        <v>895.96690000034903</v>
      </c>
      <c r="N418" s="88">
        <v>895.96690000034903</v>
      </c>
      <c r="O418" s="88">
        <v>895.96690000034903</v>
      </c>
      <c r="P418" s="89">
        <f t="shared" si="6"/>
        <v>1</v>
      </c>
      <c r="Q418" s="86">
        <v>44029</v>
      </c>
      <c r="R418" s="90">
        <v>0</v>
      </c>
      <c r="S418" s="90">
        <v>0</v>
      </c>
      <c r="T418" s="3"/>
      <c r="U418" s="91">
        <v>0</v>
      </c>
      <c r="V418" s="92">
        <v>1.17277461013146</v>
      </c>
      <c r="W418" s="91">
        <v>0</v>
      </c>
      <c r="X418" s="92">
        <v>8.5096158727537806E-3</v>
      </c>
      <c r="Y418" s="91">
        <v>0</v>
      </c>
      <c r="Z418" s="92">
        <v>18.1501559088356</v>
      </c>
      <c r="AA418" s="91">
        <v>0</v>
      </c>
      <c r="AB418" s="92">
        <v>20.8980283607962</v>
      </c>
      <c r="AC418" s="91">
        <v>0</v>
      </c>
      <c r="AD418" s="92">
        <v>25.348195952392398</v>
      </c>
      <c r="AE418" s="91">
        <v>0</v>
      </c>
      <c r="AF418" s="93">
        <v>20.8394096946868</v>
      </c>
      <c r="AG418" s="91">
        <v>0</v>
      </c>
      <c r="AH418" s="92">
        <v>-0.90622995212470403</v>
      </c>
      <c r="AI418" s="91">
        <v>0</v>
      </c>
      <c r="AJ418" s="92">
        <v>14.483375679905301</v>
      </c>
      <c r="AK418" s="91">
        <v>-0.104033099999506</v>
      </c>
      <c r="AL418" s="91">
        <v>-2.3148058617152901E-2</v>
      </c>
      <c r="AM418" s="92">
        <v>-20.919734184572</v>
      </c>
      <c r="AN418" s="3"/>
      <c r="AO418" s="94">
        <v>0</v>
      </c>
      <c r="AP418" s="94">
        <v>0</v>
      </c>
      <c r="AQ418" s="94">
        <v>0</v>
      </c>
      <c r="AR418" s="94">
        <v>0</v>
      </c>
      <c r="AS418" s="95">
        <v>0</v>
      </c>
      <c r="AT418" s="95">
        <v>0</v>
      </c>
      <c r="AU418" s="95">
        <v>7</v>
      </c>
      <c r="AV418" s="96">
        <v>5</v>
      </c>
      <c r="AW418" s="3"/>
      <c r="AX418" s="97">
        <v>0</v>
      </c>
      <c r="AY418" s="98">
        <v>-113.07365610974399</v>
      </c>
      <c r="AZ418" s="98">
        <v>0.54787164163735702</v>
      </c>
      <c r="BA418" s="98">
        <v>-15.957369743191499</v>
      </c>
      <c r="BB418" s="89">
        <v>0</v>
      </c>
      <c r="BC418" s="99">
        <v>0</v>
      </c>
      <c r="BD418" s="86">
        <v>43664</v>
      </c>
      <c r="BE418" s="86"/>
      <c r="BF418" s="95"/>
      <c r="BG418" s="86"/>
      <c r="BH418" s="3"/>
    </row>
    <row r="419" spans="1:60" x14ac:dyDescent="0.25">
      <c r="A419" s="3"/>
      <c r="B419" s="81" t="s">
        <v>1590</v>
      </c>
      <c r="C419" s="81" t="s">
        <v>4241</v>
      </c>
      <c r="D419" s="81" t="s">
        <v>731</v>
      </c>
      <c r="E419" s="82" t="s">
        <v>1170</v>
      </c>
      <c r="F419" s="82" t="s">
        <v>1110</v>
      </c>
      <c r="G419" s="83" t="s">
        <v>1120</v>
      </c>
      <c r="H419" s="84" t="s">
        <v>1139</v>
      </c>
      <c r="I419" s="85" t="s">
        <v>3480</v>
      </c>
      <c r="J419" s="85" t="s">
        <v>4242</v>
      </c>
      <c r="K419" s="3"/>
      <c r="L419" s="86">
        <v>44029</v>
      </c>
      <c r="M419" s="87">
        <v>625.13200000021595</v>
      </c>
      <c r="N419" s="88">
        <v>625.13200000021595</v>
      </c>
      <c r="O419" s="88">
        <v>901.64950000029103</v>
      </c>
      <c r="P419" s="89">
        <f t="shared" si="6"/>
        <v>0.69332040887286484</v>
      </c>
      <c r="Q419" s="86">
        <v>43843</v>
      </c>
      <c r="R419" s="90">
        <v>255806.663</v>
      </c>
      <c r="S419" s="90">
        <v>226154.00812597701</v>
      </c>
      <c r="T419" s="3"/>
      <c r="U419" s="91">
        <v>-5.0657719548326003E-3</v>
      </c>
      <c r="V419" s="92">
        <v>0.66619741464819504</v>
      </c>
      <c r="W419" s="91">
        <v>1.34297287877416E-2</v>
      </c>
      <c r="X419" s="92">
        <v>1.3514824946469199</v>
      </c>
      <c r="Y419" s="91">
        <v>-0.30070496428204901</v>
      </c>
      <c r="Z419" s="92">
        <v>-11.920340519369301</v>
      </c>
      <c r="AA419" s="91">
        <v>-0.23013821950648</v>
      </c>
      <c r="AB419" s="92">
        <v>-2.1157935898518199</v>
      </c>
      <c r="AC419" s="91">
        <v>-0.271412086341006</v>
      </c>
      <c r="AD419" s="92">
        <v>-1.7930126817082099</v>
      </c>
      <c r="AE419" s="91">
        <v>-0.25714122744189799</v>
      </c>
      <c r="AF419" s="93">
        <v>-4.8747130495030397</v>
      </c>
      <c r="AG419" s="91">
        <v>2.2853410406241899E-2</v>
      </c>
      <c r="AH419" s="92">
        <v>1.3791110884994899</v>
      </c>
      <c r="AI419" s="91">
        <v>-0.278512392020202</v>
      </c>
      <c r="AJ419" s="92">
        <v>-13.3678635221149</v>
      </c>
      <c r="AK419" s="91">
        <v>-0.37486800000013298</v>
      </c>
      <c r="AL419" s="91">
        <v>-3.5354925183128202E-2</v>
      </c>
      <c r="AM419" s="92">
        <v>-60.334477262513197</v>
      </c>
      <c r="AN419" s="3"/>
      <c r="AO419" s="94">
        <v>8.6287878839357304E-2</v>
      </c>
      <c r="AP419" s="94">
        <v>-0.116012155933277</v>
      </c>
      <c r="AQ419" s="94">
        <v>6.6500612418167293E-2</v>
      </c>
      <c r="AR419" s="94">
        <v>-0.317479995506874</v>
      </c>
      <c r="AS419" s="95">
        <v>9</v>
      </c>
      <c r="AT419" s="95">
        <v>3</v>
      </c>
      <c r="AU419" s="95">
        <v>6</v>
      </c>
      <c r="AV419" s="96">
        <v>6</v>
      </c>
      <c r="AW419" s="3"/>
      <c r="AX419" s="97">
        <v>0.38761935357877503</v>
      </c>
      <c r="AY419" s="98">
        <v>-0.48865824495351301</v>
      </c>
      <c r="AZ419" s="98">
        <v>-3.2432192327405601E-2</v>
      </c>
      <c r="BA419" s="98">
        <v>-0.640007186426374</v>
      </c>
      <c r="BB419" s="89">
        <v>3.9379883354122298E-2</v>
      </c>
      <c r="BC419" s="99">
        <v>-47.1757262661704</v>
      </c>
      <c r="BD419" s="86">
        <v>43843</v>
      </c>
      <c r="BE419" s="86">
        <v>43913</v>
      </c>
      <c r="BF419" s="95"/>
      <c r="BG419" s="86"/>
      <c r="BH419" s="3"/>
    </row>
    <row r="420" spans="1:60" x14ac:dyDescent="0.25">
      <c r="A420" s="3"/>
      <c r="B420" s="81" t="s">
        <v>1591</v>
      </c>
      <c r="C420" s="81" t="s">
        <v>4243</v>
      </c>
      <c r="D420" s="81" t="s">
        <v>731</v>
      </c>
      <c r="E420" s="82" t="s">
        <v>1216</v>
      </c>
      <c r="F420" s="82" t="s">
        <v>1110</v>
      </c>
      <c r="G420" s="83" t="s">
        <v>1120</v>
      </c>
      <c r="H420" s="84" t="s">
        <v>1139</v>
      </c>
      <c r="I420" s="85" t="s">
        <v>3480</v>
      </c>
      <c r="J420" s="85" t="s">
        <v>4244</v>
      </c>
      <c r="K420" s="3"/>
      <c r="L420" s="86">
        <v>44029</v>
      </c>
      <c r="M420" s="87">
        <v>452.749600000214</v>
      </c>
      <c r="N420" s="88">
        <v>452.749600000214</v>
      </c>
      <c r="O420" s="88">
        <v>661.567400000058</v>
      </c>
      <c r="P420" s="89">
        <f t="shared" si="6"/>
        <v>0.68435899350568707</v>
      </c>
      <c r="Q420" s="86">
        <v>43843</v>
      </c>
      <c r="R420" s="90">
        <v>407753.02899999998</v>
      </c>
      <c r="S420" s="90">
        <v>418009.11527880898</v>
      </c>
      <c r="T420" s="3"/>
      <c r="U420" s="91">
        <v>-5.1352863383726799E-3</v>
      </c>
      <c r="V420" s="92">
        <v>0.65924597629418702</v>
      </c>
      <c r="W420" s="91">
        <v>1.13058622737299E-2</v>
      </c>
      <c r="X420" s="92">
        <v>1.1390958432457401</v>
      </c>
      <c r="Y420" s="91">
        <v>-0.30955032661964699</v>
      </c>
      <c r="Z420" s="92">
        <v>-12.804876753129101</v>
      </c>
      <c r="AA420" s="91">
        <v>-0.24962170293118099</v>
      </c>
      <c r="AB420" s="92">
        <v>-4.0641419323219496</v>
      </c>
      <c r="AC420" s="91">
        <v>-0.30780276298173698</v>
      </c>
      <c r="AD420" s="92">
        <v>-5.4320803457812898</v>
      </c>
      <c r="AE420" s="91">
        <v>-0.312085323071224</v>
      </c>
      <c r="AF420" s="93">
        <v>-10.3691226124356</v>
      </c>
      <c r="AG420" s="91">
        <v>2.16382149683341E-2</v>
      </c>
      <c r="AH420" s="92">
        <v>1.2575915447087</v>
      </c>
      <c r="AI420" s="91">
        <v>-0.28848498163657499</v>
      </c>
      <c r="AJ420" s="92">
        <v>-14.3651224837522</v>
      </c>
      <c r="AK420" s="91">
        <v>-0.54725039999990299</v>
      </c>
      <c r="AL420" s="91">
        <v>-5.8907790094963303E-2</v>
      </c>
      <c r="AM420" s="92">
        <v>-77.572717262548395</v>
      </c>
      <c r="AN420" s="3"/>
      <c r="AO420" s="94">
        <v>8.6211832745902897E-2</v>
      </c>
      <c r="AP420" s="94">
        <v>-0.116073916468013</v>
      </c>
      <c r="AQ420" s="94">
        <v>6.4184210859821206E-2</v>
      </c>
      <c r="AR420" s="94">
        <v>-0.31895852478279302</v>
      </c>
      <c r="AS420" s="95">
        <v>9</v>
      </c>
      <c r="AT420" s="95">
        <v>3</v>
      </c>
      <c r="AU420" s="95">
        <v>6</v>
      </c>
      <c r="AV420" s="96">
        <v>6</v>
      </c>
      <c r="AW420" s="3"/>
      <c r="AX420" s="97">
        <v>0.38769474192347803</v>
      </c>
      <c r="AY420" s="98">
        <v>-0.53890710921768903</v>
      </c>
      <c r="AZ420" s="98">
        <v>-0.104917978722824</v>
      </c>
      <c r="BA420" s="98">
        <v>-0.70425984147095699</v>
      </c>
      <c r="BB420" s="89">
        <v>3.93832284203018E-2</v>
      </c>
      <c r="BC420" s="99">
        <v>-47.4337459796225</v>
      </c>
      <c r="BD420" s="86">
        <v>43843</v>
      </c>
      <c r="BE420" s="86">
        <v>43913</v>
      </c>
      <c r="BF420" s="95"/>
      <c r="BG420" s="86"/>
      <c r="BH420" s="3"/>
    </row>
    <row r="421" spans="1:60" x14ac:dyDescent="0.25">
      <c r="A421" s="3"/>
      <c r="B421" s="81" t="s">
        <v>1592</v>
      </c>
      <c r="C421" s="81" t="s">
        <v>4245</v>
      </c>
      <c r="D421" s="81" t="s">
        <v>731</v>
      </c>
      <c r="E421" s="82" t="s">
        <v>1163</v>
      </c>
      <c r="F421" s="82" t="s">
        <v>1110</v>
      </c>
      <c r="G421" s="83" t="s">
        <v>1120</v>
      </c>
      <c r="H421" s="84" t="s">
        <v>1139</v>
      </c>
      <c r="I421" s="85" t="s">
        <v>3480</v>
      </c>
      <c r="J421" s="85" t="s">
        <v>4246</v>
      </c>
      <c r="K421" s="3"/>
      <c r="L421" s="86">
        <v>44029</v>
      </c>
      <c r="M421" s="87">
        <v>565.91229999996699</v>
      </c>
      <c r="N421" s="88">
        <v>565.91229999996699</v>
      </c>
      <c r="O421" s="88">
        <v>824.15529999975104</v>
      </c>
      <c r="P421" s="89">
        <f t="shared" si="6"/>
        <v>0.68665735693277463</v>
      </c>
      <c r="Q421" s="86">
        <v>43843</v>
      </c>
      <c r="R421" s="90">
        <v>761392.14199999999</v>
      </c>
      <c r="S421" s="90">
        <v>950465.13383203105</v>
      </c>
      <c r="T421" s="3"/>
      <c r="U421" s="91">
        <v>-5.1174073078072996E-3</v>
      </c>
      <c r="V421" s="92">
        <v>0.661033879350725</v>
      </c>
      <c r="W421" s="91">
        <v>1.1852669300424201E-2</v>
      </c>
      <c r="X421" s="92">
        <v>1.1937765459151699</v>
      </c>
      <c r="Y421" s="91">
        <v>-0.30728157443256299</v>
      </c>
      <c r="Z421" s="92">
        <v>-12.5780015344208</v>
      </c>
      <c r="AA421" s="91">
        <v>-0.24464657061704201</v>
      </c>
      <c r="AB421" s="92">
        <v>-3.5666287009080402</v>
      </c>
      <c r="AC421" s="91">
        <v>-0.29859862828831002</v>
      </c>
      <c r="AD421" s="92">
        <v>-4.5116668764385404</v>
      </c>
      <c r="AE421" s="91">
        <v>-0.29832128970156202</v>
      </c>
      <c r="AF421" s="93">
        <v>-8.9927192754694296</v>
      </c>
      <c r="AG421" s="91">
        <v>2.1951525624899701E-2</v>
      </c>
      <c r="AH421" s="92">
        <v>1.28892261036526</v>
      </c>
      <c r="AI421" s="91">
        <v>-0.28592805379972602</v>
      </c>
      <c r="AJ421" s="92">
        <v>-14.109429700067301</v>
      </c>
      <c r="AK421" s="91">
        <v>-0.46604491201578602</v>
      </c>
      <c r="AL421" s="91">
        <v>-6.1550114891360898E-2</v>
      </c>
      <c r="AM421" s="92">
        <v>-27.0299132879009</v>
      </c>
      <c r="AN421" s="3"/>
      <c r="AO421" s="94">
        <v>8.6231514023966199E-2</v>
      </c>
      <c r="AP421" s="94">
        <v>-0.116058053121378</v>
      </c>
      <c r="AQ421" s="94">
        <v>6.47810734390077E-2</v>
      </c>
      <c r="AR421" s="94">
        <v>-0.31857772862364098</v>
      </c>
      <c r="AS421" s="95">
        <v>9</v>
      </c>
      <c r="AT421" s="95">
        <v>3</v>
      </c>
      <c r="AU421" s="95">
        <v>6</v>
      </c>
      <c r="AV421" s="96">
        <v>6</v>
      </c>
      <c r="AW421" s="3"/>
      <c r="AX421" s="97">
        <v>0.38767524978437001</v>
      </c>
      <c r="AY421" s="98">
        <v>-0.52607305884248501</v>
      </c>
      <c r="AZ421" s="98">
        <v>-8.6402698235019698E-2</v>
      </c>
      <c r="BA421" s="98">
        <v>-0.68787995018192305</v>
      </c>
      <c r="BB421" s="89">
        <v>3.9382358665752702E-2</v>
      </c>
      <c r="BC421" s="99">
        <v>-47.3673833074863</v>
      </c>
      <c r="BD421" s="86">
        <v>43843</v>
      </c>
      <c r="BE421" s="86">
        <v>43913</v>
      </c>
      <c r="BF421" s="95"/>
      <c r="BG421" s="86"/>
      <c r="BH421" s="3"/>
    </row>
    <row r="422" spans="1:60" x14ac:dyDescent="0.25">
      <c r="A422" s="3"/>
      <c r="B422" s="81" t="s">
        <v>1593</v>
      </c>
      <c r="C422" s="81" t="s">
        <v>4247</v>
      </c>
      <c r="D422" s="81" t="s">
        <v>731</v>
      </c>
      <c r="E422" s="82" t="s">
        <v>1172</v>
      </c>
      <c r="F422" s="82" t="s">
        <v>1110</v>
      </c>
      <c r="G422" s="83" t="s">
        <v>1120</v>
      </c>
      <c r="H422" s="84" t="s">
        <v>1139</v>
      </c>
      <c r="I422" s="85" t="s">
        <v>3480</v>
      </c>
      <c r="J422" s="85" t="s">
        <v>4248</v>
      </c>
      <c r="K422" s="3"/>
      <c r="L422" s="86">
        <v>44029</v>
      </c>
      <c r="M422" s="87">
        <v>803.97589999996103</v>
      </c>
      <c r="N422" s="88">
        <v>803.97589999996103</v>
      </c>
      <c r="O422" s="88">
        <v>1159.6017000004599</v>
      </c>
      <c r="P422" s="89">
        <f t="shared" si="6"/>
        <v>0.69332073245463688</v>
      </c>
      <c r="Q422" s="86">
        <v>43843</v>
      </c>
      <c r="R422" s="90">
        <v>218446.758</v>
      </c>
      <c r="S422" s="90">
        <v>294608.63360693399</v>
      </c>
      <c r="T422" s="3"/>
      <c r="U422" s="91">
        <v>-5.0656546409300097E-3</v>
      </c>
      <c r="V422" s="92">
        <v>0.66620914603845405</v>
      </c>
      <c r="W422" s="91">
        <v>1.34302440346801E-2</v>
      </c>
      <c r="X422" s="92">
        <v>1.3515340193407599</v>
      </c>
      <c r="Y422" s="91">
        <v>-0.30070456996327299</v>
      </c>
      <c r="Z422" s="92">
        <v>-11.920301087491699</v>
      </c>
      <c r="AA422" s="91">
        <v>-0.23013784680108099</v>
      </c>
      <c r="AB422" s="92">
        <v>-2.11575631931191</v>
      </c>
      <c r="AC422" s="91">
        <v>-0.27141243922873398</v>
      </c>
      <c r="AD422" s="92">
        <v>-1.7930479704809801</v>
      </c>
      <c r="AE422" s="91">
        <v>-0.257142754185188</v>
      </c>
      <c r="AF422" s="93">
        <v>-4.8748657238320403</v>
      </c>
      <c r="AG422" s="91">
        <v>2.2853835022033302E-2</v>
      </c>
      <c r="AH422" s="92">
        <v>1.3791535500786301</v>
      </c>
      <c r="AI422" s="91">
        <v>-0.27851177644974101</v>
      </c>
      <c r="AJ422" s="92">
        <v>-13.3678019650688</v>
      </c>
      <c r="AK422" s="91">
        <v>-0.196024099999631</v>
      </c>
      <c r="AL422" s="91">
        <v>-2.6579557767036001E-2</v>
      </c>
      <c r="AM422" s="92">
        <v>-14.4954502894398</v>
      </c>
      <c r="AN422" s="3"/>
      <c r="AO422" s="94">
        <v>8.6287841777520996E-2</v>
      </c>
      <c r="AP422" s="94">
        <v>-0.116012186896987</v>
      </c>
      <c r="AQ422" s="94">
        <v>6.6500876937425304E-2</v>
      </c>
      <c r="AR422" s="94">
        <v>-0.31748004926805201</v>
      </c>
      <c r="AS422" s="95">
        <v>9</v>
      </c>
      <c r="AT422" s="95">
        <v>3</v>
      </c>
      <c r="AU422" s="95">
        <v>6</v>
      </c>
      <c r="AV422" s="96">
        <v>6</v>
      </c>
      <c r="AW422" s="3"/>
      <c r="AX422" s="97">
        <v>0.38761940795578997</v>
      </c>
      <c r="AY422" s="98">
        <v>-0.48865659720240701</v>
      </c>
      <c r="AZ422" s="98">
        <v>-3.2429775720458999E-2</v>
      </c>
      <c r="BA422" s="98">
        <v>-0.64000502566796102</v>
      </c>
      <c r="BB422" s="89">
        <v>3.9379888156690898E-2</v>
      </c>
      <c r="BC422" s="99">
        <v>-47.175750087306398</v>
      </c>
      <c r="BD422" s="86">
        <v>43843</v>
      </c>
      <c r="BE422" s="86">
        <v>43913</v>
      </c>
      <c r="BF422" s="95"/>
      <c r="BG422" s="86"/>
      <c r="BH422" s="3"/>
    </row>
    <row r="423" spans="1:60" x14ac:dyDescent="0.25">
      <c r="A423" s="3"/>
      <c r="B423" s="81" t="s">
        <v>1594</v>
      </c>
      <c r="C423" s="81" t="s">
        <v>4249</v>
      </c>
      <c r="D423" s="81" t="s">
        <v>731</v>
      </c>
      <c r="E423" s="82" t="s">
        <v>1228</v>
      </c>
      <c r="F423" s="82" t="s">
        <v>1110</v>
      </c>
      <c r="G423" s="83" t="s">
        <v>1120</v>
      </c>
      <c r="H423" s="84" t="s">
        <v>1139</v>
      </c>
      <c r="I423" s="85" t="s">
        <v>3480</v>
      </c>
      <c r="J423" s="85" t="s">
        <v>4250</v>
      </c>
      <c r="K423" s="3"/>
      <c r="L423" s="86">
        <v>44029</v>
      </c>
      <c r="M423" s="87">
        <v>747.01229999959503</v>
      </c>
      <c r="N423" s="88">
        <v>747.01229999959503</v>
      </c>
      <c r="O423" s="88">
        <v>1083.3723000008599</v>
      </c>
      <c r="P423" s="89">
        <f t="shared" si="6"/>
        <v>0.68952501369935537</v>
      </c>
      <c r="Q423" s="86">
        <v>43843</v>
      </c>
      <c r="R423" s="90">
        <v>111977.769</v>
      </c>
      <c r="S423" s="90">
        <v>178161.10401904301</v>
      </c>
      <c r="T423" s="3"/>
      <c r="U423" s="91">
        <v>-5.09510774554656E-3</v>
      </c>
      <c r="V423" s="92">
        <v>0.66326383557679902</v>
      </c>
      <c r="W423" s="91">
        <v>1.2533521830846399E-2</v>
      </c>
      <c r="X423" s="92">
        <v>1.2618617989573999</v>
      </c>
      <c r="Y423" s="91">
        <v>-0.304450891642773</v>
      </c>
      <c r="Z423" s="92">
        <v>-12.2949332554417</v>
      </c>
      <c r="AA423" s="91">
        <v>-0.238418881681282</v>
      </c>
      <c r="AB423" s="92">
        <v>-2.9438598073320499</v>
      </c>
      <c r="AC423" s="91">
        <v>-0.28699197941197802</v>
      </c>
      <c r="AD423" s="92">
        <v>-3.3510019888053599</v>
      </c>
      <c r="AE423" s="91">
        <v>-0.28083623794111201</v>
      </c>
      <c r="AF423" s="93">
        <v>-7.24421409942443</v>
      </c>
      <c r="AG423" s="91">
        <v>2.23407193388994E-2</v>
      </c>
      <c r="AH423" s="92">
        <v>1.3278419817652301</v>
      </c>
      <c r="AI423" s="91">
        <v>-0.28273711077228703</v>
      </c>
      <c r="AJ423" s="92">
        <v>-13.7903353973234</v>
      </c>
      <c r="AK423" s="91">
        <v>-0.25298770000052201</v>
      </c>
      <c r="AL423" s="91">
        <v>-2.2099890196841401E-2</v>
      </c>
      <c r="AM423" s="92">
        <v>-48.146447262552101</v>
      </c>
      <c r="AN423" s="3"/>
      <c r="AO423" s="94">
        <v>8.6255707501550205E-2</v>
      </c>
      <c r="AP423" s="94">
        <v>-0.11603823948011301</v>
      </c>
      <c r="AQ423" s="94">
        <v>6.5522909688297701E-2</v>
      </c>
      <c r="AR423" s="94">
        <v>-0.31810447887983201</v>
      </c>
      <c r="AS423" s="95">
        <v>9</v>
      </c>
      <c r="AT423" s="95">
        <v>3</v>
      </c>
      <c r="AU423" s="95">
        <v>6</v>
      </c>
      <c r="AV423" s="96">
        <v>6</v>
      </c>
      <c r="AW423" s="3"/>
      <c r="AX423" s="97">
        <v>0.38765095639624603</v>
      </c>
      <c r="AY423" s="98">
        <v>-0.51001120683668</v>
      </c>
      <c r="AZ423" s="98">
        <v>-6.3231604946849998E-2</v>
      </c>
      <c r="BA423" s="98">
        <v>-0.66735042460368299</v>
      </c>
      <c r="BB423" s="89">
        <v>3.9381271584497897E-2</v>
      </c>
      <c r="BC423" s="99">
        <v>-47.284769972495297</v>
      </c>
      <c r="BD423" s="86">
        <v>43843</v>
      </c>
      <c r="BE423" s="86">
        <v>43913</v>
      </c>
      <c r="BF423" s="95"/>
      <c r="BG423" s="86"/>
      <c r="BH423" s="3"/>
    </row>
    <row r="424" spans="1:60" x14ac:dyDescent="0.25">
      <c r="A424" s="3"/>
      <c r="B424" s="81" t="s">
        <v>108</v>
      </c>
      <c r="C424" s="81" t="s">
        <v>4251</v>
      </c>
      <c r="D424" s="81" t="s">
        <v>731</v>
      </c>
      <c r="E424" s="82" t="s">
        <v>1229</v>
      </c>
      <c r="F424" s="82" t="s">
        <v>1110</v>
      </c>
      <c r="G424" s="83" t="s">
        <v>1120</v>
      </c>
      <c r="H424" s="84" t="s">
        <v>1139</v>
      </c>
      <c r="I424" s="85" t="s">
        <v>3480</v>
      </c>
      <c r="J424" s="85" t="s">
        <v>1096</v>
      </c>
      <c r="K424" s="3"/>
      <c r="L424" s="86">
        <v>44029</v>
      </c>
      <c r="M424" s="87">
        <v>934.22429999988503</v>
      </c>
      <c r="N424" s="88">
        <v>934.22429999988503</v>
      </c>
      <c r="O424" s="88">
        <v>1334.51640000008</v>
      </c>
      <c r="P424" s="89">
        <f t="shared" si="6"/>
        <v>0.70004707323179316</v>
      </c>
      <c r="Q424" s="86">
        <v>43843</v>
      </c>
      <c r="R424" s="90">
        <v>51002.498</v>
      </c>
      <c r="S424" s="90">
        <v>26028.140893127402</v>
      </c>
      <c r="T424" s="3"/>
      <c r="U424" s="91">
        <v>-5.0139940894950996E-3</v>
      </c>
      <c r="V424" s="92">
        <v>0.67137520118194505</v>
      </c>
      <c r="W424" s="91">
        <v>1.5009847251349099E-2</v>
      </c>
      <c r="X424" s="92">
        <v>1.50949434100767</v>
      </c>
      <c r="Y424" s="91">
        <v>-0.29406685501191498</v>
      </c>
      <c r="Z424" s="92">
        <v>-11.2565295923559</v>
      </c>
      <c r="AA424" s="91">
        <v>-0.21535164635861301</v>
      </c>
      <c r="AB424" s="92">
        <v>-0.63713627506513104</v>
      </c>
      <c r="AC424" s="91">
        <v>-0.24317489836365</v>
      </c>
      <c r="AD424" s="92">
        <v>1.03070611602743</v>
      </c>
      <c r="AE424" s="91">
        <v>-0.21354937854543099</v>
      </c>
      <c r="AF424" s="93">
        <v>-0.51552815985633105</v>
      </c>
      <c r="AG424" s="91">
        <v>2.37570775971108E-2</v>
      </c>
      <c r="AH424" s="92">
        <v>1.4694778075863699</v>
      </c>
      <c r="AI424" s="91">
        <v>-0.27102029923931698</v>
      </c>
      <c r="AJ424" s="92">
        <v>-12.6186542440264</v>
      </c>
      <c r="AK424" s="91">
        <v>-6.5775699999940096E-2</v>
      </c>
      <c r="AL424" s="91">
        <v>-1.8325962039853001E-2</v>
      </c>
      <c r="AM424" s="92">
        <v>-4.0624149319264697</v>
      </c>
      <c r="AN424" s="3"/>
      <c r="AO424" s="94">
        <v>8.6344223196647404E-2</v>
      </c>
      <c r="AP424" s="94">
        <v>-0.11596627473321899</v>
      </c>
      <c r="AQ424" s="94">
        <v>6.8223832166040693E-2</v>
      </c>
      <c r="AR424" s="94">
        <v>-0.31638115590612897</v>
      </c>
      <c r="AS424" s="95">
        <v>9</v>
      </c>
      <c r="AT424" s="95">
        <v>3</v>
      </c>
      <c r="AU424" s="95">
        <v>6</v>
      </c>
      <c r="AV424" s="96">
        <v>6</v>
      </c>
      <c r="AW424" s="3"/>
      <c r="AX424" s="97">
        <v>0.38756473569315902</v>
      </c>
      <c r="AY424" s="98">
        <v>-0.45054113842570598</v>
      </c>
      <c r="AZ424" s="98">
        <v>2.2535682280221202E-2</v>
      </c>
      <c r="BA424" s="98">
        <v>-0.59105382871985102</v>
      </c>
      <c r="BB424" s="89">
        <v>3.9377538009393899E-2</v>
      </c>
      <c r="BC424" s="99">
        <v>-46.983431601140197</v>
      </c>
      <c r="BD424" s="86">
        <v>43843</v>
      </c>
      <c r="BE424" s="86">
        <v>43913</v>
      </c>
      <c r="BF424" s="95"/>
      <c r="BG424" s="86"/>
      <c r="BH424" s="3"/>
    </row>
    <row r="425" spans="1:60" x14ac:dyDescent="0.25">
      <c r="A425" s="3"/>
      <c r="B425" s="81" t="s">
        <v>1595</v>
      </c>
      <c r="C425" s="81" t="s">
        <v>4252</v>
      </c>
      <c r="D425" s="81" t="s">
        <v>731</v>
      </c>
      <c r="E425" s="82" t="s">
        <v>1230</v>
      </c>
      <c r="F425" s="82" t="s">
        <v>1110</v>
      </c>
      <c r="G425" s="83" t="s">
        <v>1120</v>
      </c>
      <c r="H425" s="84" t="s">
        <v>1139</v>
      </c>
      <c r="I425" s="85" t="s">
        <v>3480</v>
      </c>
      <c r="J425" s="85" t="s">
        <v>4253</v>
      </c>
      <c r="K425" s="3"/>
      <c r="L425" s="86">
        <v>44029</v>
      </c>
      <c r="M425" s="87">
        <v>506.48879999993397</v>
      </c>
      <c r="N425" s="88">
        <v>506.48879999993397</v>
      </c>
      <c r="O425" s="88">
        <v>736.75320000015199</v>
      </c>
      <c r="P425" s="89">
        <f t="shared" si="6"/>
        <v>0.68746060417495236</v>
      </c>
      <c r="Q425" s="86">
        <v>43843</v>
      </c>
      <c r="R425" s="90">
        <v>107788.71400000001</v>
      </c>
      <c r="S425" s="90">
        <v>118394.39175195299</v>
      </c>
      <c r="T425" s="3"/>
      <c r="U425" s="91">
        <v>-5.1110725235048397E-3</v>
      </c>
      <c r="V425" s="92">
        <v>0.66166735778097097</v>
      </c>
      <c r="W425" s="91">
        <v>1.20432816420362E-2</v>
      </c>
      <c r="X425" s="92">
        <v>1.2128377800763701</v>
      </c>
      <c r="Y425" s="91">
        <v>-0.30648867107462102</v>
      </c>
      <c r="Z425" s="92">
        <v>-12.4987111986266</v>
      </c>
      <c r="AA425" s="91">
        <v>-0.242904709267314</v>
      </c>
      <c r="AB425" s="92">
        <v>-3.3924425659352</v>
      </c>
      <c r="AC425" s="91">
        <v>-0.295361596010625</v>
      </c>
      <c r="AD425" s="92">
        <v>-4.1879636486701202</v>
      </c>
      <c r="AE425" s="91">
        <v>-0.29345977590768602</v>
      </c>
      <c r="AF425" s="93">
        <v>-8.5065678960818296</v>
      </c>
      <c r="AG425" s="91">
        <v>2.20604467795056E-2</v>
      </c>
      <c r="AH425" s="92">
        <v>1.2998147258258499</v>
      </c>
      <c r="AI425" s="91">
        <v>-0.28503427182557101</v>
      </c>
      <c r="AJ425" s="92">
        <v>-14.0200515026518</v>
      </c>
      <c r="AK425" s="91">
        <v>-0.49351120000006599</v>
      </c>
      <c r="AL425" s="91">
        <v>-5.0785361273519798E-2</v>
      </c>
      <c r="AM425" s="92">
        <v>-72.198797262506602</v>
      </c>
      <c r="AN425" s="3"/>
      <c r="AO425" s="94">
        <v>8.6238152031000895E-2</v>
      </c>
      <c r="AP425" s="94">
        <v>-0.116052421321947</v>
      </c>
      <c r="AQ425" s="94">
        <v>6.4989238779162406E-2</v>
      </c>
      <c r="AR425" s="94">
        <v>-0.31844499637634699</v>
      </c>
      <c r="AS425" s="95">
        <v>9</v>
      </c>
      <c r="AT425" s="95">
        <v>3</v>
      </c>
      <c r="AU425" s="95">
        <v>6</v>
      </c>
      <c r="AV425" s="96">
        <v>6</v>
      </c>
      <c r="AW425" s="3"/>
      <c r="AX425" s="97">
        <v>0.38766833839356002</v>
      </c>
      <c r="AY425" s="98">
        <v>-0.52157969816835204</v>
      </c>
      <c r="AZ425" s="98">
        <v>-7.9920180810518104E-2</v>
      </c>
      <c r="BA425" s="98">
        <v>-0.68214007640108298</v>
      </c>
      <c r="BB425" s="89">
        <v>3.93820438517287E-2</v>
      </c>
      <c r="BC425" s="99">
        <v>-47.344198844337399</v>
      </c>
      <c r="BD425" s="86">
        <v>43843</v>
      </c>
      <c r="BE425" s="86">
        <v>43913</v>
      </c>
      <c r="BF425" s="95"/>
      <c r="BG425" s="86"/>
      <c r="BH425" s="3"/>
    </row>
    <row r="426" spans="1:60" x14ac:dyDescent="0.25">
      <c r="A426" s="3"/>
      <c r="B426" s="81" t="s">
        <v>1596</v>
      </c>
      <c r="C426" s="81" t="s">
        <v>4254</v>
      </c>
      <c r="D426" s="81" t="s">
        <v>731</v>
      </c>
      <c r="E426" s="82" t="s">
        <v>1218</v>
      </c>
      <c r="F426" s="82" t="s">
        <v>1110</v>
      </c>
      <c r="G426" s="83" t="s">
        <v>1120</v>
      </c>
      <c r="H426" s="84" t="s">
        <v>1139</v>
      </c>
      <c r="I426" s="85" t="s">
        <v>3480</v>
      </c>
      <c r="J426" s="85" t="s">
        <v>4255</v>
      </c>
      <c r="K426" s="3"/>
      <c r="L426" s="86">
        <v>44029</v>
      </c>
      <c r="M426" s="87">
        <v>389.69490000000201</v>
      </c>
      <c r="N426" s="88">
        <v>389.69490000000201</v>
      </c>
      <c r="O426" s="88">
        <v>572.88559999968902</v>
      </c>
      <c r="P426" s="89">
        <f t="shared" si="6"/>
        <v>0.68023162041464047</v>
      </c>
      <c r="Q426" s="86">
        <v>43843</v>
      </c>
      <c r="R426" s="90">
        <v>390537.52600000001</v>
      </c>
      <c r="S426" s="90">
        <v>760731.641061523</v>
      </c>
      <c r="T426" s="3"/>
      <c r="U426" s="91">
        <v>-5.1677323963303899E-3</v>
      </c>
      <c r="V426" s="92">
        <v>0.656001370498416</v>
      </c>
      <c r="W426" s="91">
        <v>1.0318764019757501E-2</v>
      </c>
      <c r="X426" s="92">
        <v>1.0403860178485</v>
      </c>
      <c r="Y426" s="91">
        <v>-0.31362523694056998</v>
      </c>
      <c r="Z426" s="92">
        <v>-13.212367785221399</v>
      </c>
      <c r="AA426" s="91">
        <v>-0.258511390286149</v>
      </c>
      <c r="AB426" s="92">
        <v>-4.9531106678186898</v>
      </c>
      <c r="AC426" s="91">
        <v>-0.32409597303718302</v>
      </c>
      <c r="AD426" s="92">
        <v>-7.0614013513259097</v>
      </c>
      <c r="AE426" s="91">
        <v>-0.336223476058221</v>
      </c>
      <c r="AF426" s="93">
        <v>-12.7829379111354</v>
      </c>
      <c r="AG426" s="91">
        <v>2.1073375182822901E-2</v>
      </c>
      <c r="AH426" s="92">
        <v>1.2011075661575901</v>
      </c>
      <c r="AI426" s="91">
        <v>-0.29307509284350097</v>
      </c>
      <c r="AJ426" s="92">
        <v>-14.8241336044448</v>
      </c>
      <c r="AK426" s="91">
        <v>-0.61030510000011395</v>
      </c>
      <c r="AL426" s="91">
        <v>-6.9659935609743096E-2</v>
      </c>
      <c r="AM426" s="92">
        <v>-83.878187262569597</v>
      </c>
      <c r="AN426" s="3"/>
      <c r="AO426" s="94">
        <v>8.6176406784943496E-2</v>
      </c>
      <c r="AP426" s="94">
        <v>-0.116102663989295</v>
      </c>
      <c r="AQ426" s="94">
        <v>6.3108471638770397E-2</v>
      </c>
      <c r="AR426" s="94">
        <v>-0.31964420223812301</v>
      </c>
      <c r="AS426" s="95">
        <v>9</v>
      </c>
      <c r="AT426" s="95">
        <v>3</v>
      </c>
      <c r="AU426" s="95">
        <v>6</v>
      </c>
      <c r="AV426" s="96">
        <v>6</v>
      </c>
      <c r="AW426" s="3"/>
      <c r="AX426" s="97">
        <v>0.38773051250551399</v>
      </c>
      <c r="AY426" s="98">
        <v>-0.56184334779936795</v>
      </c>
      <c r="AZ426" s="98">
        <v>-0.13801437813867801</v>
      </c>
      <c r="BA426" s="98">
        <v>-0.73347883020142002</v>
      </c>
      <c r="BB426" s="89">
        <v>3.9384857362892899E-2</v>
      </c>
      <c r="BC426" s="99">
        <v>-47.553263688227197</v>
      </c>
      <c r="BD426" s="86">
        <v>43843</v>
      </c>
      <c r="BE426" s="86">
        <v>43913</v>
      </c>
      <c r="BF426" s="95"/>
      <c r="BG426" s="86"/>
      <c r="BH426" s="3"/>
    </row>
    <row r="427" spans="1:60" x14ac:dyDescent="0.25">
      <c r="A427" s="3"/>
      <c r="B427" s="81" t="s">
        <v>1597</v>
      </c>
      <c r="C427" s="81" t="s">
        <v>4256</v>
      </c>
      <c r="D427" s="81" t="s">
        <v>732</v>
      </c>
      <c r="E427" s="82" t="s">
        <v>1170</v>
      </c>
      <c r="F427" s="82" t="s">
        <v>1110</v>
      </c>
      <c r="G427" s="83" t="s">
        <v>1121</v>
      </c>
      <c r="H427" s="84" t="s">
        <v>1150</v>
      </c>
      <c r="I427" s="85" t="s">
        <v>3480</v>
      </c>
      <c r="J427" s="85" t="s">
        <v>4257</v>
      </c>
      <c r="K427" s="3"/>
      <c r="L427" s="86">
        <v>44029</v>
      </c>
      <c r="M427" s="87">
        <v>1466.34530000016</v>
      </c>
      <c r="N427" s="88">
        <v>1466.34530000016</v>
      </c>
      <c r="O427" s="88">
        <v>1600.4302999991901</v>
      </c>
      <c r="P427" s="89">
        <f t="shared" si="6"/>
        <v>0.9162194067438626</v>
      </c>
      <c r="Q427" s="86">
        <v>43843</v>
      </c>
      <c r="R427" s="90">
        <v>1079785.7779999999</v>
      </c>
      <c r="S427" s="90">
        <v>1135378.44423633</v>
      </c>
      <c r="T427" s="3"/>
      <c r="U427" s="91">
        <v>-1.05309774944544E-2</v>
      </c>
      <c r="V427" s="92">
        <v>0.11967686068601301</v>
      </c>
      <c r="W427" s="91">
        <v>5.0587939940669499E-2</v>
      </c>
      <c r="X427" s="92">
        <v>5.0673036099397004</v>
      </c>
      <c r="Y427" s="91">
        <v>-7.9811911658907803E-2</v>
      </c>
      <c r="Z427" s="92">
        <v>10.1689647429448</v>
      </c>
      <c r="AA427" s="91">
        <v>0.116061310463992</v>
      </c>
      <c r="AB427" s="92">
        <v>32.504159407224499</v>
      </c>
      <c r="AC427" s="91">
        <v>0.14701477955168199</v>
      </c>
      <c r="AD427" s="92">
        <v>40.049673907575198</v>
      </c>
      <c r="AE427" s="91">
        <v>0.160897864174331</v>
      </c>
      <c r="AF427" s="93">
        <v>36.929196112148901</v>
      </c>
      <c r="AG427" s="91">
        <v>1.83408189695911E-2</v>
      </c>
      <c r="AH427" s="92">
        <v>0.92785194483440103</v>
      </c>
      <c r="AI427" s="91">
        <v>-2.6424168367157101E-2</v>
      </c>
      <c r="AJ427" s="92">
        <v>11.8409588431969</v>
      </c>
      <c r="AK427" s="91">
        <v>0.46634529999923002</v>
      </c>
      <c r="AL427" s="91">
        <v>2.7551878427402698E-2</v>
      </c>
      <c r="AM427" s="92">
        <v>-6.6977609407622403</v>
      </c>
      <c r="AN427" s="3"/>
      <c r="AO427" s="94">
        <v>4.29004352190532E-2</v>
      </c>
      <c r="AP427" s="94">
        <v>-5.1205487922779902E-2</v>
      </c>
      <c r="AQ427" s="94">
        <v>0.106169088567258</v>
      </c>
      <c r="AR427" s="94">
        <v>-0.14669724008214</v>
      </c>
      <c r="AS427" s="95">
        <v>7</v>
      </c>
      <c r="AT427" s="95">
        <v>5</v>
      </c>
      <c r="AU427" s="95">
        <v>9</v>
      </c>
      <c r="AV427" s="96">
        <v>3</v>
      </c>
      <c r="AW427" s="3"/>
      <c r="AX427" s="97">
        <v>0.17065949911426301</v>
      </c>
      <c r="AY427" s="98">
        <v>0.66609376280757704</v>
      </c>
      <c r="AZ427" s="98">
        <v>1.08497170415831</v>
      </c>
      <c r="BA427" s="98">
        <v>0.96333658037019598</v>
      </c>
      <c r="BB427" s="89">
        <v>1.76010490892986E-2</v>
      </c>
      <c r="BC427" s="99">
        <v>-27.6240271131974</v>
      </c>
      <c r="BD427" s="86">
        <v>43843</v>
      </c>
      <c r="BE427" s="86">
        <v>43910</v>
      </c>
      <c r="BF427" s="95"/>
      <c r="BG427" s="86"/>
      <c r="BH427" s="3"/>
    </row>
    <row r="428" spans="1:60" x14ac:dyDescent="0.25">
      <c r="A428" s="3"/>
      <c r="B428" s="81" t="s">
        <v>1598</v>
      </c>
      <c r="C428" s="81" t="s">
        <v>4258</v>
      </c>
      <c r="D428" s="81" t="s">
        <v>732</v>
      </c>
      <c r="E428" s="82" t="s">
        <v>1216</v>
      </c>
      <c r="F428" s="82" t="s">
        <v>1110</v>
      </c>
      <c r="G428" s="83" t="s">
        <v>1121</v>
      </c>
      <c r="H428" s="84" t="s">
        <v>1150</v>
      </c>
      <c r="I428" s="85" t="s">
        <v>3480</v>
      </c>
      <c r="J428" s="85" t="s">
        <v>4259</v>
      </c>
      <c r="K428" s="3"/>
      <c r="L428" s="86">
        <v>44029</v>
      </c>
      <c r="M428" s="87">
        <v>1037.22499999963</v>
      </c>
      <c r="N428" s="88">
        <v>1037.22499999963</v>
      </c>
      <c r="O428" s="88">
        <v>1146.8961999993801</v>
      </c>
      <c r="P428" s="89">
        <f t="shared" si="6"/>
        <v>0.90437565317610313</v>
      </c>
      <c r="Q428" s="86">
        <v>43843</v>
      </c>
      <c r="R428" s="90">
        <v>1024159.92</v>
      </c>
      <c r="S428" s="90">
        <v>1197445.8649082</v>
      </c>
      <c r="T428" s="3"/>
      <c r="U428" s="91">
        <v>-1.0600211229757401E-2</v>
      </c>
      <c r="V428" s="92">
        <v>0.112753487155715</v>
      </c>
      <c r="W428" s="91">
        <v>4.8385588785095003E-2</v>
      </c>
      <c r="X428" s="92">
        <v>4.8470684943822597</v>
      </c>
      <c r="Y428" s="91">
        <v>-9.1452810949704103E-2</v>
      </c>
      <c r="Z428" s="92">
        <v>9.00487481386517</v>
      </c>
      <c r="AA428" s="91">
        <v>8.7815491138899193E-2</v>
      </c>
      <c r="AB428" s="92">
        <v>29.679577474686099</v>
      </c>
      <c r="AC428" s="91">
        <v>8.9725352123496097E-2</v>
      </c>
      <c r="AD428" s="92">
        <v>34.320731164771097</v>
      </c>
      <c r="AE428" s="91">
        <v>7.5036952208392904E-2</v>
      </c>
      <c r="AF428" s="93">
        <v>28.343104915518801</v>
      </c>
      <c r="AG428" s="91">
        <v>1.7130468746472598E-2</v>
      </c>
      <c r="AH428" s="92">
        <v>0.80681692252255699</v>
      </c>
      <c r="AI428" s="91">
        <v>-3.9882870756628101E-2</v>
      </c>
      <c r="AJ428" s="92">
        <v>10.4950886042498</v>
      </c>
      <c r="AK428" s="91">
        <v>3.7225000000034897E-2</v>
      </c>
      <c r="AL428" s="91">
        <v>2.59855699732725E-3</v>
      </c>
      <c r="AM428" s="92">
        <v>-49.609790940710802</v>
      </c>
      <c r="AN428" s="3"/>
      <c r="AO428" s="94">
        <v>4.2827500821658801E-2</v>
      </c>
      <c r="AP428" s="94">
        <v>-5.1271849500190002E-2</v>
      </c>
      <c r="AQ428" s="94">
        <v>0.103850404186232</v>
      </c>
      <c r="AR428" s="94">
        <v>-0.14854568594644699</v>
      </c>
      <c r="AS428" s="95">
        <v>7</v>
      </c>
      <c r="AT428" s="95">
        <v>5</v>
      </c>
      <c r="AU428" s="95">
        <v>9</v>
      </c>
      <c r="AV428" s="96">
        <v>3</v>
      </c>
      <c r="AW428" s="3"/>
      <c r="AX428" s="97">
        <v>0.17063221524847899</v>
      </c>
      <c r="AY428" s="98">
        <v>0.51010369848245296</v>
      </c>
      <c r="AZ428" s="98">
        <v>0.98333549582002899</v>
      </c>
      <c r="BA428" s="98">
        <v>0.73320747955949594</v>
      </c>
      <c r="BB428" s="89">
        <v>1.7596395790151299E-2</v>
      </c>
      <c r="BC428" s="99">
        <v>-27.962452050996902</v>
      </c>
      <c r="BD428" s="86">
        <v>43843</v>
      </c>
      <c r="BE428" s="86">
        <v>43910</v>
      </c>
      <c r="BF428" s="95"/>
      <c r="BG428" s="86"/>
      <c r="BH428" s="3"/>
    </row>
    <row r="429" spans="1:60" x14ac:dyDescent="0.25">
      <c r="A429" s="3"/>
      <c r="B429" s="81" t="s">
        <v>1599</v>
      </c>
      <c r="C429" s="81" t="s">
        <v>4260</v>
      </c>
      <c r="D429" s="81" t="s">
        <v>732</v>
      </c>
      <c r="E429" s="82" t="s">
        <v>1163</v>
      </c>
      <c r="F429" s="82" t="s">
        <v>1110</v>
      </c>
      <c r="G429" s="83" t="s">
        <v>1121</v>
      </c>
      <c r="H429" s="84" t="s">
        <v>1150</v>
      </c>
      <c r="I429" s="85" t="s">
        <v>3480</v>
      </c>
      <c r="J429" s="85" t="s">
        <v>4261</v>
      </c>
      <c r="K429" s="3"/>
      <c r="L429" s="86">
        <v>44029</v>
      </c>
      <c r="M429" s="87">
        <v>1265.1644999999601</v>
      </c>
      <c r="N429" s="88">
        <v>1265.1644999999601</v>
      </c>
      <c r="O429" s="88">
        <v>1394.2517000008399</v>
      </c>
      <c r="P429" s="89">
        <f t="shared" si="6"/>
        <v>0.90741470854882078</v>
      </c>
      <c r="Q429" s="86">
        <v>43843</v>
      </c>
      <c r="R429" s="90">
        <v>1211546.821</v>
      </c>
      <c r="S429" s="90">
        <v>1170453.7618847699</v>
      </c>
      <c r="T429" s="3"/>
      <c r="U429" s="91">
        <v>-1.0582342434645399E-2</v>
      </c>
      <c r="V429" s="92">
        <v>0.114540366666915</v>
      </c>
      <c r="W429" s="91">
        <v>4.8952953569823897E-2</v>
      </c>
      <c r="X429" s="92">
        <v>4.9038049728551396</v>
      </c>
      <c r="Y429" s="91">
        <v>-8.8465559610049205E-2</v>
      </c>
      <c r="Z429" s="92">
        <v>9.3035999478306604</v>
      </c>
      <c r="AA429" s="91">
        <v>9.5029730737296605E-2</v>
      </c>
      <c r="AB429" s="92">
        <v>30.401001434540401</v>
      </c>
      <c r="AC429" s="91">
        <v>0.104217606445745</v>
      </c>
      <c r="AD429" s="92">
        <v>35.769956596952397</v>
      </c>
      <c r="AE429" s="91">
        <v>9.6547796983941198E-2</v>
      </c>
      <c r="AF429" s="93">
        <v>30.4941893930954</v>
      </c>
      <c r="AG429" s="91">
        <v>1.74424869910581E-2</v>
      </c>
      <c r="AH429" s="92">
        <v>0.83801874698110601</v>
      </c>
      <c r="AI429" s="91">
        <v>-3.6430381626814799E-2</v>
      </c>
      <c r="AJ429" s="92">
        <v>10.840337517220201</v>
      </c>
      <c r="AK429" s="91">
        <v>0.19508473135298099</v>
      </c>
      <c r="AL429" s="91">
        <v>1.82074452368397E-2</v>
      </c>
      <c r="AM429" s="92">
        <v>39.083051048975904</v>
      </c>
      <c r="AN429" s="3"/>
      <c r="AO429" s="94">
        <v>4.2846340547839597E-2</v>
      </c>
      <c r="AP429" s="94">
        <v>-5.1254749631916598E-2</v>
      </c>
      <c r="AQ429" s="94">
        <v>0.104447561809211</v>
      </c>
      <c r="AR429" s="94">
        <v>-0.148069406704017</v>
      </c>
      <c r="AS429" s="95">
        <v>7</v>
      </c>
      <c r="AT429" s="95">
        <v>5</v>
      </c>
      <c r="AU429" s="95">
        <v>9</v>
      </c>
      <c r="AV429" s="96">
        <v>3</v>
      </c>
      <c r="AW429" s="3"/>
      <c r="AX429" s="97">
        <v>0.17063880218338501</v>
      </c>
      <c r="AY429" s="98">
        <v>0.54996628152639504</v>
      </c>
      <c r="AZ429" s="98">
        <v>1.0093092565912201</v>
      </c>
      <c r="BA429" s="98">
        <v>0.79176046770771802</v>
      </c>
      <c r="BB429" s="89">
        <v>1.7597549053334698E-2</v>
      </c>
      <c r="BC429" s="99">
        <v>-27.8753040072042</v>
      </c>
      <c r="BD429" s="86">
        <v>43843</v>
      </c>
      <c r="BE429" s="86">
        <v>43910</v>
      </c>
      <c r="BF429" s="95"/>
      <c r="BG429" s="86"/>
      <c r="BH429" s="3"/>
    </row>
    <row r="430" spans="1:60" x14ac:dyDescent="0.25">
      <c r="A430" s="3"/>
      <c r="B430" s="81" t="s">
        <v>1600</v>
      </c>
      <c r="C430" s="81" t="s">
        <v>4262</v>
      </c>
      <c r="D430" s="81" t="s">
        <v>732</v>
      </c>
      <c r="E430" s="82" t="s">
        <v>1172</v>
      </c>
      <c r="F430" s="82" t="s">
        <v>1110</v>
      </c>
      <c r="G430" s="83" t="s">
        <v>1121</v>
      </c>
      <c r="H430" s="84" t="s">
        <v>1150</v>
      </c>
      <c r="I430" s="85" t="s">
        <v>3480</v>
      </c>
      <c r="J430" s="85" t="s">
        <v>4263</v>
      </c>
      <c r="K430" s="3"/>
      <c r="L430" s="86">
        <v>44029</v>
      </c>
      <c r="M430" s="87">
        <v>1575.66410000063</v>
      </c>
      <c r="N430" s="88">
        <v>1575.66410000063</v>
      </c>
      <c r="O430" s="88">
        <v>1719.7448999993501</v>
      </c>
      <c r="P430" s="89">
        <f t="shared" si="6"/>
        <v>0.91621966723159087</v>
      </c>
      <c r="Q430" s="86">
        <v>43843</v>
      </c>
      <c r="R430" s="90">
        <v>515516.522</v>
      </c>
      <c r="S430" s="90">
        <v>470274.397603027</v>
      </c>
      <c r="T430" s="3"/>
      <c r="U430" s="91">
        <v>-1.0530985899094999E-2</v>
      </c>
      <c r="V430" s="92">
        <v>0.119676020221959</v>
      </c>
      <c r="W430" s="91">
        <v>5.0588064681505798E-2</v>
      </c>
      <c r="X430" s="92">
        <v>5.0673160840233296</v>
      </c>
      <c r="Y430" s="91">
        <v>-7.9811699616620907E-2</v>
      </c>
      <c r="Z430" s="92">
        <v>10.168985947180801</v>
      </c>
      <c r="AA430" s="91">
        <v>0.116062126913748</v>
      </c>
      <c r="AB430" s="92">
        <v>32.504241052200101</v>
      </c>
      <c r="AC430" s="91">
        <v>0.14701572205201999</v>
      </c>
      <c r="AD430" s="92">
        <v>40.0497681575944</v>
      </c>
      <c r="AE430" s="91">
        <v>0.16089928164554301</v>
      </c>
      <c r="AF430" s="93">
        <v>36.929337859270198</v>
      </c>
      <c r="AG430" s="91">
        <v>1.83408944249095E-2</v>
      </c>
      <c r="AH430" s="92">
        <v>0.92785949036624504</v>
      </c>
      <c r="AI430" s="91">
        <v>-2.6423831205647699E-2</v>
      </c>
      <c r="AJ430" s="92">
        <v>11.840992559344199</v>
      </c>
      <c r="AK430" s="91">
        <v>0.57566410000086798</v>
      </c>
      <c r="AL430" s="91">
        <v>5.7744110898056498E-2</v>
      </c>
      <c r="AM430" s="92">
        <v>62.673369710624698</v>
      </c>
      <c r="AN430" s="3"/>
      <c r="AO430" s="94">
        <v>4.2900456854113103E-2</v>
      </c>
      <c r="AP430" s="94">
        <v>-5.1205451880377999E-2</v>
      </c>
      <c r="AQ430" s="94">
        <v>0.10616921923792701</v>
      </c>
      <c r="AR430" s="94">
        <v>-0.146697069652</v>
      </c>
      <c r="AS430" s="95">
        <v>7</v>
      </c>
      <c r="AT430" s="95">
        <v>5</v>
      </c>
      <c r="AU430" s="95">
        <v>9</v>
      </c>
      <c r="AV430" s="96">
        <v>3</v>
      </c>
      <c r="AW430" s="3"/>
      <c r="AX430" s="97">
        <v>0.17065954717370899</v>
      </c>
      <c r="AY430" s="98">
        <v>0.66609870840420604</v>
      </c>
      <c r="AZ430" s="98">
        <v>1.0849747431202601</v>
      </c>
      <c r="BA430" s="98">
        <v>0.96334411594852998</v>
      </c>
      <c r="BB430" s="89">
        <v>1.76010542854056E-2</v>
      </c>
      <c r="BC430" s="99">
        <v>-27.624009816819999</v>
      </c>
      <c r="BD430" s="86">
        <v>43843</v>
      </c>
      <c r="BE430" s="86">
        <v>43910</v>
      </c>
      <c r="BF430" s="95"/>
      <c r="BG430" s="86"/>
      <c r="BH430" s="3"/>
    </row>
    <row r="431" spans="1:60" x14ac:dyDescent="0.25">
      <c r="A431" s="3"/>
      <c r="B431" s="81" t="s">
        <v>1601</v>
      </c>
      <c r="C431" s="81" t="s">
        <v>4264</v>
      </c>
      <c r="D431" s="81" t="s">
        <v>732</v>
      </c>
      <c r="E431" s="82" t="s">
        <v>1228</v>
      </c>
      <c r="F431" s="82" t="s">
        <v>1110</v>
      </c>
      <c r="G431" s="83" t="s">
        <v>1121</v>
      </c>
      <c r="H431" s="84" t="s">
        <v>1150</v>
      </c>
      <c r="I431" s="85" t="s">
        <v>3480</v>
      </c>
      <c r="J431" s="85" t="s">
        <v>4265</v>
      </c>
      <c r="K431" s="3"/>
      <c r="L431" s="86">
        <v>44029</v>
      </c>
      <c r="M431" s="87">
        <v>1388.25860000029</v>
      </c>
      <c r="N431" s="88">
        <v>1388.25860000029</v>
      </c>
      <c r="O431" s="88">
        <v>1523.54270000011</v>
      </c>
      <c r="P431" s="89">
        <f t="shared" si="6"/>
        <v>0.91120426096373264</v>
      </c>
      <c r="Q431" s="86">
        <v>43843</v>
      </c>
      <c r="R431" s="90">
        <v>483551.07400000002</v>
      </c>
      <c r="S431" s="90">
        <v>425791.73496191402</v>
      </c>
      <c r="T431" s="3"/>
      <c r="U431" s="91">
        <v>-1.0560160242675899E-2</v>
      </c>
      <c r="V431" s="92">
        <v>0.11675858586386299</v>
      </c>
      <c r="W431" s="91">
        <v>4.9658183661449598E-2</v>
      </c>
      <c r="X431" s="92">
        <v>4.9743279820177104</v>
      </c>
      <c r="Y431" s="91">
        <v>-8.4740776723338102E-2</v>
      </c>
      <c r="Z431" s="92">
        <v>9.6760782365017803</v>
      </c>
      <c r="AA431" s="91">
        <v>0.10405690782688901</v>
      </c>
      <c r="AB431" s="92">
        <v>31.303719143499599</v>
      </c>
      <c r="AC431" s="91">
        <v>0.122487557708228</v>
      </c>
      <c r="AD431" s="92">
        <v>37.596951723215199</v>
      </c>
      <c r="AE431" s="91">
        <v>0.123869620436453</v>
      </c>
      <c r="AF431" s="93">
        <v>33.226371738361202</v>
      </c>
      <c r="AG431" s="91">
        <v>1.7830117672929201E-2</v>
      </c>
      <c r="AH431" s="92">
        <v>0.87678181516821496</v>
      </c>
      <c r="AI431" s="91">
        <v>-3.21245510112931E-2</v>
      </c>
      <c r="AJ431" s="92">
        <v>11.270920578783301</v>
      </c>
      <c r="AK431" s="91">
        <v>0.38825859999982598</v>
      </c>
      <c r="AL431" s="91">
        <v>2.5461269311563201E-2</v>
      </c>
      <c r="AM431" s="92">
        <v>12.625434338755401</v>
      </c>
      <c r="AN431" s="3"/>
      <c r="AO431" s="94">
        <v>4.2869633578448002E-2</v>
      </c>
      <c r="AP431" s="94">
        <v>-5.1233447187769302E-2</v>
      </c>
      <c r="AQ431" s="94">
        <v>0.105189997004345</v>
      </c>
      <c r="AR431" s="94">
        <v>-0.147477353417344</v>
      </c>
      <c r="AS431" s="95">
        <v>7</v>
      </c>
      <c r="AT431" s="95">
        <v>5</v>
      </c>
      <c r="AU431" s="95">
        <v>9</v>
      </c>
      <c r="AV431" s="96">
        <v>3</v>
      </c>
      <c r="AW431" s="3"/>
      <c r="AX431" s="97">
        <v>0.170647402945033</v>
      </c>
      <c r="AY431" s="98">
        <v>0.59982459102593599</v>
      </c>
      <c r="AZ431" s="98">
        <v>1.04179482269865</v>
      </c>
      <c r="BA431" s="98">
        <v>0.86524378621379605</v>
      </c>
      <c r="BB431" s="89">
        <v>1.75990251818803E-2</v>
      </c>
      <c r="BC431" s="99">
        <v>-27.766973646357702</v>
      </c>
      <c r="BD431" s="86">
        <v>43843</v>
      </c>
      <c r="BE431" s="86">
        <v>43910</v>
      </c>
      <c r="BF431" s="95"/>
      <c r="BG431" s="86"/>
      <c r="BH431" s="3"/>
    </row>
    <row r="432" spans="1:60" x14ac:dyDescent="0.25">
      <c r="A432" s="3"/>
      <c r="B432" s="81" t="s">
        <v>1602</v>
      </c>
      <c r="C432" s="81" t="s">
        <v>4266</v>
      </c>
      <c r="D432" s="81" t="s">
        <v>732</v>
      </c>
      <c r="E432" s="82" t="s">
        <v>1230</v>
      </c>
      <c r="F432" s="82" t="s">
        <v>1110</v>
      </c>
      <c r="G432" s="83" t="s">
        <v>1121</v>
      </c>
      <c r="H432" s="84" t="s">
        <v>1150</v>
      </c>
      <c r="I432" s="85" t="s">
        <v>3480</v>
      </c>
      <c r="J432" s="85" t="s">
        <v>4267</v>
      </c>
      <c r="K432" s="3"/>
      <c r="L432" s="86">
        <v>44029</v>
      </c>
      <c r="M432" s="87">
        <v>1170.7324000000999</v>
      </c>
      <c r="N432" s="88">
        <v>1170.7324000000999</v>
      </c>
      <c r="O432" s="88">
        <v>1288.6771000009001</v>
      </c>
      <c r="P432" s="89">
        <f t="shared" si="6"/>
        <v>0.90847614192824733</v>
      </c>
      <c r="Q432" s="86">
        <v>43843</v>
      </c>
      <c r="R432" s="90">
        <v>254354.65900000001</v>
      </c>
      <c r="S432" s="90">
        <v>216737.72510302701</v>
      </c>
      <c r="T432" s="3"/>
      <c r="U432" s="91">
        <v>-1.05761554696073E-2</v>
      </c>
      <c r="V432" s="92">
        <v>0.115159063170722</v>
      </c>
      <c r="W432" s="91">
        <v>4.9150822525916703E-2</v>
      </c>
      <c r="X432" s="92">
        <v>4.9235918684644302</v>
      </c>
      <c r="Y432" s="91">
        <v>-8.74222484926577E-2</v>
      </c>
      <c r="Z432" s="92">
        <v>9.4079310595698207</v>
      </c>
      <c r="AA432" s="91">
        <v>9.7553564841364307E-2</v>
      </c>
      <c r="AB432" s="92">
        <v>30.653384844947102</v>
      </c>
      <c r="AC432" s="91">
        <v>0.10931169715884601</v>
      </c>
      <c r="AD432" s="92">
        <v>36.279365668306099</v>
      </c>
      <c r="AE432" s="91">
        <v>0.104142139631294</v>
      </c>
      <c r="AF432" s="93">
        <v>31.253623657830801</v>
      </c>
      <c r="AG432" s="91">
        <v>1.7551252065459301E-2</v>
      </c>
      <c r="AH432" s="92">
        <v>0.84889525442122205</v>
      </c>
      <c r="AI432" s="91">
        <v>-3.5224736064265003E-2</v>
      </c>
      <c r="AJ432" s="92">
        <v>10.960902073478801</v>
      </c>
      <c r="AK432" s="91">
        <v>0.170732399999979</v>
      </c>
      <c r="AL432" s="91">
        <v>1.12555015948601E-2</v>
      </c>
      <c r="AM432" s="92">
        <v>-36.259050940687303</v>
      </c>
      <c r="AN432" s="3"/>
      <c r="AO432" s="94">
        <v>4.2852836852034698E-2</v>
      </c>
      <c r="AP432" s="94">
        <v>-5.12487701462669E-2</v>
      </c>
      <c r="AQ432" s="94">
        <v>0.10465600805036999</v>
      </c>
      <c r="AR432" s="94">
        <v>-0.14790335338329899</v>
      </c>
      <c r="AS432" s="95">
        <v>7</v>
      </c>
      <c r="AT432" s="95">
        <v>5</v>
      </c>
      <c r="AU432" s="95">
        <v>9</v>
      </c>
      <c r="AV432" s="96">
        <v>3</v>
      </c>
      <c r="AW432" s="3"/>
      <c r="AX432" s="97">
        <v>0.17064112866122699</v>
      </c>
      <c r="AY432" s="98">
        <v>0.56390752602510497</v>
      </c>
      <c r="AZ432" s="98">
        <v>1.01839231751001</v>
      </c>
      <c r="BA432" s="98">
        <v>0.81228007386562195</v>
      </c>
      <c r="BB432" s="89">
        <v>1.7597954171778799E-2</v>
      </c>
      <c r="BC432" s="99">
        <v>-27.8449426935695</v>
      </c>
      <c r="BD432" s="86">
        <v>43843</v>
      </c>
      <c r="BE432" s="86">
        <v>43910</v>
      </c>
      <c r="BF432" s="95"/>
      <c r="BG432" s="86"/>
      <c r="BH432" s="3"/>
    </row>
    <row r="433" spans="1:60" x14ac:dyDescent="0.25">
      <c r="A433" s="3"/>
      <c r="B433" s="81" t="s">
        <v>1603</v>
      </c>
      <c r="C433" s="81" t="s">
        <v>4268</v>
      </c>
      <c r="D433" s="81" t="s">
        <v>732</v>
      </c>
      <c r="E433" s="82" t="s">
        <v>1218</v>
      </c>
      <c r="F433" s="82" t="s">
        <v>1110</v>
      </c>
      <c r="G433" s="83" t="s">
        <v>1121</v>
      </c>
      <c r="H433" s="84" t="s">
        <v>1150</v>
      </c>
      <c r="I433" s="85" t="s">
        <v>3480</v>
      </c>
      <c r="J433" s="85" t="s">
        <v>4269</v>
      </c>
      <c r="K433" s="3"/>
      <c r="L433" s="86">
        <v>44029</v>
      </c>
      <c r="M433" s="87">
        <v>925.99160000029997</v>
      </c>
      <c r="N433" s="88">
        <v>925.99160000029997</v>
      </c>
      <c r="O433" s="88">
        <v>1028.80450000055</v>
      </c>
      <c r="P433" s="89">
        <f t="shared" si="6"/>
        <v>0.90006565873283495</v>
      </c>
      <c r="Q433" s="86">
        <v>43843</v>
      </c>
      <c r="R433" s="90">
        <v>2766711.352</v>
      </c>
      <c r="S433" s="90">
        <v>2942792.3239843799</v>
      </c>
      <c r="T433" s="3"/>
      <c r="U433" s="91">
        <v>-1.06256140234109E-2</v>
      </c>
      <c r="V433" s="92">
        <v>0.110213207790366</v>
      </c>
      <c r="W433" s="91">
        <v>4.75781267323327E-2</v>
      </c>
      <c r="X433" s="92">
        <v>4.7663222891060304</v>
      </c>
      <c r="Y433" s="91">
        <v>-9.56897801070591E-2</v>
      </c>
      <c r="Z433" s="92">
        <v>8.5811778981296793</v>
      </c>
      <c r="AA433" s="91">
        <v>7.7624837453186005E-2</v>
      </c>
      <c r="AB433" s="92">
        <v>28.660512106114801</v>
      </c>
      <c r="AC433" s="91">
        <v>6.7484171751857502E-2</v>
      </c>
      <c r="AD433" s="92">
        <v>32.0966131275636</v>
      </c>
      <c r="AE433" s="91">
        <v>4.0636434741827501E-2</v>
      </c>
      <c r="AF433" s="93">
        <v>24.903053168876799</v>
      </c>
      <c r="AG433" s="91">
        <v>1.6686435139490599E-2</v>
      </c>
      <c r="AH433" s="92">
        <v>0.76241356182436004</v>
      </c>
      <c r="AI433" s="91">
        <v>-4.47773449659871E-2</v>
      </c>
      <c r="AJ433" s="92">
        <v>10.005641183306601</v>
      </c>
      <c r="AK433" s="91">
        <v>-7.4008399999947905E-2</v>
      </c>
      <c r="AL433" s="91">
        <v>-5.87570817060623E-3</v>
      </c>
      <c r="AM433" s="92">
        <v>-33.601265661243801</v>
      </c>
      <c r="AN433" s="3"/>
      <c r="AO433" s="94">
        <v>4.2800685585461899E-2</v>
      </c>
      <c r="AP433" s="94">
        <v>-5.12962372140464E-2</v>
      </c>
      <c r="AQ433" s="94">
        <v>0.103000198245427</v>
      </c>
      <c r="AR433" s="94">
        <v>-0.149223350462271</v>
      </c>
      <c r="AS433" s="95">
        <v>7</v>
      </c>
      <c r="AT433" s="95">
        <v>5</v>
      </c>
      <c r="AU433" s="95">
        <v>9</v>
      </c>
      <c r="AV433" s="96">
        <v>3</v>
      </c>
      <c r="AW433" s="3"/>
      <c r="AX433" s="97">
        <v>0.17062339099153201</v>
      </c>
      <c r="AY433" s="98">
        <v>0.45377298999755999</v>
      </c>
      <c r="AZ433" s="98">
        <v>0.94663102077538497</v>
      </c>
      <c r="BA433" s="98">
        <v>0.65076731081262595</v>
      </c>
      <c r="BB433" s="89">
        <v>1.7594811183025701E-2</v>
      </c>
      <c r="BC433" s="99">
        <v>-28.0862885028764</v>
      </c>
      <c r="BD433" s="86">
        <v>43843</v>
      </c>
      <c r="BE433" s="86">
        <v>43910</v>
      </c>
      <c r="BF433" s="95"/>
      <c r="BG433" s="86"/>
      <c r="BH433" s="3"/>
    </row>
    <row r="434" spans="1:60" x14ac:dyDescent="0.25">
      <c r="A434" s="3"/>
      <c r="B434" s="81" t="s">
        <v>1604</v>
      </c>
      <c r="C434" s="81" t="s">
        <v>4270</v>
      </c>
      <c r="D434" s="81" t="s">
        <v>732</v>
      </c>
      <c r="E434" s="82" t="s">
        <v>1231</v>
      </c>
      <c r="F434" s="82" t="s">
        <v>1110</v>
      </c>
      <c r="G434" s="83" t="s">
        <v>1121</v>
      </c>
      <c r="H434" s="84" t="s">
        <v>1150</v>
      </c>
      <c r="I434" s="85" t="s">
        <v>3480</v>
      </c>
      <c r="J434" s="85" t="s">
        <v>4271</v>
      </c>
      <c r="K434" s="3"/>
      <c r="L434" s="86">
        <v>44029</v>
      </c>
      <c r="M434" s="87">
        <v>1169.4300999995301</v>
      </c>
      <c r="N434" s="88">
        <v>1169.4300999995301</v>
      </c>
      <c r="O434" s="88">
        <v>1270.5403000004601</v>
      </c>
      <c r="P434" s="89">
        <f t="shared" si="6"/>
        <v>0.92041952545630124</v>
      </c>
      <c r="Q434" s="86">
        <v>43843</v>
      </c>
      <c r="R434" s="90">
        <v>521574.49300000002</v>
      </c>
      <c r="S434" s="90">
        <v>377833.90408398397</v>
      </c>
      <c r="T434" s="3"/>
      <c r="U434" s="91">
        <v>-1.0506602672648999E-2</v>
      </c>
      <c r="V434" s="92">
        <v>0.122114342866553</v>
      </c>
      <c r="W434" s="91">
        <v>5.1363550341193297E-2</v>
      </c>
      <c r="X434" s="92">
        <v>5.1448646499920896</v>
      </c>
      <c r="Y434" s="91">
        <v>-7.5684577695938102E-2</v>
      </c>
      <c r="Z434" s="92">
        <v>10.5816981392418</v>
      </c>
      <c r="AA434" s="91">
        <v>0.126164113538834</v>
      </c>
      <c r="AB434" s="92">
        <v>33.514439714665102</v>
      </c>
      <c r="AC434" s="91">
        <v>0.161572872617398</v>
      </c>
      <c r="AD434" s="92">
        <v>41.505483214161401</v>
      </c>
      <c r="AE434" s="91">
        <v>0.14054633435444</v>
      </c>
      <c r="AF434" s="93">
        <v>34.894043130159801</v>
      </c>
      <c r="AG434" s="91">
        <v>1.8766815121125501E-2</v>
      </c>
      <c r="AH434" s="92">
        <v>0.97045155998785004</v>
      </c>
      <c r="AI434" s="91">
        <v>-2.1648338733030001E-2</v>
      </c>
      <c r="AJ434" s="92">
        <v>12.3185418065987</v>
      </c>
      <c r="AK434" s="91">
        <v>0.17105634594743599</v>
      </c>
      <c r="AL434" s="91">
        <v>3.6299545879955999E-2</v>
      </c>
      <c r="AM434" s="92">
        <v>14.407139176561</v>
      </c>
      <c r="AN434" s="3"/>
      <c r="AO434" s="94">
        <v>4.2926131109197699E-2</v>
      </c>
      <c r="AP434" s="94">
        <v>-5.1182116967538598E-2</v>
      </c>
      <c r="AQ434" s="94">
        <v>0.106985344995337</v>
      </c>
      <c r="AR434" s="94">
        <v>-0.146046690364601</v>
      </c>
      <c r="AS434" s="95">
        <v>7</v>
      </c>
      <c r="AT434" s="95">
        <v>5</v>
      </c>
      <c r="AU434" s="95">
        <v>9</v>
      </c>
      <c r="AV434" s="96">
        <v>3</v>
      </c>
      <c r="AW434" s="3"/>
      <c r="AX434" s="97">
        <v>0.170670241125918</v>
      </c>
      <c r="AY434" s="98">
        <v>0.72183500599476202</v>
      </c>
      <c r="AZ434" s="98">
        <v>1.12128882613251</v>
      </c>
      <c r="BA434" s="98">
        <v>1.04621575758938</v>
      </c>
      <c r="BB434" s="89">
        <v>1.7602804486869E-2</v>
      </c>
      <c r="BC434" s="99">
        <v>-27.504668683133801</v>
      </c>
      <c r="BD434" s="86">
        <v>43843</v>
      </c>
      <c r="BE434" s="86">
        <v>43910</v>
      </c>
      <c r="BF434" s="95"/>
      <c r="BG434" s="86"/>
      <c r="BH434" s="3"/>
    </row>
    <row r="435" spans="1:60" x14ac:dyDescent="0.25">
      <c r="A435" s="3"/>
      <c r="B435" s="81" t="s">
        <v>1605</v>
      </c>
      <c r="C435" s="81" t="s">
        <v>4272</v>
      </c>
      <c r="D435" s="81" t="s">
        <v>733</v>
      </c>
      <c r="E435" s="82" t="s">
        <v>1170</v>
      </c>
      <c r="F435" s="82" t="s">
        <v>1110</v>
      </c>
      <c r="G435" s="83" t="s">
        <v>1120</v>
      </c>
      <c r="H435" s="84" t="s">
        <v>1148</v>
      </c>
      <c r="I435" s="85" t="s">
        <v>3480</v>
      </c>
      <c r="J435" s="85" t="s">
        <v>4273</v>
      </c>
      <c r="K435" s="3"/>
      <c r="L435" s="86">
        <v>44029</v>
      </c>
      <c r="M435" s="87">
        <v>2435.6088999994099</v>
      </c>
      <c r="N435" s="88">
        <v>2435.6088999994099</v>
      </c>
      <c r="O435" s="88">
        <v>2616.7639000006002</v>
      </c>
      <c r="P435" s="89">
        <f t="shared" si="6"/>
        <v>0.93077136229174184</v>
      </c>
      <c r="Q435" s="86">
        <v>43880</v>
      </c>
      <c r="R435" s="90">
        <v>3891995.5010000002</v>
      </c>
      <c r="S435" s="90">
        <v>3787168.05180078</v>
      </c>
      <c r="T435" s="3"/>
      <c r="U435" s="91">
        <v>-2.17146985050931E-4</v>
      </c>
      <c r="V435" s="92">
        <v>1.15105991162636</v>
      </c>
      <c r="W435" s="91">
        <v>2.72288889646006E-2</v>
      </c>
      <c r="X435" s="92">
        <v>2.7313985123328202</v>
      </c>
      <c r="Y435" s="91">
        <v>-5.4550226312130697E-2</v>
      </c>
      <c r="Z435" s="92">
        <v>12.695133277622499</v>
      </c>
      <c r="AA435" s="91">
        <v>4.0624986248076297E-2</v>
      </c>
      <c r="AB435" s="92">
        <v>24.9605269856111</v>
      </c>
      <c r="AC435" s="91">
        <v>8.6988920484145596E-2</v>
      </c>
      <c r="AD435" s="92">
        <v>34.047088000807001</v>
      </c>
      <c r="AE435" s="91">
        <v>0.24067183081584501</v>
      </c>
      <c r="AF435" s="93">
        <v>44.9065927763004</v>
      </c>
      <c r="AG435" s="91">
        <v>3.41172529970208E-2</v>
      </c>
      <c r="AH435" s="92">
        <v>2.50549534757738</v>
      </c>
      <c r="AI435" s="91">
        <v>-2.6517391885136E-2</v>
      </c>
      <c r="AJ435" s="92">
        <v>11.8316364913917</v>
      </c>
      <c r="AK435" s="91">
        <v>1.47119409496663</v>
      </c>
      <c r="AL435" s="91">
        <v>5.7848357102557202E-2</v>
      </c>
      <c r="AM435" s="92">
        <v>24.6587410579668</v>
      </c>
      <c r="AN435" s="3"/>
      <c r="AO435" s="94">
        <v>5.0538881559987203E-2</v>
      </c>
      <c r="AP435" s="94">
        <v>-8.0436742300662403E-2</v>
      </c>
      <c r="AQ435" s="94">
        <v>0.108635871842125</v>
      </c>
      <c r="AR435" s="94">
        <v>-0.12178417114410001</v>
      </c>
      <c r="AS435" s="95">
        <v>9</v>
      </c>
      <c r="AT435" s="95">
        <v>3</v>
      </c>
      <c r="AU435" s="95">
        <v>8</v>
      </c>
      <c r="AV435" s="96">
        <v>4</v>
      </c>
      <c r="AW435" s="3"/>
      <c r="AX435" s="97">
        <v>0.20381234545115101</v>
      </c>
      <c r="AY435" s="98">
        <v>0.16511175642722301</v>
      </c>
      <c r="AZ435" s="98">
        <v>0.88690358451822204</v>
      </c>
      <c r="BA435" s="98">
        <v>0.21695100168039999</v>
      </c>
      <c r="BB435" s="89">
        <v>2.0864802904215999E-2</v>
      </c>
      <c r="BC435" s="99">
        <v>-32.357099545770303</v>
      </c>
      <c r="BD435" s="86">
        <v>43880</v>
      </c>
      <c r="BE435" s="86">
        <v>43913</v>
      </c>
      <c r="BF435" s="95"/>
      <c r="BG435" s="86"/>
      <c r="BH435" s="3"/>
    </row>
    <row r="436" spans="1:60" x14ac:dyDescent="0.25">
      <c r="A436" s="3"/>
      <c r="B436" s="81" t="s">
        <v>1606</v>
      </c>
      <c r="C436" s="81" t="s">
        <v>4274</v>
      </c>
      <c r="D436" s="81" t="s">
        <v>733</v>
      </c>
      <c r="E436" s="82" t="s">
        <v>1216</v>
      </c>
      <c r="F436" s="82" t="s">
        <v>1110</v>
      </c>
      <c r="G436" s="83" t="s">
        <v>1120</v>
      </c>
      <c r="H436" s="84" t="s">
        <v>1148</v>
      </c>
      <c r="I436" s="85" t="s">
        <v>3480</v>
      </c>
      <c r="J436" s="85" t="s">
        <v>4275</v>
      </c>
      <c r="K436" s="3"/>
      <c r="L436" s="86">
        <v>44029</v>
      </c>
      <c r="M436" s="87">
        <v>1565.28680000082</v>
      </c>
      <c r="N436" s="88">
        <v>1565.28680000082</v>
      </c>
      <c r="O436" s="88">
        <v>1699.32870000042</v>
      </c>
      <c r="P436" s="89">
        <f t="shared" si="6"/>
        <v>0.92112067547640031</v>
      </c>
      <c r="Q436" s="86">
        <v>43880</v>
      </c>
      <c r="R436" s="90">
        <v>4594520.7089999998</v>
      </c>
      <c r="S436" s="90">
        <v>4514582.8079375001</v>
      </c>
      <c r="T436" s="3"/>
      <c r="U436" s="91">
        <v>-2.8708537956845199E-4</v>
      </c>
      <c r="V436" s="92">
        <v>1.1440660721746101</v>
      </c>
      <c r="W436" s="91">
        <v>2.50754307471652E-2</v>
      </c>
      <c r="X436" s="92">
        <v>2.5160526905892802</v>
      </c>
      <c r="Y436" s="91">
        <v>-6.6510537104477394E-2</v>
      </c>
      <c r="Z436" s="92">
        <v>11.499102198387799</v>
      </c>
      <c r="AA436" s="91">
        <v>1.42884136221255E-2</v>
      </c>
      <c r="AB436" s="92">
        <v>22.326869723008699</v>
      </c>
      <c r="AC436" s="91">
        <v>3.2698547916879803E-2</v>
      </c>
      <c r="AD436" s="92">
        <v>28.6180507440877</v>
      </c>
      <c r="AE436" s="91">
        <v>0.148910745920148</v>
      </c>
      <c r="AF436" s="93">
        <v>35.730484286730601</v>
      </c>
      <c r="AG436" s="91">
        <v>3.28882631547458E-2</v>
      </c>
      <c r="AH436" s="92">
        <v>2.3825963633498799</v>
      </c>
      <c r="AI436" s="91">
        <v>-3.9974868509489198E-2</v>
      </c>
      <c r="AJ436" s="92">
        <v>10.48588882896</v>
      </c>
      <c r="AK436" s="91">
        <v>0.675035099735251</v>
      </c>
      <c r="AL436" s="91">
        <v>3.2584287017016302E-2</v>
      </c>
      <c r="AM436" s="92">
        <v>-54.957158465171197</v>
      </c>
      <c r="AN436" s="3"/>
      <c r="AO436" s="94">
        <v>5.0465336989873301E-2</v>
      </c>
      <c r="AP436" s="94">
        <v>-8.0501055781496703E-2</v>
      </c>
      <c r="AQ436" s="94">
        <v>0.106312187310396</v>
      </c>
      <c r="AR436" s="94">
        <v>-0.123686606384581</v>
      </c>
      <c r="AS436" s="95">
        <v>9</v>
      </c>
      <c r="AT436" s="95">
        <v>3</v>
      </c>
      <c r="AU436" s="95">
        <v>8</v>
      </c>
      <c r="AV436" s="96">
        <v>4</v>
      </c>
      <c r="AW436" s="3"/>
      <c r="AX436" s="97">
        <v>0.20384963428921801</v>
      </c>
      <c r="AY436" s="98">
        <v>4.3448732734418599E-2</v>
      </c>
      <c r="AZ436" s="98">
        <v>0.78438023305443505</v>
      </c>
      <c r="BA436" s="98">
        <v>5.6873660595272199E-2</v>
      </c>
      <c r="BB436" s="89">
        <v>2.0866295544292399E-2</v>
      </c>
      <c r="BC436" s="99">
        <v>-32.513068248692399</v>
      </c>
      <c r="BD436" s="86">
        <v>43880</v>
      </c>
      <c r="BE436" s="86">
        <v>43913</v>
      </c>
      <c r="BF436" s="95"/>
      <c r="BG436" s="86"/>
      <c r="BH436" s="3"/>
    </row>
    <row r="437" spans="1:60" x14ac:dyDescent="0.25">
      <c r="A437" s="3"/>
      <c r="B437" s="81" t="s">
        <v>1607</v>
      </c>
      <c r="C437" s="81" t="s">
        <v>4276</v>
      </c>
      <c r="D437" s="81" t="s">
        <v>733</v>
      </c>
      <c r="E437" s="82" t="s">
        <v>1163</v>
      </c>
      <c r="F437" s="82" t="s">
        <v>1110</v>
      </c>
      <c r="G437" s="83" t="s">
        <v>1120</v>
      </c>
      <c r="H437" s="84" t="s">
        <v>1148</v>
      </c>
      <c r="I437" s="85" t="s">
        <v>3480</v>
      </c>
      <c r="J437" s="85" t="s">
        <v>4277</v>
      </c>
      <c r="K437" s="3"/>
      <c r="L437" s="86">
        <v>44029</v>
      </c>
      <c r="M437" s="87">
        <v>2684.7547999992998</v>
      </c>
      <c r="N437" s="88">
        <v>2684.7547999992998</v>
      </c>
      <c r="O437" s="88">
        <v>2906.8388999998601</v>
      </c>
      <c r="P437" s="89">
        <f t="shared" si="6"/>
        <v>0.92359944680781214</v>
      </c>
      <c r="Q437" s="86">
        <v>43880</v>
      </c>
      <c r="R437" s="90">
        <v>11182750.798</v>
      </c>
      <c r="S437" s="90">
        <v>10867874.9649844</v>
      </c>
      <c r="T437" s="3"/>
      <c r="U437" s="91">
        <v>-2.6903969774139097E-4</v>
      </c>
      <c r="V437" s="92">
        <v>1.14587064035732</v>
      </c>
      <c r="W437" s="91">
        <v>2.5630301650380698E-2</v>
      </c>
      <c r="X437" s="92">
        <v>2.5715397809108298</v>
      </c>
      <c r="Y437" s="91">
        <v>-6.3441238129598801E-2</v>
      </c>
      <c r="Z437" s="92">
        <v>11.8060320958757</v>
      </c>
      <c r="AA437" s="91">
        <v>2.1014162359278998E-2</v>
      </c>
      <c r="AB437" s="92">
        <v>22.999444596731301</v>
      </c>
      <c r="AC437" s="91">
        <v>4.6430645967120703E-2</v>
      </c>
      <c r="AD437" s="92">
        <v>29.9912605491118</v>
      </c>
      <c r="AE437" s="91">
        <v>0.171898357582977</v>
      </c>
      <c r="AF437" s="93">
        <v>38.029245453013601</v>
      </c>
      <c r="AG437" s="91">
        <v>3.3205047704541399E-2</v>
      </c>
      <c r="AH437" s="92">
        <v>2.4142748183294298</v>
      </c>
      <c r="AI437" s="91">
        <v>-3.6522885765407402E-2</v>
      </c>
      <c r="AJ437" s="92">
        <v>10.8310871033609</v>
      </c>
      <c r="AK437" s="91">
        <v>1.52839862879366</v>
      </c>
      <c r="AL437" s="91">
        <v>9.8465169521659804E-2</v>
      </c>
      <c r="AM437" s="92">
        <v>172.414440792985</v>
      </c>
      <c r="AN437" s="3"/>
      <c r="AO437" s="94">
        <v>5.0484317986047203E-2</v>
      </c>
      <c r="AP437" s="94">
        <v>-8.0484485005435993E-2</v>
      </c>
      <c r="AQ437" s="94">
        <v>0.106910585609585</v>
      </c>
      <c r="AR437" s="94">
        <v>-0.12319631379708899</v>
      </c>
      <c r="AS437" s="95">
        <v>9</v>
      </c>
      <c r="AT437" s="95">
        <v>3</v>
      </c>
      <c r="AU437" s="95">
        <v>8</v>
      </c>
      <c r="AV437" s="96">
        <v>4</v>
      </c>
      <c r="AW437" s="3"/>
      <c r="AX437" s="97">
        <v>0.20383965225279099</v>
      </c>
      <c r="AY437" s="98">
        <v>7.4525725631019696E-2</v>
      </c>
      <c r="AZ437" s="98">
        <v>0.81057501373470597</v>
      </c>
      <c r="BA437" s="98">
        <v>9.7648511704278504E-2</v>
      </c>
      <c r="BB437" s="89">
        <v>2.0865872662689099E-2</v>
      </c>
      <c r="BC437" s="99">
        <v>-32.4728797319694</v>
      </c>
      <c r="BD437" s="86">
        <v>43880</v>
      </c>
      <c r="BE437" s="86">
        <v>43913</v>
      </c>
      <c r="BF437" s="95"/>
      <c r="BG437" s="86"/>
      <c r="BH437" s="3"/>
    </row>
    <row r="438" spans="1:60" x14ac:dyDescent="0.25">
      <c r="A438" s="3"/>
      <c r="B438" s="81" t="s">
        <v>1608</v>
      </c>
      <c r="C438" s="81" t="s">
        <v>4278</v>
      </c>
      <c r="D438" s="81" t="s">
        <v>733</v>
      </c>
      <c r="E438" s="82" t="s">
        <v>1172</v>
      </c>
      <c r="F438" s="82" t="s">
        <v>1110</v>
      </c>
      <c r="G438" s="83" t="s">
        <v>1120</v>
      </c>
      <c r="H438" s="84" t="s">
        <v>1148</v>
      </c>
      <c r="I438" s="85" t="s">
        <v>3480</v>
      </c>
      <c r="J438" s="85" t="s">
        <v>4279</v>
      </c>
      <c r="K438" s="3"/>
      <c r="L438" s="86">
        <v>44029</v>
      </c>
      <c r="M438" s="87">
        <v>2552.7380000017602</v>
      </c>
      <c r="N438" s="88">
        <v>2552.7380000017602</v>
      </c>
      <c r="O438" s="88">
        <v>2742.6048999987502</v>
      </c>
      <c r="P438" s="89">
        <f t="shared" si="6"/>
        <v>0.93077132619537117</v>
      </c>
      <c r="Q438" s="86">
        <v>43880</v>
      </c>
      <c r="R438" s="90">
        <v>4794177.8310000002</v>
      </c>
      <c r="S438" s="90">
        <v>4679677.0496640597</v>
      </c>
      <c r="T438" s="3"/>
      <c r="U438" s="91">
        <v>-2.17131417230121E-4</v>
      </c>
      <c r="V438" s="92">
        <v>1.1510614684084399</v>
      </c>
      <c r="W438" s="91">
        <v>2.7228824399571701E-2</v>
      </c>
      <c r="X438" s="92">
        <v>2.7313920558299301</v>
      </c>
      <c r="Y438" s="91">
        <v>-5.4550410726733403E-2</v>
      </c>
      <c r="Z438" s="92">
        <v>12.6951148361695</v>
      </c>
      <c r="AA438" s="91">
        <v>4.0624856430440601E-2</v>
      </c>
      <c r="AB438" s="92">
        <v>24.9605140038475</v>
      </c>
      <c r="AC438" s="91">
        <v>8.6989040893968195E-2</v>
      </c>
      <c r="AD438" s="92">
        <v>34.047100041818297</v>
      </c>
      <c r="AE438" s="91">
        <v>0.24067171115893901</v>
      </c>
      <c r="AF438" s="93">
        <v>44.906580810609697</v>
      </c>
      <c r="AG438" s="91">
        <v>3.4117175760911798E-2</v>
      </c>
      <c r="AH438" s="92">
        <v>2.5054876239664701</v>
      </c>
      <c r="AI438" s="91">
        <v>-2.65177023593424E-2</v>
      </c>
      <c r="AJ438" s="92">
        <v>11.831605443978299</v>
      </c>
      <c r="AK438" s="91">
        <v>1.5527380000031601</v>
      </c>
      <c r="AL438" s="91">
        <v>0.122671268252889</v>
      </c>
      <c r="AM438" s="92">
        <v>160.380759710912</v>
      </c>
      <c r="AN438" s="3"/>
      <c r="AO438" s="94">
        <v>5.0538829842480502E-2</v>
      </c>
      <c r="AP438" s="94">
        <v>-8.0436741655867103E-2</v>
      </c>
      <c r="AQ438" s="94">
        <v>0.10863591386078</v>
      </c>
      <c r="AR438" s="94">
        <v>-0.121784203898715</v>
      </c>
      <c r="AS438" s="95">
        <v>9</v>
      </c>
      <c r="AT438" s="95">
        <v>3</v>
      </c>
      <c r="AU438" s="95">
        <v>8</v>
      </c>
      <c r="AV438" s="96">
        <v>4</v>
      </c>
      <c r="AW438" s="3"/>
      <c r="AX438" s="97">
        <v>0.20381230435741601</v>
      </c>
      <c r="AY438" s="98">
        <v>0.16511136626331799</v>
      </c>
      <c r="AZ438" s="98">
        <v>0.88690333863996795</v>
      </c>
      <c r="BA438" s="98">
        <v>0.216950493651211</v>
      </c>
      <c r="BB438" s="89">
        <v>2.0864798706861601E-2</v>
      </c>
      <c r="BC438" s="99">
        <v>-32.357099631801198</v>
      </c>
      <c r="BD438" s="86">
        <v>43880</v>
      </c>
      <c r="BE438" s="86">
        <v>43913</v>
      </c>
      <c r="BF438" s="95"/>
      <c r="BG438" s="86"/>
      <c r="BH438" s="3"/>
    </row>
    <row r="439" spans="1:60" x14ac:dyDescent="0.25">
      <c r="A439" s="3"/>
      <c r="B439" s="81" t="s">
        <v>1609</v>
      </c>
      <c r="C439" s="81" t="s">
        <v>4280</v>
      </c>
      <c r="D439" s="81" t="s">
        <v>733</v>
      </c>
      <c r="E439" s="82" t="s">
        <v>1228</v>
      </c>
      <c r="F439" s="82" t="s">
        <v>1110</v>
      </c>
      <c r="G439" s="83" t="s">
        <v>1120</v>
      </c>
      <c r="H439" s="84" t="s">
        <v>1148</v>
      </c>
      <c r="I439" s="85" t="s">
        <v>3480</v>
      </c>
      <c r="J439" s="85" t="s">
        <v>4281</v>
      </c>
      <c r="K439" s="3"/>
      <c r="L439" s="86">
        <v>44029</v>
      </c>
      <c r="M439" s="87">
        <v>3300.5251999981701</v>
      </c>
      <c r="N439" s="88">
        <v>3300.5251999981701</v>
      </c>
      <c r="O439" s="88">
        <v>3561.6372999995901</v>
      </c>
      <c r="P439" s="89">
        <f t="shared" si="6"/>
        <v>0.92668762200984078</v>
      </c>
      <c r="Q439" s="86">
        <v>43880</v>
      </c>
      <c r="R439" s="90">
        <v>1914310.7879999999</v>
      </c>
      <c r="S439" s="90">
        <v>1936537.7085273401</v>
      </c>
      <c r="T439" s="3"/>
      <c r="U439" s="91">
        <v>-2.4662717260071098E-4</v>
      </c>
      <c r="V439" s="92">
        <v>1.14811189287138</v>
      </c>
      <c r="W439" s="91">
        <v>2.63198261800426E-2</v>
      </c>
      <c r="X439" s="92">
        <v>2.6404922338770098</v>
      </c>
      <c r="Y439" s="91">
        <v>-5.96147016849864E-2</v>
      </c>
      <c r="Z439" s="92">
        <v>12.1886857403442</v>
      </c>
      <c r="AA439" s="91">
        <v>2.9431729017233E-2</v>
      </c>
      <c r="AB439" s="92">
        <v>23.841201262519501</v>
      </c>
      <c r="AC439" s="91">
        <v>6.3745883313458804E-2</v>
      </c>
      <c r="AD439" s="92">
        <v>31.7227842837456</v>
      </c>
      <c r="AE439" s="91">
        <v>0.20109944976517</v>
      </c>
      <c r="AF439" s="93">
        <v>40.949354671232904</v>
      </c>
      <c r="AG439" s="91">
        <v>3.3598603347854798E-2</v>
      </c>
      <c r="AH439" s="92">
        <v>2.4536303826607799</v>
      </c>
      <c r="AI439" s="91">
        <v>-3.2217711674093201E-2</v>
      </c>
      <c r="AJ439" s="92">
        <v>11.2616045125033</v>
      </c>
      <c r="AK439" s="91">
        <v>2.3005251999967702</v>
      </c>
      <c r="AL439" s="91">
        <v>9.5835628717468396E-2</v>
      </c>
      <c r="AM439" s="92">
        <v>203.85209433850801</v>
      </c>
      <c r="AN439" s="3"/>
      <c r="AO439" s="94">
        <v>5.0507846395703403E-2</v>
      </c>
      <c r="AP439" s="94">
        <v>-8.04638872524083E-2</v>
      </c>
      <c r="AQ439" s="94">
        <v>0.107654804216581</v>
      </c>
      <c r="AR439" s="94">
        <v>-0.122587191015627</v>
      </c>
      <c r="AS439" s="95">
        <v>9</v>
      </c>
      <c r="AT439" s="95">
        <v>3</v>
      </c>
      <c r="AU439" s="95">
        <v>8</v>
      </c>
      <c r="AV439" s="96">
        <v>4</v>
      </c>
      <c r="AW439" s="3"/>
      <c r="AX439" s="97">
        <v>0.20382759080414001</v>
      </c>
      <c r="AY439" s="98">
        <v>0.113413075879294</v>
      </c>
      <c r="AZ439" s="98">
        <v>0.84334640610632094</v>
      </c>
      <c r="BA439" s="98">
        <v>0.14878214838040499</v>
      </c>
      <c r="BB439" s="89">
        <v>2.08653821067128E-2</v>
      </c>
      <c r="BC439" s="99">
        <v>-32.422939303738502</v>
      </c>
      <c r="BD439" s="86">
        <v>43880</v>
      </c>
      <c r="BE439" s="86">
        <v>43913</v>
      </c>
      <c r="BF439" s="95"/>
      <c r="BG439" s="86"/>
      <c r="BH439" s="3"/>
    </row>
    <row r="440" spans="1:60" x14ac:dyDescent="0.25">
      <c r="A440" s="3"/>
      <c r="B440" s="81" t="s">
        <v>1610</v>
      </c>
      <c r="C440" s="81" t="s">
        <v>4282</v>
      </c>
      <c r="D440" s="81" t="s">
        <v>733</v>
      </c>
      <c r="E440" s="82" t="s">
        <v>1229</v>
      </c>
      <c r="F440" s="82" t="s">
        <v>1110</v>
      </c>
      <c r="G440" s="83" t="s">
        <v>1120</v>
      </c>
      <c r="H440" s="84" t="s">
        <v>1148</v>
      </c>
      <c r="I440" s="85" t="s">
        <v>3480</v>
      </c>
      <c r="J440" s="85" t="s">
        <v>1096</v>
      </c>
      <c r="K440" s="3"/>
      <c r="L440" s="86">
        <v>44029</v>
      </c>
      <c r="M440" s="87">
        <v>993.88630000036198</v>
      </c>
      <c r="N440" s="88">
        <v>993.88630000036198</v>
      </c>
      <c r="O440" s="88"/>
      <c r="P440" s="89" t="str">
        <f t="shared" si="6"/>
        <v/>
      </c>
      <c r="Q440" s="86"/>
      <c r="R440" s="90">
        <v>824626.93299999996</v>
      </c>
      <c r="S440" s="90"/>
      <c r="T440" s="3"/>
      <c r="U440" s="91">
        <v>-1.6528333617316099E-4</v>
      </c>
      <c r="V440" s="92">
        <v>1.1562462765141399</v>
      </c>
      <c r="W440" s="91">
        <v>2.8829996414060598E-2</v>
      </c>
      <c r="X440" s="92">
        <v>2.8915092572788099</v>
      </c>
      <c r="Y440" s="91"/>
      <c r="Z440" s="92"/>
      <c r="AA440" s="91"/>
      <c r="AB440" s="92"/>
      <c r="AC440" s="91"/>
      <c r="AD440" s="92"/>
      <c r="AE440" s="91"/>
      <c r="AF440" s="93"/>
      <c r="AG440" s="91">
        <v>3.5030307259148699E-2</v>
      </c>
      <c r="AH440" s="92">
        <v>2.5968007737901599</v>
      </c>
      <c r="AI440" s="91">
        <v>-1.6408168822636099E-2</v>
      </c>
      <c r="AJ440" s="92">
        <v>12.842558797638</v>
      </c>
      <c r="AK440" s="91">
        <v>-6.1136999993323098E-3</v>
      </c>
      <c r="AL440" s="91">
        <v>-9.8573842496989493E-3</v>
      </c>
      <c r="AM440" s="92">
        <v>16.422728932578998</v>
      </c>
      <c r="AN440" s="3"/>
      <c r="AO440" s="94">
        <v>5.0593333724464201E-2</v>
      </c>
      <c r="AP440" s="94">
        <v>-8.0388976683025207E-2</v>
      </c>
      <c r="AQ440" s="94">
        <v>0.110364082569577</v>
      </c>
      <c r="AR440" s="94">
        <v>-0.120369813488651</v>
      </c>
      <c r="AS440" s="95"/>
      <c r="AT440" s="95"/>
      <c r="AU440" s="95"/>
      <c r="AV440" s="96"/>
      <c r="AW440" s="3"/>
      <c r="AX440" s="97"/>
      <c r="AY440" s="98"/>
      <c r="AZ440" s="98"/>
      <c r="BA440" s="98"/>
      <c r="BB440" s="89"/>
      <c r="BC440" s="99">
        <v>-32.241128121328103</v>
      </c>
      <c r="BD440" s="86">
        <v>43880</v>
      </c>
      <c r="BE440" s="86">
        <v>43913</v>
      </c>
      <c r="BF440" s="95"/>
      <c r="BG440" s="86"/>
      <c r="BH440" s="3"/>
    </row>
    <row r="441" spans="1:60" x14ac:dyDescent="0.25">
      <c r="A441" s="3"/>
      <c r="B441" s="81" t="s">
        <v>1611</v>
      </c>
      <c r="C441" s="81" t="s">
        <v>4283</v>
      </c>
      <c r="D441" s="81" t="s">
        <v>733</v>
      </c>
      <c r="E441" s="82" t="s">
        <v>1230</v>
      </c>
      <c r="F441" s="82" t="s">
        <v>1110</v>
      </c>
      <c r="G441" s="83" t="s">
        <v>1120</v>
      </c>
      <c r="H441" s="84" t="s">
        <v>1148</v>
      </c>
      <c r="I441" s="85" t="s">
        <v>3480</v>
      </c>
      <c r="J441" s="85" t="s">
        <v>4284</v>
      </c>
      <c r="K441" s="3"/>
      <c r="L441" s="86">
        <v>44029</v>
      </c>
      <c r="M441" s="87">
        <v>1949.74689999968</v>
      </c>
      <c r="N441" s="88">
        <v>1949.74689999968</v>
      </c>
      <c r="O441" s="88">
        <v>2109.0557000003801</v>
      </c>
      <c r="P441" s="89">
        <f t="shared" si="6"/>
        <v>0.92446439418329662</v>
      </c>
      <c r="Q441" s="86">
        <v>43880</v>
      </c>
      <c r="R441" s="90">
        <v>547434.50600000005</v>
      </c>
      <c r="S441" s="90">
        <v>503890.98329394503</v>
      </c>
      <c r="T441" s="3"/>
      <c r="U441" s="91">
        <v>-2.62785556515155E-4</v>
      </c>
      <c r="V441" s="92">
        <v>1.1464960544799401</v>
      </c>
      <c r="W441" s="91">
        <v>2.5823540709097901E-2</v>
      </c>
      <c r="X441" s="92">
        <v>2.5908636867825399</v>
      </c>
      <c r="Y441" s="91">
        <v>-6.2369649458560203E-2</v>
      </c>
      <c r="Z441" s="92">
        <v>11.9131909629796</v>
      </c>
      <c r="AA441" s="91">
        <v>2.3368530932202699E-2</v>
      </c>
      <c r="AB441" s="92">
        <v>23.234881454031001</v>
      </c>
      <c r="AC441" s="91">
        <v>5.1259262054372798E-2</v>
      </c>
      <c r="AD441" s="92">
        <v>30.474122157844199</v>
      </c>
      <c r="AE441" s="91">
        <v>0.180017697721196</v>
      </c>
      <c r="AF441" s="93">
        <v>38.841179466806402</v>
      </c>
      <c r="AG441" s="91">
        <v>3.3315282416879199E-2</v>
      </c>
      <c r="AH441" s="92">
        <v>2.4252982895632198</v>
      </c>
      <c r="AI441" s="91">
        <v>-3.5317504120939702E-2</v>
      </c>
      <c r="AJ441" s="92">
        <v>10.951625267815</v>
      </c>
      <c r="AK441" s="91">
        <v>0.94974689999944495</v>
      </c>
      <c r="AL441" s="91">
        <v>4.5445134297551697E-2</v>
      </c>
      <c r="AM441" s="92">
        <v>1.15628590155393</v>
      </c>
      <c r="AN441" s="3"/>
      <c r="AO441" s="94">
        <v>5.0490915982663899E-2</v>
      </c>
      <c r="AP441" s="94">
        <v>-8.0478716587967902E-2</v>
      </c>
      <c r="AQ441" s="94">
        <v>0.107119237116422</v>
      </c>
      <c r="AR441" s="94">
        <v>-0.123025522381795</v>
      </c>
      <c r="AS441" s="95">
        <v>9</v>
      </c>
      <c r="AT441" s="95">
        <v>3</v>
      </c>
      <c r="AU441" s="95">
        <v>8</v>
      </c>
      <c r="AV441" s="96">
        <v>4</v>
      </c>
      <c r="AW441" s="3"/>
      <c r="AX441" s="97">
        <v>0.203836203455867</v>
      </c>
      <c r="AY441" s="98">
        <v>8.5403886164385795E-2</v>
      </c>
      <c r="AZ441" s="98">
        <v>0.81974277339304502</v>
      </c>
      <c r="BA441" s="98">
        <v>0.111939981759519</v>
      </c>
      <c r="BB441" s="89">
        <v>2.0865728243697999E-2</v>
      </c>
      <c r="BC441" s="99">
        <v>-32.4588724707137</v>
      </c>
      <c r="BD441" s="86">
        <v>43880</v>
      </c>
      <c r="BE441" s="86">
        <v>43913</v>
      </c>
      <c r="BF441" s="95"/>
      <c r="BG441" s="86"/>
      <c r="BH441" s="3"/>
    </row>
    <row r="442" spans="1:60" x14ac:dyDescent="0.25">
      <c r="A442" s="3"/>
      <c r="B442" s="81" t="s">
        <v>1612</v>
      </c>
      <c r="C442" s="81" t="s">
        <v>4285</v>
      </c>
      <c r="D442" s="81" t="s">
        <v>733</v>
      </c>
      <c r="E442" s="82" t="s">
        <v>1218</v>
      </c>
      <c r="F442" s="82" t="s">
        <v>1110</v>
      </c>
      <c r="G442" s="83" t="s">
        <v>1120</v>
      </c>
      <c r="H442" s="84" t="s">
        <v>1148</v>
      </c>
      <c r="I442" s="85" t="s">
        <v>3480</v>
      </c>
      <c r="J442" s="85" t="s">
        <v>4286</v>
      </c>
      <c r="K442" s="3"/>
      <c r="L442" s="86">
        <v>44029</v>
      </c>
      <c r="M442" s="87">
        <v>2033.68960000016</v>
      </c>
      <c r="N442" s="88">
        <v>2033.68960000016</v>
      </c>
      <c r="O442" s="88">
        <v>2216.30939999968</v>
      </c>
      <c r="P442" s="89">
        <f t="shared" si="6"/>
        <v>0.91760184746789131</v>
      </c>
      <c r="Q442" s="86">
        <v>43880</v>
      </c>
      <c r="R442" s="90">
        <v>11833762.129000001</v>
      </c>
      <c r="S442" s="90">
        <v>11679829.682125</v>
      </c>
      <c r="T442" s="3"/>
      <c r="U442" s="91">
        <v>-3.12732601742027E-4</v>
      </c>
      <c r="V442" s="92">
        <v>1.1415013499572499</v>
      </c>
      <c r="W442" s="91">
        <v>2.4285878407681601E-2</v>
      </c>
      <c r="X442" s="92">
        <v>2.43709745664091</v>
      </c>
      <c r="Y442" s="91">
        <v>-7.0864648085262202E-2</v>
      </c>
      <c r="Z442" s="92">
        <v>11.0636911003094</v>
      </c>
      <c r="AA442" s="91">
        <v>4.7855149678071003E-3</v>
      </c>
      <c r="AB442" s="92">
        <v>21.3765798575769</v>
      </c>
      <c r="AC442" s="91">
        <v>1.1619230284850301E-2</v>
      </c>
      <c r="AD442" s="92">
        <v>26.510118980891999</v>
      </c>
      <c r="AE442" s="91">
        <v>0.112145249308087</v>
      </c>
      <c r="AF442" s="93">
        <v>32.053934625524597</v>
      </c>
      <c r="AG442" s="91">
        <v>3.2437339788884897E-2</v>
      </c>
      <c r="AH442" s="92">
        <v>2.3375040267637801</v>
      </c>
      <c r="AI442" s="91">
        <v>-4.4869837076476002E-2</v>
      </c>
      <c r="AJ442" s="92">
        <v>9.9963919722649699</v>
      </c>
      <c r="AK442" s="91">
        <v>1.03368960000109</v>
      </c>
      <c r="AL442" s="91">
        <v>5.5911833531354198E-2</v>
      </c>
      <c r="AM442" s="92">
        <v>77.168534338939907</v>
      </c>
      <c r="AN442" s="3"/>
      <c r="AO442" s="94">
        <v>5.04383546613099E-2</v>
      </c>
      <c r="AP442" s="94">
        <v>-8.0524673309846598E-2</v>
      </c>
      <c r="AQ442" s="94">
        <v>0.10545943105535099</v>
      </c>
      <c r="AR442" s="94">
        <v>-0.124384011601214</v>
      </c>
      <c r="AS442" s="95">
        <v>9</v>
      </c>
      <c r="AT442" s="95">
        <v>3</v>
      </c>
      <c r="AU442" s="95">
        <v>8</v>
      </c>
      <c r="AV442" s="96">
        <v>4</v>
      </c>
      <c r="AW442" s="3"/>
      <c r="AX442" s="97">
        <v>0.20386427717050501</v>
      </c>
      <c r="AY442" s="98">
        <v>-4.7000931503538002E-4</v>
      </c>
      <c r="AZ442" s="98">
        <v>0.74735458678424005</v>
      </c>
      <c r="BA442" s="98">
        <v>-6.1437685004417397E-4</v>
      </c>
      <c r="BB442" s="89">
        <v>2.0866942645588998E-2</v>
      </c>
      <c r="BC442" s="99">
        <v>-32.570244930626401</v>
      </c>
      <c r="BD442" s="86">
        <v>43880</v>
      </c>
      <c r="BE442" s="86">
        <v>43913</v>
      </c>
      <c r="BF442" s="95"/>
      <c r="BG442" s="86"/>
      <c r="BH442" s="3"/>
    </row>
    <row r="443" spans="1:60" x14ac:dyDescent="0.25">
      <c r="A443" s="3"/>
      <c r="B443" s="81" t="s">
        <v>1613</v>
      </c>
      <c r="C443" s="81" t="s">
        <v>4287</v>
      </c>
      <c r="D443" s="81" t="s">
        <v>733</v>
      </c>
      <c r="E443" s="82" t="s">
        <v>1231</v>
      </c>
      <c r="F443" s="82" t="s">
        <v>1110</v>
      </c>
      <c r="G443" s="83" t="s">
        <v>1120</v>
      </c>
      <c r="H443" s="84" t="s">
        <v>1148</v>
      </c>
      <c r="I443" s="85" t="s">
        <v>3480</v>
      </c>
      <c r="J443" s="85" t="s">
        <v>4288</v>
      </c>
      <c r="K443" s="3"/>
      <c r="L443" s="86">
        <v>44029</v>
      </c>
      <c r="M443" s="87">
        <v>1515.1854999996699</v>
      </c>
      <c r="N443" s="88">
        <v>1515.1854999996699</v>
      </c>
      <c r="O443" s="88">
        <v>1621.9283000007299</v>
      </c>
      <c r="P443" s="89">
        <f t="shared" si="6"/>
        <v>0.9341877196414835</v>
      </c>
      <c r="Q443" s="86">
        <v>43880</v>
      </c>
      <c r="R443" s="90">
        <v>2435922.602</v>
      </c>
      <c r="S443" s="90">
        <v>2191660.5593242198</v>
      </c>
      <c r="T443" s="3"/>
      <c r="U443" s="91">
        <v>-1.92546598555055E-4</v>
      </c>
      <c r="V443" s="92">
        <v>1.1535199502759499</v>
      </c>
      <c r="W443" s="91">
        <v>2.79869967089326E-2</v>
      </c>
      <c r="X443" s="92">
        <v>2.8072092867660099</v>
      </c>
      <c r="Y443" s="91">
        <v>-5.0309865070667002E-2</v>
      </c>
      <c r="Z443" s="92">
        <v>13.119169401776199</v>
      </c>
      <c r="AA443" s="91">
        <v>5.0044685538523502E-2</v>
      </c>
      <c r="AB443" s="92">
        <v>25.902496914641201</v>
      </c>
      <c r="AC443" s="91">
        <v>0.100786017557839</v>
      </c>
      <c r="AD443" s="92">
        <v>35.426797708205399</v>
      </c>
      <c r="AE443" s="91">
        <v>0.25786578347469902</v>
      </c>
      <c r="AF443" s="93">
        <v>46.625988042156699</v>
      </c>
      <c r="AG443" s="91">
        <v>3.4549660020275E-2</v>
      </c>
      <c r="AH443" s="92">
        <v>2.5487360499028</v>
      </c>
      <c r="AI443" s="91">
        <v>-2.1742611252193501E-2</v>
      </c>
      <c r="AJ443" s="92">
        <v>12.309114554693201</v>
      </c>
      <c r="AK443" s="91">
        <v>0.515185500000371</v>
      </c>
      <c r="AL443" s="91">
        <v>8.7747311308776305E-2</v>
      </c>
      <c r="AM443" s="92">
        <v>47.276082428463297</v>
      </c>
      <c r="AN443" s="3"/>
      <c r="AO443" s="94">
        <v>5.0564657882205197E-2</v>
      </c>
      <c r="AP443" s="94">
        <v>-8.0414150411379504E-2</v>
      </c>
      <c r="AQ443" s="94">
        <v>0.109453744788043</v>
      </c>
      <c r="AR443" s="94">
        <v>-0.12111447590083101</v>
      </c>
      <c r="AS443" s="95">
        <v>9</v>
      </c>
      <c r="AT443" s="95">
        <v>3</v>
      </c>
      <c r="AU443" s="95">
        <v>8</v>
      </c>
      <c r="AV443" s="96">
        <v>4</v>
      </c>
      <c r="AW443" s="3"/>
      <c r="AX443" s="97">
        <v>0.20380012318899399</v>
      </c>
      <c r="AY443" s="98">
        <v>0.208607223075887</v>
      </c>
      <c r="AZ443" s="98">
        <v>0.92354038628218404</v>
      </c>
      <c r="BA443" s="98">
        <v>0.27446878962473398</v>
      </c>
      <c r="BB443" s="89">
        <v>2.0864370179115199E-2</v>
      </c>
      <c r="BC443" s="99">
        <v>-32.302186231070699</v>
      </c>
      <c r="BD443" s="86">
        <v>43880</v>
      </c>
      <c r="BE443" s="86">
        <v>43913</v>
      </c>
      <c r="BF443" s="95"/>
      <c r="BG443" s="86"/>
      <c r="BH443" s="3"/>
    </row>
    <row r="444" spans="1:60" x14ac:dyDescent="0.25">
      <c r="A444" s="3"/>
      <c r="B444" s="81" t="s">
        <v>1614</v>
      </c>
      <c r="C444" s="81" t="s">
        <v>4289</v>
      </c>
      <c r="D444" s="81" t="s">
        <v>734</v>
      </c>
      <c r="E444" s="82" t="s">
        <v>1170</v>
      </c>
      <c r="F444" s="82" t="s">
        <v>1110</v>
      </c>
      <c r="G444" s="83" t="s">
        <v>1121</v>
      </c>
      <c r="H444" s="84" t="s">
        <v>1151</v>
      </c>
      <c r="I444" s="85" t="s">
        <v>3480</v>
      </c>
      <c r="J444" s="85" t="s">
        <v>4290</v>
      </c>
      <c r="K444" s="3"/>
      <c r="L444" s="86">
        <v>44029</v>
      </c>
      <c r="M444" s="87">
        <v>642.54849999956798</v>
      </c>
      <c r="N444" s="88">
        <v>642.54849999956798</v>
      </c>
      <c r="O444" s="88">
        <v>999.09920000005502</v>
      </c>
      <c r="P444" s="89">
        <f t="shared" si="6"/>
        <v>0.64312782954838976</v>
      </c>
      <c r="Q444" s="86">
        <v>43836</v>
      </c>
      <c r="R444" s="90">
        <v>202531.95699999999</v>
      </c>
      <c r="S444" s="90">
        <v>220579.88487792999</v>
      </c>
      <c r="T444" s="3"/>
      <c r="U444" s="91">
        <v>1.35878416040214E-3</v>
      </c>
      <c r="V444" s="92">
        <v>1.30865302617167</v>
      </c>
      <c r="W444" s="91">
        <v>3.06676265190617E-2</v>
      </c>
      <c r="X444" s="92">
        <v>3.0752722677789301</v>
      </c>
      <c r="Y444" s="91">
        <v>-0.34064371712273001</v>
      </c>
      <c r="Z444" s="92">
        <v>-15.914215803437401</v>
      </c>
      <c r="AA444" s="91">
        <v>-0.28259758895088499</v>
      </c>
      <c r="AB444" s="92">
        <v>-7.3617305342922901</v>
      </c>
      <c r="AC444" s="91">
        <v>-0.110216286287177</v>
      </c>
      <c r="AD444" s="92">
        <v>14.3265673236747</v>
      </c>
      <c r="AE444" s="91">
        <v>-0.117830909256591</v>
      </c>
      <c r="AF444" s="93">
        <v>9.05631876902771</v>
      </c>
      <c r="AG444" s="91">
        <v>4.3849752215464798E-2</v>
      </c>
      <c r="AH444" s="92">
        <v>3.47874526942178</v>
      </c>
      <c r="AI444" s="91">
        <v>-0.33578713465598398</v>
      </c>
      <c r="AJ444" s="92">
        <v>-19.095337785693101</v>
      </c>
      <c r="AK444" s="91">
        <v>-0.357451500000316</v>
      </c>
      <c r="AL444" s="91">
        <v>-3.7937178687570801E-2</v>
      </c>
      <c r="AM444" s="92">
        <v>-64.376889173407093</v>
      </c>
      <c r="AN444" s="3"/>
      <c r="AO444" s="94">
        <v>0.113951063080167</v>
      </c>
      <c r="AP444" s="94">
        <v>-0.148027783057914</v>
      </c>
      <c r="AQ444" s="94">
        <v>8.6211514937604095E-2</v>
      </c>
      <c r="AR444" s="94">
        <v>-0.36303489619225698</v>
      </c>
      <c r="AS444" s="95">
        <v>8</v>
      </c>
      <c r="AT444" s="95">
        <v>4</v>
      </c>
      <c r="AU444" s="95">
        <v>6</v>
      </c>
      <c r="AV444" s="96">
        <v>6</v>
      </c>
      <c r="AW444" s="3"/>
      <c r="AX444" s="97">
        <v>0.483635968441959</v>
      </c>
      <c r="AY444" s="98">
        <v>-0.44619612799624497</v>
      </c>
      <c r="AZ444" s="98">
        <v>-9.3075037055200496E-2</v>
      </c>
      <c r="BA444" s="98">
        <v>-0.58797868059173197</v>
      </c>
      <c r="BB444" s="89">
        <v>4.8926470423393799E-2</v>
      </c>
      <c r="BC444" s="99">
        <v>-53.504326697497198</v>
      </c>
      <c r="BD444" s="86">
        <v>43836</v>
      </c>
      <c r="BE444" s="86">
        <v>43913</v>
      </c>
      <c r="BF444" s="95"/>
      <c r="BG444" s="86"/>
      <c r="BH444" s="3"/>
    </row>
    <row r="445" spans="1:60" x14ac:dyDescent="0.25">
      <c r="A445" s="3"/>
      <c r="B445" s="81" t="s">
        <v>1615</v>
      </c>
      <c r="C445" s="81" t="s">
        <v>4291</v>
      </c>
      <c r="D445" s="81" t="s">
        <v>734</v>
      </c>
      <c r="E445" s="82" t="s">
        <v>1216</v>
      </c>
      <c r="F445" s="82" t="s">
        <v>1110</v>
      </c>
      <c r="G445" s="83" t="s">
        <v>1121</v>
      </c>
      <c r="H445" s="84" t="s">
        <v>1151</v>
      </c>
      <c r="I445" s="85" t="s">
        <v>3480</v>
      </c>
      <c r="J445" s="85" t="s">
        <v>4292</v>
      </c>
      <c r="K445" s="3"/>
      <c r="L445" s="86">
        <v>44029</v>
      </c>
      <c r="M445" s="87">
        <v>494.78970000008098</v>
      </c>
      <c r="N445" s="88">
        <v>494.78970000008098</v>
      </c>
      <c r="O445" s="88">
        <v>777.50609999988205</v>
      </c>
      <c r="P445" s="89">
        <f t="shared" si="6"/>
        <v>0.63638047341384985</v>
      </c>
      <c r="Q445" s="86">
        <v>43836</v>
      </c>
      <c r="R445" s="90">
        <v>166726.38800000001</v>
      </c>
      <c r="S445" s="90">
        <v>238462.04268310501</v>
      </c>
      <c r="T445" s="3"/>
      <c r="U445" s="91">
        <v>1.30406987591414E-3</v>
      </c>
      <c r="V445" s="92">
        <v>1.30318159772287</v>
      </c>
      <c r="W445" s="91">
        <v>2.8979006145164E-2</v>
      </c>
      <c r="X445" s="92">
        <v>2.9064102303891599</v>
      </c>
      <c r="Y445" s="91">
        <v>-0.34716898581711603</v>
      </c>
      <c r="Z445" s="92">
        <v>-16.566742672876</v>
      </c>
      <c r="AA445" s="91">
        <v>-0.296821333190601</v>
      </c>
      <c r="AB445" s="92">
        <v>-8.7841049582639208</v>
      </c>
      <c r="AC445" s="91">
        <v>-0.14512925178773001</v>
      </c>
      <c r="AD445" s="92">
        <v>10.835270773619399</v>
      </c>
      <c r="AE445" s="91">
        <v>-0.169229103107646</v>
      </c>
      <c r="AF445" s="93">
        <v>3.9164993839222002</v>
      </c>
      <c r="AG445" s="91">
        <v>4.2879951437498703E-2</v>
      </c>
      <c r="AH445" s="92">
        <v>3.3817651916251599</v>
      </c>
      <c r="AI445" s="91">
        <v>-0.34297106489422702</v>
      </c>
      <c r="AJ445" s="92">
        <v>-19.813730809517399</v>
      </c>
      <c r="AK445" s="91">
        <v>-0.50521030000003497</v>
      </c>
      <c r="AL445" s="91">
        <v>-5.9669847821205602E-2</v>
      </c>
      <c r="AM445" s="92">
        <v>-79.152769173379099</v>
      </c>
      <c r="AN445" s="3"/>
      <c r="AO445" s="94">
        <v>0.113890108583291</v>
      </c>
      <c r="AP445" s="94">
        <v>-0.14816766019517699</v>
      </c>
      <c r="AQ445" s="94">
        <v>8.4433224268723295E-2</v>
      </c>
      <c r="AR445" s="94">
        <v>-0.36411319341161302</v>
      </c>
      <c r="AS445" s="95">
        <v>8</v>
      </c>
      <c r="AT445" s="95">
        <v>4</v>
      </c>
      <c r="AU445" s="95">
        <v>5</v>
      </c>
      <c r="AV445" s="96">
        <v>7</v>
      </c>
      <c r="AW445" s="3"/>
      <c r="AX445" s="97">
        <v>0.48369384207122501</v>
      </c>
      <c r="AY445" s="98">
        <v>-0.476868810311316</v>
      </c>
      <c r="AZ445" s="98">
        <v>-0.138002666548346</v>
      </c>
      <c r="BA445" s="98">
        <v>-0.62750792919996501</v>
      </c>
      <c r="BB445" s="89">
        <v>4.8928064193896698E-2</v>
      </c>
      <c r="BC445" s="99">
        <v>-53.699565829767401</v>
      </c>
      <c r="BD445" s="86">
        <v>43836</v>
      </c>
      <c r="BE445" s="86">
        <v>43913</v>
      </c>
      <c r="BF445" s="95"/>
      <c r="BG445" s="86"/>
      <c r="BH445" s="3"/>
    </row>
    <row r="446" spans="1:60" x14ac:dyDescent="0.25">
      <c r="A446" s="3"/>
      <c r="B446" s="81" t="s">
        <v>109</v>
      </c>
      <c r="C446" s="81" t="s">
        <v>4293</v>
      </c>
      <c r="D446" s="81" t="s">
        <v>734</v>
      </c>
      <c r="E446" s="82" t="s">
        <v>1163</v>
      </c>
      <c r="F446" s="82" t="s">
        <v>1110</v>
      </c>
      <c r="G446" s="83" t="s">
        <v>1121</v>
      </c>
      <c r="H446" s="84" t="s">
        <v>1151</v>
      </c>
      <c r="I446" s="85" t="s">
        <v>3480</v>
      </c>
      <c r="J446" s="85" t="s">
        <v>1096</v>
      </c>
      <c r="K446" s="3"/>
      <c r="L446" s="86">
        <v>44029</v>
      </c>
      <c r="M446" s="87">
        <v>780.95089999958896</v>
      </c>
      <c r="N446" s="88">
        <v>780.95089999958896</v>
      </c>
      <c r="O446" s="88">
        <v>1223.29969999939</v>
      </c>
      <c r="P446" s="89">
        <f t="shared" si="6"/>
        <v>0.63839703385848812</v>
      </c>
      <c r="Q446" s="86">
        <v>43836</v>
      </c>
      <c r="R446" s="90">
        <v>296683.28600000002</v>
      </c>
      <c r="S446" s="90">
        <v>360648.152248047</v>
      </c>
      <c r="T446" s="3"/>
      <c r="U446" s="91">
        <v>1.32051836044411E-3</v>
      </c>
      <c r="V446" s="92">
        <v>1.3048264461758701</v>
      </c>
      <c r="W446" s="91">
        <v>2.9485202625437499E-2</v>
      </c>
      <c r="X446" s="92">
        <v>2.9570298784165101</v>
      </c>
      <c r="Y446" s="91">
        <v>-0.34521849068347399</v>
      </c>
      <c r="Z446" s="92">
        <v>-16.3716931595118</v>
      </c>
      <c r="AA446" s="91">
        <v>-0.29258457927702702</v>
      </c>
      <c r="AB446" s="92">
        <v>-8.3604295669065305</v>
      </c>
      <c r="AC446" s="91">
        <v>-0.13480238574717099</v>
      </c>
      <c r="AD446" s="92">
        <v>11.8679573776753</v>
      </c>
      <c r="AE446" s="91">
        <v>-0.15413368149253101</v>
      </c>
      <c r="AF446" s="93">
        <v>5.4260415454336899</v>
      </c>
      <c r="AG446" s="91">
        <v>4.3170888546228497E-2</v>
      </c>
      <c r="AH446" s="92">
        <v>3.4108589024981502</v>
      </c>
      <c r="AI446" s="91">
        <v>-0.34082429660076702</v>
      </c>
      <c r="AJ446" s="92">
        <v>-19.599053980171401</v>
      </c>
      <c r="AK446" s="91">
        <v>-0.21904910000012001</v>
      </c>
      <c r="AL446" s="91">
        <v>-4.35279769872432E-2</v>
      </c>
      <c r="AM446" s="92">
        <v>-23.470870025456001</v>
      </c>
      <c r="AN446" s="3"/>
      <c r="AO446" s="94">
        <v>0.113908446715941</v>
      </c>
      <c r="AP446" s="94">
        <v>-0.148125612471631</v>
      </c>
      <c r="AQ446" s="94">
        <v>8.4965761117928196E-2</v>
      </c>
      <c r="AR446" s="94">
        <v>-0.36379008051997502</v>
      </c>
      <c r="AS446" s="95">
        <v>8</v>
      </c>
      <c r="AT446" s="95">
        <v>4</v>
      </c>
      <c r="AU446" s="95">
        <v>5</v>
      </c>
      <c r="AV446" s="96">
        <v>7</v>
      </c>
      <c r="AW446" s="3"/>
      <c r="AX446" s="97">
        <v>0.48367639474337898</v>
      </c>
      <c r="AY446" s="98">
        <v>-0.46773044223618898</v>
      </c>
      <c r="AZ446" s="98">
        <v>-0.124616463251982</v>
      </c>
      <c r="BA446" s="98">
        <v>-0.61574452371769395</v>
      </c>
      <c r="BB446" s="89">
        <v>4.89275766906212E-2</v>
      </c>
      <c r="BC446" s="99">
        <v>-53.641066044569001</v>
      </c>
      <c r="BD446" s="86">
        <v>43836</v>
      </c>
      <c r="BE446" s="86">
        <v>43913</v>
      </c>
      <c r="BF446" s="95"/>
      <c r="BG446" s="86"/>
      <c r="BH446" s="3"/>
    </row>
    <row r="447" spans="1:60" x14ac:dyDescent="0.25">
      <c r="A447" s="3"/>
      <c r="B447" s="81" t="s">
        <v>110</v>
      </c>
      <c r="C447" s="81" t="s">
        <v>4294</v>
      </c>
      <c r="D447" s="81" t="s">
        <v>734</v>
      </c>
      <c r="E447" s="82" t="s">
        <v>1172</v>
      </c>
      <c r="F447" s="82" t="s">
        <v>1110</v>
      </c>
      <c r="G447" s="83" t="s">
        <v>1121</v>
      </c>
      <c r="H447" s="84" t="s">
        <v>1151</v>
      </c>
      <c r="I447" s="85" t="s">
        <v>3480</v>
      </c>
      <c r="J447" s="85" t="s">
        <v>1096</v>
      </c>
      <c r="K447" s="3"/>
      <c r="L447" s="86">
        <v>44029</v>
      </c>
      <c r="M447" s="87">
        <v>938.84960000030696</v>
      </c>
      <c r="N447" s="88">
        <v>938.84960000030696</v>
      </c>
      <c r="O447" s="88">
        <v>1459.81819999963</v>
      </c>
      <c r="P447" s="89">
        <f t="shared" si="6"/>
        <v>0.64312775385355858</v>
      </c>
      <c r="Q447" s="86">
        <v>43836</v>
      </c>
      <c r="R447" s="90">
        <v>197919.264</v>
      </c>
      <c r="S447" s="90">
        <v>165788.51674047901</v>
      </c>
      <c r="T447" s="3"/>
      <c r="U447" s="91">
        <v>1.3588237579824601E-3</v>
      </c>
      <c r="V447" s="92">
        <v>1.3086569859296999</v>
      </c>
      <c r="W447" s="91">
        <v>3.06675459305552E-2</v>
      </c>
      <c r="X447" s="92">
        <v>3.07526420892827</v>
      </c>
      <c r="Y447" s="91">
        <v>-0.34064373874280102</v>
      </c>
      <c r="Z447" s="92">
        <v>-15.9142179654445</v>
      </c>
      <c r="AA447" s="91">
        <v>-0.28259809253533602</v>
      </c>
      <c r="AB447" s="92">
        <v>-7.36178089273744</v>
      </c>
      <c r="AC447" s="91">
        <v>-0.110216783639771</v>
      </c>
      <c r="AD447" s="92">
        <v>14.3265175884153</v>
      </c>
      <c r="AE447" s="91">
        <v>-0.117832237056136</v>
      </c>
      <c r="AF447" s="93">
        <v>9.0561859890731302</v>
      </c>
      <c r="AG447" s="91">
        <v>4.38495957587293E-2</v>
      </c>
      <c r="AH447" s="92">
        <v>3.4787296237482201</v>
      </c>
      <c r="AI447" s="91">
        <v>-0.335787187495735</v>
      </c>
      <c r="AJ447" s="92">
        <v>-19.0953430696682</v>
      </c>
      <c r="AK447" s="91">
        <v>-6.1150399999896798E-2</v>
      </c>
      <c r="AL447" s="91">
        <v>-1.63093805722383E-2</v>
      </c>
      <c r="AM447" s="92">
        <v>0.16798117566941101</v>
      </c>
      <c r="AN447" s="3"/>
      <c r="AO447" s="94">
        <v>0.113951088746107</v>
      </c>
      <c r="AP447" s="94">
        <v>-0.148027755068179</v>
      </c>
      <c r="AQ447" s="94">
        <v>8.6212131274805898E-2</v>
      </c>
      <c r="AR447" s="94">
        <v>-0.363034845222719</v>
      </c>
      <c r="AS447" s="95">
        <v>8</v>
      </c>
      <c r="AT447" s="95">
        <v>4</v>
      </c>
      <c r="AU447" s="95">
        <v>6</v>
      </c>
      <c r="AV447" s="96">
        <v>6</v>
      </c>
      <c r="AW447" s="3"/>
      <c r="AX447" s="97">
        <v>0.48363606290018701</v>
      </c>
      <c r="AY447" s="98">
        <v>-0.44619697535972602</v>
      </c>
      <c r="AZ447" s="98">
        <v>-9.3076359937754205E-2</v>
      </c>
      <c r="BA447" s="98">
        <v>-0.587979720866315</v>
      </c>
      <c r="BB447" s="89">
        <v>4.8926479087094799E-2</v>
      </c>
      <c r="BC447" s="99">
        <v>-53.504313071258402</v>
      </c>
      <c r="BD447" s="86">
        <v>43836</v>
      </c>
      <c r="BE447" s="86">
        <v>43913</v>
      </c>
      <c r="BF447" s="95"/>
      <c r="BG447" s="86"/>
      <c r="BH447" s="3"/>
    </row>
    <row r="448" spans="1:60" x14ac:dyDescent="0.25">
      <c r="A448" s="3"/>
      <c r="B448" s="81" t="s">
        <v>1616</v>
      </c>
      <c r="C448" s="81" t="s">
        <v>4295</v>
      </c>
      <c r="D448" s="81" t="s">
        <v>734</v>
      </c>
      <c r="E448" s="82" t="s">
        <v>1228</v>
      </c>
      <c r="F448" s="82" t="s">
        <v>1110</v>
      </c>
      <c r="G448" s="83" t="s">
        <v>1121</v>
      </c>
      <c r="H448" s="84" t="s">
        <v>1151</v>
      </c>
      <c r="I448" s="85" t="s">
        <v>3480</v>
      </c>
      <c r="J448" s="85" t="s">
        <v>4296</v>
      </c>
      <c r="K448" s="3"/>
      <c r="L448" s="86">
        <v>44029</v>
      </c>
      <c r="M448" s="87">
        <v>503.967100000009</v>
      </c>
      <c r="N448" s="88">
        <v>503.967100000009</v>
      </c>
      <c r="O448" s="88">
        <v>786.019600000232</v>
      </c>
      <c r="P448" s="89">
        <f t="shared" si="6"/>
        <v>0.64116352823754041</v>
      </c>
      <c r="Q448" s="86">
        <v>43836</v>
      </c>
      <c r="R448" s="90">
        <v>1560922.0989999999</v>
      </c>
      <c r="S448" s="90">
        <v>1460098.02882031</v>
      </c>
      <c r="T448" s="3"/>
      <c r="U448" s="91">
        <v>1.3429601003736001E-3</v>
      </c>
      <c r="V448" s="92">
        <v>1.30707062016882</v>
      </c>
      <c r="W448" s="91">
        <v>3.0177167289366501E-2</v>
      </c>
      <c r="X448" s="92">
        <v>3.0262263448094</v>
      </c>
      <c r="Y448" s="91">
        <v>-0.34254307113238602</v>
      </c>
      <c r="Z448" s="92">
        <v>-16.104151204402999</v>
      </c>
      <c r="AA448" s="91">
        <v>-0.28675254500209102</v>
      </c>
      <c r="AB448" s="92">
        <v>-7.77722613941296</v>
      </c>
      <c r="AC448" s="91">
        <v>-0.120488084191456</v>
      </c>
      <c r="AD448" s="92">
        <v>13.299387533246801</v>
      </c>
      <c r="AE448" s="91">
        <v>-0.13306154873498599</v>
      </c>
      <c r="AF448" s="93">
        <v>7.5332548211881702</v>
      </c>
      <c r="AG448" s="91">
        <v>4.35680845275783E-2</v>
      </c>
      <c r="AH448" s="92">
        <v>3.4505785006331302</v>
      </c>
      <c r="AI448" s="91">
        <v>-0.337878837843891</v>
      </c>
      <c r="AJ448" s="92">
        <v>-19.304508104483801</v>
      </c>
      <c r="AK448" s="91">
        <v>-0.49603289999940903</v>
      </c>
      <c r="AL448" s="91">
        <v>-5.8157547466180397E-2</v>
      </c>
      <c r="AM448" s="92">
        <v>-78.235029173316406</v>
      </c>
      <c r="AN448" s="3"/>
      <c r="AO448" s="94">
        <v>0.113933430282486</v>
      </c>
      <c r="AP448" s="94">
        <v>-0.14806831744048399</v>
      </c>
      <c r="AQ448" s="94">
        <v>8.5694739607861295E-2</v>
      </c>
      <c r="AR448" s="94">
        <v>-0.36334793151938399</v>
      </c>
      <c r="AS448" s="95">
        <v>8</v>
      </c>
      <c r="AT448" s="95">
        <v>4</v>
      </c>
      <c r="AU448" s="95">
        <v>6</v>
      </c>
      <c r="AV448" s="96">
        <v>6</v>
      </c>
      <c r="AW448" s="3"/>
      <c r="AX448" s="97">
        <v>0.48365264013758902</v>
      </c>
      <c r="AY448" s="98">
        <v>-0.455153872956089</v>
      </c>
      <c r="AZ448" s="98">
        <v>-0.106195308258293</v>
      </c>
      <c r="BA448" s="98">
        <v>-0.59953626626156598</v>
      </c>
      <c r="BB448" s="89">
        <v>4.8926919211808098E-2</v>
      </c>
      <c r="BC448" s="99">
        <v>-53.561030793644001</v>
      </c>
      <c r="BD448" s="86">
        <v>43836</v>
      </c>
      <c r="BE448" s="86">
        <v>43913</v>
      </c>
      <c r="BF448" s="95"/>
      <c r="BG448" s="86"/>
      <c r="BH448" s="3"/>
    </row>
    <row r="449" spans="1:60" x14ac:dyDescent="0.25">
      <c r="A449" s="3"/>
      <c r="B449" s="81" t="s">
        <v>8662</v>
      </c>
      <c r="C449" s="81" t="s">
        <v>8781</v>
      </c>
      <c r="D449" s="81" t="s">
        <v>734</v>
      </c>
      <c r="E449" s="82" t="s">
        <v>1229</v>
      </c>
      <c r="F449" s="82" t="s">
        <v>1110</v>
      </c>
      <c r="G449" s="83" t="s">
        <v>1121</v>
      </c>
      <c r="H449" s="84" t="s">
        <v>1151</v>
      </c>
      <c r="I449" s="85" t="s">
        <v>3480</v>
      </c>
      <c r="J449" s="85" t="s">
        <v>8781</v>
      </c>
      <c r="K449" s="3"/>
      <c r="L449" s="86">
        <v>44029</v>
      </c>
      <c r="M449" s="87">
        <v>1031.3576999995901</v>
      </c>
      <c r="N449" s="88">
        <v>1031.3576999995901</v>
      </c>
      <c r="O449" s="88"/>
      <c r="P449" s="89" t="str">
        <f t="shared" si="6"/>
        <v/>
      </c>
      <c r="Q449" s="86"/>
      <c r="R449" s="90">
        <v>436748.04499999998</v>
      </c>
      <c r="S449" s="90"/>
      <c r="T449" s="3"/>
      <c r="U449" s="91">
        <v>1.4245202346501199E-3</v>
      </c>
      <c r="V449" s="92">
        <v>1.31522663359647</v>
      </c>
      <c r="W449" s="91">
        <v>3.2697004746296401E-2</v>
      </c>
      <c r="X449" s="92">
        <v>3.2782100905023999</v>
      </c>
      <c r="Y449" s="91"/>
      <c r="Z449" s="92"/>
      <c r="AA449" s="91"/>
      <c r="AB449" s="92"/>
      <c r="AC449" s="91"/>
      <c r="AD449" s="92"/>
      <c r="AE449" s="91"/>
      <c r="AF449" s="93"/>
      <c r="AG449" s="91">
        <v>4.5013942195509998E-2</v>
      </c>
      <c r="AH449" s="92">
        <v>3.5951642674262998</v>
      </c>
      <c r="AI449" s="91"/>
      <c r="AJ449" s="92"/>
      <c r="AK449" s="91">
        <v>3.1357699999716701E-2</v>
      </c>
      <c r="AL449" s="91">
        <v>9.0300177811586793E-2</v>
      </c>
      <c r="AM449" s="92">
        <v>-3.07868795298418</v>
      </c>
      <c r="AN449" s="3"/>
      <c r="AO449" s="94">
        <v>0.10201509037331601</v>
      </c>
      <c r="AP449" s="94">
        <v>-0.147860099999962</v>
      </c>
      <c r="AQ449" s="94">
        <v>8.8350604050065201E-2</v>
      </c>
      <c r="AR449" s="94">
        <v>2.5145205387161699E-2</v>
      </c>
      <c r="AS449" s="95"/>
      <c r="AT449" s="95"/>
      <c r="AU449" s="95"/>
      <c r="AV449" s="96"/>
      <c r="AW449" s="3"/>
      <c r="AX449" s="97"/>
      <c r="AY449" s="98"/>
      <c r="AZ449" s="98"/>
      <c r="BA449" s="98"/>
      <c r="BB449" s="89"/>
      <c r="BC449" s="99">
        <v>-26.001829999964698</v>
      </c>
      <c r="BD449" s="86">
        <v>43903</v>
      </c>
      <c r="BE449" s="86">
        <v>43913</v>
      </c>
      <c r="BF449" s="95">
        <v>61</v>
      </c>
      <c r="BG449" s="86">
        <v>43990</v>
      </c>
      <c r="BH449" s="3"/>
    </row>
    <row r="450" spans="1:60" x14ac:dyDescent="0.25">
      <c r="A450" s="3"/>
      <c r="B450" s="81" t="s">
        <v>1617</v>
      </c>
      <c r="C450" s="81" t="s">
        <v>4297</v>
      </c>
      <c r="D450" s="81" t="s">
        <v>734</v>
      </c>
      <c r="E450" s="82" t="s">
        <v>1230</v>
      </c>
      <c r="F450" s="82" t="s">
        <v>1110</v>
      </c>
      <c r="G450" s="83" t="s">
        <v>1121</v>
      </c>
      <c r="H450" s="84" t="s">
        <v>1151</v>
      </c>
      <c r="I450" s="85" t="s">
        <v>3480</v>
      </c>
      <c r="J450" s="85" t="s">
        <v>4298</v>
      </c>
      <c r="K450" s="3"/>
      <c r="L450" s="86">
        <v>44029</v>
      </c>
      <c r="M450" s="87">
        <v>512.13210000004597</v>
      </c>
      <c r="N450" s="88">
        <v>512.13210000004597</v>
      </c>
      <c r="O450" s="88">
        <v>803.78349999990303</v>
      </c>
      <c r="P450" s="89">
        <f t="shared" si="6"/>
        <v>0.63715179522857557</v>
      </c>
      <c r="Q450" s="86">
        <v>43836</v>
      </c>
      <c r="R450" s="90">
        <v>95137.986999999994</v>
      </c>
      <c r="S450" s="90">
        <v>116998.998755737</v>
      </c>
      <c r="T450" s="3"/>
      <c r="U450" s="91">
        <v>1.3103615347063199E-3</v>
      </c>
      <c r="V450" s="92">
        <v>1.3038107636020899</v>
      </c>
      <c r="W450" s="91">
        <v>2.9172736449254399E-2</v>
      </c>
      <c r="X450" s="92">
        <v>2.9257832607981999</v>
      </c>
      <c r="Y450" s="91">
        <v>-0.34642298445862302</v>
      </c>
      <c r="Z450" s="92">
        <v>-16.492142537026702</v>
      </c>
      <c r="AA450" s="91">
        <v>-0.29520150523691002</v>
      </c>
      <c r="AB450" s="92">
        <v>-8.6221221628948097</v>
      </c>
      <c r="AC450" s="91">
        <v>-0.14118612186124699</v>
      </c>
      <c r="AD450" s="92">
        <v>11.229583766267799</v>
      </c>
      <c r="AE450" s="91">
        <v>-0.16347549002966799</v>
      </c>
      <c r="AF450" s="93">
        <v>4.4918606917199204</v>
      </c>
      <c r="AG450" s="91">
        <v>4.2991530121071299E-2</v>
      </c>
      <c r="AH450" s="92">
        <v>3.3929230599824201</v>
      </c>
      <c r="AI450" s="91">
        <v>-0.342150059512351</v>
      </c>
      <c r="AJ450" s="92">
        <v>-19.731630271329799</v>
      </c>
      <c r="AK450" s="91">
        <v>-0.48786790000041902</v>
      </c>
      <c r="AL450" s="91">
        <v>-5.68330551595864E-2</v>
      </c>
      <c r="AM450" s="92">
        <v>-77.418529173475704</v>
      </c>
      <c r="AN450" s="3"/>
      <c r="AO450" s="94">
        <v>0.11389725537999799</v>
      </c>
      <c r="AP450" s="94">
        <v>-0.14815140525213799</v>
      </c>
      <c r="AQ450" s="94">
        <v>8.4636457857413902E-2</v>
      </c>
      <c r="AR450" s="94">
        <v>-0.36398924336012001</v>
      </c>
      <c r="AS450" s="95">
        <v>8</v>
      </c>
      <c r="AT450" s="95">
        <v>4</v>
      </c>
      <c r="AU450" s="95">
        <v>5</v>
      </c>
      <c r="AV450" s="96">
        <v>7</v>
      </c>
      <c r="AW450" s="3"/>
      <c r="AX450" s="97">
        <v>0.483687055392656</v>
      </c>
      <c r="AY450" s="98">
        <v>-0.47337414960247798</v>
      </c>
      <c r="AZ450" s="98">
        <v>-0.13288344325519599</v>
      </c>
      <c r="BA450" s="98">
        <v>-0.62301083172133098</v>
      </c>
      <c r="BB450" s="89">
        <v>4.8927868881146398E-2</v>
      </c>
      <c r="BC450" s="99">
        <v>-53.677153113938402</v>
      </c>
      <c r="BD450" s="86">
        <v>43836</v>
      </c>
      <c r="BE450" s="86">
        <v>43913</v>
      </c>
      <c r="BF450" s="95"/>
      <c r="BG450" s="86"/>
      <c r="BH450" s="3"/>
    </row>
    <row r="451" spans="1:60" x14ac:dyDescent="0.25">
      <c r="A451" s="3"/>
      <c r="B451" s="81" t="s">
        <v>1618</v>
      </c>
      <c r="C451" s="81" t="s">
        <v>4299</v>
      </c>
      <c r="D451" s="81" t="s">
        <v>734</v>
      </c>
      <c r="E451" s="82" t="s">
        <v>1218</v>
      </c>
      <c r="F451" s="82" t="s">
        <v>1110</v>
      </c>
      <c r="G451" s="83" t="s">
        <v>1121</v>
      </c>
      <c r="H451" s="84" t="s">
        <v>1151</v>
      </c>
      <c r="I451" s="85" t="s">
        <v>3480</v>
      </c>
      <c r="J451" s="85" t="s">
        <v>4300</v>
      </c>
      <c r="K451" s="3"/>
      <c r="L451" s="86">
        <v>44029</v>
      </c>
      <c r="M451" s="87">
        <v>405.05450000008602</v>
      </c>
      <c r="N451" s="88">
        <v>405.05450000008602</v>
      </c>
      <c r="O451" s="88">
        <v>640.70749999955297</v>
      </c>
      <c r="P451" s="89">
        <f t="shared" si="6"/>
        <v>0.6321987802552157</v>
      </c>
      <c r="Q451" s="86">
        <v>43836</v>
      </c>
      <c r="R451" s="90">
        <v>818165.00100000005</v>
      </c>
      <c r="S451" s="90">
        <v>891071.80839355499</v>
      </c>
      <c r="T451" s="3"/>
      <c r="U451" s="91">
        <v>1.26983483460208E-3</v>
      </c>
      <c r="V451" s="92">
        <v>1.2997580935916599</v>
      </c>
      <c r="W451" s="91">
        <v>2.7925615606363901E-2</v>
      </c>
      <c r="X451" s="92">
        <v>2.8010711765091401</v>
      </c>
      <c r="Y451" s="91">
        <v>-0.351215018777293</v>
      </c>
      <c r="Z451" s="92">
        <v>-16.971345968893701</v>
      </c>
      <c r="AA451" s="91">
        <v>-0.30556950896803797</v>
      </c>
      <c r="AB451" s="92">
        <v>-9.6589225360075908</v>
      </c>
      <c r="AC451" s="91">
        <v>-0.166252421916288</v>
      </c>
      <c r="AD451" s="92">
        <v>8.7229537607636303</v>
      </c>
      <c r="AE451" s="91">
        <v>-0.19982517050811999</v>
      </c>
      <c r="AF451" s="93">
        <v>0.85689264387474395</v>
      </c>
      <c r="AG451" s="91">
        <v>4.2275168394553503E-2</v>
      </c>
      <c r="AH451" s="92">
        <v>3.3212868873306398</v>
      </c>
      <c r="AI451" s="91">
        <v>-0.34742212450422799</v>
      </c>
      <c r="AJ451" s="92">
        <v>-20.258836770517501</v>
      </c>
      <c r="AK451" s="91">
        <v>-0.59494550000003099</v>
      </c>
      <c r="AL451" s="91">
        <v>-7.59802363863855E-2</v>
      </c>
      <c r="AM451" s="92">
        <v>-88.126289173378595</v>
      </c>
      <c r="AN451" s="3"/>
      <c r="AO451" s="94">
        <v>0.11385228850311301</v>
      </c>
      <c r="AP451" s="94">
        <v>-0.14825470329291399</v>
      </c>
      <c r="AQ451" s="94">
        <v>8.3321695212362101E-2</v>
      </c>
      <c r="AR451" s="94">
        <v>-0.36478579443355602</v>
      </c>
      <c r="AS451" s="95">
        <v>8</v>
      </c>
      <c r="AT451" s="95">
        <v>4</v>
      </c>
      <c r="AU451" s="95">
        <v>5</v>
      </c>
      <c r="AV451" s="96">
        <v>7</v>
      </c>
      <c r="AW451" s="3"/>
      <c r="AX451" s="97">
        <v>0.48373045978776602</v>
      </c>
      <c r="AY451" s="98">
        <v>-0.49574207648402102</v>
      </c>
      <c r="AZ451" s="98">
        <v>-0.16565057305638201</v>
      </c>
      <c r="BA451" s="98">
        <v>-0.65176541448636305</v>
      </c>
      <c r="BB451" s="89">
        <v>4.8929111199031497E-2</v>
      </c>
      <c r="BC451" s="99">
        <v>-53.8212054642499</v>
      </c>
      <c r="BD451" s="86">
        <v>43836</v>
      </c>
      <c r="BE451" s="86">
        <v>43913</v>
      </c>
      <c r="BF451" s="95"/>
      <c r="BG451" s="86"/>
      <c r="BH451" s="3"/>
    </row>
    <row r="452" spans="1:60" x14ac:dyDescent="0.25">
      <c r="A452" s="3"/>
      <c r="B452" s="81" t="s">
        <v>111</v>
      </c>
      <c r="C452" s="81" t="s">
        <v>4301</v>
      </c>
      <c r="D452" s="81" t="s">
        <v>734</v>
      </c>
      <c r="E452" s="82" t="s">
        <v>1231</v>
      </c>
      <c r="F452" s="82" t="s">
        <v>1110</v>
      </c>
      <c r="G452" s="83" t="s">
        <v>1121</v>
      </c>
      <c r="H452" s="84" t="s">
        <v>1151</v>
      </c>
      <c r="I452" s="85" t="s">
        <v>3480</v>
      </c>
      <c r="J452" s="85" t="s">
        <v>4302</v>
      </c>
      <c r="K452" s="3"/>
      <c r="L452" s="86">
        <v>44029</v>
      </c>
      <c r="M452" s="87">
        <v>1002.93400000036</v>
      </c>
      <c r="N452" s="88">
        <v>1002.93400000036</v>
      </c>
      <c r="O452" s="88">
        <v>1002.93400000036</v>
      </c>
      <c r="P452" s="89">
        <f t="shared" si="6"/>
        <v>1</v>
      </c>
      <c r="Q452" s="86">
        <v>44029</v>
      </c>
      <c r="R452" s="90">
        <v>0</v>
      </c>
      <c r="S452" s="90">
        <v>0</v>
      </c>
      <c r="T452" s="3"/>
      <c r="U452" s="91">
        <v>0</v>
      </c>
      <c r="V452" s="92">
        <v>1.17277461013146</v>
      </c>
      <c r="W452" s="91">
        <v>0</v>
      </c>
      <c r="X452" s="92">
        <v>8.5096158727537806E-3</v>
      </c>
      <c r="Y452" s="91">
        <v>0</v>
      </c>
      <c r="Z452" s="92">
        <v>18.1501559088356</v>
      </c>
      <c r="AA452" s="91">
        <v>0</v>
      </c>
      <c r="AB452" s="92">
        <v>20.8980283607962</v>
      </c>
      <c r="AC452" s="91">
        <v>0</v>
      </c>
      <c r="AD452" s="92">
        <v>25.348195952392398</v>
      </c>
      <c r="AE452" s="91"/>
      <c r="AF452" s="93"/>
      <c r="AG452" s="91">
        <v>0</v>
      </c>
      <c r="AH452" s="92">
        <v>-0.90622995212470403</v>
      </c>
      <c r="AI452" s="91">
        <v>0</v>
      </c>
      <c r="AJ452" s="92">
        <v>14.483375679905301</v>
      </c>
      <c r="AK452" s="91">
        <v>2.9340000000956899E-3</v>
      </c>
      <c r="AL452" s="91">
        <v>9.8882251768372996E-4</v>
      </c>
      <c r="AM452" s="92">
        <v>21.657999772316501</v>
      </c>
      <c r="AN452" s="3"/>
      <c r="AO452" s="94">
        <v>0</v>
      </c>
      <c r="AP452" s="94">
        <v>0</v>
      </c>
      <c r="AQ452" s="94">
        <v>0</v>
      </c>
      <c r="AR452" s="94">
        <v>0</v>
      </c>
      <c r="AS452" s="95">
        <v>0</v>
      </c>
      <c r="AT452" s="95">
        <v>0</v>
      </c>
      <c r="AU452" s="95">
        <v>7</v>
      </c>
      <c r="AV452" s="96">
        <v>5</v>
      </c>
      <c r="AW452" s="3"/>
      <c r="AX452" s="97">
        <v>0</v>
      </c>
      <c r="AY452" s="98">
        <v>-113.07365610974399</v>
      </c>
      <c r="AZ452" s="98">
        <v>0.54787164163735702</v>
      </c>
      <c r="BA452" s="98">
        <v>-15.957369743191499</v>
      </c>
      <c r="BB452" s="89">
        <v>0</v>
      </c>
      <c r="BC452" s="99">
        <v>0</v>
      </c>
      <c r="BD452" s="86">
        <v>43664</v>
      </c>
      <c r="BE452" s="86"/>
      <c r="BF452" s="95"/>
      <c r="BG452" s="86"/>
      <c r="BH452" s="3"/>
    </row>
    <row r="453" spans="1:60" x14ac:dyDescent="0.25">
      <c r="A453" s="3"/>
      <c r="B453" s="81" t="s">
        <v>112</v>
      </c>
      <c r="C453" s="81" t="s">
        <v>4303</v>
      </c>
      <c r="D453" s="81" t="s">
        <v>735</v>
      </c>
      <c r="E453" s="82" t="s">
        <v>1170</v>
      </c>
      <c r="F453" s="82" t="s">
        <v>1110</v>
      </c>
      <c r="G453" s="83" t="s">
        <v>1120</v>
      </c>
      <c r="H453" s="84" t="s">
        <v>1128</v>
      </c>
      <c r="I453" s="85" t="s">
        <v>3480</v>
      </c>
      <c r="J453" s="85" t="s">
        <v>1096</v>
      </c>
      <c r="K453" s="3"/>
      <c r="L453" s="86">
        <v>44029</v>
      </c>
      <c r="M453" s="87">
        <v>684.27699999976903</v>
      </c>
      <c r="N453" s="88">
        <v>684.27699999976903</v>
      </c>
      <c r="O453" s="88">
        <v>868.42339999973797</v>
      </c>
      <c r="P453" s="89">
        <f t="shared" si="6"/>
        <v>0.78795320347191877</v>
      </c>
      <c r="Q453" s="86">
        <v>43756</v>
      </c>
      <c r="R453" s="90">
        <v>446820.89600000001</v>
      </c>
      <c r="S453" s="90">
        <v>782002.15985839802</v>
      </c>
      <c r="T453" s="3"/>
      <c r="U453" s="91">
        <v>-1.25560966507692E-2</v>
      </c>
      <c r="V453" s="92">
        <v>-8.2835054945462602E-2</v>
      </c>
      <c r="W453" s="91">
        <v>3.9569823056808699E-3</v>
      </c>
      <c r="X453" s="92">
        <v>0.40420784644084101</v>
      </c>
      <c r="Y453" s="91">
        <v>-0.151517022743064</v>
      </c>
      <c r="Z453" s="92">
        <v>2.9984536345291399</v>
      </c>
      <c r="AA453" s="91">
        <v>-0.18628019682102601</v>
      </c>
      <c r="AB453" s="92">
        <v>2.2700086786935598</v>
      </c>
      <c r="AC453" s="91">
        <v>-0.266095575521758</v>
      </c>
      <c r="AD453" s="92">
        <v>-1.26136159978341</v>
      </c>
      <c r="AE453" s="91">
        <v>-0.23874335811066</v>
      </c>
      <c r="AF453" s="93">
        <v>-3.0349261163792098</v>
      </c>
      <c r="AG453" s="91">
        <v>1.0230347052129199E-2</v>
      </c>
      <c r="AH453" s="92">
        <v>0.116804753088218</v>
      </c>
      <c r="AI453" s="91">
        <v>-0.108925911659753</v>
      </c>
      <c r="AJ453" s="92">
        <v>3.5907845139299801</v>
      </c>
      <c r="AK453" s="91">
        <v>-0.33899691850005198</v>
      </c>
      <c r="AL453" s="91">
        <v>-4.1049002094951E-2</v>
      </c>
      <c r="AM453" s="92">
        <v>-14.3251139363274</v>
      </c>
      <c r="AN453" s="3"/>
      <c r="AO453" s="94">
        <v>8.0772178655024604E-2</v>
      </c>
      <c r="AP453" s="94">
        <v>-0.13269752720865699</v>
      </c>
      <c r="AQ453" s="94">
        <v>0.12725996832887199</v>
      </c>
      <c r="AR453" s="94">
        <v>-0.12837286696056299</v>
      </c>
      <c r="AS453" s="95">
        <v>5</v>
      </c>
      <c r="AT453" s="95">
        <v>7</v>
      </c>
      <c r="AU453" s="95">
        <v>6</v>
      </c>
      <c r="AV453" s="96">
        <v>6</v>
      </c>
      <c r="AW453" s="3"/>
      <c r="AX453" s="97">
        <v>0.32630001398152703</v>
      </c>
      <c r="AY453" s="98">
        <v>-0.46147582421326699</v>
      </c>
      <c r="AZ453" s="98">
        <v>0.42565839651433601</v>
      </c>
      <c r="BA453" s="98">
        <v>-0.61327623546640098</v>
      </c>
      <c r="BB453" s="89">
        <v>3.3180078607256303E-2</v>
      </c>
      <c r="BC453" s="99">
        <v>-44.006598624575403</v>
      </c>
      <c r="BD453" s="86">
        <v>43756</v>
      </c>
      <c r="BE453" s="86">
        <v>43908</v>
      </c>
      <c r="BF453" s="95"/>
      <c r="BG453" s="86"/>
      <c r="BH453" s="3"/>
    </row>
    <row r="454" spans="1:60" x14ac:dyDescent="0.25">
      <c r="A454" s="3"/>
      <c r="B454" s="81" t="s">
        <v>1619</v>
      </c>
      <c r="C454" s="81" t="s">
        <v>4304</v>
      </c>
      <c r="D454" s="81" t="s">
        <v>735</v>
      </c>
      <c r="E454" s="82" t="s">
        <v>1216</v>
      </c>
      <c r="F454" s="82" t="s">
        <v>1110</v>
      </c>
      <c r="G454" s="83" t="s">
        <v>1120</v>
      </c>
      <c r="H454" s="84" t="s">
        <v>1128</v>
      </c>
      <c r="I454" s="85" t="s">
        <v>3480</v>
      </c>
      <c r="J454" s="85" t="s">
        <v>4305</v>
      </c>
      <c r="K454" s="3"/>
      <c r="L454" s="86">
        <v>44029</v>
      </c>
      <c r="M454" s="87">
        <v>563.92569999955595</v>
      </c>
      <c r="N454" s="88">
        <v>563.92569999955595</v>
      </c>
      <c r="O454" s="88">
        <v>726.44930000044405</v>
      </c>
      <c r="P454" s="89">
        <f t="shared" si="6"/>
        <v>0.77627674773616173</v>
      </c>
      <c r="Q454" s="86">
        <v>43756</v>
      </c>
      <c r="R454" s="90">
        <v>1238715.4979999999</v>
      </c>
      <c r="S454" s="90">
        <v>1471629.26327539</v>
      </c>
      <c r="T454" s="3"/>
      <c r="U454" s="91">
        <v>-1.26101395544538E-2</v>
      </c>
      <c r="V454" s="92">
        <v>-8.8239345313922996E-2</v>
      </c>
      <c r="W454" s="91">
        <v>2.3125544103095299E-3</v>
      </c>
      <c r="X454" s="92">
        <v>0.239765056903707</v>
      </c>
      <c r="Y454" s="91">
        <v>-0.15991375765952401</v>
      </c>
      <c r="Z454" s="92">
        <v>2.1587801428831899</v>
      </c>
      <c r="AA454" s="91">
        <v>-0.20241363894107101</v>
      </c>
      <c r="AB454" s="92">
        <v>0.65666446668910805</v>
      </c>
      <c r="AC454" s="91">
        <v>-0.29489200736134102</v>
      </c>
      <c r="AD454" s="92">
        <v>-4.1410047837416597</v>
      </c>
      <c r="AE454" s="91">
        <v>-0.28309629806521103</v>
      </c>
      <c r="AF454" s="93">
        <v>-7.4702201118343501</v>
      </c>
      <c r="AG454" s="91">
        <v>9.2922604653722408E-3</v>
      </c>
      <c r="AH454" s="92">
        <v>2.29960944125196E-2</v>
      </c>
      <c r="AI454" s="91">
        <v>-0.118563237588241</v>
      </c>
      <c r="AJ454" s="92">
        <v>2.6270519210811498</v>
      </c>
      <c r="AK454" s="91">
        <v>-0.45377737526840101</v>
      </c>
      <c r="AL454" s="91">
        <v>-5.9389402113083599E-2</v>
      </c>
      <c r="AM454" s="92">
        <v>-25.8031596131623</v>
      </c>
      <c r="AN454" s="3"/>
      <c r="AO454" s="94">
        <v>8.0712927090644399E-2</v>
      </c>
      <c r="AP454" s="94">
        <v>-0.132839540571731</v>
      </c>
      <c r="AQ454" s="94">
        <v>0.12541387743476701</v>
      </c>
      <c r="AR454" s="94">
        <v>-0.12984793095805799</v>
      </c>
      <c r="AS454" s="95">
        <v>5</v>
      </c>
      <c r="AT454" s="95">
        <v>7</v>
      </c>
      <c r="AU454" s="95">
        <v>6</v>
      </c>
      <c r="AV454" s="96">
        <v>6</v>
      </c>
      <c r="AW454" s="3"/>
      <c r="AX454" s="97">
        <v>0.32636502202251</v>
      </c>
      <c r="AY454" s="98">
        <v>-0.51050267209575395</v>
      </c>
      <c r="AZ454" s="98">
        <v>6.1471651484396303E-2</v>
      </c>
      <c r="BA454" s="98">
        <v>-0.67695266186910896</v>
      </c>
      <c r="BB454" s="89">
        <v>3.3183604828191202E-2</v>
      </c>
      <c r="BC454" s="99">
        <v>-44.470384925720303</v>
      </c>
      <c r="BD454" s="86">
        <v>43756</v>
      </c>
      <c r="BE454" s="86">
        <v>43908</v>
      </c>
      <c r="BF454" s="95"/>
      <c r="BG454" s="86"/>
      <c r="BH454" s="3"/>
    </row>
    <row r="455" spans="1:60" x14ac:dyDescent="0.25">
      <c r="A455" s="3"/>
      <c r="B455" s="81" t="s">
        <v>1620</v>
      </c>
      <c r="C455" s="81" t="s">
        <v>4306</v>
      </c>
      <c r="D455" s="81" t="s">
        <v>735</v>
      </c>
      <c r="E455" s="82" t="s">
        <v>1163</v>
      </c>
      <c r="F455" s="82" t="s">
        <v>1110</v>
      </c>
      <c r="G455" s="83" t="s">
        <v>1120</v>
      </c>
      <c r="H455" s="84" t="s">
        <v>1128</v>
      </c>
      <c r="I455" s="85" t="s">
        <v>3480</v>
      </c>
      <c r="J455" s="85" t="s">
        <v>4307</v>
      </c>
      <c r="K455" s="3"/>
      <c r="L455" s="86">
        <v>44029</v>
      </c>
      <c r="M455" s="87">
        <v>838.61830000020598</v>
      </c>
      <c r="N455" s="88">
        <v>838.61830000020598</v>
      </c>
      <c r="O455" s="88">
        <v>1075.48149999976</v>
      </c>
      <c r="P455" s="89">
        <f t="shared" ref="P455:P518" si="7">IFERROR(N455/O455,"")</f>
        <v>0.77976078621565603</v>
      </c>
      <c r="Q455" s="86">
        <v>43756</v>
      </c>
      <c r="R455" s="90">
        <v>826405.03200000001</v>
      </c>
      <c r="S455" s="90">
        <v>893450.01694238302</v>
      </c>
      <c r="T455" s="3"/>
      <c r="U455" s="91">
        <v>-1.25939213330639E-2</v>
      </c>
      <c r="V455" s="92">
        <v>-8.6617523174936706E-2</v>
      </c>
      <c r="W455" s="91">
        <v>2.8050665314367498E-3</v>
      </c>
      <c r="X455" s="92">
        <v>0.28901626901642902</v>
      </c>
      <c r="Y455" s="91">
        <v>-0.15740380335599199</v>
      </c>
      <c r="Z455" s="92">
        <v>2.4097755732363999</v>
      </c>
      <c r="AA455" s="91">
        <v>-0.19760808995488299</v>
      </c>
      <c r="AB455" s="92">
        <v>1.13721936530783</v>
      </c>
      <c r="AC455" s="91">
        <v>-0.286374492214236</v>
      </c>
      <c r="AD455" s="92">
        <v>-3.28925326903118</v>
      </c>
      <c r="AE455" s="91">
        <v>-0.27006958036508899</v>
      </c>
      <c r="AF455" s="93">
        <v>-6.1675483418221102</v>
      </c>
      <c r="AG455" s="91">
        <v>9.5732810095796594E-3</v>
      </c>
      <c r="AH455" s="92">
        <v>5.1098148833261803E-2</v>
      </c>
      <c r="AI455" s="91">
        <v>-0.11568358824297301</v>
      </c>
      <c r="AJ455" s="92">
        <v>2.9150168556079699</v>
      </c>
      <c r="AK455" s="91">
        <v>-0.161381699999911</v>
      </c>
      <c r="AL455" s="91">
        <v>-1.7661343738836901E-2</v>
      </c>
      <c r="AM455" s="92">
        <v>3.4364079136867098</v>
      </c>
      <c r="AN455" s="3"/>
      <c r="AO455" s="94">
        <v>8.0730691259377596E-2</v>
      </c>
      <c r="AP455" s="94">
        <v>-0.13279707109264599</v>
      </c>
      <c r="AQ455" s="94">
        <v>0.125967131321959</v>
      </c>
      <c r="AR455" s="94">
        <v>-0.129406095235026</v>
      </c>
      <c r="AS455" s="95">
        <v>5</v>
      </c>
      <c r="AT455" s="95">
        <v>7</v>
      </c>
      <c r="AU455" s="95">
        <v>6</v>
      </c>
      <c r="AV455" s="96">
        <v>6</v>
      </c>
      <c r="AW455" s="3"/>
      <c r="AX455" s="97">
        <v>0.32634550750430202</v>
      </c>
      <c r="AY455" s="98">
        <v>-0.49589611387637</v>
      </c>
      <c r="AZ455" s="98">
        <v>0.170106646476825</v>
      </c>
      <c r="BA455" s="98">
        <v>-0.65801387934607203</v>
      </c>
      <c r="BB455" s="89">
        <v>3.3182544216833802E-2</v>
      </c>
      <c r="BC455" s="99">
        <v>-44.331697011948599</v>
      </c>
      <c r="BD455" s="86">
        <v>43756</v>
      </c>
      <c r="BE455" s="86">
        <v>43908</v>
      </c>
      <c r="BF455" s="95"/>
      <c r="BG455" s="86"/>
      <c r="BH455" s="3"/>
    </row>
    <row r="456" spans="1:60" x14ac:dyDescent="0.25">
      <c r="A456" s="3"/>
      <c r="B456" s="81" t="s">
        <v>113</v>
      </c>
      <c r="C456" s="81" t="s">
        <v>4308</v>
      </c>
      <c r="D456" s="81" t="s">
        <v>735</v>
      </c>
      <c r="E456" s="82" t="s">
        <v>1172</v>
      </c>
      <c r="F456" s="82" t="s">
        <v>1110</v>
      </c>
      <c r="G456" s="83" t="s">
        <v>1120</v>
      </c>
      <c r="H456" s="84" t="s">
        <v>1128</v>
      </c>
      <c r="I456" s="85" t="s">
        <v>3480</v>
      </c>
      <c r="J456" s="85" t="s">
        <v>1096</v>
      </c>
      <c r="K456" s="3"/>
      <c r="L456" s="86">
        <v>44029</v>
      </c>
      <c r="M456" s="87">
        <v>888.39259999990497</v>
      </c>
      <c r="N456" s="88">
        <v>888.39259999990497</v>
      </c>
      <c r="O456" s="88">
        <v>1127.4697999991499</v>
      </c>
      <c r="P456" s="89">
        <f t="shared" si="7"/>
        <v>0.78795245779583167</v>
      </c>
      <c r="Q456" s="86">
        <v>43756</v>
      </c>
      <c r="R456" s="90">
        <v>289348.17099999997</v>
      </c>
      <c r="S456" s="90">
        <v>304357.26151513698</v>
      </c>
      <c r="T456" s="3"/>
      <c r="U456" s="91">
        <v>-1.25561138220291E-2</v>
      </c>
      <c r="V456" s="92">
        <v>-8.2836772071459605E-2</v>
      </c>
      <c r="W456" s="91">
        <v>3.9567571748193604E-3</v>
      </c>
      <c r="X456" s="92">
        <v>0.40418533335468998</v>
      </c>
      <c r="Y456" s="91">
        <v>-0.151517472640116</v>
      </c>
      <c r="Z456" s="92">
        <v>2.99840864482394</v>
      </c>
      <c r="AA456" s="91">
        <v>-0.186280933993694</v>
      </c>
      <c r="AB456" s="92">
        <v>2.2699349614267699</v>
      </c>
      <c r="AC456" s="91">
        <v>-0.26609699215448901</v>
      </c>
      <c r="AD456" s="92">
        <v>-1.2615032630565099</v>
      </c>
      <c r="AE456" s="91">
        <v>-0.238745111762837</v>
      </c>
      <c r="AF456" s="93">
        <v>-3.0351014815969402</v>
      </c>
      <c r="AG456" s="91">
        <v>1.0230086252704501E-2</v>
      </c>
      <c r="AH456" s="92">
        <v>0.116778673145745</v>
      </c>
      <c r="AI456" s="91">
        <v>-0.10892642694030701</v>
      </c>
      <c r="AJ456" s="92">
        <v>3.5907329858746402</v>
      </c>
      <c r="AK456" s="91">
        <v>-0.11160740000021201</v>
      </c>
      <c r="AL456" s="91">
        <v>-2.8841905743320202E-2</v>
      </c>
      <c r="AM456" s="92">
        <v>-7.20955984426109</v>
      </c>
      <c r="AN456" s="3"/>
      <c r="AO456" s="94">
        <v>8.0772138962929604E-2</v>
      </c>
      <c r="AP456" s="94">
        <v>-0.13269749477883999</v>
      </c>
      <c r="AQ456" s="94">
        <v>0.12725974897519299</v>
      </c>
      <c r="AR456" s="94">
        <v>-0.128373037789133</v>
      </c>
      <c r="AS456" s="95">
        <v>5</v>
      </c>
      <c r="AT456" s="95">
        <v>7</v>
      </c>
      <c r="AU456" s="95">
        <v>6</v>
      </c>
      <c r="AV456" s="96">
        <v>6</v>
      </c>
      <c r="AW456" s="3"/>
      <c r="AX456" s="97">
        <v>0.32629996513540399</v>
      </c>
      <c r="AY456" s="98">
        <v>-0.46147775756890003</v>
      </c>
      <c r="AZ456" s="98">
        <v>0.42564192058353001</v>
      </c>
      <c r="BA456" s="98">
        <v>-0.61327869879369201</v>
      </c>
      <c r="BB456" s="89">
        <v>3.3180073143084902E-2</v>
      </c>
      <c r="BC456" s="99">
        <v>-44.0066421290976</v>
      </c>
      <c r="BD456" s="86">
        <v>43756</v>
      </c>
      <c r="BE456" s="86">
        <v>43908</v>
      </c>
      <c r="BF456" s="95"/>
      <c r="BG456" s="86"/>
      <c r="BH456" s="3"/>
    </row>
    <row r="457" spans="1:60" x14ac:dyDescent="0.25">
      <c r="A457" s="3"/>
      <c r="B457" s="81" t="s">
        <v>1621</v>
      </c>
      <c r="C457" s="81" t="s">
        <v>4309</v>
      </c>
      <c r="D457" s="81" t="s">
        <v>735</v>
      </c>
      <c r="E457" s="82" t="s">
        <v>1228</v>
      </c>
      <c r="F457" s="82" t="s">
        <v>1110</v>
      </c>
      <c r="G457" s="83" t="s">
        <v>1120</v>
      </c>
      <c r="H457" s="84" t="s">
        <v>1128</v>
      </c>
      <c r="I457" s="85" t="s">
        <v>3480</v>
      </c>
      <c r="J457" s="85" t="s">
        <v>4310</v>
      </c>
      <c r="K457" s="3"/>
      <c r="L457" s="86">
        <v>44029</v>
      </c>
      <c r="M457" s="87">
        <v>643.05020000040497</v>
      </c>
      <c r="N457" s="88">
        <v>643.05020000040497</v>
      </c>
      <c r="O457" s="88">
        <v>819.64450000040199</v>
      </c>
      <c r="P457" s="89">
        <f t="shared" si="7"/>
        <v>0.78454769110277633</v>
      </c>
      <c r="Q457" s="86">
        <v>43756</v>
      </c>
      <c r="R457" s="90">
        <v>756019.04700000002</v>
      </c>
      <c r="S457" s="90">
        <v>699550.25714550796</v>
      </c>
      <c r="T457" s="3"/>
      <c r="U457" s="91">
        <v>-1.2571759544698601E-2</v>
      </c>
      <c r="V457" s="92">
        <v>-8.4401344338402906E-2</v>
      </c>
      <c r="W457" s="91">
        <v>3.4797586795321002E-3</v>
      </c>
      <c r="X457" s="92">
        <v>0.35648548382596301</v>
      </c>
      <c r="Y457" s="91">
        <v>-0.15396168942883401</v>
      </c>
      <c r="Z457" s="92">
        <v>2.75398696595221</v>
      </c>
      <c r="AA457" s="91">
        <v>-0.190993427806534</v>
      </c>
      <c r="AB457" s="92">
        <v>1.7986855801427699</v>
      </c>
      <c r="AC457" s="91">
        <v>-0.274567100970598</v>
      </c>
      <c r="AD457" s="92">
        <v>-2.1085141446674198</v>
      </c>
      <c r="AE457" s="91">
        <v>-0.251881580353365</v>
      </c>
      <c r="AF457" s="93">
        <v>-4.3487483406497596</v>
      </c>
      <c r="AG457" s="91">
        <v>9.9580688092828495E-3</v>
      </c>
      <c r="AH457" s="92">
        <v>8.9576928803580799E-2</v>
      </c>
      <c r="AI457" s="91">
        <v>-0.111732558164513</v>
      </c>
      <c r="AJ457" s="92">
        <v>3.3101198634540201</v>
      </c>
      <c r="AK457" s="91">
        <v>-0.36625320297956898</v>
      </c>
      <c r="AL457" s="91">
        <v>-4.5128639370887E-2</v>
      </c>
      <c r="AM457" s="92">
        <v>-17.050742384279101</v>
      </c>
      <c r="AN457" s="3"/>
      <c r="AO457" s="94">
        <v>8.0754901864565895E-2</v>
      </c>
      <c r="AP457" s="94">
        <v>-0.132738677426532</v>
      </c>
      <c r="AQ457" s="94">
        <v>0.12672387483326</v>
      </c>
      <c r="AR457" s="94">
        <v>-0.128801213657425</v>
      </c>
      <c r="AS457" s="95">
        <v>5</v>
      </c>
      <c r="AT457" s="95">
        <v>7</v>
      </c>
      <c r="AU457" s="95">
        <v>6</v>
      </c>
      <c r="AV457" s="96">
        <v>6</v>
      </c>
      <c r="AW457" s="3"/>
      <c r="AX457" s="97">
        <v>0.32631866612413402</v>
      </c>
      <c r="AY457" s="98">
        <v>-0.47579627461573198</v>
      </c>
      <c r="AZ457" s="98">
        <v>0.31941480176237702</v>
      </c>
      <c r="BA457" s="98">
        <v>-0.63190752921673299</v>
      </c>
      <c r="BB457" s="89">
        <v>3.3181080544673003E-2</v>
      </c>
      <c r="BC457" s="99">
        <v>-44.141576012538302</v>
      </c>
      <c r="BD457" s="86">
        <v>43756</v>
      </c>
      <c r="BE457" s="86">
        <v>43908</v>
      </c>
      <c r="BF457" s="95"/>
      <c r="BG457" s="86"/>
      <c r="BH457" s="3"/>
    </row>
    <row r="458" spans="1:60" x14ac:dyDescent="0.25">
      <c r="A458" s="3"/>
      <c r="B458" s="81" t="s">
        <v>114</v>
      </c>
      <c r="C458" s="81" t="s">
        <v>4311</v>
      </c>
      <c r="D458" s="81" t="s">
        <v>735</v>
      </c>
      <c r="E458" s="82" t="s">
        <v>1229</v>
      </c>
      <c r="F458" s="82" t="s">
        <v>1110</v>
      </c>
      <c r="G458" s="83" t="s">
        <v>1120</v>
      </c>
      <c r="H458" s="84" t="s">
        <v>1128</v>
      </c>
      <c r="I458" s="85" t="s">
        <v>3480</v>
      </c>
      <c r="J458" s="85" t="s">
        <v>1096</v>
      </c>
      <c r="K458" s="3"/>
      <c r="L458" s="86">
        <v>44029</v>
      </c>
      <c r="M458" s="87">
        <v>932.04380000010099</v>
      </c>
      <c r="N458" s="88">
        <v>932.04380000010099</v>
      </c>
      <c r="O458" s="88">
        <v>1161.8637000005699</v>
      </c>
      <c r="P458" s="89">
        <f t="shared" si="7"/>
        <v>0.80219719404233369</v>
      </c>
      <c r="Q458" s="86">
        <v>43756</v>
      </c>
      <c r="R458" s="90">
        <v>4120245.9360000002</v>
      </c>
      <c r="S458" s="90">
        <v>3437304.4291523402</v>
      </c>
      <c r="T458" s="3"/>
      <c r="U458" s="91">
        <v>-1.24913967883913E-2</v>
      </c>
      <c r="V458" s="92">
        <v>-7.6365068707673303E-2</v>
      </c>
      <c r="W458" s="91">
        <v>5.9338674891478097E-3</v>
      </c>
      <c r="X458" s="92">
        <v>0.60189636478753505</v>
      </c>
      <c r="Y458" s="91">
        <v>-0.14132982412964301</v>
      </c>
      <c r="Z458" s="92">
        <v>4.0171734958712504</v>
      </c>
      <c r="AA458" s="91">
        <v>-0.16648903224355299</v>
      </c>
      <c r="AB458" s="92">
        <v>4.24912513644085</v>
      </c>
      <c r="AC458" s="91">
        <v>-0.22998537288745899</v>
      </c>
      <c r="AD458" s="92">
        <v>2.34965866364655</v>
      </c>
      <c r="AE458" s="91">
        <v>-0.18188501161785101</v>
      </c>
      <c r="AF458" s="93">
        <v>2.6509085329016702</v>
      </c>
      <c r="AG458" s="91">
        <v>1.13570493376756E-2</v>
      </c>
      <c r="AH458" s="92">
        <v>0.22947498164285199</v>
      </c>
      <c r="AI458" s="91">
        <v>-9.7221480972657495E-2</v>
      </c>
      <c r="AJ458" s="92">
        <v>4.7612275826395498</v>
      </c>
      <c r="AK458" s="91">
        <v>-6.79561999996076E-2</v>
      </c>
      <c r="AL458" s="91">
        <v>-1.6972670900941001E-2</v>
      </c>
      <c r="AM458" s="92">
        <v>-3.3109352601095501</v>
      </c>
      <c r="AN458" s="3"/>
      <c r="AO458" s="94">
        <v>8.0843188829021501E-2</v>
      </c>
      <c r="AP458" s="94">
        <v>-0.13252687408472399</v>
      </c>
      <c r="AQ458" s="94">
        <v>0.12947965233077399</v>
      </c>
      <c r="AR458" s="94">
        <v>-0.12659915025229601</v>
      </c>
      <c r="AS458" s="95">
        <v>5</v>
      </c>
      <c r="AT458" s="95">
        <v>7</v>
      </c>
      <c r="AU458" s="95">
        <v>7</v>
      </c>
      <c r="AV458" s="96">
        <v>5</v>
      </c>
      <c r="AW458" s="3"/>
      <c r="AX458" s="97">
        <v>0.32622373954043699</v>
      </c>
      <c r="AY458" s="98">
        <v>-0.40135829466589701</v>
      </c>
      <c r="AZ458" s="98">
        <v>0.87033890129623603</v>
      </c>
      <c r="BA458" s="98">
        <v>-0.53478016040207899</v>
      </c>
      <c r="BB458" s="89">
        <v>3.3176029072346902E-2</v>
      </c>
      <c r="BC458" s="99">
        <v>-43.4449496958987</v>
      </c>
      <c r="BD458" s="86">
        <v>43756</v>
      </c>
      <c r="BE458" s="86">
        <v>43908</v>
      </c>
      <c r="BF458" s="95"/>
      <c r="BG458" s="86"/>
      <c r="BH458" s="3"/>
    </row>
    <row r="459" spans="1:60" x14ac:dyDescent="0.25">
      <c r="A459" s="3"/>
      <c r="B459" s="81" t="s">
        <v>1622</v>
      </c>
      <c r="C459" s="81" t="s">
        <v>4312</v>
      </c>
      <c r="D459" s="81" t="s">
        <v>735</v>
      </c>
      <c r="E459" s="82" t="s">
        <v>1230</v>
      </c>
      <c r="F459" s="82" t="s">
        <v>1110</v>
      </c>
      <c r="G459" s="83" t="s">
        <v>1120</v>
      </c>
      <c r="H459" s="84" t="s">
        <v>1128</v>
      </c>
      <c r="I459" s="85" t="s">
        <v>3480</v>
      </c>
      <c r="J459" s="85" t="s">
        <v>4313</v>
      </c>
      <c r="K459" s="3"/>
      <c r="L459" s="86">
        <v>44029</v>
      </c>
      <c r="M459" s="87">
        <v>577.05410000029997</v>
      </c>
      <c r="N459" s="88">
        <v>577.05410000029997</v>
      </c>
      <c r="O459" s="88">
        <v>742.08619999978703</v>
      </c>
      <c r="P459" s="89">
        <f t="shared" si="7"/>
        <v>0.77761060642343915</v>
      </c>
      <c r="Q459" s="86">
        <v>43756</v>
      </c>
      <c r="R459" s="90">
        <v>381447.02500000002</v>
      </c>
      <c r="S459" s="90">
        <v>437552.14999218797</v>
      </c>
      <c r="T459" s="3"/>
      <c r="U459" s="91">
        <v>-1.26037781037667E-2</v>
      </c>
      <c r="V459" s="92">
        <v>-8.7603200245212107E-2</v>
      </c>
      <c r="W459" s="91">
        <v>2.5009793880599301E-3</v>
      </c>
      <c r="X459" s="92">
        <v>0.25860755467874702</v>
      </c>
      <c r="Y459" s="91">
        <v>-0.15895241822188799</v>
      </c>
      <c r="Z459" s="92">
        <v>2.2549140866467501</v>
      </c>
      <c r="AA459" s="91">
        <v>-0.20057517172157499</v>
      </c>
      <c r="AB459" s="92">
        <v>0.84051118863862895</v>
      </c>
      <c r="AC459" s="91">
        <v>-0.291640571122116</v>
      </c>
      <c r="AD459" s="92">
        <v>-3.8158611598191801</v>
      </c>
      <c r="AE459" s="91">
        <v>-0.27813267303019501</v>
      </c>
      <c r="AF459" s="93">
        <v>-6.9738576083327599</v>
      </c>
      <c r="AG459" s="91">
        <v>9.3998324937274395E-3</v>
      </c>
      <c r="AH459" s="92">
        <v>3.3753297248040298E-2</v>
      </c>
      <c r="AI459" s="91">
        <v>-0.117460230551806</v>
      </c>
      <c r="AJ459" s="92">
        <v>2.7373526247247399</v>
      </c>
      <c r="AK459" s="91">
        <v>-0.44166140955174299</v>
      </c>
      <c r="AL459" s="91">
        <v>-5.7297778224892702E-2</v>
      </c>
      <c r="AM459" s="92">
        <v>-24.591563041496599</v>
      </c>
      <c r="AN459" s="3"/>
      <c r="AO459" s="94">
        <v>8.0719714003935197E-2</v>
      </c>
      <c r="AP459" s="94">
        <v>-0.132823305908532</v>
      </c>
      <c r="AQ459" s="94">
        <v>0.12562524372522599</v>
      </c>
      <c r="AR459" s="94">
        <v>-0.129678475459514</v>
      </c>
      <c r="AS459" s="95">
        <v>5</v>
      </c>
      <c r="AT459" s="95">
        <v>7</v>
      </c>
      <c r="AU459" s="95">
        <v>6</v>
      </c>
      <c r="AV459" s="96">
        <v>6</v>
      </c>
      <c r="AW459" s="3"/>
      <c r="AX459" s="97">
        <v>0.32635756254137999</v>
      </c>
      <c r="AY459" s="98">
        <v>-0.50491398301073798</v>
      </c>
      <c r="AZ459" s="98">
        <v>0.10305051166722</v>
      </c>
      <c r="BA459" s="98">
        <v>-0.66970972731269296</v>
      </c>
      <c r="BB459" s="89">
        <v>3.3183200497806001E-2</v>
      </c>
      <c r="BC459" s="99">
        <v>-44.417265810887301</v>
      </c>
      <c r="BD459" s="86">
        <v>43756</v>
      </c>
      <c r="BE459" s="86">
        <v>43908</v>
      </c>
      <c r="BF459" s="95"/>
      <c r="BG459" s="86"/>
      <c r="BH459" s="3"/>
    </row>
    <row r="460" spans="1:60" x14ac:dyDescent="0.25">
      <c r="A460" s="3"/>
      <c r="B460" s="81" t="s">
        <v>1623</v>
      </c>
      <c r="C460" s="81" t="s">
        <v>4314</v>
      </c>
      <c r="D460" s="81" t="s">
        <v>735</v>
      </c>
      <c r="E460" s="82" t="s">
        <v>1218</v>
      </c>
      <c r="F460" s="82" t="s">
        <v>1110</v>
      </c>
      <c r="G460" s="83" t="s">
        <v>1120</v>
      </c>
      <c r="H460" s="84" t="s">
        <v>1128</v>
      </c>
      <c r="I460" s="85" t="s">
        <v>3480</v>
      </c>
      <c r="J460" s="85" t="s">
        <v>4315</v>
      </c>
      <c r="K460" s="3"/>
      <c r="L460" s="86">
        <v>44029</v>
      </c>
      <c r="M460" s="87">
        <v>478.30360000021801</v>
      </c>
      <c r="N460" s="88">
        <v>478.30360000021801</v>
      </c>
      <c r="O460" s="88">
        <v>620.07430000044405</v>
      </c>
      <c r="P460" s="89">
        <f t="shared" si="7"/>
        <v>0.77136497997074782</v>
      </c>
      <c r="Q460" s="86">
        <v>43756</v>
      </c>
      <c r="R460" s="90">
        <v>3258793.8289999999</v>
      </c>
      <c r="S460" s="90">
        <v>3480816.0792148402</v>
      </c>
      <c r="T460" s="3"/>
      <c r="U460" s="91">
        <v>-1.26329596441792E-2</v>
      </c>
      <c r="V460" s="92">
        <v>-9.0521354286465794E-2</v>
      </c>
      <c r="W460" s="91">
        <v>1.6139202143676801E-3</v>
      </c>
      <c r="X460" s="92">
        <v>0.16990163730952201</v>
      </c>
      <c r="Y460" s="91">
        <v>-0.16345872496458499</v>
      </c>
      <c r="Z460" s="92">
        <v>1.8042834123771201</v>
      </c>
      <c r="AA460" s="91">
        <v>-0.20917462956102101</v>
      </c>
      <c r="AB460" s="92">
        <v>-1.9434595305938301E-2</v>
      </c>
      <c r="AC460" s="91">
        <v>-0.30802695708727701</v>
      </c>
      <c r="AD460" s="92">
        <v>-5.4544997563352799</v>
      </c>
      <c r="AE460" s="91">
        <v>-0.304294071795011</v>
      </c>
      <c r="AF460" s="93">
        <v>-9.5899974848143792</v>
      </c>
      <c r="AG460" s="91">
        <v>8.89350969919178E-3</v>
      </c>
      <c r="AH460" s="92">
        <v>-1.6878982205526E-2</v>
      </c>
      <c r="AI460" s="91">
        <v>-0.122629691799375</v>
      </c>
      <c r="AJ460" s="92">
        <v>2.2204064999677899</v>
      </c>
      <c r="AK460" s="91">
        <v>-0.53544716394681002</v>
      </c>
      <c r="AL460" s="91">
        <v>-7.4686687461508E-2</v>
      </c>
      <c r="AM460" s="92">
        <v>-33.970138481003197</v>
      </c>
      <c r="AN460" s="3"/>
      <c r="AO460" s="94">
        <v>8.0687726984324401E-2</v>
      </c>
      <c r="AP460" s="94">
        <v>-0.13290004660753801</v>
      </c>
      <c r="AQ460" s="94">
        <v>0.124629514688422</v>
      </c>
      <c r="AR460" s="94">
        <v>-0.13047436081702499</v>
      </c>
      <c r="AS460" s="95">
        <v>5</v>
      </c>
      <c r="AT460" s="95">
        <v>7</v>
      </c>
      <c r="AU460" s="95">
        <v>5</v>
      </c>
      <c r="AV460" s="96">
        <v>7</v>
      </c>
      <c r="AW460" s="3"/>
      <c r="AX460" s="97">
        <v>0.32639317846333099</v>
      </c>
      <c r="AY460" s="98">
        <v>-0.53105280433101099</v>
      </c>
      <c r="AZ460" s="98">
        <v>-9.1556377813048997E-2</v>
      </c>
      <c r="BA460" s="98">
        <v>-0.70355047850807795</v>
      </c>
      <c r="BB460" s="89">
        <v>3.3185156423933201E-2</v>
      </c>
      <c r="BC460" s="99">
        <v>-44.666389173129602</v>
      </c>
      <c r="BD460" s="86">
        <v>43756</v>
      </c>
      <c r="BE460" s="86">
        <v>43908</v>
      </c>
      <c r="BF460" s="95"/>
      <c r="BG460" s="86"/>
      <c r="BH460" s="3"/>
    </row>
    <row r="461" spans="1:60" x14ac:dyDescent="0.25">
      <c r="A461" s="3"/>
      <c r="B461" s="81" t="s">
        <v>115</v>
      </c>
      <c r="C461" s="81" t="s">
        <v>4316</v>
      </c>
      <c r="D461" s="81" t="s">
        <v>735</v>
      </c>
      <c r="E461" s="82" t="s">
        <v>1231</v>
      </c>
      <c r="F461" s="82" t="s">
        <v>1110</v>
      </c>
      <c r="G461" s="83" t="s">
        <v>1120</v>
      </c>
      <c r="H461" s="84" t="s">
        <v>1128</v>
      </c>
      <c r="I461" s="85" t="s">
        <v>3480</v>
      </c>
      <c r="J461" s="85" t="s">
        <v>1096</v>
      </c>
      <c r="K461" s="3"/>
      <c r="L461" s="86">
        <v>44029</v>
      </c>
      <c r="M461" s="87">
        <v>1012.98350000009</v>
      </c>
      <c r="N461" s="88">
        <v>1012.98350000009</v>
      </c>
      <c r="O461" s="88">
        <v>1082.29040000029</v>
      </c>
      <c r="P461" s="89">
        <f t="shared" si="7"/>
        <v>0.93596275084747915</v>
      </c>
      <c r="Q461" s="86">
        <v>44018</v>
      </c>
      <c r="R461" s="90">
        <v>52497.180999999997</v>
      </c>
      <c r="S461" s="90">
        <v>2881.18066030502</v>
      </c>
      <c r="T461" s="3"/>
      <c r="U461" s="91">
        <v>-1.25183133059181E-2</v>
      </c>
      <c r="V461" s="92">
        <v>-7.9056720460357596E-2</v>
      </c>
      <c r="W461" s="91">
        <v>1.08874249253859E-2</v>
      </c>
      <c r="X461" s="92">
        <v>1.09725210841134</v>
      </c>
      <c r="Y461" s="91">
        <v>1.08874249253859E-2</v>
      </c>
      <c r="Z461" s="92">
        <v>19.238898401381402</v>
      </c>
      <c r="AA461" s="91">
        <v>1.08874249253859E-2</v>
      </c>
      <c r="AB461" s="92">
        <v>21.986770853342001</v>
      </c>
      <c r="AC461" s="91">
        <v>1.08874249253859E-2</v>
      </c>
      <c r="AD461" s="92">
        <v>26.436938444938299</v>
      </c>
      <c r="AE461" s="91">
        <v>1.08874249253859E-2</v>
      </c>
      <c r="AF461" s="93">
        <v>21.928152187232602</v>
      </c>
      <c r="AG461" s="91">
        <v>1.08874249253859E-2</v>
      </c>
      <c r="AH461" s="92">
        <v>0.18251254041388201</v>
      </c>
      <c r="AI461" s="91">
        <v>1.08874249253859E-2</v>
      </c>
      <c r="AJ461" s="92">
        <v>15.5721181724512</v>
      </c>
      <c r="AK461" s="91">
        <v>1.29835000007006E-2</v>
      </c>
      <c r="AL461" s="91">
        <v>3.1186307096504602E-3</v>
      </c>
      <c r="AM461" s="92">
        <v>4.1468772668886196</v>
      </c>
      <c r="AN461" s="3"/>
      <c r="AO461" s="94">
        <v>3.4616877843291101E-2</v>
      </c>
      <c r="AP461" s="94">
        <v>-3.4900685797765597E-2</v>
      </c>
      <c r="AQ461" s="94">
        <v>1.08874249253859E-2</v>
      </c>
      <c r="AR461" s="94">
        <v>0</v>
      </c>
      <c r="AS461" s="95">
        <v>1</v>
      </c>
      <c r="AT461" s="95">
        <v>0</v>
      </c>
      <c r="AU461" s="95">
        <v>8</v>
      </c>
      <c r="AV461" s="96">
        <v>4</v>
      </c>
      <c r="AW461" s="3"/>
      <c r="AX461" s="97">
        <v>7.1576311792450706E-2</v>
      </c>
      <c r="AY461" s="98">
        <v>-3.7806743527198698E-2</v>
      </c>
      <c r="AZ461" s="98">
        <v>0.60929802838745695</v>
      </c>
      <c r="BA461" s="98">
        <v>-5.5438794728615903E-2</v>
      </c>
      <c r="BB461" s="89">
        <v>7.3823598596209202E-3</v>
      </c>
      <c r="BC461" s="99">
        <v>-6.4037249152534104</v>
      </c>
      <c r="BD461" s="86">
        <v>44018</v>
      </c>
      <c r="BE461" s="86">
        <v>44029</v>
      </c>
      <c r="BF461" s="95"/>
      <c r="BG461" s="86"/>
      <c r="BH461" s="3"/>
    </row>
    <row r="462" spans="1:60" x14ac:dyDescent="0.25">
      <c r="A462" s="3"/>
      <c r="B462" s="81" t="s">
        <v>1624</v>
      </c>
      <c r="C462" s="81" t="s">
        <v>4317</v>
      </c>
      <c r="D462" s="81" t="s">
        <v>736</v>
      </c>
      <c r="E462" s="82" t="s">
        <v>1170</v>
      </c>
      <c r="F462" s="82" t="s">
        <v>1110</v>
      </c>
      <c r="G462" s="83" t="s">
        <v>1120</v>
      </c>
      <c r="H462" s="84" t="s">
        <v>1130</v>
      </c>
      <c r="I462" s="85" t="s">
        <v>3480</v>
      </c>
      <c r="J462" s="85" t="s">
        <v>4318</v>
      </c>
      <c r="K462" s="3"/>
      <c r="L462" s="86">
        <v>44029</v>
      </c>
      <c r="M462" s="87">
        <v>1231.6381999999301</v>
      </c>
      <c r="N462" s="88">
        <v>1231.6381999999301</v>
      </c>
      <c r="O462" s="88">
        <v>1845.4700000006701</v>
      </c>
      <c r="P462" s="89">
        <f t="shared" si="7"/>
        <v>0.66738456870037599</v>
      </c>
      <c r="Q462" s="86">
        <v>43664</v>
      </c>
      <c r="R462" s="90">
        <v>319778.03499999997</v>
      </c>
      <c r="S462" s="90">
        <v>412124.37966015597</v>
      </c>
      <c r="T462" s="3"/>
      <c r="U462" s="91">
        <v>-1.2437243880413E-2</v>
      </c>
      <c r="V462" s="92">
        <v>-7.0949777909845593E-2</v>
      </c>
      <c r="W462" s="91">
        <v>1.9308493961943899E-2</v>
      </c>
      <c r="X462" s="92">
        <v>1.93935901206714</v>
      </c>
      <c r="Y462" s="91">
        <v>-0.14693345386884199</v>
      </c>
      <c r="Z462" s="92">
        <v>3.45681052195141</v>
      </c>
      <c r="AA462" s="91">
        <v>-0.33406639989058001</v>
      </c>
      <c r="AB462" s="92">
        <v>-12.5086116282619</v>
      </c>
      <c r="AC462" s="91">
        <v>-0.36280422425537801</v>
      </c>
      <c r="AD462" s="92">
        <v>-10.9322264731454</v>
      </c>
      <c r="AE462" s="91">
        <v>-0.36550481989630501</v>
      </c>
      <c r="AF462" s="93">
        <v>-15.711072294943699</v>
      </c>
      <c r="AG462" s="91">
        <v>3.9661792252445602E-3</v>
      </c>
      <c r="AH462" s="92">
        <v>-0.50961202960024798</v>
      </c>
      <c r="AI462" s="91">
        <v>-0.122809736453783</v>
      </c>
      <c r="AJ462" s="92">
        <v>2.2024020345270401</v>
      </c>
      <c r="AK462" s="91">
        <v>0.23163820000074301</v>
      </c>
      <c r="AL462" s="91">
        <v>1.6200528771150899E-2</v>
      </c>
      <c r="AM462" s="92">
        <v>-22.124067953147499</v>
      </c>
      <c r="AN462" s="3"/>
      <c r="AO462" s="94">
        <v>0.110502251247526</v>
      </c>
      <c r="AP462" s="94">
        <v>-8.3015000728628399E-2</v>
      </c>
      <c r="AQ462" s="94">
        <v>0.13456100225274001</v>
      </c>
      <c r="AR462" s="94">
        <v>-0.16972398156038301</v>
      </c>
      <c r="AS462" s="95">
        <v>5</v>
      </c>
      <c r="AT462" s="95">
        <v>7</v>
      </c>
      <c r="AU462" s="95">
        <v>1</v>
      </c>
      <c r="AV462" s="96">
        <v>11</v>
      </c>
      <c r="AW462" s="3"/>
      <c r="AX462" s="97">
        <v>0.256866186642146</v>
      </c>
      <c r="AY462" s="98">
        <v>-1.2312157008800599</v>
      </c>
      <c r="AZ462" s="98">
        <v>-0.94732114338694395</v>
      </c>
      <c r="BA462" s="98">
        <v>-1.65198823922037</v>
      </c>
      <c r="BB462" s="89">
        <v>2.64758954028366E-2</v>
      </c>
      <c r="BC462" s="99">
        <v>-49.177727083093501</v>
      </c>
      <c r="BD462" s="86">
        <v>43664</v>
      </c>
      <c r="BE462" s="86">
        <v>43914</v>
      </c>
      <c r="BF462" s="95"/>
      <c r="BG462" s="86"/>
      <c r="BH462" s="3"/>
    </row>
    <row r="463" spans="1:60" x14ac:dyDescent="0.25">
      <c r="A463" s="3"/>
      <c r="B463" s="81" t="s">
        <v>1625</v>
      </c>
      <c r="C463" s="81" t="s">
        <v>4319</v>
      </c>
      <c r="D463" s="81" t="s">
        <v>736</v>
      </c>
      <c r="E463" s="82" t="s">
        <v>1216</v>
      </c>
      <c r="F463" s="82" t="s">
        <v>1110</v>
      </c>
      <c r="G463" s="83" t="s">
        <v>1120</v>
      </c>
      <c r="H463" s="84" t="s">
        <v>1130</v>
      </c>
      <c r="I463" s="85" t="s">
        <v>3480</v>
      </c>
      <c r="J463" s="85" t="s">
        <v>4320</v>
      </c>
      <c r="K463" s="3"/>
      <c r="L463" s="86">
        <v>44029</v>
      </c>
      <c r="M463" s="87">
        <v>966.84100000001501</v>
      </c>
      <c r="N463" s="88">
        <v>966.84100000001501</v>
      </c>
      <c r="O463" s="88">
        <v>1477.9254999999</v>
      </c>
      <c r="P463" s="89">
        <f t="shared" si="7"/>
        <v>0.65418791407285448</v>
      </c>
      <c r="Q463" s="86">
        <v>43664</v>
      </c>
      <c r="R463" s="90">
        <v>714427.11399999994</v>
      </c>
      <c r="S463" s="90">
        <v>1187413.7838320299</v>
      </c>
      <c r="T463" s="3"/>
      <c r="U463" s="91">
        <v>-1.2491231481362801E-2</v>
      </c>
      <c r="V463" s="92">
        <v>-7.6348538004822303E-2</v>
      </c>
      <c r="W463" s="91">
        <v>1.76388873969699E-2</v>
      </c>
      <c r="X463" s="92">
        <v>1.77239835556975</v>
      </c>
      <c r="Y463" s="91">
        <v>-0.15537600728290299</v>
      </c>
      <c r="Z463" s="92">
        <v>2.6125551805453102</v>
      </c>
      <c r="AA463" s="91">
        <v>-0.347270158272586</v>
      </c>
      <c r="AB463" s="92">
        <v>-13.828987466462401</v>
      </c>
      <c r="AC463" s="91">
        <v>-0.38780618365563002</v>
      </c>
      <c r="AD463" s="92">
        <v>-13.432422413170601</v>
      </c>
      <c r="AE463" s="91">
        <v>-0.40247266202815801</v>
      </c>
      <c r="AF463" s="93">
        <v>-19.407856508129001</v>
      </c>
      <c r="AG463" s="91">
        <v>3.0340805478772399E-3</v>
      </c>
      <c r="AH463" s="92">
        <v>-0.60282189733697999</v>
      </c>
      <c r="AI463" s="91">
        <v>-0.13229740546652499</v>
      </c>
      <c r="AJ463" s="92">
        <v>1.2536351332528299</v>
      </c>
      <c r="AK463" s="91">
        <v>-3.3158999999613997E-2</v>
      </c>
      <c r="AL463" s="91">
        <v>-2.5977061868616099E-3</v>
      </c>
      <c r="AM463" s="92">
        <v>-48.603787953208702</v>
      </c>
      <c r="AN463" s="3"/>
      <c r="AO463" s="94">
        <v>0.110441437966074</v>
      </c>
      <c r="AP463" s="94">
        <v>-8.3165410799701897E-2</v>
      </c>
      <c r="AQ463" s="94">
        <v>0.13270220309830599</v>
      </c>
      <c r="AR463" s="94">
        <v>-0.17112924447806999</v>
      </c>
      <c r="AS463" s="95">
        <v>5</v>
      </c>
      <c r="AT463" s="95">
        <v>7</v>
      </c>
      <c r="AU463" s="95">
        <v>1</v>
      </c>
      <c r="AV463" s="96">
        <v>11</v>
      </c>
      <c r="AW463" s="3"/>
      <c r="AX463" s="97">
        <v>0.25691056259122003</v>
      </c>
      <c r="AY463" s="98">
        <v>-1.2801298485592301</v>
      </c>
      <c r="AZ463" s="98">
        <v>-1.02933456845858</v>
      </c>
      <c r="BA463" s="98">
        <v>-1.71275312353464</v>
      </c>
      <c r="BB463" s="89">
        <v>2.6478280779956599E-2</v>
      </c>
      <c r="BC463" s="99">
        <v>-49.868602984410202</v>
      </c>
      <c r="BD463" s="86">
        <v>43664</v>
      </c>
      <c r="BE463" s="86">
        <v>43914</v>
      </c>
      <c r="BF463" s="95"/>
      <c r="BG463" s="86"/>
      <c r="BH463" s="3"/>
    </row>
    <row r="464" spans="1:60" x14ac:dyDescent="0.25">
      <c r="A464" s="3"/>
      <c r="B464" s="81" t="s">
        <v>1626</v>
      </c>
      <c r="C464" s="81" t="s">
        <v>4321</v>
      </c>
      <c r="D464" s="81" t="s">
        <v>736</v>
      </c>
      <c r="E464" s="82" t="s">
        <v>1228</v>
      </c>
      <c r="F464" s="82" t="s">
        <v>1110</v>
      </c>
      <c r="G464" s="83" t="s">
        <v>1120</v>
      </c>
      <c r="H464" s="84" t="s">
        <v>1130</v>
      </c>
      <c r="I464" s="85" t="s">
        <v>3480</v>
      </c>
      <c r="J464" s="85" t="s">
        <v>4322</v>
      </c>
      <c r="K464" s="3"/>
      <c r="L464" s="86">
        <v>44029</v>
      </c>
      <c r="M464" s="87">
        <v>1155.87209999934</v>
      </c>
      <c r="N464" s="88">
        <v>1155.87209999934</v>
      </c>
      <c r="O464" s="88">
        <v>1742.0026999991401</v>
      </c>
      <c r="P464" s="89">
        <f t="shared" si="7"/>
        <v>0.66353060187559443</v>
      </c>
      <c r="Q464" s="86">
        <v>43664</v>
      </c>
      <c r="R464" s="90">
        <v>1505202.3089999999</v>
      </c>
      <c r="S464" s="90">
        <v>2286159.9901171899</v>
      </c>
      <c r="T464" s="3"/>
      <c r="U464" s="91">
        <v>-1.24529282647927E-2</v>
      </c>
      <c r="V464" s="92">
        <v>-7.2518216347816605E-2</v>
      </c>
      <c r="W464" s="91">
        <v>1.88240640782169E-2</v>
      </c>
      <c r="X464" s="92">
        <v>1.89091602369444</v>
      </c>
      <c r="Y464" s="91">
        <v>-0.149389914092317</v>
      </c>
      <c r="Z464" s="92">
        <v>3.2111644996039099</v>
      </c>
      <c r="AA464" s="91">
        <v>-0.33792250774160498</v>
      </c>
      <c r="AB464" s="92">
        <v>-12.8942224133643</v>
      </c>
      <c r="AC464" s="91">
        <v>-0.37015780437213802</v>
      </c>
      <c r="AD464" s="92">
        <v>-11.667584484821401</v>
      </c>
      <c r="AE464" s="91">
        <v>-0.37645452949684099</v>
      </c>
      <c r="AF464" s="93">
        <v>-16.806043254997299</v>
      </c>
      <c r="AG464" s="91">
        <v>3.6957631709810799E-3</v>
      </c>
      <c r="AH464" s="92">
        <v>-0.53665363502659602</v>
      </c>
      <c r="AI464" s="91">
        <v>-0.12557126902363999</v>
      </c>
      <c r="AJ464" s="92">
        <v>1.9262487775413299</v>
      </c>
      <c r="AK464" s="91">
        <v>0.155872100000124</v>
      </c>
      <c r="AL464" s="91">
        <v>1.1236053545872E-2</v>
      </c>
      <c r="AM464" s="92">
        <v>-29.700677953223899</v>
      </c>
      <c r="AN464" s="3"/>
      <c r="AO464" s="94">
        <v>0.110484614804591</v>
      </c>
      <c r="AP464" s="94">
        <v>-8.3058617194183199E-2</v>
      </c>
      <c r="AQ464" s="94">
        <v>0.13402188258987699</v>
      </c>
      <c r="AR464" s="94">
        <v>-0.170131558540452</v>
      </c>
      <c r="AS464" s="95">
        <v>5</v>
      </c>
      <c r="AT464" s="95">
        <v>7</v>
      </c>
      <c r="AU464" s="95">
        <v>1</v>
      </c>
      <c r="AV464" s="96">
        <v>11</v>
      </c>
      <c r="AW464" s="3"/>
      <c r="AX464" s="97">
        <v>0.25687888740561898</v>
      </c>
      <c r="AY464" s="98">
        <v>-1.2455000814698001</v>
      </c>
      <c r="AZ464" s="98">
        <v>-0.97126259973447304</v>
      </c>
      <c r="BA464" s="98">
        <v>-1.6697799267894899</v>
      </c>
      <c r="BB464" s="89">
        <v>2.6476569539881901E-2</v>
      </c>
      <c r="BC464" s="99">
        <v>-49.379045164445401</v>
      </c>
      <c r="BD464" s="86">
        <v>43664</v>
      </c>
      <c r="BE464" s="86">
        <v>43914</v>
      </c>
      <c r="BF464" s="95"/>
      <c r="BG464" s="86"/>
      <c r="BH464" s="3"/>
    </row>
    <row r="465" spans="1:60" x14ac:dyDescent="0.25">
      <c r="A465" s="3"/>
      <c r="B465" s="81" t="s">
        <v>116</v>
      </c>
      <c r="C465" s="81" t="s">
        <v>4323</v>
      </c>
      <c r="D465" s="81" t="s">
        <v>736</v>
      </c>
      <c r="E465" s="82" t="s">
        <v>1229</v>
      </c>
      <c r="F465" s="82" t="s">
        <v>1110</v>
      </c>
      <c r="G465" s="83" t="s">
        <v>1120</v>
      </c>
      <c r="H465" s="84" t="s">
        <v>1130</v>
      </c>
      <c r="I465" s="85" t="s">
        <v>3480</v>
      </c>
      <c r="J465" s="85" t="s">
        <v>1096</v>
      </c>
      <c r="K465" s="3"/>
      <c r="L465" s="86">
        <v>44029</v>
      </c>
      <c r="M465" s="87">
        <v>746.54580000042904</v>
      </c>
      <c r="N465" s="88">
        <v>746.54580000042904</v>
      </c>
      <c r="O465" s="88">
        <v>1225.2305999994301</v>
      </c>
      <c r="P465" s="89">
        <f t="shared" si="7"/>
        <v>0.60931044327555672</v>
      </c>
      <c r="Q465" s="86">
        <v>43664</v>
      </c>
      <c r="R465" s="90">
        <v>0</v>
      </c>
      <c r="S465" s="90">
        <v>735681.54934375</v>
      </c>
      <c r="T465" s="3"/>
      <c r="U465" s="91">
        <v>0</v>
      </c>
      <c r="V465" s="92">
        <v>1.17277461013146</v>
      </c>
      <c r="W465" s="91">
        <v>0</v>
      </c>
      <c r="X465" s="92">
        <v>8.5096158727537806E-3</v>
      </c>
      <c r="Y465" s="91">
        <v>-0.23047875818709099</v>
      </c>
      <c r="Z465" s="92">
        <v>-4.89771990987356</v>
      </c>
      <c r="AA465" s="91">
        <v>-0.39197430892614599</v>
      </c>
      <c r="AB465" s="92">
        <v>-18.299402531818501</v>
      </c>
      <c r="AC465" s="91">
        <v>-0.40408086569455898</v>
      </c>
      <c r="AD465" s="92">
        <v>-15.0598906170635</v>
      </c>
      <c r="AE465" s="91">
        <v>-0.39219177586957799</v>
      </c>
      <c r="AF465" s="93">
        <v>-18.379767892271001</v>
      </c>
      <c r="AG465" s="91">
        <v>0</v>
      </c>
      <c r="AH465" s="92">
        <v>-0.90622995212470403</v>
      </c>
      <c r="AI465" s="91">
        <v>-0.207834833986417</v>
      </c>
      <c r="AJ465" s="92">
        <v>-6.3001077187363999</v>
      </c>
      <c r="AK465" s="91">
        <v>-0.253454199999396</v>
      </c>
      <c r="AL465" s="91">
        <v>-7.0603525100523298E-2</v>
      </c>
      <c r="AM465" s="92">
        <v>-22.642063563485902</v>
      </c>
      <c r="AN465" s="3"/>
      <c r="AO465" s="94">
        <v>0.110575362805394</v>
      </c>
      <c r="AP465" s="94">
        <v>-8.2834537619491999E-2</v>
      </c>
      <c r="AQ465" s="94">
        <v>0.136795467478805</v>
      </c>
      <c r="AR465" s="94">
        <v>-0.16803418731084099</v>
      </c>
      <c r="AS465" s="95">
        <v>3</v>
      </c>
      <c r="AT465" s="95">
        <v>7</v>
      </c>
      <c r="AU465" s="95">
        <v>2</v>
      </c>
      <c r="AV465" s="96">
        <v>10</v>
      </c>
      <c r="AW465" s="3"/>
      <c r="AX465" s="97">
        <v>0.24111134306003801</v>
      </c>
      <c r="AY465" s="98">
        <v>-1.5985206395198499</v>
      </c>
      <c r="AZ465" s="98">
        <v>-1.2069994031226099</v>
      </c>
      <c r="BA465" s="98">
        <v>-2.0870346480514899</v>
      </c>
      <c r="BB465" s="89">
        <v>2.48366068524047E-2</v>
      </c>
      <c r="BC465" s="99">
        <v>-48.336100975633599</v>
      </c>
      <c r="BD465" s="86">
        <v>43664</v>
      </c>
      <c r="BE465" s="86">
        <v>43914</v>
      </c>
      <c r="BF465" s="95"/>
      <c r="BG465" s="86"/>
      <c r="BH465" s="3"/>
    </row>
    <row r="466" spans="1:60" x14ac:dyDescent="0.25">
      <c r="A466" s="3"/>
      <c r="B466" s="81" t="s">
        <v>1627</v>
      </c>
      <c r="C466" s="81" t="s">
        <v>4324</v>
      </c>
      <c r="D466" s="81" t="s">
        <v>736</v>
      </c>
      <c r="E466" s="82" t="s">
        <v>1230</v>
      </c>
      <c r="F466" s="82" t="s">
        <v>1110</v>
      </c>
      <c r="G466" s="83" t="s">
        <v>1120</v>
      </c>
      <c r="H466" s="84" t="s">
        <v>1130</v>
      </c>
      <c r="I466" s="85" t="s">
        <v>3480</v>
      </c>
      <c r="J466" s="85" t="s">
        <v>4325</v>
      </c>
      <c r="K466" s="3"/>
      <c r="L466" s="86">
        <v>44029</v>
      </c>
      <c r="M466" s="87">
        <v>994.98599999956798</v>
      </c>
      <c r="N466" s="88">
        <v>994.98599999956798</v>
      </c>
      <c r="O466" s="88">
        <v>1517.4584999997201</v>
      </c>
      <c r="P466" s="89">
        <f t="shared" si="7"/>
        <v>0.65569239620045727</v>
      </c>
      <c r="Q466" s="86">
        <v>43664</v>
      </c>
      <c r="R466" s="90">
        <v>132120.99299999999</v>
      </c>
      <c r="S466" s="90">
        <v>175805.58969458001</v>
      </c>
      <c r="T466" s="3"/>
      <c r="U466" s="91">
        <v>-1.24850443962714E-2</v>
      </c>
      <c r="V466" s="92">
        <v>-7.5729829495685394E-2</v>
      </c>
      <c r="W466" s="91">
        <v>1.7830909411713902E-2</v>
      </c>
      <c r="X466" s="92">
        <v>1.79160055704415</v>
      </c>
      <c r="Y466" s="91">
        <v>-0.15440932450656</v>
      </c>
      <c r="Z466" s="92">
        <v>2.7092234581796202</v>
      </c>
      <c r="AA466" s="91">
        <v>-0.34576489576313202</v>
      </c>
      <c r="AB466" s="92">
        <v>-13.678461215517</v>
      </c>
      <c r="AC466" s="91">
        <v>-0.38498155753244601</v>
      </c>
      <c r="AD466" s="92">
        <v>-13.1499598008522</v>
      </c>
      <c r="AE466" s="91">
        <v>-0.398333353892667</v>
      </c>
      <c r="AF466" s="93">
        <v>-18.99392569458</v>
      </c>
      <c r="AG466" s="91">
        <v>3.1412373173225201E-3</v>
      </c>
      <c r="AH466" s="92">
        <v>-0.59210622039245198</v>
      </c>
      <c r="AI466" s="91">
        <v>-0.131211445328518</v>
      </c>
      <c r="AJ466" s="92">
        <v>1.36223114705354</v>
      </c>
      <c r="AK466" s="91">
        <v>-5.0140000003011699E-3</v>
      </c>
      <c r="AL466" s="91">
        <v>-3.8765251156291897E-4</v>
      </c>
      <c r="AM466" s="92">
        <v>-45.789287953230101</v>
      </c>
      <c r="AN466" s="3"/>
      <c r="AO466" s="94">
        <v>0.110448467188689</v>
      </c>
      <c r="AP466" s="94">
        <v>-8.3148030393203995E-2</v>
      </c>
      <c r="AQ466" s="94">
        <v>0.13291619374285801</v>
      </c>
      <c r="AR466" s="94">
        <v>-0.17096792833501201</v>
      </c>
      <c r="AS466" s="95">
        <v>5</v>
      </c>
      <c r="AT466" s="95">
        <v>7</v>
      </c>
      <c r="AU466" s="95">
        <v>1</v>
      </c>
      <c r="AV466" s="96">
        <v>11</v>
      </c>
      <c r="AW466" s="3"/>
      <c r="AX466" s="97">
        <v>0.25690535354980998</v>
      </c>
      <c r="AY466" s="98">
        <v>-1.2745535199173901</v>
      </c>
      <c r="AZ466" s="98">
        <v>-1.01997982085413</v>
      </c>
      <c r="BA466" s="98">
        <v>-1.70584893783234</v>
      </c>
      <c r="BB466" s="89">
        <v>2.6477996129397101E-2</v>
      </c>
      <c r="BC466" s="99">
        <v>-49.789612038817701</v>
      </c>
      <c r="BD466" s="86">
        <v>43664</v>
      </c>
      <c r="BE466" s="86">
        <v>43914</v>
      </c>
      <c r="BF466" s="95"/>
      <c r="BG466" s="86"/>
      <c r="BH466" s="3"/>
    </row>
    <row r="467" spans="1:60" x14ac:dyDescent="0.25">
      <c r="A467" s="3"/>
      <c r="B467" s="81" t="s">
        <v>1628</v>
      </c>
      <c r="C467" s="81" t="s">
        <v>4326</v>
      </c>
      <c r="D467" s="81" t="s">
        <v>736</v>
      </c>
      <c r="E467" s="82" t="s">
        <v>1218</v>
      </c>
      <c r="F467" s="82" t="s">
        <v>1110</v>
      </c>
      <c r="G467" s="83" t="s">
        <v>1120</v>
      </c>
      <c r="H467" s="84" t="s">
        <v>1130</v>
      </c>
      <c r="I467" s="85" t="s">
        <v>3480</v>
      </c>
      <c r="J467" s="85" t="s">
        <v>4327</v>
      </c>
      <c r="K467" s="3"/>
      <c r="L467" s="86">
        <v>44029</v>
      </c>
      <c r="M467" s="87">
        <v>787.84669999964501</v>
      </c>
      <c r="N467" s="88">
        <v>787.84669999964501</v>
      </c>
      <c r="O467" s="88">
        <v>1214.5791999995699</v>
      </c>
      <c r="P467" s="89">
        <f t="shared" si="7"/>
        <v>0.64865815255186654</v>
      </c>
      <c r="Q467" s="86">
        <v>43664</v>
      </c>
      <c r="R467" s="90">
        <v>951393.85</v>
      </c>
      <c r="S467" s="90">
        <v>1964283.34699219</v>
      </c>
      <c r="T467" s="3"/>
      <c r="U467" s="91">
        <v>-1.25141806374813E-2</v>
      </c>
      <c r="V467" s="92">
        <v>-7.8643453616678002E-2</v>
      </c>
      <c r="W467" s="91">
        <v>1.6930147570747098E-2</v>
      </c>
      <c r="X467" s="92">
        <v>1.7015243729474601</v>
      </c>
      <c r="Y467" s="91">
        <v>-0.15893912619692899</v>
      </c>
      <c r="Z467" s="92">
        <v>2.2562432891427302</v>
      </c>
      <c r="AA467" s="91">
        <v>-0.35280267558002398</v>
      </c>
      <c r="AB467" s="92">
        <v>-14.3822391972062</v>
      </c>
      <c r="AC467" s="91">
        <v>-0.39922116897767401</v>
      </c>
      <c r="AD467" s="92">
        <v>-14.573920945375001</v>
      </c>
      <c r="AE467" s="91">
        <v>-0.420151378770242</v>
      </c>
      <c r="AF467" s="93">
        <v>-21.175728182337501</v>
      </c>
      <c r="AG467" s="91">
        <v>2.6379089449619598E-3</v>
      </c>
      <c r="AH467" s="92">
        <v>-0.64243905762850795</v>
      </c>
      <c r="AI467" s="91">
        <v>-0.1362992099658</v>
      </c>
      <c r="AJ467" s="92">
        <v>0.85345468332525298</v>
      </c>
      <c r="AK467" s="91">
        <v>-0.21215330000006399</v>
      </c>
      <c r="AL467" s="91">
        <v>-1.8224854135041799E-2</v>
      </c>
      <c r="AM467" s="92">
        <v>-66.503217953257305</v>
      </c>
      <c r="AN467" s="3"/>
      <c r="AO467" s="94">
        <v>0.110415588742471</v>
      </c>
      <c r="AP467" s="94">
        <v>-8.3229266211710604E-2</v>
      </c>
      <c r="AQ467" s="94">
        <v>0.131913482901</v>
      </c>
      <c r="AR467" s="94">
        <v>-0.17172607272747001</v>
      </c>
      <c r="AS467" s="95">
        <v>5</v>
      </c>
      <c r="AT467" s="95">
        <v>7</v>
      </c>
      <c r="AU467" s="95">
        <v>1</v>
      </c>
      <c r="AV467" s="96">
        <v>11</v>
      </c>
      <c r="AW467" s="3"/>
      <c r="AX467" s="97">
        <v>0.25692992691067001</v>
      </c>
      <c r="AY467" s="98">
        <v>-1.3006296213370701</v>
      </c>
      <c r="AZ467" s="98">
        <v>-1.06373064053696</v>
      </c>
      <c r="BA467" s="98">
        <v>-1.7380835375370201</v>
      </c>
      <c r="BB467" s="89">
        <v>2.64793462121088E-2</v>
      </c>
      <c r="BC467" s="99">
        <v>-50.159405002137603</v>
      </c>
      <c r="BD467" s="86">
        <v>43664</v>
      </c>
      <c r="BE467" s="86">
        <v>43914</v>
      </c>
      <c r="BF467" s="95"/>
      <c r="BG467" s="86"/>
      <c r="BH467" s="3"/>
    </row>
    <row r="468" spans="1:60" x14ac:dyDescent="0.25">
      <c r="A468" s="3"/>
      <c r="B468" s="81" t="s">
        <v>117</v>
      </c>
      <c r="C468" s="81" t="s">
        <v>4328</v>
      </c>
      <c r="D468" s="81" t="s">
        <v>736</v>
      </c>
      <c r="E468" s="82" t="s">
        <v>1231</v>
      </c>
      <c r="F468" s="82" t="s">
        <v>1110</v>
      </c>
      <c r="G468" s="83" t="s">
        <v>1120</v>
      </c>
      <c r="H468" s="84" t="s">
        <v>1130</v>
      </c>
      <c r="I468" s="85" t="s">
        <v>3480</v>
      </c>
      <c r="J468" s="85" t="s">
        <v>4329</v>
      </c>
      <c r="K468" s="3"/>
      <c r="L468" s="86">
        <v>44029</v>
      </c>
      <c r="M468" s="87">
        <v>699.30179999954998</v>
      </c>
      <c r="N468" s="88">
        <v>699.30179999954998</v>
      </c>
      <c r="O468" s="88">
        <v>927.22670000046503</v>
      </c>
      <c r="P468" s="89">
        <f t="shared" si="7"/>
        <v>0.75418643574349109</v>
      </c>
      <c r="Q468" s="86">
        <v>43664</v>
      </c>
      <c r="R468" s="90">
        <v>0</v>
      </c>
      <c r="S468" s="90">
        <v>155953.69461059599</v>
      </c>
      <c r="T468" s="3"/>
      <c r="U468" s="91">
        <v>0</v>
      </c>
      <c r="V468" s="92">
        <v>1.17277461013146</v>
      </c>
      <c r="W468" s="91">
        <v>0</v>
      </c>
      <c r="X468" s="92">
        <v>8.5096158727537806E-3</v>
      </c>
      <c r="Y468" s="91">
        <v>0</v>
      </c>
      <c r="Z468" s="92">
        <v>18.1501559088356</v>
      </c>
      <c r="AA468" s="91">
        <v>-0.24742442893068101</v>
      </c>
      <c r="AB468" s="92">
        <v>-3.8444145322719101</v>
      </c>
      <c r="AC468" s="91">
        <v>-0.27368004177056698</v>
      </c>
      <c r="AD468" s="92">
        <v>-2.0198082246642999</v>
      </c>
      <c r="AE468" s="91">
        <v>-0.37756754950154597</v>
      </c>
      <c r="AF468" s="93">
        <v>-16.917345255467801</v>
      </c>
      <c r="AG468" s="91">
        <v>0</v>
      </c>
      <c r="AH468" s="92">
        <v>-0.90622995212470403</v>
      </c>
      <c r="AI468" s="91">
        <v>0</v>
      </c>
      <c r="AJ468" s="92">
        <v>14.483375679905301</v>
      </c>
      <c r="AK468" s="91">
        <v>-0.30069820000062503</v>
      </c>
      <c r="AL468" s="91">
        <v>-8.2712956119357806E-2</v>
      </c>
      <c r="AM468" s="92">
        <v>-27.221292733243899</v>
      </c>
      <c r="AN468" s="3"/>
      <c r="AO468" s="94">
        <v>0.110544855815533</v>
      </c>
      <c r="AP468" s="94">
        <v>-4.8654322275979198E-2</v>
      </c>
      <c r="AQ468" s="94">
        <v>5.3341437542258098E-2</v>
      </c>
      <c r="AR468" s="94">
        <v>-0.119197588927782</v>
      </c>
      <c r="AS468" s="95">
        <v>1</v>
      </c>
      <c r="AT468" s="95">
        <v>3</v>
      </c>
      <c r="AU468" s="95">
        <v>5</v>
      </c>
      <c r="AV468" s="96">
        <v>7</v>
      </c>
      <c r="AW468" s="3"/>
      <c r="AX468" s="97">
        <v>0.155464140752301</v>
      </c>
      <c r="AY468" s="98">
        <v>-1.6251201444902099</v>
      </c>
      <c r="AZ468" s="98">
        <v>-0.28941633870726902</v>
      </c>
      <c r="BA468" s="98">
        <v>-2.34575140020024</v>
      </c>
      <c r="BB468" s="89">
        <v>1.6309536917306099E-2</v>
      </c>
      <c r="BC468" s="99">
        <v>-27.801324099127701</v>
      </c>
      <c r="BD468" s="86">
        <v>43664</v>
      </c>
      <c r="BE468" s="86">
        <v>43782</v>
      </c>
      <c r="BF468" s="95"/>
      <c r="BG468" s="86"/>
      <c r="BH468" s="3"/>
    </row>
    <row r="469" spans="1:60" x14ac:dyDescent="0.25">
      <c r="A469" s="3"/>
      <c r="B469" s="81" t="s">
        <v>1629</v>
      </c>
      <c r="C469" s="81" t="s">
        <v>4330</v>
      </c>
      <c r="D469" s="81" t="s">
        <v>737</v>
      </c>
      <c r="E469" s="82" t="s">
        <v>1170</v>
      </c>
      <c r="F469" s="82" t="s">
        <v>1110</v>
      </c>
      <c r="G469" s="83" t="s">
        <v>1121</v>
      </c>
      <c r="H469" s="84" t="s">
        <v>1152</v>
      </c>
      <c r="I469" s="85" t="s">
        <v>3480</v>
      </c>
      <c r="J469" s="85" t="s">
        <v>4331</v>
      </c>
      <c r="K469" s="3"/>
      <c r="L469" s="86">
        <v>44029</v>
      </c>
      <c r="M469" s="87">
        <v>675.462600000203</v>
      </c>
      <c r="N469" s="88">
        <v>675.462600000203</v>
      </c>
      <c r="O469" s="88">
        <v>1089.36050000042</v>
      </c>
      <c r="P469" s="89">
        <f t="shared" si="7"/>
        <v>0.62005424283324262</v>
      </c>
      <c r="Q469" s="86">
        <v>43836</v>
      </c>
      <c r="R469" s="90">
        <v>901.16700000000003</v>
      </c>
      <c r="S469" s="90">
        <v>5604.6981412200903</v>
      </c>
      <c r="T469" s="3"/>
      <c r="U469" s="91">
        <v>1.70514336969063E-3</v>
      </c>
      <c r="V469" s="92">
        <v>1.34328894710052</v>
      </c>
      <c r="W469" s="91">
        <v>2.72484565703053E-2</v>
      </c>
      <c r="X469" s="92">
        <v>2.73335527290328</v>
      </c>
      <c r="Y469" s="91">
        <v>-0.35866117879399101</v>
      </c>
      <c r="Z469" s="92">
        <v>-17.715961970563502</v>
      </c>
      <c r="AA469" s="91">
        <v>-0.28535445683694</v>
      </c>
      <c r="AB469" s="92">
        <v>-7.6374173228978197</v>
      </c>
      <c r="AC469" s="91">
        <v>-0.26809945079992797</v>
      </c>
      <c r="AD469" s="92">
        <v>-1.46174912760034</v>
      </c>
      <c r="AE469" s="91">
        <v>-0.16922164118470401</v>
      </c>
      <c r="AF469" s="93">
        <v>3.91724557621637</v>
      </c>
      <c r="AG469" s="91">
        <v>2.1991973400872701E-2</v>
      </c>
      <c r="AH469" s="92">
        <v>1.2929673879625601</v>
      </c>
      <c r="AI469" s="91">
        <v>-0.35096537595265498</v>
      </c>
      <c r="AJ469" s="92">
        <v>-20.613161915360301</v>
      </c>
      <c r="AK469" s="91">
        <v>-0.32453739999968101</v>
      </c>
      <c r="AL469" s="91">
        <v>-4.5736444701105897E-2</v>
      </c>
      <c r="AM469" s="92">
        <v>-26.3361555374868</v>
      </c>
      <c r="AN469" s="3"/>
      <c r="AO469" s="94">
        <v>0.16192030234757099</v>
      </c>
      <c r="AP469" s="94">
        <v>-0.177164849396795</v>
      </c>
      <c r="AQ469" s="94">
        <v>7.61559589263925E-2</v>
      </c>
      <c r="AR469" s="94">
        <v>-0.35796528616745499</v>
      </c>
      <c r="AS469" s="95">
        <v>7</v>
      </c>
      <c r="AT469" s="95">
        <v>5</v>
      </c>
      <c r="AU469" s="95">
        <v>8</v>
      </c>
      <c r="AV469" s="96">
        <v>4</v>
      </c>
      <c r="AW469" s="3"/>
      <c r="AX469" s="97">
        <v>0.45976160853868397</v>
      </c>
      <c r="AY469" s="98">
        <v>-0.49546397346875898</v>
      </c>
      <c r="AZ469" s="98">
        <v>-0.15389319548285099</v>
      </c>
      <c r="BA469" s="98">
        <v>-0.64504884195412204</v>
      </c>
      <c r="BB469" s="89">
        <v>4.6328678741629097E-2</v>
      </c>
      <c r="BC469" s="99">
        <v>-56.695005923218602</v>
      </c>
      <c r="BD469" s="86">
        <v>43836</v>
      </c>
      <c r="BE469" s="86">
        <v>43908</v>
      </c>
      <c r="BF469" s="95"/>
      <c r="BG469" s="86"/>
      <c r="BH469" s="3"/>
    </row>
    <row r="470" spans="1:60" x14ac:dyDescent="0.25">
      <c r="A470" s="3"/>
      <c r="B470" s="81" t="s">
        <v>1630</v>
      </c>
      <c r="C470" s="81" t="s">
        <v>4332</v>
      </c>
      <c r="D470" s="81" t="s">
        <v>737</v>
      </c>
      <c r="E470" s="82" t="s">
        <v>1216</v>
      </c>
      <c r="F470" s="82" t="s">
        <v>1110</v>
      </c>
      <c r="G470" s="83" t="s">
        <v>1121</v>
      </c>
      <c r="H470" s="84" t="s">
        <v>1152</v>
      </c>
      <c r="I470" s="85" t="s">
        <v>3480</v>
      </c>
      <c r="J470" s="85" t="s">
        <v>4333</v>
      </c>
      <c r="K470" s="3"/>
      <c r="L470" s="86">
        <v>44029</v>
      </c>
      <c r="M470" s="87">
        <v>598.15139999985695</v>
      </c>
      <c r="N470" s="88">
        <v>598.15139999985695</v>
      </c>
      <c r="O470" s="88">
        <v>974.91370000038296</v>
      </c>
      <c r="P470" s="89">
        <f t="shared" si="7"/>
        <v>0.61354292179874181</v>
      </c>
      <c r="Q470" s="86">
        <v>43836</v>
      </c>
      <c r="R470" s="90">
        <v>117598.71</v>
      </c>
      <c r="S470" s="90">
        <v>91580.565141235304</v>
      </c>
      <c r="T470" s="3"/>
      <c r="U470" s="91">
        <v>1.64995970044401E-3</v>
      </c>
      <c r="V470" s="92">
        <v>1.3377705801758599</v>
      </c>
      <c r="W470" s="91">
        <v>2.55605121292319E-2</v>
      </c>
      <c r="X470" s="92">
        <v>2.5645608287959498</v>
      </c>
      <c r="Y470" s="91">
        <v>-0.36501300438423601</v>
      </c>
      <c r="Z470" s="92">
        <v>-18.351144529588101</v>
      </c>
      <c r="AA470" s="91">
        <v>-0.29952987867261999</v>
      </c>
      <c r="AB470" s="92">
        <v>-9.0549595064658206</v>
      </c>
      <c r="AC470" s="91">
        <v>-0.29682630351366202</v>
      </c>
      <c r="AD470" s="92">
        <v>-4.3344343989738299</v>
      </c>
      <c r="AE470" s="91">
        <v>-0.217721934181172</v>
      </c>
      <c r="AF470" s="93">
        <v>-0.932783723430475</v>
      </c>
      <c r="AG470" s="91">
        <v>2.10395272733876E-2</v>
      </c>
      <c r="AH470" s="92">
        <v>1.19772277521406</v>
      </c>
      <c r="AI470" s="91">
        <v>-0.35799104205565502</v>
      </c>
      <c r="AJ470" s="92">
        <v>-21.315728525660202</v>
      </c>
      <c r="AK470" s="91">
        <v>-0.40184860000037598</v>
      </c>
      <c r="AL470" s="91">
        <v>-5.9476808126419201E-2</v>
      </c>
      <c r="AM470" s="92">
        <v>-34.067275537585402</v>
      </c>
      <c r="AN470" s="3"/>
      <c r="AO470" s="94">
        <v>0.16185764628433399</v>
      </c>
      <c r="AP470" s="94">
        <v>-0.17729910545487701</v>
      </c>
      <c r="AQ470" s="94">
        <v>7.4336500745630502E-2</v>
      </c>
      <c r="AR470" s="94">
        <v>-0.35905177841253999</v>
      </c>
      <c r="AS470" s="95">
        <v>7</v>
      </c>
      <c r="AT470" s="95">
        <v>5</v>
      </c>
      <c r="AU470" s="95">
        <v>8</v>
      </c>
      <c r="AV470" s="96">
        <v>4</v>
      </c>
      <c r="AW470" s="3"/>
      <c r="AX470" s="97">
        <v>0.45982598304981398</v>
      </c>
      <c r="AY470" s="98">
        <v>-0.52739317608757097</v>
      </c>
      <c r="AZ470" s="98">
        <v>-0.20618402270042699</v>
      </c>
      <c r="BA470" s="98">
        <v>-0.68575575371323805</v>
      </c>
      <c r="BB470" s="89">
        <v>4.6330958805701802E-2</v>
      </c>
      <c r="BC470" s="99">
        <v>-56.865258945501402</v>
      </c>
      <c r="BD470" s="86">
        <v>43836</v>
      </c>
      <c r="BE470" s="86">
        <v>43908</v>
      </c>
      <c r="BF470" s="95"/>
      <c r="BG470" s="86"/>
      <c r="BH470" s="3"/>
    </row>
    <row r="471" spans="1:60" x14ac:dyDescent="0.25">
      <c r="A471" s="3"/>
      <c r="B471" s="81" t="s">
        <v>1631</v>
      </c>
      <c r="C471" s="81" t="s">
        <v>4334</v>
      </c>
      <c r="D471" s="81" t="s">
        <v>737</v>
      </c>
      <c r="E471" s="82" t="s">
        <v>1163</v>
      </c>
      <c r="F471" s="82" t="s">
        <v>1110</v>
      </c>
      <c r="G471" s="83" t="s">
        <v>1121</v>
      </c>
      <c r="H471" s="84" t="s">
        <v>1152</v>
      </c>
      <c r="I471" s="85" t="s">
        <v>3480</v>
      </c>
      <c r="J471" s="85" t="s">
        <v>4335</v>
      </c>
      <c r="K471" s="3"/>
      <c r="L471" s="86">
        <v>44029</v>
      </c>
      <c r="M471" s="87">
        <v>1000</v>
      </c>
      <c r="N471" s="88">
        <v>1000</v>
      </c>
      <c r="O471" s="88">
        <v>1000</v>
      </c>
      <c r="P471" s="89">
        <f t="shared" si="7"/>
        <v>1</v>
      </c>
      <c r="Q471" s="86">
        <v>44029</v>
      </c>
      <c r="R471" s="90">
        <v>0</v>
      </c>
      <c r="S471" s="90">
        <v>0</v>
      </c>
      <c r="T471" s="3"/>
      <c r="U471" s="91">
        <v>0</v>
      </c>
      <c r="V471" s="92">
        <v>1.17277461013146</v>
      </c>
      <c r="W471" s="91">
        <v>0</v>
      </c>
      <c r="X471" s="92">
        <v>8.5096158727537806E-3</v>
      </c>
      <c r="Y471" s="91">
        <v>0</v>
      </c>
      <c r="Z471" s="92">
        <v>18.1501559088356</v>
      </c>
      <c r="AA471" s="91">
        <v>0</v>
      </c>
      <c r="AB471" s="92">
        <v>20.8980283607962</v>
      </c>
      <c r="AC471" s="91">
        <v>0</v>
      </c>
      <c r="AD471" s="92">
        <v>25.348195952392398</v>
      </c>
      <c r="AE471" s="91">
        <v>0</v>
      </c>
      <c r="AF471" s="93">
        <v>20.8394096946868</v>
      </c>
      <c r="AG471" s="91">
        <v>0</v>
      </c>
      <c r="AH471" s="92">
        <v>-0.90622995212470403</v>
      </c>
      <c r="AI471" s="91">
        <v>0</v>
      </c>
      <c r="AJ471" s="92">
        <v>14.483375679905301</v>
      </c>
      <c r="AK471" s="91">
        <v>0</v>
      </c>
      <c r="AL471" s="91">
        <v>0</v>
      </c>
      <c r="AM471" s="92">
        <v>6.1175844624813198</v>
      </c>
      <c r="AN471" s="3"/>
      <c r="AO471" s="94">
        <v>0</v>
      </c>
      <c r="AP471" s="94">
        <v>0</v>
      </c>
      <c r="AQ471" s="94">
        <v>0</v>
      </c>
      <c r="AR471" s="94">
        <v>0</v>
      </c>
      <c r="AS471" s="95">
        <v>0</v>
      </c>
      <c r="AT471" s="95">
        <v>0</v>
      </c>
      <c r="AU471" s="95">
        <v>7</v>
      </c>
      <c r="AV471" s="96">
        <v>5</v>
      </c>
      <c r="AW471" s="3"/>
      <c r="AX471" s="97">
        <v>0</v>
      </c>
      <c r="AY471" s="98">
        <v>-113.07365610974399</v>
      </c>
      <c r="AZ471" s="98">
        <v>0.54787164163735702</v>
      </c>
      <c r="BA471" s="98">
        <v>-15.957369743191499</v>
      </c>
      <c r="BB471" s="89">
        <v>0</v>
      </c>
      <c r="BC471" s="99">
        <v>0</v>
      </c>
      <c r="BD471" s="86">
        <v>43664</v>
      </c>
      <c r="BE471" s="86"/>
      <c r="BF471" s="95"/>
      <c r="BG471" s="86"/>
      <c r="BH471" s="3"/>
    </row>
    <row r="472" spans="1:60" x14ac:dyDescent="0.25">
      <c r="A472" s="3"/>
      <c r="B472" s="81" t="s">
        <v>1632</v>
      </c>
      <c r="C472" s="81" t="s">
        <v>4336</v>
      </c>
      <c r="D472" s="81" t="s">
        <v>737</v>
      </c>
      <c r="E472" s="82" t="s">
        <v>1164</v>
      </c>
      <c r="F472" s="82" t="s">
        <v>1110</v>
      </c>
      <c r="G472" s="83" t="s">
        <v>1121</v>
      </c>
      <c r="H472" s="84" t="s">
        <v>1152</v>
      </c>
      <c r="I472" s="85" t="s">
        <v>3480</v>
      </c>
      <c r="J472" s="85" t="s">
        <v>4337</v>
      </c>
      <c r="K472" s="3"/>
      <c r="L472" s="86">
        <v>44029</v>
      </c>
      <c r="M472" s="87">
        <v>1000</v>
      </c>
      <c r="N472" s="88">
        <v>1000</v>
      </c>
      <c r="O472" s="88">
        <v>1000</v>
      </c>
      <c r="P472" s="89">
        <f t="shared" si="7"/>
        <v>1</v>
      </c>
      <c r="Q472" s="86">
        <v>44029</v>
      </c>
      <c r="R472" s="90">
        <v>0</v>
      </c>
      <c r="S472" s="90">
        <v>0</v>
      </c>
      <c r="T472" s="3"/>
      <c r="U472" s="91">
        <v>0</v>
      </c>
      <c r="V472" s="92">
        <v>1.17277461013146</v>
      </c>
      <c r="W472" s="91">
        <v>0</v>
      </c>
      <c r="X472" s="92">
        <v>8.5096158727537806E-3</v>
      </c>
      <c r="Y472" s="91">
        <v>0</v>
      </c>
      <c r="Z472" s="92">
        <v>18.1501559088356</v>
      </c>
      <c r="AA472" s="91">
        <v>0</v>
      </c>
      <c r="AB472" s="92">
        <v>20.8980283607962</v>
      </c>
      <c r="AC472" s="91">
        <v>0</v>
      </c>
      <c r="AD472" s="92">
        <v>25.348195952392398</v>
      </c>
      <c r="AE472" s="91">
        <v>0</v>
      </c>
      <c r="AF472" s="93">
        <v>20.8394096946868</v>
      </c>
      <c r="AG472" s="91">
        <v>0</v>
      </c>
      <c r="AH472" s="92">
        <v>-0.90622995212470403</v>
      </c>
      <c r="AI472" s="91">
        <v>0</v>
      </c>
      <c r="AJ472" s="92">
        <v>14.483375679905301</v>
      </c>
      <c r="AK472" s="91">
        <v>0</v>
      </c>
      <c r="AL472" s="91">
        <v>0</v>
      </c>
      <c r="AM472" s="92">
        <v>6.1175844624813198</v>
      </c>
      <c r="AN472" s="3"/>
      <c r="AO472" s="94">
        <v>0</v>
      </c>
      <c r="AP472" s="94">
        <v>0</v>
      </c>
      <c r="AQ472" s="94">
        <v>0</v>
      </c>
      <c r="AR472" s="94">
        <v>0</v>
      </c>
      <c r="AS472" s="95">
        <v>0</v>
      </c>
      <c r="AT472" s="95">
        <v>0</v>
      </c>
      <c r="AU472" s="95">
        <v>7</v>
      </c>
      <c r="AV472" s="96">
        <v>5</v>
      </c>
      <c r="AW472" s="3"/>
      <c r="AX472" s="97">
        <v>0</v>
      </c>
      <c r="AY472" s="98">
        <v>-113.07365610974399</v>
      </c>
      <c r="AZ472" s="98">
        <v>0.54787164163735702</v>
      </c>
      <c r="BA472" s="98">
        <v>-15.957369743191499</v>
      </c>
      <c r="BB472" s="89">
        <v>0</v>
      </c>
      <c r="BC472" s="99">
        <v>0</v>
      </c>
      <c r="BD472" s="86">
        <v>43664</v>
      </c>
      <c r="BE472" s="86"/>
      <c r="BF472" s="95"/>
      <c r="BG472" s="86"/>
      <c r="BH472" s="3"/>
    </row>
    <row r="473" spans="1:60" x14ac:dyDescent="0.25">
      <c r="A473" s="3"/>
      <c r="B473" s="81" t="s">
        <v>1633</v>
      </c>
      <c r="C473" s="81" t="s">
        <v>4338</v>
      </c>
      <c r="D473" s="81" t="s">
        <v>737</v>
      </c>
      <c r="E473" s="82" t="s">
        <v>1172</v>
      </c>
      <c r="F473" s="82" t="s">
        <v>1110</v>
      </c>
      <c r="G473" s="83" t="s">
        <v>1121</v>
      </c>
      <c r="H473" s="84" t="s">
        <v>1152</v>
      </c>
      <c r="I473" s="85" t="s">
        <v>3480</v>
      </c>
      <c r="J473" s="85" t="s">
        <v>4339</v>
      </c>
      <c r="K473" s="3"/>
      <c r="L473" s="86">
        <v>44029</v>
      </c>
      <c r="M473" s="87">
        <v>1000</v>
      </c>
      <c r="N473" s="88">
        <v>1000</v>
      </c>
      <c r="O473" s="88">
        <v>1000</v>
      </c>
      <c r="P473" s="89">
        <f t="shared" si="7"/>
        <v>1</v>
      </c>
      <c r="Q473" s="86">
        <v>44029</v>
      </c>
      <c r="R473" s="90">
        <v>0</v>
      </c>
      <c r="S473" s="90">
        <v>0</v>
      </c>
      <c r="T473" s="3"/>
      <c r="U473" s="91">
        <v>0</v>
      </c>
      <c r="V473" s="92">
        <v>1.17277461013146</v>
      </c>
      <c r="W473" s="91">
        <v>0</v>
      </c>
      <c r="X473" s="92">
        <v>8.5096158727537806E-3</v>
      </c>
      <c r="Y473" s="91">
        <v>0</v>
      </c>
      <c r="Z473" s="92">
        <v>18.1501559088356</v>
      </c>
      <c r="AA473" s="91">
        <v>0</v>
      </c>
      <c r="AB473" s="92">
        <v>20.8980283607962</v>
      </c>
      <c r="AC473" s="91">
        <v>0</v>
      </c>
      <c r="AD473" s="92">
        <v>25.348195952392398</v>
      </c>
      <c r="AE473" s="91">
        <v>0</v>
      </c>
      <c r="AF473" s="93">
        <v>20.8394096946868</v>
      </c>
      <c r="AG473" s="91">
        <v>0</v>
      </c>
      <c r="AH473" s="92">
        <v>-0.90622995212470403</v>
      </c>
      <c r="AI473" s="91">
        <v>0</v>
      </c>
      <c r="AJ473" s="92">
        <v>14.483375679905301</v>
      </c>
      <c r="AK473" s="91">
        <v>0</v>
      </c>
      <c r="AL473" s="91">
        <v>0</v>
      </c>
      <c r="AM473" s="92">
        <v>5.1069597105233697</v>
      </c>
      <c r="AN473" s="3"/>
      <c r="AO473" s="94">
        <v>0</v>
      </c>
      <c r="AP473" s="94">
        <v>0</v>
      </c>
      <c r="AQ473" s="94">
        <v>0</v>
      </c>
      <c r="AR473" s="94">
        <v>0</v>
      </c>
      <c r="AS473" s="95">
        <v>0</v>
      </c>
      <c r="AT473" s="95">
        <v>0</v>
      </c>
      <c r="AU473" s="95">
        <v>7</v>
      </c>
      <c r="AV473" s="96">
        <v>5</v>
      </c>
      <c r="AW473" s="3"/>
      <c r="AX473" s="97">
        <v>0</v>
      </c>
      <c r="AY473" s="98">
        <v>-113.07365610974399</v>
      </c>
      <c r="AZ473" s="98">
        <v>0.54787164163735702</v>
      </c>
      <c r="BA473" s="98">
        <v>-15.957369743191499</v>
      </c>
      <c r="BB473" s="89">
        <v>0</v>
      </c>
      <c r="BC473" s="99">
        <v>0</v>
      </c>
      <c r="BD473" s="86">
        <v>43664</v>
      </c>
      <c r="BE473" s="86"/>
      <c r="BF473" s="95"/>
      <c r="BG473" s="86"/>
      <c r="BH473" s="3"/>
    </row>
    <row r="474" spans="1:60" x14ac:dyDescent="0.25">
      <c r="A474" s="3"/>
      <c r="B474" s="81" t="s">
        <v>1634</v>
      </c>
      <c r="C474" s="81" t="s">
        <v>4340</v>
      </c>
      <c r="D474" s="81" t="s">
        <v>737</v>
      </c>
      <c r="E474" s="82" t="s">
        <v>1228</v>
      </c>
      <c r="F474" s="82" t="s">
        <v>1110</v>
      </c>
      <c r="G474" s="83" t="s">
        <v>1121</v>
      </c>
      <c r="H474" s="84" t="s">
        <v>1152</v>
      </c>
      <c r="I474" s="85" t="s">
        <v>3480</v>
      </c>
      <c r="J474" s="85" t="s">
        <v>4341</v>
      </c>
      <c r="K474" s="3"/>
      <c r="L474" s="86">
        <v>44029</v>
      </c>
      <c r="M474" s="87">
        <v>647.63570000045002</v>
      </c>
      <c r="N474" s="88">
        <v>647.63570000045002</v>
      </c>
      <c r="O474" s="88">
        <v>1047.69089999981</v>
      </c>
      <c r="P474" s="89">
        <f t="shared" si="7"/>
        <v>0.61815531661157641</v>
      </c>
      <c r="Q474" s="86">
        <v>43836</v>
      </c>
      <c r="R474" s="90">
        <v>194009.875</v>
      </c>
      <c r="S474" s="90">
        <v>340378.97746191401</v>
      </c>
      <c r="T474" s="3"/>
      <c r="U474" s="91">
        <v>1.6888260324776599E-3</v>
      </c>
      <c r="V474" s="92">
        <v>1.3416572133792199</v>
      </c>
      <c r="W474" s="91">
        <v>2.6755201188279901E-2</v>
      </c>
      <c r="X474" s="92">
        <v>2.68402973470074</v>
      </c>
      <c r="Y474" s="91">
        <v>-0.36051220583147398</v>
      </c>
      <c r="Z474" s="92">
        <v>-17.901064674311801</v>
      </c>
      <c r="AA474" s="91">
        <v>-0.28949872048717201</v>
      </c>
      <c r="AB474" s="92">
        <v>-8.0518436879210604</v>
      </c>
      <c r="AC474" s="91">
        <v>-0.276554762991436</v>
      </c>
      <c r="AD474" s="92">
        <v>-2.30728034675121</v>
      </c>
      <c r="AE474" s="91">
        <v>-0.18365882449957999</v>
      </c>
      <c r="AF474" s="93">
        <v>2.4735272447287602</v>
      </c>
      <c r="AG474" s="91">
        <v>2.1713689829994099E-2</v>
      </c>
      <c r="AH474" s="92">
        <v>1.2651390308747099</v>
      </c>
      <c r="AI474" s="91">
        <v>-0.35301406797138002</v>
      </c>
      <c r="AJ474" s="92">
        <v>-20.8180311172327</v>
      </c>
      <c r="AK474" s="91">
        <v>-0.35236429999989899</v>
      </c>
      <c r="AL474" s="91">
        <v>-5.0514511039218599E-2</v>
      </c>
      <c r="AM474" s="92">
        <v>-29.118845537508601</v>
      </c>
      <c r="AN474" s="3"/>
      <c r="AO474" s="94">
        <v>0.16190264330362</v>
      </c>
      <c r="AP474" s="94">
        <v>-0.17720317988918399</v>
      </c>
      <c r="AQ474" s="94">
        <v>7.5632723679518704E-2</v>
      </c>
      <c r="AR474" s="94">
        <v>-0.35828022114059399</v>
      </c>
      <c r="AS474" s="95">
        <v>7</v>
      </c>
      <c r="AT474" s="95">
        <v>5</v>
      </c>
      <c r="AU474" s="95">
        <v>8</v>
      </c>
      <c r="AV474" s="96">
        <v>4</v>
      </c>
      <c r="AW474" s="3"/>
      <c r="AX474" s="97">
        <v>0.45978050914709501</v>
      </c>
      <c r="AY474" s="98">
        <v>-0.504793071353561</v>
      </c>
      <c r="AZ474" s="98">
        <v>-0.16917121960182199</v>
      </c>
      <c r="BA474" s="98">
        <v>-0.65695517314998098</v>
      </c>
      <c r="BB474" s="89">
        <v>4.6329366878926498E-2</v>
      </c>
      <c r="BC474" s="99">
        <v>-56.744579913793103</v>
      </c>
      <c r="BD474" s="86">
        <v>43836</v>
      </c>
      <c r="BE474" s="86">
        <v>43908</v>
      </c>
      <c r="BF474" s="95"/>
      <c r="BG474" s="86"/>
      <c r="BH474" s="3"/>
    </row>
    <row r="475" spans="1:60" x14ac:dyDescent="0.25">
      <c r="A475" s="3"/>
      <c r="B475" s="81" t="s">
        <v>118</v>
      </c>
      <c r="C475" s="81" t="s">
        <v>4342</v>
      </c>
      <c r="D475" s="81" t="s">
        <v>737</v>
      </c>
      <c r="E475" s="82" t="s">
        <v>1229</v>
      </c>
      <c r="F475" s="82" t="s">
        <v>1110</v>
      </c>
      <c r="G475" s="83" t="s">
        <v>1121</v>
      </c>
      <c r="H475" s="84" t="s">
        <v>1152</v>
      </c>
      <c r="I475" s="85" t="s">
        <v>3480</v>
      </c>
      <c r="J475" s="85" t="s">
        <v>1096</v>
      </c>
      <c r="K475" s="3"/>
      <c r="L475" s="86">
        <v>44029</v>
      </c>
      <c r="M475" s="87">
        <v>965.09439999982703</v>
      </c>
      <c r="N475" s="88">
        <v>965.09439999982703</v>
      </c>
      <c r="O475" s="88">
        <v>1536.9058999996601</v>
      </c>
      <c r="P475" s="89">
        <f t="shared" si="7"/>
        <v>0.62794631733799744</v>
      </c>
      <c r="Q475" s="86">
        <v>43836</v>
      </c>
      <c r="R475" s="90">
        <v>298575.38</v>
      </c>
      <c r="S475" s="90">
        <v>450489.14010302699</v>
      </c>
      <c r="T475" s="3"/>
      <c r="U475" s="91">
        <v>1.77041709503101E-3</v>
      </c>
      <c r="V475" s="92">
        <v>1.3498163196345601</v>
      </c>
      <c r="W475" s="91">
        <v>2.9266269988511302E-2</v>
      </c>
      <c r="X475" s="92">
        <v>2.93513661472389</v>
      </c>
      <c r="Y475" s="91">
        <v>-0.35096496017649798</v>
      </c>
      <c r="Z475" s="92">
        <v>-16.946340108814201</v>
      </c>
      <c r="AA475" s="91">
        <v>-0.267978306061123</v>
      </c>
      <c r="AB475" s="92">
        <v>-5.8998022453161001</v>
      </c>
      <c r="AC475" s="91">
        <v>-0.23209579706337499</v>
      </c>
      <c r="AD475" s="92">
        <v>2.1386162460548799</v>
      </c>
      <c r="AE475" s="91">
        <v>-0.10727869475973401</v>
      </c>
      <c r="AF475" s="93">
        <v>10.1115402187133</v>
      </c>
      <c r="AG475" s="91">
        <v>2.3128716296923799E-2</v>
      </c>
      <c r="AH475" s="92">
        <v>1.40664167756768</v>
      </c>
      <c r="AI475" s="91">
        <v>-0.342445219972287</v>
      </c>
      <c r="AJ475" s="92">
        <v>-19.761146317323401</v>
      </c>
      <c r="AK475" s="91">
        <v>-3.4905600000456602E-2</v>
      </c>
      <c r="AL475" s="91">
        <v>-9.6119732315855799E-3</v>
      </c>
      <c r="AM475" s="92">
        <v>-0.97540493197811895</v>
      </c>
      <c r="AN475" s="3"/>
      <c r="AO475" s="94">
        <v>0.161997298624483</v>
      </c>
      <c r="AP475" s="94">
        <v>-0.177002329257375</v>
      </c>
      <c r="AQ475" s="94">
        <v>7.8358883813052699E-2</v>
      </c>
      <c r="AR475" s="94">
        <v>-0.35665845345996799</v>
      </c>
      <c r="AS475" s="95">
        <v>7</v>
      </c>
      <c r="AT475" s="95">
        <v>5</v>
      </c>
      <c r="AU475" s="95">
        <v>8</v>
      </c>
      <c r="AV475" s="96">
        <v>4</v>
      </c>
      <c r="AW475" s="3"/>
      <c r="AX475" s="97">
        <v>0.459687173996354</v>
      </c>
      <c r="AY475" s="98">
        <v>-0.456334077835436</v>
      </c>
      <c r="AZ475" s="98">
        <v>-8.9826195906311995E-2</v>
      </c>
      <c r="BA475" s="98">
        <v>-0.59500045308323002</v>
      </c>
      <c r="BB475" s="89">
        <v>4.6326242320501497E-2</v>
      </c>
      <c r="BC475" s="99">
        <v>-56.490244458022097</v>
      </c>
      <c r="BD475" s="86">
        <v>43836</v>
      </c>
      <c r="BE475" s="86">
        <v>43908</v>
      </c>
      <c r="BF475" s="95"/>
      <c r="BG475" s="86"/>
      <c r="BH475" s="3"/>
    </row>
    <row r="476" spans="1:60" x14ac:dyDescent="0.25">
      <c r="A476" s="3"/>
      <c r="B476" s="81" t="s">
        <v>1635</v>
      </c>
      <c r="C476" s="81" t="s">
        <v>4343</v>
      </c>
      <c r="D476" s="81" t="s">
        <v>737</v>
      </c>
      <c r="E476" s="82" t="s">
        <v>1230</v>
      </c>
      <c r="F476" s="82" t="s">
        <v>1110</v>
      </c>
      <c r="G476" s="83" t="s">
        <v>1121</v>
      </c>
      <c r="H476" s="84" t="s">
        <v>1152</v>
      </c>
      <c r="I476" s="85" t="s">
        <v>3480</v>
      </c>
      <c r="J476" s="85" t="s">
        <v>4344</v>
      </c>
      <c r="K476" s="3"/>
      <c r="L476" s="86">
        <v>44029</v>
      </c>
      <c r="M476" s="87">
        <v>572.79019999969796</v>
      </c>
      <c r="N476" s="88">
        <v>572.79019999969796</v>
      </c>
      <c r="O476" s="88">
        <v>932.44379999954299</v>
      </c>
      <c r="P476" s="89">
        <f t="shared" si="7"/>
        <v>0.61428924724469047</v>
      </c>
      <c r="Q476" s="86">
        <v>43836</v>
      </c>
      <c r="R476" s="90">
        <v>4465.5339999999997</v>
      </c>
      <c r="S476" s="90">
        <v>4520.9080267181398</v>
      </c>
      <c r="T476" s="3"/>
      <c r="U476" s="91">
        <v>1.6562235323362999E-3</v>
      </c>
      <c r="V476" s="92">
        <v>1.3383969633650801</v>
      </c>
      <c r="W476" s="91">
        <v>2.5754250289537602E-2</v>
      </c>
      <c r="X476" s="92">
        <v>2.5839346448265101</v>
      </c>
      <c r="Y476" s="91">
        <v>-0.36428409706451897</v>
      </c>
      <c r="Z476" s="92">
        <v>-18.278253797616301</v>
      </c>
      <c r="AA476" s="91">
        <v>-0.297912873027672</v>
      </c>
      <c r="AB476" s="92">
        <v>-8.8932589419710002</v>
      </c>
      <c r="AC476" s="91">
        <v>-0.29358148352737801</v>
      </c>
      <c r="AD476" s="92">
        <v>-4.0099524003453597</v>
      </c>
      <c r="AE476" s="91">
        <v>-0.21229701311327501</v>
      </c>
      <c r="AF476" s="93">
        <v>-0.39029161664075201</v>
      </c>
      <c r="AG476" s="91">
        <v>2.11490940619115E-2</v>
      </c>
      <c r="AH476" s="92">
        <v>1.2086794540664401</v>
      </c>
      <c r="AI476" s="91">
        <v>-0.35718572712445201</v>
      </c>
      <c r="AJ476" s="92">
        <v>-21.235197032539901</v>
      </c>
      <c r="AK476" s="91">
        <v>-0.42720980000041903</v>
      </c>
      <c r="AL476" s="91">
        <v>-6.4326192224179998E-2</v>
      </c>
      <c r="AM476" s="92">
        <v>-36.603395537589698</v>
      </c>
      <c r="AN476" s="3"/>
      <c r="AO476" s="94">
        <v>0.16186476077564299</v>
      </c>
      <c r="AP476" s="94">
        <v>-0.17728363836882599</v>
      </c>
      <c r="AQ476" s="94">
        <v>7.4546583377014003E-2</v>
      </c>
      <c r="AR476" s="94">
        <v>-0.358926080850069</v>
      </c>
      <c r="AS476" s="95">
        <v>7</v>
      </c>
      <c r="AT476" s="95">
        <v>5</v>
      </c>
      <c r="AU476" s="95">
        <v>8</v>
      </c>
      <c r="AV476" s="96">
        <v>4</v>
      </c>
      <c r="AW476" s="3"/>
      <c r="AX476" s="97">
        <v>0.45981840470922197</v>
      </c>
      <c r="AY476" s="98">
        <v>-0.52374866622540095</v>
      </c>
      <c r="AZ476" s="98">
        <v>-0.200215526744842</v>
      </c>
      <c r="BA476" s="98">
        <v>-0.68111546752788898</v>
      </c>
      <c r="BB476" s="89">
        <v>4.6330681259932997E-2</v>
      </c>
      <c r="BC476" s="99">
        <v>-56.8457208895124</v>
      </c>
      <c r="BD476" s="86">
        <v>43836</v>
      </c>
      <c r="BE476" s="86">
        <v>43908</v>
      </c>
      <c r="BF476" s="95"/>
      <c r="BG476" s="86"/>
      <c r="BH476" s="3"/>
    </row>
    <row r="477" spans="1:60" x14ac:dyDescent="0.25">
      <c r="A477" s="3"/>
      <c r="B477" s="81" t="s">
        <v>1636</v>
      </c>
      <c r="C477" s="81" t="s">
        <v>4345</v>
      </c>
      <c r="D477" s="81" t="s">
        <v>737</v>
      </c>
      <c r="E477" s="82" t="s">
        <v>1218</v>
      </c>
      <c r="F477" s="82" t="s">
        <v>1110</v>
      </c>
      <c r="G477" s="83" t="s">
        <v>1121</v>
      </c>
      <c r="H477" s="84" t="s">
        <v>1152</v>
      </c>
      <c r="I477" s="85" t="s">
        <v>3480</v>
      </c>
      <c r="J477" s="85" t="s">
        <v>4346</v>
      </c>
      <c r="K477" s="3"/>
      <c r="L477" s="86">
        <v>44029</v>
      </c>
      <c r="M477" s="87">
        <v>501.57029999978801</v>
      </c>
      <c r="N477" s="88">
        <v>501.57029999978801</v>
      </c>
      <c r="O477" s="88">
        <v>822.905000000261</v>
      </c>
      <c r="P477" s="89">
        <f t="shared" si="7"/>
        <v>0.60951179054645299</v>
      </c>
      <c r="Q477" s="86">
        <v>43836</v>
      </c>
      <c r="R477" s="90">
        <v>230333.682</v>
      </c>
      <c r="S477" s="90">
        <v>155067.03200756799</v>
      </c>
      <c r="T477" s="3"/>
      <c r="U477" s="91">
        <v>1.6157401969394401E-3</v>
      </c>
      <c r="V477" s="92">
        <v>1.3343486298253999</v>
      </c>
      <c r="W477" s="91">
        <v>2.45106630172813E-2</v>
      </c>
      <c r="X477" s="92">
        <v>2.45957591760089</v>
      </c>
      <c r="Y477" s="91">
        <v>-0.36894782804418402</v>
      </c>
      <c r="Z477" s="92">
        <v>-18.744626895582801</v>
      </c>
      <c r="AA477" s="91">
        <v>-0.30824368310917599</v>
      </c>
      <c r="AB477" s="92">
        <v>-9.92633995012147</v>
      </c>
      <c r="AC477" s="91">
        <v>-0.31420096878981002</v>
      </c>
      <c r="AD477" s="92">
        <v>-6.0719009265885697</v>
      </c>
      <c r="AE477" s="91">
        <v>-0.24652952672127901</v>
      </c>
      <c r="AF477" s="93">
        <v>-3.8135429774411</v>
      </c>
      <c r="AG477" s="91">
        <v>2.0447387694730399E-2</v>
      </c>
      <c r="AH477" s="92">
        <v>1.13850881734834</v>
      </c>
      <c r="AI477" s="91">
        <v>-0.36233981748577199</v>
      </c>
      <c r="AJ477" s="92">
        <v>-21.7506060686719</v>
      </c>
      <c r="AK477" s="91">
        <v>-0.49842969999997899</v>
      </c>
      <c r="AL477" s="91">
        <v>-7.9032856197954998E-2</v>
      </c>
      <c r="AM477" s="92">
        <v>-43.725385537545698</v>
      </c>
      <c r="AN477" s="3"/>
      <c r="AO477" s="94">
        <v>0.16181804048770601</v>
      </c>
      <c r="AP477" s="94">
        <v>-0.177383241120842</v>
      </c>
      <c r="AQ477" s="94">
        <v>7.3196078639739398E-2</v>
      </c>
      <c r="AR477" s="94">
        <v>-0.35972996696073101</v>
      </c>
      <c r="AS477" s="95">
        <v>7</v>
      </c>
      <c r="AT477" s="95">
        <v>5</v>
      </c>
      <c r="AU477" s="95">
        <v>8</v>
      </c>
      <c r="AV477" s="96">
        <v>4</v>
      </c>
      <c r="AW477" s="3"/>
      <c r="AX477" s="97">
        <v>0.45986626795900498</v>
      </c>
      <c r="AY477" s="98">
        <v>-0.54703132162103396</v>
      </c>
      <c r="AZ477" s="98">
        <v>-0.23835020521778499</v>
      </c>
      <c r="BA477" s="98">
        <v>-0.71073205640641401</v>
      </c>
      <c r="BB477" s="89">
        <v>4.6332390276293198E-2</v>
      </c>
      <c r="BC477" s="99">
        <v>-56.971205667767201</v>
      </c>
      <c r="BD477" s="86">
        <v>43836</v>
      </c>
      <c r="BE477" s="86">
        <v>43908</v>
      </c>
      <c r="BF477" s="95"/>
      <c r="BG477" s="86"/>
      <c r="BH477" s="3"/>
    </row>
    <row r="478" spans="1:60" x14ac:dyDescent="0.25">
      <c r="A478" s="3"/>
      <c r="B478" s="81" t="s">
        <v>119</v>
      </c>
      <c r="C478" s="81" t="s">
        <v>4347</v>
      </c>
      <c r="D478" s="81" t="s">
        <v>738</v>
      </c>
      <c r="E478" s="82" t="s">
        <v>1170</v>
      </c>
      <c r="F478" s="82" t="s">
        <v>1110</v>
      </c>
      <c r="G478" s="83" t="s">
        <v>1121</v>
      </c>
      <c r="H478" s="84" t="s">
        <v>1153</v>
      </c>
      <c r="I478" s="85" t="s">
        <v>3480</v>
      </c>
      <c r="J478" s="85" t="s">
        <v>1096</v>
      </c>
      <c r="K478" s="3"/>
      <c r="L478" s="86">
        <v>44029</v>
      </c>
      <c r="M478" s="87">
        <v>523.70089999958896</v>
      </c>
      <c r="N478" s="88">
        <v>523.70089999958896</v>
      </c>
      <c r="O478" s="88">
        <v>631.79650000017102</v>
      </c>
      <c r="P478" s="89">
        <f t="shared" si="7"/>
        <v>0.8289075675465869</v>
      </c>
      <c r="Q478" s="86">
        <v>43837</v>
      </c>
      <c r="R478" s="90">
        <v>47423.574000000001</v>
      </c>
      <c r="S478" s="90">
        <v>37220.532652648901</v>
      </c>
      <c r="T478" s="3"/>
      <c r="U478" s="91">
        <v>-2.0657983759520002E-3</v>
      </c>
      <c r="V478" s="92">
        <v>0.96619477253625496</v>
      </c>
      <c r="W478" s="91">
        <v>4.1406423220905701E-2</v>
      </c>
      <c r="X478" s="92">
        <v>4.1491519379633202</v>
      </c>
      <c r="Y478" s="91">
        <v>-0.15131643769476799</v>
      </c>
      <c r="Z478" s="92">
        <v>3.0185121393587901</v>
      </c>
      <c r="AA478" s="91">
        <v>-0.14892530268203699</v>
      </c>
      <c r="AB478" s="92">
        <v>6.0054980925924601</v>
      </c>
      <c r="AC478" s="91">
        <v>-0.21621983641409301</v>
      </c>
      <c r="AD478" s="92">
        <v>3.7262123109831</v>
      </c>
      <c r="AE478" s="91">
        <v>-0.19700424987502599</v>
      </c>
      <c r="AF478" s="93">
        <v>1.1389847071841399</v>
      </c>
      <c r="AG478" s="91">
        <v>2.6861086933422498E-2</v>
      </c>
      <c r="AH478" s="92">
        <v>1.7798787412175401</v>
      </c>
      <c r="AI478" s="91">
        <v>-0.15967132085279401</v>
      </c>
      <c r="AJ478" s="92">
        <v>-1.4837564053741501</v>
      </c>
      <c r="AK478" s="91">
        <v>-0.52866871866921405</v>
      </c>
      <c r="AL478" s="91">
        <v>-7.3328597384752406E-2</v>
      </c>
      <c r="AM478" s="92">
        <v>-33.2922939532436</v>
      </c>
      <c r="AN478" s="3"/>
      <c r="AO478" s="94">
        <v>2.70305034209741E-2</v>
      </c>
      <c r="AP478" s="94">
        <v>-4.2011252054216998E-2</v>
      </c>
      <c r="AQ478" s="94">
        <v>5.74857716801489E-2</v>
      </c>
      <c r="AR478" s="94">
        <v>-0.14878896381749701</v>
      </c>
      <c r="AS478" s="95">
        <v>6</v>
      </c>
      <c r="AT478" s="95">
        <v>6</v>
      </c>
      <c r="AU478" s="95">
        <v>8</v>
      </c>
      <c r="AV478" s="96">
        <v>4</v>
      </c>
      <c r="AW478" s="3"/>
      <c r="AX478" s="97">
        <v>0.124890765166783</v>
      </c>
      <c r="AY478" s="98">
        <v>-1.2881721900830601</v>
      </c>
      <c r="AZ478" s="98">
        <v>7.1549895066141303E-2</v>
      </c>
      <c r="BA478" s="98">
        <v>-1.6319829098774801</v>
      </c>
      <c r="BB478" s="89">
        <v>1.2844607707793301E-2</v>
      </c>
      <c r="BC478" s="99">
        <v>-27.696671317418801</v>
      </c>
      <c r="BD478" s="86">
        <v>43837</v>
      </c>
      <c r="BE478" s="86">
        <v>43949</v>
      </c>
      <c r="BF478" s="95"/>
      <c r="BG478" s="86"/>
      <c r="BH478" s="3"/>
    </row>
    <row r="479" spans="1:60" x14ac:dyDescent="0.25">
      <c r="A479" s="3"/>
      <c r="B479" s="81" t="s">
        <v>1637</v>
      </c>
      <c r="C479" s="81" t="s">
        <v>4348</v>
      </c>
      <c r="D479" s="81" t="s">
        <v>738</v>
      </c>
      <c r="E479" s="82" t="s">
        <v>1216</v>
      </c>
      <c r="F479" s="82" t="s">
        <v>1110</v>
      </c>
      <c r="G479" s="83" t="s">
        <v>1121</v>
      </c>
      <c r="H479" s="84" t="s">
        <v>1153</v>
      </c>
      <c r="I479" s="85" t="s">
        <v>3480</v>
      </c>
      <c r="J479" s="85" t="s">
        <v>4349</v>
      </c>
      <c r="K479" s="3"/>
      <c r="L479" s="86">
        <v>44029</v>
      </c>
      <c r="M479" s="87">
        <v>422.75600000005198</v>
      </c>
      <c r="N479" s="88">
        <v>422.75600000005198</v>
      </c>
      <c r="O479" s="88">
        <v>515.39589999988698</v>
      </c>
      <c r="P479" s="89">
        <f t="shared" si="7"/>
        <v>0.82025487591217683</v>
      </c>
      <c r="Q479" s="86">
        <v>43837</v>
      </c>
      <c r="R479" s="90">
        <v>195542.326</v>
      </c>
      <c r="S479" s="90">
        <v>167499.9018396</v>
      </c>
      <c r="T479" s="3"/>
      <c r="U479" s="91">
        <v>-2.12036086941225E-3</v>
      </c>
      <c r="V479" s="92">
        <v>0.96073852319023001</v>
      </c>
      <c r="W479" s="91">
        <v>3.9700629493381698E-2</v>
      </c>
      <c r="X479" s="92">
        <v>3.9785725652109201</v>
      </c>
      <c r="Y479" s="91">
        <v>-0.159716579555679</v>
      </c>
      <c r="Z479" s="92">
        <v>2.1784979532676498</v>
      </c>
      <c r="AA479" s="91">
        <v>-0.16580140139383701</v>
      </c>
      <c r="AB479" s="92">
        <v>4.3178882214124297</v>
      </c>
      <c r="AC479" s="91">
        <v>-0.24697552077297599</v>
      </c>
      <c r="AD479" s="92">
        <v>0.65064387509482902</v>
      </c>
      <c r="AE479" s="91">
        <v>-0.24379139635508201</v>
      </c>
      <c r="AF479" s="93">
        <v>-3.5397299408214198</v>
      </c>
      <c r="AG479" s="91">
        <v>2.5907839717547201E-2</v>
      </c>
      <c r="AH479" s="92">
        <v>1.6845540196300099</v>
      </c>
      <c r="AI479" s="91">
        <v>-0.16876103796938</v>
      </c>
      <c r="AJ479" s="92">
        <v>-2.39272811703268</v>
      </c>
      <c r="AK479" s="91">
        <v>-0.61051031407550904</v>
      </c>
      <c r="AL479" s="91">
        <v>-9.1050893586798298E-2</v>
      </c>
      <c r="AM479" s="92">
        <v>-41.476453493873102</v>
      </c>
      <c r="AN479" s="3"/>
      <c r="AO479" s="94">
        <v>2.6862149094085901E-2</v>
      </c>
      <c r="AP479" s="94">
        <v>-4.2168258919482497E-2</v>
      </c>
      <c r="AQ479" s="94">
        <v>5.5753470949639401E-2</v>
      </c>
      <c r="AR479" s="94">
        <v>-0.15022964551651999</v>
      </c>
      <c r="AS479" s="95">
        <v>6</v>
      </c>
      <c r="AT479" s="95">
        <v>6</v>
      </c>
      <c r="AU479" s="95">
        <v>8</v>
      </c>
      <c r="AV479" s="96">
        <v>4</v>
      </c>
      <c r="AW479" s="3"/>
      <c r="AX479" s="97">
        <v>0.124918611851317</v>
      </c>
      <c r="AY479" s="98">
        <v>-1.4129515795320899</v>
      </c>
      <c r="AZ479" s="98">
        <v>1.0912506531497E-2</v>
      </c>
      <c r="BA479" s="98">
        <v>-1.77973262433079</v>
      </c>
      <c r="BB479" s="89">
        <v>1.2846285025534599E-2</v>
      </c>
      <c r="BC479" s="99">
        <v>-28.137883906310901</v>
      </c>
      <c r="BD479" s="86">
        <v>43837</v>
      </c>
      <c r="BE479" s="86">
        <v>43949</v>
      </c>
      <c r="BF479" s="95"/>
      <c r="BG479" s="86"/>
      <c r="BH479" s="3"/>
    </row>
    <row r="480" spans="1:60" x14ac:dyDescent="0.25">
      <c r="A480" s="3"/>
      <c r="B480" s="81" t="s">
        <v>120</v>
      </c>
      <c r="C480" s="81" t="s">
        <v>4350</v>
      </c>
      <c r="D480" s="81" t="s">
        <v>738</v>
      </c>
      <c r="E480" s="82" t="s">
        <v>1163</v>
      </c>
      <c r="F480" s="82" t="s">
        <v>1110</v>
      </c>
      <c r="G480" s="83" t="s">
        <v>1121</v>
      </c>
      <c r="H480" s="84" t="s">
        <v>1153</v>
      </c>
      <c r="I480" s="85" t="s">
        <v>3480</v>
      </c>
      <c r="J480" s="85" t="s">
        <v>1096</v>
      </c>
      <c r="K480" s="3"/>
      <c r="L480" s="86">
        <v>44029</v>
      </c>
      <c r="M480" s="87">
        <v>617.67989999987196</v>
      </c>
      <c r="N480" s="88">
        <v>617.67989999987196</v>
      </c>
      <c r="O480" s="88">
        <v>750.66650000028301</v>
      </c>
      <c r="P480" s="89">
        <f t="shared" si="7"/>
        <v>0.82284196777082641</v>
      </c>
      <c r="Q480" s="86">
        <v>43837</v>
      </c>
      <c r="R480" s="90">
        <v>22206.422999999999</v>
      </c>
      <c r="S480" s="90">
        <v>16575.310625961301</v>
      </c>
      <c r="T480" s="3"/>
      <c r="U480" s="91">
        <v>-2.1039377234046701E-3</v>
      </c>
      <c r="V480" s="92">
        <v>0.96238083779098804</v>
      </c>
      <c r="W480" s="91">
        <v>4.02118888105178E-2</v>
      </c>
      <c r="X480" s="92">
        <v>4.0296984969245404</v>
      </c>
      <c r="Y480" s="91">
        <v>-0.157204546031571</v>
      </c>
      <c r="Z480" s="92">
        <v>2.42970130567846</v>
      </c>
      <c r="AA480" s="91">
        <v>-0.160772522007464</v>
      </c>
      <c r="AB480" s="92">
        <v>4.8207761600497196</v>
      </c>
      <c r="AC480" s="91">
        <v>-0.23787604181590699</v>
      </c>
      <c r="AD480" s="92">
        <v>1.5605917708016901</v>
      </c>
      <c r="AE480" s="91">
        <v>-0.230045506950701</v>
      </c>
      <c r="AF480" s="93">
        <v>-2.1651410003832998</v>
      </c>
      <c r="AG480" s="91">
        <v>2.6193626461463299E-2</v>
      </c>
      <c r="AH480" s="92">
        <v>1.7131326940216201</v>
      </c>
      <c r="AI480" s="91">
        <v>-0.166043485421978</v>
      </c>
      <c r="AJ480" s="92">
        <v>-2.1209728622925499</v>
      </c>
      <c r="AK480" s="91">
        <v>-0.38232010000036099</v>
      </c>
      <c r="AL480" s="91">
        <v>-8.30673771370493E-2</v>
      </c>
      <c r="AM480" s="92">
        <v>-39.797970025450901</v>
      </c>
      <c r="AN480" s="3"/>
      <c r="AO480" s="94">
        <v>2.69128049149003E-2</v>
      </c>
      <c r="AP480" s="94">
        <v>-4.2121152127074298E-2</v>
      </c>
      <c r="AQ480" s="94">
        <v>5.6272853733389597E-2</v>
      </c>
      <c r="AR480" s="94">
        <v>-0.14979709554332701</v>
      </c>
      <c r="AS480" s="95">
        <v>6</v>
      </c>
      <c r="AT480" s="95">
        <v>6</v>
      </c>
      <c r="AU480" s="95">
        <v>8</v>
      </c>
      <c r="AV480" s="96">
        <v>4</v>
      </c>
      <c r="AW480" s="3"/>
      <c r="AX480" s="97">
        <v>0.124909789882222</v>
      </c>
      <c r="AY480" s="98">
        <v>-1.3757707889508299</v>
      </c>
      <c r="AZ480" s="98">
        <v>2.8987527780657302E-2</v>
      </c>
      <c r="BA480" s="98">
        <v>-1.7359126916926499</v>
      </c>
      <c r="BB480" s="89">
        <v>1.2845733649610299E-2</v>
      </c>
      <c r="BC480" s="99">
        <v>-28.005805507506</v>
      </c>
      <c r="BD480" s="86">
        <v>43837</v>
      </c>
      <c r="BE480" s="86">
        <v>43949</v>
      </c>
      <c r="BF480" s="95"/>
      <c r="BG480" s="86"/>
      <c r="BH480" s="3"/>
    </row>
    <row r="481" spans="1:60" x14ac:dyDescent="0.25">
      <c r="A481" s="3"/>
      <c r="B481" s="81" t="s">
        <v>121</v>
      </c>
      <c r="C481" s="81" t="s">
        <v>4351</v>
      </c>
      <c r="D481" s="81" t="s">
        <v>738</v>
      </c>
      <c r="E481" s="82" t="s">
        <v>1172</v>
      </c>
      <c r="F481" s="82" t="s">
        <v>1110</v>
      </c>
      <c r="G481" s="83" t="s">
        <v>1121</v>
      </c>
      <c r="H481" s="84" t="s">
        <v>1153</v>
      </c>
      <c r="I481" s="85" t="s">
        <v>3480</v>
      </c>
      <c r="J481" s="85" t="s">
        <v>1096</v>
      </c>
      <c r="K481" s="3"/>
      <c r="L481" s="86">
        <v>44029</v>
      </c>
      <c r="M481" s="87">
        <v>689.33179999981098</v>
      </c>
      <c r="N481" s="88">
        <v>689.33179999981098</v>
      </c>
      <c r="O481" s="88">
        <v>831.61569999996595</v>
      </c>
      <c r="P481" s="89">
        <f t="shared" si="7"/>
        <v>0.82890666927024004</v>
      </c>
      <c r="Q481" s="86">
        <v>43837</v>
      </c>
      <c r="R481" s="90">
        <v>12324.945</v>
      </c>
      <c r="S481" s="90">
        <v>9728.0246564941408</v>
      </c>
      <c r="T481" s="3"/>
      <c r="U481" s="91">
        <v>-2.0656996430261599E-3</v>
      </c>
      <c r="V481" s="92">
        <v>0.96620464582883903</v>
      </c>
      <c r="W481" s="91">
        <v>4.1406421492865803E-2</v>
      </c>
      <c r="X481" s="92">
        <v>4.1491517651593304</v>
      </c>
      <c r="Y481" s="91">
        <v>-0.15131733653295701</v>
      </c>
      <c r="Z481" s="92">
        <v>3.0184222555399201</v>
      </c>
      <c r="AA481" s="91">
        <v>-0.14892780097303299</v>
      </c>
      <c r="AB481" s="92">
        <v>6.0052482634928301</v>
      </c>
      <c r="AC481" s="91">
        <v>-0.21622120985208301</v>
      </c>
      <c r="AD481" s="92">
        <v>3.7260749671841</v>
      </c>
      <c r="AE481" s="91">
        <v>-0.19700553846167199</v>
      </c>
      <c r="AF481" s="93">
        <v>1.1388558485196001</v>
      </c>
      <c r="AG481" s="91">
        <v>2.6861321870455899E-2</v>
      </c>
      <c r="AH481" s="92">
        <v>1.77990223492088</v>
      </c>
      <c r="AI481" s="91">
        <v>-0.159672120236792</v>
      </c>
      <c r="AJ481" s="92">
        <v>-1.48383634377387</v>
      </c>
      <c r="AK481" s="91"/>
      <c r="AL481" s="91"/>
      <c r="AM481" s="92"/>
      <c r="AN481" s="3"/>
      <c r="AO481" s="94">
        <v>2.7030502847992501E-2</v>
      </c>
      <c r="AP481" s="94">
        <v>-4.2011591415794101E-2</v>
      </c>
      <c r="AQ481" s="94">
        <v>5.7485948884277598E-2</v>
      </c>
      <c r="AR481" s="94">
        <v>-0.14878948118624999</v>
      </c>
      <c r="AS481" s="95">
        <v>6</v>
      </c>
      <c r="AT481" s="95">
        <v>6</v>
      </c>
      <c r="AU481" s="95">
        <v>8</v>
      </c>
      <c r="AV481" s="96">
        <v>4</v>
      </c>
      <c r="AW481" s="3"/>
      <c r="AX481" s="97">
        <v>0.12489076068013701</v>
      </c>
      <c r="AY481" s="98">
        <v>-1.2881925175115601</v>
      </c>
      <c r="AZ481" s="98">
        <v>7.1540287714697101E-2</v>
      </c>
      <c r="BA481" s="98">
        <v>-1.63200720524401</v>
      </c>
      <c r="BB481" s="89">
        <v>1.2844606813669101E-2</v>
      </c>
      <c r="BC481" s="99">
        <v>-27.696711353550199</v>
      </c>
      <c r="BD481" s="86">
        <v>43837</v>
      </c>
      <c r="BE481" s="86">
        <v>43949</v>
      </c>
      <c r="BF481" s="95"/>
      <c r="BG481" s="86"/>
      <c r="BH481" s="3"/>
    </row>
    <row r="482" spans="1:60" x14ac:dyDescent="0.25">
      <c r="A482" s="3"/>
      <c r="B482" s="81" t="s">
        <v>1638</v>
      </c>
      <c r="C482" s="81" t="s">
        <v>4352</v>
      </c>
      <c r="D482" s="81" t="s">
        <v>738</v>
      </c>
      <c r="E482" s="82" t="s">
        <v>1228</v>
      </c>
      <c r="F482" s="82" t="s">
        <v>1110</v>
      </c>
      <c r="G482" s="83" t="s">
        <v>1121</v>
      </c>
      <c r="H482" s="84" t="s">
        <v>1153</v>
      </c>
      <c r="I482" s="85" t="s">
        <v>3480</v>
      </c>
      <c r="J482" s="85" t="s">
        <v>4353</v>
      </c>
      <c r="K482" s="3"/>
      <c r="L482" s="86">
        <v>44029</v>
      </c>
      <c r="M482" s="87">
        <v>1007.20079999976</v>
      </c>
      <c r="N482" s="88">
        <v>1007.20079999976</v>
      </c>
      <c r="O482" s="88">
        <v>1007.20079999976</v>
      </c>
      <c r="P482" s="89">
        <f t="shared" si="7"/>
        <v>1</v>
      </c>
      <c r="Q482" s="86">
        <v>44029</v>
      </c>
      <c r="R482" s="90">
        <v>0</v>
      </c>
      <c r="S482" s="90">
        <v>0</v>
      </c>
      <c r="T482" s="3"/>
      <c r="U482" s="91">
        <v>0</v>
      </c>
      <c r="V482" s="92">
        <v>1.17277461013146</v>
      </c>
      <c r="W482" s="91">
        <v>0</v>
      </c>
      <c r="X482" s="92">
        <v>8.5096158727537806E-3</v>
      </c>
      <c r="Y482" s="91">
        <v>0</v>
      </c>
      <c r="Z482" s="92">
        <v>18.1501559088356</v>
      </c>
      <c r="AA482" s="91">
        <v>0</v>
      </c>
      <c r="AB482" s="92">
        <v>20.8980283607962</v>
      </c>
      <c r="AC482" s="91">
        <v>0</v>
      </c>
      <c r="AD482" s="92">
        <v>25.348195952392398</v>
      </c>
      <c r="AE482" s="91">
        <v>0</v>
      </c>
      <c r="AF482" s="93">
        <v>20.8394096946868</v>
      </c>
      <c r="AG482" s="91">
        <v>0</v>
      </c>
      <c r="AH482" s="92">
        <v>-0.90622995212470403</v>
      </c>
      <c r="AI482" s="91">
        <v>0</v>
      </c>
      <c r="AJ482" s="92">
        <v>14.483375679905301</v>
      </c>
      <c r="AK482" s="91">
        <v>-9.0621089412743494E-2</v>
      </c>
      <c r="AL482" s="91">
        <v>-9.5715535280760395E-3</v>
      </c>
      <c r="AM482" s="92">
        <v>10.512468972403401</v>
      </c>
      <c r="AN482" s="3"/>
      <c r="AO482" s="94">
        <v>0</v>
      </c>
      <c r="AP482" s="94">
        <v>0</v>
      </c>
      <c r="AQ482" s="94">
        <v>0</v>
      </c>
      <c r="AR482" s="94">
        <v>0</v>
      </c>
      <c r="AS482" s="95">
        <v>0</v>
      </c>
      <c r="AT482" s="95">
        <v>0</v>
      </c>
      <c r="AU482" s="95">
        <v>7</v>
      </c>
      <c r="AV482" s="96">
        <v>5</v>
      </c>
      <c r="AW482" s="3"/>
      <c r="AX482" s="97">
        <v>0</v>
      </c>
      <c r="AY482" s="98">
        <v>-113.07365610974399</v>
      </c>
      <c r="AZ482" s="98">
        <v>0.54787164163735702</v>
      </c>
      <c r="BA482" s="98">
        <v>-15.957369743191499</v>
      </c>
      <c r="BB482" s="89">
        <v>0</v>
      </c>
      <c r="BC482" s="99">
        <v>0</v>
      </c>
      <c r="BD482" s="86">
        <v>43664</v>
      </c>
      <c r="BE482" s="86"/>
      <c r="BF482" s="95"/>
      <c r="BG482" s="86"/>
      <c r="BH482" s="3"/>
    </row>
    <row r="483" spans="1:60" x14ac:dyDescent="0.25">
      <c r="A483" s="3"/>
      <c r="B483" s="81" t="s">
        <v>1639</v>
      </c>
      <c r="C483" s="81" t="s">
        <v>4354</v>
      </c>
      <c r="D483" s="81" t="s">
        <v>738</v>
      </c>
      <c r="E483" s="82" t="s">
        <v>1230</v>
      </c>
      <c r="F483" s="82" t="s">
        <v>1110</v>
      </c>
      <c r="G483" s="83" t="s">
        <v>1121</v>
      </c>
      <c r="H483" s="84" t="s">
        <v>1153</v>
      </c>
      <c r="I483" s="85" t="s">
        <v>3480</v>
      </c>
      <c r="J483" s="85" t="s">
        <v>4355</v>
      </c>
      <c r="K483" s="3"/>
      <c r="L483" s="86">
        <v>44029</v>
      </c>
      <c r="M483" s="87">
        <v>433.33939999993902</v>
      </c>
      <c r="N483" s="88">
        <v>433.33939999993902</v>
      </c>
      <c r="O483" s="88">
        <v>527.66040000040095</v>
      </c>
      <c r="P483" s="89">
        <f t="shared" si="7"/>
        <v>0.82124677159705317</v>
      </c>
      <c r="Q483" s="86">
        <v>43837</v>
      </c>
      <c r="R483" s="90">
        <v>12699.316999999999</v>
      </c>
      <c r="S483" s="90">
        <v>6260.2303167953496</v>
      </c>
      <c r="T483" s="3"/>
      <c r="U483" s="91">
        <v>-2.11395361384348E-3</v>
      </c>
      <c r="V483" s="92">
        <v>0.96137924874710701</v>
      </c>
      <c r="W483" s="91">
        <v>3.98969268590008E-2</v>
      </c>
      <c r="X483" s="92">
        <v>3.9982023017728401</v>
      </c>
      <c r="Y483" s="91">
        <v>-0.158753429811477</v>
      </c>
      <c r="Z483" s="92">
        <v>2.2748129276878899</v>
      </c>
      <c r="AA483" s="91">
        <v>-0.16387520664924499</v>
      </c>
      <c r="AB483" s="92">
        <v>4.5105076958716399</v>
      </c>
      <c r="AC483" s="91">
        <v>-0.24349747171712799</v>
      </c>
      <c r="AD483" s="92">
        <v>0.99844878067960996</v>
      </c>
      <c r="AE483" s="91">
        <v>-0.23854900632984899</v>
      </c>
      <c r="AF483" s="93">
        <v>-3.0154909382981701</v>
      </c>
      <c r="AG483" s="91">
        <v>2.6017708501967701E-2</v>
      </c>
      <c r="AH483" s="92">
        <v>1.6955408980720701</v>
      </c>
      <c r="AI483" s="91">
        <v>-0.16771951874572599</v>
      </c>
      <c r="AJ483" s="92">
        <v>-2.28857619466726</v>
      </c>
      <c r="AK483" s="91">
        <v>-0.60188574893458302</v>
      </c>
      <c r="AL483" s="91">
        <v>-8.9033115063066395E-2</v>
      </c>
      <c r="AM483" s="92">
        <v>-40.613996979780502</v>
      </c>
      <c r="AN483" s="3"/>
      <c r="AO483" s="94">
        <v>2.6881752475674099E-2</v>
      </c>
      <c r="AP483" s="94">
        <v>-4.2150367190552103E-2</v>
      </c>
      <c r="AQ483" s="94">
        <v>5.5952764610992703E-2</v>
      </c>
      <c r="AR483" s="94">
        <v>-0.150064215171442</v>
      </c>
      <c r="AS483" s="95">
        <v>6</v>
      </c>
      <c r="AT483" s="95">
        <v>6</v>
      </c>
      <c r="AU483" s="95">
        <v>8</v>
      </c>
      <c r="AV483" s="96">
        <v>4</v>
      </c>
      <c r="AW483" s="3"/>
      <c r="AX483" s="97">
        <v>0.12491521992545999</v>
      </c>
      <c r="AY483" s="98">
        <v>-1.39871258800304</v>
      </c>
      <c r="AZ483" s="98">
        <v>1.7835904502362599E-2</v>
      </c>
      <c r="BA483" s="98">
        <v>-1.7629707775358801</v>
      </c>
      <c r="BB483" s="89">
        <v>1.28460719738905E-2</v>
      </c>
      <c r="BC483" s="99">
        <v>-28.087212911981599</v>
      </c>
      <c r="BD483" s="86">
        <v>43837</v>
      </c>
      <c r="BE483" s="86">
        <v>43949</v>
      </c>
      <c r="BF483" s="95"/>
      <c r="BG483" s="86"/>
      <c r="BH483" s="3"/>
    </row>
    <row r="484" spans="1:60" x14ac:dyDescent="0.25">
      <c r="A484" s="3"/>
      <c r="B484" s="81" t="s">
        <v>1640</v>
      </c>
      <c r="C484" s="81" t="s">
        <v>4356</v>
      </c>
      <c r="D484" s="81" t="s">
        <v>738</v>
      </c>
      <c r="E484" s="82" t="s">
        <v>1218</v>
      </c>
      <c r="F484" s="82" t="s">
        <v>1110</v>
      </c>
      <c r="G484" s="83" t="s">
        <v>1121</v>
      </c>
      <c r="H484" s="84" t="s">
        <v>1153</v>
      </c>
      <c r="I484" s="85" t="s">
        <v>3480</v>
      </c>
      <c r="J484" s="85" t="s">
        <v>4357</v>
      </c>
      <c r="K484" s="3"/>
      <c r="L484" s="86">
        <v>44029</v>
      </c>
      <c r="M484" s="87">
        <v>349.59670000011101</v>
      </c>
      <c r="N484" s="88">
        <v>349.59670000011101</v>
      </c>
      <c r="O484" s="88">
        <v>428.44700000016002</v>
      </c>
      <c r="P484" s="89">
        <f t="shared" si="7"/>
        <v>0.81596253445579137</v>
      </c>
      <c r="Q484" s="86">
        <v>43837</v>
      </c>
      <c r="R484" s="90">
        <v>176128.65</v>
      </c>
      <c r="S484" s="90">
        <v>174367.66441601599</v>
      </c>
      <c r="T484" s="3"/>
      <c r="U484" s="91">
        <v>-2.14757223602646E-3</v>
      </c>
      <c r="V484" s="92">
        <v>0.95801738652880897</v>
      </c>
      <c r="W484" s="91">
        <v>3.8848733163831597E-2</v>
      </c>
      <c r="X484" s="92">
        <v>3.8933829322559199</v>
      </c>
      <c r="Y484" s="91">
        <v>-0.163884891500929</v>
      </c>
      <c r="Z484" s="92">
        <v>1.76166675874265</v>
      </c>
      <c r="AA484" s="91">
        <v>-0.174113847212575</v>
      </c>
      <c r="AB484" s="92">
        <v>3.48664363953867</v>
      </c>
      <c r="AC484" s="91">
        <v>-0.26323140147549601</v>
      </c>
      <c r="AD484" s="92">
        <v>-0.97494419515715003</v>
      </c>
      <c r="AE484" s="91">
        <v>-0.26930792607716297</v>
      </c>
      <c r="AF484" s="93">
        <v>-6.0913829130295198</v>
      </c>
      <c r="AG484" s="91">
        <v>2.54312879751524E-2</v>
      </c>
      <c r="AH484" s="92">
        <v>1.63689884539053</v>
      </c>
      <c r="AI484" s="91">
        <v>-0.17326914600009299</v>
      </c>
      <c r="AJ484" s="92">
        <v>-2.8435389201040402</v>
      </c>
      <c r="AK484" s="91">
        <v>-0.67017001122701902</v>
      </c>
      <c r="AL484" s="91">
        <v>-0.106223248210881</v>
      </c>
      <c r="AM484" s="92">
        <v>-47.442423209024099</v>
      </c>
      <c r="AN484" s="3"/>
      <c r="AO484" s="94">
        <v>2.6778189832839399E-2</v>
      </c>
      <c r="AP484" s="94">
        <v>-4.2246820989021203E-2</v>
      </c>
      <c r="AQ484" s="94">
        <v>5.4887969023184303E-2</v>
      </c>
      <c r="AR484" s="94">
        <v>-0.15094892914115901</v>
      </c>
      <c r="AS484" s="95">
        <v>6</v>
      </c>
      <c r="AT484" s="95">
        <v>6</v>
      </c>
      <c r="AU484" s="95">
        <v>8</v>
      </c>
      <c r="AV484" s="96">
        <v>4</v>
      </c>
      <c r="AW484" s="3"/>
      <c r="AX484" s="97">
        <v>0.124934190842177</v>
      </c>
      <c r="AY484" s="98">
        <v>-1.47440913206628</v>
      </c>
      <c r="AZ484" s="98">
        <v>-1.8977457764350399E-2</v>
      </c>
      <c r="BA484" s="98">
        <v>-1.8517774335868999</v>
      </c>
      <c r="BB484" s="89">
        <v>1.28472948564195E-2</v>
      </c>
      <c r="BC484" s="99">
        <v>-28.357486456952799</v>
      </c>
      <c r="BD484" s="86">
        <v>43837</v>
      </c>
      <c r="BE484" s="86">
        <v>43949</v>
      </c>
      <c r="BF484" s="95"/>
      <c r="BG484" s="86"/>
      <c r="BH484" s="3"/>
    </row>
    <row r="485" spans="1:60" x14ac:dyDescent="0.25">
      <c r="A485" s="3"/>
      <c r="B485" s="81" t="s">
        <v>1641</v>
      </c>
      <c r="C485" s="81" t="s">
        <v>4358</v>
      </c>
      <c r="D485" s="81" t="s">
        <v>739</v>
      </c>
      <c r="E485" s="82" t="s">
        <v>1170</v>
      </c>
      <c r="F485" s="82" t="s">
        <v>1110</v>
      </c>
      <c r="G485" s="83" t="s">
        <v>1121</v>
      </c>
      <c r="H485" s="84" t="s">
        <v>1134</v>
      </c>
      <c r="I485" s="85" t="s">
        <v>3480</v>
      </c>
      <c r="J485" s="85" t="s">
        <v>4359</v>
      </c>
      <c r="K485" s="3"/>
      <c r="L485" s="86">
        <v>44029</v>
      </c>
      <c r="M485" s="87">
        <v>2246.8826999999601</v>
      </c>
      <c r="N485" s="88">
        <v>2246.8826999999601</v>
      </c>
      <c r="O485" s="88">
        <v>2415.0465000011</v>
      </c>
      <c r="P485" s="89">
        <f t="shared" si="7"/>
        <v>0.93036829725594794</v>
      </c>
      <c r="Q485" s="86">
        <v>43874</v>
      </c>
      <c r="R485" s="90">
        <v>6630103.46</v>
      </c>
      <c r="S485" s="90">
        <v>6219620.2347109402</v>
      </c>
      <c r="T485" s="3"/>
      <c r="U485" s="91">
        <v>-5.2762072045879904E-3</v>
      </c>
      <c r="V485" s="92">
        <v>0.64515388967265597</v>
      </c>
      <c r="W485" s="91">
        <v>2.5557384391504501E-2</v>
      </c>
      <c r="X485" s="92">
        <v>2.5642480550231999</v>
      </c>
      <c r="Y485" s="91">
        <v>-6.46891739925195E-2</v>
      </c>
      <c r="Z485" s="92">
        <v>11.681238509583601</v>
      </c>
      <c r="AA485" s="91">
        <v>6.7400071031443104E-2</v>
      </c>
      <c r="AB485" s="92">
        <v>27.638035463954999</v>
      </c>
      <c r="AC485" s="91">
        <v>0.102469188866962</v>
      </c>
      <c r="AD485" s="92">
        <v>35.595114839088602</v>
      </c>
      <c r="AE485" s="91">
        <v>0.16680235065548901</v>
      </c>
      <c r="AF485" s="93">
        <v>37.5196447602357</v>
      </c>
      <c r="AG485" s="91">
        <v>7.2911603147076702E-3</v>
      </c>
      <c r="AH485" s="92">
        <v>-0.177113920653937</v>
      </c>
      <c r="AI485" s="91">
        <v>-2.1121953877809602E-2</v>
      </c>
      <c r="AJ485" s="92">
        <v>12.3711802921316</v>
      </c>
      <c r="AK485" s="91">
        <v>0.94007866060943301</v>
      </c>
      <c r="AL485" s="91">
        <v>6.9400559888890698E-2</v>
      </c>
      <c r="AM485" s="92">
        <v>113.58244397467899</v>
      </c>
      <c r="AN485" s="3"/>
      <c r="AO485" s="94">
        <v>2.83592953965126E-2</v>
      </c>
      <c r="AP485" s="94">
        <v>-4.88199954033917E-2</v>
      </c>
      <c r="AQ485" s="94">
        <v>6.5864633361343294E-2</v>
      </c>
      <c r="AR485" s="94">
        <v>-0.114808688096673</v>
      </c>
      <c r="AS485" s="95">
        <v>7</v>
      </c>
      <c r="AT485" s="95">
        <v>5</v>
      </c>
      <c r="AU485" s="95">
        <v>7</v>
      </c>
      <c r="AV485" s="96">
        <v>5</v>
      </c>
      <c r="AW485" s="3"/>
      <c r="AX485" s="97">
        <v>0.14999565371763299</v>
      </c>
      <c r="AY485" s="98">
        <v>0.38159018037731601</v>
      </c>
      <c r="AZ485" s="98">
        <v>1.0185063254939499</v>
      </c>
      <c r="BA485" s="98">
        <v>0.50926971864191695</v>
      </c>
      <c r="BB485" s="89">
        <v>1.5398619505704101E-2</v>
      </c>
      <c r="BC485" s="99">
        <v>-23.516114493046199</v>
      </c>
      <c r="BD485" s="86">
        <v>43874</v>
      </c>
      <c r="BE485" s="86">
        <v>43913</v>
      </c>
      <c r="BF485" s="95"/>
      <c r="BG485" s="86"/>
      <c r="BH485" s="3"/>
    </row>
    <row r="486" spans="1:60" x14ac:dyDescent="0.25">
      <c r="A486" s="3"/>
      <c r="B486" s="81" t="s">
        <v>1642</v>
      </c>
      <c r="C486" s="81" t="s">
        <v>4360</v>
      </c>
      <c r="D486" s="81" t="s">
        <v>739</v>
      </c>
      <c r="E486" s="82" t="s">
        <v>1216</v>
      </c>
      <c r="F486" s="82" t="s">
        <v>1110</v>
      </c>
      <c r="G486" s="83" t="s">
        <v>1121</v>
      </c>
      <c r="H486" s="84" t="s">
        <v>1134</v>
      </c>
      <c r="I486" s="85" t="s">
        <v>3480</v>
      </c>
      <c r="J486" s="85" t="s">
        <v>4361</v>
      </c>
      <c r="K486" s="3"/>
      <c r="L486" s="86">
        <v>44029</v>
      </c>
      <c r="M486" s="87">
        <v>1745.95260000043</v>
      </c>
      <c r="N486" s="88">
        <v>1745.95260000043</v>
      </c>
      <c r="O486" s="88">
        <v>1893.3896999992401</v>
      </c>
      <c r="P486" s="89">
        <f t="shared" si="7"/>
        <v>0.92213061051358358</v>
      </c>
      <c r="Q486" s="86">
        <v>43874</v>
      </c>
      <c r="R486" s="90">
        <v>1372087.9909999999</v>
      </c>
      <c r="S486" s="90">
        <v>1535770.29375977</v>
      </c>
      <c r="T486" s="3"/>
      <c r="U486" s="91">
        <v>-5.3332901879912199E-3</v>
      </c>
      <c r="V486" s="92">
        <v>0.63944559133233303</v>
      </c>
      <c r="W486" s="91">
        <v>2.3793645446858101E-2</v>
      </c>
      <c r="X486" s="92">
        <v>2.38787416055857</v>
      </c>
      <c r="Y486" s="91">
        <v>-7.4405700373972594E-2</v>
      </c>
      <c r="Z486" s="92">
        <v>10.709585871445601</v>
      </c>
      <c r="AA486" s="91">
        <v>4.5190136082965203E-2</v>
      </c>
      <c r="AB486" s="92">
        <v>25.417041969107199</v>
      </c>
      <c r="AC486" s="91">
        <v>5.7094522861007101E-2</v>
      </c>
      <c r="AD486" s="92">
        <v>31.057648238493101</v>
      </c>
      <c r="AE486" s="91">
        <v>9.4632275387994E-2</v>
      </c>
      <c r="AF486" s="93">
        <v>30.302637233486202</v>
      </c>
      <c r="AG486" s="91">
        <v>6.3091997199080704E-3</v>
      </c>
      <c r="AH486" s="92">
        <v>-0.27530998013389801</v>
      </c>
      <c r="AI486" s="91">
        <v>-3.2235524571660797E-2</v>
      </c>
      <c r="AJ486" s="92">
        <v>11.259823222746499</v>
      </c>
      <c r="AK486" s="91">
        <v>0.53969505097134995</v>
      </c>
      <c r="AL486" s="91">
        <v>4.46646946420515E-2</v>
      </c>
      <c r="AM486" s="92">
        <v>73.544083010871006</v>
      </c>
      <c r="AN486" s="3"/>
      <c r="AO486" s="94">
        <v>2.83002765172569E-2</v>
      </c>
      <c r="AP486" s="94">
        <v>-4.8874548600942903E-2</v>
      </c>
      <c r="AQ486" s="94">
        <v>6.4031585252450895E-2</v>
      </c>
      <c r="AR486" s="94">
        <v>-0.11638182871684</v>
      </c>
      <c r="AS486" s="95">
        <v>7</v>
      </c>
      <c r="AT486" s="95">
        <v>5</v>
      </c>
      <c r="AU486" s="95">
        <v>7</v>
      </c>
      <c r="AV486" s="96">
        <v>5</v>
      </c>
      <c r="AW486" s="3"/>
      <c r="AX486" s="97">
        <v>0.150007683918957</v>
      </c>
      <c r="AY486" s="98">
        <v>0.24275860631746601</v>
      </c>
      <c r="AZ486" s="98">
        <v>0.92712180780472397</v>
      </c>
      <c r="BA486" s="98">
        <v>0.32247253958394101</v>
      </c>
      <c r="BB486" s="89">
        <v>1.5398356708210501E-2</v>
      </c>
      <c r="BC486" s="99">
        <v>-23.687083541153701</v>
      </c>
      <c r="BD486" s="86">
        <v>43874</v>
      </c>
      <c r="BE486" s="86">
        <v>43913</v>
      </c>
      <c r="BF486" s="95"/>
      <c r="BG486" s="86"/>
      <c r="BH486" s="3"/>
    </row>
    <row r="487" spans="1:60" x14ac:dyDescent="0.25">
      <c r="A487" s="3"/>
      <c r="B487" s="81" t="s">
        <v>1643</v>
      </c>
      <c r="C487" s="81" t="s">
        <v>4362</v>
      </c>
      <c r="D487" s="81" t="s">
        <v>739</v>
      </c>
      <c r="E487" s="82" t="s">
        <v>1163</v>
      </c>
      <c r="F487" s="82" t="s">
        <v>1110</v>
      </c>
      <c r="G487" s="83" t="s">
        <v>1121</v>
      </c>
      <c r="H487" s="84" t="s">
        <v>1134</v>
      </c>
      <c r="I487" s="85" t="s">
        <v>3480</v>
      </c>
      <c r="J487" s="85" t="s">
        <v>4363</v>
      </c>
      <c r="K487" s="3"/>
      <c r="L487" s="86">
        <v>44029</v>
      </c>
      <c r="M487" s="87">
        <v>1888.73699999973</v>
      </c>
      <c r="N487" s="88">
        <v>1888.73699999973</v>
      </c>
      <c r="O487" s="88">
        <v>2046.4979999996699</v>
      </c>
      <c r="P487" s="89">
        <f t="shared" si="7"/>
        <v>0.92291172529855126</v>
      </c>
      <c r="Q487" s="86">
        <v>43874</v>
      </c>
      <c r="R487" s="90">
        <v>841298.06799999997</v>
      </c>
      <c r="S487" s="90">
        <v>850407.23672168003</v>
      </c>
      <c r="T487" s="3"/>
      <c r="U487" s="91">
        <v>-5.3278456725820399E-3</v>
      </c>
      <c r="V487" s="92">
        <v>0.63999004287325101</v>
      </c>
      <c r="W487" s="91">
        <v>2.3961320641319599E-2</v>
      </c>
      <c r="X487" s="92">
        <v>2.4046416800047199</v>
      </c>
      <c r="Y487" s="91">
        <v>-7.3485026606285794E-2</v>
      </c>
      <c r="Z487" s="92">
        <v>10.801653248214301</v>
      </c>
      <c r="AA487" s="91">
        <v>4.7284521562687601E-2</v>
      </c>
      <c r="AB487" s="92">
        <v>25.626480517064898</v>
      </c>
      <c r="AC487" s="91">
        <v>6.1333501462286201E-2</v>
      </c>
      <c r="AD487" s="92">
        <v>31.4815460986283</v>
      </c>
      <c r="AE487" s="91">
        <v>0.102124893914151</v>
      </c>
      <c r="AF487" s="93">
        <v>31.051899086101901</v>
      </c>
      <c r="AG487" s="91">
        <v>6.4026565469248497E-3</v>
      </c>
      <c r="AH487" s="92">
        <v>-0.26596429743222</v>
      </c>
      <c r="AI487" s="91">
        <v>-3.1182966184133E-2</v>
      </c>
      <c r="AJ487" s="92">
        <v>11.365079061492001</v>
      </c>
      <c r="AK487" s="91">
        <v>0.88873699999880096</v>
      </c>
      <c r="AL487" s="91">
        <v>6.6500626513516195E-2</v>
      </c>
      <c r="AM487" s="92">
        <v>108.448277913616</v>
      </c>
      <c r="AN487" s="3"/>
      <c r="AO487" s="94">
        <v>2.8305930298302001E-2</v>
      </c>
      <c r="AP487" s="94">
        <v>-4.8869343875630897E-2</v>
      </c>
      <c r="AQ487" s="94">
        <v>6.4205964832581203E-2</v>
      </c>
      <c r="AR487" s="94">
        <v>-0.116232136268081</v>
      </c>
      <c r="AS487" s="95">
        <v>7</v>
      </c>
      <c r="AT487" s="95">
        <v>5</v>
      </c>
      <c r="AU487" s="95">
        <v>7</v>
      </c>
      <c r="AV487" s="96">
        <v>5</v>
      </c>
      <c r="AW487" s="3"/>
      <c r="AX487" s="97">
        <v>0.150006401032442</v>
      </c>
      <c r="AY487" s="98">
        <v>0.25585473392720798</v>
      </c>
      <c r="AZ487" s="98">
        <v>0.93574439013536903</v>
      </c>
      <c r="BA487" s="98">
        <v>0.34002054888196698</v>
      </c>
      <c r="BB487" s="89">
        <v>1.53983674370647E-2</v>
      </c>
      <c r="BC487" s="99">
        <v>-23.6708171715145</v>
      </c>
      <c r="BD487" s="86">
        <v>43874</v>
      </c>
      <c r="BE487" s="86">
        <v>43913</v>
      </c>
      <c r="BF487" s="95"/>
      <c r="BG487" s="86"/>
      <c r="BH487" s="3"/>
    </row>
    <row r="488" spans="1:60" x14ac:dyDescent="0.25">
      <c r="A488" s="3"/>
      <c r="B488" s="81" t="s">
        <v>1644</v>
      </c>
      <c r="C488" s="81" t="s">
        <v>4364</v>
      </c>
      <c r="D488" s="81" t="s">
        <v>739</v>
      </c>
      <c r="E488" s="82" t="s">
        <v>1164</v>
      </c>
      <c r="F488" s="82" t="s">
        <v>1110</v>
      </c>
      <c r="G488" s="83" t="s">
        <v>1121</v>
      </c>
      <c r="H488" s="84" t="s">
        <v>1134</v>
      </c>
      <c r="I488" s="85" t="s">
        <v>3480</v>
      </c>
      <c r="J488" s="85" t="s">
        <v>4365</v>
      </c>
      <c r="K488" s="3"/>
      <c r="L488" s="86">
        <v>44029</v>
      </c>
      <c r="M488" s="87">
        <v>1000</v>
      </c>
      <c r="N488" s="88">
        <v>1000</v>
      </c>
      <c r="O488" s="88">
        <v>1000</v>
      </c>
      <c r="P488" s="89">
        <f t="shared" si="7"/>
        <v>1</v>
      </c>
      <c r="Q488" s="86">
        <v>44029</v>
      </c>
      <c r="R488" s="90">
        <v>0</v>
      </c>
      <c r="S488" s="90">
        <v>0</v>
      </c>
      <c r="T488" s="3"/>
      <c r="U488" s="91">
        <v>0</v>
      </c>
      <c r="V488" s="92">
        <v>1.17277461013146</v>
      </c>
      <c r="W488" s="91">
        <v>0</v>
      </c>
      <c r="X488" s="92">
        <v>8.5096158727537806E-3</v>
      </c>
      <c r="Y488" s="91">
        <v>0</v>
      </c>
      <c r="Z488" s="92">
        <v>18.1501559088356</v>
      </c>
      <c r="AA488" s="91">
        <v>0</v>
      </c>
      <c r="AB488" s="92">
        <v>20.8980283607962</v>
      </c>
      <c r="AC488" s="91">
        <v>0</v>
      </c>
      <c r="AD488" s="92">
        <v>25.348195952392398</v>
      </c>
      <c r="AE488" s="91">
        <v>0</v>
      </c>
      <c r="AF488" s="93">
        <v>20.8394096946868</v>
      </c>
      <c r="AG488" s="91">
        <v>0</v>
      </c>
      <c r="AH488" s="92">
        <v>-0.90622995212470403</v>
      </c>
      <c r="AI488" s="91">
        <v>0</v>
      </c>
      <c r="AJ488" s="92">
        <v>14.483375679905301</v>
      </c>
      <c r="AK488" s="91">
        <v>0</v>
      </c>
      <c r="AL488" s="91">
        <v>0</v>
      </c>
      <c r="AM488" s="92">
        <v>19.5745779136778</v>
      </c>
      <c r="AN488" s="3"/>
      <c r="AO488" s="94">
        <v>0</v>
      </c>
      <c r="AP488" s="94">
        <v>0</v>
      </c>
      <c r="AQ488" s="94">
        <v>0</v>
      </c>
      <c r="AR488" s="94">
        <v>0</v>
      </c>
      <c r="AS488" s="95">
        <v>0</v>
      </c>
      <c r="AT488" s="95">
        <v>0</v>
      </c>
      <c r="AU488" s="95">
        <v>7</v>
      </c>
      <c r="AV488" s="96">
        <v>5</v>
      </c>
      <c r="AW488" s="3"/>
      <c r="AX488" s="97">
        <v>0</v>
      </c>
      <c r="AY488" s="98">
        <v>-113.07365610974399</v>
      </c>
      <c r="AZ488" s="98">
        <v>0.54787164163735702</v>
      </c>
      <c r="BA488" s="98">
        <v>-15.957369743191499</v>
      </c>
      <c r="BB488" s="89">
        <v>0</v>
      </c>
      <c r="BC488" s="99">
        <v>0</v>
      </c>
      <c r="BD488" s="86">
        <v>43664</v>
      </c>
      <c r="BE488" s="86"/>
      <c r="BF488" s="95"/>
      <c r="BG488" s="86"/>
      <c r="BH488" s="3"/>
    </row>
    <row r="489" spans="1:60" x14ac:dyDescent="0.25">
      <c r="A489" s="3"/>
      <c r="B489" s="81" t="s">
        <v>1645</v>
      </c>
      <c r="C489" s="81" t="s">
        <v>4366</v>
      </c>
      <c r="D489" s="81" t="s">
        <v>739</v>
      </c>
      <c r="E489" s="82" t="s">
        <v>1172</v>
      </c>
      <c r="F489" s="82" t="s">
        <v>1110</v>
      </c>
      <c r="G489" s="83" t="s">
        <v>1121</v>
      </c>
      <c r="H489" s="84" t="s">
        <v>1134</v>
      </c>
      <c r="I489" s="85" t="s">
        <v>3480</v>
      </c>
      <c r="J489" s="85" t="s">
        <v>4367</v>
      </c>
      <c r="K489" s="3"/>
      <c r="L489" s="86">
        <v>44029</v>
      </c>
      <c r="M489" s="87">
        <v>1917.0327000003299</v>
      </c>
      <c r="N489" s="88">
        <v>1917.0327000003299</v>
      </c>
      <c r="O489" s="88">
        <v>2060.51029999927</v>
      </c>
      <c r="P489" s="89">
        <f t="shared" si="7"/>
        <v>0.93036792876066143</v>
      </c>
      <c r="Q489" s="86">
        <v>43874</v>
      </c>
      <c r="R489" s="90">
        <v>818336.07700000005</v>
      </c>
      <c r="S489" s="90">
        <v>735915.93401953101</v>
      </c>
      <c r="T489" s="3"/>
      <c r="U489" s="91">
        <v>-5.2762526956939802E-3</v>
      </c>
      <c r="V489" s="92">
        <v>0.64514934056205697</v>
      </c>
      <c r="W489" s="91">
        <v>2.55571215948294E-2</v>
      </c>
      <c r="X489" s="92">
        <v>2.5642217753556902</v>
      </c>
      <c r="Y489" s="91">
        <v>-6.4689452920938501E-2</v>
      </c>
      <c r="Z489" s="92">
        <v>11.681210616749</v>
      </c>
      <c r="AA489" s="91">
        <v>6.7399713327176897E-2</v>
      </c>
      <c r="AB489" s="92">
        <v>27.637999693513802</v>
      </c>
      <c r="AC489" s="91">
        <v>0.102469800778636</v>
      </c>
      <c r="AD489" s="92">
        <v>35.595176030241397</v>
      </c>
      <c r="AE489" s="91">
        <v>0.16680420154443701</v>
      </c>
      <c r="AF489" s="93">
        <v>37.519829849130502</v>
      </c>
      <c r="AG489" s="91">
        <v>7.2909914724732499E-3</v>
      </c>
      <c r="AH489" s="92">
        <v>-0.17713080487737901</v>
      </c>
      <c r="AI489" s="91">
        <v>-2.11220588907963E-2</v>
      </c>
      <c r="AJ489" s="92">
        <v>12.371169790829301</v>
      </c>
      <c r="AK489" s="91">
        <v>0.91703270000056403</v>
      </c>
      <c r="AL489" s="91">
        <v>8.3667260125366696E-2</v>
      </c>
      <c r="AM489" s="92">
        <v>96.810229710536106</v>
      </c>
      <c r="AN489" s="3"/>
      <c r="AO489" s="94">
        <v>2.83592770265386E-2</v>
      </c>
      <c r="AP489" s="94">
        <v>-4.8819963280984702E-2</v>
      </c>
      <c r="AQ489" s="94">
        <v>6.5864633277669796E-2</v>
      </c>
      <c r="AR489" s="94">
        <v>-0.114808615048823</v>
      </c>
      <c r="AS489" s="95">
        <v>7</v>
      </c>
      <c r="AT489" s="95">
        <v>5</v>
      </c>
      <c r="AU489" s="95">
        <v>7</v>
      </c>
      <c r="AV489" s="96">
        <v>5</v>
      </c>
      <c r="AW489" s="3"/>
      <c r="AX489" s="97">
        <v>0.149995660969726</v>
      </c>
      <c r="AY489" s="98">
        <v>0.38158874123473702</v>
      </c>
      <c r="AZ489" s="98">
        <v>1.0185054265275499</v>
      </c>
      <c r="BA489" s="98">
        <v>0.50926778864140898</v>
      </c>
      <c r="BB489" s="89">
        <v>1.53986202749729E-2</v>
      </c>
      <c r="BC489" s="99">
        <v>-23.516116371727499</v>
      </c>
      <c r="BD489" s="86">
        <v>43874</v>
      </c>
      <c r="BE489" s="86">
        <v>43913</v>
      </c>
      <c r="BF489" s="95"/>
      <c r="BG489" s="86"/>
      <c r="BH489" s="3"/>
    </row>
    <row r="490" spans="1:60" x14ac:dyDescent="0.25">
      <c r="A490" s="3"/>
      <c r="B490" s="81" t="s">
        <v>1646</v>
      </c>
      <c r="C490" s="81" t="s">
        <v>4368</v>
      </c>
      <c r="D490" s="81" t="s">
        <v>739</v>
      </c>
      <c r="E490" s="82" t="s">
        <v>1228</v>
      </c>
      <c r="F490" s="82" t="s">
        <v>1110</v>
      </c>
      <c r="G490" s="83" t="s">
        <v>1121</v>
      </c>
      <c r="H490" s="84" t="s">
        <v>1134</v>
      </c>
      <c r="I490" s="85" t="s">
        <v>3480</v>
      </c>
      <c r="J490" s="85" t="s">
        <v>4369</v>
      </c>
      <c r="K490" s="3"/>
      <c r="L490" s="86">
        <v>44029</v>
      </c>
      <c r="M490" s="87">
        <v>2010.3500999994601</v>
      </c>
      <c r="N490" s="88">
        <v>2010.3500999994601</v>
      </c>
      <c r="O490" s="88">
        <v>2170.71609999985</v>
      </c>
      <c r="P490" s="89">
        <f t="shared" si="7"/>
        <v>0.92612299692235156</v>
      </c>
      <c r="Q490" s="86">
        <v>43874</v>
      </c>
      <c r="R490" s="90">
        <v>49322.349000000002</v>
      </c>
      <c r="S490" s="90">
        <v>135108.54839306601</v>
      </c>
      <c r="T490" s="3"/>
      <c r="U490" s="91">
        <v>-5.3055480930197501E-3</v>
      </c>
      <c r="V490" s="92">
        <v>0.64221980082948005</v>
      </c>
      <c r="W490" s="91">
        <v>2.46499047170801E-2</v>
      </c>
      <c r="X490" s="92">
        <v>2.47350008758076</v>
      </c>
      <c r="Y490" s="91">
        <v>-6.9698412653451697E-2</v>
      </c>
      <c r="Z490" s="92">
        <v>11.180314643497701</v>
      </c>
      <c r="AA490" s="91">
        <v>5.5920365324709599E-2</v>
      </c>
      <c r="AB490" s="92">
        <v>26.4900648932671</v>
      </c>
      <c r="AC490" s="91">
        <v>7.8896709497712394E-2</v>
      </c>
      <c r="AD490" s="92">
        <v>33.237866902141803</v>
      </c>
      <c r="AE490" s="91">
        <v>0.12958868162793799</v>
      </c>
      <c r="AF490" s="93">
        <v>33.798277857480599</v>
      </c>
      <c r="AG490" s="91">
        <v>6.7860587114410001E-3</v>
      </c>
      <c r="AH490" s="92">
        <v>-0.22762408098060399</v>
      </c>
      <c r="AI490" s="91">
        <v>-2.68528290880568E-2</v>
      </c>
      <c r="AJ490" s="92">
        <v>11.798092771103301</v>
      </c>
      <c r="AK490" s="91">
        <v>0.75026127459597802</v>
      </c>
      <c r="AL490" s="91">
        <v>5.8310410346166498E-2</v>
      </c>
      <c r="AM490" s="92">
        <v>94.600705373333795</v>
      </c>
      <c r="AN490" s="3"/>
      <c r="AO490" s="94">
        <v>2.83289337367023E-2</v>
      </c>
      <c r="AP490" s="94">
        <v>-4.8848034289258102E-2</v>
      </c>
      <c r="AQ490" s="94">
        <v>6.4921544057142497E-2</v>
      </c>
      <c r="AR490" s="94">
        <v>-0.11561800063733201</v>
      </c>
      <c r="AS490" s="95">
        <v>7</v>
      </c>
      <c r="AT490" s="95">
        <v>5</v>
      </c>
      <c r="AU490" s="95">
        <v>7</v>
      </c>
      <c r="AV490" s="96">
        <v>5</v>
      </c>
      <c r="AW490" s="3"/>
      <c r="AX490" s="97">
        <v>0.15000136505230299</v>
      </c>
      <c r="AY490" s="98">
        <v>0.30984468672158999</v>
      </c>
      <c r="AZ490" s="98">
        <v>0.97128650381364401</v>
      </c>
      <c r="BA490" s="98">
        <v>0.41252447124270503</v>
      </c>
      <c r="BB490" s="89">
        <v>1.5398434953003699E-2</v>
      </c>
      <c r="BC490" s="99">
        <v>-23.6040678004792</v>
      </c>
      <c r="BD490" s="86">
        <v>43874</v>
      </c>
      <c r="BE490" s="86">
        <v>43913</v>
      </c>
      <c r="BF490" s="95"/>
      <c r="BG490" s="86"/>
      <c r="BH490" s="3"/>
    </row>
    <row r="491" spans="1:60" x14ac:dyDescent="0.25">
      <c r="A491" s="3"/>
      <c r="B491" s="81" t="s">
        <v>1647</v>
      </c>
      <c r="C491" s="81" t="s">
        <v>4370</v>
      </c>
      <c r="D491" s="81" t="s">
        <v>739</v>
      </c>
      <c r="E491" s="82" t="s">
        <v>1230</v>
      </c>
      <c r="F491" s="82" t="s">
        <v>1110</v>
      </c>
      <c r="G491" s="83" t="s">
        <v>1121</v>
      </c>
      <c r="H491" s="84" t="s">
        <v>1134</v>
      </c>
      <c r="I491" s="85" t="s">
        <v>3480</v>
      </c>
      <c r="J491" s="85" t="s">
        <v>4371</v>
      </c>
      <c r="K491" s="3"/>
      <c r="L491" s="86">
        <v>44029</v>
      </c>
      <c r="M491" s="87">
        <v>1892.4022000003599</v>
      </c>
      <c r="N491" s="88">
        <v>1892.4022000003599</v>
      </c>
      <c r="O491" s="88">
        <v>2048.4721999988001</v>
      </c>
      <c r="P491" s="89">
        <f t="shared" si="7"/>
        <v>0.92381151181913446</v>
      </c>
      <c r="Q491" s="86">
        <v>43874</v>
      </c>
      <c r="R491" s="90">
        <v>333758.76500000001</v>
      </c>
      <c r="S491" s="90">
        <v>304333.88327490201</v>
      </c>
      <c r="T491" s="3"/>
      <c r="U491" s="91">
        <v>-5.3216073129078697E-3</v>
      </c>
      <c r="V491" s="92">
        <v>0.64061387884066801</v>
      </c>
      <c r="W491" s="91">
        <v>2.4154574208296298E-2</v>
      </c>
      <c r="X491" s="92">
        <v>2.42396703670238</v>
      </c>
      <c r="Y491" s="91">
        <v>-7.2424386426064302E-2</v>
      </c>
      <c r="Z491" s="92">
        <v>10.9077172662364</v>
      </c>
      <c r="AA491" s="91">
        <v>4.9699473674991203E-2</v>
      </c>
      <c r="AB491" s="92">
        <v>25.867975728295299</v>
      </c>
      <c r="AC491" s="91">
        <v>6.6230326328877695E-2</v>
      </c>
      <c r="AD491" s="92">
        <v>31.971228585287498</v>
      </c>
      <c r="AE491" s="91">
        <v>0.109759249258786</v>
      </c>
      <c r="AF491" s="93">
        <v>31.815334620565402</v>
      </c>
      <c r="AG491" s="91">
        <v>6.5102372300316303E-3</v>
      </c>
      <c r="AH491" s="92">
        <v>-0.25520622912154101</v>
      </c>
      <c r="AI491" s="91">
        <v>-2.99702650654581E-2</v>
      </c>
      <c r="AJ491" s="92">
        <v>11.4863491733558</v>
      </c>
      <c r="AK491" s="91">
        <v>0.65445804409682795</v>
      </c>
      <c r="AL491" s="91">
        <v>5.22959701120271E-2</v>
      </c>
      <c r="AM491" s="92">
        <v>85.020382323418701</v>
      </c>
      <c r="AN491" s="3"/>
      <c r="AO491" s="94">
        <v>2.8312370115600099E-2</v>
      </c>
      <c r="AP491" s="94">
        <v>-4.8863355714274803E-2</v>
      </c>
      <c r="AQ491" s="94">
        <v>6.4406466028231094E-2</v>
      </c>
      <c r="AR491" s="94">
        <v>-0.116059785194084</v>
      </c>
      <c r="AS491" s="95">
        <v>7</v>
      </c>
      <c r="AT491" s="95">
        <v>5</v>
      </c>
      <c r="AU491" s="95">
        <v>7</v>
      </c>
      <c r="AV491" s="96">
        <v>5</v>
      </c>
      <c r="AW491" s="3"/>
      <c r="AX491" s="97">
        <v>0.150004887495161</v>
      </c>
      <c r="AY491" s="98">
        <v>0.27095407666729399</v>
      </c>
      <c r="AZ491" s="98">
        <v>0.94568508655902395</v>
      </c>
      <c r="BA491" s="98">
        <v>0.36027171489467902</v>
      </c>
      <c r="BB491" s="89">
        <v>1.5398376108005299E-2</v>
      </c>
      <c r="BC491" s="99">
        <v>-23.652085686044298</v>
      </c>
      <c r="BD491" s="86">
        <v>43874</v>
      </c>
      <c r="BE491" s="86">
        <v>43913</v>
      </c>
      <c r="BF491" s="95"/>
      <c r="BG491" s="86"/>
      <c r="BH491" s="3"/>
    </row>
    <row r="492" spans="1:60" x14ac:dyDescent="0.25">
      <c r="A492" s="3"/>
      <c r="B492" s="81" t="s">
        <v>1648</v>
      </c>
      <c r="C492" s="81" t="s">
        <v>4372</v>
      </c>
      <c r="D492" s="81" t="s">
        <v>739</v>
      </c>
      <c r="E492" s="82" t="s">
        <v>1218</v>
      </c>
      <c r="F492" s="82" t="s">
        <v>1110</v>
      </c>
      <c r="G492" s="83" t="s">
        <v>1121</v>
      </c>
      <c r="H492" s="84" t="s">
        <v>1134</v>
      </c>
      <c r="I492" s="85" t="s">
        <v>3480</v>
      </c>
      <c r="J492" s="85" t="s">
        <v>4373</v>
      </c>
      <c r="K492" s="3"/>
      <c r="L492" s="86">
        <v>44029</v>
      </c>
      <c r="M492" s="87">
        <v>1564.6779999993701</v>
      </c>
      <c r="N492" s="88">
        <v>1564.6779999993701</v>
      </c>
      <c r="O492" s="88">
        <v>1702.2063999995601</v>
      </c>
      <c r="P492" s="89">
        <f t="shared" si="7"/>
        <v>0.91920580253944206</v>
      </c>
      <c r="Q492" s="86">
        <v>43874</v>
      </c>
      <c r="R492" s="90">
        <v>1762642.581</v>
      </c>
      <c r="S492" s="90">
        <v>1709703.59552734</v>
      </c>
      <c r="T492" s="3"/>
      <c r="U492" s="91">
        <v>-5.3536968634944103E-3</v>
      </c>
      <c r="V492" s="92">
        <v>0.63740492378201496</v>
      </c>
      <c r="W492" s="91">
        <v>2.31642356338853E-2</v>
      </c>
      <c r="X492" s="92">
        <v>2.3249331792612802</v>
      </c>
      <c r="Y492" s="91">
        <v>-7.7852078839932795E-2</v>
      </c>
      <c r="Z492" s="92">
        <v>10.364948024842301</v>
      </c>
      <c r="AA492" s="91">
        <v>3.7368464110841201E-2</v>
      </c>
      <c r="AB492" s="92">
        <v>24.634874771873001</v>
      </c>
      <c r="AC492" s="91">
        <v>4.1343869597767501E-2</v>
      </c>
      <c r="AD492" s="92">
        <v>29.4825829121692</v>
      </c>
      <c r="AE492" s="91">
        <v>6.9795296129086595E-2</v>
      </c>
      <c r="AF492" s="93">
        <v>27.818939307588199</v>
      </c>
      <c r="AG492" s="91">
        <v>5.9585575509117899E-3</v>
      </c>
      <c r="AH492" s="92">
        <v>-0.31037419703352498</v>
      </c>
      <c r="AI492" s="91">
        <v>-3.6174784064314701E-2</v>
      </c>
      <c r="AJ492" s="92">
        <v>10.8658972734702</v>
      </c>
      <c r="AK492" s="91">
        <v>0.392173750566435</v>
      </c>
      <c r="AL492" s="91">
        <v>3.4066125273966498E-2</v>
      </c>
      <c r="AM492" s="92">
        <v>58.791952970321297</v>
      </c>
      <c r="AN492" s="3"/>
      <c r="AO492" s="94">
        <v>2.8279218931857E-2</v>
      </c>
      <c r="AP492" s="94">
        <v>-4.8894022166714401E-2</v>
      </c>
      <c r="AQ492" s="94">
        <v>6.3377456137459404E-2</v>
      </c>
      <c r="AR492" s="94">
        <v>-0.116943040919141</v>
      </c>
      <c r="AS492" s="95">
        <v>7</v>
      </c>
      <c r="AT492" s="95">
        <v>5</v>
      </c>
      <c r="AU492" s="95">
        <v>7</v>
      </c>
      <c r="AV492" s="96">
        <v>5</v>
      </c>
      <c r="AW492" s="3"/>
      <c r="AX492" s="97">
        <v>0.150012792902708</v>
      </c>
      <c r="AY492" s="98">
        <v>0.193842670970753</v>
      </c>
      <c r="AZ492" s="98">
        <v>0.894912266972824</v>
      </c>
      <c r="BA492" s="98">
        <v>0.25706380220753999</v>
      </c>
      <c r="BB492" s="89">
        <v>1.53983474740562E-2</v>
      </c>
      <c r="BC492" s="99">
        <v>-23.748054289928401</v>
      </c>
      <c r="BD492" s="86">
        <v>43874</v>
      </c>
      <c r="BE492" s="86">
        <v>43913</v>
      </c>
      <c r="BF492" s="95"/>
      <c r="BG492" s="86"/>
      <c r="BH492" s="3"/>
    </row>
    <row r="493" spans="1:60" x14ac:dyDescent="0.25">
      <c r="A493" s="3"/>
      <c r="B493" s="81" t="s">
        <v>122</v>
      </c>
      <c r="C493" s="81" t="s">
        <v>4374</v>
      </c>
      <c r="D493" s="81" t="s">
        <v>740</v>
      </c>
      <c r="E493" s="82" t="s">
        <v>1170</v>
      </c>
      <c r="F493" s="82" t="s">
        <v>1110</v>
      </c>
      <c r="G493" s="83" t="s">
        <v>1121</v>
      </c>
      <c r="H493" s="84" t="s">
        <v>1133</v>
      </c>
      <c r="I493" s="85" t="s">
        <v>3480</v>
      </c>
      <c r="J493" s="85" t="s">
        <v>4318</v>
      </c>
      <c r="K493" s="3"/>
      <c r="L493" s="86">
        <v>44029</v>
      </c>
      <c r="M493" s="87">
        <v>2410.4884000010802</v>
      </c>
      <c r="N493" s="88">
        <v>2410.4884000010802</v>
      </c>
      <c r="O493" s="88">
        <v>2611.8902999982201</v>
      </c>
      <c r="P493" s="89">
        <f t="shared" si="7"/>
        <v>0.92289036794643431</v>
      </c>
      <c r="Q493" s="86">
        <v>43874</v>
      </c>
      <c r="R493" s="90">
        <v>4171736.9219999998</v>
      </c>
      <c r="S493" s="90">
        <v>4321279.8653359404</v>
      </c>
      <c r="T493" s="3"/>
      <c r="U493" s="91">
        <v>-5.3386810232041197E-3</v>
      </c>
      <c r="V493" s="92">
        <v>0.63890650781104297</v>
      </c>
      <c r="W493" s="91">
        <v>1.8594241064420199E-2</v>
      </c>
      <c r="X493" s="92">
        <v>1.8679337223147701</v>
      </c>
      <c r="Y493" s="91">
        <v>-7.3084121413557995E-2</v>
      </c>
      <c r="Z493" s="92">
        <v>10.8417437674798</v>
      </c>
      <c r="AA493" s="91">
        <v>1.9273689262263399E-2</v>
      </c>
      <c r="AB493" s="92">
        <v>22.825397287029801</v>
      </c>
      <c r="AC493" s="91">
        <v>6.0284583423708703E-2</v>
      </c>
      <c r="AD493" s="92">
        <v>31.376654294756001</v>
      </c>
      <c r="AE493" s="91">
        <v>0.113306975936284</v>
      </c>
      <c r="AF493" s="93">
        <v>32.170107288344298</v>
      </c>
      <c r="AG493" s="91">
        <v>2.0153470995865098E-3</v>
      </c>
      <c r="AH493" s="92">
        <v>-0.70469524216605395</v>
      </c>
      <c r="AI493" s="91">
        <v>-3.9727506778945099E-2</v>
      </c>
      <c r="AJ493" s="92">
        <v>10.5106250020181</v>
      </c>
      <c r="AK493" s="91">
        <v>1.4104884000006099</v>
      </c>
      <c r="AL493" s="91">
        <v>7.8137285654520397E-2</v>
      </c>
      <c r="AM493" s="92">
        <v>82.333802763838307</v>
      </c>
      <c r="AN493" s="3"/>
      <c r="AO493" s="94">
        <v>1.9899756276572599E-2</v>
      </c>
      <c r="AP493" s="94">
        <v>-4.1377987684463699E-2</v>
      </c>
      <c r="AQ493" s="94">
        <v>5.4914084321353598E-2</v>
      </c>
      <c r="AR493" s="94">
        <v>-0.108633501768054</v>
      </c>
      <c r="AS493" s="95">
        <v>7</v>
      </c>
      <c r="AT493" s="95">
        <v>5</v>
      </c>
      <c r="AU493" s="95">
        <v>7</v>
      </c>
      <c r="AV493" s="96">
        <v>5</v>
      </c>
      <c r="AW493" s="3"/>
      <c r="AX493" s="97">
        <v>0.112522170722514</v>
      </c>
      <c r="AY493" s="98">
        <v>3.5201644205983498E-2</v>
      </c>
      <c r="AZ493" s="98">
        <v>0.76345269375269698</v>
      </c>
      <c r="BA493" s="98">
        <v>4.5239795565748898E-2</v>
      </c>
      <c r="BB493" s="89">
        <v>1.1549149394322699E-2</v>
      </c>
      <c r="BC493" s="99">
        <v>-19.190032598184199</v>
      </c>
      <c r="BD493" s="86">
        <v>43874</v>
      </c>
      <c r="BE493" s="86">
        <v>43910</v>
      </c>
      <c r="BF493" s="95"/>
      <c r="BG493" s="86"/>
      <c r="BH493" s="3"/>
    </row>
    <row r="494" spans="1:60" x14ac:dyDescent="0.25">
      <c r="A494" s="3"/>
      <c r="B494" s="81" t="s">
        <v>1649</v>
      </c>
      <c r="C494" s="81" t="s">
        <v>4375</v>
      </c>
      <c r="D494" s="81" t="s">
        <v>740</v>
      </c>
      <c r="E494" s="82" t="s">
        <v>1216</v>
      </c>
      <c r="F494" s="82" t="s">
        <v>1110</v>
      </c>
      <c r="G494" s="83" t="s">
        <v>1121</v>
      </c>
      <c r="H494" s="84" t="s">
        <v>1133</v>
      </c>
      <c r="I494" s="85" t="s">
        <v>3480</v>
      </c>
      <c r="J494" s="85" t="s">
        <v>4376</v>
      </c>
      <c r="K494" s="3"/>
      <c r="L494" s="86">
        <v>44029</v>
      </c>
      <c r="M494" s="87">
        <v>1865.25229999982</v>
      </c>
      <c r="N494" s="88">
        <v>1865.25229999982</v>
      </c>
      <c r="O494" s="88">
        <v>2039.4991999995</v>
      </c>
      <c r="P494" s="89">
        <f t="shared" si="7"/>
        <v>0.91456387921126781</v>
      </c>
      <c r="Q494" s="86">
        <v>43874</v>
      </c>
      <c r="R494" s="90">
        <v>1463051.9950000001</v>
      </c>
      <c r="S494" s="90">
        <v>1547363.59220312</v>
      </c>
      <c r="T494" s="3"/>
      <c r="U494" s="91">
        <v>-5.3968452366461904E-3</v>
      </c>
      <c r="V494" s="92">
        <v>0.63309008646683695</v>
      </c>
      <c r="W494" s="91">
        <v>1.6808986132673499E-2</v>
      </c>
      <c r="X494" s="92">
        <v>1.6894082291401</v>
      </c>
      <c r="Y494" s="91">
        <v>-8.2896018311730602E-2</v>
      </c>
      <c r="Z494" s="92">
        <v>9.8605540776625293</v>
      </c>
      <c r="AA494" s="91">
        <v>-2.3348091253865299E-3</v>
      </c>
      <c r="AB494" s="92">
        <v>20.6645474482502</v>
      </c>
      <c r="AC494" s="91">
        <v>1.5832037981454099E-2</v>
      </c>
      <c r="AD494" s="92">
        <v>26.931399750552401</v>
      </c>
      <c r="AE494" s="91">
        <v>4.40460092777357E-2</v>
      </c>
      <c r="AF494" s="93">
        <v>25.244010622467599</v>
      </c>
      <c r="AG494" s="91">
        <v>1.01977505983086E-3</v>
      </c>
      <c r="AH494" s="92">
        <v>-0.80425244614161795</v>
      </c>
      <c r="AI494" s="91">
        <v>-5.0836527358114801E-2</v>
      </c>
      <c r="AJ494" s="92">
        <v>9.3997229441010894</v>
      </c>
      <c r="AK494" s="91">
        <v>0.86525230000028397</v>
      </c>
      <c r="AL494" s="91">
        <v>5.4753456615799202E-2</v>
      </c>
      <c r="AM494" s="92">
        <v>27.8101927637472</v>
      </c>
      <c r="AN494" s="3"/>
      <c r="AO494" s="94">
        <v>1.98400783338002E-2</v>
      </c>
      <c r="AP494" s="94">
        <v>-4.1434025669368602E-2</v>
      </c>
      <c r="AQ494" s="94">
        <v>5.3065416153913199E-2</v>
      </c>
      <c r="AR494" s="94">
        <v>-0.11024781705782501</v>
      </c>
      <c r="AS494" s="95">
        <v>7</v>
      </c>
      <c r="AT494" s="95">
        <v>5</v>
      </c>
      <c r="AU494" s="95">
        <v>7</v>
      </c>
      <c r="AV494" s="96">
        <v>5</v>
      </c>
      <c r="AW494" s="3"/>
      <c r="AX494" s="97">
        <v>0.112538440291682</v>
      </c>
      <c r="AY494" s="98">
        <v>-0.14373127938483801</v>
      </c>
      <c r="AZ494" s="98">
        <v>0.67769833440524996</v>
      </c>
      <c r="BA494" s="98">
        <v>-0.183645214936632</v>
      </c>
      <c r="BB494" s="89">
        <v>1.15497839678937E-2</v>
      </c>
      <c r="BC494" s="99">
        <v>-19.3599683687207</v>
      </c>
      <c r="BD494" s="86">
        <v>43874</v>
      </c>
      <c r="BE494" s="86">
        <v>43910</v>
      </c>
      <c r="BF494" s="95"/>
      <c r="BG494" s="86"/>
      <c r="BH494" s="3"/>
    </row>
    <row r="495" spans="1:60" x14ac:dyDescent="0.25">
      <c r="A495" s="3"/>
      <c r="B495" s="81" t="s">
        <v>1650</v>
      </c>
      <c r="C495" s="81" t="s">
        <v>4377</v>
      </c>
      <c r="D495" s="81" t="s">
        <v>740</v>
      </c>
      <c r="E495" s="82" t="s">
        <v>1163</v>
      </c>
      <c r="F495" s="82" t="s">
        <v>1110</v>
      </c>
      <c r="G495" s="83" t="s">
        <v>1121</v>
      </c>
      <c r="H495" s="84" t="s">
        <v>1133</v>
      </c>
      <c r="I495" s="85" t="s">
        <v>3480</v>
      </c>
      <c r="J495" s="85" t="s">
        <v>4378</v>
      </c>
      <c r="K495" s="3"/>
      <c r="L495" s="86">
        <v>44029</v>
      </c>
      <c r="M495" s="87">
        <v>1666.16349999979</v>
      </c>
      <c r="N495" s="88">
        <v>1666.16349999979</v>
      </c>
      <c r="O495" s="88">
        <v>1816.49640000053</v>
      </c>
      <c r="P495" s="89">
        <f t="shared" si="7"/>
        <v>0.91724018830937615</v>
      </c>
      <c r="Q495" s="86">
        <v>43874</v>
      </c>
      <c r="R495" s="90">
        <v>1737139.348</v>
      </c>
      <c r="S495" s="90">
        <v>1484439.1479042999</v>
      </c>
      <c r="T495" s="3"/>
      <c r="U495" s="91">
        <v>-5.3781317374159698E-3</v>
      </c>
      <c r="V495" s="92">
        <v>0.63496143638985802</v>
      </c>
      <c r="W495" s="91">
        <v>1.7384081040290801E-2</v>
      </c>
      <c r="X495" s="92">
        <v>1.74691771990183</v>
      </c>
      <c r="Y495" s="91">
        <v>-7.9743858085785199E-2</v>
      </c>
      <c r="Z495" s="92">
        <v>10.1757701002643</v>
      </c>
      <c r="AA495" s="91">
        <v>4.5819151637260802E-3</v>
      </c>
      <c r="AB495" s="92">
        <v>21.356219877168801</v>
      </c>
      <c r="AC495" s="91">
        <v>2.99577010810026E-2</v>
      </c>
      <c r="AD495" s="92">
        <v>28.343966060492701</v>
      </c>
      <c r="AE495" s="91">
        <v>6.5893860695723602E-2</v>
      </c>
      <c r="AF495" s="93">
        <v>27.428795764251799</v>
      </c>
      <c r="AG495" s="91">
        <v>1.3404986857494801E-3</v>
      </c>
      <c r="AH495" s="92">
        <v>-0.77218008354975598</v>
      </c>
      <c r="AI495" s="91">
        <v>-4.72689493681537E-2</v>
      </c>
      <c r="AJ495" s="92">
        <v>9.7564807430899201</v>
      </c>
      <c r="AK495" s="91">
        <v>0.49144116725423398</v>
      </c>
      <c r="AL495" s="91">
        <v>4.1302319119495202E-2</v>
      </c>
      <c r="AM495" s="92">
        <v>68.718694639159395</v>
      </c>
      <c r="AN495" s="3"/>
      <c r="AO495" s="94">
        <v>1.9859308133163701E-2</v>
      </c>
      <c r="AP495" s="94">
        <v>-4.1415964483385297E-2</v>
      </c>
      <c r="AQ495" s="94">
        <v>5.36609758364648E-2</v>
      </c>
      <c r="AR495" s="94">
        <v>-0.109727580921608</v>
      </c>
      <c r="AS495" s="95">
        <v>7</v>
      </c>
      <c r="AT495" s="95">
        <v>5</v>
      </c>
      <c r="AU495" s="95">
        <v>7</v>
      </c>
      <c r="AV495" s="96">
        <v>5</v>
      </c>
      <c r="AW495" s="3"/>
      <c r="AX495" s="97">
        <v>0.11253269065186</v>
      </c>
      <c r="AY495" s="98">
        <v>-8.6445925354723799E-2</v>
      </c>
      <c r="AZ495" s="98">
        <v>0.70515879863342001</v>
      </c>
      <c r="BA495" s="98">
        <v>-0.110659441240045</v>
      </c>
      <c r="BB495" s="89">
        <v>1.1549527030474601E-2</v>
      </c>
      <c r="BC495" s="99">
        <v>-19.305202036222902</v>
      </c>
      <c r="BD495" s="86">
        <v>43874</v>
      </c>
      <c r="BE495" s="86">
        <v>43910</v>
      </c>
      <c r="BF495" s="95"/>
      <c r="BG495" s="86"/>
      <c r="BH495" s="3"/>
    </row>
    <row r="496" spans="1:60" x14ac:dyDescent="0.25">
      <c r="A496" s="3"/>
      <c r="B496" s="81" t="s">
        <v>1651</v>
      </c>
      <c r="C496" s="81" t="s">
        <v>4379</v>
      </c>
      <c r="D496" s="81" t="s">
        <v>740</v>
      </c>
      <c r="E496" s="82" t="s">
        <v>1164</v>
      </c>
      <c r="F496" s="82" t="s">
        <v>1110</v>
      </c>
      <c r="G496" s="83" t="s">
        <v>1121</v>
      </c>
      <c r="H496" s="84" t="s">
        <v>1133</v>
      </c>
      <c r="I496" s="85" t="s">
        <v>3480</v>
      </c>
      <c r="J496" s="85" t="s">
        <v>4380</v>
      </c>
      <c r="K496" s="3"/>
      <c r="L496" s="86">
        <v>44029</v>
      </c>
      <c r="M496" s="87">
        <v>1000</v>
      </c>
      <c r="N496" s="88">
        <v>1000</v>
      </c>
      <c r="O496" s="88">
        <v>1000</v>
      </c>
      <c r="P496" s="89">
        <f t="shared" si="7"/>
        <v>1</v>
      </c>
      <c r="Q496" s="86">
        <v>44029</v>
      </c>
      <c r="R496" s="90">
        <v>0</v>
      </c>
      <c r="S496" s="90">
        <v>0</v>
      </c>
      <c r="T496" s="3"/>
      <c r="U496" s="91">
        <v>0</v>
      </c>
      <c r="V496" s="92">
        <v>1.17277461013146</v>
      </c>
      <c r="W496" s="91">
        <v>0</v>
      </c>
      <c r="X496" s="92">
        <v>8.5096158727537806E-3</v>
      </c>
      <c r="Y496" s="91">
        <v>0</v>
      </c>
      <c r="Z496" s="92">
        <v>18.1501559088356</v>
      </c>
      <c r="AA496" s="91">
        <v>0</v>
      </c>
      <c r="AB496" s="92">
        <v>20.8980283607962</v>
      </c>
      <c r="AC496" s="91">
        <v>0</v>
      </c>
      <c r="AD496" s="92">
        <v>25.348195952392398</v>
      </c>
      <c r="AE496" s="91">
        <v>0</v>
      </c>
      <c r="AF496" s="93">
        <v>20.8394096946868</v>
      </c>
      <c r="AG496" s="91">
        <v>0</v>
      </c>
      <c r="AH496" s="92">
        <v>-0.90622995212470403</v>
      </c>
      <c r="AI496" s="91">
        <v>0</v>
      </c>
      <c r="AJ496" s="92">
        <v>14.483375679905301</v>
      </c>
      <c r="AK496" s="91">
        <v>0</v>
      </c>
      <c r="AL496" s="91">
        <v>0</v>
      </c>
      <c r="AM496" s="92">
        <v>-58.715037236281198</v>
      </c>
      <c r="AN496" s="3"/>
      <c r="AO496" s="94">
        <v>0</v>
      </c>
      <c r="AP496" s="94">
        <v>0</v>
      </c>
      <c r="AQ496" s="94">
        <v>0</v>
      </c>
      <c r="AR496" s="94">
        <v>0</v>
      </c>
      <c r="AS496" s="95">
        <v>0</v>
      </c>
      <c r="AT496" s="95">
        <v>0</v>
      </c>
      <c r="AU496" s="95">
        <v>7</v>
      </c>
      <c r="AV496" s="96">
        <v>5</v>
      </c>
      <c r="AW496" s="3"/>
      <c r="AX496" s="97">
        <v>0</v>
      </c>
      <c r="AY496" s="98">
        <v>-113.07365610974399</v>
      </c>
      <c r="AZ496" s="98">
        <v>0.54787164163735702</v>
      </c>
      <c r="BA496" s="98">
        <v>-15.957369743191499</v>
      </c>
      <c r="BB496" s="89">
        <v>0</v>
      </c>
      <c r="BC496" s="99">
        <v>0</v>
      </c>
      <c r="BD496" s="86">
        <v>43664</v>
      </c>
      <c r="BE496" s="86"/>
      <c r="BF496" s="95"/>
      <c r="BG496" s="86"/>
      <c r="BH496" s="3"/>
    </row>
    <row r="497" spans="1:60" x14ac:dyDescent="0.25">
      <c r="A497" s="3"/>
      <c r="B497" s="81" t="s">
        <v>1652</v>
      </c>
      <c r="C497" s="81" t="s">
        <v>4381</v>
      </c>
      <c r="D497" s="81" t="s">
        <v>740</v>
      </c>
      <c r="E497" s="82" t="s">
        <v>1172</v>
      </c>
      <c r="F497" s="82" t="s">
        <v>1110</v>
      </c>
      <c r="G497" s="83" t="s">
        <v>1121</v>
      </c>
      <c r="H497" s="84" t="s">
        <v>1133</v>
      </c>
      <c r="I497" s="85" t="s">
        <v>3480</v>
      </c>
      <c r="J497" s="85" t="s">
        <v>4382</v>
      </c>
      <c r="K497" s="3"/>
      <c r="L497" s="86">
        <v>44029</v>
      </c>
      <c r="M497" s="87">
        <v>1674.19590000063</v>
      </c>
      <c r="N497" s="88">
        <v>1674.19590000063</v>
      </c>
      <c r="O497" s="88">
        <v>1814.0788000002501</v>
      </c>
      <c r="P497" s="89">
        <f t="shared" si="7"/>
        <v>0.92289039483863611</v>
      </c>
      <c r="Q497" s="86">
        <v>43874</v>
      </c>
      <c r="R497" s="90">
        <v>1255120.629</v>
      </c>
      <c r="S497" s="90">
        <v>1199867.62166797</v>
      </c>
      <c r="T497" s="3"/>
      <c r="U497" s="91">
        <v>-5.33869809260068E-3</v>
      </c>
      <c r="V497" s="92">
        <v>0.63890480087138701</v>
      </c>
      <c r="W497" s="91">
        <v>1.8594227010908099E-2</v>
      </c>
      <c r="X497" s="92">
        <v>1.86793231696356</v>
      </c>
      <c r="Y497" s="91">
        <v>-7.3084185665720697E-2</v>
      </c>
      <c r="Z497" s="92">
        <v>10.8417373422708</v>
      </c>
      <c r="AA497" s="91">
        <v>1.92737081724772E-2</v>
      </c>
      <c r="AB497" s="92">
        <v>22.8253991780512</v>
      </c>
      <c r="AC497" s="91">
        <v>6.0285033840045799E-2</v>
      </c>
      <c r="AD497" s="92">
        <v>31.376699336396999</v>
      </c>
      <c r="AE497" s="91">
        <v>0.113306956676824</v>
      </c>
      <c r="AF497" s="93">
        <v>32.170105362369199</v>
      </c>
      <c r="AG497" s="91">
        <v>2.0153473560640101E-3</v>
      </c>
      <c r="AH497" s="92">
        <v>-0.70469521651830302</v>
      </c>
      <c r="AI497" s="91">
        <v>-3.9727569206661401E-2</v>
      </c>
      <c r="AJ497" s="92">
        <v>10.5106187592464</v>
      </c>
      <c r="AK497" s="91">
        <v>0.67419590000063201</v>
      </c>
      <c r="AL497" s="91">
        <v>6.5695450446582995E-2</v>
      </c>
      <c r="AM497" s="92">
        <v>72.526549710542895</v>
      </c>
      <c r="AN497" s="3"/>
      <c r="AO497" s="94">
        <v>1.9899771034033599E-2</v>
      </c>
      <c r="AP497" s="94">
        <v>-4.1378007876119199E-2</v>
      </c>
      <c r="AQ497" s="94">
        <v>5.4914288633881397E-2</v>
      </c>
      <c r="AR497" s="94">
        <v>-0.10863364333184999</v>
      </c>
      <c r="AS497" s="95">
        <v>7</v>
      </c>
      <c r="AT497" s="95">
        <v>5</v>
      </c>
      <c r="AU497" s="95">
        <v>7</v>
      </c>
      <c r="AV497" s="96">
        <v>5</v>
      </c>
      <c r="AW497" s="3"/>
      <c r="AX497" s="97">
        <v>0.11252220290291</v>
      </c>
      <c r="AY497" s="98">
        <v>3.5200997358060697E-2</v>
      </c>
      <c r="AZ497" s="98">
        <v>0.76345237846089697</v>
      </c>
      <c r="BA497" s="98">
        <v>4.5238955725949402E-2</v>
      </c>
      <c r="BB497" s="89">
        <v>1.15491526424739E-2</v>
      </c>
      <c r="BC497" s="99">
        <v>-19.1900484146609</v>
      </c>
      <c r="BD497" s="86">
        <v>43874</v>
      </c>
      <c r="BE497" s="86">
        <v>43910</v>
      </c>
      <c r="BF497" s="95"/>
      <c r="BG497" s="86"/>
      <c r="BH497" s="3"/>
    </row>
    <row r="498" spans="1:60" x14ac:dyDescent="0.25">
      <c r="A498" s="3"/>
      <c r="B498" s="81" t="s">
        <v>1653</v>
      </c>
      <c r="C498" s="81" t="s">
        <v>4383</v>
      </c>
      <c r="D498" s="81" t="s">
        <v>740</v>
      </c>
      <c r="E498" s="82" t="s">
        <v>1228</v>
      </c>
      <c r="F498" s="82" t="s">
        <v>1110</v>
      </c>
      <c r="G498" s="83" t="s">
        <v>1121</v>
      </c>
      <c r="H498" s="84" t="s">
        <v>1133</v>
      </c>
      <c r="I498" s="85" t="s">
        <v>3480</v>
      </c>
      <c r="J498" s="85" t="s">
        <v>4384</v>
      </c>
      <c r="K498" s="3"/>
      <c r="L498" s="86">
        <v>44029</v>
      </c>
      <c r="M498" s="87">
        <v>1601.12010000087</v>
      </c>
      <c r="N498" s="88">
        <v>1601.12010000087</v>
      </c>
      <c r="O498" s="88">
        <v>1743.8842999991</v>
      </c>
      <c r="P498" s="89">
        <f t="shared" si="7"/>
        <v>0.91813436246985902</v>
      </c>
      <c r="Q498" s="86">
        <v>43874</v>
      </c>
      <c r="R498" s="90">
        <v>543805.08799999999</v>
      </c>
      <c r="S498" s="90">
        <v>500895.68103808601</v>
      </c>
      <c r="T498" s="3"/>
      <c r="U498" s="91">
        <v>-5.3718316457889203E-3</v>
      </c>
      <c r="V498" s="92">
        <v>0.63559144555256397</v>
      </c>
      <c r="W498" s="91">
        <v>1.7575987872987801E-2</v>
      </c>
      <c r="X498" s="92">
        <v>1.76610840317153</v>
      </c>
      <c r="Y498" s="91">
        <v>-7.8690342336849406E-2</v>
      </c>
      <c r="Z498" s="92">
        <v>10.2811216751579</v>
      </c>
      <c r="AA498" s="91">
        <v>6.8980232827016196E-3</v>
      </c>
      <c r="AB498" s="92">
        <v>21.587830689066301</v>
      </c>
      <c r="AC498" s="91">
        <v>3.4709141231360298E-2</v>
      </c>
      <c r="AD498" s="92">
        <v>28.819110075535701</v>
      </c>
      <c r="AE498" s="91">
        <v>3.3185413703904501E-2</v>
      </c>
      <c r="AF498" s="93">
        <v>24.157951065077199</v>
      </c>
      <c r="AG498" s="91">
        <v>1.4475805292022399E-3</v>
      </c>
      <c r="AH498" s="92">
        <v>-0.76147189920448</v>
      </c>
      <c r="AI498" s="91">
        <v>-4.6076187832149999E-2</v>
      </c>
      <c r="AJ498" s="92">
        <v>9.8757568966975704</v>
      </c>
      <c r="AK498" s="91">
        <v>0.60112010000040805</v>
      </c>
      <c r="AL498" s="91">
        <v>4.10711926160729E-2</v>
      </c>
      <c r="AM498" s="92">
        <v>1.3969727637595499</v>
      </c>
      <c r="AN498" s="3"/>
      <c r="AO498" s="94">
        <v>1.9865746397044901E-2</v>
      </c>
      <c r="AP498" s="94">
        <v>-4.1409921246668098E-2</v>
      </c>
      <c r="AQ498" s="94">
        <v>5.3859677171203699E-2</v>
      </c>
      <c r="AR498" s="94">
        <v>-0.10955405789995</v>
      </c>
      <c r="AS498" s="95">
        <v>7</v>
      </c>
      <c r="AT498" s="95">
        <v>5</v>
      </c>
      <c r="AU498" s="95">
        <v>7</v>
      </c>
      <c r="AV498" s="96">
        <v>5</v>
      </c>
      <c r="AW498" s="3"/>
      <c r="AX498" s="97">
        <v>0.112530839834508</v>
      </c>
      <c r="AY498" s="98">
        <v>-6.7265607169247205E-2</v>
      </c>
      <c r="AZ498" s="98">
        <v>0.71435173287591203</v>
      </c>
      <c r="BA498" s="98">
        <v>-8.6160643295102105E-2</v>
      </c>
      <c r="BB498" s="89">
        <v>1.1549448352907299E-2</v>
      </c>
      <c r="BC498" s="99">
        <v>-19.286944667052001</v>
      </c>
      <c r="BD498" s="86">
        <v>43874</v>
      </c>
      <c r="BE498" s="86">
        <v>43910</v>
      </c>
      <c r="BF498" s="95"/>
      <c r="BG498" s="86"/>
      <c r="BH498" s="3"/>
    </row>
    <row r="499" spans="1:60" x14ac:dyDescent="0.25">
      <c r="A499" s="3"/>
      <c r="B499" s="81" t="s">
        <v>1654</v>
      </c>
      <c r="C499" s="81" t="s">
        <v>4385</v>
      </c>
      <c r="D499" s="81" t="s">
        <v>740</v>
      </c>
      <c r="E499" s="82" t="s">
        <v>1230</v>
      </c>
      <c r="F499" s="82" t="s">
        <v>1110</v>
      </c>
      <c r="G499" s="83" t="s">
        <v>1121</v>
      </c>
      <c r="H499" s="84" t="s">
        <v>1133</v>
      </c>
      <c r="I499" s="85" t="s">
        <v>3480</v>
      </c>
      <c r="J499" s="85" t="s">
        <v>4386</v>
      </c>
      <c r="K499" s="3"/>
      <c r="L499" s="86">
        <v>44029</v>
      </c>
      <c r="M499" s="87">
        <v>1917.6061000004399</v>
      </c>
      <c r="N499" s="88">
        <v>1917.6061000004399</v>
      </c>
      <c r="O499" s="88">
        <v>2093.4611000008899</v>
      </c>
      <c r="P499" s="89">
        <f t="shared" si="7"/>
        <v>0.91599796146182266</v>
      </c>
      <c r="Q499" s="86">
        <v>43874</v>
      </c>
      <c r="R499" s="90">
        <v>312952.114</v>
      </c>
      <c r="S499" s="90">
        <v>312050.30749609403</v>
      </c>
      <c r="T499" s="3"/>
      <c r="U499" s="91">
        <v>-5.3867967699261499E-3</v>
      </c>
      <c r="V499" s="92">
        <v>0.63409493313884002</v>
      </c>
      <c r="W499" s="91">
        <v>1.7117282595791001E-2</v>
      </c>
      <c r="X499" s="92">
        <v>1.7202378754518599</v>
      </c>
      <c r="Y499" s="91">
        <v>-8.1207250350416899E-2</v>
      </c>
      <c r="Z499" s="92">
        <v>10.029430873793901</v>
      </c>
      <c r="AA499" s="91">
        <v>1.3678946888831E-3</v>
      </c>
      <c r="AB499" s="92">
        <v>21.034817829699001</v>
      </c>
      <c r="AC499" s="91">
        <v>2.33818200013047E-2</v>
      </c>
      <c r="AD499" s="92">
        <v>27.686377952515599</v>
      </c>
      <c r="AE499" s="91">
        <v>5.5705346396280199E-2</v>
      </c>
      <c r="AF499" s="93">
        <v>26.4099443343293</v>
      </c>
      <c r="AG499" s="91">
        <v>1.1917569026991301E-3</v>
      </c>
      <c r="AH499" s="92">
        <v>-0.78705426185479199</v>
      </c>
      <c r="AI499" s="91">
        <v>-4.8925240831522401E-2</v>
      </c>
      <c r="AJ499" s="92">
        <v>9.5908515967603307</v>
      </c>
      <c r="AK499" s="91">
        <v>0.917606099999975</v>
      </c>
      <c r="AL499" s="91">
        <v>5.7253061193478103E-2</v>
      </c>
      <c r="AM499" s="92">
        <v>33.045572763716301</v>
      </c>
      <c r="AN499" s="3"/>
      <c r="AO499" s="94">
        <v>1.9850412722007601E-2</v>
      </c>
      <c r="AP499" s="94">
        <v>-4.1424361218596502E-2</v>
      </c>
      <c r="AQ499" s="94">
        <v>5.3384783770525197E-2</v>
      </c>
      <c r="AR499" s="94">
        <v>-0.109968956141529</v>
      </c>
      <c r="AS499" s="95">
        <v>7</v>
      </c>
      <c r="AT499" s="95">
        <v>5</v>
      </c>
      <c r="AU499" s="95">
        <v>7</v>
      </c>
      <c r="AV499" s="96">
        <v>5</v>
      </c>
      <c r="AW499" s="3"/>
      <c r="AX499" s="97">
        <v>0.11253529555615401</v>
      </c>
      <c r="AY499" s="98">
        <v>-0.11306442248167101</v>
      </c>
      <c r="AZ499" s="98">
        <v>0.69239981809823803</v>
      </c>
      <c r="BA499" s="98">
        <v>-0.144607749264651</v>
      </c>
      <c r="BB499" s="89">
        <v>1.1549639678978599E-2</v>
      </c>
      <c r="BC499" s="99">
        <v>-19.3306051877444</v>
      </c>
      <c r="BD499" s="86">
        <v>43874</v>
      </c>
      <c r="BE499" s="86">
        <v>43910</v>
      </c>
      <c r="BF499" s="95"/>
      <c r="BG499" s="86"/>
      <c r="BH499" s="3"/>
    </row>
    <row r="500" spans="1:60" x14ac:dyDescent="0.25">
      <c r="A500" s="3"/>
      <c r="B500" s="81" t="s">
        <v>1655</v>
      </c>
      <c r="C500" s="81" t="s">
        <v>4387</v>
      </c>
      <c r="D500" s="81" t="s">
        <v>740</v>
      </c>
      <c r="E500" s="82" t="s">
        <v>1218</v>
      </c>
      <c r="F500" s="82" t="s">
        <v>1110</v>
      </c>
      <c r="G500" s="83" t="s">
        <v>1121</v>
      </c>
      <c r="H500" s="84" t="s">
        <v>1133</v>
      </c>
      <c r="I500" s="85" t="s">
        <v>3480</v>
      </c>
      <c r="J500" s="85" t="s">
        <v>4388</v>
      </c>
      <c r="K500" s="3"/>
      <c r="L500" s="86">
        <v>44029</v>
      </c>
      <c r="M500" s="87">
        <v>1588.88739999942</v>
      </c>
      <c r="N500" s="88">
        <v>1588.88739999942</v>
      </c>
      <c r="O500" s="88">
        <v>1741.81149999984</v>
      </c>
      <c r="P500" s="89">
        <f t="shared" si="7"/>
        <v>0.91220398992633012</v>
      </c>
      <c r="Q500" s="86">
        <v>43874</v>
      </c>
      <c r="R500" s="90">
        <v>2221075.1159999999</v>
      </c>
      <c r="S500" s="90">
        <v>1549245.47665234</v>
      </c>
      <c r="T500" s="3"/>
      <c r="U500" s="91">
        <v>-5.4134630863700304E-3</v>
      </c>
      <c r="V500" s="92">
        <v>0.63142830149445195</v>
      </c>
      <c r="W500" s="91">
        <v>1.6300660565320899E-2</v>
      </c>
      <c r="X500" s="92">
        <v>1.6385756724048399</v>
      </c>
      <c r="Y500" s="91">
        <v>-8.5673935124796097E-2</v>
      </c>
      <c r="Z500" s="92">
        <v>9.5827623963559692</v>
      </c>
      <c r="AA500" s="91">
        <v>-8.41044856224471E-3</v>
      </c>
      <c r="AB500" s="92">
        <v>20.056983504560801</v>
      </c>
      <c r="AC500" s="91">
        <v>2.0700614550150901E-3</v>
      </c>
      <c r="AD500" s="92">
        <v>25.555202097893901</v>
      </c>
      <c r="AE500" s="91">
        <v>2.0123408368817802E-2</v>
      </c>
      <c r="AF500" s="93">
        <v>22.8517505315831</v>
      </c>
      <c r="AG500" s="91">
        <v>7.3615059955045603E-4</v>
      </c>
      <c r="AH500" s="92">
        <v>-0.832614892169659</v>
      </c>
      <c r="AI500" s="91">
        <v>-5.3979729083075703E-2</v>
      </c>
      <c r="AJ500" s="92">
        <v>9.0854027715977299</v>
      </c>
      <c r="AK500" s="91">
        <v>0.58888739999907602</v>
      </c>
      <c r="AL500" s="91">
        <v>4.0388663506746497E-2</v>
      </c>
      <c r="AM500" s="92">
        <v>0.17370276362635201</v>
      </c>
      <c r="AN500" s="3"/>
      <c r="AO500" s="94">
        <v>1.9823073873340001E-2</v>
      </c>
      <c r="AP500" s="94">
        <v>-4.1449998508178397E-2</v>
      </c>
      <c r="AQ500" s="94">
        <v>5.2538719450240003E-2</v>
      </c>
      <c r="AR500" s="94">
        <v>-0.110707439886901</v>
      </c>
      <c r="AS500" s="95">
        <v>7</v>
      </c>
      <c r="AT500" s="95">
        <v>5</v>
      </c>
      <c r="AU500" s="95">
        <v>7</v>
      </c>
      <c r="AV500" s="96">
        <v>5</v>
      </c>
      <c r="AW500" s="3"/>
      <c r="AX500" s="97">
        <v>0.112543973857682</v>
      </c>
      <c r="AY500" s="98">
        <v>-0.19405751954741399</v>
      </c>
      <c r="AZ500" s="98">
        <v>0.65356851775868596</v>
      </c>
      <c r="BA500" s="98">
        <v>-0.24753562994169401</v>
      </c>
      <c r="BB500" s="89">
        <v>1.15500579574109E-2</v>
      </c>
      <c r="BC500" s="99">
        <v>-19.408328627934701</v>
      </c>
      <c r="BD500" s="86">
        <v>43874</v>
      </c>
      <c r="BE500" s="86">
        <v>43910</v>
      </c>
      <c r="BF500" s="95"/>
      <c r="BG500" s="86"/>
      <c r="BH500" s="3"/>
    </row>
    <row r="501" spans="1:60" x14ac:dyDescent="0.25">
      <c r="A501" s="3"/>
      <c r="B501" s="81" t="s">
        <v>1656</v>
      </c>
      <c r="C501" s="81" t="s">
        <v>4389</v>
      </c>
      <c r="D501" s="81" t="s">
        <v>741</v>
      </c>
      <c r="E501" s="82" t="s">
        <v>1170</v>
      </c>
      <c r="F501" s="82" t="s">
        <v>1110</v>
      </c>
      <c r="G501" s="83" t="s">
        <v>1123</v>
      </c>
      <c r="H501" s="84" t="s">
        <v>1135</v>
      </c>
      <c r="I501" s="85" t="s">
        <v>3480</v>
      </c>
      <c r="J501" s="85" t="s">
        <v>4390</v>
      </c>
      <c r="K501" s="3"/>
      <c r="L501" s="86">
        <v>44029</v>
      </c>
      <c r="M501" s="87">
        <v>3116.6200999990101</v>
      </c>
      <c r="N501" s="88">
        <v>3116.6200999990101</v>
      </c>
      <c r="O501" s="88">
        <v>3166.2056999988899</v>
      </c>
      <c r="P501" s="89">
        <f t="shared" si="7"/>
        <v>0.9843391097426496</v>
      </c>
      <c r="Q501" s="86">
        <v>43747</v>
      </c>
      <c r="R501" s="90">
        <v>6237660.8969999999</v>
      </c>
      <c r="S501" s="90">
        <v>6798546.2626718702</v>
      </c>
      <c r="T501" s="3"/>
      <c r="U501" s="91">
        <v>-3.9956562914085199E-3</v>
      </c>
      <c r="V501" s="92">
        <v>0.77320898099060298</v>
      </c>
      <c r="W501" s="91">
        <v>-2.6004036117228701E-3</v>
      </c>
      <c r="X501" s="92">
        <v>-0.25153074529953301</v>
      </c>
      <c r="Y501" s="91">
        <v>-3.3493022328911999E-4</v>
      </c>
      <c r="Z501" s="92">
        <v>18.116662886517599</v>
      </c>
      <c r="AA501" s="91">
        <v>1.1361173807017601E-2</v>
      </c>
      <c r="AB501" s="92">
        <v>22.034145741490601</v>
      </c>
      <c r="AC501" s="91">
        <v>6.9806978079213905E-2</v>
      </c>
      <c r="AD501" s="92">
        <v>32.328893760335603</v>
      </c>
      <c r="AE501" s="91">
        <v>0.10550898967820101</v>
      </c>
      <c r="AF501" s="93">
        <v>31.390308662521399</v>
      </c>
      <c r="AG501" s="91">
        <v>-5.83328327866184E-3</v>
      </c>
      <c r="AH501" s="92">
        <v>-1.48955827999089</v>
      </c>
      <c r="AI501" s="91">
        <v>5.5865739741420804E-3</v>
      </c>
      <c r="AJ501" s="92">
        <v>15.0420330773195</v>
      </c>
      <c r="AK501" s="91">
        <v>1.2139803225104699</v>
      </c>
      <c r="AL501" s="91">
        <v>5.0645698509470101E-2</v>
      </c>
      <c r="AM501" s="92">
        <v>-1.06263618764933</v>
      </c>
      <c r="AN501" s="3"/>
      <c r="AO501" s="94">
        <v>1.90305185205943E-2</v>
      </c>
      <c r="AP501" s="94">
        <v>-2.5576841651854899E-2</v>
      </c>
      <c r="AQ501" s="94">
        <v>1.7148602833913201E-2</v>
      </c>
      <c r="AR501" s="94">
        <v>-1.7443635876588801E-2</v>
      </c>
      <c r="AS501" s="95">
        <v>6</v>
      </c>
      <c r="AT501" s="95">
        <v>6</v>
      </c>
      <c r="AU501" s="95">
        <v>7</v>
      </c>
      <c r="AV501" s="96">
        <v>5</v>
      </c>
      <c r="AW501" s="3"/>
      <c r="AX501" s="97">
        <v>4.1964487951263403E-2</v>
      </c>
      <c r="AY501" s="98">
        <v>-0.31495821264616097</v>
      </c>
      <c r="AZ501" s="98">
        <v>0.593737729052918</v>
      </c>
      <c r="BA501" s="98">
        <v>-0.40788577035937101</v>
      </c>
      <c r="BB501" s="89">
        <v>4.3216618309588704E-3</v>
      </c>
      <c r="BC501" s="99">
        <v>-6.0895601318116004</v>
      </c>
      <c r="BD501" s="86">
        <v>43747</v>
      </c>
      <c r="BE501" s="86">
        <v>43783</v>
      </c>
      <c r="BF501" s="95"/>
      <c r="BG501" s="86"/>
      <c r="BH501" s="3"/>
    </row>
    <row r="502" spans="1:60" x14ac:dyDescent="0.25">
      <c r="A502" s="3"/>
      <c r="B502" s="81" t="s">
        <v>1657</v>
      </c>
      <c r="C502" s="81" t="s">
        <v>4391</v>
      </c>
      <c r="D502" s="81" t="s">
        <v>741</v>
      </c>
      <c r="E502" s="82" t="s">
        <v>1216</v>
      </c>
      <c r="F502" s="82" t="s">
        <v>1110</v>
      </c>
      <c r="G502" s="83" t="s">
        <v>1123</v>
      </c>
      <c r="H502" s="84" t="s">
        <v>1135</v>
      </c>
      <c r="I502" s="85" t="s">
        <v>3480</v>
      </c>
      <c r="J502" s="85" t="s">
        <v>4392</v>
      </c>
      <c r="K502" s="3"/>
      <c r="L502" s="86">
        <v>44029</v>
      </c>
      <c r="M502" s="87">
        <v>2856.94860000163</v>
      </c>
      <c r="N502" s="88">
        <v>2856.94860000163</v>
      </c>
      <c r="O502" s="88">
        <v>2913.8396999984998</v>
      </c>
      <c r="P502" s="89">
        <f t="shared" si="7"/>
        <v>0.98047555601740921</v>
      </c>
      <c r="Q502" s="86">
        <v>43747</v>
      </c>
      <c r="R502" s="90">
        <v>79913925.677000001</v>
      </c>
      <c r="S502" s="90">
        <v>86571021.354249999</v>
      </c>
      <c r="T502" s="3"/>
      <c r="U502" s="91">
        <v>-4.0095177546390897E-3</v>
      </c>
      <c r="V502" s="92">
        <v>0.77182283466754598</v>
      </c>
      <c r="W502" s="91">
        <v>-3.0173488221407799E-3</v>
      </c>
      <c r="X502" s="92">
        <v>-0.29322526634132401</v>
      </c>
      <c r="Y502" s="91">
        <v>-2.8670270112343102E-3</v>
      </c>
      <c r="Z502" s="92">
        <v>17.863453207712201</v>
      </c>
      <c r="AA502" s="91">
        <v>6.2098387115838696E-3</v>
      </c>
      <c r="AB502" s="92">
        <v>21.519012231961799</v>
      </c>
      <c r="AC502" s="91">
        <v>5.8943634867318899E-2</v>
      </c>
      <c r="AD502" s="92">
        <v>31.2425594391243</v>
      </c>
      <c r="AE502" s="91">
        <v>8.8716064754407895E-2</v>
      </c>
      <c r="AF502" s="93">
        <v>29.7110161701276</v>
      </c>
      <c r="AG502" s="91">
        <v>-6.06882956253685E-3</v>
      </c>
      <c r="AH502" s="92">
        <v>-1.5131129083783901</v>
      </c>
      <c r="AI502" s="91">
        <v>2.8019288420182398E-3</v>
      </c>
      <c r="AJ502" s="92">
        <v>14.763568564114401</v>
      </c>
      <c r="AK502" s="91">
        <v>1.0500639355927699</v>
      </c>
      <c r="AL502" s="91">
        <v>4.5634057645656902E-2</v>
      </c>
      <c r="AM502" s="92">
        <v>-17.454274879419199</v>
      </c>
      <c r="AN502" s="3"/>
      <c r="AO502" s="94">
        <v>1.9016289988940099E-2</v>
      </c>
      <c r="AP502" s="94">
        <v>-2.5590447035028802E-2</v>
      </c>
      <c r="AQ502" s="94">
        <v>1.6708114641005498E-2</v>
      </c>
      <c r="AR502" s="94">
        <v>-1.7855375350336499E-2</v>
      </c>
      <c r="AS502" s="95">
        <v>6</v>
      </c>
      <c r="AT502" s="95">
        <v>6</v>
      </c>
      <c r="AU502" s="95">
        <v>7</v>
      </c>
      <c r="AV502" s="96">
        <v>5</v>
      </c>
      <c r="AW502" s="3"/>
      <c r="AX502" s="97">
        <v>4.1954000587575098E-2</v>
      </c>
      <c r="AY502" s="98">
        <v>-0.428182573517006</v>
      </c>
      <c r="AZ502" s="98">
        <v>0.57658351132522501</v>
      </c>
      <c r="BA502" s="98">
        <v>-0.55296087017450202</v>
      </c>
      <c r="BB502" s="89">
        <v>4.3205146369109599E-3</v>
      </c>
      <c r="BC502" s="99">
        <v>-6.1367891994668797</v>
      </c>
      <c r="BD502" s="86">
        <v>43747</v>
      </c>
      <c r="BE502" s="86">
        <v>43783</v>
      </c>
      <c r="BF502" s="95"/>
      <c r="BG502" s="86"/>
      <c r="BH502" s="3"/>
    </row>
    <row r="503" spans="1:60" x14ac:dyDescent="0.25">
      <c r="A503" s="3"/>
      <c r="B503" s="81" t="s">
        <v>1658</v>
      </c>
      <c r="C503" s="81" t="s">
        <v>4393</v>
      </c>
      <c r="D503" s="81" t="s">
        <v>741</v>
      </c>
      <c r="E503" s="82" t="s">
        <v>1163</v>
      </c>
      <c r="F503" s="82" t="s">
        <v>1110</v>
      </c>
      <c r="G503" s="83" t="s">
        <v>1123</v>
      </c>
      <c r="H503" s="84" t="s">
        <v>1135</v>
      </c>
      <c r="I503" s="85" t="s">
        <v>3480</v>
      </c>
      <c r="J503" s="85" t="s">
        <v>4394</v>
      </c>
      <c r="K503" s="3"/>
      <c r="L503" s="86">
        <v>44029</v>
      </c>
      <c r="M503" s="87">
        <v>1570.34820000082</v>
      </c>
      <c r="N503" s="88">
        <v>1570.34820000082</v>
      </c>
      <c r="O503" s="88">
        <v>1601.4953000005301</v>
      </c>
      <c r="P503" s="89">
        <f t="shared" si="7"/>
        <v>0.98055123858327919</v>
      </c>
      <c r="Q503" s="86">
        <v>43747</v>
      </c>
      <c r="R503" s="90">
        <v>11808205.129000001</v>
      </c>
      <c r="S503" s="90">
        <v>11979504.359609401</v>
      </c>
      <c r="T503" s="3"/>
      <c r="U503" s="91">
        <v>-4.0092739791361999E-3</v>
      </c>
      <c r="V503" s="92">
        <v>0.77184721221783503</v>
      </c>
      <c r="W503" s="91">
        <v>-3.0091653925410399E-3</v>
      </c>
      <c r="X503" s="92">
        <v>-0.29240692338134999</v>
      </c>
      <c r="Y503" s="91">
        <v>-2.8172738266221101E-3</v>
      </c>
      <c r="Z503" s="92">
        <v>17.868428526184299</v>
      </c>
      <c r="AA503" s="91">
        <v>6.3106035540840804E-3</v>
      </c>
      <c r="AB503" s="92">
        <v>21.5290887161973</v>
      </c>
      <c r="AC503" s="91">
        <v>5.91553456597467E-2</v>
      </c>
      <c r="AD503" s="92">
        <v>31.263730518374398</v>
      </c>
      <c r="AE503" s="91">
        <v>8.9042795925779503E-2</v>
      </c>
      <c r="AF503" s="93">
        <v>29.743689287279299</v>
      </c>
      <c r="AG503" s="91">
        <v>-6.0641957870757298E-3</v>
      </c>
      <c r="AH503" s="92">
        <v>-1.51264953083228</v>
      </c>
      <c r="AI503" s="91">
        <v>2.8564854437718198E-3</v>
      </c>
      <c r="AJ503" s="92">
        <v>14.7690242242825</v>
      </c>
      <c r="AK503" s="91">
        <v>0.51887357455794703</v>
      </c>
      <c r="AL503" s="91">
        <v>4.32256202129793E-2</v>
      </c>
      <c r="AM503" s="92">
        <v>71.461935369530707</v>
      </c>
      <c r="AN503" s="3"/>
      <c r="AO503" s="94">
        <v>1.9016521560843099E-2</v>
      </c>
      <c r="AP503" s="94">
        <v>-2.5590197600649799E-2</v>
      </c>
      <c r="AQ503" s="94">
        <v>1.6716844274924401E-2</v>
      </c>
      <c r="AR503" s="94">
        <v>-1.7847278881163199E-2</v>
      </c>
      <c r="AS503" s="95">
        <v>6</v>
      </c>
      <c r="AT503" s="95">
        <v>6</v>
      </c>
      <c r="AU503" s="95">
        <v>7</v>
      </c>
      <c r="AV503" s="96">
        <v>5</v>
      </c>
      <c r="AW503" s="3"/>
      <c r="AX503" s="97">
        <v>4.1954187635565202E-2</v>
      </c>
      <c r="AY503" s="98">
        <v>-0.42596578176426197</v>
      </c>
      <c r="AZ503" s="98">
        <v>0.57691920691922904</v>
      </c>
      <c r="BA503" s="98">
        <v>-0.550128168867559</v>
      </c>
      <c r="BB503" s="89">
        <v>4.3205351095002703E-3</v>
      </c>
      <c r="BC503" s="99">
        <v>-6.1358656501470303</v>
      </c>
      <c r="BD503" s="86">
        <v>43747</v>
      </c>
      <c r="BE503" s="86">
        <v>43783</v>
      </c>
      <c r="BF503" s="95"/>
      <c r="BG503" s="86"/>
      <c r="BH503" s="3"/>
    </row>
    <row r="504" spans="1:60" x14ac:dyDescent="0.25">
      <c r="A504" s="3"/>
      <c r="B504" s="81" t="s">
        <v>1659</v>
      </c>
      <c r="C504" s="81" t="s">
        <v>4395</v>
      </c>
      <c r="D504" s="81" t="s">
        <v>741</v>
      </c>
      <c r="E504" s="82" t="s">
        <v>1164</v>
      </c>
      <c r="F504" s="82" t="s">
        <v>1110</v>
      </c>
      <c r="G504" s="83" t="s">
        <v>1123</v>
      </c>
      <c r="H504" s="84" t="s">
        <v>1135</v>
      </c>
      <c r="I504" s="85" t="s">
        <v>3480</v>
      </c>
      <c r="J504" s="85" t="s">
        <v>4396</v>
      </c>
      <c r="K504" s="3"/>
      <c r="L504" s="86">
        <v>44029</v>
      </c>
      <c r="M504" s="87">
        <v>1000</v>
      </c>
      <c r="N504" s="88">
        <v>1000</v>
      </c>
      <c r="O504" s="88">
        <v>1000</v>
      </c>
      <c r="P504" s="89">
        <f t="shared" si="7"/>
        <v>1</v>
      </c>
      <c r="Q504" s="86">
        <v>44029</v>
      </c>
      <c r="R504" s="90">
        <v>0</v>
      </c>
      <c r="S504" s="90">
        <v>0</v>
      </c>
      <c r="T504" s="3"/>
      <c r="U504" s="91">
        <v>0</v>
      </c>
      <c r="V504" s="92">
        <v>1.17277461013146</v>
      </c>
      <c r="W504" s="91">
        <v>0</v>
      </c>
      <c r="X504" s="92">
        <v>8.5096158727537806E-3</v>
      </c>
      <c r="Y504" s="91">
        <v>0</v>
      </c>
      <c r="Z504" s="92">
        <v>18.1501559088356</v>
      </c>
      <c r="AA504" s="91">
        <v>0</v>
      </c>
      <c r="AB504" s="92">
        <v>20.8980283607962</v>
      </c>
      <c r="AC504" s="91">
        <v>0</v>
      </c>
      <c r="AD504" s="92">
        <v>25.348195952392398</v>
      </c>
      <c r="AE504" s="91">
        <v>0</v>
      </c>
      <c r="AF504" s="93">
        <v>20.8394096946868</v>
      </c>
      <c r="AG504" s="91">
        <v>0</v>
      </c>
      <c r="AH504" s="92">
        <v>-0.90622995212470403</v>
      </c>
      <c r="AI504" s="91">
        <v>0</v>
      </c>
      <c r="AJ504" s="92">
        <v>14.483375679905301</v>
      </c>
      <c r="AK504" s="91">
        <v>0</v>
      </c>
      <c r="AL504" s="91">
        <v>0</v>
      </c>
      <c r="AM504" s="92">
        <v>-70.926801953697606</v>
      </c>
      <c r="AN504" s="3"/>
      <c r="AO504" s="94">
        <v>0</v>
      </c>
      <c r="AP504" s="94">
        <v>0</v>
      </c>
      <c r="AQ504" s="94">
        <v>0</v>
      </c>
      <c r="AR504" s="94">
        <v>0</v>
      </c>
      <c r="AS504" s="95">
        <v>0</v>
      </c>
      <c r="AT504" s="95">
        <v>0</v>
      </c>
      <c r="AU504" s="95">
        <v>7</v>
      </c>
      <c r="AV504" s="96">
        <v>5</v>
      </c>
      <c r="AW504" s="3"/>
      <c r="AX504" s="97">
        <v>0</v>
      </c>
      <c r="AY504" s="98">
        <v>-113.07365610974399</v>
      </c>
      <c r="AZ504" s="98">
        <v>0.54787164163735702</v>
      </c>
      <c r="BA504" s="98">
        <v>-15.957369743191499</v>
      </c>
      <c r="BB504" s="89">
        <v>0</v>
      </c>
      <c r="BC504" s="99">
        <v>0</v>
      </c>
      <c r="BD504" s="86">
        <v>43664</v>
      </c>
      <c r="BE504" s="86"/>
      <c r="BF504" s="95"/>
      <c r="BG504" s="86"/>
      <c r="BH504" s="3"/>
    </row>
    <row r="505" spans="1:60" x14ac:dyDescent="0.25">
      <c r="A505" s="3"/>
      <c r="B505" s="81" t="s">
        <v>1660</v>
      </c>
      <c r="C505" s="81" t="s">
        <v>4397</v>
      </c>
      <c r="D505" s="81" t="s">
        <v>741</v>
      </c>
      <c r="E505" s="82" t="s">
        <v>1172</v>
      </c>
      <c r="F505" s="82" t="s">
        <v>1110</v>
      </c>
      <c r="G505" s="83" t="s">
        <v>1123</v>
      </c>
      <c r="H505" s="84" t="s">
        <v>1135</v>
      </c>
      <c r="I505" s="85" t="s">
        <v>3480</v>
      </c>
      <c r="J505" s="85" t="s">
        <v>4398</v>
      </c>
      <c r="K505" s="3"/>
      <c r="L505" s="86">
        <v>44029</v>
      </c>
      <c r="M505" s="87">
        <v>1443.92989999987</v>
      </c>
      <c r="N505" s="88">
        <v>1443.92989999987</v>
      </c>
      <c r="O505" s="88">
        <v>1466.9030000008599</v>
      </c>
      <c r="P505" s="89">
        <f t="shared" si="7"/>
        <v>0.9843390462757412</v>
      </c>
      <c r="Q505" s="86">
        <v>43747</v>
      </c>
      <c r="R505" s="90">
        <v>3146869.1660000002</v>
      </c>
      <c r="S505" s="90">
        <v>3555073.6833398398</v>
      </c>
      <c r="T505" s="3"/>
      <c r="U505" s="91">
        <v>-3.9956612390597002E-3</v>
      </c>
      <c r="V505" s="92">
        <v>0.77320848622548499</v>
      </c>
      <c r="W505" s="91">
        <v>-2.6004794099208101E-3</v>
      </c>
      <c r="X505" s="92">
        <v>-0.251538325119327</v>
      </c>
      <c r="Y505" s="91">
        <v>-3.3480717229394897E-4</v>
      </c>
      <c r="Z505" s="92">
        <v>18.116675191617102</v>
      </c>
      <c r="AA505" s="91">
        <v>1.1361063901858899E-2</v>
      </c>
      <c r="AB505" s="92">
        <v>22.034134750981998</v>
      </c>
      <c r="AC505" s="91">
        <v>6.9806721587156104E-2</v>
      </c>
      <c r="AD505" s="92">
        <v>32.3288681111299</v>
      </c>
      <c r="AE505" s="91">
        <v>0.105508278660709</v>
      </c>
      <c r="AF505" s="93">
        <v>31.390237560757701</v>
      </c>
      <c r="AG505" s="91">
        <v>-5.8333015476819102E-3</v>
      </c>
      <c r="AH505" s="92">
        <v>-1.4895601068929001</v>
      </c>
      <c r="AI505" s="91">
        <v>5.5867092869448199E-3</v>
      </c>
      <c r="AJ505" s="92">
        <v>15.0420466086071</v>
      </c>
      <c r="AK505" s="91">
        <v>0.44392990000080301</v>
      </c>
      <c r="AL505" s="91">
        <v>4.6403011119764401E-2</v>
      </c>
      <c r="AM505" s="92">
        <v>49.499949710618203</v>
      </c>
      <c r="AN505" s="3"/>
      <c r="AO505" s="94">
        <v>1.9030544182896798E-2</v>
      </c>
      <c r="AP505" s="94">
        <v>-2.55768112483565E-2</v>
      </c>
      <c r="AQ505" s="94">
        <v>1.7148480759715298E-2</v>
      </c>
      <c r="AR505" s="94">
        <v>-1.7443670899410801E-2</v>
      </c>
      <c r="AS505" s="95">
        <v>6</v>
      </c>
      <c r="AT505" s="95">
        <v>6</v>
      </c>
      <c r="AU505" s="95">
        <v>7</v>
      </c>
      <c r="AV505" s="96">
        <v>5</v>
      </c>
      <c r="AW505" s="3"/>
      <c r="AX505" s="97">
        <v>4.1964485128919503E-2</v>
      </c>
      <c r="AY505" s="98">
        <v>-0.31496311999808302</v>
      </c>
      <c r="AZ505" s="98">
        <v>0.59373700801916096</v>
      </c>
      <c r="BA505" s="98">
        <v>-0.40789224954551201</v>
      </c>
      <c r="BB505" s="89">
        <v>4.3216616414474603E-3</v>
      </c>
      <c r="BC505" s="99">
        <v>-6.0895710214899701</v>
      </c>
      <c r="BD505" s="86">
        <v>43747</v>
      </c>
      <c r="BE505" s="86">
        <v>43783</v>
      </c>
      <c r="BF505" s="95"/>
      <c r="BG505" s="86"/>
      <c r="BH505" s="3"/>
    </row>
    <row r="506" spans="1:60" x14ac:dyDescent="0.25">
      <c r="A506" s="3"/>
      <c r="B506" s="81" t="s">
        <v>1661</v>
      </c>
      <c r="C506" s="81" t="s">
        <v>4399</v>
      </c>
      <c r="D506" s="81" t="s">
        <v>741</v>
      </c>
      <c r="E506" s="82" t="s">
        <v>1228</v>
      </c>
      <c r="F506" s="82" t="s">
        <v>1110</v>
      </c>
      <c r="G506" s="83" t="s">
        <v>1123</v>
      </c>
      <c r="H506" s="84" t="s">
        <v>1135</v>
      </c>
      <c r="I506" s="85" t="s">
        <v>3480</v>
      </c>
      <c r="J506" s="85" t="s">
        <v>4400</v>
      </c>
      <c r="K506" s="3"/>
      <c r="L506" s="86">
        <v>44029</v>
      </c>
      <c r="M506" s="87">
        <v>1774.36050000042</v>
      </c>
      <c r="N506" s="88">
        <v>1774.36050000042</v>
      </c>
      <c r="O506" s="88">
        <v>1806.3466999996499</v>
      </c>
      <c r="P506" s="89">
        <f t="shared" si="7"/>
        <v>0.9822923251670147</v>
      </c>
      <c r="Q506" s="86">
        <v>43747</v>
      </c>
      <c r="R506" s="90">
        <v>87776534.863999993</v>
      </c>
      <c r="S506" s="90">
        <v>63599369.801124997</v>
      </c>
      <c r="T506" s="3"/>
      <c r="U506" s="91">
        <v>-4.0029934461926998E-3</v>
      </c>
      <c r="V506" s="92">
        <v>0.77247526551218504</v>
      </c>
      <c r="W506" s="91">
        <v>-2.8210384716658198E-3</v>
      </c>
      <c r="X506" s="92">
        <v>-0.27359423129382798</v>
      </c>
      <c r="Y506" s="91">
        <v>-1.67598837106198E-3</v>
      </c>
      <c r="Z506" s="92">
        <v>17.982557071722098</v>
      </c>
      <c r="AA506" s="91">
        <v>8.6311392933566804E-3</v>
      </c>
      <c r="AB506" s="92">
        <v>21.761142290139102</v>
      </c>
      <c r="AC506" s="91">
        <v>6.40423342847498E-2</v>
      </c>
      <c r="AD506" s="92">
        <v>31.752429380867401</v>
      </c>
      <c r="AE506" s="91">
        <v>9.6586760644713707E-2</v>
      </c>
      <c r="AF506" s="93">
        <v>30.498085759172699</v>
      </c>
      <c r="AG506" s="91">
        <v>-5.9578868358585203E-3</v>
      </c>
      <c r="AH506" s="92">
        <v>-1.50201863571056</v>
      </c>
      <c r="AI506" s="91">
        <v>4.1116639586107296E-3</v>
      </c>
      <c r="AJ506" s="92">
        <v>14.894542075766401</v>
      </c>
      <c r="AK506" s="91">
        <v>0.77436050000018397</v>
      </c>
      <c r="AL506" s="91">
        <v>4.4929884372322697E-2</v>
      </c>
      <c r="AM506" s="92">
        <v>51.235624338791197</v>
      </c>
      <c r="AN506" s="3"/>
      <c r="AO506" s="94">
        <v>1.90229735671892E-2</v>
      </c>
      <c r="AP506" s="94">
        <v>-2.5584054551472901E-2</v>
      </c>
      <c r="AQ506" s="94">
        <v>1.6915513700951099E-2</v>
      </c>
      <c r="AR506" s="94">
        <v>-1.7661675061390301E-2</v>
      </c>
      <c r="AS506" s="95">
        <v>6</v>
      </c>
      <c r="AT506" s="95">
        <v>6</v>
      </c>
      <c r="AU506" s="95">
        <v>7</v>
      </c>
      <c r="AV506" s="96">
        <v>5</v>
      </c>
      <c r="AW506" s="3"/>
      <c r="AX506" s="97">
        <v>4.1958839369981397E-2</v>
      </c>
      <c r="AY506" s="98">
        <v>-0.37495660111062501</v>
      </c>
      <c r="AZ506" s="98">
        <v>0.584647153857077</v>
      </c>
      <c r="BA506" s="98">
        <v>-0.48486578849633599</v>
      </c>
      <c r="BB506" s="89">
        <v>4.3210444367741702E-3</v>
      </c>
      <c r="BC506" s="99">
        <v>-6.114546006007</v>
      </c>
      <c r="BD506" s="86">
        <v>43747</v>
      </c>
      <c r="BE506" s="86">
        <v>43783</v>
      </c>
      <c r="BF506" s="95"/>
      <c r="BG506" s="86"/>
      <c r="BH506" s="3"/>
    </row>
    <row r="507" spans="1:60" x14ac:dyDescent="0.25">
      <c r="A507" s="3"/>
      <c r="B507" s="81" t="s">
        <v>123</v>
      </c>
      <c r="C507" s="81" t="s">
        <v>4401</v>
      </c>
      <c r="D507" s="81" t="s">
        <v>741</v>
      </c>
      <c r="E507" s="82" t="s">
        <v>1229</v>
      </c>
      <c r="F507" s="82" t="s">
        <v>1110</v>
      </c>
      <c r="G507" s="83" t="s">
        <v>1123</v>
      </c>
      <c r="H507" s="84" t="s">
        <v>1135</v>
      </c>
      <c r="I507" s="85" t="s">
        <v>3480</v>
      </c>
      <c r="J507" s="85" t="s">
        <v>1096</v>
      </c>
      <c r="K507" s="3"/>
      <c r="L507" s="86">
        <v>44029</v>
      </c>
      <c r="M507" s="87">
        <v>1162.0721000004601</v>
      </c>
      <c r="N507" s="88">
        <v>1162.0721000004601</v>
      </c>
      <c r="O507" s="88">
        <v>1176.01769999973</v>
      </c>
      <c r="P507" s="89">
        <f t="shared" si="7"/>
        <v>0.98814167507914796</v>
      </c>
      <c r="Q507" s="86">
        <v>43747</v>
      </c>
      <c r="R507" s="90">
        <v>2652695.148</v>
      </c>
      <c r="S507" s="90">
        <v>9788733.5712031294</v>
      </c>
      <c r="T507" s="3"/>
      <c r="U507" s="91">
        <v>-3.9820247911848102E-3</v>
      </c>
      <c r="V507" s="92">
        <v>0.77457213101297395</v>
      </c>
      <c r="W507" s="91">
        <v>-2.1914363278483502E-3</v>
      </c>
      <c r="X507" s="92">
        <v>-0.210634016912081</v>
      </c>
      <c r="Y507" s="91">
        <v>2.1534613988478698E-3</v>
      </c>
      <c r="Z507" s="92">
        <v>18.365502048720401</v>
      </c>
      <c r="AA507" s="91">
        <v>1.6436739091659502E-2</v>
      </c>
      <c r="AB507" s="92">
        <v>22.541702269954801</v>
      </c>
      <c r="AC507" s="91">
        <v>8.0566181548492793E-2</v>
      </c>
      <c r="AD507" s="92">
        <v>33.404814107227097</v>
      </c>
      <c r="AE507" s="91">
        <v>0.12222524811659199</v>
      </c>
      <c r="AF507" s="93">
        <v>33.061934506345999</v>
      </c>
      <c r="AG507" s="91">
        <v>-5.60233869236981E-3</v>
      </c>
      <c r="AH507" s="92">
        <v>-1.4664638213616901</v>
      </c>
      <c r="AI507" s="91">
        <v>8.3239701834827394E-3</v>
      </c>
      <c r="AJ507" s="92">
        <v>15.315772698260799</v>
      </c>
      <c r="AK507" s="91">
        <v>0.162072099999932</v>
      </c>
      <c r="AL507" s="91">
        <v>4.0003876987611903E-2</v>
      </c>
      <c r="AM507" s="92">
        <v>21.382240790349901</v>
      </c>
      <c r="AN507" s="3"/>
      <c r="AO507" s="94">
        <v>1.90445126736449E-2</v>
      </c>
      <c r="AP507" s="94">
        <v>-2.55634469504002E-2</v>
      </c>
      <c r="AQ507" s="94">
        <v>1.7580582600203301E-2</v>
      </c>
      <c r="AR507" s="94">
        <v>-1.7039566109815499E-2</v>
      </c>
      <c r="AS507" s="95">
        <v>6</v>
      </c>
      <c r="AT507" s="95">
        <v>6</v>
      </c>
      <c r="AU507" s="95">
        <v>7</v>
      </c>
      <c r="AV507" s="96">
        <v>5</v>
      </c>
      <c r="AW507" s="3"/>
      <c r="AX507" s="97">
        <v>4.1975464823553903E-2</v>
      </c>
      <c r="AY507" s="98">
        <v>-0.20347019866699201</v>
      </c>
      <c r="AZ507" s="98">
        <v>0.61063528922386501</v>
      </c>
      <c r="BA507" s="98">
        <v>-0.26422594541463701</v>
      </c>
      <c r="BB507" s="89">
        <v>4.3228588693409601E-3</v>
      </c>
      <c r="BC507" s="99">
        <v>-6.0432338730388402</v>
      </c>
      <c r="BD507" s="86">
        <v>43747</v>
      </c>
      <c r="BE507" s="86">
        <v>43783</v>
      </c>
      <c r="BF507" s="95"/>
      <c r="BG507" s="86"/>
      <c r="BH507" s="3"/>
    </row>
    <row r="508" spans="1:60" x14ac:dyDescent="0.25">
      <c r="A508" s="3"/>
      <c r="B508" s="81" t="s">
        <v>1662</v>
      </c>
      <c r="C508" s="81" t="s">
        <v>4402</v>
      </c>
      <c r="D508" s="81" t="s">
        <v>741</v>
      </c>
      <c r="E508" s="82" t="s">
        <v>1230</v>
      </c>
      <c r="F508" s="82" t="s">
        <v>1110</v>
      </c>
      <c r="G508" s="83" t="s">
        <v>1123</v>
      </c>
      <c r="H508" s="84" t="s">
        <v>1135</v>
      </c>
      <c r="I508" s="85" t="s">
        <v>3480</v>
      </c>
      <c r="J508" s="85" t="s">
        <v>4403</v>
      </c>
      <c r="K508" s="3"/>
      <c r="L508" s="86">
        <v>44029</v>
      </c>
      <c r="M508" s="87">
        <v>1999.55430000089</v>
      </c>
      <c r="N508" s="88">
        <v>1999.55430000089</v>
      </c>
      <c r="O508" s="88">
        <v>2038.4291999991999</v>
      </c>
      <c r="P508" s="89">
        <f t="shared" si="7"/>
        <v>0.98092899179509141</v>
      </c>
      <c r="Q508" s="86">
        <v>43747</v>
      </c>
      <c r="R508" s="90">
        <v>1001066.952</v>
      </c>
      <c r="S508" s="90">
        <v>1330699.25495898</v>
      </c>
      <c r="T508" s="3"/>
      <c r="U508" s="91">
        <v>-4.0079187065202903E-3</v>
      </c>
      <c r="V508" s="92">
        <v>0.77198273947942697</v>
      </c>
      <c r="W508" s="91">
        <v>-2.9682765534744201E-3</v>
      </c>
      <c r="X508" s="92">
        <v>-0.28831803947468898</v>
      </c>
      <c r="Y508" s="91">
        <v>-2.5697534983919498E-3</v>
      </c>
      <c r="Z508" s="92">
        <v>17.893180559010901</v>
      </c>
      <c r="AA508" s="91">
        <v>6.8140756193315602E-3</v>
      </c>
      <c r="AB508" s="92">
        <v>21.579435922729299</v>
      </c>
      <c r="AC508" s="91">
        <v>6.0215531537323799E-2</v>
      </c>
      <c r="AD508" s="92">
        <v>31.369749106117499</v>
      </c>
      <c r="AE508" s="91">
        <v>9.0678078429918998E-2</v>
      </c>
      <c r="AF508" s="93">
        <v>29.907217537693199</v>
      </c>
      <c r="AG508" s="91">
        <v>-6.0410878877519298E-3</v>
      </c>
      <c r="AH508" s="92">
        <v>-1.5103387408999001</v>
      </c>
      <c r="AI508" s="91">
        <v>3.1288039590435801E-3</v>
      </c>
      <c r="AJ508" s="92">
        <v>14.796256075816901</v>
      </c>
      <c r="AK508" s="91">
        <v>0.99955430000089096</v>
      </c>
      <c r="AL508" s="91">
        <v>4.7201894369209199E-2</v>
      </c>
      <c r="AM508" s="92">
        <v>6.13702590169851</v>
      </c>
      <c r="AN508" s="3"/>
      <c r="AO508" s="94">
        <v>1.9017967770196299E-2</v>
      </c>
      <c r="AP508" s="94">
        <v>-2.55888242645597E-2</v>
      </c>
      <c r="AQ508" s="94">
        <v>1.6759940675910901E-2</v>
      </c>
      <c r="AR508" s="94">
        <v>-1.7806936271881599E-2</v>
      </c>
      <c r="AS508" s="95">
        <v>6</v>
      </c>
      <c r="AT508" s="95">
        <v>6</v>
      </c>
      <c r="AU508" s="95">
        <v>7</v>
      </c>
      <c r="AV508" s="96">
        <v>5</v>
      </c>
      <c r="AW508" s="3"/>
      <c r="AX508" s="97">
        <v>4.1955189045547701E-2</v>
      </c>
      <c r="AY508" s="98">
        <v>-0.41489664892605999</v>
      </c>
      <c r="AZ508" s="98">
        <v>0.57859588386690997</v>
      </c>
      <c r="BA508" s="98">
        <v>-0.53598095459346995</v>
      </c>
      <c r="BB508" s="89">
        <v>4.3206449572471698E-3</v>
      </c>
      <c r="BC508" s="99">
        <v>-6.1312308516353404</v>
      </c>
      <c r="BD508" s="86">
        <v>43747</v>
      </c>
      <c r="BE508" s="86">
        <v>43783</v>
      </c>
      <c r="BF508" s="95"/>
      <c r="BG508" s="86"/>
      <c r="BH508" s="3"/>
    </row>
    <row r="509" spans="1:60" x14ac:dyDescent="0.25">
      <c r="A509" s="3"/>
      <c r="B509" s="81" t="s">
        <v>1663</v>
      </c>
      <c r="C509" s="81" t="s">
        <v>4404</v>
      </c>
      <c r="D509" s="81" t="s">
        <v>741</v>
      </c>
      <c r="E509" s="82" t="s">
        <v>1218</v>
      </c>
      <c r="F509" s="82" t="s">
        <v>1110</v>
      </c>
      <c r="G509" s="83" t="s">
        <v>1123</v>
      </c>
      <c r="H509" s="84" t="s">
        <v>1135</v>
      </c>
      <c r="I509" s="85" t="s">
        <v>3480</v>
      </c>
      <c r="J509" s="85" t="s">
        <v>4405</v>
      </c>
      <c r="K509" s="3"/>
      <c r="L509" s="86">
        <v>44029</v>
      </c>
      <c r="M509" s="87">
        <v>1629.3622999992201</v>
      </c>
      <c r="N509" s="88">
        <v>1629.3622999992201</v>
      </c>
      <c r="O509" s="88">
        <v>1668.7429000008899</v>
      </c>
      <c r="P509" s="89">
        <f t="shared" si="7"/>
        <v>0.97640103816972112</v>
      </c>
      <c r="Q509" s="86">
        <v>43747</v>
      </c>
      <c r="R509" s="90">
        <v>117958787.35699999</v>
      </c>
      <c r="S509" s="90">
        <v>104944196.9435</v>
      </c>
      <c r="T509" s="3"/>
      <c r="U509" s="91">
        <v>-4.0242166960524602E-3</v>
      </c>
      <c r="V509" s="92">
        <v>0.77035294052620895</v>
      </c>
      <c r="W509" s="91">
        <v>-3.4585571011120902E-3</v>
      </c>
      <c r="X509" s="92">
        <v>-0.33734609423845502</v>
      </c>
      <c r="Y509" s="91">
        <v>-5.5412421552318803E-3</v>
      </c>
      <c r="Z509" s="92">
        <v>17.5960316933051</v>
      </c>
      <c r="AA509" s="91">
        <v>7.8374223630817098E-4</v>
      </c>
      <c r="AB509" s="92">
        <v>20.9764025844343</v>
      </c>
      <c r="AC509" s="91">
        <v>4.7560568840708597E-2</v>
      </c>
      <c r="AD509" s="92">
        <v>30.104252836463299</v>
      </c>
      <c r="AE509" s="91">
        <v>7.1212775166713996E-2</v>
      </c>
      <c r="AF509" s="93">
        <v>27.9606872113654</v>
      </c>
      <c r="AG509" s="91">
        <v>-6.31814301777922E-3</v>
      </c>
      <c r="AH509" s="92">
        <v>-1.53804425390263</v>
      </c>
      <c r="AI509" s="91">
        <v>-1.38255839374324E-4</v>
      </c>
      <c r="AJ509" s="92">
        <v>14.4695500959642</v>
      </c>
      <c r="AK509" s="91">
        <v>0.62936229999817395</v>
      </c>
      <c r="AL509" s="91">
        <v>3.81247111326957E-2</v>
      </c>
      <c r="AM509" s="92">
        <v>36.735804338590199</v>
      </c>
      <c r="AN509" s="3"/>
      <c r="AO509" s="94">
        <v>1.90011918220989E-2</v>
      </c>
      <c r="AP509" s="94">
        <v>-2.5604871185350899E-2</v>
      </c>
      <c r="AQ509" s="94">
        <v>1.6241845947661201E-2</v>
      </c>
      <c r="AR509" s="94">
        <v>-1.8291309555024799E-2</v>
      </c>
      <c r="AS509" s="95">
        <v>6</v>
      </c>
      <c r="AT509" s="95">
        <v>6</v>
      </c>
      <c r="AU509" s="95">
        <v>7</v>
      </c>
      <c r="AV509" s="96">
        <v>5</v>
      </c>
      <c r="AW509" s="3"/>
      <c r="AX509" s="97">
        <v>4.1943701928539703E-2</v>
      </c>
      <c r="AY509" s="98">
        <v>-0.54751647670491399</v>
      </c>
      <c r="AZ509" s="98">
        <v>0.55850945006477604</v>
      </c>
      <c r="BA509" s="98">
        <v>-0.70495564227167096</v>
      </c>
      <c r="BB509" s="89">
        <v>4.31938348656331E-3</v>
      </c>
      <c r="BC509" s="99">
        <v>-6.18675890696613</v>
      </c>
      <c r="BD509" s="86">
        <v>43747</v>
      </c>
      <c r="BE509" s="86">
        <v>43783</v>
      </c>
      <c r="BF509" s="95"/>
      <c r="BG509" s="86"/>
      <c r="BH509" s="3"/>
    </row>
    <row r="510" spans="1:60" x14ac:dyDescent="0.25">
      <c r="A510" s="3"/>
      <c r="B510" s="81" t="s">
        <v>124</v>
      </c>
      <c r="C510" s="81" t="s">
        <v>4406</v>
      </c>
      <c r="D510" s="81" t="s">
        <v>742</v>
      </c>
      <c r="E510" s="82" t="s">
        <v>1170</v>
      </c>
      <c r="F510" s="82" t="s">
        <v>1110</v>
      </c>
      <c r="G510" s="83" t="s">
        <v>1121</v>
      </c>
      <c r="H510" s="84" t="s">
        <v>1143</v>
      </c>
      <c r="I510" s="85" t="s">
        <v>3651</v>
      </c>
      <c r="J510" s="85" t="s">
        <v>1096</v>
      </c>
      <c r="K510" s="3"/>
      <c r="L510" s="86">
        <v>44029</v>
      </c>
      <c r="M510" s="87">
        <v>1030.83750000037</v>
      </c>
      <c r="N510" s="88">
        <v>1030.83750000037</v>
      </c>
      <c r="O510" s="88">
        <v>1126.00005600043</v>
      </c>
      <c r="P510" s="89">
        <f t="shared" si="7"/>
        <v>0.91548618892784173</v>
      </c>
      <c r="Q510" s="86">
        <v>43896</v>
      </c>
      <c r="R510" s="90">
        <v>970014.44137500005</v>
      </c>
      <c r="S510" s="90">
        <v>995752.84663671895</v>
      </c>
      <c r="T510" s="3"/>
      <c r="U510" s="91">
        <v>2.8246084202692102E-3</v>
      </c>
      <c r="V510" s="92">
        <v>1.4552354521583799</v>
      </c>
      <c r="W510" s="91">
        <v>2.3131153377107701E-2</v>
      </c>
      <c r="X510" s="92">
        <v>2.3216249535835201</v>
      </c>
      <c r="Y510" s="91">
        <v>-8.1601587644399808E-3</v>
      </c>
      <c r="Z510" s="92">
        <v>17.334140032384301</v>
      </c>
      <c r="AA510" s="91">
        <v>0.17713969078613401</v>
      </c>
      <c r="AB510" s="92">
        <v>38.611997439409599</v>
      </c>
      <c r="AC510" s="91">
        <v>0.36871470579353599</v>
      </c>
      <c r="AD510" s="92">
        <v>62.219666531775097</v>
      </c>
      <c r="AE510" s="91">
        <v>0.35659930560912501</v>
      </c>
      <c r="AF510" s="93">
        <v>56.499340255628297</v>
      </c>
      <c r="AG510" s="91">
        <v>-2.59764225484105E-2</v>
      </c>
      <c r="AH510" s="92">
        <v>-3.5038722069657502</v>
      </c>
      <c r="AI510" s="91">
        <v>4.3162251280591597E-2</v>
      </c>
      <c r="AJ510" s="92">
        <v>18.799600807979001</v>
      </c>
      <c r="AK510" s="91">
        <v>0.44090451629192101</v>
      </c>
      <c r="AL510" s="91">
        <v>8.2808079157985007E-2</v>
      </c>
      <c r="AM510" s="92">
        <v>35.398844862880701</v>
      </c>
      <c r="AN510" s="3"/>
      <c r="AO510" s="94">
        <v>3.6319888211437501E-2</v>
      </c>
      <c r="AP510" s="94">
        <v>-3.3553556429978898E-2</v>
      </c>
      <c r="AQ510" s="94">
        <v>0.134327383626514</v>
      </c>
      <c r="AR510" s="94">
        <v>-0.136214191434265</v>
      </c>
      <c r="AS510" s="95">
        <v>9</v>
      </c>
      <c r="AT510" s="95">
        <v>3</v>
      </c>
      <c r="AU510" s="95">
        <v>7</v>
      </c>
      <c r="AV510" s="96">
        <v>5</v>
      </c>
      <c r="AW510" s="3"/>
      <c r="AX510" s="97">
        <v>0.14918718256201799</v>
      </c>
      <c r="AY510" s="98">
        <v>1.0779431236242101</v>
      </c>
      <c r="AZ510" s="98">
        <v>1.1322178995433201</v>
      </c>
      <c r="BA510" s="98">
        <v>1.6652692288098501</v>
      </c>
      <c r="BB510" s="89">
        <v>1.5427872728741901E-2</v>
      </c>
      <c r="BC510" s="99">
        <v>-17.966512072773199</v>
      </c>
      <c r="BD510" s="86">
        <v>43896</v>
      </c>
      <c r="BE510" s="86">
        <v>43915</v>
      </c>
      <c r="BF510" s="95"/>
      <c r="BG510" s="86"/>
      <c r="BH510" s="3"/>
    </row>
    <row r="511" spans="1:60" x14ac:dyDescent="0.25">
      <c r="A511" s="3"/>
      <c r="B511" s="81" t="s">
        <v>1664</v>
      </c>
      <c r="C511" s="81" t="s">
        <v>4407</v>
      </c>
      <c r="D511" s="81" t="s">
        <v>742</v>
      </c>
      <c r="E511" s="82" t="s">
        <v>1216</v>
      </c>
      <c r="F511" s="82" t="s">
        <v>1110</v>
      </c>
      <c r="G511" s="83" t="s">
        <v>1121</v>
      </c>
      <c r="H511" s="84" t="s">
        <v>1143</v>
      </c>
      <c r="I511" s="85" t="s">
        <v>3651</v>
      </c>
      <c r="J511" s="85" t="s">
        <v>4408</v>
      </c>
      <c r="K511" s="3"/>
      <c r="L511" s="86">
        <v>44029</v>
      </c>
      <c r="M511" s="87">
        <v>2256.8174999989601</v>
      </c>
      <c r="N511" s="88">
        <v>2256.8174999989601</v>
      </c>
      <c r="O511" s="88">
        <v>2474.77967999876</v>
      </c>
      <c r="P511" s="89">
        <f t="shared" si="7"/>
        <v>0.9119266325962766</v>
      </c>
      <c r="Q511" s="86">
        <v>43896</v>
      </c>
      <c r="R511" s="90">
        <v>8225776.5581250004</v>
      </c>
      <c r="S511" s="90">
        <v>8369141.1978281299</v>
      </c>
      <c r="T511" s="3"/>
      <c r="U511" s="91">
        <v>2.7845829572470402E-3</v>
      </c>
      <c r="V511" s="92">
        <v>1.4512329058561599</v>
      </c>
      <c r="W511" s="91">
        <v>2.2303904432192202E-2</v>
      </c>
      <c r="X511" s="92">
        <v>2.2389000590919701</v>
      </c>
      <c r="Y511" s="91">
        <v>-1.35558043921264E-2</v>
      </c>
      <c r="Z511" s="92">
        <v>16.794575469626601</v>
      </c>
      <c r="AA511" s="91">
        <v>0.16507266399828999</v>
      </c>
      <c r="AB511" s="92">
        <v>37.405294760654201</v>
      </c>
      <c r="AC511" s="91">
        <v>0.341497002106044</v>
      </c>
      <c r="AD511" s="92">
        <v>59.497896163025899</v>
      </c>
      <c r="AE511" s="91">
        <v>0.312990939855808</v>
      </c>
      <c r="AF511" s="93">
        <v>52.138503680296701</v>
      </c>
      <c r="AG511" s="91">
        <v>-2.63830057456289E-2</v>
      </c>
      <c r="AH511" s="92">
        <v>-3.5445305266875899</v>
      </c>
      <c r="AI511" s="91">
        <v>3.6926053646311602E-2</v>
      </c>
      <c r="AJ511" s="92">
        <v>18.175981044536499</v>
      </c>
      <c r="AK511" s="91">
        <v>1.1980846774170599</v>
      </c>
      <c r="AL511" s="91">
        <v>8.3004974396317294E-2</v>
      </c>
      <c r="AM511" s="92">
        <v>139.383045655442</v>
      </c>
      <c r="AN511" s="3"/>
      <c r="AO511" s="94">
        <v>3.6270289911044501E-2</v>
      </c>
      <c r="AP511" s="94">
        <v>-3.3619942543737097E-2</v>
      </c>
      <c r="AQ511" s="94">
        <v>0.133432145717961</v>
      </c>
      <c r="AR511" s="94">
        <v>-0.13723435469815701</v>
      </c>
      <c r="AS511" s="95">
        <v>9</v>
      </c>
      <c r="AT511" s="95">
        <v>3</v>
      </c>
      <c r="AU511" s="95">
        <v>7</v>
      </c>
      <c r="AV511" s="96">
        <v>5</v>
      </c>
      <c r="AW511" s="3"/>
      <c r="AX511" s="97">
        <v>0.149242577292753</v>
      </c>
      <c r="AY511" s="98">
        <v>1.0013387994949901</v>
      </c>
      <c r="AZ511" s="98">
        <v>1.09344995575884</v>
      </c>
      <c r="BA511" s="98">
        <v>1.5420407886940699</v>
      </c>
      <c r="BB511" s="89">
        <v>1.54329928138213E-2</v>
      </c>
      <c r="BC511" s="99">
        <v>-18.023187260027001</v>
      </c>
      <c r="BD511" s="86">
        <v>43896</v>
      </c>
      <c r="BE511" s="86">
        <v>43915</v>
      </c>
      <c r="BF511" s="95"/>
      <c r="BG511" s="86"/>
      <c r="BH511" s="3"/>
    </row>
    <row r="512" spans="1:60" x14ac:dyDescent="0.25">
      <c r="A512" s="3"/>
      <c r="B512" s="81" t="s">
        <v>1665</v>
      </c>
      <c r="C512" s="81" t="s">
        <v>4409</v>
      </c>
      <c r="D512" s="81" t="s">
        <v>742</v>
      </c>
      <c r="E512" s="82" t="s">
        <v>1228</v>
      </c>
      <c r="F512" s="82" t="s">
        <v>1110</v>
      </c>
      <c r="G512" s="83" t="s">
        <v>1121</v>
      </c>
      <c r="H512" s="84" t="s">
        <v>1143</v>
      </c>
      <c r="I512" s="85" t="s">
        <v>3651</v>
      </c>
      <c r="J512" s="85" t="s">
        <v>4410</v>
      </c>
      <c r="K512" s="3"/>
      <c r="L512" s="86">
        <v>44029</v>
      </c>
      <c r="M512" s="87">
        <v>1252.99125000089</v>
      </c>
      <c r="N512" s="88">
        <v>1252.99125000089</v>
      </c>
      <c r="O512" s="88">
        <v>1371.00818400085</v>
      </c>
      <c r="P512" s="89">
        <f t="shared" si="7"/>
        <v>0.91391959918461962</v>
      </c>
      <c r="Q512" s="86">
        <v>43896</v>
      </c>
      <c r="R512" s="90">
        <v>3321544.8262499999</v>
      </c>
      <c r="S512" s="90">
        <v>4092373.8581679701</v>
      </c>
      <c r="T512" s="3"/>
      <c r="U512" s="91">
        <v>2.8077348051738201E-3</v>
      </c>
      <c r="V512" s="92">
        <v>1.4535480906488401</v>
      </c>
      <c r="W512" s="91">
        <v>2.27374988771771E-2</v>
      </c>
      <c r="X512" s="92">
        <v>2.28225950359047</v>
      </c>
      <c r="Y512" s="91">
        <v>-1.0811748356900399E-2</v>
      </c>
      <c r="Z512" s="92">
        <v>17.0689810731565</v>
      </c>
      <c r="AA512" s="91">
        <v>0.17082180490979201</v>
      </c>
      <c r="AB512" s="92">
        <v>37.980208851804498</v>
      </c>
      <c r="AC512" s="91">
        <v>0.35436730016430401</v>
      </c>
      <c r="AD512" s="92">
        <v>60.784925968851901</v>
      </c>
      <c r="AE512" s="91">
        <v>0.33341825766547101</v>
      </c>
      <c r="AF512" s="93">
        <v>54.181235461263</v>
      </c>
      <c r="AG512" s="91">
        <v>-2.6233122481244198E-2</v>
      </c>
      <c r="AH512" s="92">
        <v>-3.5295422002491299</v>
      </c>
      <c r="AI512" s="91">
        <v>4.0003555461225901E-2</v>
      </c>
      <c r="AJ512" s="92">
        <v>18.4837312260352</v>
      </c>
      <c r="AK512" s="91">
        <v>1.31337121282239</v>
      </c>
      <c r="AL512" s="91">
        <v>8.8624722891836399E-2</v>
      </c>
      <c r="AM512" s="92">
        <v>150.91169919585801</v>
      </c>
      <c r="AN512" s="3"/>
      <c r="AO512" s="94">
        <v>3.62978874327382E-2</v>
      </c>
      <c r="AP512" s="94">
        <v>-3.3595996594158399E-2</v>
      </c>
      <c r="AQ512" s="94">
        <v>0.13384493095334599</v>
      </c>
      <c r="AR512" s="94">
        <v>-0.13667606400849799</v>
      </c>
      <c r="AS512" s="95">
        <v>9</v>
      </c>
      <c r="AT512" s="95">
        <v>3</v>
      </c>
      <c r="AU512" s="95">
        <v>7</v>
      </c>
      <c r="AV512" s="96">
        <v>5</v>
      </c>
      <c r="AW512" s="3"/>
      <c r="AX512" s="97">
        <v>0.14920771613105899</v>
      </c>
      <c r="AY512" s="98">
        <v>1.0367200321507</v>
      </c>
      <c r="AZ512" s="98">
        <v>1.1113288567303199</v>
      </c>
      <c r="BA512" s="98">
        <v>1.5991775660877501</v>
      </c>
      <c r="BB512" s="89">
        <v>1.54297827103437E-2</v>
      </c>
      <c r="BC512" s="99">
        <v>-17.9840344411496</v>
      </c>
      <c r="BD512" s="86">
        <v>43896</v>
      </c>
      <c r="BE512" s="86">
        <v>43915</v>
      </c>
      <c r="BF512" s="95"/>
      <c r="BG512" s="86"/>
      <c r="BH512" s="3"/>
    </row>
    <row r="513" spans="1:60" x14ac:dyDescent="0.25">
      <c r="A513" s="3"/>
      <c r="B513" s="81" t="s">
        <v>125</v>
      </c>
      <c r="C513" s="81" t="s">
        <v>4411</v>
      </c>
      <c r="D513" s="81" t="s">
        <v>742</v>
      </c>
      <c r="E513" s="82" t="s">
        <v>1229</v>
      </c>
      <c r="F513" s="82" t="s">
        <v>1110</v>
      </c>
      <c r="G513" s="83" t="s">
        <v>1121</v>
      </c>
      <c r="H513" s="84" t="s">
        <v>1143</v>
      </c>
      <c r="I513" s="85" t="s">
        <v>3651</v>
      </c>
      <c r="J513" s="85" t="s">
        <v>1096</v>
      </c>
      <c r="K513" s="3"/>
      <c r="L513" s="86">
        <v>44029</v>
      </c>
      <c r="M513" s="87">
        <v>965.86875000037298</v>
      </c>
      <c r="N513" s="88">
        <v>965.86875000037298</v>
      </c>
      <c r="O513" s="88">
        <v>1055.19797600061</v>
      </c>
      <c r="P513" s="89">
        <f t="shared" si="7"/>
        <v>0.91534363405546815</v>
      </c>
      <c r="Q513" s="86">
        <v>43896</v>
      </c>
      <c r="R513" s="90">
        <v>8489365.3608749993</v>
      </c>
      <c r="S513" s="90">
        <v>8268575.9634296903</v>
      </c>
      <c r="T513" s="3"/>
      <c r="U513" s="91">
        <v>2.8008264271193201E-3</v>
      </c>
      <c r="V513" s="92">
        <v>1.4528572528433901</v>
      </c>
      <c r="W513" s="91">
        <v>2.29587587073183E-2</v>
      </c>
      <c r="X513" s="92">
        <v>2.3043854866045899</v>
      </c>
      <c r="Y513" s="91">
        <v>-8.4747976952712599E-3</v>
      </c>
      <c r="Z513" s="92">
        <v>17.302676139312101</v>
      </c>
      <c r="AA513" s="91">
        <v>0.176918559709447</v>
      </c>
      <c r="AB513" s="92">
        <v>38.589884331740897</v>
      </c>
      <c r="AC513" s="91">
        <v>0.36823070851853101</v>
      </c>
      <c r="AD513" s="92">
        <v>62.171266804274602</v>
      </c>
      <c r="AE513" s="91">
        <v>0.36180790539423502</v>
      </c>
      <c r="AF513" s="93">
        <v>57.020200234139303</v>
      </c>
      <c r="AG513" s="91">
        <v>-2.6141484911022399E-2</v>
      </c>
      <c r="AH513" s="92">
        <v>-3.5203784432269498</v>
      </c>
      <c r="AI513" s="91">
        <v>4.2708797453087803E-2</v>
      </c>
      <c r="AJ513" s="92">
        <v>18.754255425214101</v>
      </c>
      <c r="AK513" s="91">
        <v>0.44390108083083801</v>
      </c>
      <c r="AL513" s="91">
        <v>0.10156431658295299</v>
      </c>
      <c r="AM513" s="92">
        <v>48.869280191487597</v>
      </c>
      <c r="AN513" s="3"/>
      <c r="AO513" s="94">
        <v>3.6304035935245303E-2</v>
      </c>
      <c r="AP513" s="94">
        <v>-3.35616216016206E-2</v>
      </c>
      <c r="AQ513" s="94">
        <v>0.13448217241238999</v>
      </c>
      <c r="AR513" s="94">
        <v>-0.136350600498263</v>
      </c>
      <c r="AS513" s="95">
        <v>9</v>
      </c>
      <c r="AT513" s="95">
        <v>3</v>
      </c>
      <c r="AU513" s="95">
        <v>7</v>
      </c>
      <c r="AV513" s="96">
        <v>5</v>
      </c>
      <c r="AW513" s="3"/>
      <c r="AX513" s="97">
        <v>0.14923012095067001</v>
      </c>
      <c r="AY513" s="98">
        <v>1.07652654461708</v>
      </c>
      <c r="AZ513" s="98">
        <v>1.1315076545015501</v>
      </c>
      <c r="BA513" s="98">
        <v>1.6631122011785899</v>
      </c>
      <c r="BB513" s="89">
        <v>1.54324159427233E-2</v>
      </c>
      <c r="BC513" s="99">
        <v>-17.968931358162099</v>
      </c>
      <c r="BD513" s="86">
        <v>43896</v>
      </c>
      <c r="BE513" s="86">
        <v>43915</v>
      </c>
      <c r="BF513" s="95"/>
      <c r="BG513" s="86"/>
      <c r="BH513" s="3"/>
    </row>
    <row r="514" spans="1:60" x14ac:dyDescent="0.25">
      <c r="A514" s="3"/>
      <c r="B514" s="81" t="s">
        <v>1666</v>
      </c>
      <c r="C514" s="81" t="s">
        <v>4412</v>
      </c>
      <c r="D514" s="81" t="s">
        <v>742</v>
      </c>
      <c r="E514" s="82" t="s">
        <v>1218</v>
      </c>
      <c r="F514" s="82" t="s">
        <v>1110</v>
      </c>
      <c r="G514" s="83" t="s">
        <v>1121</v>
      </c>
      <c r="H514" s="84" t="s">
        <v>1143</v>
      </c>
      <c r="I514" s="85" t="s">
        <v>3651</v>
      </c>
      <c r="J514" s="85" t="s">
        <v>4413</v>
      </c>
      <c r="K514" s="3"/>
      <c r="L514" s="86">
        <v>44029</v>
      </c>
      <c r="M514" s="87">
        <v>1176.76125000045</v>
      </c>
      <c r="N514" s="88">
        <v>1176.76125000045</v>
      </c>
      <c r="O514" s="88">
        <v>1295.5134079996501</v>
      </c>
      <c r="P514" s="89">
        <f t="shared" si="7"/>
        <v>0.90833583252329242</v>
      </c>
      <c r="Q514" s="86">
        <v>43896</v>
      </c>
      <c r="R514" s="90">
        <v>7303494.8700000001</v>
      </c>
      <c r="S514" s="90">
        <v>6303926.9533359399</v>
      </c>
      <c r="T514" s="3"/>
      <c r="U514" s="91">
        <v>2.7514239027368599E-3</v>
      </c>
      <c r="V514" s="92">
        <v>1.44791700040514</v>
      </c>
      <c r="W514" s="91">
        <v>2.1238033275949399E-2</v>
      </c>
      <c r="X514" s="92">
        <v>2.1323129434677002</v>
      </c>
      <c r="Y514" s="91">
        <v>-1.9004860767381601E-2</v>
      </c>
      <c r="Z514" s="92">
        <v>16.249669832090099</v>
      </c>
      <c r="AA514" s="91">
        <v>0.151576308380754</v>
      </c>
      <c r="AB514" s="92">
        <v>36.055659198900699</v>
      </c>
      <c r="AC514" s="91">
        <v>0.31008566691714801</v>
      </c>
      <c r="AD514" s="92">
        <v>56.356762644136303</v>
      </c>
      <c r="AE514" s="91">
        <v>0.26918567881890298</v>
      </c>
      <c r="AF514" s="93">
        <v>47.757977576577098</v>
      </c>
      <c r="AG514" s="91">
        <v>-2.68862277462176E-2</v>
      </c>
      <c r="AH514" s="92">
        <v>-3.5948527267464701</v>
      </c>
      <c r="AI514" s="91">
        <v>3.0686354453791899E-2</v>
      </c>
      <c r="AJ514" s="92">
        <v>17.552011125284501</v>
      </c>
      <c r="AK514" s="91">
        <v>1.002554753843</v>
      </c>
      <c r="AL514" s="91">
        <v>7.2837776322558098E-2</v>
      </c>
      <c r="AM514" s="92">
        <v>119.83005329803601</v>
      </c>
      <c r="AN514" s="3"/>
      <c r="AO514" s="94">
        <v>3.6216005406458897E-2</v>
      </c>
      <c r="AP514" s="94">
        <v>-3.3634805607107403E-2</v>
      </c>
      <c r="AQ514" s="94">
        <v>0.13216221582115401</v>
      </c>
      <c r="AR514" s="94">
        <v>-0.13787372052407601</v>
      </c>
      <c r="AS514" s="95">
        <v>9</v>
      </c>
      <c r="AT514" s="95">
        <v>3</v>
      </c>
      <c r="AU514" s="95">
        <v>7</v>
      </c>
      <c r="AV514" s="96">
        <v>5</v>
      </c>
      <c r="AW514" s="3"/>
      <c r="AX514" s="97">
        <v>0.14927453270007399</v>
      </c>
      <c r="AY514" s="98">
        <v>0.91939520141841102</v>
      </c>
      <c r="AZ514" s="98">
        <v>1.05248481114722</v>
      </c>
      <c r="BA514" s="98">
        <v>1.41111296737836</v>
      </c>
      <c r="BB514" s="89">
        <v>1.54356598965023E-2</v>
      </c>
      <c r="BC514" s="99">
        <v>-18.062559488345901</v>
      </c>
      <c r="BD514" s="86">
        <v>43896</v>
      </c>
      <c r="BE514" s="86">
        <v>43915</v>
      </c>
      <c r="BF514" s="95"/>
      <c r="BG514" s="86"/>
      <c r="BH514" s="3"/>
    </row>
    <row r="515" spans="1:60" x14ac:dyDescent="0.25">
      <c r="A515" s="3"/>
      <c r="B515" s="81" t="s">
        <v>1667</v>
      </c>
      <c r="C515" s="81" t="s">
        <v>4414</v>
      </c>
      <c r="D515" s="81" t="s">
        <v>742</v>
      </c>
      <c r="E515" s="82" t="s">
        <v>1180</v>
      </c>
      <c r="F515" s="82" t="s">
        <v>1110</v>
      </c>
      <c r="G515" s="83" t="s">
        <v>1121</v>
      </c>
      <c r="H515" s="84" t="s">
        <v>1143</v>
      </c>
      <c r="I515" s="85" t="s">
        <v>3651</v>
      </c>
      <c r="J515" s="85" t="s">
        <v>4415</v>
      </c>
      <c r="K515" s="3"/>
      <c r="L515" s="86">
        <v>44029</v>
      </c>
      <c r="M515" s="87">
        <v>818.13375000003703</v>
      </c>
      <c r="N515" s="88">
        <v>818.13375000003703</v>
      </c>
      <c r="O515" s="88">
        <v>893.50578400026995</v>
      </c>
      <c r="P515" s="89">
        <f t="shared" si="7"/>
        <v>0.91564460426569527</v>
      </c>
      <c r="Q515" s="86">
        <v>43896</v>
      </c>
      <c r="R515" s="90">
        <v>3981961.2105</v>
      </c>
      <c r="S515" s="90">
        <v>3690713.3681406202</v>
      </c>
      <c r="T515" s="3"/>
      <c r="U515" s="91">
        <v>2.8122753592470001E-3</v>
      </c>
      <c r="V515" s="92">
        <v>1.4540021460561501</v>
      </c>
      <c r="W515" s="91">
        <v>2.3091463530363399E-2</v>
      </c>
      <c r="X515" s="92">
        <v>2.3176559689090901</v>
      </c>
      <c r="Y515" s="91">
        <v>-8.4402529437284102E-3</v>
      </c>
      <c r="Z515" s="92">
        <v>17.306130614451799</v>
      </c>
      <c r="AA515" s="91">
        <v>0.17206134367384901</v>
      </c>
      <c r="AB515" s="92">
        <v>38.104162728181102</v>
      </c>
      <c r="AC515" s="91">
        <v>0.23159889001923101</v>
      </c>
      <c r="AD515" s="92">
        <v>48.508084954344703</v>
      </c>
      <c r="AE515" s="91">
        <v>0.219847227334103</v>
      </c>
      <c r="AF515" s="93">
        <v>42.824132428097101</v>
      </c>
      <c r="AG515" s="91">
        <v>-2.5976523795179701E-2</v>
      </c>
      <c r="AH515" s="92">
        <v>-3.5038823316426702</v>
      </c>
      <c r="AI515" s="91">
        <v>4.2830800734009203E-2</v>
      </c>
      <c r="AJ515" s="92">
        <v>18.766455753298899</v>
      </c>
      <c r="AK515" s="91">
        <v>0.24438558999827401</v>
      </c>
      <c r="AL515" s="91">
        <v>5.54471391496918E-2</v>
      </c>
      <c r="AM515" s="92">
        <v>28.026247895293601</v>
      </c>
      <c r="AN515" s="3"/>
      <c r="AO515" s="94">
        <v>3.6258201105738401E-2</v>
      </c>
      <c r="AP515" s="94">
        <v>-3.3550514084709E-2</v>
      </c>
      <c r="AQ515" s="94">
        <v>0.13451894494573899</v>
      </c>
      <c r="AR515" s="94">
        <v>-0.136286334420292</v>
      </c>
      <c r="AS515" s="95">
        <v>9</v>
      </c>
      <c r="AT515" s="95">
        <v>3</v>
      </c>
      <c r="AU515" s="95">
        <v>7</v>
      </c>
      <c r="AV515" s="96">
        <v>5</v>
      </c>
      <c r="AW515" s="3"/>
      <c r="AX515" s="97">
        <v>0.14905313114853899</v>
      </c>
      <c r="AY515" s="98">
        <v>1.04496085949722</v>
      </c>
      <c r="AZ515" s="98">
        <v>1.11555398807286</v>
      </c>
      <c r="BA515" s="98">
        <v>1.6135451175778099</v>
      </c>
      <c r="BB515" s="89">
        <v>1.54141980831992E-2</v>
      </c>
      <c r="BC515" s="99">
        <v>-17.9604173664702</v>
      </c>
      <c r="BD515" s="86">
        <v>43896</v>
      </c>
      <c r="BE515" s="86">
        <v>43915</v>
      </c>
      <c r="BF515" s="95"/>
      <c r="BG515" s="86"/>
      <c r="BH515" s="3"/>
    </row>
    <row r="516" spans="1:60" x14ac:dyDescent="0.25">
      <c r="A516" s="3"/>
      <c r="B516" s="81" t="s">
        <v>1668</v>
      </c>
      <c r="C516" s="81" t="s">
        <v>4416</v>
      </c>
      <c r="D516" s="81" t="s">
        <v>743</v>
      </c>
      <c r="E516" s="82" t="s">
        <v>1170</v>
      </c>
      <c r="F516" s="82" t="s">
        <v>1110</v>
      </c>
      <c r="G516" s="83" t="s">
        <v>1125</v>
      </c>
      <c r="H516" s="84" t="s">
        <v>1144</v>
      </c>
      <c r="I516" s="85" t="s">
        <v>3480</v>
      </c>
      <c r="J516" s="85" t="s">
        <v>4417</v>
      </c>
      <c r="K516" s="3"/>
      <c r="L516" s="86">
        <v>44029</v>
      </c>
      <c r="M516" s="87">
        <v>1587.70199999958</v>
      </c>
      <c r="N516" s="88">
        <v>1587.70199999958</v>
      </c>
      <c r="O516" s="88">
        <v>1587.70199999958</v>
      </c>
      <c r="P516" s="89">
        <f t="shared" si="7"/>
        <v>1</v>
      </c>
      <c r="Q516" s="86">
        <v>44029</v>
      </c>
      <c r="R516" s="90">
        <v>6963336.6710000001</v>
      </c>
      <c r="S516" s="90">
        <v>4925514.8130390598</v>
      </c>
      <c r="T516" s="3"/>
      <c r="U516" s="91">
        <v>5.2277082431828603E-6</v>
      </c>
      <c r="V516" s="92">
        <v>1.1732973809557701</v>
      </c>
      <c r="W516" s="91">
        <v>1.8785390420816801E-4</v>
      </c>
      <c r="X516" s="92">
        <v>2.7295006293570599E-2</v>
      </c>
      <c r="Y516" s="91">
        <v>6.96477276687801E-3</v>
      </c>
      <c r="Z516" s="92">
        <v>18.846633185516101</v>
      </c>
      <c r="AA516" s="91">
        <v>1.8152879209083001E-2</v>
      </c>
      <c r="AB516" s="92">
        <v>22.7133162817045</v>
      </c>
      <c r="AC516" s="91">
        <v>4.6227900793383001E-2</v>
      </c>
      <c r="AD516" s="92">
        <v>29.970986031723399</v>
      </c>
      <c r="AE516" s="91">
        <v>7.2228190292662503E-2</v>
      </c>
      <c r="AF516" s="93">
        <v>28.062228723953002</v>
      </c>
      <c r="AG516" s="91">
        <v>1.0116271550941701E-4</v>
      </c>
      <c r="AH516" s="92">
        <v>-0.89611368057376195</v>
      </c>
      <c r="AI516" s="91">
        <v>7.85346462544112E-3</v>
      </c>
      <c r="AJ516" s="92">
        <v>15.268722142456699</v>
      </c>
      <c r="AK516" s="91">
        <v>0.58770199999911699</v>
      </c>
      <c r="AL516" s="91">
        <v>3.6065958367544199E-2</v>
      </c>
      <c r="AM516" s="92">
        <v>32.569774338684503</v>
      </c>
      <c r="AN516" s="3"/>
      <c r="AO516" s="94">
        <v>7.3645992779347602E-4</v>
      </c>
      <c r="AP516" s="94">
        <v>5.2277082431828603E-6</v>
      </c>
      <c r="AQ516" s="94">
        <v>2.3952479423314799E-3</v>
      </c>
      <c r="AR516" s="94">
        <v>1.0116271550941701E-4</v>
      </c>
      <c r="AS516" s="95">
        <v>12</v>
      </c>
      <c r="AT516" s="95">
        <v>0</v>
      </c>
      <c r="AU516" s="95">
        <v>7</v>
      </c>
      <c r="AV516" s="96">
        <v>5</v>
      </c>
      <c r="AW516" s="3"/>
      <c r="AX516" s="97">
        <v>1.22547360488511E-3</v>
      </c>
      <c r="AY516" s="98">
        <v>-9.5961946156312496</v>
      </c>
      <c r="AZ516" s="98">
        <v>0.60870935366438095</v>
      </c>
      <c r="BA516" s="98">
        <v>-10.9900850165868</v>
      </c>
      <c r="BB516" s="89">
        <v>1.2663318195308199E-4</v>
      </c>
      <c r="BC516" s="99">
        <v>0</v>
      </c>
      <c r="BD516" s="86">
        <v>44029</v>
      </c>
      <c r="BE516" s="86"/>
      <c r="BF516" s="95"/>
      <c r="BG516" s="86"/>
      <c r="BH516" s="3"/>
    </row>
    <row r="517" spans="1:60" x14ac:dyDescent="0.25">
      <c r="A517" s="3"/>
      <c r="B517" s="81" t="s">
        <v>1669</v>
      </c>
      <c r="C517" s="81" t="s">
        <v>4418</v>
      </c>
      <c r="D517" s="81" t="s">
        <v>743</v>
      </c>
      <c r="E517" s="82" t="s">
        <v>1216</v>
      </c>
      <c r="F517" s="82" t="s">
        <v>1110</v>
      </c>
      <c r="G517" s="83" t="s">
        <v>1125</v>
      </c>
      <c r="H517" s="84" t="s">
        <v>1144</v>
      </c>
      <c r="I517" s="85" t="s">
        <v>3480</v>
      </c>
      <c r="J517" s="85" t="s">
        <v>4419</v>
      </c>
      <c r="K517" s="3"/>
      <c r="L517" s="86">
        <v>44029</v>
      </c>
      <c r="M517" s="87">
        <v>3645.36360000074</v>
      </c>
      <c r="N517" s="88">
        <v>3645.36360000074</v>
      </c>
      <c r="O517" s="88">
        <v>3645.36360000074</v>
      </c>
      <c r="P517" s="89">
        <f t="shared" si="7"/>
        <v>1</v>
      </c>
      <c r="Q517" s="86">
        <v>44029</v>
      </c>
      <c r="R517" s="90">
        <v>101311826.89399999</v>
      </c>
      <c r="S517" s="90">
        <v>71405601.736125007</v>
      </c>
      <c r="T517" s="3"/>
      <c r="U517" s="91">
        <v>1.5362002159235999E-6</v>
      </c>
      <c r="V517" s="92">
        <v>1.1729282301530499</v>
      </c>
      <c r="W517" s="91">
        <v>6.5128060668939697E-5</v>
      </c>
      <c r="X517" s="92">
        <v>1.50224219396478E-2</v>
      </c>
      <c r="Y517" s="91">
        <v>3.11490458261687E-3</v>
      </c>
      <c r="Z517" s="92">
        <v>18.461646367097298</v>
      </c>
      <c r="AA517" s="91">
        <v>6.7850544364773703E-3</v>
      </c>
      <c r="AB517" s="92">
        <v>21.576533804443901</v>
      </c>
      <c r="AC517" s="91">
        <v>1.8211060105386399E-2</v>
      </c>
      <c r="AD517" s="92">
        <v>27.1693019629456</v>
      </c>
      <c r="AE517" s="91">
        <v>2.6745387416667699E-2</v>
      </c>
      <c r="AF517" s="93">
        <v>23.513948436360799</v>
      </c>
      <c r="AG517" s="91">
        <v>3.5004592064069598E-5</v>
      </c>
      <c r="AH517" s="92">
        <v>-0.90272949291829696</v>
      </c>
      <c r="AI517" s="91">
        <v>3.3709074086800701E-3</v>
      </c>
      <c r="AJ517" s="92">
        <v>14.8204664207733</v>
      </c>
      <c r="AK517" s="91">
        <v>0.41840783667634202</v>
      </c>
      <c r="AL517" s="91">
        <v>2.35381547972793E-2</v>
      </c>
      <c r="AM517" s="92">
        <v>-51.977620430756403</v>
      </c>
      <c r="AN517" s="3"/>
      <c r="AO517" s="94">
        <v>6.9951989462424503E-4</v>
      </c>
      <c r="AP517" s="94">
        <v>2.7433998184278601E-8</v>
      </c>
      <c r="AQ517" s="94">
        <v>1.81803709165251E-3</v>
      </c>
      <c r="AR517" s="94">
        <v>3.5004592064069598E-5</v>
      </c>
      <c r="AS517" s="95">
        <v>12</v>
      </c>
      <c r="AT517" s="95">
        <v>0</v>
      </c>
      <c r="AU517" s="95">
        <v>7</v>
      </c>
      <c r="AV517" s="96">
        <v>5</v>
      </c>
      <c r="AW517" s="3"/>
      <c r="AX517" s="97">
        <v>1.0049105439327399E-3</v>
      </c>
      <c r="AY517" s="98">
        <v>-21.717565236845999</v>
      </c>
      <c r="AZ517" s="98">
        <v>0.57093147071827799</v>
      </c>
      <c r="BA517" s="98">
        <v>-14.5538534976658</v>
      </c>
      <c r="BB517" s="89">
        <v>1.03844706030287E-4</v>
      </c>
      <c r="BC517" s="99">
        <v>0</v>
      </c>
      <c r="BD517" s="86">
        <v>44029</v>
      </c>
      <c r="BE517" s="86"/>
      <c r="BF517" s="95"/>
      <c r="BG517" s="86"/>
      <c r="BH517" s="3"/>
    </row>
    <row r="518" spans="1:60" x14ac:dyDescent="0.25">
      <c r="A518" s="3"/>
      <c r="B518" s="81" t="s">
        <v>1670</v>
      </c>
      <c r="C518" s="81" t="s">
        <v>4420</v>
      </c>
      <c r="D518" s="81" t="s">
        <v>743</v>
      </c>
      <c r="E518" s="82" t="s">
        <v>1163</v>
      </c>
      <c r="F518" s="82" t="s">
        <v>1110</v>
      </c>
      <c r="G518" s="83" t="s">
        <v>1125</v>
      </c>
      <c r="H518" s="84" t="s">
        <v>1144</v>
      </c>
      <c r="I518" s="85" t="s">
        <v>3480</v>
      </c>
      <c r="J518" s="85" t="s">
        <v>4421</v>
      </c>
      <c r="K518" s="3"/>
      <c r="L518" s="86">
        <v>44029</v>
      </c>
      <c r="M518" s="87">
        <v>1391.76429999992</v>
      </c>
      <c r="N518" s="88">
        <v>1391.76429999992</v>
      </c>
      <c r="O518" s="88">
        <v>1391.76429999992</v>
      </c>
      <c r="P518" s="89">
        <f t="shared" si="7"/>
        <v>1</v>
      </c>
      <c r="Q518" s="86">
        <v>44029</v>
      </c>
      <c r="R518" s="90">
        <v>4993263.2410000004</v>
      </c>
      <c r="S518" s="90">
        <v>4148472.0631875</v>
      </c>
      <c r="T518" s="3"/>
      <c r="U518" s="91">
        <v>1.5088789950823401E-6</v>
      </c>
      <c r="V518" s="92">
        <v>1.17292549803096</v>
      </c>
      <c r="W518" s="91">
        <v>6.5245189034612795E-5</v>
      </c>
      <c r="X518" s="92">
        <v>1.50341347762151E-2</v>
      </c>
      <c r="Y518" s="91">
        <v>5.2690218162751998E-3</v>
      </c>
      <c r="Z518" s="92">
        <v>18.677058090455802</v>
      </c>
      <c r="AA518" s="91">
        <v>1.4391788448847399E-2</v>
      </c>
      <c r="AB518" s="92">
        <v>22.337207205680901</v>
      </c>
      <c r="AC518" s="91">
        <v>3.8201622763153899E-2</v>
      </c>
      <c r="AD518" s="92">
        <v>29.168358228722401</v>
      </c>
      <c r="AE518" s="91">
        <v>5.9753492487288902E-2</v>
      </c>
      <c r="AF518" s="93">
        <v>26.814758943422898</v>
      </c>
      <c r="AG518" s="91">
        <v>3.5064636904280599E-5</v>
      </c>
      <c r="AH518" s="92">
        <v>-0.90272348843427597</v>
      </c>
      <c r="AI518" s="91">
        <v>5.9695466316043201E-3</v>
      </c>
      <c r="AJ518" s="92">
        <v>15.080330343072999</v>
      </c>
      <c r="AK518" s="91">
        <v>0.37198034344706699</v>
      </c>
      <c r="AL518" s="91">
        <v>3.2537546449020703E-2</v>
      </c>
      <c r="AM518" s="92">
        <v>56.772612258384498</v>
      </c>
      <c r="AN518" s="3"/>
      <c r="AO518" s="94">
        <v>7.2548748903500404E-4</v>
      </c>
      <c r="AP518" s="94">
        <v>-1.65276833286043E-6</v>
      </c>
      <c r="AQ518" s="94">
        <v>2.0665052034019001E-3</v>
      </c>
      <c r="AR518" s="94">
        <v>2.8528493203339201E-5</v>
      </c>
      <c r="AS518" s="95">
        <v>12</v>
      </c>
      <c r="AT518" s="95">
        <v>0</v>
      </c>
      <c r="AU518" s="95">
        <v>7</v>
      </c>
      <c r="AV518" s="96">
        <v>5</v>
      </c>
      <c r="AW518" s="3"/>
      <c r="AX518" s="97">
        <v>1.16525277688766E-3</v>
      </c>
      <c r="AY518" s="98">
        <v>-13.1433580369194</v>
      </c>
      <c r="AZ518" s="98">
        <v>0.59622276983100198</v>
      </c>
      <c r="BA518" s="98">
        <v>-12.553060381775101</v>
      </c>
      <c r="BB518" s="89">
        <v>1.20410453055229E-4</v>
      </c>
      <c r="BC518" s="99">
        <v>-3.37739126720304E-4</v>
      </c>
      <c r="BD518" s="86">
        <v>43970</v>
      </c>
      <c r="BE518" s="86">
        <v>43976</v>
      </c>
      <c r="BF518" s="95">
        <v>5</v>
      </c>
      <c r="BG518" s="86">
        <v>43977</v>
      </c>
      <c r="BH518" s="3"/>
    </row>
    <row r="519" spans="1:60" x14ac:dyDescent="0.25">
      <c r="A519" s="3"/>
      <c r="B519" s="81" t="s">
        <v>1671</v>
      </c>
      <c r="C519" s="81" t="s">
        <v>4422</v>
      </c>
      <c r="D519" s="81" t="s">
        <v>743</v>
      </c>
      <c r="E519" s="82" t="s">
        <v>1172</v>
      </c>
      <c r="F519" s="82" t="s">
        <v>1110</v>
      </c>
      <c r="G519" s="83" t="s">
        <v>1125</v>
      </c>
      <c r="H519" s="84" t="s">
        <v>1144</v>
      </c>
      <c r="I519" s="85" t="s">
        <v>3480</v>
      </c>
      <c r="J519" s="85" t="s">
        <v>4423</v>
      </c>
      <c r="K519" s="3"/>
      <c r="L519" s="86">
        <v>44029</v>
      </c>
      <c r="M519" s="87">
        <v>1297.7285999991</v>
      </c>
      <c r="N519" s="88">
        <v>1297.7285999991</v>
      </c>
      <c r="O519" s="88">
        <v>1297.7285999991</v>
      </c>
      <c r="P519" s="89">
        <f t="shared" ref="P519:P582" si="8">IFERROR(N519/O519,"")</f>
        <v>1</v>
      </c>
      <c r="Q519" s="86">
        <v>44029</v>
      </c>
      <c r="R519" s="90">
        <v>2860201.4049999998</v>
      </c>
      <c r="S519" s="90">
        <v>2056340.3712832001</v>
      </c>
      <c r="T519" s="3"/>
      <c r="U519" s="91">
        <v>5.23995186085813E-6</v>
      </c>
      <c r="V519" s="92">
        <v>1.17329860531754</v>
      </c>
      <c r="W519" s="91">
        <v>1.8767074834613601E-4</v>
      </c>
      <c r="X519" s="92">
        <v>2.72766907073674E-2</v>
      </c>
      <c r="Y519" s="91">
        <v>6.9645618659706096E-3</v>
      </c>
      <c r="Z519" s="92">
        <v>18.8466120954254</v>
      </c>
      <c r="AA519" s="91">
        <v>1.8152720796933901E-2</v>
      </c>
      <c r="AB519" s="92">
        <v>22.713300440489501</v>
      </c>
      <c r="AC519" s="91">
        <v>4.6226604930779999E-2</v>
      </c>
      <c r="AD519" s="92">
        <v>29.970856445463099</v>
      </c>
      <c r="AE519" s="91">
        <v>7.2225702955620405E-2</v>
      </c>
      <c r="AF519" s="93">
        <v>28.061979990248801</v>
      </c>
      <c r="AG519" s="91">
        <v>1.01109942988842E-4</v>
      </c>
      <c r="AH519" s="92">
        <v>-0.89611895782581996</v>
      </c>
      <c r="AI519" s="91">
        <v>7.8533476389566204E-3</v>
      </c>
      <c r="AJ519" s="92">
        <v>15.2687104438082</v>
      </c>
      <c r="AK519" s="91">
        <v>0.29772859999880902</v>
      </c>
      <c r="AL519" s="91">
        <v>3.2701213332984501E-2</v>
      </c>
      <c r="AM519" s="92">
        <v>34.879819710389697</v>
      </c>
      <c r="AN519" s="3"/>
      <c r="AO519" s="94">
        <v>7.3645978409331303E-4</v>
      </c>
      <c r="AP519" s="94">
        <v>5.23995186085813E-6</v>
      </c>
      <c r="AQ519" s="94">
        <v>2.3951947696332402E-3</v>
      </c>
      <c r="AR519" s="94">
        <v>1.01109942988842E-4</v>
      </c>
      <c r="AS519" s="95">
        <v>12</v>
      </c>
      <c r="AT519" s="95">
        <v>0</v>
      </c>
      <c r="AU519" s="95">
        <v>7</v>
      </c>
      <c r="AV519" s="96">
        <v>5</v>
      </c>
      <c r="AW519" s="3"/>
      <c r="AX519" s="97">
        <v>1.2255163196130099E-3</v>
      </c>
      <c r="AY519" s="98">
        <v>-9.5959199034987304</v>
      </c>
      <c r="AZ519" s="98">
        <v>0.60870907994831203</v>
      </c>
      <c r="BA519" s="98">
        <v>-10.9898260092741</v>
      </c>
      <c r="BB519" s="89">
        <v>1.2663759496618399E-4</v>
      </c>
      <c r="BC519" s="99">
        <v>0</v>
      </c>
      <c r="BD519" s="86">
        <v>44029</v>
      </c>
      <c r="BE519" s="86"/>
      <c r="BF519" s="95"/>
      <c r="BG519" s="86"/>
      <c r="BH519" s="3"/>
    </row>
    <row r="520" spans="1:60" x14ac:dyDescent="0.25">
      <c r="A520" s="3"/>
      <c r="B520" s="81" t="s">
        <v>1672</v>
      </c>
      <c r="C520" s="81" t="s">
        <v>4424</v>
      </c>
      <c r="D520" s="81" t="s">
        <v>743</v>
      </c>
      <c r="E520" s="82" t="s">
        <v>1174</v>
      </c>
      <c r="F520" s="82" t="s">
        <v>1110</v>
      </c>
      <c r="G520" s="83" t="s">
        <v>1125</v>
      </c>
      <c r="H520" s="84" t="s">
        <v>1144</v>
      </c>
      <c r="I520" s="85" t="s">
        <v>3480</v>
      </c>
      <c r="J520" s="85" t="s">
        <v>4425</v>
      </c>
      <c r="K520" s="3"/>
      <c r="L520" s="86">
        <v>44029</v>
      </c>
      <c r="M520" s="87">
        <v>1173.9081999994801</v>
      </c>
      <c r="N520" s="88">
        <v>1173.9081999994801</v>
      </c>
      <c r="O520" s="88">
        <v>1173.9081999994801</v>
      </c>
      <c r="P520" s="89">
        <f t="shared" si="8"/>
        <v>1</v>
      </c>
      <c r="Q520" s="86">
        <v>44029</v>
      </c>
      <c r="R520" s="90">
        <v>100241897.677</v>
      </c>
      <c r="S520" s="90">
        <v>78313102.052625</v>
      </c>
      <c r="T520" s="3"/>
      <c r="U520" s="91">
        <v>1.53334076458123E-6</v>
      </c>
      <c r="V520" s="92">
        <v>1.1729279442079099</v>
      </c>
      <c r="W520" s="91">
        <v>6.5256379457423504E-5</v>
      </c>
      <c r="X520" s="92">
        <v>1.5035253818496099E-2</v>
      </c>
      <c r="Y520" s="91">
        <v>4.9398281589674298E-3</v>
      </c>
      <c r="Z520" s="92">
        <v>18.644138724746899</v>
      </c>
      <c r="AA520" s="91">
        <v>1.32832487106498E-2</v>
      </c>
      <c r="AB520" s="92">
        <v>22.226353231875699</v>
      </c>
      <c r="AC520" s="91">
        <v>3.5492197608618901E-2</v>
      </c>
      <c r="AD520" s="92">
        <v>28.897415713261601</v>
      </c>
      <c r="AE520" s="91">
        <v>5.5383275685016997E-2</v>
      </c>
      <c r="AF520" s="93">
        <v>26.3777372631885</v>
      </c>
      <c r="AG520" s="91">
        <v>3.5012481021112803E-5</v>
      </c>
      <c r="AH520" s="92">
        <v>-0.90272870402259298</v>
      </c>
      <c r="AI520" s="91">
        <v>5.5688371267024203E-3</v>
      </c>
      <c r="AJ520" s="92">
        <v>15.040259392582801</v>
      </c>
      <c r="AK520" s="91">
        <v>0.17377908430003999</v>
      </c>
      <c r="AL520" s="91">
        <v>2.4050153049756801E-2</v>
      </c>
      <c r="AM520" s="92">
        <v>6.9783498138422102</v>
      </c>
      <c r="AN520" s="3"/>
      <c r="AO520" s="94">
        <v>7.2138011819333802E-4</v>
      </c>
      <c r="AP520" s="94">
        <v>0</v>
      </c>
      <c r="AQ520" s="94">
        <v>2.02208396331116E-3</v>
      </c>
      <c r="AR520" s="94">
        <v>3.5012481021112803E-5</v>
      </c>
      <c r="AS520" s="95">
        <v>12</v>
      </c>
      <c r="AT520" s="95">
        <v>0</v>
      </c>
      <c r="AU520" s="95">
        <v>7</v>
      </c>
      <c r="AV520" s="96">
        <v>5</v>
      </c>
      <c r="AW520" s="3"/>
      <c r="AX520" s="97">
        <v>1.1328117184643801E-3</v>
      </c>
      <c r="AY520" s="98">
        <v>-14.3862664347107</v>
      </c>
      <c r="AZ520" s="98">
        <v>0.59253100659134395</v>
      </c>
      <c r="BA520" s="98">
        <v>-13.004037416976599</v>
      </c>
      <c r="BB520" s="89">
        <v>1.1705876096954199E-4</v>
      </c>
      <c r="BC520" s="99">
        <v>0</v>
      </c>
      <c r="BD520" s="86">
        <v>44029</v>
      </c>
      <c r="BE520" s="86"/>
      <c r="BF520" s="95"/>
      <c r="BG520" s="86"/>
      <c r="BH520" s="3"/>
    </row>
    <row r="521" spans="1:60" x14ac:dyDescent="0.25">
      <c r="A521" s="3"/>
      <c r="B521" s="81" t="s">
        <v>1673</v>
      </c>
      <c r="C521" s="81" t="s">
        <v>4426</v>
      </c>
      <c r="D521" s="81" t="s">
        <v>743</v>
      </c>
      <c r="E521" s="82" t="s">
        <v>1230</v>
      </c>
      <c r="F521" s="82" t="s">
        <v>1110</v>
      </c>
      <c r="G521" s="83" t="s">
        <v>1125</v>
      </c>
      <c r="H521" s="84" t="s">
        <v>1144</v>
      </c>
      <c r="I521" s="85" t="s">
        <v>3480</v>
      </c>
      <c r="J521" s="85" t="s">
        <v>4427</v>
      </c>
      <c r="K521" s="3"/>
      <c r="L521" s="86">
        <v>44029</v>
      </c>
      <c r="M521" s="87">
        <v>1409.9114999994599</v>
      </c>
      <c r="N521" s="88">
        <v>1409.9114999994599</v>
      </c>
      <c r="O521" s="88">
        <v>1409.9114999994599</v>
      </c>
      <c r="P521" s="89">
        <f t="shared" si="8"/>
        <v>1</v>
      </c>
      <c r="Q521" s="86">
        <v>44029</v>
      </c>
      <c r="R521" s="90">
        <v>800073.96699999995</v>
      </c>
      <c r="S521" s="90">
        <v>776551.08911816403</v>
      </c>
      <c r="T521" s="3"/>
      <c r="U521" s="91">
        <v>1.5603836800437399E-6</v>
      </c>
      <c r="V521" s="92">
        <v>1.1729306484994599</v>
      </c>
      <c r="W521" s="91">
        <v>6.5114709286717698E-5</v>
      </c>
      <c r="X521" s="92">
        <v>1.5021086801425601E-2</v>
      </c>
      <c r="Y521" s="91">
        <v>3.1147601166594502E-3</v>
      </c>
      <c r="Z521" s="92">
        <v>18.4616319205088</v>
      </c>
      <c r="AA521" s="91">
        <v>6.7846549536625398E-3</v>
      </c>
      <c r="AB521" s="92">
        <v>21.576493856176999</v>
      </c>
      <c r="AC521" s="91">
        <v>1.8210207741503798E-2</v>
      </c>
      <c r="AD521" s="92">
        <v>27.169216726557401</v>
      </c>
      <c r="AE521" s="91">
        <v>2.67440652114601E-2</v>
      </c>
      <c r="AF521" s="93">
        <v>23.5138162158255</v>
      </c>
      <c r="AG521" s="91">
        <v>3.5038887290283997E-5</v>
      </c>
      <c r="AH521" s="92">
        <v>-0.90272606339567596</v>
      </c>
      <c r="AI521" s="91">
        <v>3.37082593614468E-3</v>
      </c>
      <c r="AJ521" s="92">
        <v>14.820458273519799</v>
      </c>
      <c r="AK521" s="91">
        <v>0.40991149999899801</v>
      </c>
      <c r="AL521" s="91">
        <v>2.3128920800445499E-2</v>
      </c>
      <c r="AM521" s="92">
        <v>-52.827254098490798</v>
      </c>
      <c r="AN521" s="3"/>
      <c r="AO521" s="94">
        <v>6.9950152283126997E-4</v>
      </c>
      <c r="AP521" s="94">
        <v>0</v>
      </c>
      <c r="AQ521" s="94">
        <v>1.8179364469688201E-3</v>
      </c>
      <c r="AR521" s="94">
        <v>3.5038887290283997E-5</v>
      </c>
      <c r="AS521" s="95">
        <v>12</v>
      </c>
      <c r="AT521" s="95">
        <v>0</v>
      </c>
      <c r="AU521" s="95">
        <v>7</v>
      </c>
      <c r="AV521" s="96">
        <v>5</v>
      </c>
      <c r="AW521" s="3"/>
      <c r="AX521" s="97">
        <v>1.0049062341408899E-3</v>
      </c>
      <c r="AY521" s="98">
        <v>-21.718334148870799</v>
      </c>
      <c r="AZ521" s="98">
        <v>0.57093004858688801</v>
      </c>
      <c r="BA521" s="98">
        <v>-14.5539361411647</v>
      </c>
      <c r="BB521" s="89">
        <v>1.03844259312922E-4</v>
      </c>
      <c r="BC521" s="99">
        <v>0</v>
      </c>
      <c r="BD521" s="86">
        <v>44029</v>
      </c>
      <c r="BE521" s="86"/>
      <c r="BF521" s="95"/>
      <c r="BG521" s="86"/>
      <c r="BH521" s="3"/>
    </row>
    <row r="522" spans="1:60" x14ac:dyDescent="0.25">
      <c r="A522" s="3"/>
      <c r="B522" s="81" t="s">
        <v>126</v>
      </c>
      <c r="C522" s="81" t="s">
        <v>4428</v>
      </c>
      <c r="D522" s="81" t="s">
        <v>744</v>
      </c>
      <c r="E522" s="82" t="s">
        <v>1170</v>
      </c>
      <c r="F522" s="82" t="s">
        <v>1110</v>
      </c>
      <c r="G522" s="83" t="s">
        <v>1121</v>
      </c>
      <c r="H522" s="84" t="s">
        <v>1152</v>
      </c>
      <c r="I522" s="85" t="s">
        <v>3480</v>
      </c>
      <c r="J522" s="85" t="s">
        <v>1096</v>
      </c>
      <c r="K522" s="3"/>
      <c r="L522" s="86">
        <v>44029</v>
      </c>
      <c r="M522" s="87">
        <v>1013.52809999976</v>
      </c>
      <c r="N522" s="88">
        <v>1013.52809999976</v>
      </c>
      <c r="O522" s="88">
        <v>1232.33479999937</v>
      </c>
      <c r="P522" s="89">
        <f t="shared" si="8"/>
        <v>0.82244541012740868</v>
      </c>
      <c r="Q522" s="86">
        <v>43797</v>
      </c>
      <c r="R522" s="90">
        <v>88956.574999999997</v>
      </c>
      <c r="S522" s="90">
        <v>120184.187335938</v>
      </c>
      <c r="T522" s="3"/>
      <c r="U522" s="91">
        <v>2.1661753551597902E-2</v>
      </c>
      <c r="V522" s="92">
        <v>3.33894996529125</v>
      </c>
      <c r="W522" s="91">
        <v>8.7554568026534996E-2</v>
      </c>
      <c r="X522" s="92">
        <v>8.76396641852625</v>
      </c>
      <c r="Y522" s="91">
        <v>-0.139646413392329</v>
      </c>
      <c r="Z522" s="92">
        <v>4.1855145696026703</v>
      </c>
      <c r="AA522" s="91">
        <v>1.0400002631285999E-2</v>
      </c>
      <c r="AB522" s="92">
        <v>21.938028623931999</v>
      </c>
      <c r="AC522" s="91">
        <v>1.5964789952704499E-2</v>
      </c>
      <c r="AD522" s="92">
        <v>26.944674947677399</v>
      </c>
      <c r="AE522" s="91">
        <v>-1.6632088844744399E-2</v>
      </c>
      <c r="AF522" s="93">
        <v>19.176200810208702</v>
      </c>
      <c r="AG522" s="91">
        <v>2.0919968941598199E-2</v>
      </c>
      <c r="AH522" s="92">
        <v>1.18576694203512</v>
      </c>
      <c r="AI522" s="91">
        <v>-9.6621314779476997E-2</v>
      </c>
      <c r="AJ522" s="92">
        <v>4.8212442019576001</v>
      </c>
      <c r="AK522" s="91">
        <v>1.35281000002578E-2</v>
      </c>
      <c r="AL522" s="91">
        <v>2.6407297300465901E-3</v>
      </c>
      <c r="AM522" s="92">
        <v>-4.1838814046059296</v>
      </c>
      <c r="AN522" s="3"/>
      <c r="AO522" s="94">
        <v>7.8779370025586104E-2</v>
      </c>
      <c r="AP522" s="94">
        <v>-5.2865577529737501E-2</v>
      </c>
      <c r="AQ522" s="94">
        <v>0.106404628992168</v>
      </c>
      <c r="AR522" s="94">
        <v>-0.23874092937971</v>
      </c>
      <c r="AS522" s="95">
        <v>8</v>
      </c>
      <c r="AT522" s="95">
        <v>4</v>
      </c>
      <c r="AU522" s="95">
        <v>8</v>
      </c>
      <c r="AV522" s="96">
        <v>4</v>
      </c>
      <c r="AW522" s="3"/>
      <c r="AX522" s="97">
        <v>0.23082728223642299</v>
      </c>
      <c r="AY522" s="98">
        <v>-2.8654579194835599E-2</v>
      </c>
      <c r="AZ522" s="98">
        <v>0.64079819708513197</v>
      </c>
      <c r="BA522" s="98">
        <v>-4.24806283219255E-2</v>
      </c>
      <c r="BB522" s="89">
        <v>2.3899739730586601E-2</v>
      </c>
      <c r="BC522" s="99">
        <v>-34.642468913400101</v>
      </c>
      <c r="BD522" s="86">
        <v>43797</v>
      </c>
      <c r="BE522" s="86">
        <v>43914</v>
      </c>
      <c r="BF522" s="95"/>
      <c r="BG522" s="86"/>
      <c r="BH522" s="3"/>
    </row>
    <row r="523" spans="1:60" x14ac:dyDescent="0.25">
      <c r="A523" s="3"/>
      <c r="B523" s="81" t="s">
        <v>1674</v>
      </c>
      <c r="C523" s="81" t="s">
        <v>4429</v>
      </c>
      <c r="D523" s="81" t="s">
        <v>744</v>
      </c>
      <c r="E523" s="82" t="s">
        <v>1216</v>
      </c>
      <c r="F523" s="82" t="s">
        <v>1110</v>
      </c>
      <c r="G523" s="83" t="s">
        <v>1121</v>
      </c>
      <c r="H523" s="84" t="s">
        <v>1152</v>
      </c>
      <c r="I523" s="85" t="s">
        <v>3480</v>
      </c>
      <c r="J523" s="85" t="s">
        <v>4430</v>
      </c>
      <c r="K523" s="3"/>
      <c r="L523" s="86">
        <v>44029</v>
      </c>
      <c r="M523" s="87">
        <v>893.76669999957096</v>
      </c>
      <c r="N523" s="88">
        <v>893.76669999957096</v>
      </c>
      <c r="O523" s="88">
        <v>1104.50420000032</v>
      </c>
      <c r="P523" s="89">
        <f t="shared" si="8"/>
        <v>0.80920172145955804</v>
      </c>
      <c r="Q523" s="86">
        <v>43797</v>
      </c>
      <c r="R523" s="90">
        <v>97840.945999999996</v>
      </c>
      <c r="S523" s="90">
        <v>100515.65943127401</v>
      </c>
      <c r="T523" s="3"/>
      <c r="U523" s="91">
        <v>2.1590329528407899E-2</v>
      </c>
      <c r="V523" s="92">
        <v>3.3318075629722399</v>
      </c>
      <c r="W523" s="91">
        <v>8.5274841096252205E-2</v>
      </c>
      <c r="X523" s="92">
        <v>8.5359937254979705</v>
      </c>
      <c r="Y523" s="91">
        <v>-0.15052937070140601</v>
      </c>
      <c r="Z523" s="92">
        <v>3.0972188386949702</v>
      </c>
      <c r="AA523" s="91">
        <v>-1.5169793126006E-2</v>
      </c>
      <c r="AB523" s="92">
        <v>19.3810490481847</v>
      </c>
      <c r="AC523" s="91">
        <v>-3.4777491616296202E-2</v>
      </c>
      <c r="AD523" s="92">
        <v>21.870446790766401</v>
      </c>
      <c r="AE523" s="91">
        <v>-8.9362186419748496E-2</v>
      </c>
      <c r="AF523" s="93">
        <v>11.9031910527119</v>
      </c>
      <c r="AG523" s="91">
        <v>1.9706580991623899E-2</v>
      </c>
      <c r="AH523" s="92">
        <v>1.06442814703769</v>
      </c>
      <c r="AI523" s="91">
        <v>-0.10910856302420099</v>
      </c>
      <c r="AJ523" s="92">
        <v>3.57251937748515</v>
      </c>
      <c r="AK523" s="91">
        <v>-0.106233300000022</v>
      </c>
      <c r="AL523" s="91">
        <v>-2.1817897955770601E-2</v>
      </c>
      <c r="AM523" s="92">
        <v>-16.344413154642101</v>
      </c>
      <c r="AN523" s="3"/>
      <c r="AO523" s="94">
        <v>7.8552417802711702E-2</v>
      </c>
      <c r="AP523" s="94">
        <v>-5.2931882742123001E-2</v>
      </c>
      <c r="AQ523" s="94">
        <v>0.104085865312372</v>
      </c>
      <c r="AR523" s="94">
        <v>-0.24038996799296</v>
      </c>
      <c r="AS523" s="95">
        <v>8</v>
      </c>
      <c r="AT523" s="95">
        <v>4</v>
      </c>
      <c r="AU523" s="95">
        <v>8</v>
      </c>
      <c r="AV523" s="96">
        <v>4</v>
      </c>
      <c r="AW523" s="3"/>
      <c r="AX523" s="97">
        <v>0.230864988564281</v>
      </c>
      <c r="AY523" s="98">
        <v>-0.13106761599738101</v>
      </c>
      <c r="AZ523" s="98">
        <v>0.55948045536388202</v>
      </c>
      <c r="BA523" s="98">
        <v>-0.19338416886944301</v>
      </c>
      <c r="BB523" s="89">
        <v>2.3900889358374099E-2</v>
      </c>
      <c r="BC523" s="99">
        <v>-35.175565652025398</v>
      </c>
      <c r="BD523" s="86">
        <v>43797</v>
      </c>
      <c r="BE523" s="86">
        <v>43914</v>
      </c>
      <c r="BF523" s="95"/>
      <c r="BG523" s="86"/>
      <c r="BH523" s="3"/>
    </row>
    <row r="524" spans="1:60" x14ac:dyDescent="0.25">
      <c r="A524" s="3"/>
      <c r="B524" s="81" t="s">
        <v>127</v>
      </c>
      <c r="C524" s="81" t="s">
        <v>4431</v>
      </c>
      <c r="D524" s="81" t="s">
        <v>744</v>
      </c>
      <c r="E524" s="82" t="s">
        <v>1163</v>
      </c>
      <c r="F524" s="82" t="s">
        <v>1110</v>
      </c>
      <c r="G524" s="83" t="s">
        <v>1121</v>
      </c>
      <c r="H524" s="84" t="s">
        <v>1152</v>
      </c>
      <c r="I524" s="85" t="s">
        <v>3480</v>
      </c>
      <c r="J524" s="85" t="s">
        <v>1096</v>
      </c>
      <c r="K524" s="3"/>
      <c r="L524" s="86">
        <v>44029</v>
      </c>
      <c r="M524" s="87">
        <v>1036.12839999981</v>
      </c>
      <c r="N524" s="88">
        <v>1036.12839999981</v>
      </c>
      <c r="O524" s="88">
        <v>1275.08500000089</v>
      </c>
      <c r="P524" s="89">
        <f t="shared" si="8"/>
        <v>0.81259555245264969</v>
      </c>
      <c r="Q524" s="86">
        <v>43797</v>
      </c>
      <c r="R524" s="90">
        <v>118599.738</v>
      </c>
      <c r="S524" s="90">
        <v>122854.355889282</v>
      </c>
      <c r="T524" s="3"/>
      <c r="U524" s="91">
        <v>2.16086844120582E-2</v>
      </c>
      <c r="V524" s="92">
        <v>3.3336430513372801</v>
      </c>
      <c r="W524" s="91">
        <v>8.58618500060402E-2</v>
      </c>
      <c r="X524" s="92">
        <v>8.5946946164767706</v>
      </c>
      <c r="Y524" s="91">
        <v>-0.147736533849675</v>
      </c>
      <c r="Z524" s="92">
        <v>3.3765025238681101</v>
      </c>
      <c r="AA524" s="91">
        <v>-8.6403129707832704E-3</v>
      </c>
      <c r="AB524" s="92">
        <v>20.033997063728702</v>
      </c>
      <c r="AC524" s="91">
        <v>-2.1943046946944399E-2</v>
      </c>
      <c r="AD524" s="92">
        <v>23.153891257708899</v>
      </c>
      <c r="AE524" s="91">
        <v>-7.1142475989327103E-2</v>
      </c>
      <c r="AF524" s="93">
        <v>13.725162095754101</v>
      </c>
      <c r="AG524" s="91">
        <v>2.0018934954350701E-2</v>
      </c>
      <c r="AH524" s="92">
        <v>1.0956635433103701</v>
      </c>
      <c r="AI524" s="91">
        <v>-0.105905641587888</v>
      </c>
      <c r="AJ524" s="92">
        <v>3.8928115211165299</v>
      </c>
      <c r="AK524" s="91">
        <v>3.6128399999142899E-2</v>
      </c>
      <c r="AL524" s="91">
        <v>8.71256636673934E-3</v>
      </c>
      <c r="AM524" s="92">
        <v>6.5691440545415398</v>
      </c>
      <c r="AN524" s="3"/>
      <c r="AO524" s="94">
        <v>7.8610970056615798E-2</v>
      </c>
      <c r="AP524" s="94">
        <v>-5.2914739962943699E-2</v>
      </c>
      <c r="AQ524" s="94">
        <v>0.104683213910903</v>
      </c>
      <c r="AR524" s="94">
        <v>-0.23996526908187699</v>
      </c>
      <c r="AS524" s="95">
        <v>8</v>
      </c>
      <c r="AT524" s="95">
        <v>4</v>
      </c>
      <c r="AU524" s="95">
        <v>8</v>
      </c>
      <c r="AV524" s="96">
        <v>4</v>
      </c>
      <c r="AW524" s="3"/>
      <c r="AX524" s="97">
        <v>0.23085493003018201</v>
      </c>
      <c r="AY524" s="98">
        <v>-0.104907358886976</v>
      </c>
      <c r="AZ524" s="98">
        <v>0.58025509054823499</v>
      </c>
      <c r="BA524" s="98">
        <v>-0.15497637107182499</v>
      </c>
      <c r="BB524" s="89">
        <v>2.39005583827748E-2</v>
      </c>
      <c r="BC524" s="99">
        <v>-35.038542528636803</v>
      </c>
      <c r="BD524" s="86">
        <v>43797</v>
      </c>
      <c r="BE524" s="86">
        <v>43914</v>
      </c>
      <c r="BF524" s="95"/>
      <c r="BG524" s="86"/>
      <c r="BH524" s="3"/>
    </row>
    <row r="525" spans="1:60" x14ac:dyDescent="0.25">
      <c r="A525" s="3"/>
      <c r="B525" s="81" t="s">
        <v>128</v>
      </c>
      <c r="C525" s="81" t="s">
        <v>4432</v>
      </c>
      <c r="D525" s="81" t="s">
        <v>744</v>
      </c>
      <c r="E525" s="82" t="s">
        <v>1172</v>
      </c>
      <c r="F525" s="82" t="s">
        <v>1110</v>
      </c>
      <c r="G525" s="83" t="s">
        <v>1121</v>
      </c>
      <c r="H525" s="84" t="s">
        <v>1152</v>
      </c>
      <c r="I525" s="85" t="s">
        <v>3480</v>
      </c>
      <c r="J525" s="85" t="s">
        <v>1096</v>
      </c>
      <c r="K525" s="3"/>
      <c r="L525" s="86">
        <v>44029</v>
      </c>
      <c r="M525" s="87">
        <v>1063.8639000002299</v>
      </c>
      <c r="N525" s="88">
        <v>1063.8639000002299</v>
      </c>
      <c r="O525" s="88">
        <v>1293.53700000048</v>
      </c>
      <c r="P525" s="89">
        <f t="shared" si="8"/>
        <v>0.82244566641683625</v>
      </c>
      <c r="Q525" s="86">
        <v>43797</v>
      </c>
      <c r="R525" s="90">
        <v>74904.744999999995</v>
      </c>
      <c r="S525" s="90">
        <v>88195.472908447293</v>
      </c>
      <c r="T525" s="3"/>
      <c r="U525" s="91">
        <v>2.16617110381776E-2</v>
      </c>
      <c r="V525" s="92">
        <v>3.33894571394922</v>
      </c>
      <c r="W525" s="91">
        <v>8.7554869000159699E-2</v>
      </c>
      <c r="X525" s="92">
        <v>8.7639965158887208</v>
      </c>
      <c r="Y525" s="91">
        <v>-0.13964603388652899</v>
      </c>
      <c r="Z525" s="92">
        <v>4.1855525201826804</v>
      </c>
      <c r="AA525" s="91">
        <v>1.04004784443532E-2</v>
      </c>
      <c r="AB525" s="92">
        <v>21.9380762052315</v>
      </c>
      <c r="AC525" s="91">
        <v>1.59639431822143E-2</v>
      </c>
      <c r="AD525" s="92">
        <v>26.9445902706066</v>
      </c>
      <c r="AE525" s="91">
        <v>-1.66339529305333E-2</v>
      </c>
      <c r="AF525" s="93">
        <v>19.1760144016298</v>
      </c>
      <c r="AG525" s="91">
        <v>2.0919924305417201E-2</v>
      </c>
      <c r="AH525" s="92">
        <v>1.18576247841702</v>
      </c>
      <c r="AI525" s="91">
        <v>-9.6621015282871703E-2</v>
      </c>
      <c r="AJ525" s="92">
        <v>4.8212741516181303</v>
      </c>
      <c r="AK525" s="91">
        <v>6.3863900000797003E-2</v>
      </c>
      <c r="AL525" s="91">
        <v>1.55506136197801E-2</v>
      </c>
      <c r="AM525" s="92">
        <v>9.4357367113843793</v>
      </c>
      <c r="AN525" s="3"/>
      <c r="AO525" s="94">
        <v>7.8779342336929403E-2</v>
      </c>
      <c r="AP525" s="94">
        <v>-5.2865619166404899E-2</v>
      </c>
      <c r="AQ525" s="94">
        <v>0.106405202792375</v>
      </c>
      <c r="AR525" s="94">
        <v>-0.23874125154077799</v>
      </c>
      <c r="AS525" s="95">
        <v>8</v>
      </c>
      <c r="AT525" s="95">
        <v>4</v>
      </c>
      <c r="AU525" s="95">
        <v>8</v>
      </c>
      <c r="AV525" s="96">
        <v>4</v>
      </c>
      <c r="AW525" s="3"/>
      <c r="AX525" s="97">
        <v>0.23082732238021</v>
      </c>
      <c r="AY525" s="98">
        <v>-2.8652871819929301E-2</v>
      </c>
      <c r="AZ525" s="98">
        <v>0.64079964321717897</v>
      </c>
      <c r="BA525" s="98">
        <v>-4.2478088573602697E-2</v>
      </c>
      <c r="BB525" s="89">
        <v>2.38997434527118E-2</v>
      </c>
      <c r="BC525" s="99">
        <v>-34.642472538515001</v>
      </c>
      <c r="BD525" s="86">
        <v>43797</v>
      </c>
      <c r="BE525" s="86">
        <v>43914</v>
      </c>
      <c r="BF525" s="95"/>
      <c r="BG525" s="86"/>
      <c r="BH525" s="3"/>
    </row>
    <row r="526" spans="1:60" x14ac:dyDescent="0.25">
      <c r="A526" s="3"/>
      <c r="B526" s="81" t="s">
        <v>1675</v>
      </c>
      <c r="C526" s="81" t="s">
        <v>4433</v>
      </c>
      <c r="D526" s="81" t="s">
        <v>744</v>
      </c>
      <c r="E526" s="82" t="s">
        <v>1228</v>
      </c>
      <c r="F526" s="82" t="s">
        <v>1110</v>
      </c>
      <c r="G526" s="83" t="s">
        <v>1121</v>
      </c>
      <c r="H526" s="84" t="s">
        <v>1152</v>
      </c>
      <c r="I526" s="85" t="s">
        <v>3480</v>
      </c>
      <c r="J526" s="85" t="s">
        <v>4434</v>
      </c>
      <c r="K526" s="3"/>
      <c r="L526" s="86">
        <v>44029</v>
      </c>
      <c r="M526" s="87">
        <v>1004.54829999991</v>
      </c>
      <c r="N526" s="88">
        <v>1004.54829999991</v>
      </c>
      <c r="O526" s="88">
        <v>1229.8107999991601</v>
      </c>
      <c r="P526" s="89">
        <f t="shared" si="8"/>
        <v>0.81683158092333885</v>
      </c>
      <c r="Q526" s="86">
        <v>43797</v>
      </c>
      <c r="R526" s="90">
        <v>15449.841</v>
      </c>
      <c r="S526" s="90">
        <v>15804.9833511505</v>
      </c>
      <c r="T526" s="3"/>
      <c r="U526" s="91">
        <v>2.1631511315717899E-2</v>
      </c>
      <c r="V526" s="92">
        <v>3.33592574170325</v>
      </c>
      <c r="W526" s="91">
        <v>8.6591852456040203E-2</v>
      </c>
      <c r="X526" s="92">
        <v>8.6676948614767806</v>
      </c>
      <c r="Y526" s="91">
        <v>-0.144254321008775</v>
      </c>
      <c r="Z526" s="92">
        <v>3.7247238079580698</v>
      </c>
      <c r="AA526" s="91">
        <v>-4.6785208451183302E-4</v>
      </c>
      <c r="AB526" s="92">
        <v>20.851243152341301</v>
      </c>
      <c r="AC526" s="91">
        <v>-5.7598821185820296E-3</v>
      </c>
      <c r="AD526" s="92">
        <v>24.772207740548801</v>
      </c>
      <c r="AE526" s="91">
        <v>-4.7997028035752003E-2</v>
      </c>
      <c r="AF526" s="93">
        <v>16.039706891111599</v>
      </c>
      <c r="AG526" s="91">
        <v>2.0407369293025099E-2</v>
      </c>
      <c r="AH526" s="92">
        <v>1.13450697717781</v>
      </c>
      <c r="AI526" s="91">
        <v>-0.101910830872803</v>
      </c>
      <c r="AJ526" s="92">
        <v>4.2922925926250199</v>
      </c>
      <c r="AK526" s="91">
        <v>7.4901712996506796E-3</v>
      </c>
      <c r="AL526" s="91">
        <v>1.50914831101545E-3</v>
      </c>
      <c r="AM526" s="92">
        <v>-4.4688642159599103</v>
      </c>
      <c r="AN526" s="3"/>
      <c r="AO526" s="94">
        <v>7.8683692980121095E-2</v>
      </c>
      <c r="AP526" s="94">
        <v>-5.2893505610918497E-2</v>
      </c>
      <c r="AQ526" s="94">
        <v>0.105425626596116</v>
      </c>
      <c r="AR526" s="94">
        <v>-0.23943703338241901</v>
      </c>
      <c r="AS526" s="95">
        <v>8</v>
      </c>
      <c r="AT526" s="95">
        <v>4</v>
      </c>
      <c r="AU526" s="95">
        <v>8</v>
      </c>
      <c r="AV526" s="96">
        <v>4</v>
      </c>
      <c r="AW526" s="3"/>
      <c r="AX526" s="97">
        <v>0.23084269310202199</v>
      </c>
      <c r="AY526" s="98">
        <v>-7.2172748621255806E-2</v>
      </c>
      <c r="AZ526" s="98">
        <v>0.60624794523209902</v>
      </c>
      <c r="BA526" s="98">
        <v>-0.10678157041047601</v>
      </c>
      <c r="BB526" s="89">
        <v>2.3900174067202899E-2</v>
      </c>
      <c r="BC526" s="99">
        <v>-34.867916268005501</v>
      </c>
      <c r="BD526" s="86">
        <v>43797</v>
      </c>
      <c r="BE526" s="86">
        <v>43914</v>
      </c>
      <c r="BF526" s="95"/>
      <c r="BG526" s="86"/>
      <c r="BH526" s="3"/>
    </row>
    <row r="527" spans="1:60" x14ac:dyDescent="0.25">
      <c r="A527" s="3"/>
      <c r="B527" s="81" t="s">
        <v>1676</v>
      </c>
      <c r="C527" s="81" t="s">
        <v>4435</v>
      </c>
      <c r="D527" s="81" t="s">
        <v>744</v>
      </c>
      <c r="E527" s="82" t="s">
        <v>1230</v>
      </c>
      <c r="F527" s="82" t="s">
        <v>1110</v>
      </c>
      <c r="G527" s="83" t="s">
        <v>1121</v>
      </c>
      <c r="H527" s="84" t="s">
        <v>1152</v>
      </c>
      <c r="I527" s="85" t="s">
        <v>3480</v>
      </c>
      <c r="J527" s="85" t="s">
        <v>4436</v>
      </c>
      <c r="K527" s="3"/>
      <c r="L527" s="86">
        <v>44029</v>
      </c>
      <c r="M527" s="87">
        <v>999.83910000044898</v>
      </c>
      <c r="N527" s="88">
        <v>999.83910000044898</v>
      </c>
      <c r="O527" s="88">
        <v>1228.6335000004599</v>
      </c>
      <c r="P527" s="89">
        <f t="shared" si="8"/>
        <v>0.81378140836960311</v>
      </c>
      <c r="Q527" s="86">
        <v>43797</v>
      </c>
      <c r="R527" s="90">
        <v>33321.21</v>
      </c>
      <c r="S527" s="90">
        <v>24150.272019073502</v>
      </c>
      <c r="T527" s="3"/>
      <c r="U527" s="91">
        <v>2.1615133045997902E-2</v>
      </c>
      <c r="V527" s="92">
        <v>3.3342879147312501</v>
      </c>
      <c r="W527" s="91">
        <v>8.6066597241442694E-2</v>
      </c>
      <c r="X527" s="92">
        <v>8.6151693400170206</v>
      </c>
      <c r="Y527" s="91">
        <v>-0.14676159276772499</v>
      </c>
      <c r="Z527" s="92">
        <v>3.4739966320630602</v>
      </c>
      <c r="AA527" s="91">
        <v>-6.3553799254805199E-3</v>
      </c>
      <c r="AB527" s="92">
        <v>20.262490368244499</v>
      </c>
      <c r="AC527" s="91">
        <v>-1.7431796090022499E-2</v>
      </c>
      <c r="AD527" s="92">
        <v>23.6050163433829</v>
      </c>
      <c r="AE527" s="91">
        <v>-6.4708368427091004E-2</v>
      </c>
      <c r="AF527" s="93">
        <v>14.368572851977699</v>
      </c>
      <c r="AG527" s="91">
        <v>2.0128018100876902E-2</v>
      </c>
      <c r="AH527" s="92">
        <v>1.10657185796299</v>
      </c>
      <c r="AI527" s="91">
        <v>-0.104787195607933</v>
      </c>
      <c r="AJ527" s="92">
        <v>4.00465611911204</v>
      </c>
      <c r="AK527" s="91">
        <v>-1.6089999917312501E-4</v>
      </c>
      <c r="AL527" s="91">
        <v>-3.1828427381697097E-5</v>
      </c>
      <c r="AM527" s="92">
        <v>-4.0504478938601096</v>
      </c>
      <c r="AN527" s="3"/>
      <c r="AO527" s="94">
        <v>7.8631357142512598E-2</v>
      </c>
      <c r="AP527" s="94">
        <v>-5.2908797280033497E-2</v>
      </c>
      <c r="AQ527" s="94">
        <v>0.104891607221361</v>
      </c>
      <c r="AR527" s="94">
        <v>-0.23981709313753499</v>
      </c>
      <c r="AS527" s="95">
        <v>8</v>
      </c>
      <c r="AT527" s="95">
        <v>4</v>
      </c>
      <c r="AU527" s="95">
        <v>8</v>
      </c>
      <c r="AV527" s="96">
        <v>4</v>
      </c>
      <c r="AW527" s="3"/>
      <c r="AX527" s="97">
        <v>0.230851527165505</v>
      </c>
      <c r="AY527" s="98">
        <v>-9.5755472212545101E-2</v>
      </c>
      <c r="AZ527" s="98">
        <v>0.58752291907603604</v>
      </c>
      <c r="BA527" s="98">
        <v>-0.14151717312529399</v>
      </c>
      <c r="BB527" s="89">
        <v>2.39004534261767E-2</v>
      </c>
      <c r="BC527" s="99">
        <v>-34.990735642553801</v>
      </c>
      <c r="BD527" s="86">
        <v>43797</v>
      </c>
      <c r="BE527" s="86">
        <v>43914</v>
      </c>
      <c r="BF527" s="95"/>
      <c r="BG527" s="86"/>
      <c r="BH527" s="3"/>
    </row>
    <row r="528" spans="1:60" x14ac:dyDescent="0.25">
      <c r="A528" s="3"/>
      <c r="B528" s="81" t="s">
        <v>1677</v>
      </c>
      <c r="C528" s="81" t="s">
        <v>4437</v>
      </c>
      <c r="D528" s="81" t="s">
        <v>744</v>
      </c>
      <c r="E528" s="82" t="s">
        <v>1218</v>
      </c>
      <c r="F528" s="82" t="s">
        <v>1110</v>
      </c>
      <c r="G528" s="83" t="s">
        <v>1121</v>
      </c>
      <c r="H528" s="84" t="s">
        <v>1152</v>
      </c>
      <c r="I528" s="85" t="s">
        <v>3480</v>
      </c>
      <c r="J528" s="85" t="s">
        <v>4438</v>
      </c>
      <c r="K528" s="3"/>
      <c r="L528" s="86">
        <v>44029</v>
      </c>
      <c r="M528" s="87">
        <v>845.54700000025298</v>
      </c>
      <c r="N528" s="88">
        <v>845.54700000025298</v>
      </c>
      <c r="O528" s="88">
        <v>1051.16330000013</v>
      </c>
      <c r="P528" s="89">
        <f t="shared" si="8"/>
        <v>0.80439166778382432</v>
      </c>
      <c r="Q528" s="86">
        <v>43797</v>
      </c>
      <c r="R528" s="90">
        <v>403179.59</v>
      </c>
      <c r="S528" s="90">
        <v>358461.80508398399</v>
      </c>
      <c r="T528" s="3"/>
      <c r="U528" s="91">
        <v>2.1564011532973399E-2</v>
      </c>
      <c r="V528" s="92">
        <v>3.3291757634287902</v>
      </c>
      <c r="W528" s="91">
        <v>8.4438638292340301E-2</v>
      </c>
      <c r="X528" s="92">
        <v>8.4523734451067902</v>
      </c>
      <c r="Y528" s="91">
        <v>-0.154491386090813</v>
      </c>
      <c r="Z528" s="92">
        <v>2.70101729975431</v>
      </c>
      <c r="AA528" s="91">
        <v>-2.4396913503551301E-2</v>
      </c>
      <c r="AB528" s="92">
        <v>18.4583370104374</v>
      </c>
      <c r="AC528" s="91">
        <v>-5.4478998803460903E-2</v>
      </c>
      <c r="AD528" s="92">
        <v>19.900296072039101</v>
      </c>
      <c r="AE528" s="91">
        <v>-0.11850244444300199</v>
      </c>
      <c r="AF528" s="93">
        <v>8.9891652503865807</v>
      </c>
      <c r="AG528" s="91">
        <v>1.92612183327583E-2</v>
      </c>
      <c r="AH528" s="92">
        <v>1.01989188115112</v>
      </c>
      <c r="AI528" s="91">
        <v>-0.11365098679569199</v>
      </c>
      <c r="AJ528" s="92">
        <v>3.1182770003360898</v>
      </c>
      <c r="AK528" s="91">
        <v>-0.15445300000006701</v>
      </c>
      <c r="AL528" s="91">
        <v>-3.2390925071922497E-2</v>
      </c>
      <c r="AM528" s="92">
        <v>-20.9819914046384</v>
      </c>
      <c r="AN528" s="3"/>
      <c r="AO528" s="94">
        <v>7.8469151310855495E-2</v>
      </c>
      <c r="AP528" s="94">
        <v>-5.2956117979192599E-2</v>
      </c>
      <c r="AQ528" s="94">
        <v>0.103234999611304</v>
      </c>
      <c r="AR528" s="94">
        <v>-0.24099457897857099</v>
      </c>
      <c r="AS528" s="95">
        <v>8</v>
      </c>
      <c r="AT528" s="95">
        <v>4</v>
      </c>
      <c r="AU528" s="95">
        <v>8</v>
      </c>
      <c r="AV528" s="96">
        <v>4</v>
      </c>
      <c r="AW528" s="3"/>
      <c r="AX528" s="97">
        <v>0.23087963021098401</v>
      </c>
      <c r="AY528" s="98">
        <v>-0.16804067202383499</v>
      </c>
      <c r="AZ528" s="98">
        <v>0.53011369365594896</v>
      </c>
      <c r="BA528" s="98">
        <v>-0.24750242351524299</v>
      </c>
      <c r="BB528" s="89">
        <v>2.39013936309493E-2</v>
      </c>
      <c r="BC528" s="99">
        <v>-35.370241712254902</v>
      </c>
      <c r="BD528" s="86">
        <v>43797</v>
      </c>
      <c r="BE528" s="86">
        <v>43914</v>
      </c>
      <c r="BF528" s="95"/>
      <c r="BG528" s="86"/>
      <c r="BH528" s="3"/>
    </row>
    <row r="529" spans="1:60" x14ac:dyDescent="0.25">
      <c r="A529" s="3"/>
      <c r="B529" s="81" t="s">
        <v>1678</v>
      </c>
      <c r="C529" s="81" t="s">
        <v>4439</v>
      </c>
      <c r="D529" s="81" t="s">
        <v>745</v>
      </c>
      <c r="E529" s="82" t="s">
        <v>1170</v>
      </c>
      <c r="F529" s="82" t="s">
        <v>1110</v>
      </c>
      <c r="G529" s="83" t="s">
        <v>1120</v>
      </c>
      <c r="H529" s="84" t="s">
        <v>1152</v>
      </c>
      <c r="I529" s="85" t="s">
        <v>3480</v>
      </c>
      <c r="J529" s="85" t="s">
        <v>4440</v>
      </c>
      <c r="K529" s="3"/>
      <c r="L529" s="86">
        <v>44029</v>
      </c>
      <c r="M529" s="87">
        <v>1590.15719999932</v>
      </c>
      <c r="N529" s="88">
        <v>1590.15719999932</v>
      </c>
      <c r="O529" s="88">
        <v>1710.9321999996901</v>
      </c>
      <c r="P529" s="89">
        <f t="shared" si="8"/>
        <v>0.92940982699349983</v>
      </c>
      <c r="Q529" s="86">
        <v>43815</v>
      </c>
      <c r="R529" s="90">
        <v>113372.481</v>
      </c>
      <c r="S529" s="90">
        <v>133343.16395800799</v>
      </c>
      <c r="T529" s="3"/>
      <c r="U529" s="91">
        <v>-1.4392170659448301E-2</v>
      </c>
      <c r="V529" s="92">
        <v>-0.266442455813376</v>
      </c>
      <c r="W529" s="91">
        <v>1.50084312917897E-3</v>
      </c>
      <c r="X529" s="92">
        <v>0.15859392879065101</v>
      </c>
      <c r="Y529" s="91">
        <v>-6.1364075048913898E-2</v>
      </c>
      <c r="Z529" s="92">
        <v>12.0137484039442</v>
      </c>
      <c r="AA529" s="91">
        <v>5.3993674408047802E-2</v>
      </c>
      <c r="AB529" s="92">
        <v>26.2973958016082</v>
      </c>
      <c r="AC529" s="91">
        <v>-6.1043665479737698E-2</v>
      </c>
      <c r="AD529" s="92">
        <v>19.2438294044114</v>
      </c>
      <c r="AE529" s="91">
        <v>4.2266273754648899E-2</v>
      </c>
      <c r="AF529" s="93">
        <v>25.066037070151701</v>
      </c>
      <c r="AG529" s="91">
        <v>1.5676340675781799E-2</v>
      </c>
      <c r="AH529" s="92">
        <v>0.66140411545347899</v>
      </c>
      <c r="AI529" s="91">
        <v>-4.0092228962748798E-2</v>
      </c>
      <c r="AJ529" s="92">
        <v>10.4741527836304</v>
      </c>
      <c r="AK529" s="91">
        <v>0.59015719999850302</v>
      </c>
      <c r="AL529" s="91">
        <v>6.6367828199872705E-2</v>
      </c>
      <c r="AM529" s="92">
        <v>53.988096336834097</v>
      </c>
      <c r="AN529" s="3"/>
      <c r="AO529" s="94">
        <v>5.0440242754120797E-2</v>
      </c>
      <c r="AP529" s="94">
        <v>-6.1422178731882E-2</v>
      </c>
      <c r="AQ529" s="94">
        <v>7.2742256979836398E-2</v>
      </c>
      <c r="AR529" s="94">
        <v>-9.2971250351256501E-2</v>
      </c>
      <c r="AS529" s="95">
        <v>6</v>
      </c>
      <c r="AT529" s="95">
        <v>6</v>
      </c>
      <c r="AU529" s="95">
        <v>7</v>
      </c>
      <c r="AV529" s="96">
        <v>5</v>
      </c>
      <c r="AW529" s="3"/>
      <c r="AX529" s="97">
        <v>0.19345956184028201</v>
      </c>
      <c r="AY529" s="98">
        <v>0.362922303077994</v>
      </c>
      <c r="AZ529" s="98">
        <v>0.87693978402057804</v>
      </c>
      <c r="BA529" s="98">
        <v>0.50370736149034201</v>
      </c>
      <c r="BB529" s="89">
        <v>1.9912676670155598E-2</v>
      </c>
      <c r="BC529" s="99">
        <v>-28.582096941012399</v>
      </c>
      <c r="BD529" s="86">
        <v>43815</v>
      </c>
      <c r="BE529" s="86">
        <v>43906</v>
      </c>
      <c r="BF529" s="95"/>
      <c r="BG529" s="86"/>
      <c r="BH529" s="3"/>
    </row>
    <row r="530" spans="1:60" x14ac:dyDescent="0.25">
      <c r="A530" s="3"/>
      <c r="B530" s="81" t="s">
        <v>1679</v>
      </c>
      <c r="C530" s="81" t="s">
        <v>4441</v>
      </c>
      <c r="D530" s="81" t="s">
        <v>745</v>
      </c>
      <c r="E530" s="82" t="s">
        <v>1216</v>
      </c>
      <c r="F530" s="82" t="s">
        <v>1110</v>
      </c>
      <c r="G530" s="83" t="s">
        <v>1120</v>
      </c>
      <c r="H530" s="84" t="s">
        <v>1152</v>
      </c>
      <c r="I530" s="85" t="s">
        <v>3480</v>
      </c>
      <c r="J530" s="85" t="s">
        <v>4442</v>
      </c>
      <c r="K530" s="3"/>
      <c r="L530" s="86">
        <v>44029</v>
      </c>
      <c r="M530" s="87">
        <v>1326.7155000008599</v>
      </c>
      <c r="N530" s="88">
        <v>1326.7155000008599</v>
      </c>
      <c r="O530" s="88">
        <v>1449.01559999958</v>
      </c>
      <c r="P530" s="89">
        <f t="shared" si="8"/>
        <v>0.9155978030886931</v>
      </c>
      <c r="Q530" s="86">
        <v>43815</v>
      </c>
      <c r="R530" s="90">
        <v>222143.533</v>
      </c>
      <c r="S530" s="90">
        <v>186392.26875952099</v>
      </c>
      <c r="T530" s="3"/>
      <c r="U530" s="91">
        <v>-1.4461111819400701E-2</v>
      </c>
      <c r="V530" s="92">
        <v>-0.27333657180861298</v>
      </c>
      <c r="W530" s="91">
        <v>-5.9856418283743605E-4</v>
      </c>
      <c r="X530" s="92">
        <v>-5.1346802410989802E-2</v>
      </c>
      <c r="Y530" s="91">
        <v>-7.3238389401958606E-2</v>
      </c>
      <c r="Z530" s="92">
        <v>10.8263169686397</v>
      </c>
      <c r="AA530" s="91">
        <v>2.7318119311530598E-2</v>
      </c>
      <c r="AB530" s="92">
        <v>23.629840291949201</v>
      </c>
      <c r="AC530" s="91">
        <v>-0.10794121396524101</v>
      </c>
      <c r="AD530" s="92">
        <v>14.554074555868301</v>
      </c>
      <c r="AE530" s="91">
        <v>-3.4822164768229399E-2</v>
      </c>
      <c r="AF530" s="93">
        <v>17.357193217874698</v>
      </c>
      <c r="AG530" s="91">
        <v>1.4469343228483899E-2</v>
      </c>
      <c r="AH530" s="92">
        <v>0.54070437072368804</v>
      </c>
      <c r="AI530" s="91">
        <v>-5.3362016834435103E-2</v>
      </c>
      <c r="AJ530" s="92">
        <v>9.14717399646179</v>
      </c>
      <c r="AK530" s="91">
        <v>0.326715500001446</v>
      </c>
      <c r="AL530" s="91">
        <v>3.99425529940345E-2</v>
      </c>
      <c r="AM530" s="92">
        <v>27.643926337099401</v>
      </c>
      <c r="AN530" s="3"/>
      <c r="AO530" s="94">
        <v>5.0366722016406101E-2</v>
      </c>
      <c r="AP530" s="94">
        <v>-6.1487871983481497E-2</v>
      </c>
      <c r="AQ530" s="94">
        <v>7.0418269206129494E-2</v>
      </c>
      <c r="AR530" s="94">
        <v>-9.4809303801448599E-2</v>
      </c>
      <c r="AS530" s="95">
        <v>6</v>
      </c>
      <c r="AT530" s="95">
        <v>6</v>
      </c>
      <c r="AU530" s="95">
        <v>7</v>
      </c>
      <c r="AV530" s="96">
        <v>5</v>
      </c>
      <c r="AW530" s="3"/>
      <c r="AX530" s="97">
        <v>0.19347152623580799</v>
      </c>
      <c r="AY530" s="98">
        <v>0.230320456771096</v>
      </c>
      <c r="AZ530" s="98">
        <v>0.78021852639176403</v>
      </c>
      <c r="BA530" s="98">
        <v>0.31805756510630101</v>
      </c>
      <c r="BB530" s="89">
        <v>1.9911821588011702E-2</v>
      </c>
      <c r="BC530" s="99">
        <v>-29.035463800362798</v>
      </c>
      <c r="BD530" s="86">
        <v>43815</v>
      </c>
      <c r="BE530" s="86">
        <v>43906</v>
      </c>
      <c r="BF530" s="95"/>
      <c r="BG530" s="86"/>
      <c r="BH530" s="3"/>
    </row>
    <row r="531" spans="1:60" x14ac:dyDescent="0.25">
      <c r="A531" s="3"/>
      <c r="B531" s="81" t="s">
        <v>1680</v>
      </c>
      <c r="C531" s="81" t="s">
        <v>4443</v>
      </c>
      <c r="D531" s="81" t="s">
        <v>745</v>
      </c>
      <c r="E531" s="82" t="s">
        <v>1163</v>
      </c>
      <c r="F531" s="82" t="s">
        <v>1110</v>
      </c>
      <c r="G531" s="83" t="s">
        <v>1120</v>
      </c>
      <c r="H531" s="84" t="s">
        <v>1152</v>
      </c>
      <c r="I531" s="85" t="s">
        <v>3480</v>
      </c>
      <c r="J531" s="85" t="s">
        <v>4444</v>
      </c>
      <c r="K531" s="3"/>
      <c r="L531" s="86">
        <v>44029</v>
      </c>
      <c r="M531" s="87">
        <v>1001.0083999997</v>
      </c>
      <c r="N531" s="88">
        <v>1001.0083999997</v>
      </c>
      <c r="O531" s="88">
        <v>1089.07159999944</v>
      </c>
      <c r="P531" s="89">
        <f t="shared" si="8"/>
        <v>0.91913920076532596</v>
      </c>
      <c r="Q531" s="86">
        <v>43815</v>
      </c>
      <c r="R531" s="90">
        <v>206488.08799999999</v>
      </c>
      <c r="S531" s="90">
        <v>196058.51100756801</v>
      </c>
      <c r="T531" s="3"/>
      <c r="U531" s="91">
        <v>-1.4443354204559E-2</v>
      </c>
      <c r="V531" s="92">
        <v>-0.27156081032444501</v>
      </c>
      <c r="W531" s="91">
        <v>-5.7638551879790598E-5</v>
      </c>
      <c r="X531" s="92">
        <v>2.7457606847747199E-3</v>
      </c>
      <c r="Y531" s="91">
        <v>-7.0191240829444695E-2</v>
      </c>
      <c r="Z531" s="92">
        <v>11.1310318258911</v>
      </c>
      <c r="AA531" s="91">
        <v>3.4130354291846701E-2</v>
      </c>
      <c r="AB531" s="92">
        <v>24.311063789995401</v>
      </c>
      <c r="AC531" s="91">
        <v>-9.60779775651463E-2</v>
      </c>
      <c r="AD531" s="92">
        <v>15.7403981958778</v>
      </c>
      <c r="AE531" s="91">
        <v>-1.55092867380517E-2</v>
      </c>
      <c r="AF531" s="93">
        <v>19.288481020892501</v>
      </c>
      <c r="AG531" s="91">
        <v>1.4780390592932201E-2</v>
      </c>
      <c r="AH531" s="92">
        <v>0.57180910716851896</v>
      </c>
      <c r="AI531" s="91">
        <v>-4.9958297221601201E-2</v>
      </c>
      <c r="AJ531" s="92">
        <v>9.4875459577451693</v>
      </c>
      <c r="AK531" s="91">
        <v>1.00840000050084E-3</v>
      </c>
      <c r="AL531" s="91">
        <v>1.3964073332317601E-4</v>
      </c>
      <c r="AM531" s="92">
        <v>-4.9267836629951498</v>
      </c>
      <c r="AN531" s="3"/>
      <c r="AO531" s="94">
        <v>5.0385720209305901E-2</v>
      </c>
      <c r="AP531" s="94">
        <v>-6.1470918567501899E-2</v>
      </c>
      <c r="AQ531" s="94">
        <v>7.1017103628037107E-2</v>
      </c>
      <c r="AR531" s="94">
        <v>-9.4335720463277498E-2</v>
      </c>
      <c r="AS531" s="95">
        <v>6</v>
      </c>
      <c r="AT531" s="95">
        <v>6</v>
      </c>
      <c r="AU531" s="95">
        <v>7</v>
      </c>
      <c r="AV531" s="96">
        <v>5</v>
      </c>
      <c r="AW531" s="3"/>
      <c r="AX531" s="97">
        <v>0.19346807478898001</v>
      </c>
      <c r="AY531" s="98">
        <v>0.26419547469413401</v>
      </c>
      <c r="AZ531" s="98">
        <v>0.80493120991104705</v>
      </c>
      <c r="BA531" s="98">
        <v>0.36531158892557902</v>
      </c>
      <c r="BB531" s="89">
        <v>1.9912003902682E-2</v>
      </c>
      <c r="BC531" s="99">
        <v>-28.9188699805818</v>
      </c>
      <c r="BD531" s="86">
        <v>43815</v>
      </c>
      <c r="BE531" s="86">
        <v>43906</v>
      </c>
      <c r="BF531" s="95"/>
      <c r="BG531" s="86"/>
      <c r="BH531" s="3"/>
    </row>
    <row r="532" spans="1:60" x14ac:dyDescent="0.25">
      <c r="A532" s="3"/>
      <c r="B532" s="81" t="s">
        <v>1681</v>
      </c>
      <c r="C532" s="81" t="s">
        <v>4445</v>
      </c>
      <c r="D532" s="81" t="s">
        <v>745</v>
      </c>
      <c r="E532" s="82" t="s">
        <v>1172</v>
      </c>
      <c r="F532" s="82" t="s">
        <v>1110</v>
      </c>
      <c r="G532" s="83" t="s">
        <v>1120</v>
      </c>
      <c r="H532" s="84" t="s">
        <v>1152</v>
      </c>
      <c r="I532" s="85" t="s">
        <v>3480</v>
      </c>
      <c r="J532" s="85" t="s">
        <v>4446</v>
      </c>
      <c r="K532" s="3"/>
      <c r="L532" s="86">
        <v>44029</v>
      </c>
      <c r="M532" s="87">
        <v>1106.3984999992001</v>
      </c>
      <c r="N532" s="88">
        <v>1106.3984999992001</v>
      </c>
      <c r="O532" s="88">
        <v>1190.4309000000401</v>
      </c>
      <c r="P532" s="89">
        <f t="shared" si="8"/>
        <v>0.92941009847708322</v>
      </c>
      <c r="Q532" s="86">
        <v>43815</v>
      </c>
      <c r="R532" s="90">
        <v>97397.387000000002</v>
      </c>
      <c r="S532" s="90">
        <v>108544.91501147499</v>
      </c>
      <c r="T532" s="3"/>
      <c r="U532" s="91">
        <v>-1.43921742783277E-2</v>
      </c>
      <c r="V532" s="92">
        <v>-0.266442817701318</v>
      </c>
      <c r="W532" s="91">
        <v>1.5009862490842399E-3</v>
      </c>
      <c r="X532" s="92">
        <v>0.158608240781177</v>
      </c>
      <c r="Y532" s="91">
        <v>-6.13640052133997E-2</v>
      </c>
      <c r="Z532" s="92">
        <v>12.0137553874956</v>
      </c>
      <c r="AA532" s="91">
        <v>5.3993922187146402E-2</v>
      </c>
      <c r="AB532" s="92">
        <v>26.297420579503498</v>
      </c>
      <c r="AC532" s="91">
        <v>-6.1042982038124999E-2</v>
      </c>
      <c r="AD532" s="92">
        <v>19.243897748587202</v>
      </c>
      <c r="AE532" s="91">
        <v>4.2266095302693402E-2</v>
      </c>
      <c r="AF532" s="93">
        <v>25.066019224963402</v>
      </c>
      <c r="AG532" s="91">
        <v>1.5676451164836201E-2</v>
      </c>
      <c r="AH532" s="92">
        <v>0.66141516435891401</v>
      </c>
      <c r="AI532" s="91">
        <v>-4.0092170016578201E-2</v>
      </c>
      <c r="AJ532" s="92">
        <v>10.4741586782475</v>
      </c>
      <c r="AK532" s="91">
        <v>0.10639850000006799</v>
      </c>
      <c r="AL532" s="91">
        <v>1.4106128370258399E-2</v>
      </c>
      <c r="AM532" s="92">
        <v>5.6122263369616103</v>
      </c>
      <c r="AN532" s="3"/>
      <c r="AO532" s="94">
        <v>5.0440220475138603E-2</v>
      </c>
      <c r="AP532" s="94">
        <v>-6.1422219819214703E-2</v>
      </c>
      <c r="AQ532" s="94">
        <v>7.2741815192784998E-2</v>
      </c>
      <c r="AR532" s="94">
        <v>-9.2971206972870299E-2</v>
      </c>
      <c r="AS532" s="95">
        <v>6</v>
      </c>
      <c r="AT532" s="95">
        <v>6</v>
      </c>
      <c r="AU532" s="95">
        <v>7</v>
      </c>
      <c r="AV532" s="96">
        <v>5</v>
      </c>
      <c r="AW532" s="3"/>
      <c r="AX532" s="97">
        <v>0.193459527062078</v>
      </c>
      <c r="AY532" s="98">
        <v>0.36292408068675303</v>
      </c>
      <c r="AZ532" s="98">
        <v>0.87694122912307604</v>
      </c>
      <c r="BA532" s="98">
        <v>0.50370979311264796</v>
      </c>
      <c r="BB532" s="89">
        <v>1.9912672953378199E-2</v>
      </c>
      <c r="BC532" s="99">
        <v>-28.582078976614898</v>
      </c>
      <c r="BD532" s="86">
        <v>43815</v>
      </c>
      <c r="BE532" s="86">
        <v>43906</v>
      </c>
      <c r="BF532" s="95"/>
      <c r="BG532" s="86"/>
      <c r="BH532" s="3"/>
    </row>
    <row r="533" spans="1:60" x14ac:dyDescent="0.25">
      <c r="A533" s="3"/>
      <c r="B533" s="81" t="s">
        <v>1682</v>
      </c>
      <c r="C533" s="81" t="s">
        <v>4447</v>
      </c>
      <c r="D533" s="81" t="s">
        <v>745</v>
      </c>
      <c r="E533" s="82" t="s">
        <v>1228</v>
      </c>
      <c r="F533" s="82" t="s">
        <v>1110</v>
      </c>
      <c r="G533" s="83" t="s">
        <v>1120</v>
      </c>
      <c r="H533" s="84" t="s">
        <v>1152</v>
      </c>
      <c r="I533" s="85" t="s">
        <v>3480</v>
      </c>
      <c r="J533" s="85" t="s">
        <v>4448</v>
      </c>
      <c r="K533" s="3"/>
      <c r="L533" s="86">
        <v>44029</v>
      </c>
      <c r="M533" s="87">
        <v>1114.3746000006799</v>
      </c>
      <c r="N533" s="88">
        <v>1114.3746000006799</v>
      </c>
      <c r="O533" s="88">
        <v>1206.6107999999099</v>
      </c>
      <c r="P533" s="89">
        <f t="shared" si="8"/>
        <v>0.92355762106618233</v>
      </c>
      <c r="Q533" s="86">
        <v>43815</v>
      </c>
      <c r="R533" s="90">
        <v>166375.85999999999</v>
      </c>
      <c r="S533" s="90">
        <v>164459.04393896501</v>
      </c>
      <c r="T533" s="3"/>
      <c r="U533" s="91">
        <v>-1.44212281384171E-2</v>
      </c>
      <c r="V533" s="92">
        <v>-0.26934820371025098</v>
      </c>
      <c r="W533" s="91">
        <v>6.1462340454454501E-4</v>
      </c>
      <c r="X533" s="92">
        <v>6.9971956327208304E-2</v>
      </c>
      <c r="Y533" s="91">
        <v>-6.6392140825919294E-2</v>
      </c>
      <c r="Z533" s="92">
        <v>11.5109418262437</v>
      </c>
      <c r="AA533" s="91">
        <v>4.2656611874917899E-2</v>
      </c>
      <c r="AB533" s="92">
        <v>25.163689548295199</v>
      </c>
      <c r="AC533" s="91">
        <v>-8.1121110568346894E-2</v>
      </c>
      <c r="AD533" s="92">
        <v>17.236084895557699</v>
      </c>
      <c r="AE533" s="91">
        <v>9.0217327633581607E-3</v>
      </c>
      <c r="AF533" s="93">
        <v>21.741582971037101</v>
      </c>
      <c r="AG533" s="91">
        <v>1.51669989591028E-2</v>
      </c>
      <c r="AH533" s="92">
        <v>0.61046994378557395</v>
      </c>
      <c r="AI533" s="91">
        <v>-4.5712966456485399E-2</v>
      </c>
      <c r="AJ533" s="92">
        <v>9.9120790342567506</v>
      </c>
      <c r="AK533" s="91">
        <v>0.114374599999865</v>
      </c>
      <c r="AL533" s="91">
        <v>1.5115812720978301E-2</v>
      </c>
      <c r="AM533" s="92">
        <v>6.4098363369412299</v>
      </c>
      <c r="AN533" s="3"/>
      <c r="AO533" s="94">
        <v>5.04092842857062E-2</v>
      </c>
      <c r="AP533" s="94">
        <v>-6.1449954916533898E-2</v>
      </c>
      <c r="AQ533" s="94">
        <v>7.1761010800400996E-2</v>
      </c>
      <c r="AR533" s="94">
        <v>-9.3747156563040293E-2</v>
      </c>
      <c r="AS533" s="95">
        <v>6</v>
      </c>
      <c r="AT533" s="95">
        <v>6</v>
      </c>
      <c r="AU533" s="95">
        <v>7</v>
      </c>
      <c r="AV533" s="96">
        <v>5</v>
      </c>
      <c r="AW533" s="3"/>
      <c r="AX533" s="97">
        <v>0.193464109496854</v>
      </c>
      <c r="AY533" s="98">
        <v>0.30658274593361101</v>
      </c>
      <c r="AZ533" s="98">
        <v>0.835849738200523</v>
      </c>
      <c r="BA533" s="98">
        <v>0.42460750767850203</v>
      </c>
      <c r="BB533" s="89">
        <v>1.991226382479E-2</v>
      </c>
      <c r="BC533" s="99">
        <v>-28.7737106280983</v>
      </c>
      <c r="BD533" s="86">
        <v>43815</v>
      </c>
      <c r="BE533" s="86">
        <v>43906</v>
      </c>
      <c r="BF533" s="95"/>
      <c r="BG533" s="86"/>
      <c r="BH533" s="3"/>
    </row>
    <row r="534" spans="1:60" x14ac:dyDescent="0.25">
      <c r="A534" s="3"/>
      <c r="B534" s="81" t="s">
        <v>1683</v>
      </c>
      <c r="C534" s="81" t="s">
        <v>4449</v>
      </c>
      <c r="D534" s="81" t="s">
        <v>745</v>
      </c>
      <c r="E534" s="82" t="s">
        <v>1230</v>
      </c>
      <c r="F534" s="82" t="s">
        <v>1110</v>
      </c>
      <c r="G534" s="83" t="s">
        <v>1120</v>
      </c>
      <c r="H534" s="84" t="s">
        <v>1152</v>
      </c>
      <c r="I534" s="85" t="s">
        <v>3480</v>
      </c>
      <c r="J534" s="85" t="s">
        <v>4450</v>
      </c>
      <c r="K534" s="3"/>
      <c r="L534" s="86">
        <v>44029</v>
      </c>
      <c r="M534" s="87">
        <v>1415.4976000003501</v>
      </c>
      <c r="N534" s="88">
        <v>1415.4976000003501</v>
      </c>
      <c r="O534" s="88">
        <v>1537.95470000058</v>
      </c>
      <c r="P534" s="89">
        <f t="shared" si="8"/>
        <v>0.92037665348648845</v>
      </c>
      <c r="Q534" s="86">
        <v>43815</v>
      </c>
      <c r="R534" s="90">
        <v>34174.934999999998</v>
      </c>
      <c r="S534" s="90">
        <v>33478.4764541931</v>
      </c>
      <c r="T534" s="3"/>
      <c r="U534" s="91">
        <v>-1.4437145177907999E-2</v>
      </c>
      <c r="V534" s="92">
        <v>-0.27093990765934001</v>
      </c>
      <c r="W534" s="91">
        <v>1.3078383744868899E-4</v>
      </c>
      <c r="X534" s="92">
        <v>2.15879996176227E-2</v>
      </c>
      <c r="Y534" s="91">
        <v>-6.9126990233635305E-2</v>
      </c>
      <c r="Z534" s="92">
        <v>11.237456885472101</v>
      </c>
      <c r="AA534" s="91">
        <v>3.6515124065772397E-2</v>
      </c>
      <c r="AB534" s="92">
        <v>24.549540767387999</v>
      </c>
      <c r="AC534" s="91">
        <v>-9.1907926813291907E-2</v>
      </c>
      <c r="AD534" s="92">
        <v>16.157403271063199</v>
      </c>
      <c r="AE534" s="91">
        <v>-8.6893029510974901E-3</v>
      </c>
      <c r="AF534" s="93">
        <v>19.970479399576998</v>
      </c>
      <c r="AG534" s="91">
        <v>1.4888667852574099E-2</v>
      </c>
      <c r="AH534" s="92">
        <v>0.58263683313270997</v>
      </c>
      <c r="AI534" s="91">
        <v>-4.8769224234129098E-2</v>
      </c>
      <c r="AJ534" s="92">
        <v>9.6064532564923901</v>
      </c>
      <c r="AK534" s="91">
        <v>0.41549760000081698</v>
      </c>
      <c r="AL534" s="91">
        <v>4.9316733104205902E-2</v>
      </c>
      <c r="AM534" s="92">
        <v>36.522136337065596</v>
      </c>
      <c r="AN534" s="3"/>
      <c r="AO534" s="94">
        <v>5.0392342060149503E-2</v>
      </c>
      <c r="AP534" s="94">
        <v>-6.1465037825692001E-2</v>
      </c>
      <c r="AQ534" s="94">
        <v>7.1225670964849996E-2</v>
      </c>
      <c r="AR534" s="94">
        <v>-9.4170640441880102E-2</v>
      </c>
      <c r="AS534" s="95">
        <v>6</v>
      </c>
      <c r="AT534" s="95">
        <v>6</v>
      </c>
      <c r="AU534" s="95">
        <v>7</v>
      </c>
      <c r="AV534" s="96">
        <v>5</v>
      </c>
      <c r="AW534" s="3"/>
      <c r="AX534" s="97">
        <v>0.19346688579360499</v>
      </c>
      <c r="AY534" s="98">
        <v>0.27605145184588797</v>
      </c>
      <c r="AZ534" s="98">
        <v>0.81357995652797399</v>
      </c>
      <c r="BA534" s="98">
        <v>0.38187834752579902</v>
      </c>
      <c r="BB534" s="89">
        <v>1.9912069020010699E-2</v>
      </c>
      <c r="BC534" s="99">
        <v>-28.8781652672333</v>
      </c>
      <c r="BD534" s="86">
        <v>43815</v>
      </c>
      <c r="BE534" s="86">
        <v>43906</v>
      </c>
      <c r="BF534" s="95"/>
      <c r="BG534" s="86"/>
      <c r="BH534" s="3"/>
    </row>
    <row r="535" spans="1:60" x14ac:dyDescent="0.25">
      <c r="A535" s="3"/>
      <c r="B535" s="81" t="s">
        <v>1684</v>
      </c>
      <c r="C535" s="81" t="s">
        <v>4451</v>
      </c>
      <c r="D535" s="81" t="s">
        <v>745</v>
      </c>
      <c r="E535" s="82" t="s">
        <v>1218</v>
      </c>
      <c r="F535" s="82" t="s">
        <v>1110</v>
      </c>
      <c r="G535" s="83" t="s">
        <v>1120</v>
      </c>
      <c r="H535" s="84" t="s">
        <v>1152</v>
      </c>
      <c r="I535" s="85" t="s">
        <v>3480</v>
      </c>
      <c r="J535" s="85" t="s">
        <v>4452</v>
      </c>
      <c r="K535" s="3"/>
      <c r="L535" s="86">
        <v>44029</v>
      </c>
      <c r="M535" s="87">
        <v>1228.4054000005101</v>
      </c>
      <c r="N535" s="88">
        <v>1228.4054000005101</v>
      </c>
      <c r="O535" s="88">
        <v>1349.0394999999601</v>
      </c>
      <c r="P535" s="89">
        <f t="shared" si="8"/>
        <v>0.91057778515791898</v>
      </c>
      <c r="Q535" s="86">
        <v>43815</v>
      </c>
      <c r="R535" s="90">
        <v>511326.25799999997</v>
      </c>
      <c r="S535" s="90">
        <v>525284.812683105</v>
      </c>
      <c r="T535" s="3"/>
      <c r="U535" s="91">
        <v>-1.44864401027007E-2</v>
      </c>
      <c r="V535" s="92">
        <v>-0.27586940013861699</v>
      </c>
      <c r="W535" s="91">
        <v>-1.36868145273183E-3</v>
      </c>
      <c r="X535" s="92">
        <v>-0.12835852940042999</v>
      </c>
      <c r="Y535" s="91">
        <v>-7.7560773226650795E-2</v>
      </c>
      <c r="Z535" s="92">
        <v>10.3940785861778</v>
      </c>
      <c r="AA535" s="91">
        <v>1.7694416972517502E-2</v>
      </c>
      <c r="AB535" s="92">
        <v>22.6674700580479</v>
      </c>
      <c r="AC535" s="91">
        <v>-0.126148614405829</v>
      </c>
      <c r="AD535" s="92">
        <v>12.733334511809501</v>
      </c>
      <c r="AE535" s="91">
        <v>-6.5707959267456303E-2</v>
      </c>
      <c r="AF535" s="93">
        <v>14.268613767941099</v>
      </c>
      <c r="AG535" s="91">
        <v>1.4026339640622601E-2</v>
      </c>
      <c r="AH535" s="92">
        <v>0.49640401193755701</v>
      </c>
      <c r="AI535" s="91">
        <v>-5.8188571224527599E-2</v>
      </c>
      <c r="AJ535" s="92">
        <v>8.6645185574598091</v>
      </c>
      <c r="AK535" s="91">
        <v>0.22840540000121101</v>
      </c>
      <c r="AL535" s="91">
        <v>2.8909535802085901E-2</v>
      </c>
      <c r="AM535" s="92">
        <v>17.812916337075901</v>
      </c>
      <c r="AN535" s="3"/>
      <c r="AO535" s="94">
        <v>5.0339751625870101E-2</v>
      </c>
      <c r="AP535" s="94">
        <v>-6.1512001790106297E-2</v>
      </c>
      <c r="AQ535" s="94">
        <v>6.9566406560625196E-2</v>
      </c>
      <c r="AR535" s="94">
        <v>-9.5483170800434905E-2</v>
      </c>
      <c r="AS535" s="95">
        <v>6</v>
      </c>
      <c r="AT535" s="95">
        <v>6</v>
      </c>
      <c r="AU535" s="95">
        <v>7</v>
      </c>
      <c r="AV535" s="96">
        <v>5</v>
      </c>
      <c r="AW535" s="3"/>
      <c r="AX535" s="97">
        <v>0.19347693215939199</v>
      </c>
      <c r="AY535" s="98">
        <v>0.18245265889936499</v>
      </c>
      <c r="AZ535" s="98">
        <v>0.74529329471442896</v>
      </c>
      <c r="BA535" s="98">
        <v>0.251488968754074</v>
      </c>
      <c r="BB535" s="89">
        <v>1.9911612571177101E-2</v>
      </c>
      <c r="BC535" s="99">
        <v>-29.2012205721112</v>
      </c>
      <c r="BD535" s="86">
        <v>43815</v>
      </c>
      <c r="BE535" s="86">
        <v>43906</v>
      </c>
      <c r="BF535" s="95"/>
      <c r="BG535" s="86"/>
      <c r="BH535" s="3"/>
    </row>
    <row r="536" spans="1:60" x14ac:dyDescent="0.25">
      <c r="A536" s="3"/>
      <c r="B536" s="81" t="s">
        <v>1685</v>
      </c>
      <c r="C536" s="81" t="s">
        <v>4453</v>
      </c>
      <c r="D536" s="81" t="s">
        <v>746</v>
      </c>
      <c r="E536" s="82" t="s">
        <v>1216</v>
      </c>
      <c r="F536" s="82" t="s">
        <v>1110</v>
      </c>
      <c r="G536" s="83" t="s">
        <v>1125</v>
      </c>
      <c r="H536" s="84" t="s">
        <v>1144</v>
      </c>
      <c r="I536" s="85" t="s">
        <v>3480</v>
      </c>
      <c r="J536" s="85" t="s">
        <v>4454</v>
      </c>
      <c r="K536" s="3"/>
      <c r="L536" s="86">
        <v>44029</v>
      </c>
      <c r="M536" s="87">
        <v>3208.7254000008102</v>
      </c>
      <c r="N536" s="88">
        <v>3208.7254000008102</v>
      </c>
      <c r="O536" s="88">
        <v>3208.7254000008102</v>
      </c>
      <c r="P536" s="89">
        <f t="shared" si="8"/>
        <v>1</v>
      </c>
      <c r="Q536" s="86">
        <v>44029</v>
      </c>
      <c r="R536" s="90">
        <v>198244071.685</v>
      </c>
      <c r="S536" s="90">
        <v>151842587.49700001</v>
      </c>
      <c r="T536" s="3"/>
      <c r="U536" s="91">
        <v>1.8387399904895599E-6</v>
      </c>
      <c r="V536" s="92">
        <v>1.1729584841305001</v>
      </c>
      <c r="W536" s="91">
        <v>6.1024838942103101E-5</v>
      </c>
      <c r="X536" s="92">
        <v>1.46120997669641E-2</v>
      </c>
      <c r="Y536" s="91">
        <v>6.0068041220802098E-3</v>
      </c>
      <c r="Z536" s="92">
        <v>18.750836321036299</v>
      </c>
      <c r="AA536" s="91">
        <v>1.5920446337986501E-2</v>
      </c>
      <c r="AB536" s="92">
        <v>22.490072994609399</v>
      </c>
      <c r="AC536" s="91">
        <v>4.1873589949318599E-2</v>
      </c>
      <c r="AD536" s="92">
        <v>29.535554947331502</v>
      </c>
      <c r="AE536" s="91">
        <v>6.6025765014273902E-2</v>
      </c>
      <c r="AF536" s="93">
        <v>27.441986196121402</v>
      </c>
      <c r="AG536" s="91">
        <v>3.8614954974036698E-5</v>
      </c>
      <c r="AH536" s="92">
        <v>-0.90236845662730003</v>
      </c>
      <c r="AI536" s="91">
        <v>6.7774565959553001E-3</v>
      </c>
      <c r="AJ536" s="92">
        <v>15.161121339508099</v>
      </c>
      <c r="AK536" s="91">
        <v>0.78537271245149898</v>
      </c>
      <c r="AL536" s="91">
        <v>3.6687057454400901E-2</v>
      </c>
      <c r="AM536" s="92">
        <v>-43.9233971935464</v>
      </c>
      <c r="AN536" s="3"/>
      <c r="AO536" s="94">
        <v>8.5041998863744095E-4</v>
      </c>
      <c r="AP536" s="94">
        <v>8.7264197645708897E-7</v>
      </c>
      <c r="AQ536" s="94">
        <v>2.14644980769663E-3</v>
      </c>
      <c r="AR536" s="94">
        <v>3.8614954974036698E-5</v>
      </c>
      <c r="AS536" s="95">
        <v>12</v>
      </c>
      <c r="AT536" s="95">
        <v>0</v>
      </c>
      <c r="AU536" s="95">
        <v>7</v>
      </c>
      <c r="AV536" s="96">
        <v>5</v>
      </c>
      <c r="AW536" s="3"/>
      <c r="AX536" s="97">
        <v>1.2636766383093299E-3</v>
      </c>
      <c r="AY536" s="98">
        <v>-10.964665148378099</v>
      </c>
      <c r="AZ536" s="98">
        <v>0.60129661450264404</v>
      </c>
      <c r="BA536" s="98">
        <v>-11.9457170458045</v>
      </c>
      <c r="BB536" s="89">
        <v>1.3058688520374101E-4</v>
      </c>
      <c r="BC536" s="99">
        <v>0</v>
      </c>
      <c r="BD536" s="86">
        <v>44029</v>
      </c>
      <c r="BE536" s="86"/>
      <c r="BF536" s="95"/>
      <c r="BG536" s="86"/>
      <c r="BH536" s="3"/>
    </row>
    <row r="537" spans="1:60" x14ac:dyDescent="0.25">
      <c r="A537" s="3"/>
      <c r="B537" s="81" t="s">
        <v>1686</v>
      </c>
      <c r="C537" s="81" t="s">
        <v>4455</v>
      </c>
      <c r="D537" s="81" t="s">
        <v>746</v>
      </c>
      <c r="E537" s="82" t="s">
        <v>1228</v>
      </c>
      <c r="F537" s="82" t="s">
        <v>1110</v>
      </c>
      <c r="G537" s="83" t="s">
        <v>1125</v>
      </c>
      <c r="H537" s="84" t="s">
        <v>1144</v>
      </c>
      <c r="I537" s="85" t="s">
        <v>3480</v>
      </c>
      <c r="J537" s="85" t="s">
        <v>4456</v>
      </c>
      <c r="K537" s="3"/>
      <c r="L537" s="86">
        <v>44029</v>
      </c>
      <c r="M537" s="87">
        <v>1947.8504000008099</v>
      </c>
      <c r="N537" s="88">
        <v>1947.8504000008099</v>
      </c>
      <c r="O537" s="88">
        <v>1947.8504000008099</v>
      </c>
      <c r="P537" s="89">
        <f t="shared" si="8"/>
        <v>1</v>
      </c>
      <c r="Q537" s="86">
        <v>44029</v>
      </c>
      <c r="R537" s="90">
        <v>507451044.86299998</v>
      </c>
      <c r="S537" s="90">
        <v>388137458.97549999</v>
      </c>
      <c r="T537" s="3"/>
      <c r="U537" s="91">
        <v>8.3169306890340505E-6</v>
      </c>
      <c r="V537" s="92">
        <v>1.1736063032003601</v>
      </c>
      <c r="W537" s="91">
        <v>3.1665432288718903E-4</v>
      </c>
      <c r="X537" s="92">
        <v>4.0175048161472701E-2</v>
      </c>
      <c r="Y537" s="91">
        <v>7.7570138146256804E-3</v>
      </c>
      <c r="Z537" s="92">
        <v>18.925857290305402</v>
      </c>
      <c r="AA537" s="91">
        <v>1.9520928635756701E-2</v>
      </c>
      <c r="AB537" s="92">
        <v>22.850121224386399</v>
      </c>
      <c r="AC537" s="91">
        <v>4.9305807735436198E-2</v>
      </c>
      <c r="AD537" s="92">
        <v>30.2787767259288</v>
      </c>
      <c r="AE537" s="91">
        <v>7.7469597314120606E-2</v>
      </c>
      <c r="AF537" s="93">
        <v>28.586369426106099</v>
      </c>
      <c r="AG537" s="91">
        <v>1.6764877727837299E-4</v>
      </c>
      <c r="AH537" s="92">
        <v>-0.88946507439686695</v>
      </c>
      <c r="AI537" s="91">
        <v>8.6962717941787594E-3</v>
      </c>
      <c r="AJ537" s="92">
        <v>15.353002859323199</v>
      </c>
      <c r="AK537" s="91">
        <v>0.887122788663255</v>
      </c>
      <c r="AL537" s="91">
        <v>4.0264951379867901E-2</v>
      </c>
      <c r="AM537" s="92">
        <v>-33.748389572370797</v>
      </c>
      <c r="AN537" s="3"/>
      <c r="AO537" s="94">
        <v>8.6019360605860096E-4</v>
      </c>
      <c r="AP537" s="94">
        <v>8.3169306890340505E-6</v>
      </c>
      <c r="AQ537" s="94">
        <v>2.4396879252890401E-3</v>
      </c>
      <c r="AR537" s="94">
        <v>1.6764877727837299E-4</v>
      </c>
      <c r="AS537" s="95">
        <v>12</v>
      </c>
      <c r="AT537" s="95">
        <v>0</v>
      </c>
      <c r="AU537" s="95">
        <v>7</v>
      </c>
      <c r="AV537" s="96">
        <v>5</v>
      </c>
      <c r="AW537" s="3"/>
      <c r="AX537" s="97">
        <v>1.3085888203954699E-3</v>
      </c>
      <c r="AY537" s="98">
        <v>-7.97106242669543</v>
      </c>
      <c r="AZ537" s="98">
        <v>0.61318161501003499</v>
      </c>
      <c r="BA537" s="98">
        <v>-10.3175699975545</v>
      </c>
      <c r="BB537" s="89">
        <v>1.3522797300993301E-4</v>
      </c>
      <c r="BC537" s="99">
        <v>0</v>
      </c>
      <c r="BD537" s="86">
        <v>44029</v>
      </c>
      <c r="BE537" s="86"/>
      <c r="BF537" s="95"/>
      <c r="BG537" s="86"/>
      <c r="BH537" s="3"/>
    </row>
    <row r="538" spans="1:60" x14ac:dyDescent="0.25">
      <c r="A538" s="3"/>
      <c r="B538" s="81" t="s">
        <v>129</v>
      </c>
      <c r="C538" s="81" t="s">
        <v>4457</v>
      </c>
      <c r="D538" s="81" t="s">
        <v>746</v>
      </c>
      <c r="E538" s="82" t="s">
        <v>1229</v>
      </c>
      <c r="F538" s="82" t="s">
        <v>1110</v>
      </c>
      <c r="G538" s="83" t="s">
        <v>1125</v>
      </c>
      <c r="H538" s="84" t="s">
        <v>1144</v>
      </c>
      <c r="I538" s="85" t="s">
        <v>3480</v>
      </c>
      <c r="J538" s="85" t="s">
        <v>1096</v>
      </c>
      <c r="K538" s="3"/>
      <c r="L538" s="86">
        <v>44029</v>
      </c>
      <c r="M538" s="87">
        <v>1003.53060000017</v>
      </c>
      <c r="N538" s="88">
        <v>1003.53060000017</v>
      </c>
      <c r="O538" s="88">
        <v>1003.53060000017</v>
      </c>
      <c r="P538" s="89">
        <f t="shared" si="8"/>
        <v>1</v>
      </c>
      <c r="Q538" s="86">
        <v>44029</v>
      </c>
      <c r="R538" s="90">
        <v>0</v>
      </c>
      <c r="S538" s="90">
        <v>0</v>
      </c>
      <c r="T538" s="3"/>
      <c r="U538" s="91">
        <v>0</v>
      </c>
      <c r="V538" s="92">
        <v>1.17277461013146</v>
      </c>
      <c r="W538" s="91">
        <v>0</v>
      </c>
      <c r="X538" s="92">
        <v>8.5096158727537806E-3</v>
      </c>
      <c r="Y538" s="91">
        <v>0</v>
      </c>
      <c r="Z538" s="92">
        <v>18.1501559088356</v>
      </c>
      <c r="AA538" s="91">
        <v>0</v>
      </c>
      <c r="AB538" s="92">
        <v>20.8980283607962</v>
      </c>
      <c r="AC538" s="91"/>
      <c r="AD538" s="92"/>
      <c r="AE538" s="91"/>
      <c r="AF538" s="93"/>
      <c r="AG538" s="91">
        <v>0</v>
      </c>
      <c r="AH538" s="92">
        <v>-0.90622995212470403</v>
      </c>
      <c r="AI538" s="91">
        <v>0</v>
      </c>
      <c r="AJ538" s="92">
        <v>14.483375679905301</v>
      </c>
      <c r="AK538" s="91">
        <v>3.4532337558630401E-3</v>
      </c>
      <c r="AL538" s="91">
        <v>1.73546791484114E-3</v>
      </c>
      <c r="AM538" s="92">
        <v>24.3376144282811</v>
      </c>
      <c r="AN538" s="3"/>
      <c r="AO538" s="94">
        <v>0</v>
      </c>
      <c r="AP538" s="94">
        <v>0</v>
      </c>
      <c r="AQ538" s="94">
        <v>0</v>
      </c>
      <c r="AR538" s="94">
        <v>0</v>
      </c>
      <c r="AS538" s="95">
        <v>0</v>
      </c>
      <c r="AT538" s="95">
        <v>0</v>
      </c>
      <c r="AU538" s="95">
        <v>7</v>
      </c>
      <c r="AV538" s="96">
        <v>5</v>
      </c>
      <c r="AW538" s="3"/>
      <c r="AX538" s="97">
        <v>0</v>
      </c>
      <c r="AY538" s="98">
        <v>-113.07365610974399</v>
      </c>
      <c r="AZ538" s="98">
        <v>0.54787164163735702</v>
      </c>
      <c r="BA538" s="98">
        <v>-15.957369743191499</v>
      </c>
      <c r="BB538" s="89">
        <v>0</v>
      </c>
      <c r="BC538" s="99">
        <v>0</v>
      </c>
      <c r="BD538" s="86">
        <v>43664</v>
      </c>
      <c r="BE538" s="86"/>
      <c r="BF538" s="95"/>
      <c r="BG538" s="86"/>
      <c r="BH538" s="3"/>
    </row>
    <row r="539" spans="1:60" x14ac:dyDescent="0.25">
      <c r="A539" s="3"/>
      <c r="B539" s="81" t="s">
        <v>1687</v>
      </c>
      <c r="C539" s="81" t="s">
        <v>4458</v>
      </c>
      <c r="D539" s="81" t="s">
        <v>746</v>
      </c>
      <c r="E539" s="82" t="s">
        <v>1180</v>
      </c>
      <c r="F539" s="82" t="s">
        <v>1110</v>
      </c>
      <c r="G539" s="83" t="s">
        <v>1125</v>
      </c>
      <c r="H539" s="84" t="s">
        <v>1144</v>
      </c>
      <c r="I539" s="85" t="s">
        <v>3480</v>
      </c>
      <c r="J539" s="85" t="s">
        <v>1096</v>
      </c>
      <c r="K539" s="3"/>
      <c r="L539" s="86">
        <v>44029</v>
      </c>
      <c r="M539" s="87">
        <v>1013.69900000002</v>
      </c>
      <c r="N539" s="88">
        <v>1013.69900000002</v>
      </c>
      <c r="O539" s="88">
        <v>1013.69900000002</v>
      </c>
      <c r="P539" s="89">
        <f t="shared" si="8"/>
        <v>1</v>
      </c>
      <c r="Q539" s="86">
        <v>44029</v>
      </c>
      <c r="R539" s="90">
        <v>287534119.65899998</v>
      </c>
      <c r="S539" s="90">
        <v>139262281.3775</v>
      </c>
      <c r="T539" s="3"/>
      <c r="U539" s="91">
        <v>9.9636090453714098E-6</v>
      </c>
      <c r="V539" s="92">
        <v>1.17377097103599</v>
      </c>
      <c r="W539" s="91">
        <v>3.6552802339428998E-4</v>
      </c>
      <c r="X539" s="92">
        <v>4.5062418212182799E-2</v>
      </c>
      <c r="Y539" s="91">
        <v>8.0702382110757805E-3</v>
      </c>
      <c r="Z539" s="92">
        <v>18.957179729943199</v>
      </c>
      <c r="AA539" s="91">
        <v>1.3698999999178301E-2</v>
      </c>
      <c r="AB539" s="92">
        <v>22.267928360728501</v>
      </c>
      <c r="AC539" s="91"/>
      <c r="AD539" s="92"/>
      <c r="AE539" s="91"/>
      <c r="AF539" s="93"/>
      <c r="AG539" s="91">
        <v>1.95559787243837E-4</v>
      </c>
      <c r="AH539" s="92">
        <v>-0.88667397340031995</v>
      </c>
      <c r="AI539" s="91">
        <v>9.0402611149329494E-3</v>
      </c>
      <c r="AJ539" s="92">
        <v>15.3874017914059</v>
      </c>
      <c r="AK539" s="91">
        <v>1.3698999999178301E-2</v>
      </c>
      <c r="AL539" s="91">
        <v>1.25003695775376E-2</v>
      </c>
      <c r="AM539" s="92">
        <v>22.637380174652201</v>
      </c>
      <c r="AN539" s="3"/>
      <c r="AO539" s="94">
        <v>8.6183365783654197E-4</v>
      </c>
      <c r="AP539" s="94">
        <v>0</v>
      </c>
      <c r="AQ539" s="94">
        <v>2.4886746341508102E-3</v>
      </c>
      <c r="AR539" s="94">
        <v>1.95559787243837E-4</v>
      </c>
      <c r="AS539" s="95"/>
      <c r="AT539" s="95"/>
      <c r="AU539" s="95"/>
      <c r="AV539" s="96"/>
      <c r="AW539" s="3"/>
      <c r="AX539" s="97"/>
      <c r="AY539" s="98"/>
      <c r="AZ539" s="98"/>
      <c r="BA539" s="98"/>
      <c r="BB539" s="89"/>
      <c r="BC539" s="99">
        <v>0</v>
      </c>
      <c r="BD539" s="86">
        <v>44029</v>
      </c>
      <c r="BE539" s="86"/>
      <c r="BF539" s="95"/>
      <c r="BG539" s="86"/>
      <c r="BH539" s="3"/>
    </row>
    <row r="540" spans="1:60" x14ac:dyDescent="0.25">
      <c r="A540" s="3"/>
      <c r="B540" s="81" t="s">
        <v>130</v>
      </c>
      <c r="C540" s="81" t="s">
        <v>4459</v>
      </c>
      <c r="D540" s="81" t="s">
        <v>747</v>
      </c>
      <c r="E540" s="82" t="s">
        <v>1170</v>
      </c>
      <c r="F540" s="82" t="s">
        <v>1110</v>
      </c>
      <c r="G540" s="83" t="s">
        <v>1125</v>
      </c>
      <c r="H540" s="84" t="s">
        <v>1145</v>
      </c>
      <c r="I540" s="85" t="s">
        <v>3651</v>
      </c>
      <c r="J540" s="85" t="s">
        <v>1096</v>
      </c>
      <c r="K540" s="3"/>
      <c r="L540" s="86">
        <v>44029</v>
      </c>
      <c r="M540" s="87">
        <v>843982.020000458</v>
      </c>
      <c r="N540" s="88">
        <v>843982.020000458</v>
      </c>
      <c r="O540" s="88">
        <v>925872.98710727703</v>
      </c>
      <c r="P540" s="89">
        <f t="shared" si="8"/>
        <v>0.91155269864533728</v>
      </c>
      <c r="Q540" s="86">
        <v>43910</v>
      </c>
      <c r="R540" s="90">
        <v>1557277.64325</v>
      </c>
      <c r="S540" s="90">
        <v>915106.02471484395</v>
      </c>
      <c r="T540" s="3"/>
      <c r="U540" s="91">
        <v>-4.6551699506380801E-4</v>
      </c>
      <c r="V540" s="92">
        <v>1.1262229106250701</v>
      </c>
      <c r="W540" s="91">
        <v>1.10008093543001E-2</v>
      </c>
      <c r="X540" s="92">
        <v>1.1085905513027701</v>
      </c>
      <c r="Y540" s="91">
        <v>2.6524316472205101E-2</v>
      </c>
      <c r="Z540" s="92">
        <v>20.802587556070598</v>
      </c>
      <c r="AA540" s="91">
        <v>0.18303461935283799</v>
      </c>
      <c r="AB540" s="92">
        <v>39.2014902961091</v>
      </c>
      <c r="AC540" s="91">
        <v>0.27248047483241</v>
      </c>
      <c r="AD540" s="92">
        <v>52.596243435633397</v>
      </c>
      <c r="AE540" s="91">
        <v>0.27394645711698101</v>
      </c>
      <c r="AF540" s="93">
        <v>48.234055406414001</v>
      </c>
      <c r="AG540" s="91">
        <v>-3.5254650932074597E-2</v>
      </c>
      <c r="AH540" s="92">
        <v>-4.4316950453358004</v>
      </c>
      <c r="AI540" s="91">
        <v>6.72897127515171E-2</v>
      </c>
      <c r="AJ540" s="92">
        <v>21.212346955057001</v>
      </c>
      <c r="AK540" s="91">
        <v>1181.8096813070799</v>
      </c>
      <c r="AL540" s="91">
        <v>3.6389028042182301</v>
      </c>
      <c r="AM540" s="92">
        <v>118169.69566702801</v>
      </c>
      <c r="AN540" s="3"/>
      <c r="AO540" s="94">
        <v>3.6625627173634698E-2</v>
      </c>
      <c r="AP540" s="94">
        <v>-2.3514885085205599E-2</v>
      </c>
      <c r="AQ540" s="94">
        <v>0.14264683214423701</v>
      </c>
      <c r="AR540" s="94">
        <v>-9.9109288716135793E-2</v>
      </c>
      <c r="AS540" s="95">
        <v>8</v>
      </c>
      <c r="AT540" s="95">
        <v>4</v>
      </c>
      <c r="AU540" s="95">
        <v>7</v>
      </c>
      <c r="AV540" s="96">
        <v>5</v>
      </c>
      <c r="AW540" s="3"/>
      <c r="AX540" s="97">
        <v>0.136025043418776</v>
      </c>
      <c r="AY540" s="98">
        <v>1.1951413761544201</v>
      </c>
      <c r="AZ540" s="98">
        <v>1.1383388198009901</v>
      </c>
      <c r="BA540" s="98">
        <v>1.8860547280692099</v>
      </c>
      <c r="BB540" s="89">
        <v>1.4078008752621799E-2</v>
      </c>
      <c r="BC540" s="99">
        <v>-11.4816143533972</v>
      </c>
      <c r="BD540" s="86">
        <v>43910</v>
      </c>
      <c r="BE540" s="86">
        <v>43990</v>
      </c>
      <c r="BF540" s="95"/>
      <c r="BG540" s="86"/>
      <c r="BH540" s="3"/>
    </row>
    <row r="541" spans="1:60" x14ac:dyDescent="0.25">
      <c r="A541" s="3"/>
      <c r="B541" s="81" t="s">
        <v>1688</v>
      </c>
      <c r="C541" s="81" t="s">
        <v>4460</v>
      </c>
      <c r="D541" s="81" t="s">
        <v>747</v>
      </c>
      <c r="E541" s="82" t="s">
        <v>1216</v>
      </c>
      <c r="F541" s="82" t="s">
        <v>1110</v>
      </c>
      <c r="G541" s="83" t="s">
        <v>1125</v>
      </c>
      <c r="H541" s="84" t="s">
        <v>1145</v>
      </c>
      <c r="I541" s="85" t="s">
        <v>3651</v>
      </c>
      <c r="J541" s="85" t="s">
        <v>4461</v>
      </c>
      <c r="K541" s="3"/>
      <c r="L541" s="86">
        <v>44029</v>
      </c>
      <c r="M541" s="87">
        <v>901274.69250011398</v>
      </c>
      <c r="N541" s="88">
        <v>901274.69250011398</v>
      </c>
      <c r="O541" s="88">
        <v>990340.69326972996</v>
      </c>
      <c r="P541" s="89">
        <f t="shared" si="8"/>
        <v>0.9100652923030419</v>
      </c>
      <c r="Q541" s="86">
        <v>43910</v>
      </c>
      <c r="R541" s="90">
        <v>68871043.796625003</v>
      </c>
      <c r="S541" s="90">
        <v>48456492.979000002</v>
      </c>
      <c r="T541" s="3"/>
      <c r="U541" s="91">
        <v>-4.68048586299119E-4</v>
      </c>
      <c r="V541" s="92">
        <v>1.1259697515015401</v>
      </c>
      <c r="W541" s="91">
        <v>1.08468542748597E-2</v>
      </c>
      <c r="X541" s="92">
        <v>1.0931950433587201</v>
      </c>
      <c r="Y541" s="91">
        <v>2.3734852484267301E-2</v>
      </c>
      <c r="Z541" s="92">
        <v>20.523641157255</v>
      </c>
      <c r="AA541" s="91">
        <v>0.176568930846697</v>
      </c>
      <c r="AB541" s="92">
        <v>38.554921445494998</v>
      </c>
      <c r="AC541" s="91">
        <v>0.25983976928371699</v>
      </c>
      <c r="AD541" s="92">
        <v>51.332172880764098</v>
      </c>
      <c r="AE541" s="91">
        <v>0.25731050401925998</v>
      </c>
      <c r="AF541" s="93">
        <v>46.570460096641902</v>
      </c>
      <c r="AG541" s="91">
        <v>-3.5321369006851497E-2</v>
      </c>
      <c r="AH541" s="92">
        <v>-4.4383668528098497</v>
      </c>
      <c r="AI541" s="91">
        <v>6.4077008531967294E-2</v>
      </c>
      <c r="AJ541" s="92">
        <v>20.891076533094701</v>
      </c>
      <c r="AK541" s="91">
        <v>0.73071136385086</v>
      </c>
      <c r="AL541" s="91">
        <v>4.0952881241537398E-2</v>
      </c>
      <c r="AM541" s="92">
        <v>50.335212258330998</v>
      </c>
      <c r="AN541" s="3"/>
      <c r="AO541" s="94">
        <v>3.6609873026463902E-2</v>
      </c>
      <c r="AP541" s="94">
        <v>-2.3559347063383002E-2</v>
      </c>
      <c r="AQ541" s="94">
        <v>0.14213613616811899</v>
      </c>
      <c r="AR541" s="94">
        <v>-9.9585085563449E-2</v>
      </c>
      <c r="AS541" s="95">
        <v>8</v>
      </c>
      <c r="AT541" s="95">
        <v>4</v>
      </c>
      <c r="AU541" s="95">
        <v>7</v>
      </c>
      <c r="AV541" s="96">
        <v>5</v>
      </c>
      <c r="AW541" s="3"/>
      <c r="AX541" s="97">
        <v>0.13604885995708199</v>
      </c>
      <c r="AY541" s="98">
        <v>1.15063391322292</v>
      </c>
      <c r="AZ541" s="98">
        <v>1.1180368819386799</v>
      </c>
      <c r="BA541" s="98">
        <v>1.8122548948449499</v>
      </c>
      <c r="BB541" s="89">
        <v>1.40801745567114E-2</v>
      </c>
      <c r="BC541" s="99">
        <v>-11.6035817589727</v>
      </c>
      <c r="BD541" s="86">
        <v>43910</v>
      </c>
      <c r="BE541" s="86">
        <v>43990</v>
      </c>
      <c r="BF541" s="95"/>
      <c r="BG541" s="86"/>
      <c r="BH541" s="3"/>
    </row>
    <row r="542" spans="1:60" x14ac:dyDescent="0.25">
      <c r="A542" s="3"/>
      <c r="B542" s="81" t="s">
        <v>1689</v>
      </c>
      <c r="C542" s="81" t="s">
        <v>4462</v>
      </c>
      <c r="D542" s="81" t="s">
        <v>747</v>
      </c>
      <c r="E542" s="82" t="s">
        <v>1228</v>
      </c>
      <c r="F542" s="82" t="s">
        <v>1110</v>
      </c>
      <c r="G542" s="83" t="s">
        <v>1125</v>
      </c>
      <c r="H542" s="84" t="s">
        <v>1145</v>
      </c>
      <c r="I542" s="85" t="s">
        <v>3651</v>
      </c>
      <c r="J542" s="85" t="s">
        <v>4463</v>
      </c>
      <c r="K542" s="3"/>
      <c r="L542" s="86">
        <v>44029</v>
      </c>
      <c r="M542" s="87">
        <v>925105.229999542</v>
      </c>
      <c r="N542" s="88">
        <v>925105.229999542</v>
      </c>
      <c r="O542" s="88">
        <v>1016079.92358875</v>
      </c>
      <c r="P542" s="89">
        <f t="shared" si="8"/>
        <v>0.91046502201530632</v>
      </c>
      <c r="Q542" s="86">
        <v>43910</v>
      </c>
      <c r="R542" s="90">
        <v>266569227.162</v>
      </c>
      <c r="S542" s="90">
        <v>182916379.64625001</v>
      </c>
      <c r="T542" s="3"/>
      <c r="U542" s="91">
        <v>-4.6800399650237501E-4</v>
      </c>
      <c r="V542" s="92">
        <v>1.12597421048122</v>
      </c>
      <c r="W542" s="91">
        <v>1.08366557833506E-2</v>
      </c>
      <c r="X542" s="92">
        <v>1.09217519420781</v>
      </c>
      <c r="Y542" s="91">
        <v>2.4545972044506901E-2</v>
      </c>
      <c r="Z542" s="92">
        <v>20.604753113293601</v>
      </c>
      <c r="AA542" s="91">
        <v>0.17895122107613101</v>
      </c>
      <c r="AB542" s="92">
        <v>38.793150468438398</v>
      </c>
      <c r="AC542" s="91">
        <v>0.26498233917838698</v>
      </c>
      <c r="AD542" s="92">
        <v>51.846429870231098</v>
      </c>
      <c r="AE542" s="91">
        <v>0.26426303974585602</v>
      </c>
      <c r="AF542" s="93">
        <v>47.265713669301498</v>
      </c>
      <c r="AG542" s="91">
        <v>-3.5321091806508803E-2</v>
      </c>
      <c r="AH542" s="92">
        <v>-4.4383391327792197</v>
      </c>
      <c r="AI542" s="91">
        <v>6.5033624861825998E-2</v>
      </c>
      <c r="AJ542" s="92">
        <v>20.986738166102398</v>
      </c>
      <c r="AK542" s="91">
        <v>0.77658862728509104</v>
      </c>
      <c r="AL542" s="91">
        <v>4.2947516925778501E-2</v>
      </c>
      <c r="AM542" s="92">
        <v>54.922938601754097</v>
      </c>
      <c r="AN542" s="3"/>
      <c r="AO542" s="94">
        <v>3.6617041534555E-2</v>
      </c>
      <c r="AP542" s="94">
        <v>-2.3539085735137601E-2</v>
      </c>
      <c r="AQ542" s="94">
        <v>0.14236853682450601</v>
      </c>
      <c r="AR542" s="94">
        <v>-9.9368271602579605E-2</v>
      </c>
      <c r="AS542" s="95">
        <v>8</v>
      </c>
      <c r="AT542" s="95">
        <v>4</v>
      </c>
      <c r="AU542" s="95">
        <v>7</v>
      </c>
      <c r="AV542" s="96">
        <v>5</v>
      </c>
      <c r="AW542" s="3"/>
      <c r="AX542" s="97">
        <v>0.13603932568614299</v>
      </c>
      <c r="AY542" s="98">
        <v>1.16709646664458</v>
      </c>
      <c r="AZ542" s="98">
        <v>1.1255332513173899</v>
      </c>
      <c r="BA542" s="98">
        <v>1.8394885114503301</v>
      </c>
      <c r="BB542" s="89">
        <v>1.40792937112747E-2</v>
      </c>
      <c r="BC542" s="99">
        <v>-11.5642048533919</v>
      </c>
      <c r="BD542" s="86">
        <v>43910</v>
      </c>
      <c r="BE542" s="86">
        <v>43990</v>
      </c>
      <c r="BF542" s="95"/>
      <c r="BG542" s="86"/>
      <c r="BH542" s="3"/>
    </row>
    <row r="543" spans="1:60" x14ac:dyDescent="0.25">
      <c r="A543" s="3"/>
      <c r="B543" s="81" t="s">
        <v>131</v>
      </c>
      <c r="C543" s="81" t="s">
        <v>4464</v>
      </c>
      <c r="D543" s="81" t="s">
        <v>747</v>
      </c>
      <c r="E543" s="82" t="s">
        <v>1229</v>
      </c>
      <c r="F543" s="82" t="s">
        <v>1110</v>
      </c>
      <c r="G543" s="83" t="s">
        <v>1125</v>
      </c>
      <c r="H543" s="84" t="s">
        <v>1145</v>
      </c>
      <c r="I543" s="85" t="s">
        <v>3651</v>
      </c>
      <c r="J543" s="85" t="s">
        <v>1096</v>
      </c>
      <c r="K543" s="3"/>
      <c r="L543" s="86">
        <v>44029</v>
      </c>
      <c r="M543" s="87">
        <v>797197.511249542</v>
      </c>
      <c r="N543" s="88">
        <v>797197.511249542</v>
      </c>
      <c r="O543" s="88">
        <v>873638.03905773198</v>
      </c>
      <c r="P543" s="89">
        <f t="shared" si="8"/>
        <v>0.91250320568614962</v>
      </c>
      <c r="Q543" s="86">
        <v>43910</v>
      </c>
      <c r="R543" s="90">
        <v>89098.624125000002</v>
      </c>
      <c r="S543" s="90">
        <v>111707.94457397499</v>
      </c>
      <c r="T543" s="3"/>
      <c r="U543" s="91">
        <v>-4.5678462720388801E-4</v>
      </c>
      <c r="V543" s="92">
        <v>1.1270961474110699</v>
      </c>
      <c r="W543" s="91">
        <v>1.12658691650722E-2</v>
      </c>
      <c r="X543" s="92">
        <v>1.13509653237998</v>
      </c>
      <c r="Y543" s="91">
        <v>2.8160062112874602E-2</v>
      </c>
      <c r="Z543" s="92">
        <v>20.9661621201376</v>
      </c>
      <c r="AA543" s="91">
        <v>0.170876148051466</v>
      </c>
      <c r="AB543" s="92">
        <v>37.985643165942697</v>
      </c>
      <c r="AC543" s="91"/>
      <c r="AD543" s="92"/>
      <c r="AE543" s="91"/>
      <c r="AF543" s="93"/>
      <c r="AG543" s="91">
        <v>-3.5111379880618201E-2</v>
      </c>
      <c r="AH543" s="92">
        <v>-4.4173679401865202</v>
      </c>
      <c r="AI543" s="91">
        <v>6.8446892481006202E-2</v>
      </c>
      <c r="AJ543" s="92">
        <v>21.328064928005901</v>
      </c>
      <c r="AK543" s="91">
        <v>0.185577808868547</v>
      </c>
      <c r="AL543" s="91">
        <v>0.105944354380044</v>
      </c>
      <c r="AM543" s="92">
        <v>41.078982571023502</v>
      </c>
      <c r="AN543" s="3"/>
      <c r="AO543" s="94">
        <v>3.65569780988153E-2</v>
      </c>
      <c r="AP543" s="94">
        <v>-2.3708267339316101E-2</v>
      </c>
      <c r="AQ543" s="94">
        <v>0.140306192692224</v>
      </c>
      <c r="AR543" s="94">
        <v>-0.100971928765794</v>
      </c>
      <c r="AS543" s="95">
        <v>8</v>
      </c>
      <c r="AT543" s="95">
        <v>4</v>
      </c>
      <c r="AU543" s="95">
        <v>7</v>
      </c>
      <c r="AV543" s="96">
        <v>5</v>
      </c>
      <c r="AW543" s="3"/>
      <c r="AX543" s="97">
        <v>0.13604166787044999</v>
      </c>
      <c r="AY543" s="98">
        <v>1.11179606073711</v>
      </c>
      <c r="AZ543" s="98">
        <v>1.1007230495979501</v>
      </c>
      <c r="BA543" s="98">
        <v>1.7486768907783701</v>
      </c>
      <c r="BB543" s="89">
        <v>1.4079252499686799E-2</v>
      </c>
      <c r="BC543" s="99">
        <v>-11.419507936225299</v>
      </c>
      <c r="BD543" s="86">
        <v>43910</v>
      </c>
      <c r="BE543" s="86">
        <v>43990</v>
      </c>
      <c r="BF543" s="95"/>
      <c r="BG543" s="86"/>
      <c r="BH543" s="3"/>
    </row>
    <row r="544" spans="1:60" x14ac:dyDescent="0.25">
      <c r="A544" s="3"/>
      <c r="B544" s="81" t="s">
        <v>1690</v>
      </c>
      <c r="C544" s="81" t="s">
        <v>4465</v>
      </c>
      <c r="D544" s="81" t="s">
        <v>747</v>
      </c>
      <c r="E544" s="82" t="s">
        <v>1218</v>
      </c>
      <c r="F544" s="82" t="s">
        <v>1110</v>
      </c>
      <c r="G544" s="83" t="s">
        <v>1125</v>
      </c>
      <c r="H544" s="84" t="s">
        <v>1145</v>
      </c>
      <c r="I544" s="85" t="s">
        <v>3651</v>
      </c>
      <c r="J544" s="85" t="s">
        <v>4466</v>
      </c>
      <c r="K544" s="3"/>
      <c r="L544" s="86">
        <v>44029</v>
      </c>
      <c r="M544" s="87">
        <v>873328.916250229</v>
      </c>
      <c r="N544" s="88">
        <v>873328.916250229</v>
      </c>
      <c r="O544" s="88">
        <v>960297.373283386</v>
      </c>
      <c r="P544" s="89">
        <f t="shared" si="8"/>
        <v>0.9094359107369</v>
      </c>
      <c r="Q544" s="86">
        <v>43910</v>
      </c>
      <c r="R544" s="90">
        <v>36542848.56075</v>
      </c>
      <c r="S544" s="90">
        <v>29602800.6550938</v>
      </c>
      <c r="T544" s="3"/>
      <c r="U544" s="91">
        <v>-4.6799828214716399E-4</v>
      </c>
      <c r="V544" s="92">
        <v>1.1259747819167401</v>
      </c>
      <c r="W544" s="91">
        <v>1.08524953338929E-2</v>
      </c>
      <c r="X544" s="92">
        <v>1.09375914926204</v>
      </c>
      <c r="Y544" s="91">
        <v>2.2339047445711899E-2</v>
      </c>
      <c r="Z544" s="92">
        <v>20.384060653421301</v>
      </c>
      <c r="AA544" s="91">
        <v>0.17295641472825099</v>
      </c>
      <c r="AB544" s="92">
        <v>38.193669833650297</v>
      </c>
      <c r="AC544" s="91">
        <v>0.25260958870785499</v>
      </c>
      <c r="AD544" s="92">
        <v>50.609154823178002</v>
      </c>
      <c r="AE544" s="91">
        <v>0.24821217381948399</v>
      </c>
      <c r="AF544" s="93">
        <v>45.660627076635102</v>
      </c>
      <c r="AG544" s="91">
        <v>-3.5321257090799897E-2</v>
      </c>
      <c r="AH544" s="92">
        <v>-4.4383556612083304</v>
      </c>
      <c r="AI544" s="91">
        <v>6.2433713603240903E-2</v>
      </c>
      <c r="AJ544" s="92">
        <v>20.726747040229402</v>
      </c>
      <c r="AK544" s="91">
        <v>0.67707479189033604</v>
      </c>
      <c r="AL544" s="91">
        <v>3.85577853612631E-2</v>
      </c>
      <c r="AM544" s="92">
        <v>44.971555062278597</v>
      </c>
      <c r="AN544" s="3"/>
      <c r="AO544" s="94">
        <v>3.6597998005163397E-2</v>
      </c>
      <c r="AP544" s="94">
        <v>-2.3592995881699601E-2</v>
      </c>
      <c r="AQ544" s="94">
        <v>0.14176814694117601</v>
      </c>
      <c r="AR544" s="94">
        <v>-9.9886586745997194E-2</v>
      </c>
      <c r="AS544" s="95">
        <v>8</v>
      </c>
      <c r="AT544" s="95">
        <v>4</v>
      </c>
      <c r="AU544" s="95">
        <v>7</v>
      </c>
      <c r="AV544" s="96">
        <v>5</v>
      </c>
      <c r="AW544" s="3"/>
      <c r="AX544" s="97">
        <v>0.13605918555986099</v>
      </c>
      <c r="AY544" s="98">
        <v>1.1257363198146799</v>
      </c>
      <c r="AZ544" s="98">
        <v>1.1066848333539401</v>
      </c>
      <c r="BA544" s="98">
        <v>1.7711104556656201</v>
      </c>
      <c r="BB544" s="89">
        <v>1.40810757976215E-2</v>
      </c>
      <c r="BC544" s="99">
        <v>-11.6651921543671</v>
      </c>
      <c r="BD544" s="86">
        <v>43910</v>
      </c>
      <c r="BE544" s="86">
        <v>43990</v>
      </c>
      <c r="BF544" s="95"/>
      <c r="BG544" s="86"/>
      <c r="BH544" s="3"/>
    </row>
    <row r="545" spans="1:60" x14ac:dyDescent="0.25">
      <c r="A545" s="3"/>
      <c r="B545" s="81" t="s">
        <v>1691</v>
      </c>
      <c r="C545" s="81" t="s">
        <v>4467</v>
      </c>
      <c r="D545" s="81" t="s">
        <v>748</v>
      </c>
      <c r="E545" s="82" t="s">
        <v>1170</v>
      </c>
      <c r="F545" s="82" t="s">
        <v>1110</v>
      </c>
      <c r="G545" s="83" t="s">
        <v>1121</v>
      </c>
      <c r="H545" s="84" t="s">
        <v>1132</v>
      </c>
      <c r="I545" s="85" t="s">
        <v>3480</v>
      </c>
      <c r="J545" s="85" t="s">
        <v>4468</v>
      </c>
      <c r="K545" s="3"/>
      <c r="L545" s="86">
        <v>44029</v>
      </c>
      <c r="M545" s="87">
        <v>2490.26260000095</v>
      </c>
      <c r="N545" s="88">
        <v>2490.26260000095</v>
      </c>
      <c r="O545" s="88">
        <v>2569.74280000106</v>
      </c>
      <c r="P545" s="89">
        <f t="shared" si="8"/>
        <v>0.96907075680878363</v>
      </c>
      <c r="Q545" s="86">
        <v>43850</v>
      </c>
      <c r="R545" s="90">
        <v>4538844.3880000003</v>
      </c>
      <c r="S545" s="90">
        <v>4834638.3733906299</v>
      </c>
      <c r="T545" s="3"/>
      <c r="U545" s="91">
        <v>-6.5263537771897999E-3</v>
      </c>
      <c r="V545" s="92">
        <v>0.52013923241247495</v>
      </c>
      <c r="W545" s="91">
        <v>5.6330511324631499E-3</v>
      </c>
      <c r="X545" s="92">
        <v>0.57181472911906905</v>
      </c>
      <c r="Y545" s="91">
        <v>-3.0757892700421501E-2</v>
      </c>
      <c r="Z545" s="92">
        <v>15.074366638800701</v>
      </c>
      <c r="AA545" s="91">
        <v>1.8423505975079E-2</v>
      </c>
      <c r="AB545" s="92">
        <v>22.740378958318601</v>
      </c>
      <c r="AC545" s="91">
        <v>6.7454876818374004E-2</v>
      </c>
      <c r="AD545" s="92">
        <v>32.0936836342444</v>
      </c>
      <c r="AE545" s="91">
        <v>0.11309606713621199</v>
      </c>
      <c r="AF545" s="93">
        <v>32.149016408307901</v>
      </c>
      <c r="AG545" s="91">
        <v>-5.2883918078805402E-3</v>
      </c>
      <c r="AH545" s="92">
        <v>-1.4350691329127601</v>
      </c>
      <c r="AI545" s="91">
        <v>-1.2408355508341601E-2</v>
      </c>
      <c r="AJ545" s="92">
        <v>13.2425401290675</v>
      </c>
      <c r="AK545" s="91">
        <v>1.34346777836327</v>
      </c>
      <c r="AL545" s="91">
        <v>5.4364417843316901E-2</v>
      </c>
      <c r="AM545" s="92">
        <v>11.8861093976302</v>
      </c>
      <c r="AN545" s="3"/>
      <c r="AO545" s="94">
        <v>1.8748270016658401E-2</v>
      </c>
      <c r="AP545" s="94">
        <v>-2.95613260586833E-2</v>
      </c>
      <c r="AQ545" s="94">
        <v>3.8376837042960701E-2</v>
      </c>
      <c r="AR545" s="94">
        <v>-6.0750484320160503E-2</v>
      </c>
      <c r="AS545" s="95">
        <v>7</v>
      </c>
      <c r="AT545" s="95">
        <v>5</v>
      </c>
      <c r="AU545" s="95">
        <v>7</v>
      </c>
      <c r="AV545" s="96">
        <v>5</v>
      </c>
      <c r="AW545" s="3"/>
      <c r="AX545" s="97">
        <v>6.3905657417053605E-2</v>
      </c>
      <c r="AY545" s="98">
        <v>-1.98500881509176E-2</v>
      </c>
      <c r="AZ545" s="98">
        <v>0.669481039198217</v>
      </c>
      <c r="BA545" s="98">
        <v>-2.5038233437669501E-2</v>
      </c>
      <c r="BB545" s="89">
        <v>6.5695694308578797E-3</v>
      </c>
      <c r="BC545" s="99">
        <v>-9.9103575658373302</v>
      </c>
      <c r="BD545" s="86">
        <v>43850</v>
      </c>
      <c r="BE545" s="86">
        <v>43913</v>
      </c>
      <c r="BF545" s="95"/>
      <c r="BG545" s="86"/>
      <c r="BH545" s="3"/>
    </row>
    <row r="546" spans="1:60" x14ac:dyDescent="0.25">
      <c r="A546" s="3"/>
      <c r="B546" s="81" t="s">
        <v>1692</v>
      </c>
      <c r="C546" s="81" t="s">
        <v>4469</v>
      </c>
      <c r="D546" s="81" t="s">
        <v>748</v>
      </c>
      <c r="E546" s="82" t="s">
        <v>1216</v>
      </c>
      <c r="F546" s="82" t="s">
        <v>1110</v>
      </c>
      <c r="G546" s="83" t="s">
        <v>1121</v>
      </c>
      <c r="H546" s="84" t="s">
        <v>1132</v>
      </c>
      <c r="I546" s="85" t="s">
        <v>3480</v>
      </c>
      <c r="J546" s="85" t="s">
        <v>4470</v>
      </c>
      <c r="K546" s="3"/>
      <c r="L546" s="86">
        <v>44029</v>
      </c>
      <c r="M546" s="87">
        <v>2069.13190000132</v>
      </c>
      <c r="N546" s="88">
        <v>2069.13190000132</v>
      </c>
      <c r="O546" s="88">
        <v>2147.4244000017602</v>
      </c>
      <c r="P546" s="89">
        <f t="shared" si="8"/>
        <v>0.96354120778343766</v>
      </c>
      <c r="Q546" s="86">
        <v>43850</v>
      </c>
      <c r="R546" s="90">
        <v>21487840.598999999</v>
      </c>
      <c r="S546" s="90">
        <v>24921226.663125001</v>
      </c>
      <c r="T546" s="3"/>
      <c r="U546" s="91">
        <v>-6.5581228946029997E-3</v>
      </c>
      <c r="V546" s="92">
        <v>0.516962320671155</v>
      </c>
      <c r="W546" s="91">
        <v>4.6690583931194903E-3</v>
      </c>
      <c r="X546" s="92">
        <v>0.47541545518470202</v>
      </c>
      <c r="Y546" s="91">
        <v>-3.6380847378495701E-2</v>
      </c>
      <c r="Z546" s="92">
        <v>14.512071170989699</v>
      </c>
      <c r="AA546" s="91">
        <v>6.5622801485005801E-3</v>
      </c>
      <c r="AB546" s="92">
        <v>21.554256375646201</v>
      </c>
      <c r="AC546" s="91">
        <v>4.2750078264361897E-2</v>
      </c>
      <c r="AD546" s="92">
        <v>29.623203778843202</v>
      </c>
      <c r="AE546" s="91">
        <v>7.4687137434011702E-2</v>
      </c>
      <c r="AF546" s="93">
        <v>28.308123438095201</v>
      </c>
      <c r="AG546" s="91">
        <v>-5.8288158834329798E-3</v>
      </c>
      <c r="AH546" s="92">
        <v>-1.489111540468</v>
      </c>
      <c r="AI546" s="91">
        <v>-1.8671187162908599E-2</v>
      </c>
      <c r="AJ546" s="92">
        <v>12.6162569636217</v>
      </c>
      <c r="AK546" s="91">
        <v>0.96159714453620804</v>
      </c>
      <c r="AL546" s="91">
        <v>4.2770818141434602E-2</v>
      </c>
      <c r="AM546" s="92">
        <v>-26.300953985075498</v>
      </c>
      <c r="AN546" s="3"/>
      <c r="AO546" s="94">
        <v>1.8715616934059699E-2</v>
      </c>
      <c r="AP546" s="94">
        <v>-2.95924453976113E-2</v>
      </c>
      <c r="AQ546" s="94">
        <v>3.7381566129624802E-2</v>
      </c>
      <c r="AR546" s="94">
        <v>-6.1680826167503297E-2</v>
      </c>
      <c r="AS546" s="95">
        <v>7</v>
      </c>
      <c r="AT546" s="95">
        <v>5</v>
      </c>
      <c r="AU546" s="95">
        <v>7</v>
      </c>
      <c r="AV546" s="96">
        <v>5</v>
      </c>
      <c r="AW546" s="3"/>
      <c r="AX546" s="97">
        <v>6.3902814501998403E-2</v>
      </c>
      <c r="AY546" s="98">
        <v>-0.192336605512992</v>
      </c>
      <c r="AZ546" s="98">
        <v>0.62702368998452596</v>
      </c>
      <c r="BA546" s="98">
        <v>-0.24145633948796799</v>
      </c>
      <c r="BB546" s="89">
        <v>6.5690382204502398E-3</v>
      </c>
      <c r="BC546" s="99">
        <v>-10.0916195234167</v>
      </c>
      <c r="BD546" s="86">
        <v>43850</v>
      </c>
      <c r="BE546" s="86">
        <v>43913</v>
      </c>
      <c r="BF546" s="95"/>
      <c r="BG546" s="86"/>
      <c r="BH546" s="3"/>
    </row>
    <row r="547" spans="1:60" x14ac:dyDescent="0.25">
      <c r="A547" s="3"/>
      <c r="B547" s="81" t="s">
        <v>1693</v>
      </c>
      <c r="C547" s="81" t="s">
        <v>4471</v>
      </c>
      <c r="D547" s="81" t="s">
        <v>748</v>
      </c>
      <c r="E547" s="82" t="s">
        <v>1163</v>
      </c>
      <c r="F547" s="82" t="s">
        <v>1110</v>
      </c>
      <c r="G547" s="83" t="s">
        <v>1121</v>
      </c>
      <c r="H547" s="84" t="s">
        <v>1132</v>
      </c>
      <c r="I547" s="85" t="s">
        <v>3480</v>
      </c>
      <c r="J547" s="85" t="s">
        <v>4472</v>
      </c>
      <c r="K547" s="3"/>
      <c r="L547" s="86">
        <v>44029</v>
      </c>
      <c r="M547" s="87">
        <v>1591.8534999992701</v>
      </c>
      <c r="N547" s="88">
        <v>1591.8534999992701</v>
      </c>
      <c r="O547" s="88">
        <v>1649.5032999999801</v>
      </c>
      <c r="P547" s="89">
        <f t="shared" si="8"/>
        <v>0.9650502063253158</v>
      </c>
      <c r="Q547" s="86">
        <v>43850</v>
      </c>
      <c r="R547" s="90">
        <v>4083041.4679999999</v>
      </c>
      <c r="S547" s="90">
        <v>3511602.9808749999</v>
      </c>
      <c r="T547" s="3"/>
      <c r="U547" s="91">
        <v>-6.5494511800352501E-3</v>
      </c>
      <c r="V547" s="92">
        <v>0.51782949212792995</v>
      </c>
      <c r="W547" s="91">
        <v>4.93257714697393E-3</v>
      </c>
      <c r="X547" s="92">
        <v>0.501767330570146</v>
      </c>
      <c r="Y547" s="91">
        <v>-3.4846403375013303E-2</v>
      </c>
      <c r="Z547" s="92">
        <v>14.665515571337901</v>
      </c>
      <c r="AA547" s="91">
        <v>9.7919503914454305E-3</v>
      </c>
      <c r="AB547" s="92">
        <v>21.877223399933399</v>
      </c>
      <c r="AC547" s="91">
        <v>4.9449163188910503E-2</v>
      </c>
      <c r="AD547" s="92">
        <v>30.293112271290699</v>
      </c>
      <c r="AE547" s="91">
        <v>8.50578217941802E-2</v>
      </c>
      <c r="AF547" s="93">
        <v>29.345191874104799</v>
      </c>
      <c r="AG547" s="91">
        <v>-5.6810072283042202E-3</v>
      </c>
      <c r="AH547" s="92">
        <v>-1.4743306749551299</v>
      </c>
      <c r="AI547" s="91">
        <v>-1.69625385651671E-2</v>
      </c>
      <c r="AJ547" s="92">
        <v>12.7871218233922</v>
      </c>
      <c r="AK547" s="91">
        <v>0.51993039376626304</v>
      </c>
      <c r="AL547" s="91">
        <v>4.3299088041749201E-2</v>
      </c>
      <c r="AM547" s="92">
        <v>71.567617290304</v>
      </c>
      <c r="AN547" s="3"/>
      <c r="AO547" s="94">
        <v>1.8724561918134E-2</v>
      </c>
      <c r="AP547" s="94">
        <v>-2.9583970434032401E-2</v>
      </c>
      <c r="AQ547" s="94">
        <v>3.7653713252438999E-2</v>
      </c>
      <c r="AR547" s="94">
        <v>-6.1426374763905202E-2</v>
      </c>
      <c r="AS547" s="95">
        <v>7</v>
      </c>
      <c r="AT547" s="95">
        <v>5</v>
      </c>
      <c r="AU547" s="95">
        <v>7</v>
      </c>
      <c r="AV547" s="96">
        <v>5</v>
      </c>
      <c r="AW547" s="3"/>
      <c r="AX547" s="97">
        <v>6.3903365573423798E-2</v>
      </c>
      <c r="AY547" s="98">
        <v>-0.145362757928751</v>
      </c>
      <c r="AZ547" s="98">
        <v>0.63858672956303097</v>
      </c>
      <c r="BA547" s="98">
        <v>-0.18272388190211999</v>
      </c>
      <c r="BB547" s="89">
        <v>6.5691599143519897E-3</v>
      </c>
      <c r="BC547" s="99">
        <v>-10.0421017648041</v>
      </c>
      <c r="BD547" s="86">
        <v>43850</v>
      </c>
      <c r="BE547" s="86">
        <v>43913</v>
      </c>
      <c r="BF547" s="95"/>
      <c r="BG547" s="86"/>
      <c r="BH547" s="3"/>
    </row>
    <row r="548" spans="1:60" x14ac:dyDescent="0.25">
      <c r="A548" s="3"/>
      <c r="B548" s="81" t="s">
        <v>1694</v>
      </c>
      <c r="C548" s="81" t="s">
        <v>4473</v>
      </c>
      <c r="D548" s="81" t="s">
        <v>748</v>
      </c>
      <c r="E548" s="82" t="s">
        <v>1164</v>
      </c>
      <c r="F548" s="82" t="s">
        <v>1110</v>
      </c>
      <c r="G548" s="83" t="s">
        <v>1121</v>
      </c>
      <c r="H548" s="84" t="s">
        <v>1132</v>
      </c>
      <c r="I548" s="85" t="s">
        <v>3480</v>
      </c>
      <c r="J548" s="85" t="s">
        <v>4474</v>
      </c>
      <c r="K548" s="3"/>
      <c r="L548" s="86">
        <v>44029</v>
      </c>
      <c r="M548" s="87">
        <v>1000</v>
      </c>
      <c r="N548" s="88">
        <v>1000</v>
      </c>
      <c r="O548" s="88">
        <v>1000</v>
      </c>
      <c r="P548" s="89">
        <f t="shared" si="8"/>
        <v>1</v>
      </c>
      <c r="Q548" s="86">
        <v>44029</v>
      </c>
      <c r="R548" s="90">
        <v>0</v>
      </c>
      <c r="S548" s="90">
        <v>0</v>
      </c>
      <c r="T548" s="3"/>
      <c r="U548" s="91">
        <v>0</v>
      </c>
      <c r="V548" s="92">
        <v>1.17277461013146</v>
      </c>
      <c r="W548" s="91">
        <v>0</v>
      </c>
      <c r="X548" s="92">
        <v>8.5096158727537806E-3</v>
      </c>
      <c r="Y548" s="91">
        <v>0</v>
      </c>
      <c r="Z548" s="92">
        <v>18.1501559088356</v>
      </c>
      <c r="AA548" s="91">
        <v>0</v>
      </c>
      <c r="AB548" s="92">
        <v>20.8980283607962</v>
      </c>
      <c r="AC548" s="91">
        <v>0</v>
      </c>
      <c r="AD548" s="92">
        <v>25.348195952392398</v>
      </c>
      <c r="AE548" s="91">
        <v>0</v>
      </c>
      <c r="AF548" s="93">
        <v>20.8394096946868</v>
      </c>
      <c r="AG548" s="91">
        <v>0</v>
      </c>
      <c r="AH548" s="92">
        <v>-0.90622995212470403</v>
      </c>
      <c r="AI548" s="91">
        <v>0</v>
      </c>
      <c r="AJ548" s="92">
        <v>14.483375679905301</v>
      </c>
      <c r="AK548" s="91">
        <v>0</v>
      </c>
      <c r="AL548" s="91">
        <v>0</v>
      </c>
      <c r="AM548" s="92">
        <v>-55.386035784962601</v>
      </c>
      <c r="AN548" s="3"/>
      <c r="AO548" s="94">
        <v>0</v>
      </c>
      <c r="AP548" s="94">
        <v>0</v>
      </c>
      <c r="AQ548" s="94">
        <v>0</v>
      </c>
      <c r="AR548" s="94">
        <v>0</v>
      </c>
      <c r="AS548" s="95">
        <v>0</v>
      </c>
      <c r="AT548" s="95">
        <v>0</v>
      </c>
      <c r="AU548" s="95">
        <v>7</v>
      </c>
      <c r="AV548" s="96">
        <v>5</v>
      </c>
      <c r="AW548" s="3"/>
      <c r="AX548" s="97">
        <v>0</v>
      </c>
      <c r="AY548" s="98">
        <v>-113.07365610974399</v>
      </c>
      <c r="AZ548" s="98">
        <v>0.54787164163735702</v>
      </c>
      <c r="BA548" s="98">
        <v>-15.957369743191499</v>
      </c>
      <c r="BB548" s="89">
        <v>0</v>
      </c>
      <c r="BC548" s="99">
        <v>0</v>
      </c>
      <c r="BD548" s="86">
        <v>43664</v>
      </c>
      <c r="BE548" s="86"/>
      <c r="BF548" s="95"/>
      <c r="BG548" s="86"/>
      <c r="BH548" s="3"/>
    </row>
    <row r="549" spans="1:60" x14ac:dyDescent="0.25">
      <c r="A549" s="3"/>
      <c r="B549" s="81" t="s">
        <v>1695</v>
      </c>
      <c r="C549" s="81" t="s">
        <v>4475</v>
      </c>
      <c r="D549" s="81" t="s">
        <v>748</v>
      </c>
      <c r="E549" s="82" t="s">
        <v>1172</v>
      </c>
      <c r="F549" s="82" t="s">
        <v>1110</v>
      </c>
      <c r="G549" s="83" t="s">
        <v>1121</v>
      </c>
      <c r="H549" s="84" t="s">
        <v>1132</v>
      </c>
      <c r="I549" s="85" t="s">
        <v>3480</v>
      </c>
      <c r="J549" s="85" t="s">
        <v>4476</v>
      </c>
      <c r="K549" s="3"/>
      <c r="L549" s="86">
        <v>44029</v>
      </c>
      <c r="M549" s="87">
        <v>1540.6967999991</v>
      </c>
      <c r="N549" s="88">
        <v>1540.6967999991</v>
      </c>
      <c r="O549" s="88">
        <v>1589.8702000006999</v>
      </c>
      <c r="P549" s="89">
        <f t="shared" si="8"/>
        <v>0.96907080842097781</v>
      </c>
      <c r="Q549" s="86">
        <v>43850</v>
      </c>
      <c r="R549" s="90">
        <v>2048555.6939999999</v>
      </c>
      <c r="S549" s="90">
        <v>2050296.5166953099</v>
      </c>
      <c r="T549" s="3"/>
      <c r="U549" s="91">
        <v>-6.5263622173006297E-3</v>
      </c>
      <c r="V549" s="92">
        <v>0.52013838840139204</v>
      </c>
      <c r="W549" s="91">
        <v>5.6332418516831196E-3</v>
      </c>
      <c r="X549" s="92">
        <v>0.57183380104106596</v>
      </c>
      <c r="Y549" s="91">
        <v>-3.0757883861042501E-2</v>
      </c>
      <c r="Z549" s="92">
        <v>15.0743675227277</v>
      </c>
      <c r="AA549" s="91">
        <v>1.84235429169348E-2</v>
      </c>
      <c r="AB549" s="92">
        <v>22.740382652496901</v>
      </c>
      <c r="AC549" s="91">
        <v>6.7455690830684006E-2</v>
      </c>
      <c r="AD549" s="92">
        <v>32.093765035446303</v>
      </c>
      <c r="AE549" s="91">
        <v>0.11309621427979399</v>
      </c>
      <c r="AF549" s="93">
        <v>32.149031122680803</v>
      </c>
      <c r="AG549" s="91">
        <v>-5.28824652792537E-3</v>
      </c>
      <c r="AH549" s="92">
        <v>-1.4350546049172399</v>
      </c>
      <c r="AI549" s="91">
        <v>-1.2408348555254601E-2</v>
      </c>
      <c r="AJ549" s="92">
        <v>13.242540824387101</v>
      </c>
      <c r="AK549" s="91">
        <v>0.54069679999898701</v>
      </c>
      <c r="AL549" s="91">
        <v>5.4817269599880099E-2</v>
      </c>
      <c r="AM549" s="92">
        <v>59.176639710436604</v>
      </c>
      <c r="AN549" s="3"/>
      <c r="AO549" s="94">
        <v>1.8748280610452601E-2</v>
      </c>
      <c r="AP549" s="94">
        <v>-2.9561339265455899E-2</v>
      </c>
      <c r="AQ549" s="94">
        <v>3.8376833099391702E-2</v>
      </c>
      <c r="AR549" s="94">
        <v>-6.0750413501445999E-2</v>
      </c>
      <c r="AS549" s="95">
        <v>7</v>
      </c>
      <c r="AT549" s="95">
        <v>5</v>
      </c>
      <c r="AU549" s="95">
        <v>7</v>
      </c>
      <c r="AV549" s="96">
        <v>5</v>
      </c>
      <c r="AW549" s="3"/>
      <c r="AX549" s="97">
        <v>6.39056959878508E-2</v>
      </c>
      <c r="AY549" s="98">
        <v>-1.9847518631280502E-2</v>
      </c>
      <c r="AZ549" s="98">
        <v>0.66948179207338399</v>
      </c>
      <c r="BA549" s="98">
        <v>-2.5034997644894499E-2</v>
      </c>
      <c r="BB549" s="89">
        <v>6.5695733666234404E-3</v>
      </c>
      <c r="BC549" s="99">
        <v>-9.91035620399634</v>
      </c>
      <c r="BD549" s="86">
        <v>43850</v>
      </c>
      <c r="BE549" s="86">
        <v>43913</v>
      </c>
      <c r="BF549" s="95"/>
      <c r="BG549" s="86"/>
      <c r="BH549" s="3"/>
    </row>
    <row r="550" spans="1:60" x14ac:dyDescent="0.25">
      <c r="A550" s="3"/>
      <c r="B550" s="81" t="s">
        <v>1696</v>
      </c>
      <c r="C550" s="81" t="s">
        <v>4477</v>
      </c>
      <c r="D550" s="81" t="s">
        <v>748</v>
      </c>
      <c r="E550" s="82" t="s">
        <v>1228</v>
      </c>
      <c r="F550" s="82" t="s">
        <v>1110</v>
      </c>
      <c r="G550" s="83" t="s">
        <v>1121</v>
      </c>
      <c r="H550" s="84" t="s">
        <v>1132</v>
      </c>
      <c r="I550" s="85" t="s">
        <v>3480</v>
      </c>
      <c r="J550" s="85" t="s">
        <v>4478</v>
      </c>
      <c r="K550" s="3"/>
      <c r="L550" s="86">
        <v>44029</v>
      </c>
      <c r="M550" s="87">
        <v>1574.21299999952</v>
      </c>
      <c r="N550" s="88">
        <v>1574.21299999952</v>
      </c>
      <c r="O550" s="88">
        <v>1630.02759999968</v>
      </c>
      <c r="P550" s="89">
        <f t="shared" si="8"/>
        <v>0.96575849390515167</v>
      </c>
      <c r="Q550" s="86">
        <v>43850</v>
      </c>
      <c r="R550" s="90">
        <v>10303755.414000001</v>
      </c>
      <c r="S550" s="90">
        <v>10390700.4406406</v>
      </c>
      <c r="T550" s="3"/>
      <c r="U550" s="91">
        <v>-6.5453743181933498E-3</v>
      </c>
      <c r="V550" s="92">
        <v>0.51823717831212002</v>
      </c>
      <c r="W550" s="91">
        <v>5.0562043434183596E-3</v>
      </c>
      <c r="X550" s="92">
        <v>0.51413005021459002</v>
      </c>
      <c r="Y550" s="91">
        <v>-3.4126136490158401E-2</v>
      </c>
      <c r="Z550" s="92">
        <v>14.737542259827</v>
      </c>
      <c r="AA550" s="91">
        <v>1.1309653173157099E-2</v>
      </c>
      <c r="AB550" s="92">
        <v>22.028993678104602</v>
      </c>
      <c r="AC550" s="91">
        <v>5.2604445656470503E-2</v>
      </c>
      <c r="AD550" s="92">
        <v>30.6086405180395</v>
      </c>
      <c r="AE550" s="91">
        <v>8.9954499517334599E-2</v>
      </c>
      <c r="AF550" s="93">
        <v>29.834859646420199</v>
      </c>
      <c r="AG550" s="91">
        <v>-5.6117850008376999E-3</v>
      </c>
      <c r="AH550" s="92">
        <v>-1.46740845220847</v>
      </c>
      <c r="AI550" s="91">
        <v>-1.6160471389412099E-2</v>
      </c>
      <c r="AJ550" s="92">
        <v>12.867328540960401</v>
      </c>
      <c r="AK550" s="91">
        <v>0.57421299999987196</v>
      </c>
      <c r="AL550" s="91">
        <v>3.5388665753998801E-2</v>
      </c>
      <c r="AM550" s="92">
        <v>31.220874338760002</v>
      </c>
      <c r="AN550" s="3"/>
      <c r="AO550" s="94">
        <v>1.8728716288023899E-2</v>
      </c>
      <c r="AP550" s="94">
        <v>-2.9579982353425301E-2</v>
      </c>
      <c r="AQ550" s="94">
        <v>3.7781405482746798E-2</v>
      </c>
      <c r="AR550" s="94">
        <v>-6.1307160765863997E-2</v>
      </c>
      <c r="AS550" s="95">
        <v>7</v>
      </c>
      <c r="AT550" s="95">
        <v>5</v>
      </c>
      <c r="AU550" s="95">
        <v>7</v>
      </c>
      <c r="AV550" s="96">
        <v>5</v>
      </c>
      <c r="AW550" s="3"/>
      <c r="AX550" s="97">
        <v>6.3903663698874902E-2</v>
      </c>
      <c r="AY550" s="98">
        <v>-0.123291012703817</v>
      </c>
      <c r="AZ550" s="98">
        <v>0.64402015780433397</v>
      </c>
      <c r="BA550" s="98">
        <v>-0.15507374547632899</v>
      </c>
      <c r="BB550" s="89">
        <v>6.5692211000168803E-3</v>
      </c>
      <c r="BC550" s="99">
        <v>-10.018848760635599</v>
      </c>
      <c r="BD550" s="86">
        <v>43850</v>
      </c>
      <c r="BE550" s="86">
        <v>43913</v>
      </c>
      <c r="BF550" s="95"/>
      <c r="BG550" s="86"/>
      <c r="BH550" s="3"/>
    </row>
    <row r="551" spans="1:60" x14ac:dyDescent="0.25">
      <c r="A551" s="3"/>
      <c r="B551" s="81" t="s">
        <v>1697</v>
      </c>
      <c r="C551" s="81" t="s">
        <v>4479</v>
      </c>
      <c r="D551" s="81" t="s">
        <v>748</v>
      </c>
      <c r="E551" s="82" t="s">
        <v>1230</v>
      </c>
      <c r="F551" s="82" t="s">
        <v>1110</v>
      </c>
      <c r="G551" s="83" t="s">
        <v>1121</v>
      </c>
      <c r="H551" s="84" t="s">
        <v>1132</v>
      </c>
      <c r="I551" s="85" t="s">
        <v>3480</v>
      </c>
      <c r="J551" s="85" t="s">
        <v>4480</v>
      </c>
      <c r="K551" s="3"/>
      <c r="L551" s="86">
        <v>44029</v>
      </c>
      <c r="M551" s="87">
        <v>1955.5493999999001</v>
      </c>
      <c r="N551" s="88">
        <v>1955.5493999999001</v>
      </c>
      <c r="O551" s="88">
        <v>2027.2631000000999</v>
      </c>
      <c r="P551" s="89">
        <f t="shared" si="8"/>
        <v>0.96462536115800834</v>
      </c>
      <c r="Q551" s="86">
        <v>43850</v>
      </c>
      <c r="R551" s="90">
        <v>1012739.715</v>
      </c>
      <c r="S551" s="90">
        <v>811864.38157226599</v>
      </c>
      <c r="T551" s="3"/>
      <c r="U551" s="91">
        <v>-6.5518675028215503E-3</v>
      </c>
      <c r="V551" s="92">
        <v>0.5175878598493</v>
      </c>
      <c r="W551" s="91">
        <v>4.8585520671622397E-3</v>
      </c>
      <c r="X551" s="92">
        <v>0.49436482258897702</v>
      </c>
      <c r="Y551" s="91">
        <v>-3.5278417140943902E-2</v>
      </c>
      <c r="Z551" s="92">
        <v>14.6223141947412</v>
      </c>
      <c r="AA551" s="91">
        <v>8.8825856455514406E-3</v>
      </c>
      <c r="AB551" s="92">
        <v>21.786286925344001</v>
      </c>
      <c r="AC551" s="91">
        <v>4.7560117074681302E-2</v>
      </c>
      <c r="AD551" s="92">
        <v>30.1042076598678</v>
      </c>
      <c r="AE551" s="91">
        <v>8.2130315744580004E-2</v>
      </c>
      <c r="AF551" s="93">
        <v>29.052441269159299</v>
      </c>
      <c r="AG551" s="91">
        <v>-5.7225311411457404E-3</v>
      </c>
      <c r="AH551" s="92">
        <v>-1.4784830662392801</v>
      </c>
      <c r="AI551" s="91">
        <v>-1.74435909793829E-2</v>
      </c>
      <c r="AJ551" s="92">
        <v>12.739016581967</v>
      </c>
      <c r="AK551" s="91">
        <v>0.955549399999436</v>
      </c>
      <c r="AL551" s="91">
        <v>4.5651936710782999E-2</v>
      </c>
      <c r="AM551" s="92">
        <v>1.736535901553</v>
      </c>
      <c r="AN551" s="3"/>
      <c r="AO551" s="94">
        <v>1.8722019622146001E-2</v>
      </c>
      <c r="AP551" s="94">
        <v>-2.9586319297777702E-2</v>
      </c>
      <c r="AQ551" s="94">
        <v>3.7577191207674297E-2</v>
      </c>
      <c r="AR551" s="94">
        <v>-6.1498145903897197E-2</v>
      </c>
      <c r="AS551" s="95">
        <v>7</v>
      </c>
      <c r="AT551" s="95">
        <v>5</v>
      </c>
      <c r="AU551" s="95">
        <v>7</v>
      </c>
      <c r="AV551" s="96">
        <v>5</v>
      </c>
      <c r="AW551" s="3"/>
      <c r="AX551" s="97">
        <v>6.3903186607130902E-2</v>
      </c>
      <c r="AY551" s="98">
        <v>-0.158590535497524</v>
      </c>
      <c r="AZ551" s="98">
        <v>0.63533078004547905</v>
      </c>
      <c r="BA551" s="98">
        <v>-0.19927842209221999</v>
      </c>
      <c r="BB551" s="89">
        <v>6.5691231968594398E-3</v>
      </c>
      <c r="BC551" s="99">
        <v>-10.0560405800788</v>
      </c>
      <c r="BD551" s="86">
        <v>43850</v>
      </c>
      <c r="BE551" s="86">
        <v>43913</v>
      </c>
      <c r="BF551" s="95"/>
      <c r="BG551" s="86"/>
      <c r="BH551" s="3"/>
    </row>
    <row r="552" spans="1:60" x14ac:dyDescent="0.25">
      <c r="A552" s="3"/>
      <c r="B552" s="81" t="s">
        <v>1698</v>
      </c>
      <c r="C552" s="81" t="s">
        <v>4481</v>
      </c>
      <c r="D552" s="81" t="s">
        <v>748</v>
      </c>
      <c r="E552" s="82" t="s">
        <v>1218</v>
      </c>
      <c r="F552" s="82" t="s">
        <v>1110</v>
      </c>
      <c r="G552" s="83" t="s">
        <v>1121</v>
      </c>
      <c r="H552" s="84" t="s">
        <v>1132</v>
      </c>
      <c r="I552" s="85" t="s">
        <v>3480</v>
      </c>
      <c r="J552" s="85" t="s">
        <v>4482</v>
      </c>
      <c r="K552" s="3"/>
      <c r="L552" s="86">
        <v>44029</v>
      </c>
      <c r="M552" s="87">
        <v>1507.6111999992299</v>
      </c>
      <c r="N552" s="88">
        <v>1507.6111999992299</v>
      </c>
      <c r="O552" s="88">
        <v>1572.0203000009101</v>
      </c>
      <c r="P552" s="89">
        <f t="shared" si="8"/>
        <v>0.95902781916897462</v>
      </c>
      <c r="Q552" s="86">
        <v>43850</v>
      </c>
      <c r="R552" s="90">
        <v>11756564.886</v>
      </c>
      <c r="S552" s="90">
        <v>14504171.5684219</v>
      </c>
      <c r="T552" s="3"/>
      <c r="U552" s="91">
        <v>-6.5841971627378397E-3</v>
      </c>
      <c r="V552" s="92">
        <v>0.51435489385767097</v>
      </c>
      <c r="W552" s="91">
        <v>3.8787145604146601E-3</v>
      </c>
      <c r="X552" s="92">
        <v>0.39638107191422001</v>
      </c>
      <c r="Y552" s="91">
        <v>-4.0970045612993999E-2</v>
      </c>
      <c r="Z552" s="92">
        <v>14.053151347543499</v>
      </c>
      <c r="AA552" s="91">
        <v>-3.0671526101286898E-3</v>
      </c>
      <c r="AB552" s="92">
        <v>20.5913130997797</v>
      </c>
      <c r="AC552" s="91">
        <v>2.2906253469045599E-2</v>
      </c>
      <c r="AD552" s="92">
        <v>27.638821299304301</v>
      </c>
      <c r="AE552" s="91">
        <v>4.4162423258967499E-2</v>
      </c>
      <c r="AF552" s="93">
        <v>25.255652020598099</v>
      </c>
      <c r="AG552" s="91">
        <v>-6.2721191143282297E-3</v>
      </c>
      <c r="AH552" s="92">
        <v>-1.53344186355753</v>
      </c>
      <c r="AI552" s="91">
        <v>-2.37803172367421E-2</v>
      </c>
      <c r="AJ552" s="92">
        <v>12.1053439562384</v>
      </c>
      <c r="AK552" s="91">
        <v>0.50761119999864601</v>
      </c>
      <c r="AL552" s="91">
        <v>3.1963917786924902E-2</v>
      </c>
      <c r="AM552" s="92">
        <v>24.560694338637401</v>
      </c>
      <c r="AN552" s="3"/>
      <c r="AO552" s="94">
        <v>1.8688808886508899E-2</v>
      </c>
      <c r="AP552" s="94">
        <v>-2.9617998703543001E-2</v>
      </c>
      <c r="AQ552" s="94">
        <v>3.6565588179655599E-2</v>
      </c>
      <c r="AR552" s="94">
        <v>-6.2443373009082301E-2</v>
      </c>
      <c r="AS552" s="95">
        <v>7</v>
      </c>
      <c r="AT552" s="95">
        <v>5</v>
      </c>
      <c r="AU552" s="95">
        <v>7</v>
      </c>
      <c r="AV552" s="96">
        <v>5</v>
      </c>
      <c r="AW552" s="3"/>
      <c r="AX552" s="97">
        <v>6.39023961459316E-2</v>
      </c>
      <c r="AY552" s="98">
        <v>-0.33242332226245702</v>
      </c>
      <c r="AZ552" s="98">
        <v>0.59253515837190196</v>
      </c>
      <c r="BA552" s="98">
        <v>-0.41568796676438102</v>
      </c>
      <c r="BB552" s="89">
        <v>6.5688011241127201E-3</v>
      </c>
      <c r="BC552" s="99">
        <v>-10.2400776886498</v>
      </c>
      <c r="BD552" s="86">
        <v>43850</v>
      </c>
      <c r="BE552" s="86">
        <v>43913</v>
      </c>
      <c r="BF552" s="95"/>
      <c r="BG552" s="86"/>
      <c r="BH552" s="3"/>
    </row>
    <row r="553" spans="1:60" x14ac:dyDescent="0.25">
      <c r="A553" s="3"/>
      <c r="B553" s="81" t="s">
        <v>1699</v>
      </c>
      <c r="C553" s="81" t="s">
        <v>4483</v>
      </c>
      <c r="D553" s="81" t="s">
        <v>749</v>
      </c>
      <c r="E553" s="82" t="s">
        <v>1170</v>
      </c>
      <c r="F553" s="82" t="s">
        <v>1110</v>
      </c>
      <c r="G553" s="83" t="s">
        <v>1121</v>
      </c>
      <c r="H553" s="84" t="s">
        <v>1152</v>
      </c>
      <c r="I553" s="85" t="s">
        <v>3480</v>
      </c>
      <c r="J553" s="85" t="s">
        <v>4484</v>
      </c>
      <c r="K553" s="3"/>
      <c r="L553" s="86">
        <v>44029</v>
      </c>
      <c r="M553" s="87">
        <v>1223.8475000001499</v>
      </c>
      <c r="N553" s="88">
        <v>1223.8475000001499</v>
      </c>
      <c r="O553" s="88">
        <v>1830.86869999953</v>
      </c>
      <c r="P553" s="89">
        <f t="shared" si="8"/>
        <v>0.66845181197344417</v>
      </c>
      <c r="Q553" s="86">
        <v>43879</v>
      </c>
      <c r="R553" s="90">
        <v>18592.205000000002</v>
      </c>
      <c r="S553" s="90">
        <v>23953.140347320601</v>
      </c>
      <c r="T553" s="3"/>
      <c r="U553" s="91">
        <v>-1.7491236599198601E-2</v>
      </c>
      <c r="V553" s="92">
        <v>-0.57634904978840495</v>
      </c>
      <c r="W553" s="91">
        <v>-5.27264443926833E-2</v>
      </c>
      <c r="X553" s="92">
        <v>-5.2641348233955796</v>
      </c>
      <c r="Y553" s="91">
        <v>-0.30871250526513899</v>
      </c>
      <c r="Z553" s="92">
        <v>-12.7210946176783</v>
      </c>
      <c r="AA553" s="91">
        <v>-0.12509785791640801</v>
      </c>
      <c r="AB553" s="92">
        <v>8.3882425691554108</v>
      </c>
      <c r="AC553" s="91">
        <v>-0.20761798024875999</v>
      </c>
      <c r="AD553" s="92">
        <v>4.5863979275163702</v>
      </c>
      <c r="AE553" s="91">
        <v>-0.26168490021431401</v>
      </c>
      <c r="AF553" s="93">
        <v>-5.3290803267445899</v>
      </c>
      <c r="AG553" s="91">
        <v>-4.7116834452026503E-2</v>
      </c>
      <c r="AH553" s="92">
        <v>-5.6179133973273601</v>
      </c>
      <c r="AI553" s="91">
        <v>-0.24128702681540701</v>
      </c>
      <c r="AJ553" s="92">
        <v>-9.6453270016354509</v>
      </c>
      <c r="AK553" s="91">
        <v>0.12294010239929801</v>
      </c>
      <c r="AL553" s="91">
        <v>1.18086253114598E-2</v>
      </c>
      <c r="AM553" s="92">
        <v>31.868588153622099</v>
      </c>
      <c r="AN553" s="3"/>
      <c r="AO553" s="94">
        <v>7.0787580905744094E-2</v>
      </c>
      <c r="AP553" s="94">
        <v>-9.6782398074574297E-2</v>
      </c>
      <c r="AQ553" s="94">
        <v>9.6073276503448102E-2</v>
      </c>
      <c r="AR553" s="94">
        <v>-0.27079887586296503</v>
      </c>
      <c r="AS553" s="95">
        <v>8</v>
      </c>
      <c r="AT553" s="95">
        <v>4</v>
      </c>
      <c r="AU553" s="95">
        <v>6</v>
      </c>
      <c r="AV553" s="96">
        <v>6</v>
      </c>
      <c r="AW553" s="3"/>
      <c r="AX553" s="97">
        <v>0.30469201966392601</v>
      </c>
      <c r="AY553" s="98">
        <v>-0.29979948362188202</v>
      </c>
      <c r="AZ553" s="98">
        <v>0.28353607284225302</v>
      </c>
      <c r="BA553" s="98">
        <v>-0.40315572846293402</v>
      </c>
      <c r="BB553" s="89">
        <v>3.1204414540625301E-2</v>
      </c>
      <c r="BC553" s="99">
        <v>-40.0865174001665</v>
      </c>
      <c r="BD553" s="86">
        <v>43879</v>
      </c>
      <c r="BE553" s="86">
        <v>43913</v>
      </c>
      <c r="BF553" s="95"/>
      <c r="BG553" s="86"/>
      <c r="BH553" s="3"/>
    </row>
    <row r="554" spans="1:60" x14ac:dyDescent="0.25">
      <c r="A554" s="3"/>
      <c r="B554" s="81" t="s">
        <v>1700</v>
      </c>
      <c r="C554" s="81" t="s">
        <v>4485</v>
      </c>
      <c r="D554" s="81" t="s">
        <v>749</v>
      </c>
      <c r="E554" s="82" t="s">
        <v>1216</v>
      </c>
      <c r="F554" s="82" t="s">
        <v>1110</v>
      </c>
      <c r="G554" s="83" t="s">
        <v>1121</v>
      </c>
      <c r="H554" s="84" t="s">
        <v>1152</v>
      </c>
      <c r="I554" s="85" t="s">
        <v>3480</v>
      </c>
      <c r="J554" s="85" t="s">
        <v>4486</v>
      </c>
      <c r="K554" s="3"/>
      <c r="L554" s="86">
        <v>44029</v>
      </c>
      <c r="M554" s="87">
        <v>1001.89199999999</v>
      </c>
      <c r="N554" s="88">
        <v>1001.89199999999</v>
      </c>
      <c r="O554" s="88">
        <v>1511.16180000082</v>
      </c>
      <c r="P554" s="89">
        <f t="shared" si="8"/>
        <v>0.66299452513916535</v>
      </c>
      <c r="Q554" s="86">
        <v>43879</v>
      </c>
      <c r="R554" s="90">
        <v>142585.09400000001</v>
      </c>
      <c r="S554" s="90">
        <v>184260.01524804701</v>
      </c>
      <c r="T554" s="3"/>
      <c r="U554" s="91">
        <v>-1.7544891859870401E-2</v>
      </c>
      <c r="V554" s="92">
        <v>-0.58171457585558495</v>
      </c>
      <c r="W554" s="91">
        <v>-5.4278111285384498E-2</v>
      </c>
      <c r="X554" s="92">
        <v>-5.4193015126657</v>
      </c>
      <c r="Y554" s="91">
        <v>-0.31555417771131</v>
      </c>
      <c r="Z554" s="92">
        <v>-13.405261862295401</v>
      </c>
      <c r="AA554" s="91">
        <v>-0.14244489978416799</v>
      </c>
      <c r="AB554" s="92">
        <v>6.6535383823793399</v>
      </c>
      <c r="AC554" s="91">
        <v>-0.238710732387553</v>
      </c>
      <c r="AD554" s="92">
        <v>1.4771227136370699</v>
      </c>
      <c r="AE554" s="91">
        <v>-0.30470350770425297</v>
      </c>
      <c r="AF554" s="93">
        <v>-9.6309410757385194</v>
      </c>
      <c r="AG554" s="91">
        <v>-4.8001661710295601E-2</v>
      </c>
      <c r="AH554" s="92">
        <v>-5.7063961231542599</v>
      </c>
      <c r="AI554" s="91">
        <v>-0.24949363450374201</v>
      </c>
      <c r="AJ554" s="92">
        <v>-10.465987770468899</v>
      </c>
      <c r="AK554" s="91">
        <v>-7.2055867887684102E-2</v>
      </c>
      <c r="AL554" s="91">
        <v>-7.54292499459552E-3</v>
      </c>
      <c r="AM554" s="92">
        <v>12.3689911249094</v>
      </c>
      <c r="AN554" s="3"/>
      <c r="AO554" s="94">
        <v>7.0729043387473198E-2</v>
      </c>
      <c r="AP554" s="94">
        <v>-9.6930390311172204E-2</v>
      </c>
      <c r="AQ554" s="94">
        <v>9.4217953612387606E-2</v>
      </c>
      <c r="AR554" s="94">
        <v>-0.27203315040416798</v>
      </c>
      <c r="AS554" s="95">
        <v>8</v>
      </c>
      <c r="AT554" s="95">
        <v>4</v>
      </c>
      <c r="AU554" s="95">
        <v>6</v>
      </c>
      <c r="AV554" s="96">
        <v>6</v>
      </c>
      <c r="AW554" s="3"/>
      <c r="AX554" s="97">
        <v>0.30474044478760298</v>
      </c>
      <c r="AY554" s="98">
        <v>-0.35570940176558002</v>
      </c>
      <c r="AZ554" s="98">
        <v>0.21978687646196701</v>
      </c>
      <c r="BA554" s="98">
        <v>-0.47718990398971101</v>
      </c>
      <c r="BB554" s="89">
        <v>3.1206725795746001E-2</v>
      </c>
      <c r="BC554" s="99">
        <v>-40.197747190308299</v>
      </c>
      <c r="BD554" s="86">
        <v>43879</v>
      </c>
      <c r="BE554" s="86">
        <v>43913</v>
      </c>
      <c r="BF554" s="95"/>
      <c r="BG554" s="86"/>
      <c r="BH554" s="3"/>
    </row>
    <row r="555" spans="1:60" x14ac:dyDescent="0.25">
      <c r="A555" s="3"/>
      <c r="B555" s="81" t="s">
        <v>1701</v>
      </c>
      <c r="C555" s="81" t="s">
        <v>4487</v>
      </c>
      <c r="D555" s="81" t="s">
        <v>749</v>
      </c>
      <c r="E555" s="82" t="s">
        <v>1163</v>
      </c>
      <c r="F555" s="82" t="s">
        <v>1110</v>
      </c>
      <c r="G555" s="83" t="s">
        <v>1121</v>
      </c>
      <c r="H555" s="84" t="s">
        <v>1152</v>
      </c>
      <c r="I555" s="85" t="s">
        <v>3480</v>
      </c>
      <c r="J555" s="85" t="s">
        <v>4488</v>
      </c>
      <c r="K555" s="3"/>
      <c r="L555" s="86">
        <v>44029</v>
      </c>
      <c r="M555" s="87">
        <v>1000</v>
      </c>
      <c r="N555" s="88">
        <v>1000</v>
      </c>
      <c r="O555" s="88">
        <v>1000</v>
      </c>
      <c r="P555" s="89">
        <f t="shared" si="8"/>
        <v>1</v>
      </c>
      <c r="Q555" s="86">
        <v>44029</v>
      </c>
      <c r="R555" s="90">
        <v>0</v>
      </c>
      <c r="S555" s="90">
        <v>0</v>
      </c>
      <c r="T555" s="3"/>
      <c r="U555" s="91">
        <v>0</v>
      </c>
      <c r="V555" s="92">
        <v>1.17277461013146</v>
      </c>
      <c r="W555" s="91">
        <v>0</v>
      </c>
      <c r="X555" s="92">
        <v>8.5096158727537806E-3</v>
      </c>
      <c r="Y555" s="91">
        <v>0</v>
      </c>
      <c r="Z555" s="92">
        <v>18.1501559088356</v>
      </c>
      <c r="AA555" s="91">
        <v>0</v>
      </c>
      <c r="AB555" s="92">
        <v>20.8980283607962</v>
      </c>
      <c r="AC555" s="91">
        <v>0</v>
      </c>
      <c r="AD555" s="92">
        <v>25.348195952392398</v>
      </c>
      <c r="AE555" s="91">
        <v>0</v>
      </c>
      <c r="AF555" s="93">
        <v>20.8394096946868</v>
      </c>
      <c r="AG555" s="91">
        <v>0</v>
      </c>
      <c r="AH555" s="92">
        <v>-0.90622995212470403</v>
      </c>
      <c r="AI555" s="91">
        <v>0</v>
      </c>
      <c r="AJ555" s="92">
        <v>14.483375679905301</v>
      </c>
      <c r="AK555" s="91">
        <v>0</v>
      </c>
      <c r="AL555" s="91">
        <v>0</v>
      </c>
      <c r="AM555" s="92">
        <v>19.5745779136778</v>
      </c>
      <c r="AN555" s="3"/>
      <c r="AO555" s="94">
        <v>0</v>
      </c>
      <c r="AP555" s="94">
        <v>0</v>
      </c>
      <c r="AQ555" s="94">
        <v>0</v>
      </c>
      <c r="AR555" s="94">
        <v>0</v>
      </c>
      <c r="AS555" s="95">
        <v>0</v>
      </c>
      <c r="AT555" s="95">
        <v>0</v>
      </c>
      <c r="AU555" s="95">
        <v>7</v>
      </c>
      <c r="AV555" s="96">
        <v>5</v>
      </c>
      <c r="AW555" s="3"/>
      <c r="AX555" s="97">
        <v>0</v>
      </c>
      <c r="AY555" s="98">
        <v>-113.07365610974399</v>
      </c>
      <c r="AZ555" s="98">
        <v>0.54787164163735702</v>
      </c>
      <c r="BA555" s="98">
        <v>-15.957369743191499</v>
      </c>
      <c r="BB555" s="89">
        <v>0</v>
      </c>
      <c r="BC555" s="99">
        <v>0</v>
      </c>
      <c r="BD555" s="86">
        <v>43664</v>
      </c>
      <c r="BE555" s="86"/>
      <c r="BF555" s="95"/>
      <c r="BG555" s="86"/>
      <c r="BH555" s="3"/>
    </row>
    <row r="556" spans="1:60" x14ac:dyDescent="0.25">
      <c r="A556" s="3"/>
      <c r="B556" s="81" t="s">
        <v>1702</v>
      </c>
      <c r="C556" s="81" t="s">
        <v>4489</v>
      </c>
      <c r="D556" s="81" t="s">
        <v>749</v>
      </c>
      <c r="E556" s="82" t="s">
        <v>1228</v>
      </c>
      <c r="F556" s="82" t="s">
        <v>1110</v>
      </c>
      <c r="G556" s="83" t="s">
        <v>1121</v>
      </c>
      <c r="H556" s="84" t="s">
        <v>1152</v>
      </c>
      <c r="I556" s="85" t="s">
        <v>3480</v>
      </c>
      <c r="J556" s="85" t="s">
        <v>4490</v>
      </c>
      <c r="K556" s="3"/>
      <c r="L556" s="86">
        <v>44029</v>
      </c>
      <c r="M556" s="87">
        <v>963.13669999968295</v>
      </c>
      <c r="N556" s="88">
        <v>963.13669999968295</v>
      </c>
      <c r="O556" s="88">
        <v>1444.2760000005401</v>
      </c>
      <c r="P556" s="89">
        <f t="shared" si="8"/>
        <v>0.66686471283835136</v>
      </c>
      <c r="Q556" s="86">
        <v>43879</v>
      </c>
      <c r="R556" s="90">
        <v>70389.171000000002</v>
      </c>
      <c r="S556" s="90">
        <v>16962.119473297102</v>
      </c>
      <c r="T556" s="3"/>
      <c r="U556" s="91">
        <v>-1.7506808640064299E-2</v>
      </c>
      <c r="V556" s="92">
        <v>-0.57790625387497097</v>
      </c>
      <c r="W556" s="91">
        <v>-5.3177803896687699E-2</v>
      </c>
      <c r="X556" s="92">
        <v>-5.3092707737960199</v>
      </c>
      <c r="Y556" s="91">
        <v>-0.31070384396560302</v>
      </c>
      <c r="Z556" s="92">
        <v>-12.9202284877247</v>
      </c>
      <c r="AA556" s="91">
        <v>-0.13016352591701399</v>
      </c>
      <c r="AB556" s="92">
        <v>7.8816757690947297</v>
      </c>
      <c r="AC556" s="91">
        <v>-0.21677297552552799</v>
      </c>
      <c r="AD556" s="92">
        <v>3.6708983998396398</v>
      </c>
      <c r="AE556" s="91">
        <v>-0.27442432272626299</v>
      </c>
      <c r="AF556" s="93">
        <v>-6.6030225779395604</v>
      </c>
      <c r="AG556" s="91">
        <v>-4.7373720998657498E-2</v>
      </c>
      <c r="AH556" s="92">
        <v>-5.6436020519904604</v>
      </c>
      <c r="AI556" s="91">
        <v>-0.24367636707116599</v>
      </c>
      <c r="AJ556" s="92">
        <v>-9.8842610272113198</v>
      </c>
      <c r="AK556" s="91">
        <v>-3.6863300000732097E-2</v>
      </c>
      <c r="AL556" s="91">
        <v>-3.7955512589178402E-3</v>
      </c>
      <c r="AM556" s="92">
        <v>15.8882479136082</v>
      </c>
      <c r="AN556" s="3"/>
      <c r="AO556" s="94">
        <v>7.0770559625088894E-2</v>
      </c>
      <c r="AP556" s="94">
        <v>-9.6825185527413898E-2</v>
      </c>
      <c r="AQ556" s="94">
        <v>9.5535716809536098E-2</v>
      </c>
      <c r="AR556" s="94">
        <v>-0.27115631230757598</v>
      </c>
      <c r="AS556" s="95">
        <v>8</v>
      </c>
      <c r="AT556" s="95">
        <v>4</v>
      </c>
      <c r="AU556" s="95">
        <v>6</v>
      </c>
      <c r="AV556" s="96">
        <v>6</v>
      </c>
      <c r="AW556" s="3"/>
      <c r="AX556" s="97">
        <v>0.30470559458248297</v>
      </c>
      <c r="AY556" s="98">
        <v>-0.31612456042057602</v>
      </c>
      <c r="AZ556" s="98">
        <v>0.26492412313155</v>
      </c>
      <c r="BA556" s="98">
        <v>-0.42481217716976999</v>
      </c>
      <c r="BB556" s="89">
        <v>3.12050381971858E-2</v>
      </c>
      <c r="BC556" s="99">
        <v>-40.118682301777902</v>
      </c>
      <c r="BD556" s="86">
        <v>43879</v>
      </c>
      <c r="BE556" s="86">
        <v>43913</v>
      </c>
      <c r="BF556" s="95"/>
      <c r="BG556" s="86"/>
      <c r="BH556" s="3"/>
    </row>
    <row r="557" spans="1:60" x14ac:dyDescent="0.25">
      <c r="A557" s="3"/>
      <c r="B557" s="81" t="s">
        <v>132</v>
      </c>
      <c r="C557" s="81" t="s">
        <v>4491</v>
      </c>
      <c r="D557" s="81" t="s">
        <v>749</v>
      </c>
      <c r="E557" s="82" t="s">
        <v>1229</v>
      </c>
      <c r="F557" s="82" t="s">
        <v>1110</v>
      </c>
      <c r="G557" s="83" t="s">
        <v>1121</v>
      </c>
      <c r="H557" s="84" t="s">
        <v>1152</v>
      </c>
      <c r="I557" s="85" t="s">
        <v>3480</v>
      </c>
      <c r="J557" s="85" t="s">
        <v>1096</v>
      </c>
      <c r="K557" s="3"/>
      <c r="L557" s="86">
        <v>44029</v>
      </c>
      <c r="M557" s="87">
        <v>1032.19339999929</v>
      </c>
      <c r="N557" s="88">
        <v>1032.19339999929</v>
      </c>
      <c r="O557" s="88">
        <v>1529.0413000006199</v>
      </c>
      <c r="P557" s="89">
        <f t="shared" si="8"/>
        <v>0.67505920212807302</v>
      </c>
      <c r="Q557" s="86">
        <v>43879</v>
      </c>
      <c r="R557" s="90">
        <v>368345.87099999998</v>
      </c>
      <c r="S557" s="90">
        <v>507763.66560302698</v>
      </c>
      <c r="T557" s="3"/>
      <c r="U557" s="91">
        <v>-1.7426839383006199E-2</v>
      </c>
      <c r="V557" s="92">
        <v>-0.56990932816915996</v>
      </c>
      <c r="W557" s="91">
        <v>-5.0861356643508798E-2</v>
      </c>
      <c r="X557" s="92">
        <v>-5.0776260484781197</v>
      </c>
      <c r="Y557" s="91">
        <v>-0.300412570803892</v>
      </c>
      <c r="Z557" s="92">
        <v>-11.891101171553601</v>
      </c>
      <c r="AA557" s="91">
        <v>-0.103818770541693</v>
      </c>
      <c r="AB557" s="92">
        <v>10.516151306626901</v>
      </c>
      <c r="AC557" s="91">
        <v>-0.168629739695461</v>
      </c>
      <c r="AD557" s="92">
        <v>8.4852219828462694</v>
      </c>
      <c r="AE557" s="91">
        <v>-0.20654114992969</v>
      </c>
      <c r="AF557" s="93">
        <v>0.185294701717794</v>
      </c>
      <c r="AG557" s="91">
        <v>-4.6054107248928597E-2</v>
      </c>
      <c r="AH557" s="92">
        <v>-5.5116406770175699</v>
      </c>
      <c r="AI557" s="91">
        <v>-0.23132144597184401</v>
      </c>
      <c r="AJ557" s="92">
        <v>-8.6487689172790905</v>
      </c>
      <c r="AK557" s="91">
        <v>3.2193399998504901E-2</v>
      </c>
      <c r="AL557" s="91">
        <v>8.6508887252421101E-3</v>
      </c>
      <c r="AM557" s="92">
        <v>5.7344950679180302</v>
      </c>
      <c r="AN557" s="3"/>
      <c r="AO557" s="94">
        <v>7.0857857639566604E-2</v>
      </c>
      <c r="AP557" s="94">
        <v>-9.6604707466176498E-2</v>
      </c>
      <c r="AQ557" s="94">
        <v>9.8303832379315295E-2</v>
      </c>
      <c r="AR557" s="94">
        <v>-0.26931506630906399</v>
      </c>
      <c r="AS557" s="95">
        <v>8</v>
      </c>
      <c r="AT557" s="95">
        <v>4</v>
      </c>
      <c r="AU557" s="95">
        <v>6</v>
      </c>
      <c r="AV557" s="96">
        <v>6</v>
      </c>
      <c r="AW557" s="3"/>
      <c r="AX557" s="97">
        <v>0.304635889629426</v>
      </c>
      <c r="AY557" s="98">
        <v>-0.23124889476889601</v>
      </c>
      <c r="AZ557" s="98">
        <v>0.36166326601869497</v>
      </c>
      <c r="BA557" s="98">
        <v>-0.31187244400416603</v>
      </c>
      <c r="BB557" s="89">
        <v>3.1201845717005201E-2</v>
      </c>
      <c r="BC557" s="99">
        <v>-39.952792642055996</v>
      </c>
      <c r="BD557" s="86">
        <v>43879</v>
      </c>
      <c r="BE557" s="86">
        <v>43913</v>
      </c>
      <c r="BF557" s="95"/>
      <c r="BG557" s="86"/>
      <c r="BH557" s="3"/>
    </row>
    <row r="558" spans="1:60" x14ac:dyDescent="0.25">
      <c r="A558" s="3"/>
      <c r="B558" s="81" t="s">
        <v>1703</v>
      </c>
      <c r="C558" s="81" t="s">
        <v>4492</v>
      </c>
      <c r="D558" s="81" t="s">
        <v>749</v>
      </c>
      <c r="E558" s="82" t="s">
        <v>1230</v>
      </c>
      <c r="F558" s="82" t="s">
        <v>1110</v>
      </c>
      <c r="G558" s="83" t="s">
        <v>1121</v>
      </c>
      <c r="H558" s="84" t="s">
        <v>1152</v>
      </c>
      <c r="I558" s="85" t="s">
        <v>3480</v>
      </c>
      <c r="J558" s="85" t="s">
        <v>4493</v>
      </c>
      <c r="K558" s="3"/>
      <c r="L558" s="86">
        <v>44029</v>
      </c>
      <c r="M558" s="87">
        <v>1040.8021000009001</v>
      </c>
      <c r="N558" s="88">
        <v>1040.8021000009001</v>
      </c>
      <c r="O558" s="88">
        <v>1568.3717000000199</v>
      </c>
      <c r="P558" s="89">
        <f t="shared" si="8"/>
        <v>0.66361953610925706</v>
      </c>
      <c r="Q558" s="86">
        <v>43879</v>
      </c>
      <c r="R558" s="90">
        <v>5590.5889999999999</v>
      </c>
      <c r="S558" s="90">
        <v>10873.4495229034</v>
      </c>
      <c r="T558" s="3"/>
      <c r="U558" s="91">
        <v>-1.7538711001179801E-2</v>
      </c>
      <c r="V558" s="92">
        <v>-0.58109648998652097</v>
      </c>
      <c r="W558" s="91">
        <v>-5.4099784818390603E-2</v>
      </c>
      <c r="X558" s="92">
        <v>-5.4014688659663097</v>
      </c>
      <c r="Y558" s="91">
        <v>-0.31477143216208803</v>
      </c>
      <c r="Z558" s="92">
        <v>-13.3269873073732</v>
      </c>
      <c r="AA558" s="91">
        <v>-0.14046888615848699</v>
      </c>
      <c r="AB558" s="92">
        <v>6.8511397449474298</v>
      </c>
      <c r="AC558" s="91">
        <v>-0.235198759742198</v>
      </c>
      <c r="AD558" s="92">
        <v>1.82831997817266</v>
      </c>
      <c r="AE558" s="91">
        <v>-0.29988725436123798</v>
      </c>
      <c r="AF558" s="93">
        <v>-9.1493157414370199</v>
      </c>
      <c r="AG558" s="91">
        <v>-4.7899748655254398E-2</v>
      </c>
      <c r="AH558" s="92">
        <v>-5.6962048176501403</v>
      </c>
      <c r="AI558" s="91">
        <v>-0.248555233388324</v>
      </c>
      <c r="AJ558" s="92">
        <v>-10.3721476589271</v>
      </c>
      <c r="AK558" s="91">
        <v>-5.1479463038995199E-2</v>
      </c>
      <c r="AL558" s="91">
        <v>-5.3367185428214699E-3</v>
      </c>
      <c r="AM558" s="92">
        <v>14.426631609778299</v>
      </c>
      <c r="AN558" s="3"/>
      <c r="AO558" s="94">
        <v>7.07358367926645E-2</v>
      </c>
      <c r="AP558" s="94">
        <v>-9.6913452750450199E-2</v>
      </c>
      <c r="AQ558" s="94">
        <v>9.4430959346937002E-2</v>
      </c>
      <c r="AR558" s="94">
        <v>-0.27189152161386998</v>
      </c>
      <c r="AS558" s="95">
        <v>8</v>
      </c>
      <c r="AT558" s="95">
        <v>4</v>
      </c>
      <c r="AU558" s="95">
        <v>6</v>
      </c>
      <c r="AV558" s="96">
        <v>6</v>
      </c>
      <c r="AW558" s="3"/>
      <c r="AX558" s="97">
        <v>0.30473475542094097</v>
      </c>
      <c r="AY558" s="98">
        <v>-0.349339581489858</v>
      </c>
      <c r="AZ558" s="98">
        <v>0.227051155319032</v>
      </c>
      <c r="BA558" s="98">
        <v>-0.46877447702854602</v>
      </c>
      <c r="BB558" s="89">
        <v>3.1206447440126801E-2</v>
      </c>
      <c r="BC558" s="99">
        <v>-40.185002062935403</v>
      </c>
      <c r="BD558" s="86">
        <v>43879</v>
      </c>
      <c r="BE558" s="86">
        <v>43913</v>
      </c>
      <c r="BF558" s="95"/>
      <c r="BG558" s="86"/>
      <c r="BH558" s="3"/>
    </row>
    <row r="559" spans="1:60" x14ac:dyDescent="0.25">
      <c r="A559" s="3"/>
      <c r="B559" s="81" t="s">
        <v>1704</v>
      </c>
      <c r="C559" s="81" t="s">
        <v>4494</v>
      </c>
      <c r="D559" s="81" t="s">
        <v>749</v>
      </c>
      <c r="E559" s="82" t="s">
        <v>1218</v>
      </c>
      <c r="F559" s="82" t="s">
        <v>1110</v>
      </c>
      <c r="G559" s="83" t="s">
        <v>1121</v>
      </c>
      <c r="H559" s="84" t="s">
        <v>1152</v>
      </c>
      <c r="I559" s="85" t="s">
        <v>3480</v>
      </c>
      <c r="J559" s="85" t="s">
        <v>4495</v>
      </c>
      <c r="K559" s="3"/>
      <c r="L559" s="86">
        <v>44029</v>
      </c>
      <c r="M559" s="87">
        <v>837.20150000043202</v>
      </c>
      <c r="N559" s="88">
        <v>837.20150000043202</v>
      </c>
      <c r="O559" s="88">
        <v>1269.2437999993599</v>
      </c>
      <c r="P559" s="89">
        <f t="shared" si="8"/>
        <v>0.65960653107059042</v>
      </c>
      <c r="Q559" s="86">
        <v>43879</v>
      </c>
      <c r="R559" s="90">
        <v>227485.09599999999</v>
      </c>
      <c r="S559" s="90">
        <v>263997.816561035</v>
      </c>
      <c r="T559" s="3"/>
      <c r="U559" s="91">
        <v>-1.7578530208993502E-2</v>
      </c>
      <c r="V559" s="92">
        <v>-0.58507841076789202</v>
      </c>
      <c r="W559" s="91">
        <v>-5.52467508924019E-2</v>
      </c>
      <c r="X559" s="92">
        <v>-5.5161654733674403</v>
      </c>
      <c r="Y559" s="91">
        <v>-0.31979548402421598</v>
      </c>
      <c r="Z559" s="92">
        <v>-13.8293924935861</v>
      </c>
      <c r="AA559" s="91">
        <v>-0.15311127867156801</v>
      </c>
      <c r="AB559" s="92">
        <v>5.5869004936394004</v>
      </c>
      <c r="AC559" s="91">
        <v>-0.25751935461361403</v>
      </c>
      <c r="AD559" s="92">
        <v>-0.40373950896901101</v>
      </c>
      <c r="AE559" s="91">
        <v>-0.33030657297407701</v>
      </c>
      <c r="AF559" s="93">
        <v>-12.191247602721001</v>
      </c>
      <c r="AG559" s="91">
        <v>-4.8554218674326001E-2</v>
      </c>
      <c r="AH559" s="92">
        <v>-5.7616518195572999</v>
      </c>
      <c r="AI559" s="91">
        <v>-0.25457732508686598</v>
      </c>
      <c r="AJ559" s="92">
        <v>-10.9743568287813</v>
      </c>
      <c r="AK559" s="91">
        <v>-0.21669754212605799</v>
      </c>
      <c r="AL559" s="91">
        <v>-2.4424600991551401E-2</v>
      </c>
      <c r="AM559" s="92">
        <v>-2.0951762989279801</v>
      </c>
      <c r="AN559" s="3"/>
      <c r="AO559" s="94">
        <v>7.0692494906324996E-2</v>
      </c>
      <c r="AP559" s="94">
        <v>-9.7022981217451204E-2</v>
      </c>
      <c r="AQ559" s="94">
        <v>9.3060227052774294E-2</v>
      </c>
      <c r="AR559" s="94">
        <v>-0.27280362135585201</v>
      </c>
      <c r="AS559" s="95">
        <v>8</v>
      </c>
      <c r="AT559" s="95">
        <v>4</v>
      </c>
      <c r="AU559" s="95">
        <v>6</v>
      </c>
      <c r="AV559" s="96">
        <v>6</v>
      </c>
      <c r="AW559" s="3"/>
      <c r="AX559" s="97">
        <v>0.30477154244406801</v>
      </c>
      <c r="AY559" s="98">
        <v>-0.39009826366054801</v>
      </c>
      <c r="AZ559" s="98">
        <v>0.180562456702546</v>
      </c>
      <c r="BA559" s="98">
        <v>-0.52253602723158099</v>
      </c>
      <c r="BB559" s="89">
        <v>3.1208255759520399E-2</v>
      </c>
      <c r="BC559" s="99">
        <v>-40.267149620864103</v>
      </c>
      <c r="BD559" s="86">
        <v>43879</v>
      </c>
      <c r="BE559" s="86">
        <v>43913</v>
      </c>
      <c r="BF559" s="95"/>
      <c r="BG559" s="86"/>
      <c r="BH559" s="3"/>
    </row>
    <row r="560" spans="1:60" x14ac:dyDescent="0.25">
      <c r="A560" s="3"/>
      <c r="B560" s="81" t="s">
        <v>1705</v>
      </c>
      <c r="C560" s="81" t="s">
        <v>4496</v>
      </c>
      <c r="D560" s="81" t="s">
        <v>750</v>
      </c>
      <c r="E560" s="82" t="s">
        <v>1170</v>
      </c>
      <c r="F560" s="82" t="s">
        <v>1110</v>
      </c>
      <c r="G560" s="83" t="s">
        <v>1119</v>
      </c>
      <c r="H560" s="84" t="s">
        <v>1152</v>
      </c>
      <c r="I560" s="85" t="s">
        <v>3480</v>
      </c>
      <c r="J560" s="85" t="s">
        <v>4497</v>
      </c>
      <c r="K560" s="3"/>
      <c r="L560" s="86">
        <v>44029</v>
      </c>
      <c r="M560" s="87">
        <v>791.35099999979104</v>
      </c>
      <c r="N560" s="88">
        <v>791.35099999979104</v>
      </c>
      <c r="O560" s="88">
        <v>990.71580000035499</v>
      </c>
      <c r="P560" s="89">
        <f t="shared" si="8"/>
        <v>0.79876691176168535</v>
      </c>
      <c r="Q560" s="86">
        <v>43852</v>
      </c>
      <c r="R560" s="90">
        <v>45403.517999999996</v>
      </c>
      <c r="S560" s="90">
        <v>59132.933343505902</v>
      </c>
      <c r="T560" s="3"/>
      <c r="U560" s="91">
        <v>-1.93429193132033E-4</v>
      </c>
      <c r="V560" s="92">
        <v>1.15343169081825</v>
      </c>
      <c r="W560" s="91">
        <v>-1.48709667455478E-2</v>
      </c>
      <c r="X560" s="92">
        <v>-1.47858705868202</v>
      </c>
      <c r="Y560" s="91">
        <v>-0.19662610801984601</v>
      </c>
      <c r="Z560" s="92">
        <v>-1.5124548931489701</v>
      </c>
      <c r="AA560" s="91">
        <v>-0.120985206222977</v>
      </c>
      <c r="AB560" s="92">
        <v>8.7995077384985105</v>
      </c>
      <c r="AC560" s="91">
        <v>-8.9070564222347506E-2</v>
      </c>
      <c r="AD560" s="92">
        <v>16.441139530157699</v>
      </c>
      <c r="AE560" s="91">
        <v>6.9028136113047402E-3</v>
      </c>
      <c r="AF560" s="93">
        <v>21.5296910558245</v>
      </c>
      <c r="AG560" s="91">
        <v>-3.2380812173869303E-2</v>
      </c>
      <c r="AH560" s="92">
        <v>-4.1443111695116404</v>
      </c>
      <c r="AI560" s="91">
        <v>-0.170494831414544</v>
      </c>
      <c r="AJ560" s="92">
        <v>-2.5661074615491102</v>
      </c>
      <c r="AK560" s="91">
        <v>-0.20864900000014999</v>
      </c>
      <c r="AL560" s="91">
        <v>-2.7743121379899101E-2</v>
      </c>
      <c r="AM560" s="92">
        <v>-11.1260639545362</v>
      </c>
      <c r="AN560" s="3"/>
      <c r="AO560" s="94">
        <v>4.2143403306909001E-2</v>
      </c>
      <c r="AP560" s="94">
        <v>-8.1579555288917596E-2</v>
      </c>
      <c r="AQ560" s="94">
        <v>8.8356007208931303E-2</v>
      </c>
      <c r="AR560" s="94">
        <v>-0.19253832944115901</v>
      </c>
      <c r="AS560" s="95">
        <v>7</v>
      </c>
      <c r="AT560" s="95">
        <v>5</v>
      </c>
      <c r="AU560" s="95">
        <v>6</v>
      </c>
      <c r="AV560" s="96">
        <v>6</v>
      </c>
      <c r="AW560" s="3"/>
      <c r="AX560" s="97">
        <v>0.23279640520049699</v>
      </c>
      <c r="AY560" s="98">
        <v>-0.51483862024360905</v>
      </c>
      <c r="AZ560" s="98">
        <v>0.23791870051240899</v>
      </c>
      <c r="BA560" s="98">
        <v>-0.66003649667436504</v>
      </c>
      <c r="BB560" s="89">
        <v>2.3786052554824001E-2</v>
      </c>
      <c r="BC560" s="99">
        <v>-31.598708731646202</v>
      </c>
      <c r="BD560" s="86">
        <v>43852</v>
      </c>
      <c r="BE560" s="86">
        <v>43924</v>
      </c>
      <c r="BF560" s="95"/>
      <c r="BG560" s="86"/>
      <c r="BH560" s="3"/>
    </row>
    <row r="561" spans="1:60" x14ac:dyDescent="0.25">
      <c r="A561" s="3"/>
      <c r="B561" s="81" t="s">
        <v>1706</v>
      </c>
      <c r="C561" s="81" t="s">
        <v>4498</v>
      </c>
      <c r="D561" s="81" t="s">
        <v>750</v>
      </c>
      <c r="E561" s="82" t="s">
        <v>1216</v>
      </c>
      <c r="F561" s="82" t="s">
        <v>1110</v>
      </c>
      <c r="G561" s="83" t="s">
        <v>1119</v>
      </c>
      <c r="H561" s="84" t="s">
        <v>1152</v>
      </c>
      <c r="I561" s="85" t="s">
        <v>3480</v>
      </c>
      <c r="J561" s="85" t="s">
        <v>4499</v>
      </c>
      <c r="K561" s="3"/>
      <c r="L561" s="86">
        <v>44029</v>
      </c>
      <c r="M561" s="87">
        <v>694.32320000045002</v>
      </c>
      <c r="N561" s="88">
        <v>694.32320000045002</v>
      </c>
      <c r="O561" s="88">
        <v>878.52440000045999</v>
      </c>
      <c r="P561" s="89">
        <f t="shared" si="8"/>
        <v>0.79032887418959163</v>
      </c>
      <c r="Q561" s="86">
        <v>43797</v>
      </c>
      <c r="R561" s="90">
        <v>51218.28</v>
      </c>
      <c r="S561" s="90">
        <v>83343.080328247102</v>
      </c>
      <c r="T561" s="3"/>
      <c r="U561" s="91">
        <v>-2.4809376009216099E-4</v>
      </c>
      <c r="V561" s="92">
        <v>1.1479652341222399</v>
      </c>
      <c r="W561" s="91">
        <v>-1.64846286761531E-2</v>
      </c>
      <c r="X561" s="92">
        <v>-1.6399532517425499</v>
      </c>
      <c r="Y561" s="91">
        <v>-0.20457848708057999</v>
      </c>
      <c r="Z561" s="92">
        <v>-2.3076927992224201</v>
      </c>
      <c r="AA561" s="91">
        <v>-0.138414865376981</v>
      </c>
      <c r="AB561" s="92">
        <v>7.0565418230980903</v>
      </c>
      <c r="AC561" s="91">
        <v>-0.124815449118614</v>
      </c>
      <c r="AD561" s="92">
        <v>12.866651040531</v>
      </c>
      <c r="AE561" s="91">
        <v>-5.1765224203336402E-2</v>
      </c>
      <c r="AF561" s="93">
        <v>15.662887274360401</v>
      </c>
      <c r="AG561" s="91">
        <v>-3.32789863887228E-2</v>
      </c>
      <c r="AH561" s="92">
        <v>-4.2341285910006299</v>
      </c>
      <c r="AI561" s="91">
        <v>-0.17946846507053099</v>
      </c>
      <c r="AJ561" s="92">
        <v>-3.4634708271478298</v>
      </c>
      <c r="AK561" s="91">
        <v>-0.30567679999978298</v>
      </c>
      <c r="AL561" s="91">
        <v>-4.29136603634106E-2</v>
      </c>
      <c r="AM561" s="92">
        <v>-20.828843954513999</v>
      </c>
      <c r="AN561" s="3"/>
      <c r="AO561" s="94">
        <v>4.2086412964636097E-2</v>
      </c>
      <c r="AP561" s="94">
        <v>-8.1629611907410402E-2</v>
      </c>
      <c r="AQ561" s="94">
        <v>8.6568340306257596E-2</v>
      </c>
      <c r="AR561" s="94">
        <v>-0.19390526885312301</v>
      </c>
      <c r="AS561" s="95">
        <v>7</v>
      </c>
      <c r="AT561" s="95">
        <v>5</v>
      </c>
      <c r="AU561" s="95">
        <v>6</v>
      </c>
      <c r="AV561" s="96">
        <v>6</v>
      </c>
      <c r="AW561" s="3"/>
      <c r="AX561" s="97">
        <v>0.23278515468729899</v>
      </c>
      <c r="AY561" s="98">
        <v>-0.58588069309098501</v>
      </c>
      <c r="AZ561" s="98">
        <v>0.17364200117935999</v>
      </c>
      <c r="BA561" s="98">
        <v>-0.74896304582853201</v>
      </c>
      <c r="BB561" s="89">
        <v>2.3783077550469899E-2</v>
      </c>
      <c r="BC561" s="99">
        <v>-31.931725516187701</v>
      </c>
      <c r="BD561" s="86">
        <v>43797</v>
      </c>
      <c r="BE561" s="86">
        <v>43924</v>
      </c>
      <c r="BF561" s="95"/>
      <c r="BG561" s="86"/>
      <c r="BH561" s="3"/>
    </row>
    <row r="562" spans="1:60" x14ac:dyDescent="0.25">
      <c r="A562" s="3"/>
      <c r="B562" s="81" t="s">
        <v>1707</v>
      </c>
      <c r="C562" s="81" t="s">
        <v>4500</v>
      </c>
      <c r="D562" s="81" t="s">
        <v>750</v>
      </c>
      <c r="E562" s="82" t="s">
        <v>1163</v>
      </c>
      <c r="F562" s="82" t="s">
        <v>1110</v>
      </c>
      <c r="G562" s="83" t="s">
        <v>1119</v>
      </c>
      <c r="H562" s="84" t="s">
        <v>1152</v>
      </c>
      <c r="I562" s="85" t="s">
        <v>3480</v>
      </c>
      <c r="J562" s="85" t="s">
        <v>4501</v>
      </c>
      <c r="K562" s="3"/>
      <c r="L562" s="86">
        <v>44029</v>
      </c>
      <c r="M562" s="87">
        <v>1000</v>
      </c>
      <c r="N562" s="88">
        <v>1000</v>
      </c>
      <c r="O562" s="88">
        <v>1000</v>
      </c>
      <c r="P562" s="89">
        <f t="shared" si="8"/>
        <v>1</v>
      </c>
      <c r="Q562" s="86">
        <v>44029</v>
      </c>
      <c r="R562" s="90">
        <v>0</v>
      </c>
      <c r="S562" s="90">
        <v>0</v>
      </c>
      <c r="T562" s="3"/>
      <c r="U562" s="91">
        <v>0</v>
      </c>
      <c r="V562" s="92">
        <v>1.17277461013146</v>
      </c>
      <c r="W562" s="91">
        <v>0</v>
      </c>
      <c r="X562" s="92">
        <v>8.5096158727537806E-3</v>
      </c>
      <c r="Y562" s="91">
        <v>0</v>
      </c>
      <c r="Z562" s="92">
        <v>18.1501559088356</v>
      </c>
      <c r="AA562" s="91">
        <v>0</v>
      </c>
      <c r="AB562" s="92">
        <v>20.8980283607962</v>
      </c>
      <c r="AC562" s="91">
        <v>0</v>
      </c>
      <c r="AD562" s="92">
        <v>25.348195952392398</v>
      </c>
      <c r="AE562" s="91">
        <v>0</v>
      </c>
      <c r="AF562" s="93">
        <v>20.8394096946868</v>
      </c>
      <c r="AG562" s="91">
        <v>0</v>
      </c>
      <c r="AH562" s="92">
        <v>-0.90622995212470403</v>
      </c>
      <c r="AI562" s="91">
        <v>0</v>
      </c>
      <c r="AJ562" s="92">
        <v>14.483375679905301</v>
      </c>
      <c r="AK562" s="91">
        <v>0</v>
      </c>
      <c r="AL562" s="91">
        <v>0</v>
      </c>
      <c r="AM562" s="92">
        <v>9.7388360454788199</v>
      </c>
      <c r="AN562" s="3"/>
      <c r="AO562" s="94">
        <v>0</v>
      </c>
      <c r="AP562" s="94">
        <v>0</v>
      </c>
      <c r="AQ562" s="94">
        <v>0</v>
      </c>
      <c r="AR562" s="94">
        <v>0</v>
      </c>
      <c r="AS562" s="95">
        <v>0</v>
      </c>
      <c r="AT562" s="95">
        <v>0</v>
      </c>
      <c r="AU562" s="95">
        <v>7</v>
      </c>
      <c r="AV562" s="96">
        <v>5</v>
      </c>
      <c r="AW562" s="3"/>
      <c r="AX562" s="97">
        <v>0</v>
      </c>
      <c r="AY562" s="98">
        <v>-113.07365610974399</v>
      </c>
      <c r="AZ562" s="98">
        <v>0.54787164163735702</v>
      </c>
      <c r="BA562" s="98">
        <v>-15.957369743191499</v>
      </c>
      <c r="BB562" s="89">
        <v>0</v>
      </c>
      <c r="BC562" s="99">
        <v>0</v>
      </c>
      <c r="BD562" s="86">
        <v>43664</v>
      </c>
      <c r="BE562" s="86"/>
      <c r="BF562" s="95"/>
      <c r="BG562" s="86"/>
      <c r="BH562" s="3"/>
    </row>
    <row r="563" spans="1:60" x14ac:dyDescent="0.25">
      <c r="A563" s="3"/>
      <c r="B563" s="81" t="s">
        <v>1708</v>
      </c>
      <c r="C563" s="81" t="s">
        <v>4502</v>
      </c>
      <c r="D563" s="81" t="s">
        <v>750</v>
      </c>
      <c r="E563" s="82" t="s">
        <v>1164</v>
      </c>
      <c r="F563" s="82" t="s">
        <v>1110</v>
      </c>
      <c r="G563" s="83" t="s">
        <v>1119</v>
      </c>
      <c r="H563" s="84" t="s">
        <v>1152</v>
      </c>
      <c r="I563" s="85" t="s">
        <v>3480</v>
      </c>
      <c r="J563" s="85" t="s">
        <v>4503</v>
      </c>
      <c r="K563" s="3"/>
      <c r="L563" s="86">
        <v>44029</v>
      </c>
      <c r="M563" s="87">
        <v>1000</v>
      </c>
      <c r="N563" s="88">
        <v>1000</v>
      </c>
      <c r="O563" s="88">
        <v>1000</v>
      </c>
      <c r="P563" s="89">
        <f t="shared" si="8"/>
        <v>1</v>
      </c>
      <c r="Q563" s="86">
        <v>44029</v>
      </c>
      <c r="R563" s="90">
        <v>0</v>
      </c>
      <c r="S563" s="90">
        <v>0</v>
      </c>
      <c r="T563" s="3"/>
      <c r="U563" s="91">
        <v>0</v>
      </c>
      <c r="V563" s="92">
        <v>1.17277461013146</v>
      </c>
      <c r="W563" s="91">
        <v>0</v>
      </c>
      <c r="X563" s="92">
        <v>8.5096158727537806E-3</v>
      </c>
      <c r="Y563" s="91">
        <v>0</v>
      </c>
      <c r="Z563" s="92">
        <v>18.1501559088356</v>
      </c>
      <c r="AA563" s="91">
        <v>0</v>
      </c>
      <c r="AB563" s="92">
        <v>20.8980283607962</v>
      </c>
      <c r="AC563" s="91">
        <v>0</v>
      </c>
      <c r="AD563" s="92">
        <v>25.348195952392398</v>
      </c>
      <c r="AE563" s="91">
        <v>0</v>
      </c>
      <c r="AF563" s="93">
        <v>20.8394096946868</v>
      </c>
      <c r="AG563" s="91">
        <v>0</v>
      </c>
      <c r="AH563" s="92">
        <v>-0.90622995212470403</v>
      </c>
      <c r="AI563" s="91">
        <v>0</v>
      </c>
      <c r="AJ563" s="92">
        <v>14.483375679905301</v>
      </c>
      <c r="AK563" s="91">
        <v>0</v>
      </c>
      <c r="AL563" s="91">
        <v>0</v>
      </c>
      <c r="AM563" s="92">
        <v>9.7388360454788199</v>
      </c>
      <c r="AN563" s="3"/>
      <c r="AO563" s="94">
        <v>0</v>
      </c>
      <c r="AP563" s="94">
        <v>0</v>
      </c>
      <c r="AQ563" s="94">
        <v>0</v>
      </c>
      <c r="AR563" s="94">
        <v>0</v>
      </c>
      <c r="AS563" s="95">
        <v>0</v>
      </c>
      <c r="AT563" s="95">
        <v>0</v>
      </c>
      <c r="AU563" s="95">
        <v>7</v>
      </c>
      <c r="AV563" s="96">
        <v>5</v>
      </c>
      <c r="AW563" s="3"/>
      <c r="AX563" s="97">
        <v>0</v>
      </c>
      <c r="AY563" s="98">
        <v>-113.07365610974399</v>
      </c>
      <c r="AZ563" s="98">
        <v>0.54787164163735702</v>
      </c>
      <c r="BA563" s="98">
        <v>-15.957369743191499</v>
      </c>
      <c r="BB563" s="89">
        <v>0</v>
      </c>
      <c r="BC563" s="99">
        <v>0</v>
      </c>
      <c r="BD563" s="86">
        <v>43664</v>
      </c>
      <c r="BE563" s="86"/>
      <c r="BF563" s="95"/>
      <c r="BG563" s="86"/>
      <c r="BH563" s="3"/>
    </row>
    <row r="564" spans="1:60" x14ac:dyDescent="0.25">
      <c r="A564" s="3"/>
      <c r="B564" s="81" t="s">
        <v>1709</v>
      </c>
      <c r="C564" s="81" t="s">
        <v>4504</v>
      </c>
      <c r="D564" s="81" t="s">
        <v>750</v>
      </c>
      <c r="E564" s="82" t="s">
        <v>1172</v>
      </c>
      <c r="F564" s="82" t="s">
        <v>1110</v>
      </c>
      <c r="G564" s="83" t="s">
        <v>1119</v>
      </c>
      <c r="H564" s="84" t="s">
        <v>1152</v>
      </c>
      <c r="I564" s="85" t="s">
        <v>3480</v>
      </c>
      <c r="J564" s="85" t="s">
        <v>4505</v>
      </c>
      <c r="K564" s="3"/>
      <c r="L564" s="86">
        <v>44029</v>
      </c>
      <c r="M564" s="87">
        <v>1000</v>
      </c>
      <c r="N564" s="88">
        <v>1000</v>
      </c>
      <c r="O564" s="88">
        <v>1000</v>
      </c>
      <c r="P564" s="89">
        <f t="shared" si="8"/>
        <v>1</v>
      </c>
      <c r="Q564" s="86">
        <v>44029</v>
      </c>
      <c r="R564" s="90">
        <v>0</v>
      </c>
      <c r="S564" s="90">
        <v>0</v>
      </c>
      <c r="T564" s="3"/>
      <c r="U564" s="91">
        <v>0</v>
      </c>
      <c r="V564" s="92">
        <v>1.17277461013146</v>
      </c>
      <c r="W564" s="91">
        <v>0</v>
      </c>
      <c r="X564" s="92">
        <v>8.5096158727537806E-3</v>
      </c>
      <c r="Y564" s="91">
        <v>0</v>
      </c>
      <c r="Z564" s="92">
        <v>18.1501559088356</v>
      </c>
      <c r="AA564" s="91">
        <v>0</v>
      </c>
      <c r="AB564" s="92">
        <v>20.8980283607962</v>
      </c>
      <c r="AC564" s="91">
        <v>0</v>
      </c>
      <c r="AD564" s="92">
        <v>25.348195952392398</v>
      </c>
      <c r="AE564" s="91">
        <v>0</v>
      </c>
      <c r="AF564" s="93">
        <v>20.8394096946868</v>
      </c>
      <c r="AG564" s="91">
        <v>0</v>
      </c>
      <c r="AH564" s="92">
        <v>-0.90622995212470403</v>
      </c>
      <c r="AI564" s="91">
        <v>0</v>
      </c>
      <c r="AJ564" s="92">
        <v>14.483375679905301</v>
      </c>
      <c r="AK564" s="91">
        <v>0</v>
      </c>
      <c r="AL564" s="91">
        <v>0</v>
      </c>
      <c r="AM564" s="92">
        <v>5.1069597105233697</v>
      </c>
      <c r="AN564" s="3"/>
      <c r="AO564" s="94">
        <v>0</v>
      </c>
      <c r="AP564" s="94">
        <v>0</v>
      </c>
      <c r="AQ564" s="94">
        <v>0</v>
      </c>
      <c r="AR564" s="94">
        <v>0</v>
      </c>
      <c r="AS564" s="95">
        <v>0</v>
      </c>
      <c r="AT564" s="95">
        <v>0</v>
      </c>
      <c r="AU564" s="95">
        <v>7</v>
      </c>
      <c r="AV564" s="96">
        <v>5</v>
      </c>
      <c r="AW564" s="3"/>
      <c r="AX564" s="97">
        <v>0</v>
      </c>
      <c r="AY564" s="98">
        <v>-113.07365610974399</v>
      </c>
      <c r="AZ564" s="98">
        <v>0.54787164163735702</v>
      </c>
      <c r="BA564" s="98">
        <v>-15.957369743191499</v>
      </c>
      <c r="BB564" s="89">
        <v>0</v>
      </c>
      <c r="BC564" s="99">
        <v>0</v>
      </c>
      <c r="BD564" s="86">
        <v>43664</v>
      </c>
      <c r="BE564" s="86"/>
      <c r="BF564" s="95"/>
      <c r="BG564" s="86"/>
      <c r="BH564" s="3"/>
    </row>
    <row r="565" spans="1:60" x14ac:dyDescent="0.25">
      <c r="A565" s="3"/>
      <c r="B565" s="81" t="s">
        <v>1710</v>
      </c>
      <c r="C565" s="81" t="s">
        <v>4506</v>
      </c>
      <c r="D565" s="81" t="s">
        <v>750</v>
      </c>
      <c r="E565" s="82" t="s">
        <v>1228</v>
      </c>
      <c r="F565" s="82" t="s">
        <v>1110</v>
      </c>
      <c r="G565" s="83" t="s">
        <v>1119</v>
      </c>
      <c r="H565" s="84" t="s">
        <v>1152</v>
      </c>
      <c r="I565" s="85" t="s">
        <v>3480</v>
      </c>
      <c r="J565" s="85" t="s">
        <v>4507</v>
      </c>
      <c r="K565" s="3"/>
      <c r="L565" s="86">
        <v>44029</v>
      </c>
      <c r="M565" s="87">
        <v>726.44639999978199</v>
      </c>
      <c r="N565" s="88">
        <v>726.44639999978199</v>
      </c>
      <c r="O565" s="88">
        <v>912.01510000042595</v>
      </c>
      <c r="P565" s="89">
        <f t="shared" si="8"/>
        <v>0.79652891711929186</v>
      </c>
      <c r="Q565" s="86">
        <v>43852</v>
      </c>
      <c r="R565" s="90">
        <v>223299.59899999999</v>
      </c>
      <c r="S565" s="90">
        <v>257372.96443896499</v>
      </c>
      <c r="T565" s="3"/>
      <c r="U565" s="91">
        <v>-2.0933156429237001E-4</v>
      </c>
      <c r="V565" s="92">
        <v>1.1518414537022199</v>
      </c>
      <c r="W565" s="91">
        <v>-1.53386719066475E-2</v>
      </c>
      <c r="X565" s="92">
        <v>-1.5253575747920001</v>
      </c>
      <c r="Y565" s="91">
        <v>-0.19894042819767499</v>
      </c>
      <c r="Z565" s="92">
        <v>-1.74388691093191</v>
      </c>
      <c r="AA565" s="91">
        <v>-0.126075944251206</v>
      </c>
      <c r="AB565" s="92">
        <v>8.2904339356755408</v>
      </c>
      <c r="AC565" s="91">
        <v>-9.9585282879124895E-2</v>
      </c>
      <c r="AD565" s="92">
        <v>15.3896676644799</v>
      </c>
      <c r="AE565" s="91">
        <v>-1.04752970391928E-2</v>
      </c>
      <c r="AF565" s="93">
        <v>19.791879990778401</v>
      </c>
      <c r="AG565" s="91">
        <v>-3.2641213510032699E-2</v>
      </c>
      <c r="AH565" s="92">
        <v>-4.1703513031316097</v>
      </c>
      <c r="AI565" s="91">
        <v>-0.173107117904583</v>
      </c>
      <c r="AJ565" s="92">
        <v>-2.8273361105530102</v>
      </c>
      <c r="AK565" s="91">
        <v>-0.27355360000015899</v>
      </c>
      <c r="AL565" s="91">
        <v>-3.7695218619774103E-2</v>
      </c>
      <c r="AM565" s="92">
        <v>-17.616523954551699</v>
      </c>
      <c r="AN565" s="3"/>
      <c r="AO565" s="94">
        <v>4.2126848662519499E-2</v>
      </c>
      <c r="AP565" s="94">
        <v>-8.1594085919350606E-2</v>
      </c>
      <c r="AQ565" s="94">
        <v>8.7836771672300501E-2</v>
      </c>
      <c r="AR565" s="94">
        <v>-0.19293517275480601</v>
      </c>
      <c r="AS565" s="95">
        <v>7</v>
      </c>
      <c r="AT565" s="95">
        <v>5</v>
      </c>
      <c r="AU565" s="95">
        <v>6</v>
      </c>
      <c r="AV565" s="96">
        <v>6</v>
      </c>
      <c r="AW565" s="3"/>
      <c r="AX565" s="97">
        <v>0.23279289101308701</v>
      </c>
      <c r="AY565" s="98">
        <v>-0.53558241477367097</v>
      </c>
      <c r="AZ565" s="98">
        <v>0.21915196433519701</v>
      </c>
      <c r="BA565" s="98">
        <v>-0.68605957956242503</v>
      </c>
      <c r="BB565" s="89">
        <v>2.3785163354041301E-2</v>
      </c>
      <c r="BC565" s="99">
        <v>-31.676745264441699</v>
      </c>
      <c r="BD565" s="86">
        <v>43852</v>
      </c>
      <c r="BE565" s="86">
        <v>43924</v>
      </c>
      <c r="BF565" s="95"/>
      <c r="BG565" s="86"/>
      <c r="BH565" s="3"/>
    </row>
    <row r="566" spans="1:60" x14ac:dyDescent="0.25">
      <c r="A566" s="3"/>
      <c r="B566" s="81" t="s">
        <v>133</v>
      </c>
      <c r="C566" s="81" t="s">
        <v>4508</v>
      </c>
      <c r="D566" s="81" t="s">
        <v>750</v>
      </c>
      <c r="E566" s="82" t="s">
        <v>1229</v>
      </c>
      <c r="F566" s="82" t="s">
        <v>1110</v>
      </c>
      <c r="G566" s="83" t="s">
        <v>1119</v>
      </c>
      <c r="H566" s="84" t="s">
        <v>1152</v>
      </c>
      <c r="I566" s="85" t="s">
        <v>3480</v>
      </c>
      <c r="J566" s="85" t="s">
        <v>1096</v>
      </c>
      <c r="K566" s="3"/>
      <c r="L566" s="86">
        <v>44029</v>
      </c>
      <c r="M566" s="87">
        <v>1114.47519999929</v>
      </c>
      <c r="N566" s="88">
        <v>1114.47519999929</v>
      </c>
      <c r="O566" s="88">
        <v>1379.14430000074</v>
      </c>
      <c r="P566" s="89">
        <f t="shared" si="8"/>
        <v>0.80809180011017845</v>
      </c>
      <c r="Q566" s="86">
        <v>43852</v>
      </c>
      <c r="R566" s="90">
        <v>11144.752</v>
      </c>
      <c r="S566" s="90">
        <v>11925.2508740387</v>
      </c>
      <c r="T566" s="3"/>
      <c r="U566" s="91">
        <v>-1.2784652517439099E-4</v>
      </c>
      <c r="V566" s="92">
        <v>1.15998995761402</v>
      </c>
      <c r="W566" s="91">
        <v>-1.2930674483868599E-2</v>
      </c>
      <c r="X566" s="92">
        <v>-1.28455783251411</v>
      </c>
      <c r="Y566" s="91">
        <v>-0.18698090001009399</v>
      </c>
      <c r="Z566" s="92">
        <v>-0.54793409217381805</v>
      </c>
      <c r="AA566" s="91">
        <v>-9.9606427555991098E-2</v>
      </c>
      <c r="AB566" s="92">
        <v>10.9373856051971</v>
      </c>
      <c r="AC566" s="91">
        <v>-4.4249857942340903E-2</v>
      </c>
      <c r="AD566" s="92">
        <v>20.923210158158302</v>
      </c>
      <c r="AE566" s="91">
        <v>8.2108890248491703E-2</v>
      </c>
      <c r="AF566" s="93">
        <v>29.050298719550501</v>
      </c>
      <c r="AG566" s="91">
        <v>-3.1301353253184103E-2</v>
      </c>
      <c r="AH566" s="92">
        <v>-4.03636527744675</v>
      </c>
      <c r="AI566" s="91">
        <v>-0.15959974491124701</v>
      </c>
      <c r="AJ566" s="92">
        <v>-1.4765988112194499</v>
      </c>
      <c r="AK566" s="91">
        <v>0.114475200000015</v>
      </c>
      <c r="AL566" s="91">
        <v>2.99018523783161E-2</v>
      </c>
      <c r="AM566" s="92">
        <v>13.9626750680764</v>
      </c>
      <c r="AN566" s="3"/>
      <c r="AO566" s="94">
        <v>4.2211637177388198E-2</v>
      </c>
      <c r="AP566" s="94">
        <v>-8.1519250365090598E-2</v>
      </c>
      <c r="AQ566" s="94">
        <v>9.0504634003154893E-2</v>
      </c>
      <c r="AR566" s="94">
        <v>-0.190895187019196</v>
      </c>
      <c r="AS566" s="95">
        <v>7</v>
      </c>
      <c r="AT566" s="95">
        <v>5</v>
      </c>
      <c r="AU566" s="95">
        <v>6</v>
      </c>
      <c r="AV566" s="96">
        <v>6</v>
      </c>
      <c r="AW566" s="3"/>
      <c r="AX566" s="97">
        <v>0.232812527795904</v>
      </c>
      <c r="AY566" s="98">
        <v>-0.427776421411181</v>
      </c>
      <c r="AZ566" s="98">
        <v>0.31666231009330698</v>
      </c>
      <c r="BA566" s="98">
        <v>-0.55031067710388004</v>
      </c>
      <c r="BB566" s="89">
        <v>2.37898970749666E-2</v>
      </c>
      <c r="BC566" s="99">
        <v>-31.275001462898199</v>
      </c>
      <c r="BD566" s="86">
        <v>43852</v>
      </c>
      <c r="BE566" s="86">
        <v>43924</v>
      </c>
      <c r="BF566" s="95"/>
      <c r="BG566" s="86"/>
      <c r="BH566" s="3"/>
    </row>
    <row r="567" spans="1:60" x14ac:dyDescent="0.25">
      <c r="A567" s="3"/>
      <c r="B567" s="81" t="s">
        <v>1711</v>
      </c>
      <c r="C567" s="81" t="s">
        <v>4509</v>
      </c>
      <c r="D567" s="81" t="s">
        <v>750</v>
      </c>
      <c r="E567" s="82" t="s">
        <v>1230</v>
      </c>
      <c r="F567" s="82" t="s">
        <v>1110</v>
      </c>
      <c r="G567" s="83" t="s">
        <v>1119</v>
      </c>
      <c r="H567" s="84" t="s">
        <v>1152</v>
      </c>
      <c r="I567" s="85" t="s">
        <v>3480</v>
      </c>
      <c r="J567" s="85" t="s">
        <v>4510</v>
      </c>
      <c r="K567" s="3"/>
      <c r="L567" s="86">
        <v>44029</v>
      </c>
      <c r="M567" s="87">
        <v>681.97209999989695</v>
      </c>
      <c r="N567" s="88">
        <v>681.97209999989695</v>
      </c>
      <c r="O567" s="88">
        <v>861.63750000018604</v>
      </c>
      <c r="P567" s="89">
        <f t="shared" si="8"/>
        <v>0.79148377362841071</v>
      </c>
      <c r="Q567" s="86">
        <v>43797</v>
      </c>
      <c r="R567" s="90">
        <v>33703.915999999997</v>
      </c>
      <c r="S567" s="90">
        <v>37826.5455725098</v>
      </c>
      <c r="T567" s="3"/>
      <c r="U567" s="91">
        <v>-2.4174029567802799E-4</v>
      </c>
      <c r="V567" s="92">
        <v>1.1486005805636501</v>
      </c>
      <c r="W567" s="91">
        <v>-1.62988069896528E-2</v>
      </c>
      <c r="X567" s="92">
        <v>-1.6213710830925301</v>
      </c>
      <c r="Y567" s="91">
        <v>-0.203667459878488</v>
      </c>
      <c r="Z567" s="92">
        <v>-2.21659007901326</v>
      </c>
      <c r="AA567" s="91">
        <v>-0.136427278820483</v>
      </c>
      <c r="AB567" s="92">
        <v>7.2553004787478104</v>
      </c>
      <c r="AC567" s="91">
        <v>-0.120774209319352</v>
      </c>
      <c r="AD567" s="92">
        <v>13.270775020457201</v>
      </c>
      <c r="AE567" s="91">
        <v>-4.5191854285803898E-2</v>
      </c>
      <c r="AF567" s="93">
        <v>16.320224266120899</v>
      </c>
      <c r="AG567" s="91">
        <v>-3.3175761944221401E-2</v>
      </c>
      <c r="AH567" s="92">
        <v>-4.2238061465468499</v>
      </c>
      <c r="AI567" s="91">
        <v>-0.178440901342547</v>
      </c>
      <c r="AJ567" s="92">
        <v>-3.3607144543493601</v>
      </c>
      <c r="AK567" s="91">
        <v>-0.31802789999987002</v>
      </c>
      <c r="AL567" s="91">
        <v>-4.4976794826652601E-2</v>
      </c>
      <c r="AM567" s="92">
        <v>-22.063953954522699</v>
      </c>
      <c r="AN567" s="3"/>
      <c r="AO567" s="94">
        <v>4.20928892654047E-2</v>
      </c>
      <c r="AP567" s="94">
        <v>-8.1623965365870396E-2</v>
      </c>
      <c r="AQ567" s="94">
        <v>8.6773595036065701E-2</v>
      </c>
      <c r="AR567" s="94">
        <v>-0.19374845121463299</v>
      </c>
      <c r="AS567" s="95">
        <v>7</v>
      </c>
      <c r="AT567" s="95">
        <v>5</v>
      </c>
      <c r="AU567" s="95">
        <v>6</v>
      </c>
      <c r="AV567" s="96">
        <v>6</v>
      </c>
      <c r="AW567" s="3"/>
      <c r="AX567" s="97">
        <v>0.232786245117895</v>
      </c>
      <c r="AY567" s="98">
        <v>-0.57777765685841598</v>
      </c>
      <c r="AZ567" s="98">
        <v>0.18097510019629201</v>
      </c>
      <c r="BA567" s="98">
        <v>-0.73884799851384697</v>
      </c>
      <c r="BB567" s="89">
        <v>2.3783397996594399E-2</v>
      </c>
      <c r="BC567" s="99">
        <v>-31.877268572949099</v>
      </c>
      <c r="BD567" s="86">
        <v>43797</v>
      </c>
      <c r="BE567" s="86">
        <v>43924</v>
      </c>
      <c r="BF567" s="95"/>
      <c r="BG567" s="86"/>
      <c r="BH567" s="3"/>
    </row>
    <row r="568" spans="1:60" x14ac:dyDescent="0.25">
      <c r="A568" s="3"/>
      <c r="B568" s="81" t="s">
        <v>1712</v>
      </c>
      <c r="C568" s="81" t="s">
        <v>4511</v>
      </c>
      <c r="D568" s="81" t="s">
        <v>750</v>
      </c>
      <c r="E568" s="82" t="s">
        <v>1218</v>
      </c>
      <c r="F568" s="82" t="s">
        <v>1110</v>
      </c>
      <c r="G568" s="83" t="s">
        <v>1119</v>
      </c>
      <c r="H568" s="84" t="s">
        <v>1152</v>
      </c>
      <c r="I568" s="85" t="s">
        <v>3480</v>
      </c>
      <c r="J568" s="85" t="s">
        <v>4512</v>
      </c>
      <c r="K568" s="3"/>
      <c r="L568" s="86">
        <v>44029</v>
      </c>
      <c r="M568" s="87">
        <v>582.70949999988102</v>
      </c>
      <c r="N568" s="88">
        <v>582.70949999988102</v>
      </c>
      <c r="O568" s="88">
        <v>743.16710000019498</v>
      </c>
      <c r="P568" s="89">
        <f t="shared" si="8"/>
        <v>0.78408947328229162</v>
      </c>
      <c r="Q568" s="86">
        <v>43797</v>
      </c>
      <c r="R568" s="90">
        <v>379395.94400000002</v>
      </c>
      <c r="S568" s="90">
        <v>427388.78563378903</v>
      </c>
      <c r="T568" s="3"/>
      <c r="U568" s="91">
        <v>-2.8222222954354899E-4</v>
      </c>
      <c r="V568" s="92">
        <v>1.1445523871771</v>
      </c>
      <c r="W568" s="91">
        <v>-1.7491966143097702E-2</v>
      </c>
      <c r="X568" s="92">
        <v>-1.7406869984370099</v>
      </c>
      <c r="Y568" s="91">
        <v>-0.209506630024407</v>
      </c>
      <c r="Z568" s="92">
        <v>-2.8005070936051202</v>
      </c>
      <c r="AA568" s="91">
        <v>-0.14913206899291301</v>
      </c>
      <c r="AB568" s="92">
        <v>5.98482146150491</v>
      </c>
      <c r="AC568" s="91">
        <v>-0.14643842701843801</v>
      </c>
      <c r="AD568" s="92">
        <v>10.7043532505486</v>
      </c>
      <c r="AE568" s="91">
        <v>-8.6681121958536098E-2</v>
      </c>
      <c r="AF568" s="93">
        <v>12.1712974988332</v>
      </c>
      <c r="AG568" s="91">
        <v>-3.3840402720670702E-2</v>
      </c>
      <c r="AH568" s="92">
        <v>-4.2902702241917696</v>
      </c>
      <c r="AI568" s="91">
        <v>-0.18502589567098801</v>
      </c>
      <c r="AJ568" s="92">
        <v>-4.0192138871934704</v>
      </c>
      <c r="AK568" s="91">
        <v>-0.41729050000023599</v>
      </c>
      <c r="AL568" s="91">
        <v>-6.2868494810609299E-2</v>
      </c>
      <c r="AM568" s="92">
        <v>-31.990213954559302</v>
      </c>
      <c r="AN568" s="3"/>
      <c r="AO568" s="94">
        <v>4.2050802934681997E-2</v>
      </c>
      <c r="AP568" s="94">
        <v>-8.1661040348117206E-2</v>
      </c>
      <c r="AQ568" s="94">
        <v>8.5451948776608305E-2</v>
      </c>
      <c r="AR568" s="94">
        <v>-0.194757826366113</v>
      </c>
      <c r="AS568" s="95">
        <v>7</v>
      </c>
      <c r="AT568" s="95">
        <v>5</v>
      </c>
      <c r="AU568" s="95">
        <v>6</v>
      </c>
      <c r="AV568" s="96">
        <v>6</v>
      </c>
      <c r="AW568" s="3"/>
      <c r="AX568" s="97">
        <v>0.23277909430093099</v>
      </c>
      <c r="AY568" s="98">
        <v>-0.62959512246834504</v>
      </c>
      <c r="AZ568" s="98">
        <v>0.13408013821163001</v>
      </c>
      <c r="BA568" s="98">
        <v>-0.80340413933208799</v>
      </c>
      <c r="BB568" s="89">
        <v>2.37813205901693E-2</v>
      </c>
      <c r="BC568" s="99">
        <v>-32.226520791882599</v>
      </c>
      <c r="BD568" s="86">
        <v>43797</v>
      </c>
      <c r="BE568" s="86">
        <v>43924</v>
      </c>
      <c r="BF568" s="95"/>
      <c r="BG568" s="86"/>
      <c r="BH568" s="3"/>
    </row>
    <row r="569" spans="1:60" x14ac:dyDescent="0.25">
      <c r="A569" s="3"/>
      <c r="B569" s="81" t="s">
        <v>134</v>
      </c>
      <c r="C569" s="81" t="s">
        <v>4513</v>
      </c>
      <c r="D569" s="81" t="s">
        <v>750</v>
      </c>
      <c r="E569" s="82" t="s">
        <v>1231</v>
      </c>
      <c r="F569" s="82" t="s">
        <v>1110</v>
      </c>
      <c r="G569" s="83" t="s">
        <v>1119</v>
      </c>
      <c r="H569" s="84" t="s">
        <v>1152</v>
      </c>
      <c r="I569" s="85" t="s">
        <v>3480</v>
      </c>
      <c r="J569" s="85" t="s">
        <v>1096</v>
      </c>
      <c r="K569" s="3"/>
      <c r="L569" s="86">
        <v>44029</v>
      </c>
      <c r="M569" s="87">
        <v>979.96879999991495</v>
      </c>
      <c r="N569" s="88">
        <v>979.96879999991495</v>
      </c>
      <c r="O569" s="88">
        <v>979.96879999991495</v>
      </c>
      <c r="P569" s="89">
        <f t="shared" si="8"/>
        <v>1</v>
      </c>
      <c r="Q569" s="86">
        <v>44029</v>
      </c>
      <c r="R569" s="90">
        <v>0</v>
      </c>
      <c r="S569" s="90">
        <v>0</v>
      </c>
      <c r="T569" s="3"/>
      <c r="U569" s="91">
        <v>0</v>
      </c>
      <c r="V569" s="92">
        <v>1.17277461013146</v>
      </c>
      <c r="W569" s="91">
        <v>0</v>
      </c>
      <c r="X569" s="92">
        <v>8.5096158727537806E-3</v>
      </c>
      <c r="Y569" s="91">
        <v>0</v>
      </c>
      <c r="Z569" s="92">
        <v>18.1501559088356</v>
      </c>
      <c r="AA569" s="91">
        <v>0</v>
      </c>
      <c r="AB569" s="92">
        <v>20.8980283607962</v>
      </c>
      <c r="AC569" s="91">
        <v>0</v>
      </c>
      <c r="AD569" s="92">
        <v>25.348195952392398</v>
      </c>
      <c r="AE569" s="91">
        <v>6.2222878364991602E-2</v>
      </c>
      <c r="AF569" s="93">
        <v>27.061697531200501</v>
      </c>
      <c r="AG569" s="91">
        <v>0</v>
      </c>
      <c r="AH569" s="92">
        <v>-0.90622995212470403</v>
      </c>
      <c r="AI569" s="91">
        <v>0</v>
      </c>
      <c r="AJ569" s="92">
        <v>14.483375679905301</v>
      </c>
      <c r="AK569" s="91">
        <v>-2.0031199999721101E-2</v>
      </c>
      <c r="AL569" s="91">
        <v>-4.9720607694325701E-3</v>
      </c>
      <c r="AM569" s="92">
        <v>2.1971240638813501</v>
      </c>
      <c r="AN569" s="3"/>
      <c r="AO569" s="94">
        <v>0</v>
      </c>
      <c r="AP569" s="94">
        <v>0</v>
      </c>
      <c r="AQ569" s="94">
        <v>0</v>
      </c>
      <c r="AR569" s="94">
        <v>0</v>
      </c>
      <c r="AS569" s="95">
        <v>0</v>
      </c>
      <c r="AT569" s="95">
        <v>0</v>
      </c>
      <c r="AU569" s="95">
        <v>7</v>
      </c>
      <c r="AV569" s="96">
        <v>5</v>
      </c>
      <c r="AW569" s="3"/>
      <c r="AX569" s="97">
        <v>0</v>
      </c>
      <c r="AY569" s="98">
        <v>-113.07365610974399</v>
      </c>
      <c r="AZ569" s="98">
        <v>0.54787164163735702</v>
      </c>
      <c r="BA569" s="98">
        <v>-15.957369743191499</v>
      </c>
      <c r="BB569" s="89">
        <v>0</v>
      </c>
      <c r="BC569" s="99">
        <v>0</v>
      </c>
      <c r="BD569" s="86">
        <v>43664</v>
      </c>
      <c r="BE569" s="86"/>
      <c r="BF569" s="95"/>
      <c r="BG569" s="86"/>
      <c r="BH569" s="3"/>
    </row>
    <row r="570" spans="1:60" x14ac:dyDescent="0.25">
      <c r="A570" s="3"/>
      <c r="B570" s="81" t="s">
        <v>1713</v>
      </c>
      <c r="C570" s="81" t="s">
        <v>4514</v>
      </c>
      <c r="D570" s="81" t="s">
        <v>751</v>
      </c>
      <c r="E570" s="82" t="s">
        <v>1170</v>
      </c>
      <c r="F570" s="82" t="s">
        <v>1110</v>
      </c>
      <c r="G570" s="83" t="s">
        <v>1121</v>
      </c>
      <c r="H570" s="84" t="s">
        <v>1133</v>
      </c>
      <c r="I570" s="85" t="s">
        <v>3480</v>
      </c>
      <c r="J570" s="85" t="s">
        <v>4515</v>
      </c>
      <c r="K570" s="3"/>
      <c r="L570" s="86">
        <v>44029</v>
      </c>
      <c r="M570" s="87">
        <v>2523.6442999988799</v>
      </c>
      <c r="N570" s="88">
        <v>2523.6442999988799</v>
      </c>
      <c r="O570" s="88">
        <v>2677.6783999986901</v>
      </c>
      <c r="P570" s="89">
        <f t="shared" si="8"/>
        <v>0.9424747572375064</v>
      </c>
      <c r="Q570" s="86">
        <v>43847</v>
      </c>
      <c r="R570" s="90">
        <v>17205965.953000002</v>
      </c>
      <c r="S570" s="90">
        <v>16431059.712718699</v>
      </c>
      <c r="T570" s="3"/>
      <c r="U570" s="91">
        <v>-5.3053000119689404E-3</v>
      </c>
      <c r="V570" s="92">
        <v>0.64224460893456103</v>
      </c>
      <c r="W570" s="91">
        <v>1.3729047064771301E-2</v>
      </c>
      <c r="X570" s="92">
        <v>1.38141432234988</v>
      </c>
      <c r="Y570" s="91">
        <v>-5.7525242762494599E-2</v>
      </c>
      <c r="Z570" s="92">
        <v>12.3976316325861</v>
      </c>
      <c r="AA570" s="91">
        <v>2.2082896774009E-2</v>
      </c>
      <c r="AB570" s="92">
        <v>23.106318038189801</v>
      </c>
      <c r="AC570" s="91">
        <v>7.2469917842681794E-2</v>
      </c>
      <c r="AD570" s="92">
        <v>32.595187736675101</v>
      </c>
      <c r="AE570" s="91">
        <v>0.131587668636785</v>
      </c>
      <c r="AF570" s="93">
        <v>33.9981765583507</v>
      </c>
      <c r="AG570" s="91">
        <v>-1.6275397592835399E-4</v>
      </c>
      <c r="AH570" s="92">
        <v>-0.92250534971753995</v>
      </c>
      <c r="AI570" s="91">
        <v>-3.0416219074140799E-2</v>
      </c>
      <c r="AJ570" s="92">
        <v>11.441753772494801</v>
      </c>
      <c r="AK570" s="91">
        <v>1.5236442999984099</v>
      </c>
      <c r="AL570" s="91">
        <v>6.3553646417858503E-2</v>
      </c>
      <c r="AM570" s="92">
        <v>58.546025901450797</v>
      </c>
      <c r="AN570" s="3"/>
      <c r="AO570" s="94">
        <v>1.6173791076653302E-2</v>
      </c>
      <c r="AP570" s="94">
        <v>-3.4529292179286103E-2</v>
      </c>
      <c r="AQ570" s="94">
        <v>5.0000083860140897E-2</v>
      </c>
      <c r="AR570" s="94">
        <v>-8.8439065821148702E-2</v>
      </c>
      <c r="AS570" s="95">
        <v>8</v>
      </c>
      <c r="AT570" s="95">
        <v>4</v>
      </c>
      <c r="AU570" s="95">
        <v>7</v>
      </c>
      <c r="AV570" s="96">
        <v>5</v>
      </c>
      <c r="AW570" s="3"/>
      <c r="AX570" s="97">
        <v>8.6838264767575293E-2</v>
      </c>
      <c r="AY570" s="98">
        <v>4.4030086824705002E-2</v>
      </c>
      <c r="AZ570" s="98">
        <v>0.73742419042264395</v>
      </c>
      <c r="BA570" s="98">
        <v>5.7172163681627801E-2</v>
      </c>
      <c r="BB570" s="89">
        <v>8.9301628090743199E-3</v>
      </c>
      <c r="BC570" s="99">
        <v>-16.415395515767202</v>
      </c>
      <c r="BD570" s="86">
        <v>43847</v>
      </c>
      <c r="BE570" s="86">
        <v>43913</v>
      </c>
      <c r="BF570" s="95"/>
      <c r="BG570" s="86"/>
      <c r="BH570" s="3"/>
    </row>
    <row r="571" spans="1:60" x14ac:dyDescent="0.25">
      <c r="A571" s="3"/>
      <c r="B571" s="81" t="s">
        <v>1714</v>
      </c>
      <c r="C571" s="81" t="s">
        <v>4516</v>
      </c>
      <c r="D571" s="81" t="s">
        <v>751</v>
      </c>
      <c r="E571" s="82" t="s">
        <v>1216</v>
      </c>
      <c r="F571" s="82" t="s">
        <v>1110</v>
      </c>
      <c r="G571" s="83" t="s">
        <v>1121</v>
      </c>
      <c r="H571" s="84" t="s">
        <v>1133</v>
      </c>
      <c r="I571" s="85" t="s">
        <v>3480</v>
      </c>
      <c r="J571" s="85" t="s">
        <v>4517</v>
      </c>
      <c r="K571" s="3"/>
      <c r="L571" s="86">
        <v>44029</v>
      </c>
      <c r="M571" s="87">
        <v>14844.147200003301</v>
      </c>
      <c r="N571" s="88">
        <v>14844.147200003301</v>
      </c>
      <c r="O571" s="88">
        <v>15858.639400005301</v>
      </c>
      <c r="P571" s="89">
        <f t="shared" si="8"/>
        <v>0.93602905177340368</v>
      </c>
      <c r="Q571" s="86">
        <v>43847</v>
      </c>
      <c r="R571" s="90">
        <v>32497377.227000002</v>
      </c>
      <c r="S571" s="90">
        <v>32495547.4985625</v>
      </c>
      <c r="T571" s="3"/>
      <c r="U571" s="91">
        <v>-5.3428253577294501E-3</v>
      </c>
      <c r="V571" s="92">
        <v>0.63849207435850996</v>
      </c>
      <c r="W571" s="91">
        <v>1.2582957955601199E-2</v>
      </c>
      <c r="X571" s="92">
        <v>1.26680541143287</v>
      </c>
      <c r="Y571" s="91">
        <v>-6.3970948226633503E-2</v>
      </c>
      <c r="Z571" s="92">
        <v>11.753061086172201</v>
      </c>
      <c r="AA571" s="91">
        <v>8.05686416606477E-3</v>
      </c>
      <c r="AB571" s="92">
        <v>21.703714777395401</v>
      </c>
      <c r="AC571" s="91">
        <v>4.3255037575363503E-2</v>
      </c>
      <c r="AD571" s="92">
        <v>29.673699709935999</v>
      </c>
      <c r="AE571" s="91">
        <v>8.5675466838438297E-2</v>
      </c>
      <c r="AF571" s="93">
        <v>29.4069563785451</v>
      </c>
      <c r="AG571" s="91">
        <v>-8.0347554830950696E-4</v>
      </c>
      <c r="AH571" s="92">
        <v>-0.98657750695565505</v>
      </c>
      <c r="AI571" s="91">
        <v>-3.7664425644834403E-2</v>
      </c>
      <c r="AJ571" s="92">
        <v>10.7169331154291</v>
      </c>
      <c r="AK571" s="91">
        <v>1.0720216645020999</v>
      </c>
      <c r="AL571" s="91">
        <v>4.9686290194586001E-2</v>
      </c>
      <c r="AM571" s="92">
        <v>13.3837623518193</v>
      </c>
      <c r="AN571" s="3"/>
      <c r="AO571" s="94">
        <v>1.61354534830025E-2</v>
      </c>
      <c r="AP571" s="94">
        <v>-3.4565673188808398E-2</v>
      </c>
      <c r="AQ571" s="94">
        <v>4.8813031189638402E-2</v>
      </c>
      <c r="AR571" s="94">
        <v>-8.9503973064856801E-2</v>
      </c>
      <c r="AS571" s="95">
        <v>8</v>
      </c>
      <c r="AT571" s="95">
        <v>4</v>
      </c>
      <c r="AU571" s="95">
        <v>7</v>
      </c>
      <c r="AV571" s="96">
        <v>5</v>
      </c>
      <c r="AW571" s="3"/>
      <c r="AX571" s="97">
        <v>8.6838036668486898E-2</v>
      </c>
      <c r="AY571" s="98">
        <v>-0.105847083262915</v>
      </c>
      <c r="AZ571" s="98">
        <v>0.68374937587850604</v>
      </c>
      <c r="BA571" s="98">
        <v>-0.13676256873554801</v>
      </c>
      <c r="BB571" s="89">
        <v>8.9296442975046394E-3</v>
      </c>
      <c r="BC571" s="99">
        <v>-16.623149272199999</v>
      </c>
      <c r="BD571" s="86">
        <v>43847</v>
      </c>
      <c r="BE571" s="86">
        <v>43913</v>
      </c>
      <c r="BF571" s="95"/>
      <c r="BG571" s="86"/>
      <c r="BH571" s="3"/>
    </row>
    <row r="572" spans="1:60" x14ac:dyDescent="0.25">
      <c r="A572" s="3"/>
      <c r="B572" s="81" t="s">
        <v>1715</v>
      </c>
      <c r="C572" s="81" t="s">
        <v>4518</v>
      </c>
      <c r="D572" s="81" t="s">
        <v>751</v>
      </c>
      <c r="E572" s="82" t="s">
        <v>1163</v>
      </c>
      <c r="F572" s="82" t="s">
        <v>1110</v>
      </c>
      <c r="G572" s="83" t="s">
        <v>1121</v>
      </c>
      <c r="H572" s="84" t="s">
        <v>1133</v>
      </c>
      <c r="I572" s="85" t="s">
        <v>3480</v>
      </c>
      <c r="J572" s="85" t="s">
        <v>4519</v>
      </c>
      <c r="K572" s="3"/>
      <c r="L572" s="86">
        <v>44029</v>
      </c>
      <c r="M572" s="87">
        <v>1742.62010000087</v>
      </c>
      <c r="N572" s="88">
        <v>1742.62010000087</v>
      </c>
      <c r="O572" s="88">
        <v>1858.2013000007701</v>
      </c>
      <c r="P572" s="89">
        <f t="shared" si="8"/>
        <v>0.93779941925567911</v>
      </c>
      <c r="Q572" s="86">
        <v>43847</v>
      </c>
      <c r="R572" s="90">
        <v>8633437.2479999997</v>
      </c>
      <c r="S572" s="90">
        <v>7997653.0564140603</v>
      </c>
      <c r="T572" s="3"/>
      <c r="U572" s="91">
        <v>-5.3324774544307703E-3</v>
      </c>
      <c r="V572" s="92">
        <v>0.63952686468837805</v>
      </c>
      <c r="W572" s="91">
        <v>1.2898408554974599E-2</v>
      </c>
      <c r="X572" s="92">
        <v>1.2983504713702101</v>
      </c>
      <c r="Y572" s="91">
        <v>-6.2200580744538499E-2</v>
      </c>
      <c r="Z572" s="92">
        <v>11.9300978343817</v>
      </c>
      <c r="AA572" s="91">
        <v>1.1899348473889401E-2</v>
      </c>
      <c r="AB572" s="92">
        <v>22.087963208177801</v>
      </c>
      <c r="AC572" s="91">
        <v>5.1218977077951401E-2</v>
      </c>
      <c r="AD572" s="92">
        <v>30.4700936602021</v>
      </c>
      <c r="AE572" s="91">
        <v>9.8128351110062795E-2</v>
      </c>
      <c r="AF572" s="93">
        <v>30.6522448057076</v>
      </c>
      <c r="AG572" s="91">
        <v>-6.2693792642676304E-4</v>
      </c>
      <c r="AH572" s="92">
        <v>-0.96892374476737997</v>
      </c>
      <c r="AI572" s="91">
        <v>-3.5674112519700402E-2</v>
      </c>
      <c r="AJ572" s="92">
        <v>10.9159644279425</v>
      </c>
      <c r="AK572" s="91">
        <v>0.57740291833411905</v>
      </c>
      <c r="AL572" s="91">
        <v>4.7226919916283798E-2</v>
      </c>
      <c r="AM572" s="92">
        <v>77.314869747147895</v>
      </c>
      <c r="AN572" s="3"/>
      <c r="AO572" s="94">
        <v>1.6145978908753002E-2</v>
      </c>
      <c r="AP572" s="94">
        <v>-3.4555621354229502E-2</v>
      </c>
      <c r="AQ572" s="94">
        <v>4.91397502537438E-2</v>
      </c>
      <c r="AR572" s="94">
        <v>-8.9210850045637904E-2</v>
      </c>
      <c r="AS572" s="95">
        <v>8</v>
      </c>
      <c r="AT572" s="95">
        <v>4</v>
      </c>
      <c r="AU572" s="95">
        <v>7</v>
      </c>
      <c r="AV572" s="96">
        <v>5</v>
      </c>
      <c r="AW572" s="3"/>
      <c r="AX572" s="97">
        <v>8.68378020607634E-2</v>
      </c>
      <c r="AY572" s="98">
        <v>-6.4778907242271103E-2</v>
      </c>
      <c r="AZ572" s="98">
        <v>0.69845849640205404</v>
      </c>
      <c r="BA572" s="98">
        <v>-8.3813359632472398E-2</v>
      </c>
      <c r="BB572" s="89">
        <v>8.9297562990122998E-3</v>
      </c>
      <c r="BC572" s="99">
        <v>-16.566003909276301</v>
      </c>
      <c r="BD572" s="86">
        <v>43847</v>
      </c>
      <c r="BE572" s="86">
        <v>43913</v>
      </c>
      <c r="BF572" s="95"/>
      <c r="BG572" s="86"/>
      <c r="BH572" s="3"/>
    </row>
    <row r="573" spans="1:60" x14ac:dyDescent="0.25">
      <c r="A573" s="3"/>
      <c r="B573" s="81" t="s">
        <v>1716</v>
      </c>
      <c r="C573" s="81" t="s">
        <v>4520</v>
      </c>
      <c r="D573" s="81" t="s">
        <v>751</v>
      </c>
      <c r="E573" s="82" t="s">
        <v>1164</v>
      </c>
      <c r="F573" s="82" t="s">
        <v>1110</v>
      </c>
      <c r="G573" s="83" t="s">
        <v>1121</v>
      </c>
      <c r="H573" s="84" t="s">
        <v>1133</v>
      </c>
      <c r="I573" s="85" t="s">
        <v>3480</v>
      </c>
      <c r="J573" s="85" t="s">
        <v>4521</v>
      </c>
      <c r="K573" s="3"/>
      <c r="L573" s="86">
        <v>44029</v>
      </c>
      <c r="M573" s="87">
        <v>1000</v>
      </c>
      <c r="N573" s="88">
        <v>1000</v>
      </c>
      <c r="O573" s="88">
        <v>1000</v>
      </c>
      <c r="P573" s="89">
        <f t="shared" si="8"/>
        <v>1</v>
      </c>
      <c r="Q573" s="86">
        <v>44029</v>
      </c>
      <c r="R573" s="90">
        <v>0</v>
      </c>
      <c r="S573" s="90">
        <v>0</v>
      </c>
      <c r="T573" s="3"/>
      <c r="U573" s="91">
        <v>0</v>
      </c>
      <c r="V573" s="92">
        <v>1.17277461013146</v>
      </c>
      <c r="W573" s="91">
        <v>0</v>
      </c>
      <c r="X573" s="92">
        <v>8.5096158727537806E-3</v>
      </c>
      <c r="Y573" s="91">
        <v>0</v>
      </c>
      <c r="Z573" s="92">
        <v>18.1501559088356</v>
      </c>
      <c r="AA573" s="91">
        <v>0</v>
      </c>
      <c r="AB573" s="92">
        <v>20.8980283607962</v>
      </c>
      <c r="AC573" s="91">
        <v>0</v>
      </c>
      <c r="AD573" s="92">
        <v>25.348195952392398</v>
      </c>
      <c r="AE573" s="91">
        <v>0</v>
      </c>
      <c r="AF573" s="93">
        <v>20.8394096946868</v>
      </c>
      <c r="AG573" s="91">
        <v>0</v>
      </c>
      <c r="AH573" s="92">
        <v>-0.90622995212470403</v>
      </c>
      <c r="AI573" s="91">
        <v>0</v>
      </c>
      <c r="AJ573" s="92">
        <v>14.483375679905301</v>
      </c>
      <c r="AK573" s="91">
        <v>0</v>
      </c>
      <c r="AL573" s="91">
        <v>0</v>
      </c>
      <c r="AM573" s="92">
        <v>-70.926801953697606</v>
      </c>
      <c r="AN573" s="3"/>
      <c r="AO573" s="94">
        <v>0</v>
      </c>
      <c r="AP573" s="94">
        <v>0</v>
      </c>
      <c r="AQ573" s="94">
        <v>0</v>
      </c>
      <c r="AR573" s="94">
        <v>0</v>
      </c>
      <c r="AS573" s="95">
        <v>0</v>
      </c>
      <c r="AT573" s="95">
        <v>0</v>
      </c>
      <c r="AU573" s="95">
        <v>7</v>
      </c>
      <c r="AV573" s="96">
        <v>5</v>
      </c>
      <c r="AW573" s="3"/>
      <c r="AX573" s="97">
        <v>0</v>
      </c>
      <c r="AY573" s="98">
        <v>-113.07365610974399</v>
      </c>
      <c r="AZ573" s="98">
        <v>0.54787164163735702</v>
      </c>
      <c r="BA573" s="98">
        <v>-15.957369743191499</v>
      </c>
      <c r="BB573" s="89">
        <v>0</v>
      </c>
      <c r="BC573" s="99">
        <v>0</v>
      </c>
      <c r="BD573" s="86">
        <v>43664</v>
      </c>
      <c r="BE573" s="86"/>
      <c r="BF573" s="95"/>
      <c r="BG573" s="86"/>
      <c r="BH573" s="3"/>
    </row>
    <row r="574" spans="1:60" x14ac:dyDescent="0.25">
      <c r="A574" s="3"/>
      <c r="B574" s="81" t="s">
        <v>1717</v>
      </c>
      <c r="C574" s="81" t="s">
        <v>4522</v>
      </c>
      <c r="D574" s="81" t="s">
        <v>751</v>
      </c>
      <c r="E574" s="82" t="s">
        <v>1172</v>
      </c>
      <c r="F574" s="82" t="s">
        <v>1110</v>
      </c>
      <c r="G574" s="83" t="s">
        <v>1121</v>
      </c>
      <c r="H574" s="84" t="s">
        <v>1133</v>
      </c>
      <c r="I574" s="85" t="s">
        <v>3480</v>
      </c>
      <c r="J574" s="85" t="s">
        <v>4523</v>
      </c>
      <c r="K574" s="3"/>
      <c r="L574" s="86">
        <v>44029</v>
      </c>
      <c r="M574" s="87">
        <v>1650.37350000069</v>
      </c>
      <c r="N574" s="88">
        <v>1650.37350000069</v>
      </c>
      <c r="O574" s="88">
        <v>1751.1063000001</v>
      </c>
      <c r="P574" s="89">
        <f t="shared" si="8"/>
        <v>0.94247476580981737</v>
      </c>
      <c r="Q574" s="86">
        <v>43847</v>
      </c>
      <c r="R574" s="90">
        <v>2681475.1940000001</v>
      </c>
      <c r="S574" s="90">
        <v>2701307.2009921898</v>
      </c>
      <c r="T574" s="3"/>
      <c r="U574" s="91">
        <v>-5.3053443398312101E-3</v>
      </c>
      <c r="V574" s="92">
        <v>0.64224017614833395</v>
      </c>
      <c r="W574" s="91">
        <v>1.3728988005823299E-2</v>
      </c>
      <c r="X574" s="92">
        <v>1.3814084164550899</v>
      </c>
      <c r="Y574" s="91">
        <v>-5.7525234190543402E-2</v>
      </c>
      <c r="Z574" s="92">
        <v>12.3976324897812</v>
      </c>
      <c r="AA574" s="91">
        <v>2.2082957260863598E-2</v>
      </c>
      <c r="AB574" s="92">
        <v>23.1063240868971</v>
      </c>
      <c r="AC574" s="91">
        <v>7.2469954729967895E-2</v>
      </c>
      <c r="AD574" s="92">
        <v>32.595191425411002</v>
      </c>
      <c r="AE574" s="91">
        <v>0.131588106285635</v>
      </c>
      <c r="AF574" s="93">
        <v>33.998220323235699</v>
      </c>
      <c r="AG574" s="91">
        <v>-1.62845699378522E-4</v>
      </c>
      <c r="AH574" s="92">
        <v>-0.92251452206255602</v>
      </c>
      <c r="AI574" s="91">
        <v>-3.0416243866966401E-2</v>
      </c>
      <c r="AJ574" s="92">
        <v>11.441751293212301</v>
      </c>
      <c r="AK574" s="91">
        <v>0.65037350000115102</v>
      </c>
      <c r="AL574" s="91">
        <v>6.3811393587457105E-2</v>
      </c>
      <c r="AM574" s="92">
        <v>70.144309710594797</v>
      </c>
      <c r="AN574" s="3"/>
      <c r="AO574" s="94">
        <v>1.6173756959688E-2</v>
      </c>
      <c r="AP574" s="94">
        <v>-3.4529253802247702E-2</v>
      </c>
      <c r="AQ574" s="94">
        <v>5.0000075625575797E-2</v>
      </c>
      <c r="AR574" s="94">
        <v>-8.8439138477115195E-2</v>
      </c>
      <c r="AS574" s="95">
        <v>8</v>
      </c>
      <c r="AT574" s="95">
        <v>4</v>
      </c>
      <c r="AU574" s="95">
        <v>7</v>
      </c>
      <c r="AV574" s="96">
        <v>5</v>
      </c>
      <c r="AW574" s="3"/>
      <c r="AX574" s="97">
        <v>8.6838197001343403E-2</v>
      </c>
      <c r="AY574" s="98">
        <v>4.4032352984856998E-2</v>
      </c>
      <c r="AZ574" s="98">
        <v>0.73742504573783696</v>
      </c>
      <c r="BA574" s="98">
        <v>5.71750972339942E-2</v>
      </c>
      <c r="BB574" s="89">
        <v>8.9301558259285204E-3</v>
      </c>
      <c r="BC574" s="99">
        <v>-16.415388374734899</v>
      </c>
      <c r="BD574" s="86">
        <v>43847</v>
      </c>
      <c r="BE574" s="86">
        <v>43913</v>
      </c>
      <c r="BF574" s="95"/>
      <c r="BG574" s="86"/>
      <c r="BH574" s="3"/>
    </row>
    <row r="575" spans="1:60" x14ac:dyDescent="0.25">
      <c r="A575" s="3"/>
      <c r="B575" s="81" t="s">
        <v>135</v>
      </c>
      <c r="C575" s="81" t="s">
        <v>4524</v>
      </c>
      <c r="D575" s="81" t="s">
        <v>751</v>
      </c>
      <c r="E575" s="82" t="s">
        <v>1228</v>
      </c>
      <c r="F575" s="82" t="s">
        <v>1110</v>
      </c>
      <c r="G575" s="83" t="s">
        <v>1121</v>
      </c>
      <c r="H575" s="84" t="s">
        <v>1133</v>
      </c>
      <c r="I575" s="85" t="s">
        <v>3480</v>
      </c>
      <c r="J575" s="85" t="s">
        <v>4525</v>
      </c>
      <c r="K575" s="3"/>
      <c r="L575" s="86">
        <v>44029</v>
      </c>
      <c r="M575" s="87">
        <v>1600.6330999992799</v>
      </c>
      <c r="N575" s="88">
        <v>1600.6330999992799</v>
      </c>
      <c r="O575" s="88">
        <v>1705.01490000077</v>
      </c>
      <c r="P575" s="89">
        <f t="shared" si="8"/>
        <v>0.93877953793750246</v>
      </c>
      <c r="Q575" s="86">
        <v>43847</v>
      </c>
      <c r="R575" s="90">
        <v>6386567.7180000003</v>
      </c>
      <c r="S575" s="90">
        <v>7117412.7100781202</v>
      </c>
      <c r="T575" s="3"/>
      <c r="U575" s="91">
        <v>-5.3267918010533304E-3</v>
      </c>
      <c r="V575" s="92">
        <v>0.64009543002612201</v>
      </c>
      <c r="W575" s="91">
        <v>1.30727736523113E-2</v>
      </c>
      <c r="X575" s="92">
        <v>1.31578698110388</v>
      </c>
      <c r="Y575" s="91">
        <v>-6.1220462062919999E-2</v>
      </c>
      <c r="Z575" s="92">
        <v>12.028109702543601</v>
      </c>
      <c r="AA575" s="91">
        <v>1.4029953999852299E-2</v>
      </c>
      <c r="AB575" s="92">
        <v>22.301023760781401</v>
      </c>
      <c r="AC575" s="91">
        <v>5.5647276269155603E-2</v>
      </c>
      <c r="AD575" s="92">
        <v>30.912923579308</v>
      </c>
      <c r="AE575" s="91">
        <v>0.10507311689434599</v>
      </c>
      <c r="AF575" s="93">
        <v>31.346721384121299</v>
      </c>
      <c r="AG575" s="91">
        <v>-5.2963465805078202E-4</v>
      </c>
      <c r="AH575" s="92">
        <v>-0.95919341792978197</v>
      </c>
      <c r="AI575" s="91">
        <v>-3.4572110652334197E-2</v>
      </c>
      <c r="AJ575" s="92">
        <v>11.0261646146682</v>
      </c>
      <c r="AK575" s="91">
        <v>0.60063309999881298</v>
      </c>
      <c r="AL575" s="91">
        <v>3.6710268597744303E-2</v>
      </c>
      <c r="AM575" s="92">
        <v>33.862884338654098</v>
      </c>
      <c r="AN575" s="3"/>
      <c r="AO575" s="94">
        <v>1.6151807949427201E-2</v>
      </c>
      <c r="AP575" s="94">
        <v>-3.4550091848359402E-2</v>
      </c>
      <c r="AQ575" s="94">
        <v>4.9320384801831103E-2</v>
      </c>
      <c r="AR575" s="94">
        <v>-8.9048802152392498E-2</v>
      </c>
      <c r="AS575" s="95">
        <v>8</v>
      </c>
      <c r="AT575" s="95">
        <v>4</v>
      </c>
      <c r="AU575" s="95">
        <v>7</v>
      </c>
      <c r="AV575" s="96">
        <v>5</v>
      </c>
      <c r="AW575" s="3"/>
      <c r="AX575" s="97">
        <v>8.6837772999570004E-2</v>
      </c>
      <c r="AY575" s="98">
        <v>-4.20097973445763E-2</v>
      </c>
      <c r="AZ575" s="98">
        <v>0.70661260692486405</v>
      </c>
      <c r="BA575" s="98">
        <v>-5.4394748402501102E-2</v>
      </c>
      <c r="BB575" s="89">
        <v>8.9298285953736904E-3</v>
      </c>
      <c r="BC575" s="99">
        <v>-16.5343833652732</v>
      </c>
      <c r="BD575" s="86">
        <v>43847</v>
      </c>
      <c r="BE575" s="86">
        <v>43913</v>
      </c>
      <c r="BF575" s="95"/>
      <c r="BG575" s="86"/>
      <c r="BH575" s="3"/>
    </row>
    <row r="576" spans="1:60" x14ac:dyDescent="0.25">
      <c r="A576" s="3"/>
      <c r="B576" s="81" t="s">
        <v>1718</v>
      </c>
      <c r="C576" s="81" t="s">
        <v>4526</v>
      </c>
      <c r="D576" s="81" t="s">
        <v>751</v>
      </c>
      <c r="E576" s="82" t="s">
        <v>1230</v>
      </c>
      <c r="F576" s="82" t="s">
        <v>1110</v>
      </c>
      <c r="G576" s="83" t="s">
        <v>1121</v>
      </c>
      <c r="H576" s="84" t="s">
        <v>1133</v>
      </c>
      <c r="I576" s="85" t="s">
        <v>3480</v>
      </c>
      <c r="J576" s="85" t="s">
        <v>4527</v>
      </c>
      <c r="K576" s="3"/>
      <c r="L576" s="86">
        <v>44029</v>
      </c>
      <c r="M576" s="87">
        <v>2145.3498000018299</v>
      </c>
      <c r="N576" s="88">
        <v>2145.3498000018299</v>
      </c>
      <c r="O576" s="88">
        <v>2289.2349999993999</v>
      </c>
      <c r="P576" s="89">
        <f t="shared" si="8"/>
        <v>0.93714703820376344</v>
      </c>
      <c r="Q576" s="86">
        <v>43847</v>
      </c>
      <c r="R576" s="90">
        <v>2916338.5469999998</v>
      </c>
      <c r="S576" s="90">
        <v>2611325.4546718802</v>
      </c>
      <c r="T576" s="3"/>
      <c r="U576" s="91">
        <v>-5.3362773660410303E-3</v>
      </c>
      <c r="V576" s="92">
        <v>0.639146873527352</v>
      </c>
      <c r="W576" s="91">
        <v>1.27821058831614E-2</v>
      </c>
      <c r="X576" s="92">
        <v>1.2867202041889001</v>
      </c>
      <c r="Y576" s="91">
        <v>-6.2852961796161302E-2</v>
      </c>
      <c r="Z576" s="92">
        <v>11.8648597292195</v>
      </c>
      <c r="AA576" s="91">
        <v>1.04825772450567E-2</v>
      </c>
      <c r="AB576" s="92">
        <v>21.946286085294599</v>
      </c>
      <c r="AC576" s="91">
        <v>4.8278421132636098E-2</v>
      </c>
      <c r="AD576" s="92">
        <v>30.176038065663299</v>
      </c>
      <c r="AE576" s="91">
        <v>9.3524363574106206E-2</v>
      </c>
      <c r="AF576" s="93">
        <v>30.1918460520974</v>
      </c>
      <c r="AG576" s="91">
        <v>-6.9208839158818602E-4</v>
      </c>
      <c r="AH576" s="92">
        <v>-0.97543879128352295</v>
      </c>
      <c r="AI576" s="91">
        <v>-3.6407569340553898E-2</v>
      </c>
      <c r="AJ576" s="92">
        <v>10.8426187458535</v>
      </c>
      <c r="AK576" s="91">
        <v>1.14534980000113</v>
      </c>
      <c r="AL576" s="91">
        <v>5.2118968986178502E-2</v>
      </c>
      <c r="AM576" s="92">
        <v>20.7165759017225</v>
      </c>
      <c r="AN576" s="3"/>
      <c r="AO576" s="94">
        <v>1.6142109971042401E-2</v>
      </c>
      <c r="AP576" s="94">
        <v>-3.4559331023047E-2</v>
      </c>
      <c r="AQ576" s="94">
        <v>4.9019377498552799E-2</v>
      </c>
      <c r="AR576" s="94">
        <v>-8.9318784961505998E-2</v>
      </c>
      <c r="AS576" s="95">
        <v>8</v>
      </c>
      <c r="AT576" s="95">
        <v>4</v>
      </c>
      <c r="AU576" s="95">
        <v>7</v>
      </c>
      <c r="AV576" s="96">
        <v>5</v>
      </c>
      <c r="AW576" s="3"/>
      <c r="AX576" s="97">
        <v>8.6837870910530898E-2</v>
      </c>
      <c r="AY576" s="98">
        <v>-7.9921007973666705E-2</v>
      </c>
      <c r="AZ576" s="98">
        <v>0.69303504917843395</v>
      </c>
      <c r="BA576" s="98">
        <v>-0.103352936917076</v>
      </c>
      <c r="BB576" s="89">
        <v>8.9297132177944202E-3</v>
      </c>
      <c r="BC576" s="99">
        <v>-16.587047638138799</v>
      </c>
      <c r="BD576" s="86">
        <v>43847</v>
      </c>
      <c r="BE576" s="86">
        <v>43913</v>
      </c>
      <c r="BF576" s="95"/>
      <c r="BG576" s="86"/>
      <c r="BH576" s="3"/>
    </row>
    <row r="577" spans="1:60" x14ac:dyDescent="0.25">
      <c r="A577" s="3"/>
      <c r="B577" s="81" t="s">
        <v>1719</v>
      </c>
      <c r="C577" s="81" t="s">
        <v>4528</v>
      </c>
      <c r="D577" s="81" t="s">
        <v>751</v>
      </c>
      <c r="E577" s="82" t="s">
        <v>1218</v>
      </c>
      <c r="F577" s="82" t="s">
        <v>1110</v>
      </c>
      <c r="G577" s="83" t="s">
        <v>1121</v>
      </c>
      <c r="H577" s="84" t="s">
        <v>1133</v>
      </c>
      <c r="I577" s="85" t="s">
        <v>3480</v>
      </c>
      <c r="J577" s="85" t="s">
        <v>4529</v>
      </c>
      <c r="K577" s="3"/>
      <c r="L577" s="86">
        <v>44029</v>
      </c>
      <c r="M577" s="87">
        <v>1556.5095000006299</v>
      </c>
      <c r="N577" s="88">
        <v>1556.5095000006299</v>
      </c>
      <c r="O577" s="88">
        <v>1672.7559999991199</v>
      </c>
      <c r="P577" s="89">
        <f t="shared" si="8"/>
        <v>0.93050600326733179</v>
      </c>
      <c r="Q577" s="86">
        <v>43847</v>
      </c>
      <c r="R577" s="90">
        <v>18572274.166999999</v>
      </c>
      <c r="S577" s="90">
        <v>19152024.455937501</v>
      </c>
      <c r="T577" s="3"/>
      <c r="U577" s="91">
        <v>-5.3751588257000497E-3</v>
      </c>
      <c r="V577" s="92">
        <v>0.63525872756144997</v>
      </c>
      <c r="W577" s="91">
        <v>1.15958133646927E-2</v>
      </c>
      <c r="X577" s="92">
        <v>1.16809095234203</v>
      </c>
      <c r="Y577" s="91">
        <v>-6.9493996732489904E-2</v>
      </c>
      <c r="Z577" s="92">
        <v>11.200756235586599</v>
      </c>
      <c r="AA577" s="91">
        <v>-3.8832636391816799E-3</v>
      </c>
      <c r="AB577" s="92">
        <v>20.509701996867101</v>
      </c>
      <c r="AC577" s="91">
        <v>1.87020512676099E-2</v>
      </c>
      <c r="AD577" s="92">
        <v>27.218401079153399</v>
      </c>
      <c r="AE577" s="91">
        <v>4.7582008379322402E-2</v>
      </c>
      <c r="AF577" s="93">
        <v>25.597610532626302</v>
      </c>
      <c r="AG577" s="91">
        <v>-1.35562019386271E-3</v>
      </c>
      <c r="AH577" s="92">
        <v>-1.04179197151097</v>
      </c>
      <c r="AI577" s="91">
        <v>-4.3871326321095701E-2</v>
      </c>
      <c r="AJ577" s="92">
        <v>10.096243047795699</v>
      </c>
      <c r="AK577" s="91">
        <v>0.55650950000039301</v>
      </c>
      <c r="AL577" s="91">
        <v>3.44915817440778E-2</v>
      </c>
      <c r="AM577" s="92">
        <v>29.450524338812102</v>
      </c>
      <c r="AN577" s="3"/>
      <c r="AO577" s="94">
        <v>1.6102404102639401E-2</v>
      </c>
      <c r="AP577" s="94">
        <v>-3.4597079088598499E-2</v>
      </c>
      <c r="AQ577" s="94">
        <v>4.7790321306820302E-2</v>
      </c>
      <c r="AR577" s="94">
        <v>-9.0421259826107395E-2</v>
      </c>
      <c r="AS577" s="95">
        <v>7</v>
      </c>
      <c r="AT577" s="95">
        <v>5</v>
      </c>
      <c r="AU577" s="95">
        <v>7</v>
      </c>
      <c r="AV577" s="96">
        <v>5</v>
      </c>
      <c r="AW577" s="3"/>
      <c r="AX577" s="97">
        <v>8.6839975454058693E-2</v>
      </c>
      <c r="AY577" s="98">
        <v>-0.23349202202030001</v>
      </c>
      <c r="AZ577" s="98">
        <v>0.63802450331968397</v>
      </c>
      <c r="BA577" s="98">
        <v>-0.30040569312586701</v>
      </c>
      <c r="BB577" s="89">
        <v>8.9294187783343706E-3</v>
      </c>
      <c r="BC577" s="99">
        <v>-16.8019125323626</v>
      </c>
      <c r="BD577" s="86">
        <v>43847</v>
      </c>
      <c r="BE577" s="86">
        <v>43913</v>
      </c>
      <c r="BF577" s="95"/>
      <c r="BG577" s="86"/>
      <c r="BH577" s="3"/>
    </row>
    <row r="578" spans="1:60" x14ac:dyDescent="0.25">
      <c r="A578" s="3"/>
      <c r="B578" s="81" t="s">
        <v>1720</v>
      </c>
      <c r="C578" s="81" t="s">
        <v>4530</v>
      </c>
      <c r="D578" s="81" t="s">
        <v>752</v>
      </c>
      <c r="E578" s="82" t="s">
        <v>1170</v>
      </c>
      <c r="F578" s="82" t="s">
        <v>1110</v>
      </c>
      <c r="G578" s="83" t="s">
        <v>1121</v>
      </c>
      <c r="H578" s="84" t="s">
        <v>1134</v>
      </c>
      <c r="I578" s="85" t="s">
        <v>3480</v>
      </c>
      <c r="J578" s="85" t="s">
        <v>4531</v>
      </c>
      <c r="K578" s="3"/>
      <c r="L578" s="86">
        <v>44029</v>
      </c>
      <c r="M578" s="87">
        <v>1149.8357999995401</v>
      </c>
      <c r="N578" s="88">
        <v>1149.8357999995401</v>
      </c>
      <c r="O578" s="88">
        <v>1431.5194000005699</v>
      </c>
      <c r="P578" s="89">
        <f t="shared" si="8"/>
        <v>0.8032275357211941</v>
      </c>
      <c r="Q578" s="86">
        <v>43880</v>
      </c>
      <c r="R578" s="90">
        <v>293102.08299999998</v>
      </c>
      <c r="S578" s="90">
        <v>335948.64635107398</v>
      </c>
      <c r="T578" s="3"/>
      <c r="U578" s="91">
        <v>-6.5714003449102198E-4</v>
      </c>
      <c r="V578" s="92">
        <v>1.1070606066823501</v>
      </c>
      <c r="W578" s="91">
        <v>7.3371777052671002E-3</v>
      </c>
      <c r="X578" s="92">
        <v>0.74222738639946295</v>
      </c>
      <c r="Y578" s="91">
        <v>-0.18202424413815599</v>
      </c>
      <c r="Z578" s="92">
        <v>-5.2268504980020197E-2</v>
      </c>
      <c r="AA578" s="91">
        <v>-0.180400681633619</v>
      </c>
      <c r="AB578" s="92">
        <v>2.8579601974342901</v>
      </c>
      <c r="AC578" s="91">
        <v>-0.153546069976146</v>
      </c>
      <c r="AD578" s="92">
        <v>9.9935889547778096</v>
      </c>
      <c r="AE578" s="91">
        <v>-0.11579128525598199</v>
      </c>
      <c r="AF578" s="93">
        <v>9.2602811690885591</v>
      </c>
      <c r="AG578" s="91">
        <v>9.5757440431043495E-4</v>
      </c>
      <c r="AH578" s="92">
        <v>-0.81047251169366097</v>
      </c>
      <c r="AI578" s="91">
        <v>-0.17032499763707201</v>
      </c>
      <c r="AJ578" s="92">
        <v>-2.5491240838018698</v>
      </c>
      <c r="AK578" s="91">
        <v>0.149835799998982</v>
      </c>
      <c r="AL578" s="91">
        <v>1.7084121935113199E-2</v>
      </c>
      <c r="AM578" s="92">
        <v>19.247803974576499</v>
      </c>
      <c r="AN578" s="3"/>
      <c r="AO578" s="94">
        <v>1.6424972394815999E-2</v>
      </c>
      <c r="AP578" s="94">
        <v>-3.0499910008984402E-2</v>
      </c>
      <c r="AQ578" s="94">
        <v>1.41723481301597E-2</v>
      </c>
      <c r="AR578" s="94">
        <v>-9.9246161889896004E-2</v>
      </c>
      <c r="AS578" s="95">
        <v>6</v>
      </c>
      <c r="AT578" s="95">
        <v>6</v>
      </c>
      <c r="AU578" s="95">
        <v>7</v>
      </c>
      <c r="AV578" s="96">
        <v>5</v>
      </c>
      <c r="AW578" s="3"/>
      <c r="AX578" s="97">
        <v>9.4516371048084705E-2</v>
      </c>
      <c r="AY578" s="98">
        <v>-2.0991243682001399</v>
      </c>
      <c r="AZ578" s="98">
        <v>-6.1572028288253498E-2</v>
      </c>
      <c r="BA578" s="98">
        <v>-2.3880799906946799</v>
      </c>
      <c r="BB578" s="89">
        <v>9.6955581770362207E-3</v>
      </c>
      <c r="BC578" s="99">
        <v>-22.763407886785</v>
      </c>
      <c r="BD578" s="86">
        <v>43880</v>
      </c>
      <c r="BE578" s="86">
        <v>43910</v>
      </c>
      <c r="BF578" s="95"/>
      <c r="BG578" s="86"/>
      <c r="BH578" s="3"/>
    </row>
    <row r="579" spans="1:60" x14ac:dyDescent="0.25">
      <c r="A579" s="3"/>
      <c r="B579" s="81" t="s">
        <v>1721</v>
      </c>
      <c r="C579" s="81" t="s">
        <v>4532</v>
      </c>
      <c r="D579" s="81" t="s">
        <v>752</v>
      </c>
      <c r="E579" s="82" t="s">
        <v>1216</v>
      </c>
      <c r="F579" s="82" t="s">
        <v>1110</v>
      </c>
      <c r="G579" s="83" t="s">
        <v>1121</v>
      </c>
      <c r="H579" s="84" t="s">
        <v>1134</v>
      </c>
      <c r="I579" s="85" t="s">
        <v>3480</v>
      </c>
      <c r="J579" s="85" t="s">
        <v>4533</v>
      </c>
      <c r="K579" s="3"/>
      <c r="L579" s="86">
        <v>44029</v>
      </c>
      <c r="M579" s="87">
        <v>938.51410000026203</v>
      </c>
      <c r="N579" s="88">
        <v>938.51410000026203</v>
      </c>
      <c r="O579" s="88">
        <v>1180.67029999942</v>
      </c>
      <c r="P579" s="89">
        <f t="shared" si="8"/>
        <v>0.79489938893247603</v>
      </c>
      <c r="Q579" s="86">
        <v>43880</v>
      </c>
      <c r="R579" s="90">
        <v>590608.84100000001</v>
      </c>
      <c r="S579" s="90">
        <v>720416.69063378905</v>
      </c>
      <c r="T579" s="3"/>
      <c r="U579" s="91">
        <v>-7.2700410237303004E-4</v>
      </c>
      <c r="V579" s="92">
        <v>1.1000741998941499</v>
      </c>
      <c r="W579" s="91">
        <v>5.2252720452088397E-3</v>
      </c>
      <c r="X579" s="92">
        <v>0.53103682039363798</v>
      </c>
      <c r="Y579" s="91">
        <v>-0.19237188852741399</v>
      </c>
      <c r="Z579" s="92">
        <v>-1.0870329439058</v>
      </c>
      <c r="AA579" s="91">
        <v>-0.20114323750400201</v>
      </c>
      <c r="AB579" s="92">
        <v>0.78370461039594397</v>
      </c>
      <c r="AC579" s="91">
        <v>-0.19582267646561399</v>
      </c>
      <c r="AD579" s="92">
        <v>5.7659283058310402</v>
      </c>
      <c r="AE579" s="91">
        <v>-0.18118723711173501</v>
      </c>
      <c r="AF579" s="93">
        <v>2.72068598351325</v>
      </c>
      <c r="AG579" s="91">
        <v>-2.32334631618869E-4</v>
      </c>
      <c r="AH579" s="92">
        <v>-0.92946341528659104</v>
      </c>
      <c r="AI579" s="91">
        <v>-0.18179415156831999</v>
      </c>
      <c r="AJ579" s="92">
        <v>-3.69603947692667</v>
      </c>
      <c r="AK579" s="91">
        <v>-6.1485899999752298E-2</v>
      </c>
      <c r="AL579" s="91">
        <v>-7.6696495825672199E-3</v>
      </c>
      <c r="AM579" s="92">
        <v>-1.8843660252969101</v>
      </c>
      <c r="AN579" s="3"/>
      <c r="AO579" s="94">
        <v>1.6353909697500099E-2</v>
      </c>
      <c r="AP579" s="94">
        <v>-3.0567707615773501E-2</v>
      </c>
      <c r="AQ579" s="94">
        <v>1.19695953653718E-2</v>
      </c>
      <c r="AR579" s="94">
        <v>-0.101196983116097</v>
      </c>
      <c r="AS579" s="95">
        <v>3</v>
      </c>
      <c r="AT579" s="95">
        <v>9</v>
      </c>
      <c r="AU579" s="95">
        <v>7</v>
      </c>
      <c r="AV579" s="96">
        <v>5</v>
      </c>
      <c r="AW579" s="3"/>
      <c r="AX579" s="97">
        <v>9.4521162256278296E-2</v>
      </c>
      <c r="AY579" s="98">
        <v>-2.3009849136724401</v>
      </c>
      <c r="AZ579" s="98">
        <v>-0.13356392285982099</v>
      </c>
      <c r="BA579" s="98">
        <v>-2.5999285053258099</v>
      </c>
      <c r="BB579" s="89">
        <v>9.6951906369122307E-3</v>
      </c>
      <c r="BC579" s="99">
        <v>-22.9252992981346</v>
      </c>
      <c r="BD579" s="86">
        <v>43880</v>
      </c>
      <c r="BE579" s="86">
        <v>43910</v>
      </c>
      <c r="BF579" s="95"/>
      <c r="BG579" s="86"/>
      <c r="BH579" s="3"/>
    </row>
    <row r="580" spans="1:60" x14ac:dyDescent="0.25">
      <c r="A580" s="3"/>
      <c r="B580" s="81" t="s">
        <v>1722</v>
      </c>
      <c r="C580" s="81" t="s">
        <v>4534</v>
      </c>
      <c r="D580" s="81" t="s">
        <v>752</v>
      </c>
      <c r="E580" s="82" t="s">
        <v>1163</v>
      </c>
      <c r="F580" s="82" t="s">
        <v>1110</v>
      </c>
      <c r="G580" s="83" t="s">
        <v>1121</v>
      </c>
      <c r="H580" s="84" t="s">
        <v>1134</v>
      </c>
      <c r="I580" s="85" t="s">
        <v>3480</v>
      </c>
      <c r="J580" s="85" t="s">
        <v>4535</v>
      </c>
      <c r="K580" s="3"/>
      <c r="L580" s="86">
        <v>44029</v>
      </c>
      <c r="M580" s="87">
        <v>855.57010000012804</v>
      </c>
      <c r="N580" s="88">
        <v>855.57010000012804</v>
      </c>
      <c r="O580" s="88">
        <v>1073.4365999996701</v>
      </c>
      <c r="P580" s="89">
        <f t="shared" si="8"/>
        <v>0.79703831600337738</v>
      </c>
      <c r="Q580" s="86">
        <v>43880</v>
      </c>
      <c r="R580" s="90">
        <v>313114.12099999998</v>
      </c>
      <c r="S580" s="90">
        <v>345033.35096191399</v>
      </c>
      <c r="T580" s="3"/>
      <c r="U580" s="91">
        <v>-7.0896547003940203E-4</v>
      </c>
      <c r="V580" s="92">
        <v>1.10187806312751</v>
      </c>
      <c r="W580" s="91">
        <v>5.7693869821378004E-3</v>
      </c>
      <c r="X580" s="92">
        <v>0.58544831408653397</v>
      </c>
      <c r="Y580" s="91">
        <v>-0.189716483670054</v>
      </c>
      <c r="Z580" s="92">
        <v>-0.82149245816981398</v>
      </c>
      <c r="AA580" s="91">
        <v>-0.195845677805773</v>
      </c>
      <c r="AB580" s="92">
        <v>1.31346058021882</v>
      </c>
      <c r="AC580" s="91">
        <v>-0.185129037649895</v>
      </c>
      <c r="AD580" s="92">
        <v>6.8352921874029597</v>
      </c>
      <c r="AE580" s="91">
        <v>-0.16480433129880101</v>
      </c>
      <c r="AF580" s="93">
        <v>4.3589765648066496</v>
      </c>
      <c r="AG580" s="91">
        <v>7.4458823291934095E-5</v>
      </c>
      <c r="AH580" s="92">
        <v>-0.89878406979551095</v>
      </c>
      <c r="AI580" s="91">
        <v>-0.17885209185071299</v>
      </c>
      <c r="AJ580" s="92">
        <v>-3.401833505166</v>
      </c>
      <c r="AK580" s="91">
        <v>-0.14442989999952299</v>
      </c>
      <c r="AL580" s="91">
        <v>-1.8747784328297702E-2</v>
      </c>
      <c r="AM580" s="92">
        <v>-10.1787660252739</v>
      </c>
      <c r="AN580" s="3"/>
      <c r="AO580" s="94">
        <v>1.6372241387216501E-2</v>
      </c>
      <c r="AP580" s="94">
        <v>-3.0550201394362399E-2</v>
      </c>
      <c r="AQ580" s="94">
        <v>1.25369915513147E-2</v>
      </c>
      <c r="AR580" s="94">
        <v>-0.100694393065205</v>
      </c>
      <c r="AS580" s="95">
        <v>4</v>
      </c>
      <c r="AT580" s="95">
        <v>8</v>
      </c>
      <c r="AU580" s="95">
        <v>7</v>
      </c>
      <c r="AV580" s="96">
        <v>5</v>
      </c>
      <c r="AW580" s="3"/>
      <c r="AX580" s="97">
        <v>9.4519087948283398E-2</v>
      </c>
      <c r="AY580" s="98">
        <v>-2.2494305397522099</v>
      </c>
      <c r="AZ580" s="98">
        <v>-0.115167821979867</v>
      </c>
      <c r="BA580" s="98">
        <v>-2.5461600750059001</v>
      </c>
      <c r="BB580" s="89">
        <v>9.6951984721090397E-3</v>
      </c>
      <c r="BC580" s="99">
        <v>-22.8835964788159</v>
      </c>
      <c r="BD580" s="86">
        <v>43880</v>
      </c>
      <c r="BE580" s="86">
        <v>43910</v>
      </c>
      <c r="BF580" s="95"/>
      <c r="BG580" s="86"/>
      <c r="BH580" s="3"/>
    </row>
    <row r="581" spans="1:60" x14ac:dyDescent="0.25">
      <c r="A581" s="3"/>
      <c r="B581" s="81" t="s">
        <v>1723</v>
      </c>
      <c r="C581" s="81" t="s">
        <v>4536</v>
      </c>
      <c r="D581" s="81" t="s">
        <v>752</v>
      </c>
      <c r="E581" s="82" t="s">
        <v>1164</v>
      </c>
      <c r="F581" s="82" t="s">
        <v>1110</v>
      </c>
      <c r="G581" s="83" t="s">
        <v>1121</v>
      </c>
      <c r="H581" s="84" t="s">
        <v>1134</v>
      </c>
      <c r="I581" s="85" t="s">
        <v>3480</v>
      </c>
      <c r="J581" s="85" t="s">
        <v>4537</v>
      </c>
      <c r="K581" s="3"/>
      <c r="L581" s="86">
        <v>44029</v>
      </c>
      <c r="M581" s="87">
        <v>1000</v>
      </c>
      <c r="N581" s="88">
        <v>1000</v>
      </c>
      <c r="O581" s="88">
        <v>1000</v>
      </c>
      <c r="P581" s="89">
        <f t="shared" si="8"/>
        <v>1</v>
      </c>
      <c r="Q581" s="86">
        <v>44029</v>
      </c>
      <c r="R581" s="90">
        <v>0</v>
      </c>
      <c r="S581" s="90">
        <v>0</v>
      </c>
      <c r="T581" s="3"/>
      <c r="U581" s="91">
        <v>0</v>
      </c>
      <c r="V581" s="92">
        <v>1.17277461013146</v>
      </c>
      <c r="W581" s="91">
        <v>0</v>
      </c>
      <c r="X581" s="92">
        <v>8.5096158727537806E-3</v>
      </c>
      <c r="Y581" s="91">
        <v>0</v>
      </c>
      <c r="Z581" s="92">
        <v>18.1501559088356</v>
      </c>
      <c r="AA581" s="91">
        <v>0</v>
      </c>
      <c r="AB581" s="92">
        <v>20.8980283607962</v>
      </c>
      <c r="AC581" s="91">
        <v>0</v>
      </c>
      <c r="AD581" s="92">
        <v>25.348195952392398</v>
      </c>
      <c r="AE581" s="91">
        <v>0</v>
      </c>
      <c r="AF581" s="93">
        <v>20.8394096946868</v>
      </c>
      <c r="AG581" s="91">
        <v>0</v>
      </c>
      <c r="AH581" s="92">
        <v>-0.90622995212470403</v>
      </c>
      <c r="AI581" s="91">
        <v>0</v>
      </c>
      <c r="AJ581" s="92">
        <v>14.483375679905301</v>
      </c>
      <c r="AK581" s="91">
        <v>0</v>
      </c>
      <c r="AL581" s="91">
        <v>0</v>
      </c>
      <c r="AM581" s="92">
        <v>4.2642239746783197</v>
      </c>
      <c r="AN581" s="3"/>
      <c r="AO581" s="94">
        <v>0</v>
      </c>
      <c r="AP581" s="94">
        <v>0</v>
      </c>
      <c r="AQ581" s="94">
        <v>0</v>
      </c>
      <c r="AR581" s="94">
        <v>0</v>
      </c>
      <c r="AS581" s="95">
        <v>0</v>
      </c>
      <c r="AT581" s="95">
        <v>0</v>
      </c>
      <c r="AU581" s="95">
        <v>7</v>
      </c>
      <c r="AV581" s="96">
        <v>5</v>
      </c>
      <c r="AW581" s="3"/>
      <c r="AX581" s="97">
        <v>0</v>
      </c>
      <c r="AY581" s="98">
        <v>-113.07365610974399</v>
      </c>
      <c r="AZ581" s="98">
        <v>0.54787164163735702</v>
      </c>
      <c r="BA581" s="98">
        <v>-15.957369743191499</v>
      </c>
      <c r="BB581" s="89">
        <v>0</v>
      </c>
      <c r="BC581" s="99">
        <v>0</v>
      </c>
      <c r="BD581" s="86">
        <v>43664</v>
      </c>
      <c r="BE581" s="86"/>
      <c r="BF581" s="95"/>
      <c r="BG581" s="86"/>
      <c r="BH581" s="3"/>
    </row>
    <row r="582" spans="1:60" x14ac:dyDescent="0.25">
      <c r="A582" s="3"/>
      <c r="B582" s="81" t="s">
        <v>1724</v>
      </c>
      <c r="C582" s="81" t="s">
        <v>4538</v>
      </c>
      <c r="D582" s="81" t="s">
        <v>752</v>
      </c>
      <c r="E582" s="82" t="s">
        <v>1172</v>
      </c>
      <c r="F582" s="82" t="s">
        <v>1110</v>
      </c>
      <c r="G582" s="83" t="s">
        <v>1121</v>
      </c>
      <c r="H582" s="84" t="s">
        <v>1134</v>
      </c>
      <c r="I582" s="85" t="s">
        <v>3480</v>
      </c>
      <c r="J582" s="85" t="s">
        <v>4539</v>
      </c>
      <c r="K582" s="3"/>
      <c r="L582" s="86">
        <v>44029</v>
      </c>
      <c r="M582" s="87">
        <v>966.43180000037</v>
      </c>
      <c r="N582" s="88">
        <v>966.43180000037</v>
      </c>
      <c r="O582" s="88">
        <v>1203.1851000003501</v>
      </c>
      <c r="P582" s="89">
        <f t="shared" si="8"/>
        <v>0.8032278657706855</v>
      </c>
      <c r="Q582" s="86">
        <v>43880</v>
      </c>
      <c r="R582" s="90">
        <v>189371.22200000001</v>
      </c>
      <c r="S582" s="90">
        <v>184131.51596948199</v>
      </c>
      <c r="T582" s="3"/>
      <c r="U582" s="91">
        <v>-6.5714144147932497E-4</v>
      </c>
      <c r="V582" s="92">
        <v>1.1070604659835199</v>
      </c>
      <c r="W582" s="91">
        <v>7.3369322763028296E-3</v>
      </c>
      <c r="X582" s="92">
        <v>0.742202843503037</v>
      </c>
      <c r="Y582" s="91">
        <v>-0.182023907916155</v>
      </c>
      <c r="Z582" s="92">
        <v>-5.2234882779885097E-2</v>
      </c>
      <c r="AA582" s="91">
        <v>-0.18040051348740199</v>
      </c>
      <c r="AB582" s="92">
        <v>2.85797701205593</v>
      </c>
      <c r="AC582" s="91">
        <v>-0.15354602533901901</v>
      </c>
      <c r="AD582" s="92">
        <v>9.9935934184904909</v>
      </c>
      <c r="AE582" s="91">
        <v>-0.11579162133974</v>
      </c>
      <c r="AF582" s="93">
        <v>9.2602475607127399</v>
      </c>
      <c r="AG582" s="91">
        <v>9.5752771630941403E-4</v>
      </c>
      <c r="AH582" s="92">
        <v>-0.81047718049376305</v>
      </c>
      <c r="AI582" s="91">
        <v>-0.170324592953839</v>
      </c>
      <c r="AJ582" s="92">
        <v>-2.5490836154785899</v>
      </c>
      <c r="AK582" s="91">
        <v>-3.3568199999535898E-2</v>
      </c>
      <c r="AL582" s="91">
        <v>-4.8385526833953901E-3</v>
      </c>
      <c r="AM582" s="92">
        <v>-7.8363121266229401</v>
      </c>
      <c r="AN582" s="3"/>
      <c r="AO582" s="94">
        <v>1.6424977549832E-2</v>
      </c>
      <c r="AP582" s="94">
        <v>-3.0499905286888E-2</v>
      </c>
      <c r="AQ582" s="94">
        <v>1.41724363875255E-2</v>
      </c>
      <c r="AR582" s="94">
        <v>-9.9245671321114101E-2</v>
      </c>
      <c r="AS582" s="95">
        <v>6</v>
      </c>
      <c r="AT582" s="95">
        <v>6</v>
      </c>
      <c r="AU582" s="95">
        <v>7</v>
      </c>
      <c r="AV582" s="96">
        <v>5</v>
      </c>
      <c r="AW582" s="3"/>
      <c r="AX582" s="97">
        <v>9.4516409369971396E-2</v>
      </c>
      <c r="AY582" s="98">
        <v>-2.09911883931272</v>
      </c>
      <c r="AZ582" s="98">
        <v>-6.15705864439633E-2</v>
      </c>
      <c r="BA582" s="98">
        <v>-2.3880746577269698</v>
      </c>
      <c r="BB582" s="89">
        <v>9.6955622327368502E-3</v>
      </c>
      <c r="BC582" s="99">
        <v>-22.763396920403501</v>
      </c>
      <c r="BD582" s="86">
        <v>43880</v>
      </c>
      <c r="BE582" s="86">
        <v>43910</v>
      </c>
      <c r="BF582" s="95"/>
      <c r="BG582" s="86"/>
      <c r="BH582" s="3"/>
    </row>
    <row r="583" spans="1:60" x14ac:dyDescent="0.25">
      <c r="A583" s="3"/>
      <c r="B583" s="81" t="s">
        <v>1725</v>
      </c>
      <c r="C583" s="81" t="s">
        <v>4540</v>
      </c>
      <c r="D583" s="81" t="s">
        <v>752</v>
      </c>
      <c r="E583" s="82" t="s">
        <v>1228</v>
      </c>
      <c r="F583" s="82" t="s">
        <v>1110</v>
      </c>
      <c r="G583" s="83" t="s">
        <v>1121</v>
      </c>
      <c r="H583" s="84" t="s">
        <v>1134</v>
      </c>
      <c r="I583" s="85" t="s">
        <v>3480</v>
      </c>
      <c r="J583" s="85" t="s">
        <v>4541</v>
      </c>
      <c r="K583" s="3"/>
      <c r="L583" s="86">
        <v>44029</v>
      </c>
      <c r="M583" s="87">
        <v>992.212600000203</v>
      </c>
      <c r="N583" s="88">
        <v>992.212600000203</v>
      </c>
      <c r="O583" s="88">
        <v>1240.7262999992799</v>
      </c>
      <c r="P583" s="89">
        <f t="shared" ref="P583:P646" si="9">IFERROR(N583/O583,"")</f>
        <v>0.79970304490263389</v>
      </c>
      <c r="Q583" s="86">
        <v>43880</v>
      </c>
      <c r="R583" s="90">
        <v>121447.648</v>
      </c>
      <c r="S583" s="90">
        <v>276894.29984375002</v>
      </c>
      <c r="T583" s="3"/>
      <c r="U583" s="91">
        <v>-6.86578621753142E-4</v>
      </c>
      <c r="V583" s="92">
        <v>1.10411674795614</v>
      </c>
      <c r="W583" s="91">
        <v>6.4455517040187304E-3</v>
      </c>
      <c r="X583" s="92">
        <v>0.65306478627462605</v>
      </c>
      <c r="Y583" s="91">
        <v>-0.186405952526839</v>
      </c>
      <c r="Z583" s="92">
        <v>-0.49043934384826599</v>
      </c>
      <c r="AA583" s="91">
        <v>-0.18921584145224199</v>
      </c>
      <c r="AB583" s="92">
        <v>1.9764442155719699</v>
      </c>
      <c r="AC583" s="91">
        <v>-0.17164559337659699</v>
      </c>
      <c r="AD583" s="92">
        <v>8.1836366147326807</v>
      </c>
      <c r="AE583" s="91">
        <v>-0.14399263784347599</v>
      </c>
      <c r="AF583" s="93">
        <v>6.4401459103391998</v>
      </c>
      <c r="AG583" s="91">
        <v>4.5525076529884202E-4</v>
      </c>
      <c r="AH583" s="92">
        <v>-0.86070487559482001</v>
      </c>
      <c r="AI583" s="91">
        <v>-0.175183016932278</v>
      </c>
      <c r="AJ583" s="92">
        <v>-3.0349260133225502</v>
      </c>
      <c r="AK583" s="91">
        <v>-7.7873999998701003E-3</v>
      </c>
      <c r="AL583" s="91">
        <v>-9.4808461017237299E-4</v>
      </c>
      <c r="AM583" s="92">
        <v>3.4854839746913102</v>
      </c>
      <c r="AN583" s="3"/>
      <c r="AO583" s="94">
        <v>1.6395008362451301E-2</v>
      </c>
      <c r="AP583" s="94">
        <v>-3.0528461968970098E-2</v>
      </c>
      <c r="AQ583" s="94">
        <v>1.32428816232277E-2</v>
      </c>
      <c r="AR583" s="94">
        <v>-0.10006983334649699</v>
      </c>
      <c r="AS583" s="95">
        <v>6</v>
      </c>
      <c r="AT583" s="95">
        <v>6</v>
      </c>
      <c r="AU583" s="95">
        <v>7</v>
      </c>
      <c r="AV583" s="96">
        <v>5</v>
      </c>
      <c r="AW583" s="3"/>
      <c r="AX583" s="97">
        <v>9.4517431796557499E-2</v>
      </c>
      <c r="AY583" s="98">
        <v>-2.1849085187750501</v>
      </c>
      <c r="AZ583" s="98">
        <v>-9.2154402473170194E-2</v>
      </c>
      <c r="BA583" s="98">
        <v>-2.4785393270976801</v>
      </c>
      <c r="BB583" s="89">
        <v>9.6953033476620508E-3</v>
      </c>
      <c r="BC583" s="99">
        <v>-22.8317720032064</v>
      </c>
      <c r="BD583" s="86">
        <v>43880</v>
      </c>
      <c r="BE583" s="86">
        <v>43910</v>
      </c>
      <c r="BF583" s="95"/>
      <c r="BG583" s="86"/>
      <c r="BH583" s="3"/>
    </row>
    <row r="584" spans="1:60" x14ac:dyDescent="0.25">
      <c r="A584" s="3"/>
      <c r="B584" s="81" t="s">
        <v>1726</v>
      </c>
      <c r="C584" s="81" t="s">
        <v>4542</v>
      </c>
      <c r="D584" s="81" t="s">
        <v>752</v>
      </c>
      <c r="E584" s="82" t="s">
        <v>1230</v>
      </c>
      <c r="F584" s="82" t="s">
        <v>1110</v>
      </c>
      <c r="G584" s="83" t="s">
        <v>1121</v>
      </c>
      <c r="H584" s="84" t="s">
        <v>1134</v>
      </c>
      <c r="I584" s="85" t="s">
        <v>3480</v>
      </c>
      <c r="J584" s="85" t="s">
        <v>4543</v>
      </c>
      <c r="K584" s="3"/>
      <c r="L584" s="86">
        <v>44029</v>
      </c>
      <c r="M584" s="87">
        <v>1008.44120000023</v>
      </c>
      <c r="N584" s="88">
        <v>1008.44120000023</v>
      </c>
      <c r="O584" s="88">
        <v>1264.05240000039</v>
      </c>
      <c r="P584" s="89">
        <f t="shared" si="9"/>
        <v>0.79778433235830959</v>
      </c>
      <c r="Q584" s="86">
        <v>43880</v>
      </c>
      <c r="R584" s="90">
        <v>26023.907999999999</v>
      </c>
      <c r="S584" s="90">
        <v>25703.5035610657</v>
      </c>
      <c r="T584" s="3"/>
      <c r="U584" s="91">
        <v>-7.0267035516735599E-4</v>
      </c>
      <c r="V584" s="92">
        <v>1.1025075746147199</v>
      </c>
      <c r="W584" s="91">
        <v>5.9588958283711699E-3</v>
      </c>
      <c r="X584" s="92">
        <v>0.60439919870987102</v>
      </c>
      <c r="Y584" s="91">
        <v>-0.18878986212075699</v>
      </c>
      <c r="Z584" s="92">
        <v>-0.72883030324010201</v>
      </c>
      <c r="AA584" s="91">
        <v>-0.19399237137346101</v>
      </c>
      <c r="AB584" s="92">
        <v>1.4987912234501</v>
      </c>
      <c r="AC584" s="91">
        <v>-0.18137075992679499</v>
      </c>
      <c r="AD584" s="92">
        <v>7.2111199597129598</v>
      </c>
      <c r="AE584" s="91">
        <v>-0.159020240230311</v>
      </c>
      <c r="AF584" s="93">
        <v>4.9373856716556501</v>
      </c>
      <c r="AG584" s="91">
        <v>1.8130273019778499E-4</v>
      </c>
      <c r="AH584" s="92">
        <v>-0.88809967910492604</v>
      </c>
      <c r="AI584" s="91">
        <v>-0.177825144478411</v>
      </c>
      <c r="AJ584" s="92">
        <v>-3.2991387679358</v>
      </c>
      <c r="AK584" s="91">
        <v>8.4411999996518699E-3</v>
      </c>
      <c r="AL584" s="91">
        <v>1.02038283694128E-3</v>
      </c>
      <c r="AM584" s="92">
        <v>5.1083439746434998</v>
      </c>
      <c r="AN584" s="3"/>
      <c r="AO584" s="94">
        <v>1.6378525933760098E-2</v>
      </c>
      <c r="AP584" s="94">
        <v>-3.0544129132977101E-2</v>
      </c>
      <c r="AQ584" s="94">
        <v>1.27347209199797E-2</v>
      </c>
      <c r="AR584" s="94">
        <v>-0.10051930548434</v>
      </c>
      <c r="AS584" s="95">
        <v>5</v>
      </c>
      <c r="AT584" s="95">
        <v>7</v>
      </c>
      <c r="AU584" s="95">
        <v>7</v>
      </c>
      <c r="AV584" s="96">
        <v>5</v>
      </c>
      <c r="AW584" s="3"/>
      <c r="AX584" s="97">
        <v>9.4518526245228704E-2</v>
      </c>
      <c r="AY584" s="98">
        <v>-2.2313952410586402</v>
      </c>
      <c r="AZ584" s="98">
        <v>-0.108733837649083</v>
      </c>
      <c r="BA584" s="98">
        <v>-2.5272938439229602</v>
      </c>
      <c r="BB584" s="89">
        <v>9.6952175557271404E-3</v>
      </c>
      <c r="BC584" s="99">
        <v>-22.869075680733701</v>
      </c>
      <c r="BD584" s="86">
        <v>43880</v>
      </c>
      <c r="BE584" s="86">
        <v>43910</v>
      </c>
      <c r="BF584" s="95"/>
      <c r="BG584" s="86"/>
      <c r="BH584" s="3"/>
    </row>
    <row r="585" spans="1:60" x14ac:dyDescent="0.25">
      <c r="A585" s="3"/>
      <c r="B585" s="81" t="s">
        <v>1727</v>
      </c>
      <c r="C585" s="81" t="s">
        <v>4544</v>
      </c>
      <c r="D585" s="81" t="s">
        <v>752</v>
      </c>
      <c r="E585" s="82" t="s">
        <v>1218</v>
      </c>
      <c r="F585" s="82" t="s">
        <v>1110</v>
      </c>
      <c r="G585" s="83" t="s">
        <v>1121</v>
      </c>
      <c r="H585" s="84" t="s">
        <v>1134</v>
      </c>
      <c r="I585" s="85" t="s">
        <v>3480</v>
      </c>
      <c r="J585" s="85" t="s">
        <v>4545</v>
      </c>
      <c r="K585" s="3"/>
      <c r="L585" s="86">
        <v>44029</v>
      </c>
      <c r="M585" s="87">
        <v>856.55580000020598</v>
      </c>
      <c r="N585" s="88">
        <v>856.55580000020598</v>
      </c>
      <c r="O585" s="88">
        <v>1085.8717000000199</v>
      </c>
      <c r="P585" s="89">
        <f t="shared" si="9"/>
        <v>0.78881860536579995</v>
      </c>
      <c r="Q585" s="86">
        <v>43672</v>
      </c>
      <c r="R585" s="90">
        <v>343898.924</v>
      </c>
      <c r="S585" s="90">
        <v>394813.06928613299</v>
      </c>
      <c r="T585" s="3"/>
      <c r="U585" s="91">
        <v>-7.5268227647029605E-4</v>
      </c>
      <c r="V585" s="92">
        <v>1.09750638248443</v>
      </c>
      <c r="W585" s="91">
        <v>4.4510759835247899E-3</v>
      </c>
      <c r="X585" s="92">
        <v>0.45361721422523299</v>
      </c>
      <c r="Y585" s="91">
        <v>-0.19613897809438599</v>
      </c>
      <c r="Z585" s="92">
        <v>-1.4637419006030501</v>
      </c>
      <c r="AA585" s="91">
        <v>-0.20862786119221699</v>
      </c>
      <c r="AB585" s="92">
        <v>3.52422415744513E-2</v>
      </c>
      <c r="AC585" s="91">
        <v>-0.212221370778861</v>
      </c>
      <c r="AD585" s="92">
        <v>4.1260588745062696</v>
      </c>
      <c r="AE585" s="91">
        <v>-0.207374444585294</v>
      </c>
      <c r="AF585" s="93">
        <v>0.101965236157412</v>
      </c>
      <c r="AG585" s="91">
        <v>-6.6862755375041204E-4</v>
      </c>
      <c r="AH585" s="92">
        <v>-0.97309270749974497</v>
      </c>
      <c r="AI585" s="91">
        <v>-0.18596623077523</v>
      </c>
      <c r="AJ585" s="92">
        <v>-4.1132473976176698</v>
      </c>
      <c r="AK585" s="91">
        <v>-0.14344419999993999</v>
      </c>
      <c r="AL585" s="91">
        <v>-1.8610691689900701E-2</v>
      </c>
      <c r="AM585" s="92">
        <v>-10.080196025315701</v>
      </c>
      <c r="AN585" s="3"/>
      <c r="AO585" s="94">
        <v>1.6327720399203799E-2</v>
      </c>
      <c r="AP585" s="94">
        <v>-3.0592623431402899E-2</v>
      </c>
      <c r="AQ585" s="94">
        <v>1.1162088165292501E-2</v>
      </c>
      <c r="AR585" s="94">
        <v>-0.101912650347076</v>
      </c>
      <c r="AS585" s="95">
        <v>2</v>
      </c>
      <c r="AT585" s="95">
        <v>10</v>
      </c>
      <c r="AU585" s="95">
        <v>7</v>
      </c>
      <c r="AV585" s="96">
        <v>5</v>
      </c>
      <c r="AW585" s="3"/>
      <c r="AX585" s="97">
        <v>9.4525032191304495E-2</v>
      </c>
      <c r="AY585" s="98">
        <v>-2.3738146165851499</v>
      </c>
      <c r="AZ585" s="98">
        <v>-0.15956402344954801</v>
      </c>
      <c r="BA585" s="98">
        <v>-2.6754853423335598</v>
      </c>
      <c r="BB585" s="89">
        <v>9.69527470590947E-3</v>
      </c>
      <c r="BC585" s="99">
        <v>-23.2807430195971</v>
      </c>
      <c r="BD585" s="86">
        <v>43672</v>
      </c>
      <c r="BE585" s="86">
        <v>43910</v>
      </c>
      <c r="BF585" s="95"/>
      <c r="BG585" s="86"/>
      <c r="BH585" s="3"/>
    </row>
    <row r="586" spans="1:60" x14ac:dyDescent="0.25">
      <c r="A586" s="3"/>
      <c r="B586" s="81" t="s">
        <v>1728</v>
      </c>
      <c r="C586" s="81" t="s">
        <v>4546</v>
      </c>
      <c r="D586" s="81" t="s">
        <v>753</v>
      </c>
      <c r="E586" s="82" t="s">
        <v>1170</v>
      </c>
      <c r="F586" s="82" t="s">
        <v>1110</v>
      </c>
      <c r="G586" s="83" t="s">
        <v>1124</v>
      </c>
      <c r="H586" s="84" t="s">
        <v>1136</v>
      </c>
      <c r="I586" s="85" t="s">
        <v>3480</v>
      </c>
      <c r="J586" s="85" t="s">
        <v>4547</v>
      </c>
      <c r="K586" s="3"/>
      <c r="L586" s="86">
        <v>44029</v>
      </c>
      <c r="M586" s="87">
        <v>1441.0145999994099</v>
      </c>
      <c r="N586" s="88">
        <v>1441.0145999994099</v>
      </c>
      <c r="O586" s="88">
        <v>1444.1543000005199</v>
      </c>
      <c r="P586" s="89">
        <f t="shared" si="9"/>
        <v>0.99782592483288746</v>
      </c>
      <c r="Q586" s="86">
        <v>43984</v>
      </c>
      <c r="R586" s="90">
        <v>629395.88699999999</v>
      </c>
      <c r="S586" s="90">
        <v>592672.86197753903</v>
      </c>
      <c r="T586" s="3"/>
      <c r="U586" s="91">
        <v>-5.8071151488547901E-4</v>
      </c>
      <c r="V586" s="92">
        <v>1.1147034586429101</v>
      </c>
      <c r="W586" s="91">
        <v>-8.8463454540033105E-4</v>
      </c>
      <c r="X586" s="92">
        <v>-7.9953838667279301E-2</v>
      </c>
      <c r="Y586" s="91">
        <v>1.3396815447777001E-2</v>
      </c>
      <c r="Z586" s="92">
        <v>19.489837453613301</v>
      </c>
      <c r="AA586" s="91">
        <v>2.76576894793834E-2</v>
      </c>
      <c r="AB586" s="92">
        <v>23.6637973087491</v>
      </c>
      <c r="AC586" s="91">
        <v>6.5601962875007303E-2</v>
      </c>
      <c r="AD586" s="92">
        <v>31.908392239885899</v>
      </c>
      <c r="AE586" s="91">
        <v>9.4301979481388104E-2</v>
      </c>
      <c r="AF586" s="93">
        <v>30.2696076428401</v>
      </c>
      <c r="AG586" s="91">
        <v>-6.5217014434892895E-4</v>
      </c>
      <c r="AH586" s="92">
        <v>-0.97144696655959695</v>
      </c>
      <c r="AI586" s="91">
        <v>1.62008703409811E-2</v>
      </c>
      <c r="AJ586" s="92">
        <v>16.103462714003399</v>
      </c>
      <c r="AK586" s="91">
        <v>0.44101459999918002</v>
      </c>
      <c r="AL586" s="91">
        <v>4.15978108012496E-2</v>
      </c>
      <c r="AM586" s="92">
        <v>48.613204428693301</v>
      </c>
      <c r="AN586" s="3"/>
      <c r="AO586" s="94">
        <v>4.4281320297159298E-3</v>
      </c>
      <c r="AP586" s="94">
        <v>-5.09151297228527E-3</v>
      </c>
      <c r="AQ586" s="94">
        <v>5.3129747047933103E-3</v>
      </c>
      <c r="AR586" s="94">
        <v>-2.4046346488830698E-3</v>
      </c>
      <c r="AS586" s="95">
        <v>8</v>
      </c>
      <c r="AT586" s="95">
        <v>4</v>
      </c>
      <c r="AU586" s="95">
        <v>7</v>
      </c>
      <c r="AV586" s="96">
        <v>5</v>
      </c>
      <c r="AW586" s="3"/>
      <c r="AX586" s="97">
        <v>9.1654820712756199E-3</v>
      </c>
      <c r="AY586" s="98">
        <v>-0.16898490307880801</v>
      </c>
      <c r="AZ586" s="98">
        <v>0.64406639516528197</v>
      </c>
      <c r="BA586" s="98">
        <v>-0.230664884290945</v>
      </c>
      <c r="BB586" s="89">
        <v>9.4665415754207098E-4</v>
      </c>
      <c r="BC586" s="99">
        <v>-1.15256984311782</v>
      </c>
      <c r="BD586" s="86">
        <v>43753</v>
      </c>
      <c r="BE586" s="86">
        <v>43783</v>
      </c>
      <c r="BF586" s="95">
        <v>57</v>
      </c>
      <c r="BG586" s="86">
        <v>43832</v>
      </c>
      <c r="BH586" s="3"/>
    </row>
    <row r="587" spans="1:60" x14ac:dyDescent="0.25">
      <c r="A587" s="3"/>
      <c r="B587" s="81" t="s">
        <v>1729</v>
      </c>
      <c r="C587" s="81" t="s">
        <v>4548</v>
      </c>
      <c r="D587" s="81" t="s">
        <v>753</v>
      </c>
      <c r="E587" s="82" t="s">
        <v>1216</v>
      </c>
      <c r="F587" s="82" t="s">
        <v>1110</v>
      </c>
      <c r="G587" s="83" t="s">
        <v>1124</v>
      </c>
      <c r="H587" s="84" t="s">
        <v>1136</v>
      </c>
      <c r="I587" s="85" t="s">
        <v>3480</v>
      </c>
      <c r="J587" s="85" t="s">
        <v>4549</v>
      </c>
      <c r="K587" s="3"/>
      <c r="L587" s="86">
        <v>44029</v>
      </c>
      <c r="M587" s="87">
        <v>1389.87010000087</v>
      </c>
      <c r="N587" s="88">
        <v>1389.87010000087</v>
      </c>
      <c r="O587" s="88">
        <v>1393.6179000008899</v>
      </c>
      <c r="P587" s="89">
        <f t="shared" si="9"/>
        <v>0.99731074062695557</v>
      </c>
      <c r="Q587" s="86">
        <v>43984</v>
      </c>
      <c r="R587" s="90">
        <v>17193357.201000001</v>
      </c>
      <c r="S587" s="90">
        <v>12999934.1436875</v>
      </c>
      <c r="T587" s="3"/>
      <c r="U587" s="91">
        <v>-5.9215056444372695E-4</v>
      </c>
      <c r="V587" s="92">
        <v>1.1135595536870799</v>
      </c>
      <c r="W587" s="91">
        <v>-1.2285318616704901E-3</v>
      </c>
      <c r="X587" s="92">
        <v>-0.114343570294295</v>
      </c>
      <c r="Y587" s="91">
        <v>1.12823822510109E-2</v>
      </c>
      <c r="Z587" s="92">
        <v>19.2783941339294</v>
      </c>
      <c r="AA587" s="91">
        <v>2.3344975032159699E-2</v>
      </c>
      <c r="AB587" s="92">
        <v>23.232525864004899</v>
      </c>
      <c r="AC587" s="91">
        <v>5.6682315644138698E-2</v>
      </c>
      <c r="AD587" s="92">
        <v>31.016427516820801</v>
      </c>
      <c r="AE587" s="91">
        <v>8.0593028902512701E-2</v>
      </c>
      <c r="AF587" s="93">
        <v>28.898712584952602</v>
      </c>
      <c r="AG587" s="91">
        <v>-8.4705895096703898E-4</v>
      </c>
      <c r="AH587" s="92">
        <v>-0.99093584722140804</v>
      </c>
      <c r="AI587" s="91">
        <v>1.38827379523718E-2</v>
      </c>
      <c r="AJ587" s="92">
        <v>15.871649475142499</v>
      </c>
      <c r="AK587" s="91">
        <v>0.38987010000157202</v>
      </c>
      <c r="AL587" s="91">
        <v>3.7407335354146198E-2</v>
      </c>
      <c r="AM587" s="92">
        <v>43.498754428932401</v>
      </c>
      <c r="AN587" s="3"/>
      <c r="AO587" s="94">
        <v>4.4165601084387197E-3</v>
      </c>
      <c r="AP587" s="94">
        <v>-5.1029560172537501E-3</v>
      </c>
      <c r="AQ587" s="94">
        <v>4.9544719040568496E-3</v>
      </c>
      <c r="AR587" s="94">
        <v>-2.7604125507423301E-3</v>
      </c>
      <c r="AS587" s="95">
        <v>7</v>
      </c>
      <c r="AT587" s="95">
        <v>5</v>
      </c>
      <c r="AU587" s="95">
        <v>7</v>
      </c>
      <c r="AV587" s="96">
        <v>5</v>
      </c>
      <c r="AW587" s="3"/>
      <c r="AX587" s="97">
        <v>9.1524109372130603E-3</v>
      </c>
      <c r="AY587" s="98">
        <v>-0.59900145838218999</v>
      </c>
      <c r="AZ587" s="98">
        <v>0.62978778177966899</v>
      </c>
      <c r="BA587" s="98">
        <v>-0.80772248815173997</v>
      </c>
      <c r="BB587" s="89">
        <v>9.4529188747173999E-4</v>
      </c>
      <c r="BC587" s="99">
        <v>-1.18666099564507</v>
      </c>
      <c r="BD587" s="86">
        <v>43753</v>
      </c>
      <c r="BE587" s="86">
        <v>43783</v>
      </c>
      <c r="BF587" s="95">
        <v>58</v>
      </c>
      <c r="BG587" s="86">
        <v>43833</v>
      </c>
      <c r="BH587" s="3"/>
    </row>
    <row r="588" spans="1:60" x14ac:dyDescent="0.25">
      <c r="A588" s="3"/>
      <c r="B588" s="81" t="s">
        <v>1730</v>
      </c>
      <c r="C588" s="81" t="s">
        <v>4550</v>
      </c>
      <c r="D588" s="81" t="s">
        <v>753</v>
      </c>
      <c r="E588" s="82" t="s">
        <v>1163</v>
      </c>
      <c r="F588" s="82" t="s">
        <v>1110</v>
      </c>
      <c r="G588" s="83" t="s">
        <v>1124</v>
      </c>
      <c r="H588" s="84" t="s">
        <v>1136</v>
      </c>
      <c r="I588" s="85" t="s">
        <v>3480</v>
      </c>
      <c r="J588" s="85" t="s">
        <v>4551</v>
      </c>
      <c r="K588" s="3"/>
      <c r="L588" s="86">
        <v>44029</v>
      </c>
      <c r="M588" s="87">
        <v>1000</v>
      </c>
      <c r="N588" s="88">
        <v>1000</v>
      </c>
      <c r="O588" s="88">
        <v>1000</v>
      </c>
      <c r="P588" s="89">
        <f t="shared" si="9"/>
        <v>1</v>
      </c>
      <c r="Q588" s="86">
        <v>44029</v>
      </c>
      <c r="R588" s="90">
        <v>0</v>
      </c>
      <c r="S588" s="90">
        <v>0</v>
      </c>
      <c r="T588" s="3"/>
      <c r="U588" s="91">
        <v>0</v>
      </c>
      <c r="V588" s="92">
        <v>1.17277461013146</v>
      </c>
      <c r="W588" s="91">
        <v>0</v>
      </c>
      <c r="X588" s="92">
        <v>8.5096158727537806E-3</v>
      </c>
      <c r="Y588" s="91">
        <v>0</v>
      </c>
      <c r="Z588" s="92">
        <v>18.1501559088356</v>
      </c>
      <c r="AA588" s="91">
        <v>0</v>
      </c>
      <c r="AB588" s="92">
        <v>20.8980283607962</v>
      </c>
      <c r="AC588" s="91">
        <v>0</v>
      </c>
      <c r="AD588" s="92">
        <v>25.348195952392398</v>
      </c>
      <c r="AE588" s="91">
        <v>0</v>
      </c>
      <c r="AF588" s="93">
        <v>20.8394096946868</v>
      </c>
      <c r="AG588" s="91">
        <v>0</v>
      </c>
      <c r="AH588" s="92">
        <v>-0.90622995212470403</v>
      </c>
      <c r="AI588" s="91">
        <v>0</v>
      </c>
      <c r="AJ588" s="92">
        <v>14.483375679905301</v>
      </c>
      <c r="AK588" s="91">
        <v>0</v>
      </c>
      <c r="AL588" s="91">
        <v>0</v>
      </c>
      <c r="AM588" s="92">
        <v>4.5117444287825501</v>
      </c>
      <c r="AN588" s="3"/>
      <c r="AO588" s="94">
        <v>0</v>
      </c>
      <c r="AP588" s="94">
        <v>0</v>
      </c>
      <c r="AQ588" s="94">
        <v>0</v>
      </c>
      <c r="AR588" s="94">
        <v>0</v>
      </c>
      <c r="AS588" s="95">
        <v>0</v>
      </c>
      <c r="AT588" s="95">
        <v>0</v>
      </c>
      <c r="AU588" s="95">
        <v>7</v>
      </c>
      <c r="AV588" s="96">
        <v>5</v>
      </c>
      <c r="AW588" s="3"/>
      <c r="AX588" s="97">
        <v>0</v>
      </c>
      <c r="AY588" s="98">
        <v>-113.07365610974399</v>
      </c>
      <c r="AZ588" s="98">
        <v>0.54787164163735702</v>
      </c>
      <c r="BA588" s="98">
        <v>-15.957369743191499</v>
      </c>
      <c r="BB588" s="89">
        <v>0</v>
      </c>
      <c r="BC588" s="99">
        <v>0</v>
      </c>
      <c r="BD588" s="86">
        <v>43664</v>
      </c>
      <c r="BE588" s="86"/>
      <c r="BF588" s="95"/>
      <c r="BG588" s="86"/>
      <c r="BH588" s="3"/>
    </row>
    <row r="589" spans="1:60" x14ac:dyDescent="0.25">
      <c r="A589" s="3"/>
      <c r="B589" s="81" t="s">
        <v>1731</v>
      </c>
      <c r="C589" s="81" t="s">
        <v>4552</v>
      </c>
      <c r="D589" s="81" t="s">
        <v>753</v>
      </c>
      <c r="E589" s="82" t="s">
        <v>1164</v>
      </c>
      <c r="F589" s="82" t="s">
        <v>1110</v>
      </c>
      <c r="G589" s="83" t="s">
        <v>1124</v>
      </c>
      <c r="H589" s="84" t="s">
        <v>1136</v>
      </c>
      <c r="I589" s="85" t="s">
        <v>3480</v>
      </c>
      <c r="J589" s="85" t="s">
        <v>4553</v>
      </c>
      <c r="K589" s="3"/>
      <c r="L589" s="86">
        <v>44029</v>
      </c>
      <c r="M589" s="87">
        <v>1000</v>
      </c>
      <c r="N589" s="88">
        <v>1000</v>
      </c>
      <c r="O589" s="88">
        <v>1000</v>
      </c>
      <c r="P589" s="89">
        <f t="shared" si="9"/>
        <v>1</v>
      </c>
      <c r="Q589" s="86">
        <v>44029</v>
      </c>
      <c r="R589" s="90">
        <v>0</v>
      </c>
      <c r="S589" s="90">
        <v>0</v>
      </c>
      <c r="T589" s="3"/>
      <c r="U589" s="91">
        <v>0</v>
      </c>
      <c r="V589" s="92">
        <v>1.17277461013146</v>
      </c>
      <c r="W589" s="91">
        <v>0</v>
      </c>
      <c r="X589" s="92">
        <v>8.5096158727537806E-3</v>
      </c>
      <c r="Y589" s="91">
        <v>0</v>
      </c>
      <c r="Z589" s="92">
        <v>18.1501559088356</v>
      </c>
      <c r="AA589" s="91">
        <v>0</v>
      </c>
      <c r="AB589" s="92">
        <v>20.8980283607962</v>
      </c>
      <c r="AC589" s="91">
        <v>0</v>
      </c>
      <c r="AD589" s="92">
        <v>25.348195952392398</v>
      </c>
      <c r="AE589" s="91">
        <v>0</v>
      </c>
      <c r="AF589" s="93">
        <v>20.8394096946868</v>
      </c>
      <c r="AG589" s="91">
        <v>0</v>
      </c>
      <c r="AH589" s="92">
        <v>-0.90622995212470403</v>
      </c>
      <c r="AI589" s="91">
        <v>0</v>
      </c>
      <c r="AJ589" s="92">
        <v>14.483375679905301</v>
      </c>
      <c r="AK589" s="91">
        <v>0</v>
      </c>
      <c r="AL589" s="91">
        <v>0</v>
      </c>
      <c r="AM589" s="92">
        <v>4.5117444287825501</v>
      </c>
      <c r="AN589" s="3"/>
      <c r="AO589" s="94">
        <v>0</v>
      </c>
      <c r="AP589" s="94">
        <v>0</v>
      </c>
      <c r="AQ589" s="94">
        <v>0</v>
      </c>
      <c r="AR589" s="94">
        <v>0</v>
      </c>
      <c r="AS589" s="95">
        <v>0</v>
      </c>
      <c r="AT589" s="95">
        <v>0</v>
      </c>
      <c r="AU589" s="95">
        <v>7</v>
      </c>
      <c r="AV589" s="96">
        <v>5</v>
      </c>
      <c r="AW589" s="3"/>
      <c r="AX589" s="97">
        <v>0</v>
      </c>
      <c r="AY589" s="98">
        <v>-113.07365610974399</v>
      </c>
      <c r="AZ589" s="98">
        <v>0.54787164163735702</v>
      </c>
      <c r="BA589" s="98">
        <v>-15.957369743191499</v>
      </c>
      <c r="BB589" s="89">
        <v>0</v>
      </c>
      <c r="BC589" s="99">
        <v>0</v>
      </c>
      <c r="BD589" s="86">
        <v>43664</v>
      </c>
      <c r="BE589" s="86"/>
      <c r="BF589" s="95"/>
      <c r="BG589" s="86"/>
      <c r="BH589" s="3"/>
    </row>
    <row r="590" spans="1:60" x14ac:dyDescent="0.25">
      <c r="A590" s="3"/>
      <c r="B590" s="81" t="s">
        <v>1732</v>
      </c>
      <c r="C590" s="81" t="s">
        <v>4554</v>
      </c>
      <c r="D590" s="81" t="s">
        <v>753</v>
      </c>
      <c r="E590" s="82" t="s">
        <v>1228</v>
      </c>
      <c r="F590" s="82" t="s">
        <v>1110</v>
      </c>
      <c r="G590" s="83" t="s">
        <v>1124</v>
      </c>
      <c r="H590" s="84" t="s">
        <v>1136</v>
      </c>
      <c r="I590" s="85" t="s">
        <v>3480</v>
      </c>
      <c r="J590" s="85" t="s">
        <v>4555</v>
      </c>
      <c r="K590" s="3"/>
      <c r="L590" s="86">
        <v>44029</v>
      </c>
      <c r="M590" s="87">
        <v>1417.8138999994801</v>
      </c>
      <c r="N590" s="88">
        <v>1417.8138999994801</v>
      </c>
      <c r="O590" s="88">
        <v>1421.23520000093</v>
      </c>
      <c r="P590" s="89">
        <f t="shared" si="9"/>
        <v>0.99759272778956809</v>
      </c>
      <c r="Q590" s="86">
        <v>43984</v>
      </c>
      <c r="R590" s="90">
        <v>14293984.948000001</v>
      </c>
      <c r="S590" s="90">
        <v>12286303.705359399</v>
      </c>
      <c r="T590" s="3"/>
      <c r="U590" s="91">
        <v>-5.8591116248862796E-4</v>
      </c>
      <c r="V590" s="92">
        <v>1.1141834938825901</v>
      </c>
      <c r="W590" s="91">
        <v>-1.0402382094980599E-3</v>
      </c>
      <c r="X590" s="92">
        <v>-9.5514205077051897E-2</v>
      </c>
      <c r="Y590" s="91">
        <v>1.2440080208762101E-2</v>
      </c>
      <c r="Z590" s="92">
        <v>19.394163929711802</v>
      </c>
      <c r="AA590" s="91">
        <v>2.57050984237139E-2</v>
      </c>
      <c r="AB590" s="92">
        <v>23.4685382031603</v>
      </c>
      <c r="AC590" s="91">
        <v>6.15586415169673E-2</v>
      </c>
      <c r="AD590" s="92">
        <v>31.504060104081901</v>
      </c>
      <c r="AE590" s="91">
        <v>8.8079802788415706E-2</v>
      </c>
      <c r="AF590" s="93">
        <v>29.6473899735429</v>
      </c>
      <c r="AG590" s="91">
        <v>-7.4038082857441601E-4</v>
      </c>
      <c r="AH590" s="92">
        <v>-0.98026803498214599</v>
      </c>
      <c r="AI590" s="91">
        <v>1.5151950174185899E-2</v>
      </c>
      <c r="AJ590" s="92">
        <v>15.998570697323901</v>
      </c>
      <c r="AK590" s="91">
        <v>0.417813899999601</v>
      </c>
      <c r="AL590" s="91">
        <v>3.9713538068099297E-2</v>
      </c>
      <c r="AM590" s="92">
        <v>46.293134428735399</v>
      </c>
      <c r="AN590" s="3"/>
      <c r="AO590" s="94">
        <v>4.4228809674677896E-3</v>
      </c>
      <c r="AP590" s="94">
        <v>-5.0967402457899897E-3</v>
      </c>
      <c r="AQ590" s="94">
        <v>5.1506478866940597E-3</v>
      </c>
      <c r="AR590" s="94">
        <v>-2.5654884293544499E-3</v>
      </c>
      <c r="AS590" s="95">
        <v>8</v>
      </c>
      <c r="AT590" s="95">
        <v>4</v>
      </c>
      <c r="AU590" s="95">
        <v>7</v>
      </c>
      <c r="AV590" s="96">
        <v>5</v>
      </c>
      <c r="AW590" s="3"/>
      <c r="AX590" s="97">
        <v>9.1593163092056808E-3</v>
      </c>
      <c r="AY590" s="98">
        <v>-0.36352842362566701</v>
      </c>
      <c r="AZ590" s="98">
        <v>0.63760184817510901</v>
      </c>
      <c r="BA590" s="98">
        <v>-0.493497045578351</v>
      </c>
      <c r="BB590" s="89">
        <v>9.4601174653234903E-4</v>
      </c>
      <c r="BC590" s="99">
        <v>-1.16799191249447</v>
      </c>
      <c r="BD590" s="86">
        <v>43753</v>
      </c>
      <c r="BE590" s="86">
        <v>43783</v>
      </c>
      <c r="BF590" s="95">
        <v>58</v>
      </c>
      <c r="BG590" s="86">
        <v>43833</v>
      </c>
      <c r="BH590" s="3"/>
    </row>
    <row r="591" spans="1:60" x14ac:dyDescent="0.25">
      <c r="A591" s="3"/>
      <c r="B591" s="81" t="s">
        <v>136</v>
      </c>
      <c r="C591" s="81" t="s">
        <v>4556</v>
      </c>
      <c r="D591" s="81" t="s">
        <v>753</v>
      </c>
      <c r="E591" s="82" t="s">
        <v>1229</v>
      </c>
      <c r="F591" s="82" t="s">
        <v>1110</v>
      </c>
      <c r="G591" s="83" t="s">
        <v>1124</v>
      </c>
      <c r="H591" s="84" t="s">
        <v>1136</v>
      </c>
      <c r="I591" s="85" t="s">
        <v>3480</v>
      </c>
      <c r="J591" s="85" t="s">
        <v>1096</v>
      </c>
      <c r="K591" s="3"/>
      <c r="L591" s="86">
        <v>44029</v>
      </c>
      <c r="M591" s="87">
        <v>1141.48949999921</v>
      </c>
      <c r="N591" s="88">
        <v>1141.48949999921</v>
      </c>
      <c r="O591" s="88">
        <v>1143.3725000005199</v>
      </c>
      <c r="P591" s="89">
        <f t="shared" si="9"/>
        <v>0.99835311763986878</v>
      </c>
      <c r="Q591" s="86">
        <v>43984</v>
      </c>
      <c r="R591" s="90">
        <v>124677.36900000001</v>
      </c>
      <c r="S591" s="90">
        <v>122897.830396973</v>
      </c>
      <c r="T591" s="3"/>
      <c r="U591" s="91">
        <v>-5.6893235432653498E-4</v>
      </c>
      <c r="V591" s="92">
        <v>1.1158813746988001</v>
      </c>
      <c r="W591" s="91">
        <v>-5.3270389526005602E-4</v>
      </c>
      <c r="X591" s="92">
        <v>-4.4760773653251797E-2</v>
      </c>
      <c r="Y591" s="91">
        <v>1.5565745608910201E-2</v>
      </c>
      <c r="Z591" s="92">
        <v>19.706730469741199</v>
      </c>
      <c r="AA591" s="91">
        <v>3.2090955039166098E-2</v>
      </c>
      <c r="AB591" s="92">
        <v>24.107123864727299</v>
      </c>
      <c r="AC591" s="91">
        <v>7.48106140854361E-2</v>
      </c>
      <c r="AD591" s="92">
        <v>32.829257360950599</v>
      </c>
      <c r="AE591" s="91">
        <v>0.108514949210075</v>
      </c>
      <c r="AF591" s="93">
        <v>31.690904615708899</v>
      </c>
      <c r="AG591" s="91">
        <v>-4.5262443472893199E-4</v>
      </c>
      <c r="AH591" s="92">
        <v>-0.95149239559759702</v>
      </c>
      <c r="AI591" s="91">
        <v>1.85791800668085E-2</v>
      </c>
      <c r="AJ591" s="92">
        <v>16.341293686593399</v>
      </c>
      <c r="AK591" s="91">
        <v>0.14148949999988</v>
      </c>
      <c r="AL591" s="91">
        <v>3.5161738975148203E-2</v>
      </c>
      <c r="AM591" s="92">
        <v>19.323980790359201</v>
      </c>
      <c r="AN591" s="3"/>
      <c r="AO591" s="94">
        <v>4.4399048347258897E-3</v>
      </c>
      <c r="AP591" s="94">
        <v>-5.0797696339941502E-3</v>
      </c>
      <c r="AQ591" s="94">
        <v>5.6801396494847696E-3</v>
      </c>
      <c r="AR591" s="94">
        <v>-2.0403938951858401E-3</v>
      </c>
      <c r="AS591" s="95">
        <v>8</v>
      </c>
      <c r="AT591" s="95">
        <v>4</v>
      </c>
      <c r="AU591" s="95">
        <v>7</v>
      </c>
      <c r="AV591" s="96">
        <v>5</v>
      </c>
      <c r="AW591" s="3"/>
      <c r="AX591" s="97">
        <v>9.1811668467380505E-3</v>
      </c>
      <c r="AY591" s="98">
        <v>0.27173245393350998</v>
      </c>
      <c r="AZ591" s="98">
        <v>0.65874139481366001</v>
      </c>
      <c r="BA591" s="98">
        <v>0.37552333074427202</v>
      </c>
      <c r="BB591" s="89">
        <v>9.4828695099863597E-4</v>
      </c>
      <c r="BC591" s="99">
        <v>-1.11762168379209</v>
      </c>
      <c r="BD591" s="86">
        <v>43753</v>
      </c>
      <c r="BE591" s="86">
        <v>43783</v>
      </c>
      <c r="BF591" s="95">
        <v>53</v>
      </c>
      <c r="BG591" s="86">
        <v>43826</v>
      </c>
      <c r="BH591" s="3"/>
    </row>
    <row r="592" spans="1:60" x14ac:dyDescent="0.25">
      <c r="A592" s="3"/>
      <c r="B592" s="81" t="s">
        <v>1733</v>
      </c>
      <c r="C592" s="81" t="s">
        <v>4557</v>
      </c>
      <c r="D592" s="81" t="s">
        <v>753</v>
      </c>
      <c r="E592" s="82" t="s">
        <v>1230</v>
      </c>
      <c r="F592" s="82" t="s">
        <v>1110</v>
      </c>
      <c r="G592" s="83" t="s">
        <v>1124</v>
      </c>
      <c r="H592" s="84" t="s">
        <v>1136</v>
      </c>
      <c r="I592" s="85" t="s">
        <v>3480</v>
      </c>
      <c r="J592" s="85" t="s">
        <v>4558</v>
      </c>
      <c r="K592" s="3"/>
      <c r="L592" s="86">
        <v>44029</v>
      </c>
      <c r="M592" s="87">
        <v>1396.43050000072</v>
      </c>
      <c r="N592" s="88">
        <v>1396.43050000072</v>
      </c>
      <c r="O592" s="88">
        <v>1400.0932999998299</v>
      </c>
      <c r="P592" s="89">
        <f t="shared" si="9"/>
        <v>0.99738388863148597</v>
      </c>
      <c r="Q592" s="86">
        <v>43984</v>
      </c>
      <c r="R592" s="90">
        <v>138891.478</v>
      </c>
      <c r="S592" s="90">
        <v>170353.04943139601</v>
      </c>
      <c r="T592" s="3"/>
      <c r="U592" s="91">
        <v>-5.9051471998827797E-4</v>
      </c>
      <c r="V592" s="92">
        <v>1.11372313813263</v>
      </c>
      <c r="W592" s="91">
        <v>-1.17968945687608E-3</v>
      </c>
      <c r="X592" s="92">
        <v>-0.109459329814854</v>
      </c>
      <c r="Y592" s="91">
        <v>1.1583405670535301E-2</v>
      </c>
      <c r="Z592" s="92">
        <v>19.3084964758891</v>
      </c>
      <c r="AA592" s="91">
        <v>2.3959498315889501E-2</v>
      </c>
      <c r="AB592" s="92">
        <v>23.2939781923778</v>
      </c>
      <c r="AC592" s="91">
        <v>5.79519863640598E-2</v>
      </c>
      <c r="AD592" s="92">
        <v>31.143394588812999</v>
      </c>
      <c r="AE592" s="91">
        <v>8.2541439212946002E-2</v>
      </c>
      <c r="AF592" s="93">
        <v>29.093553615995901</v>
      </c>
      <c r="AG592" s="91">
        <v>-8.1949043396889497E-4</v>
      </c>
      <c r="AH592" s="92">
        <v>-0.98817899552159405</v>
      </c>
      <c r="AI592" s="91">
        <v>1.4212832169505399E-2</v>
      </c>
      <c r="AJ592" s="92">
        <v>15.904658896863101</v>
      </c>
      <c r="AK592" s="91">
        <v>0.396430500000715</v>
      </c>
      <c r="AL592" s="91">
        <v>3.7952441212837598E-2</v>
      </c>
      <c r="AM592" s="92">
        <v>44.154794428846799</v>
      </c>
      <c r="AN592" s="3"/>
      <c r="AO592" s="94">
        <v>4.4182137044117597E-3</v>
      </c>
      <c r="AP592" s="94">
        <v>-5.1013438524023496E-3</v>
      </c>
      <c r="AQ592" s="94">
        <v>5.0055335632350796E-3</v>
      </c>
      <c r="AR592" s="94">
        <v>-2.7094436336483302E-3</v>
      </c>
      <c r="AS592" s="95">
        <v>7</v>
      </c>
      <c r="AT592" s="95">
        <v>5</v>
      </c>
      <c r="AU592" s="95">
        <v>7</v>
      </c>
      <c r="AV592" s="96">
        <v>5</v>
      </c>
      <c r="AW592" s="3"/>
      <c r="AX592" s="97">
        <v>9.1541353504453592E-3</v>
      </c>
      <c r="AY592" s="98">
        <v>-0.53767648191387696</v>
      </c>
      <c r="AZ592" s="98">
        <v>0.63182217310895805</v>
      </c>
      <c r="BA592" s="98">
        <v>-0.72629971333571997</v>
      </c>
      <c r="BB592" s="89">
        <v>9.4547171071440099E-4</v>
      </c>
      <c r="BC592" s="99">
        <v>-1.1817868303605801</v>
      </c>
      <c r="BD592" s="86">
        <v>43753</v>
      </c>
      <c r="BE592" s="86">
        <v>43783</v>
      </c>
      <c r="BF592" s="95">
        <v>58</v>
      </c>
      <c r="BG592" s="86">
        <v>43833</v>
      </c>
      <c r="BH592" s="3"/>
    </row>
    <row r="593" spans="1:60" x14ac:dyDescent="0.25">
      <c r="A593" s="3"/>
      <c r="B593" s="81" t="s">
        <v>1734</v>
      </c>
      <c r="C593" s="81" t="s">
        <v>4559</v>
      </c>
      <c r="D593" s="81" t="s">
        <v>753</v>
      </c>
      <c r="E593" s="82" t="s">
        <v>1218</v>
      </c>
      <c r="F593" s="82" t="s">
        <v>1110</v>
      </c>
      <c r="G593" s="83" t="s">
        <v>1124</v>
      </c>
      <c r="H593" s="84" t="s">
        <v>1136</v>
      </c>
      <c r="I593" s="85" t="s">
        <v>3480</v>
      </c>
      <c r="J593" s="85" t="s">
        <v>4560</v>
      </c>
      <c r="K593" s="3"/>
      <c r="L593" s="86">
        <v>44029</v>
      </c>
      <c r="M593" s="87">
        <v>1329.86769999936</v>
      </c>
      <c r="N593" s="88">
        <v>1329.86769999936</v>
      </c>
      <c r="O593" s="88">
        <v>1334.29040000029</v>
      </c>
      <c r="P593" s="89">
        <f t="shared" si="9"/>
        <v>0.99668535425202109</v>
      </c>
      <c r="Q593" s="86">
        <v>43984</v>
      </c>
      <c r="R593" s="90">
        <v>60510333.806999996</v>
      </c>
      <c r="S593" s="90">
        <v>37528823.817937501</v>
      </c>
      <c r="T593" s="3"/>
      <c r="U593" s="91">
        <v>-6.0608374406001498E-4</v>
      </c>
      <c r="V593" s="92">
        <v>1.11216623572545</v>
      </c>
      <c r="W593" s="91">
        <v>-1.6460965289297701E-3</v>
      </c>
      <c r="X593" s="92">
        <v>-0.15610003702022399</v>
      </c>
      <c r="Y593" s="91">
        <v>8.7211480840778694E-3</v>
      </c>
      <c r="Z593" s="92">
        <v>19.022270717250599</v>
      </c>
      <c r="AA593" s="91">
        <v>1.8132757813873499E-2</v>
      </c>
      <c r="AB593" s="92">
        <v>22.711304142198099</v>
      </c>
      <c r="AC593" s="91">
        <v>4.5952394677442499E-2</v>
      </c>
      <c r="AD593" s="92">
        <v>29.943435420136701</v>
      </c>
      <c r="AE593" s="91">
        <v>6.4180211638813503E-2</v>
      </c>
      <c r="AF593" s="93">
        <v>27.257430858560799</v>
      </c>
      <c r="AG593" s="91">
        <v>-1.08374417595769E-3</v>
      </c>
      <c r="AH593" s="92">
        <v>-1.0146043697204701</v>
      </c>
      <c r="AI593" s="91">
        <v>1.10753415010549E-2</v>
      </c>
      <c r="AJ593" s="92">
        <v>15.5909098300181</v>
      </c>
      <c r="AK593" s="91">
        <v>0.32986770000017701</v>
      </c>
      <c r="AL593" s="91">
        <v>3.23127703122736E-2</v>
      </c>
      <c r="AM593" s="92">
        <v>37.498514428793001</v>
      </c>
      <c r="AN593" s="3"/>
      <c r="AO593" s="94">
        <v>4.4024837934557599E-3</v>
      </c>
      <c r="AP593" s="94">
        <v>-5.1168776808481198E-3</v>
      </c>
      <c r="AQ593" s="94">
        <v>4.5191513872850902E-3</v>
      </c>
      <c r="AR593" s="94">
        <v>-3.1922824373396001E-3</v>
      </c>
      <c r="AS593" s="95">
        <v>7</v>
      </c>
      <c r="AT593" s="95">
        <v>5</v>
      </c>
      <c r="AU593" s="95">
        <v>7</v>
      </c>
      <c r="AV593" s="96">
        <v>5</v>
      </c>
      <c r="AW593" s="3"/>
      <c r="AX593" s="97">
        <v>9.1396605877707808E-3</v>
      </c>
      <c r="AY593" s="98">
        <v>-1.12000816755972</v>
      </c>
      <c r="AZ593" s="98">
        <v>0.61252625884571898</v>
      </c>
      <c r="BA593" s="98">
        <v>-1.48764039493653</v>
      </c>
      <c r="BB593" s="89">
        <v>9.4396046322458497E-4</v>
      </c>
      <c r="BC593" s="99">
        <v>-1.2280940520577099</v>
      </c>
      <c r="BD593" s="86">
        <v>43753</v>
      </c>
      <c r="BE593" s="86">
        <v>43783</v>
      </c>
      <c r="BF593" s="95">
        <v>67</v>
      </c>
      <c r="BG593" s="86">
        <v>43846</v>
      </c>
      <c r="BH593" s="3"/>
    </row>
    <row r="594" spans="1:60" x14ac:dyDescent="0.25">
      <c r="A594" s="3"/>
      <c r="B594" s="81" t="s">
        <v>1735</v>
      </c>
      <c r="C594" s="81" t="s">
        <v>4561</v>
      </c>
      <c r="D594" s="81" t="s">
        <v>754</v>
      </c>
      <c r="E594" s="82" t="s">
        <v>1170</v>
      </c>
      <c r="F594" s="82" t="s">
        <v>1110</v>
      </c>
      <c r="G594" s="83" t="s">
        <v>1120</v>
      </c>
      <c r="H594" s="84" t="s">
        <v>1128</v>
      </c>
      <c r="I594" s="85" t="s">
        <v>3480</v>
      </c>
      <c r="J594" s="85" t="s">
        <v>4562</v>
      </c>
      <c r="K594" s="3"/>
      <c r="L594" s="86">
        <v>44029</v>
      </c>
      <c r="M594" s="87">
        <v>2599.5804000012599</v>
      </c>
      <c r="N594" s="88">
        <v>2599.5804000012599</v>
      </c>
      <c r="O594" s="88">
        <v>3474.31549999863</v>
      </c>
      <c r="P594" s="89">
        <f t="shared" si="9"/>
        <v>0.74822807543019199</v>
      </c>
      <c r="Q594" s="86">
        <v>43756</v>
      </c>
      <c r="R594" s="90">
        <v>652285.85699999996</v>
      </c>
      <c r="S594" s="90">
        <v>1026260.4275498</v>
      </c>
      <c r="T594" s="3"/>
      <c r="U594" s="91">
        <v>-1.16310639896255E-2</v>
      </c>
      <c r="V594" s="92">
        <v>9.6682111689005996E-3</v>
      </c>
      <c r="W594" s="91">
        <v>-9.9923886773467508E-4</v>
      </c>
      <c r="X594" s="92">
        <v>-9.1414270900713704E-2</v>
      </c>
      <c r="Y594" s="91">
        <v>-0.193490016772703</v>
      </c>
      <c r="Z594" s="92">
        <v>-1.19884576843469</v>
      </c>
      <c r="AA594" s="91">
        <v>-0.23165639708167901</v>
      </c>
      <c r="AB594" s="92">
        <v>-2.2676113473717101</v>
      </c>
      <c r="AC594" s="91">
        <v>-0.30084269584302098</v>
      </c>
      <c r="AD594" s="92">
        <v>-4.7360736319096803</v>
      </c>
      <c r="AE594" s="91">
        <v>-0.28100973810971502</v>
      </c>
      <c r="AF594" s="93">
        <v>-7.2615641162847204</v>
      </c>
      <c r="AG594" s="91">
        <v>8.2024691837432294E-3</v>
      </c>
      <c r="AH594" s="92">
        <v>-8.5983033750380897E-2</v>
      </c>
      <c r="AI594" s="91">
        <v>-0.15857411222808901</v>
      </c>
      <c r="AJ594" s="92">
        <v>-1.37403554290358</v>
      </c>
      <c r="AK594" s="91">
        <v>0.46766958554333499</v>
      </c>
      <c r="AL594" s="91">
        <v>2.4136283784173401E-2</v>
      </c>
      <c r="AM594" s="92">
        <v>-75.693709884420997</v>
      </c>
      <c r="AN594" s="3"/>
      <c r="AO594" s="94">
        <v>8.2667813416337596E-2</v>
      </c>
      <c r="AP594" s="94">
        <v>-0.134903185795411</v>
      </c>
      <c r="AQ594" s="94">
        <v>0.13008673408155999</v>
      </c>
      <c r="AR594" s="94">
        <v>-0.14079049987689399</v>
      </c>
      <c r="AS594" s="95">
        <v>5</v>
      </c>
      <c r="AT594" s="95">
        <v>7</v>
      </c>
      <c r="AU594" s="95">
        <v>4</v>
      </c>
      <c r="AV594" s="96">
        <v>8</v>
      </c>
      <c r="AW594" s="3"/>
      <c r="AX594" s="97">
        <v>0.33567139905702797</v>
      </c>
      <c r="AY594" s="98">
        <v>-0.58420996599488695</v>
      </c>
      <c r="AZ594" s="98">
        <v>-1.09634573208677</v>
      </c>
      <c r="BA594" s="98">
        <v>-0.77927766366792595</v>
      </c>
      <c r="BB594" s="89">
        <v>3.4167795956418598E-2</v>
      </c>
      <c r="BC594" s="99">
        <v>-44.206509167037403</v>
      </c>
      <c r="BD594" s="86">
        <v>43756</v>
      </c>
      <c r="BE594" s="86">
        <v>43908</v>
      </c>
      <c r="BF594" s="95"/>
      <c r="BG594" s="86"/>
      <c r="BH594" s="3"/>
    </row>
    <row r="595" spans="1:60" x14ac:dyDescent="0.25">
      <c r="A595" s="3"/>
      <c r="B595" s="81" t="s">
        <v>1736</v>
      </c>
      <c r="C595" s="81" t="s">
        <v>4563</v>
      </c>
      <c r="D595" s="81" t="s">
        <v>754</v>
      </c>
      <c r="E595" s="82" t="s">
        <v>1216</v>
      </c>
      <c r="F595" s="82" t="s">
        <v>1110</v>
      </c>
      <c r="G595" s="83" t="s">
        <v>1120</v>
      </c>
      <c r="H595" s="84" t="s">
        <v>1128</v>
      </c>
      <c r="I595" s="85" t="s">
        <v>3480</v>
      </c>
      <c r="J595" s="85" t="s">
        <v>4564</v>
      </c>
      <c r="K595" s="3"/>
      <c r="L595" s="86">
        <v>44029</v>
      </c>
      <c r="M595" s="87">
        <v>853.56639999989397</v>
      </c>
      <c r="N595" s="88">
        <v>853.56639999989397</v>
      </c>
      <c r="O595" s="88">
        <v>1151.39189999923</v>
      </c>
      <c r="P595" s="89">
        <f t="shared" si="9"/>
        <v>0.74133437971942029</v>
      </c>
      <c r="Q595" s="86">
        <v>43756</v>
      </c>
      <c r="R595" s="90">
        <v>2148608.8790000002</v>
      </c>
      <c r="S595" s="90">
        <v>2548993.16741797</v>
      </c>
      <c r="T595" s="3"/>
      <c r="U595" s="91">
        <v>-1.16645770622199E-2</v>
      </c>
      <c r="V595" s="92">
        <v>6.3169039094646004E-3</v>
      </c>
      <c r="W595" s="91">
        <v>-2.0140560673098701E-3</v>
      </c>
      <c r="X595" s="92">
        <v>-0.192895990858233</v>
      </c>
      <c r="Y595" s="91">
        <v>-0.19844769191055101</v>
      </c>
      <c r="Z595" s="92">
        <v>-1.6946132822195099</v>
      </c>
      <c r="AA595" s="91">
        <v>-0.24113683883391801</v>
      </c>
      <c r="AB595" s="92">
        <v>-3.2156555225956298</v>
      </c>
      <c r="AC595" s="91">
        <v>-0.31797970861865898</v>
      </c>
      <c r="AD595" s="92">
        <v>-6.44977490947349</v>
      </c>
      <c r="AE595" s="91">
        <v>-0.307276287529967</v>
      </c>
      <c r="AF595" s="93">
        <v>-9.8882190583099092</v>
      </c>
      <c r="AG595" s="91">
        <v>7.62215420581924E-3</v>
      </c>
      <c r="AH595" s="92">
        <v>-0.14401453154277999</v>
      </c>
      <c r="AI595" s="91">
        <v>-0.16422802120097901</v>
      </c>
      <c r="AJ595" s="92">
        <v>-1.93942644019262</v>
      </c>
      <c r="AK595" s="91">
        <v>-0.50904393240518397</v>
      </c>
      <c r="AL595" s="91">
        <v>-4.3257747860479902E-2</v>
      </c>
      <c r="AM595" s="92">
        <v>-173.36506167915601</v>
      </c>
      <c r="AN595" s="3"/>
      <c r="AO595" s="94">
        <v>8.2631034920341295E-2</v>
      </c>
      <c r="AP595" s="94">
        <v>-0.13499110859091201</v>
      </c>
      <c r="AQ595" s="94">
        <v>0.12893896826426501</v>
      </c>
      <c r="AR595" s="94">
        <v>-0.14169242148462199</v>
      </c>
      <c r="AS595" s="95">
        <v>5</v>
      </c>
      <c r="AT595" s="95">
        <v>7</v>
      </c>
      <c r="AU595" s="95">
        <v>4</v>
      </c>
      <c r="AV595" s="96">
        <v>8</v>
      </c>
      <c r="AW595" s="3"/>
      <c r="AX595" s="97">
        <v>0.33571654041355897</v>
      </c>
      <c r="AY595" s="98">
        <v>-0.61218727264440498</v>
      </c>
      <c r="AZ595" s="98">
        <v>-1.4935558191518801</v>
      </c>
      <c r="BA595" s="98">
        <v>-0.81549771385743997</v>
      </c>
      <c r="BB595" s="89">
        <v>3.4170423810755898E-2</v>
      </c>
      <c r="BC595" s="99">
        <v>-44.493477850570301</v>
      </c>
      <c r="BD595" s="86">
        <v>43756</v>
      </c>
      <c r="BE595" s="86">
        <v>43908</v>
      </c>
      <c r="BF595" s="95"/>
      <c r="BG595" s="86"/>
      <c r="BH595" s="3"/>
    </row>
    <row r="596" spans="1:60" x14ac:dyDescent="0.25">
      <c r="A596" s="3"/>
      <c r="B596" s="81" t="s">
        <v>1737</v>
      </c>
      <c r="C596" s="81" t="s">
        <v>4565</v>
      </c>
      <c r="D596" s="81" t="s">
        <v>754</v>
      </c>
      <c r="E596" s="82" t="s">
        <v>1163</v>
      </c>
      <c r="F596" s="82" t="s">
        <v>1110</v>
      </c>
      <c r="G596" s="83" t="s">
        <v>1120</v>
      </c>
      <c r="H596" s="84" t="s">
        <v>1128</v>
      </c>
      <c r="I596" s="85" t="s">
        <v>3480</v>
      </c>
      <c r="J596" s="85" t="s">
        <v>4566</v>
      </c>
      <c r="K596" s="3"/>
      <c r="L596" s="86">
        <v>44029</v>
      </c>
      <c r="M596" s="87">
        <v>694.52969999983895</v>
      </c>
      <c r="N596" s="88">
        <v>694.52969999983895</v>
      </c>
      <c r="O596" s="88">
        <v>938.68510000035201</v>
      </c>
      <c r="P596" s="89">
        <f t="shared" si="9"/>
        <v>0.73989637206298309</v>
      </c>
      <c r="Q596" s="86">
        <v>43756</v>
      </c>
      <c r="R596" s="90">
        <v>2332849.0750000002</v>
      </c>
      <c r="S596" s="90">
        <v>2898386.79296875</v>
      </c>
      <c r="T596" s="3"/>
      <c r="U596" s="91">
        <v>-1.16715952908635E-2</v>
      </c>
      <c r="V596" s="92">
        <v>5.6150810451072201E-3</v>
      </c>
      <c r="W596" s="91">
        <v>-2.2268998473009599E-3</v>
      </c>
      <c r="X596" s="92">
        <v>-0.21418036885734201</v>
      </c>
      <c r="Y596" s="91">
        <v>-0.19948398027918299</v>
      </c>
      <c r="Z596" s="92">
        <v>-1.79824211908272</v>
      </c>
      <c r="AA596" s="91">
        <v>-0.243110309802578</v>
      </c>
      <c r="AB596" s="92">
        <v>-3.4130026194616199</v>
      </c>
      <c r="AC596" s="91">
        <v>-0.321519750306616</v>
      </c>
      <c r="AD596" s="92">
        <v>-6.8037790782691401</v>
      </c>
      <c r="AE596" s="91">
        <v>-0.31266144219349401</v>
      </c>
      <c r="AF596" s="93">
        <v>-10.426734524662599</v>
      </c>
      <c r="AG596" s="91">
        <v>7.5002977409894802E-3</v>
      </c>
      <c r="AH596" s="92">
        <v>-0.156200178025756</v>
      </c>
      <c r="AI596" s="91">
        <v>-0.16540928645205</v>
      </c>
      <c r="AJ596" s="92">
        <v>-2.0575529652996898</v>
      </c>
      <c r="AK596" s="91">
        <v>-0.48242426726501397</v>
      </c>
      <c r="AL596" s="91">
        <v>-6.4505689060752006E-2</v>
      </c>
      <c r="AM596" s="92">
        <v>-28.6678488128236</v>
      </c>
      <c r="AN596" s="3"/>
      <c r="AO596" s="94">
        <v>8.2623317897814602E-2</v>
      </c>
      <c r="AP596" s="94">
        <v>-0.13500955873227199</v>
      </c>
      <c r="AQ596" s="94">
        <v>0.128698703638365</v>
      </c>
      <c r="AR596" s="94">
        <v>-0.141881498362636</v>
      </c>
      <c r="AS596" s="95">
        <v>5</v>
      </c>
      <c r="AT596" s="95">
        <v>7</v>
      </c>
      <c r="AU596" s="95">
        <v>4</v>
      </c>
      <c r="AV596" s="96">
        <v>8</v>
      </c>
      <c r="AW596" s="3"/>
      <c r="AX596" s="97">
        <v>0.33572619524842601</v>
      </c>
      <c r="AY596" s="98">
        <v>-0.61801065443251002</v>
      </c>
      <c r="AZ596" s="98">
        <v>-1.5763381441447599</v>
      </c>
      <c r="BA596" s="98">
        <v>-0.82302247546431295</v>
      </c>
      <c r="BB596" s="89">
        <v>3.4170993451953097E-2</v>
      </c>
      <c r="BC596" s="99">
        <v>-44.5534823126509</v>
      </c>
      <c r="BD596" s="86">
        <v>43756</v>
      </c>
      <c r="BE596" s="86">
        <v>43908</v>
      </c>
      <c r="BF596" s="95"/>
      <c r="BG596" s="86"/>
      <c r="BH596" s="3"/>
    </row>
    <row r="597" spans="1:60" x14ac:dyDescent="0.25">
      <c r="A597" s="3"/>
      <c r="B597" s="81" t="s">
        <v>1738</v>
      </c>
      <c r="C597" s="81" t="s">
        <v>4567</v>
      </c>
      <c r="D597" s="81" t="s">
        <v>754</v>
      </c>
      <c r="E597" s="82" t="s">
        <v>1172</v>
      </c>
      <c r="F597" s="82" t="s">
        <v>1110</v>
      </c>
      <c r="G597" s="83" t="s">
        <v>1120</v>
      </c>
      <c r="H597" s="84" t="s">
        <v>1128</v>
      </c>
      <c r="I597" s="85" t="s">
        <v>3480</v>
      </c>
      <c r="J597" s="85" t="s">
        <v>4568</v>
      </c>
      <c r="K597" s="3"/>
      <c r="L597" s="86">
        <v>44029</v>
      </c>
      <c r="M597" s="87">
        <v>723.51080000028003</v>
      </c>
      <c r="N597" s="88">
        <v>723.51080000028003</v>
      </c>
      <c r="O597" s="88">
        <v>966.96530000027303</v>
      </c>
      <c r="P597" s="89">
        <f t="shared" si="9"/>
        <v>0.74822829733401575</v>
      </c>
      <c r="Q597" s="86">
        <v>43756</v>
      </c>
      <c r="R597" s="90">
        <v>248795.93400000001</v>
      </c>
      <c r="S597" s="90">
        <v>363907.36439306597</v>
      </c>
      <c r="T597" s="3"/>
      <c r="U597" s="91">
        <v>-1.16310235307537E-2</v>
      </c>
      <c r="V597" s="92">
        <v>9.6722570560814295E-3</v>
      </c>
      <c r="W597" s="91">
        <v>-9.9926197890454205E-4</v>
      </c>
      <c r="X597" s="92">
        <v>-9.1416582017700407E-2</v>
      </c>
      <c r="Y597" s="91">
        <v>-0.19349005142692499</v>
      </c>
      <c r="Z597" s="92">
        <v>-1.1988492338568899</v>
      </c>
      <c r="AA597" s="91">
        <v>-0.231655939922493</v>
      </c>
      <c r="AB597" s="92">
        <v>-2.2675656314531798</v>
      </c>
      <c r="AC597" s="91">
        <v>-0.30084260013070901</v>
      </c>
      <c r="AD597" s="92">
        <v>-4.7360640606784701</v>
      </c>
      <c r="AE597" s="91">
        <v>-0.281009850564296</v>
      </c>
      <c r="AF597" s="93">
        <v>-7.26157536174287</v>
      </c>
      <c r="AG597" s="91">
        <v>8.2023386603395903E-3</v>
      </c>
      <c r="AH597" s="92">
        <v>-8.5996086090744897E-2</v>
      </c>
      <c r="AI597" s="91">
        <v>-0.15857413531557499</v>
      </c>
      <c r="AJ597" s="92">
        <v>-1.37403785165225</v>
      </c>
      <c r="AK597" s="91">
        <v>-0.27648919999948701</v>
      </c>
      <c r="AL597" s="91">
        <v>-3.9171597012682503E-2</v>
      </c>
      <c r="AM597" s="92">
        <v>-22.541960289439899</v>
      </c>
      <c r="AN597" s="3"/>
      <c r="AO597" s="94">
        <v>8.2667847198608799E-2</v>
      </c>
      <c r="AP597" s="94">
        <v>-0.134903132323379</v>
      </c>
      <c r="AQ597" s="94">
        <v>0.13008671421819601</v>
      </c>
      <c r="AR597" s="94">
        <v>-0.14079026733539601</v>
      </c>
      <c r="AS597" s="95">
        <v>5</v>
      </c>
      <c r="AT597" s="95">
        <v>7</v>
      </c>
      <c r="AU597" s="95">
        <v>4</v>
      </c>
      <c r="AV597" s="96">
        <v>8</v>
      </c>
      <c r="AW597" s="3"/>
      <c r="AX597" s="97">
        <v>0.33567141786043098</v>
      </c>
      <c r="AY597" s="98">
        <v>-0.58420921804645298</v>
      </c>
      <c r="AZ597" s="98">
        <v>-1.0963328330144599</v>
      </c>
      <c r="BA597" s="98">
        <v>-0.77927684876522096</v>
      </c>
      <c r="BB597" s="89">
        <v>3.4167799110655303E-2</v>
      </c>
      <c r="BC597" s="99">
        <v>-44.2064880715334</v>
      </c>
      <c r="BD597" s="86">
        <v>43756</v>
      </c>
      <c r="BE597" s="86">
        <v>43908</v>
      </c>
      <c r="BF597" s="95"/>
      <c r="BG597" s="86"/>
      <c r="BH597" s="3"/>
    </row>
    <row r="598" spans="1:60" x14ac:dyDescent="0.25">
      <c r="A598" s="3"/>
      <c r="B598" s="81" t="s">
        <v>1739</v>
      </c>
      <c r="C598" s="81" t="s">
        <v>4569</v>
      </c>
      <c r="D598" s="81" t="s">
        <v>754</v>
      </c>
      <c r="E598" s="82" t="s">
        <v>1228</v>
      </c>
      <c r="F598" s="82" t="s">
        <v>1110</v>
      </c>
      <c r="G598" s="83" t="s">
        <v>1120</v>
      </c>
      <c r="H598" s="84" t="s">
        <v>1128</v>
      </c>
      <c r="I598" s="85" t="s">
        <v>3480</v>
      </c>
      <c r="J598" s="85" t="s">
        <v>4570</v>
      </c>
      <c r="K598" s="3"/>
      <c r="L598" s="86">
        <v>44029</v>
      </c>
      <c r="M598" s="87">
        <v>2456.9270000010702</v>
      </c>
      <c r="N598" s="88">
        <v>2456.9270000010702</v>
      </c>
      <c r="O598" s="88">
        <v>3290.77560000122</v>
      </c>
      <c r="P598" s="89">
        <f t="shared" si="9"/>
        <v>0.74661031277859213</v>
      </c>
      <c r="Q598" s="86">
        <v>43756</v>
      </c>
      <c r="R598" s="90">
        <v>2953607.284</v>
      </c>
      <c r="S598" s="90">
        <v>4342142.9992500003</v>
      </c>
      <c r="T598" s="3"/>
      <c r="U598" s="91">
        <v>-1.16388713177003E-2</v>
      </c>
      <c r="V598" s="92">
        <v>8.8874783614301105E-3</v>
      </c>
      <c r="W598" s="91">
        <v>-1.23664154853032E-3</v>
      </c>
      <c r="X598" s="92">
        <v>-0.115154538980278</v>
      </c>
      <c r="Y598" s="91">
        <v>-0.19465210821916101</v>
      </c>
      <c r="Z598" s="92">
        <v>-1.31505491308053</v>
      </c>
      <c r="AA598" s="91">
        <v>-0.23388394091307399</v>
      </c>
      <c r="AB598" s="92">
        <v>-2.4903657305112601</v>
      </c>
      <c r="AC598" s="91">
        <v>-0.30488857785356199</v>
      </c>
      <c r="AD598" s="92">
        <v>-5.1406618329638096</v>
      </c>
      <c r="AE598" s="91">
        <v>-0.28724042973597502</v>
      </c>
      <c r="AF598" s="93">
        <v>-7.88463327891077</v>
      </c>
      <c r="AG598" s="91">
        <v>8.0666602571000095E-3</v>
      </c>
      <c r="AH598" s="92">
        <v>-9.9563926414703005E-2</v>
      </c>
      <c r="AI598" s="91">
        <v>-0.15989976078795701</v>
      </c>
      <c r="AJ598" s="92">
        <v>-1.50660039889044</v>
      </c>
      <c r="AK598" s="91">
        <v>4.3400059694249597E-3</v>
      </c>
      <c r="AL598" s="91">
        <v>3.3399550011381501E-4</v>
      </c>
      <c r="AM598" s="92">
        <v>-41.093087287503302</v>
      </c>
      <c r="AN598" s="3"/>
      <c r="AO598" s="94">
        <v>8.2659222276561195E-2</v>
      </c>
      <c r="AP598" s="94">
        <v>-0.13492374093766599</v>
      </c>
      <c r="AQ598" s="94">
        <v>0.12981815045539399</v>
      </c>
      <c r="AR598" s="94">
        <v>-0.14100142466035301</v>
      </c>
      <c r="AS598" s="95">
        <v>5</v>
      </c>
      <c r="AT598" s="95">
        <v>7</v>
      </c>
      <c r="AU598" s="95">
        <v>4</v>
      </c>
      <c r="AV598" s="96">
        <v>8</v>
      </c>
      <c r="AW598" s="3"/>
      <c r="AX598" s="97">
        <v>0.33568191234953698</v>
      </c>
      <c r="AY598" s="98">
        <v>-0.590783365493735</v>
      </c>
      <c r="AZ598" s="98">
        <v>-1.18959693898069</v>
      </c>
      <c r="BA598" s="98">
        <v>-0.78779783667960102</v>
      </c>
      <c r="BB598" s="89">
        <v>3.4168406195385602E-2</v>
      </c>
      <c r="BC598" s="99">
        <v>-44.273751148546602</v>
      </c>
      <c r="BD598" s="86">
        <v>43756</v>
      </c>
      <c r="BE598" s="86">
        <v>43908</v>
      </c>
      <c r="BF598" s="95"/>
      <c r="BG598" s="86"/>
      <c r="BH598" s="3"/>
    </row>
    <row r="599" spans="1:60" x14ac:dyDescent="0.25">
      <c r="A599" s="3"/>
      <c r="B599" s="81" t="s">
        <v>137</v>
      </c>
      <c r="C599" s="81" t="s">
        <v>4571</v>
      </c>
      <c r="D599" s="81" t="s">
        <v>754</v>
      </c>
      <c r="E599" s="82" t="s">
        <v>1229</v>
      </c>
      <c r="F599" s="82" t="s">
        <v>1110</v>
      </c>
      <c r="G599" s="83" t="s">
        <v>1120</v>
      </c>
      <c r="H599" s="84" t="s">
        <v>1128</v>
      </c>
      <c r="I599" s="85" t="s">
        <v>3480</v>
      </c>
      <c r="J599" s="85" t="s">
        <v>1096</v>
      </c>
      <c r="K599" s="3"/>
      <c r="L599" s="86">
        <v>44029</v>
      </c>
      <c r="M599" s="87">
        <v>880.86950000003003</v>
      </c>
      <c r="N599" s="88">
        <v>880.86950000003003</v>
      </c>
      <c r="O599" s="88">
        <v>1164.1656999997799</v>
      </c>
      <c r="P599" s="89">
        <f t="shared" si="9"/>
        <v>0.75665302628328301</v>
      </c>
      <c r="Q599" s="86">
        <v>43756</v>
      </c>
      <c r="R599" s="90">
        <v>443193.75</v>
      </c>
      <c r="S599" s="90">
        <v>2823707.1763749998</v>
      </c>
      <c r="T599" s="3"/>
      <c r="U599" s="91">
        <v>-1.1590565070036999E-2</v>
      </c>
      <c r="V599" s="92">
        <v>1.37181031277578E-2</v>
      </c>
      <c r="W599" s="91">
        <v>2.2959862326388201E-4</v>
      </c>
      <c r="X599" s="92">
        <v>3.1469478199141997E-2</v>
      </c>
      <c r="Y599" s="91">
        <v>-0.187451975541189</v>
      </c>
      <c r="Z599" s="92">
        <v>-0.59504164528334502</v>
      </c>
      <c r="AA599" s="91">
        <v>-0.22002902701031399</v>
      </c>
      <c r="AB599" s="92">
        <v>-1.1048743402352601</v>
      </c>
      <c r="AC599" s="91">
        <v>-0.279536214312539</v>
      </c>
      <c r="AD599" s="92">
        <v>-2.6054254788614299</v>
      </c>
      <c r="AE599" s="91">
        <v>-0.24790136809955601</v>
      </c>
      <c r="AF599" s="93">
        <v>-3.9507271152688199</v>
      </c>
      <c r="AG599" s="91">
        <v>8.9049915095529304E-3</v>
      </c>
      <c r="AH599" s="92">
        <v>-1.57308011694113E-2</v>
      </c>
      <c r="AI599" s="91">
        <v>-0.15168403147079501</v>
      </c>
      <c r="AJ599" s="92">
        <v>-0.68502746717422303</v>
      </c>
      <c r="AK599" s="91">
        <v>-0.119130500000174</v>
      </c>
      <c r="AL599" s="91">
        <v>-3.3019381908161401E-2</v>
      </c>
      <c r="AM599" s="92">
        <v>-6.5423245619022099</v>
      </c>
      <c r="AN599" s="3"/>
      <c r="AO599" s="94">
        <v>8.2712331639486394E-2</v>
      </c>
      <c r="AP599" s="94">
        <v>-0.13479676376213301</v>
      </c>
      <c r="AQ599" s="94">
        <v>0.13147709735858401</v>
      </c>
      <c r="AR599" s="94">
        <v>-0.139697989729029</v>
      </c>
      <c r="AS599" s="95">
        <v>5</v>
      </c>
      <c r="AT599" s="95">
        <v>7</v>
      </c>
      <c r="AU599" s="95">
        <v>4</v>
      </c>
      <c r="AV599" s="96">
        <v>8</v>
      </c>
      <c r="AW599" s="3"/>
      <c r="AX599" s="97">
        <v>0.33561750896333298</v>
      </c>
      <c r="AY599" s="98">
        <v>-0.54990432217982699</v>
      </c>
      <c r="AZ599" s="98">
        <v>-0.61057487682410305</v>
      </c>
      <c r="BA599" s="98">
        <v>-0.73471315507867996</v>
      </c>
      <c r="BB599" s="89">
        <v>3.4164692472913899E-2</v>
      </c>
      <c r="BC599" s="99">
        <v>-43.857364978175603</v>
      </c>
      <c r="BD599" s="86">
        <v>43756</v>
      </c>
      <c r="BE599" s="86">
        <v>43908</v>
      </c>
      <c r="BF599" s="95"/>
      <c r="BG599" s="86"/>
      <c r="BH599" s="3"/>
    </row>
    <row r="600" spans="1:60" x14ac:dyDescent="0.25">
      <c r="A600" s="3"/>
      <c r="B600" s="81" t="s">
        <v>1740</v>
      </c>
      <c r="C600" s="81" t="s">
        <v>4572</v>
      </c>
      <c r="D600" s="81" t="s">
        <v>754</v>
      </c>
      <c r="E600" s="82" t="s">
        <v>1230</v>
      </c>
      <c r="F600" s="82" t="s">
        <v>1110</v>
      </c>
      <c r="G600" s="83" t="s">
        <v>1120</v>
      </c>
      <c r="H600" s="84" t="s">
        <v>1128</v>
      </c>
      <c r="I600" s="85" t="s">
        <v>3480</v>
      </c>
      <c r="J600" s="85" t="s">
        <v>4573</v>
      </c>
      <c r="K600" s="3"/>
      <c r="L600" s="86">
        <v>44029</v>
      </c>
      <c r="M600" s="87">
        <v>940.45069999992802</v>
      </c>
      <c r="N600" s="88">
        <v>940.45069999992802</v>
      </c>
      <c r="O600" s="88">
        <v>1267.4563999995601</v>
      </c>
      <c r="P600" s="89">
        <f t="shared" si="9"/>
        <v>0.74199846243251799</v>
      </c>
      <c r="Q600" s="86">
        <v>43756</v>
      </c>
      <c r="R600" s="90">
        <v>217640.23800000001</v>
      </c>
      <c r="S600" s="90">
        <v>276544.24515283201</v>
      </c>
      <c r="T600" s="3"/>
      <c r="U600" s="91">
        <v>-1.16613262407554E-2</v>
      </c>
      <c r="V600" s="92">
        <v>6.6419860559108201E-3</v>
      </c>
      <c r="W600" s="91">
        <v>-1.9157218248437901E-3</v>
      </c>
      <c r="X600" s="92">
        <v>-0.18306256661162501</v>
      </c>
      <c r="Y600" s="91">
        <v>-0.197969293362694</v>
      </c>
      <c r="Z600" s="92">
        <v>-1.6467734274338</v>
      </c>
      <c r="AA600" s="91">
        <v>-0.24022470169176799</v>
      </c>
      <c r="AB600" s="92">
        <v>-3.12444180838065</v>
      </c>
      <c r="AC600" s="91">
        <v>-0.31634029442735501</v>
      </c>
      <c r="AD600" s="92">
        <v>-6.2858334903430704</v>
      </c>
      <c r="AE600" s="91">
        <v>-0.30477785693336001</v>
      </c>
      <c r="AF600" s="93">
        <v>-9.6383759986492805</v>
      </c>
      <c r="AG600" s="91">
        <v>7.6781492643931398E-3</v>
      </c>
      <c r="AH600" s="92">
        <v>-0.13841502568538999</v>
      </c>
      <c r="AI600" s="91">
        <v>-0.16368268181948201</v>
      </c>
      <c r="AJ600" s="92">
        <v>-1.8848925020429299</v>
      </c>
      <c r="AK600" s="91">
        <v>-5.9549300000071498E-2</v>
      </c>
      <c r="AL600" s="91">
        <v>-4.7231450789695399E-3</v>
      </c>
      <c r="AM600" s="92">
        <v>-47.482017884438399</v>
      </c>
      <c r="AN600" s="3"/>
      <c r="AO600" s="94">
        <v>8.2634613838308696E-2</v>
      </c>
      <c r="AP600" s="94">
        <v>-0.13498259176136301</v>
      </c>
      <c r="AQ600" s="94">
        <v>0.12904982785039501</v>
      </c>
      <c r="AR600" s="94">
        <v>-0.141604972495843</v>
      </c>
      <c r="AS600" s="95">
        <v>5</v>
      </c>
      <c r="AT600" s="95">
        <v>7</v>
      </c>
      <c r="AU600" s="95">
        <v>4</v>
      </c>
      <c r="AV600" s="96">
        <v>8</v>
      </c>
      <c r="AW600" s="3"/>
      <c r="AX600" s="97">
        <v>0.33571219160221499</v>
      </c>
      <c r="AY600" s="98">
        <v>-0.609495010133287</v>
      </c>
      <c r="AZ600" s="98">
        <v>-1.4553026635203401</v>
      </c>
      <c r="BA600" s="98">
        <v>-0.81201709237757302</v>
      </c>
      <c r="BB600" s="89">
        <v>3.4170171296427701E-2</v>
      </c>
      <c r="BC600" s="99">
        <v>-44.465805687650601</v>
      </c>
      <c r="BD600" s="86">
        <v>43756</v>
      </c>
      <c r="BE600" s="86">
        <v>43908</v>
      </c>
      <c r="BF600" s="95"/>
      <c r="BG600" s="86"/>
      <c r="BH600" s="3"/>
    </row>
    <row r="601" spans="1:60" x14ac:dyDescent="0.25">
      <c r="A601" s="3"/>
      <c r="B601" s="81" t="s">
        <v>1741</v>
      </c>
      <c r="C601" s="81" t="s">
        <v>4574</v>
      </c>
      <c r="D601" s="81" t="s">
        <v>754</v>
      </c>
      <c r="E601" s="82" t="s">
        <v>1218</v>
      </c>
      <c r="F601" s="82" t="s">
        <v>1110</v>
      </c>
      <c r="G601" s="83" t="s">
        <v>1120</v>
      </c>
      <c r="H601" s="84" t="s">
        <v>1128</v>
      </c>
      <c r="I601" s="85" t="s">
        <v>3480</v>
      </c>
      <c r="J601" s="85" t="s">
        <v>4575</v>
      </c>
      <c r="K601" s="3"/>
      <c r="L601" s="86">
        <v>44029</v>
      </c>
      <c r="M601" s="87">
        <v>891.52639999985695</v>
      </c>
      <c r="N601" s="88">
        <v>891.52639999985695</v>
      </c>
      <c r="O601" s="88">
        <v>1214.4156999997799</v>
      </c>
      <c r="P601" s="89">
        <f t="shared" si="9"/>
        <v>0.73411962641788842</v>
      </c>
      <c r="Q601" s="86">
        <v>43756</v>
      </c>
      <c r="R601" s="90">
        <v>924220.99899999995</v>
      </c>
      <c r="S601" s="90">
        <v>1210821.52665625</v>
      </c>
      <c r="T601" s="3"/>
      <c r="U601" s="91">
        <v>-1.1699951012815299E-2</v>
      </c>
      <c r="V601" s="92">
        <v>2.7795088499260601E-3</v>
      </c>
      <c r="W601" s="91">
        <v>-3.0851448545945498E-3</v>
      </c>
      <c r="X601" s="92">
        <v>-0.30000486958670097</v>
      </c>
      <c r="Y601" s="91">
        <v>-0.20365313640562799</v>
      </c>
      <c r="Z601" s="92">
        <v>-2.21515773172723</v>
      </c>
      <c r="AA601" s="91">
        <v>-0.25102666795370199</v>
      </c>
      <c r="AB601" s="92">
        <v>-4.2046384345740098</v>
      </c>
      <c r="AC601" s="91">
        <v>-0.33562941157084403</v>
      </c>
      <c r="AD601" s="92">
        <v>-8.2147452046920098</v>
      </c>
      <c r="AE601" s="91">
        <v>-0.333986204248504</v>
      </c>
      <c r="AF601" s="93">
        <v>-12.559210730163599</v>
      </c>
      <c r="AG601" s="91">
        <v>7.0090953431645201E-3</v>
      </c>
      <c r="AH601" s="92">
        <v>-0.205320417808252</v>
      </c>
      <c r="AI601" s="91">
        <v>-0.17016070016135901</v>
      </c>
      <c r="AJ601" s="92">
        <v>-2.5326943362306298</v>
      </c>
      <c r="AK601" s="91">
        <v>-0.10847360000028899</v>
      </c>
      <c r="AL601" s="91">
        <v>-8.8148659142461804E-3</v>
      </c>
      <c r="AM601" s="92">
        <v>-52.374447884445502</v>
      </c>
      <c r="AN601" s="3"/>
      <c r="AO601" s="94">
        <v>8.2592210385046202E-2</v>
      </c>
      <c r="AP601" s="94">
        <v>-0.13508405009822999</v>
      </c>
      <c r="AQ601" s="94">
        <v>0.12772677412795</v>
      </c>
      <c r="AR601" s="94">
        <v>-0.142644460006559</v>
      </c>
      <c r="AS601" s="95">
        <v>5</v>
      </c>
      <c r="AT601" s="95">
        <v>7</v>
      </c>
      <c r="AU601" s="95">
        <v>3</v>
      </c>
      <c r="AV601" s="96">
        <v>9</v>
      </c>
      <c r="AW601" s="3"/>
      <c r="AX601" s="97">
        <v>0.33576494187349498</v>
      </c>
      <c r="AY601" s="98">
        <v>-0.64137696935813404</v>
      </c>
      <c r="AZ601" s="98">
        <v>-1.90871371560388</v>
      </c>
      <c r="BA601" s="98">
        <v>-0.85316651644097896</v>
      </c>
      <c r="BB601" s="89">
        <v>3.4173272282569098E-2</v>
      </c>
      <c r="BC601" s="99">
        <v>-44.795081288902999</v>
      </c>
      <c r="BD601" s="86">
        <v>43756</v>
      </c>
      <c r="BE601" s="86">
        <v>43908</v>
      </c>
      <c r="BF601" s="95"/>
      <c r="BG601" s="86"/>
      <c r="BH601" s="3"/>
    </row>
    <row r="602" spans="1:60" x14ac:dyDescent="0.25">
      <c r="A602" s="3"/>
      <c r="B602" s="81" t="s">
        <v>1742</v>
      </c>
      <c r="C602" s="81" t="s">
        <v>4576</v>
      </c>
      <c r="D602" s="81" t="s">
        <v>755</v>
      </c>
      <c r="E602" s="82" t="s">
        <v>1170</v>
      </c>
      <c r="F602" s="82" t="s">
        <v>1103</v>
      </c>
      <c r="G602" s="83" t="s">
        <v>1120</v>
      </c>
      <c r="H602" s="84" t="s">
        <v>1154</v>
      </c>
      <c r="I602" s="85" t="s">
        <v>3480</v>
      </c>
      <c r="J602" s="85" t="s">
        <v>4577</v>
      </c>
      <c r="K602" s="3"/>
      <c r="L602" s="86">
        <v>44029</v>
      </c>
      <c r="M602" s="87">
        <v>2853.58839999884</v>
      </c>
      <c r="N602" s="88">
        <v>2853.58839999884</v>
      </c>
      <c r="O602" s="88">
        <v>3171.0342000015098</v>
      </c>
      <c r="P602" s="89">
        <f t="shared" si="9"/>
        <v>0.89989202891519793</v>
      </c>
      <c r="Q602" s="86">
        <v>43881</v>
      </c>
      <c r="R602" s="90">
        <v>264594.45057006797</v>
      </c>
      <c r="S602" s="90">
        <v>262306.22193408199</v>
      </c>
      <c r="T602" s="3"/>
      <c r="U602" s="91">
        <v>3.6616423931263901E-3</v>
      </c>
      <c r="V602" s="92">
        <v>1.5389388494440901</v>
      </c>
      <c r="W602" s="91">
        <v>2.1419617249193799E-2</v>
      </c>
      <c r="X602" s="92">
        <v>2.1504713407921399</v>
      </c>
      <c r="Y602" s="91">
        <v>-5.8003871852633899E-2</v>
      </c>
      <c r="Z602" s="92">
        <v>12.3497687235795</v>
      </c>
      <c r="AA602" s="91">
        <v>0.13850952713619299</v>
      </c>
      <c r="AB602" s="92">
        <v>34.748981074429999</v>
      </c>
      <c r="AC602" s="91">
        <v>0.21589398397569301</v>
      </c>
      <c r="AD602" s="92">
        <v>46.937594349961699</v>
      </c>
      <c r="AE602" s="91">
        <v>0.32898935481556701</v>
      </c>
      <c r="AF602" s="93">
        <v>53.738345176272603</v>
      </c>
      <c r="AG602" s="91">
        <v>-2.2352594487529101E-3</v>
      </c>
      <c r="AH602" s="92">
        <v>-1.1297558969999999</v>
      </c>
      <c r="AI602" s="91">
        <v>-7.36975988547783E-3</v>
      </c>
      <c r="AJ602" s="92">
        <v>13.7463996913575</v>
      </c>
      <c r="AK602" s="91">
        <v>1.74835392809473</v>
      </c>
      <c r="AL602" s="91">
        <v>0.107781535956747</v>
      </c>
      <c r="AM602" s="92">
        <v>194.40997072309301</v>
      </c>
      <c r="AN602" s="3"/>
      <c r="AO602" s="94">
        <v>3.4806989999196999E-2</v>
      </c>
      <c r="AP602" s="94">
        <v>-5.3219344169556301E-2</v>
      </c>
      <c r="AQ602" s="94">
        <v>0.118744582880026</v>
      </c>
      <c r="AR602" s="94">
        <v>-0.100038936053315</v>
      </c>
      <c r="AS602" s="95">
        <v>8</v>
      </c>
      <c r="AT602" s="95">
        <v>4</v>
      </c>
      <c r="AU602" s="95">
        <v>7</v>
      </c>
      <c r="AV602" s="96">
        <v>5</v>
      </c>
      <c r="AW602" s="3"/>
      <c r="AX602" s="97">
        <v>0.166312538691855</v>
      </c>
      <c r="AY602" s="98">
        <v>0.72254753310971898</v>
      </c>
      <c r="AZ602" s="98">
        <v>1.1222267743687599</v>
      </c>
      <c r="BA602" s="98">
        <v>1.0410283633573301</v>
      </c>
      <c r="BB602" s="89">
        <v>1.7137295758911899E-2</v>
      </c>
      <c r="BC602" s="99">
        <v>-27.528015938791199</v>
      </c>
      <c r="BD602" s="86">
        <v>43881</v>
      </c>
      <c r="BE602" s="86">
        <v>43913</v>
      </c>
      <c r="BF602" s="95"/>
      <c r="BG602" s="86"/>
      <c r="BH602" s="3"/>
    </row>
    <row r="603" spans="1:60" x14ac:dyDescent="0.25">
      <c r="A603" s="3"/>
      <c r="B603" s="81" t="s">
        <v>1743</v>
      </c>
      <c r="C603" s="81" t="s">
        <v>4578</v>
      </c>
      <c r="D603" s="81" t="s">
        <v>755</v>
      </c>
      <c r="E603" s="82" t="s">
        <v>3451</v>
      </c>
      <c r="F603" s="82" t="s">
        <v>1103</v>
      </c>
      <c r="G603" s="83" t="s">
        <v>1120</v>
      </c>
      <c r="H603" s="84" t="s">
        <v>1154</v>
      </c>
      <c r="I603" s="85" t="s">
        <v>3480</v>
      </c>
      <c r="J603" s="85" t="s">
        <v>1096</v>
      </c>
      <c r="K603" s="3"/>
      <c r="L603" s="86">
        <v>44029</v>
      </c>
      <c r="M603" s="87">
        <v>1144.91669999994</v>
      </c>
      <c r="N603" s="88">
        <v>1144.91669999994</v>
      </c>
      <c r="O603" s="88"/>
      <c r="P603" s="89" t="str">
        <f t="shared" si="9"/>
        <v/>
      </c>
      <c r="Q603" s="86"/>
      <c r="R603" s="90">
        <v>213835.30900000001</v>
      </c>
      <c r="S603" s="90"/>
      <c r="T603" s="3"/>
      <c r="U603" s="91">
        <v>3.7028371079941302E-3</v>
      </c>
      <c r="V603" s="92">
        <v>1.5430583209308699</v>
      </c>
      <c r="W603" s="91">
        <v>2.2679683601381801E-2</v>
      </c>
      <c r="X603" s="92">
        <v>2.2764779760109399</v>
      </c>
      <c r="Y603" s="91">
        <v>-5.0931783390333302E-2</v>
      </c>
      <c r="Z603" s="92">
        <v>13.056977569809501</v>
      </c>
      <c r="AA603" s="91"/>
      <c r="AB603" s="92"/>
      <c r="AC603" s="91"/>
      <c r="AD603" s="92"/>
      <c r="AE603" s="91"/>
      <c r="AF603" s="93"/>
      <c r="AG603" s="91">
        <v>-1.53800496900658E-3</v>
      </c>
      <c r="AH603" s="92">
        <v>-1.06003044902536</v>
      </c>
      <c r="AI603" s="91">
        <v>7.8145302541088302E-4</v>
      </c>
      <c r="AJ603" s="92">
        <v>14.5615209824464</v>
      </c>
      <c r="AK603" s="91">
        <v>0.14491669999915799</v>
      </c>
      <c r="AL603" s="91">
        <v>0.154765383689664</v>
      </c>
      <c r="AM603" s="92">
        <v>30.986280485492902</v>
      </c>
      <c r="AN603" s="3"/>
      <c r="AO603" s="94">
        <v>3.4849440531615997E-2</v>
      </c>
      <c r="AP603" s="94">
        <v>-5.3180463420212598E-2</v>
      </c>
      <c r="AQ603" s="94">
        <v>0.120124732331606</v>
      </c>
      <c r="AR603" s="94">
        <v>-9.8891627183620601E-2</v>
      </c>
      <c r="AS603" s="95"/>
      <c r="AT603" s="95"/>
      <c r="AU603" s="95"/>
      <c r="AV603" s="96"/>
      <c r="AW603" s="3"/>
      <c r="AX603" s="97">
        <v>0.17265813431236901</v>
      </c>
      <c r="AY603" s="98">
        <v>0.827027876682223</v>
      </c>
      <c r="AZ603" s="98">
        <v>0.99881530558195697</v>
      </c>
      <c r="BA603" s="98">
        <v>1.19511669371241</v>
      </c>
      <c r="BB603" s="89">
        <v>1.7790788741476701E-2</v>
      </c>
      <c r="BC603" s="99">
        <v>-27.435308708547399</v>
      </c>
      <c r="BD603" s="86">
        <v>43882</v>
      </c>
      <c r="BE603" s="86">
        <v>43913</v>
      </c>
      <c r="BF603" s="95"/>
      <c r="BG603" s="86"/>
      <c r="BH603" s="3"/>
    </row>
    <row r="604" spans="1:60" x14ac:dyDescent="0.25">
      <c r="A604" s="3"/>
      <c r="B604" s="81" t="s">
        <v>1744</v>
      </c>
      <c r="C604" s="81" t="s">
        <v>4579</v>
      </c>
      <c r="D604" s="81" t="s">
        <v>755</v>
      </c>
      <c r="E604" s="82" t="s">
        <v>1195</v>
      </c>
      <c r="F604" s="82" t="s">
        <v>1103</v>
      </c>
      <c r="G604" s="83" t="s">
        <v>1120</v>
      </c>
      <c r="H604" s="84" t="s">
        <v>1154</v>
      </c>
      <c r="I604" s="85" t="s">
        <v>3480</v>
      </c>
      <c r="J604" s="85" t="s">
        <v>4580</v>
      </c>
      <c r="K604" s="3"/>
      <c r="L604" s="86">
        <v>44029</v>
      </c>
      <c r="M604" s="87">
        <v>2193.8381999991798</v>
      </c>
      <c r="N604" s="88">
        <v>2193.8381999991798</v>
      </c>
      <c r="O604" s="88">
        <v>2460.9329999983302</v>
      </c>
      <c r="P604" s="89">
        <f t="shared" si="9"/>
        <v>0.8914660415381761</v>
      </c>
      <c r="Q604" s="86">
        <v>43881</v>
      </c>
      <c r="R604" s="90">
        <v>771030.67700000003</v>
      </c>
      <c r="S604" s="90">
        <v>705090.55654589797</v>
      </c>
      <c r="T604" s="3"/>
      <c r="U604" s="91">
        <v>3.59784798820328E-3</v>
      </c>
      <c r="V604" s="92">
        <v>1.53255940895178</v>
      </c>
      <c r="W604" s="91">
        <v>1.9473756605293598E-2</v>
      </c>
      <c r="X604" s="92">
        <v>1.95588527640211</v>
      </c>
      <c r="Y604" s="91">
        <v>-6.8838653872298899E-2</v>
      </c>
      <c r="Z604" s="92">
        <v>11.266290521613</v>
      </c>
      <c r="AA604" s="91">
        <v>0.112328520694136</v>
      </c>
      <c r="AB604" s="92">
        <v>32.130880430224401</v>
      </c>
      <c r="AC604" s="91">
        <v>0.16068989850638901</v>
      </c>
      <c r="AD604" s="92">
        <v>41.417185803060399</v>
      </c>
      <c r="AE604" s="91">
        <v>0.23955584466777499</v>
      </c>
      <c r="AF604" s="93">
        <v>44.794994161464302</v>
      </c>
      <c r="AG604" s="91">
        <v>-3.3128435561593501E-3</v>
      </c>
      <c r="AH604" s="92">
        <v>-1.2375143077406401</v>
      </c>
      <c r="AI604" s="91">
        <v>-1.9846664834403799E-2</v>
      </c>
      <c r="AJ604" s="92">
        <v>12.4987091964722</v>
      </c>
      <c r="AK604" s="91">
        <v>1.11952756361687</v>
      </c>
      <c r="AL604" s="91">
        <v>7.90218301026471E-2</v>
      </c>
      <c r="AM604" s="92">
        <v>131.52733427542299</v>
      </c>
      <c r="AN604" s="3"/>
      <c r="AO604" s="94">
        <v>3.4741238643618999E-2</v>
      </c>
      <c r="AP604" s="94">
        <v>-5.3279516667316798E-2</v>
      </c>
      <c r="AQ604" s="94">
        <v>0.11661318744882</v>
      </c>
      <c r="AR604" s="94">
        <v>-0.101810519221617</v>
      </c>
      <c r="AS604" s="95">
        <v>8</v>
      </c>
      <c r="AT604" s="95">
        <v>4</v>
      </c>
      <c r="AU604" s="95">
        <v>7</v>
      </c>
      <c r="AV604" s="96">
        <v>5</v>
      </c>
      <c r="AW604" s="3"/>
      <c r="AX604" s="97">
        <v>0.16629967173998</v>
      </c>
      <c r="AY604" s="98">
        <v>0.57633980831724296</v>
      </c>
      <c r="AZ604" s="98">
        <v>1.03154609547892</v>
      </c>
      <c r="BA604" s="98">
        <v>0.82581715245578402</v>
      </c>
      <c r="BB604" s="89">
        <v>1.7134353474084499E-2</v>
      </c>
      <c r="BC604" s="99">
        <v>-27.675276002992199</v>
      </c>
      <c r="BD604" s="86">
        <v>43881</v>
      </c>
      <c r="BE604" s="86">
        <v>43913</v>
      </c>
      <c r="BF604" s="95"/>
      <c r="BG604" s="86"/>
      <c r="BH604" s="3"/>
    </row>
    <row r="605" spans="1:60" x14ac:dyDescent="0.25">
      <c r="A605" s="3"/>
      <c r="B605" s="81" t="s">
        <v>1745</v>
      </c>
      <c r="C605" s="81" t="s">
        <v>4581</v>
      </c>
      <c r="D605" s="81" t="s">
        <v>755</v>
      </c>
      <c r="E605" s="82" t="s">
        <v>1213</v>
      </c>
      <c r="F605" s="82" t="s">
        <v>1103</v>
      </c>
      <c r="G605" s="83" t="s">
        <v>1120</v>
      </c>
      <c r="H605" s="84" t="s">
        <v>1154</v>
      </c>
      <c r="I605" s="85" t="s">
        <v>3480</v>
      </c>
      <c r="J605" s="85" t="s">
        <v>4582</v>
      </c>
      <c r="K605" s="3"/>
      <c r="L605" s="86">
        <v>44029</v>
      </c>
      <c r="M605" s="87">
        <v>2337.8376999981701</v>
      </c>
      <c r="N605" s="88">
        <v>2337.8376999981701</v>
      </c>
      <c r="O605" s="88">
        <v>2613.4439000002999</v>
      </c>
      <c r="P605" s="89">
        <f t="shared" si="9"/>
        <v>0.89454290562651906</v>
      </c>
      <c r="Q605" s="86">
        <v>43881</v>
      </c>
      <c r="R605" s="90">
        <v>693189.245</v>
      </c>
      <c r="S605" s="90">
        <v>625980.373244141</v>
      </c>
      <c r="T605" s="3"/>
      <c r="U605" s="91">
        <v>3.6212292052368901E-3</v>
      </c>
      <c r="V605" s="92">
        <v>1.53489753065514</v>
      </c>
      <c r="W605" s="91">
        <v>2.0186030615150199E-2</v>
      </c>
      <c r="X605" s="92">
        <v>2.0271126773877799</v>
      </c>
      <c r="Y605" s="91">
        <v>-6.4884894059141496E-2</v>
      </c>
      <c r="Z605" s="92">
        <v>11.6616665029287</v>
      </c>
      <c r="AA605" s="91">
        <v>0.121846830115828</v>
      </c>
      <c r="AB605" s="92">
        <v>33.082711372408099</v>
      </c>
      <c r="AC605" s="91">
        <v>0.18061168717948001</v>
      </c>
      <c r="AD605" s="92">
        <v>43.409364670340402</v>
      </c>
      <c r="AE605" s="91">
        <v>0.27159063861472499</v>
      </c>
      <c r="AF605" s="93">
        <v>47.998473556188401</v>
      </c>
      <c r="AG605" s="91">
        <v>-2.9182659091020499E-3</v>
      </c>
      <c r="AH605" s="92">
        <v>-1.1980565430349099</v>
      </c>
      <c r="AI605" s="91">
        <v>-1.52951952350122E-2</v>
      </c>
      <c r="AJ605" s="92">
        <v>12.9538561564113</v>
      </c>
      <c r="AK605" s="91">
        <v>1.3181565508828501</v>
      </c>
      <c r="AL605" s="91">
        <v>8.8852504037349705E-2</v>
      </c>
      <c r="AM605" s="92">
        <v>151.39023300190499</v>
      </c>
      <c r="AN605" s="3"/>
      <c r="AO605" s="94">
        <v>3.4765281714498997E-2</v>
      </c>
      <c r="AP605" s="94">
        <v>-5.3257486562870299E-2</v>
      </c>
      <c r="AQ605" s="94">
        <v>0.117393319938856</v>
      </c>
      <c r="AR605" s="94">
        <v>-0.101162066245743</v>
      </c>
      <c r="AS605" s="95">
        <v>8</v>
      </c>
      <c r="AT605" s="95">
        <v>4</v>
      </c>
      <c r="AU605" s="95">
        <v>7</v>
      </c>
      <c r="AV605" s="96">
        <v>5</v>
      </c>
      <c r="AW605" s="3"/>
      <c r="AX605" s="97">
        <v>0.166303908616246</v>
      </c>
      <c r="AY605" s="98">
        <v>0.62951399770099703</v>
      </c>
      <c r="AZ605" s="98">
        <v>1.0645264958657199</v>
      </c>
      <c r="BA605" s="98">
        <v>0.90382842885992398</v>
      </c>
      <c r="BB605" s="89">
        <v>1.7135381606549299E-2</v>
      </c>
      <c r="BC605" s="99">
        <v>-27.621377294563001</v>
      </c>
      <c r="BD605" s="86">
        <v>43881</v>
      </c>
      <c r="BE605" s="86">
        <v>43913</v>
      </c>
      <c r="BF605" s="95"/>
      <c r="BG605" s="86"/>
      <c r="BH605" s="3"/>
    </row>
    <row r="606" spans="1:60" x14ac:dyDescent="0.25">
      <c r="A606" s="3"/>
      <c r="B606" s="81" t="s">
        <v>1746</v>
      </c>
      <c r="C606" s="81" t="s">
        <v>4583</v>
      </c>
      <c r="D606" s="81" t="s">
        <v>755</v>
      </c>
      <c r="E606" s="82" t="s">
        <v>1182</v>
      </c>
      <c r="F606" s="82" t="s">
        <v>1103</v>
      </c>
      <c r="G606" s="83" t="s">
        <v>1120</v>
      </c>
      <c r="H606" s="84" t="s">
        <v>1154</v>
      </c>
      <c r="I606" s="85" t="s">
        <v>3480</v>
      </c>
      <c r="J606" s="85" t="s">
        <v>4584</v>
      </c>
      <c r="K606" s="3"/>
      <c r="L606" s="86">
        <v>44029</v>
      </c>
      <c r="M606" s="87">
        <v>2535.0148999989001</v>
      </c>
      <c r="N606" s="88">
        <v>2535.0148999989001</v>
      </c>
      <c r="O606" s="88">
        <v>2828.45609999821</v>
      </c>
      <c r="P606" s="89">
        <f t="shared" si="9"/>
        <v>0.89625393160618771</v>
      </c>
      <c r="Q606" s="86">
        <v>43881</v>
      </c>
      <c r="R606" s="90">
        <v>2006807.6270000001</v>
      </c>
      <c r="S606" s="90">
        <v>1746728.53398828</v>
      </c>
      <c r="T606" s="3"/>
      <c r="U606" s="91">
        <v>3.63416368054459E-3</v>
      </c>
      <c r="V606" s="92">
        <v>1.53619097818591</v>
      </c>
      <c r="W606" s="91">
        <v>2.05812383319426E-2</v>
      </c>
      <c r="X606" s="92">
        <v>2.0666334490670102</v>
      </c>
      <c r="Y606" s="91">
        <v>-6.2684864449693095E-2</v>
      </c>
      <c r="Z606" s="92">
        <v>11.881669463866301</v>
      </c>
      <c r="AA606" s="91">
        <v>0.12716087363340201</v>
      </c>
      <c r="AB606" s="92">
        <v>33.614115724165501</v>
      </c>
      <c r="AC606" s="91">
        <v>0.191807530280203</v>
      </c>
      <c r="AD606" s="92">
        <v>44.528948980441797</v>
      </c>
      <c r="AE606" s="91">
        <v>0.28971315065602499</v>
      </c>
      <c r="AF606" s="93">
        <v>49.810724760289297</v>
      </c>
      <c r="AG606" s="91">
        <v>-2.6994230447599001E-3</v>
      </c>
      <c r="AH606" s="92">
        <v>-1.17617225660069</v>
      </c>
      <c r="AI606" s="91">
        <v>-1.2761857050463701E-2</v>
      </c>
      <c r="AJ606" s="92">
        <v>13.2071899748553</v>
      </c>
      <c r="AK606" s="91">
        <v>1.49843777103117</v>
      </c>
      <c r="AL606" s="91">
        <v>9.7140234691323699E-2</v>
      </c>
      <c r="AM606" s="92">
        <v>169.418355016736</v>
      </c>
      <c r="AN606" s="3"/>
      <c r="AO606" s="94">
        <v>3.4778699196977E-2</v>
      </c>
      <c r="AP606" s="94">
        <v>-5.3245312849903699E-2</v>
      </c>
      <c r="AQ606" s="94">
        <v>0.117826229186903</v>
      </c>
      <c r="AR606" s="94">
        <v>-0.10080222908713</v>
      </c>
      <c r="AS606" s="95">
        <v>8</v>
      </c>
      <c r="AT606" s="95">
        <v>4</v>
      </c>
      <c r="AU606" s="95">
        <v>7</v>
      </c>
      <c r="AV606" s="96">
        <v>5</v>
      </c>
      <c r="AW606" s="3"/>
      <c r="AX606" s="97">
        <v>0.16630650814593501</v>
      </c>
      <c r="AY606" s="98">
        <v>0.65919158987253501</v>
      </c>
      <c r="AZ606" s="98">
        <v>1.0829330453652799</v>
      </c>
      <c r="BA606" s="98">
        <v>0.94749701315504398</v>
      </c>
      <c r="BB606" s="89">
        <v>1.71359776074132E-2</v>
      </c>
      <c r="BC606" s="99">
        <v>-27.591465888341201</v>
      </c>
      <c r="BD606" s="86">
        <v>43881</v>
      </c>
      <c r="BE606" s="86">
        <v>43913</v>
      </c>
      <c r="BF606" s="95"/>
      <c r="BG606" s="86"/>
      <c r="BH606" s="3"/>
    </row>
    <row r="607" spans="1:60" x14ac:dyDescent="0.25">
      <c r="A607" s="3"/>
      <c r="B607" s="81" t="s">
        <v>1747</v>
      </c>
      <c r="C607" s="81" t="s">
        <v>4585</v>
      </c>
      <c r="D607" s="81" t="s">
        <v>756</v>
      </c>
      <c r="E607" s="82" t="s">
        <v>1161</v>
      </c>
      <c r="F607" s="82" t="s">
        <v>1100</v>
      </c>
      <c r="G607" s="83" t="s">
        <v>1121</v>
      </c>
      <c r="H607" s="84" t="s">
        <v>1155</v>
      </c>
      <c r="I607" s="85" t="s">
        <v>3651</v>
      </c>
      <c r="J607" s="85" t="s">
        <v>4586</v>
      </c>
      <c r="K607" s="3"/>
      <c r="L607" s="86">
        <v>44029</v>
      </c>
      <c r="M607" s="87">
        <v>2759.8724999986598</v>
      </c>
      <c r="N607" s="88">
        <v>2759.8724999986598</v>
      </c>
      <c r="O607" s="88">
        <v>2953.0086300000498</v>
      </c>
      <c r="P607" s="89">
        <f t="shared" si="9"/>
        <v>0.93459682845512482</v>
      </c>
      <c r="Q607" s="86">
        <v>43885</v>
      </c>
      <c r="R607" s="90">
        <v>8541042.6228749994</v>
      </c>
      <c r="S607" s="90">
        <v>9123488.5378437508</v>
      </c>
      <c r="T607" s="3"/>
      <c r="U607" s="91">
        <v>4.3737040359701504E-3</v>
      </c>
      <c r="V607" s="92">
        <v>1.6101450137284701</v>
      </c>
      <c r="W607" s="91">
        <v>1.42545509770571E-2</v>
      </c>
      <c r="X607" s="92">
        <v>1.4339647135784599</v>
      </c>
      <c r="Y607" s="91">
        <v>-1.83535267915431E-2</v>
      </c>
      <c r="Z607" s="92">
        <v>16.314803229673998</v>
      </c>
      <c r="AA607" s="91">
        <v>0.15390399643729299</v>
      </c>
      <c r="AB607" s="92">
        <v>36.288428004540002</v>
      </c>
      <c r="AC607" s="91">
        <v>0.26337940602388699</v>
      </c>
      <c r="AD607" s="92">
        <v>51.686136554810197</v>
      </c>
      <c r="AE607" s="91">
        <v>0.25046611805184499</v>
      </c>
      <c r="AF607" s="93">
        <v>45.886021499871298</v>
      </c>
      <c r="AG607" s="91">
        <v>-1.8178722857555799E-2</v>
      </c>
      <c r="AH607" s="92">
        <v>-2.7241022378802899</v>
      </c>
      <c r="AI607" s="91">
        <v>2.6054692922116401E-2</v>
      </c>
      <c r="AJ607" s="92">
        <v>17.088844972109701</v>
      </c>
      <c r="AK607" s="91">
        <v>1.41213859949494</v>
      </c>
      <c r="AL607" s="91">
        <v>5.6259045921251499E-2</v>
      </c>
      <c r="AM607" s="92">
        <v>18.7531915107975</v>
      </c>
      <c r="AN607" s="3"/>
      <c r="AO607" s="94">
        <v>3.6235746183592703E-2</v>
      </c>
      <c r="AP607" s="94">
        <v>-2.85446560510536E-2</v>
      </c>
      <c r="AQ607" s="94">
        <v>0.14136547949427</v>
      </c>
      <c r="AR607" s="94">
        <v>-8.76467003990547E-2</v>
      </c>
      <c r="AS607" s="95">
        <v>9</v>
      </c>
      <c r="AT607" s="95">
        <v>3</v>
      </c>
      <c r="AU607" s="95">
        <v>7</v>
      </c>
      <c r="AV607" s="96">
        <v>5</v>
      </c>
      <c r="AW607" s="3"/>
      <c r="AX607" s="97">
        <v>0.134900672996737</v>
      </c>
      <c r="AY607" s="98">
        <v>0.96522696183092205</v>
      </c>
      <c r="AZ607" s="98">
        <v>1.10363170319033</v>
      </c>
      <c r="BA607" s="98">
        <v>1.5217798462799701</v>
      </c>
      <c r="BB607" s="89">
        <v>1.3958921349549199E-2</v>
      </c>
      <c r="BC607" s="99">
        <v>-14.639384714595501</v>
      </c>
      <c r="BD607" s="86">
        <v>43885</v>
      </c>
      <c r="BE607" s="86">
        <v>43915</v>
      </c>
      <c r="BF607" s="95"/>
      <c r="BG607" s="86"/>
      <c r="BH607" s="3"/>
    </row>
    <row r="608" spans="1:60" x14ac:dyDescent="0.25">
      <c r="A608" s="3"/>
      <c r="B608" s="81" t="s">
        <v>1748</v>
      </c>
      <c r="C608" s="81" t="s">
        <v>4587</v>
      </c>
      <c r="D608" s="81" t="s">
        <v>756</v>
      </c>
      <c r="E608" s="82" t="s">
        <v>1170</v>
      </c>
      <c r="F608" s="82" t="s">
        <v>1100</v>
      </c>
      <c r="G608" s="83" t="s">
        <v>1121</v>
      </c>
      <c r="H608" s="84" t="s">
        <v>1155</v>
      </c>
      <c r="I608" s="85" t="s">
        <v>3651</v>
      </c>
      <c r="J608" s="85" t="s">
        <v>4588</v>
      </c>
      <c r="K608" s="3"/>
      <c r="L608" s="86">
        <v>44029</v>
      </c>
      <c r="M608" s="87">
        <v>2986.1999999992499</v>
      </c>
      <c r="N608" s="88">
        <v>2986.1999999992499</v>
      </c>
      <c r="O608" s="88">
        <v>3188.8282140009101</v>
      </c>
      <c r="P608" s="89">
        <f t="shared" si="9"/>
        <v>0.93645684232471416</v>
      </c>
      <c r="Q608" s="86">
        <v>43885</v>
      </c>
      <c r="R608" s="90">
        <v>11178990.112500001</v>
      </c>
      <c r="S608" s="90">
        <v>11081127.996609399</v>
      </c>
      <c r="T608" s="3"/>
      <c r="U608" s="91">
        <v>4.3774541154562004E-3</v>
      </c>
      <c r="V608" s="92">
        <v>1.6105200216770801</v>
      </c>
      <c r="W608" s="91">
        <v>1.4661574330602899E-2</v>
      </c>
      <c r="X608" s="92">
        <v>1.47466704893304</v>
      </c>
      <c r="Y608" s="91">
        <v>-1.5895107208052699E-2</v>
      </c>
      <c r="Z608" s="92">
        <v>16.5606451880303</v>
      </c>
      <c r="AA608" s="91">
        <v>0.159708502642461</v>
      </c>
      <c r="AB608" s="92">
        <v>36.868878625042299</v>
      </c>
      <c r="AC608" s="91">
        <v>0.27609237558324801</v>
      </c>
      <c r="AD608" s="92">
        <v>52.957433510746299</v>
      </c>
      <c r="AE608" s="91">
        <v>0.26939083772595002</v>
      </c>
      <c r="AF608" s="93">
        <v>47.778493467310902</v>
      </c>
      <c r="AG608" s="91">
        <v>-1.7948608178812699E-2</v>
      </c>
      <c r="AH608" s="92">
        <v>-2.7010907700059801</v>
      </c>
      <c r="AI608" s="91">
        <v>2.8853409356088398E-2</v>
      </c>
      <c r="AJ608" s="92">
        <v>17.368716615514099</v>
      </c>
      <c r="AK608" s="91">
        <v>1.2545525926363199</v>
      </c>
      <c r="AL608" s="91">
        <v>8.9147732742276303E-2</v>
      </c>
      <c r="AM608" s="92">
        <v>142.59714910551</v>
      </c>
      <c r="AN608" s="3"/>
      <c r="AO608" s="94">
        <v>3.6259077985960203E-2</v>
      </c>
      <c r="AP608" s="94">
        <v>-2.8505052089713E-2</v>
      </c>
      <c r="AQ608" s="94">
        <v>0.14185438909043999</v>
      </c>
      <c r="AR608" s="94">
        <v>-8.7263218916632496E-2</v>
      </c>
      <c r="AS608" s="95">
        <v>9</v>
      </c>
      <c r="AT608" s="95">
        <v>3</v>
      </c>
      <c r="AU608" s="95">
        <v>7</v>
      </c>
      <c r="AV608" s="96">
        <v>5</v>
      </c>
      <c r="AW608" s="3"/>
      <c r="AX608" s="97">
        <v>0.13488828575456899</v>
      </c>
      <c r="AY608" s="98">
        <v>1.00463633267282</v>
      </c>
      <c r="AZ608" s="98">
        <v>1.12236442316316</v>
      </c>
      <c r="BA608" s="98">
        <v>1.5867962769461901</v>
      </c>
      <c r="BB608" s="89">
        <v>1.39579503411733E-2</v>
      </c>
      <c r="BC608" s="99">
        <v>-14.6034620477585</v>
      </c>
      <c r="BD608" s="86">
        <v>43885</v>
      </c>
      <c r="BE608" s="86">
        <v>43915</v>
      </c>
      <c r="BF608" s="95"/>
      <c r="BG608" s="86"/>
      <c r="BH608" s="3"/>
    </row>
    <row r="609" spans="1:60" x14ac:dyDescent="0.25">
      <c r="A609" s="3"/>
      <c r="B609" s="81" t="s">
        <v>1749</v>
      </c>
      <c r="C609" s="81" t="s">
        <v>4589</v>
      </c>
      <c r="D609" s="81" t="s">
        <v>756</v>
      </c>
      <c r="E609" s="82" t="s">
        <v>1165</v>
      </c>
      <c r="F609" s="82" t="s">
        <v>1100</v>
      </c>
      <c r="G609" s="83" t="s">
        <v>1121</v>
      </c>
      <c r="H609" s="84" t="s">
        <v>1155</v>
      </c>
      <c r="I609" s="85" t="s">
        <v>3651</v>
      </c>
      <c r="J609" s="85" t="s">
        <v>4590</v>
      </c>
      <c r="K609" s="3"/>
      <c r="L609" s="86">
        <v>44029</v>
      </c>
      <c r="M609" s="87">
        <v>1084.4662500005199</v>
      </c>
      <c r="N609" s="88">
        <v>1084.4662500005199</v>
      </c>
      <c r="O609" s="88">
        <v>1158.5284919999499</v>
      </c>
      <c r="P609" s="89">
        <f t="shared" si="9"/>
        <v>0.93607214452570131</v>
      </c>
      <c r="Q609" s="86">
        <v>43885</v>
      </c>
      <c r="R609" s="90">
        <v>8004491.9876250001</v>
      </c>
      <c r="S609" s="90">
        <v>7246481.7525859401</v>
      </c>
      <c r="T609" s="3"/>
      <c r="U609" s="91">
        <v>4.4171668432682097E-3</v>
      </c>
      <c r="V609" s="92">
        <v>1.6144912944582801</v>
      </c>
      <c r="W609" s="91">
        <v>1.4612901344662499E-2</v>
      </c>
      <c r="X609" s="92">
        <v>1.4697997503390099</v>
      </c>
      <c r="Y609" s="91">
        <v>-1.6358941515136401E-2</v>
      </c>
      <c r="Z609" s="92">
        <v>16.514261757314699</v>
      </c>
      <c r="AA609" s="91">
        <v>0.15855386005394401</v>
      </c>
      <c r="AB609" s="92">
        <v>36.753414366219701</v>
      </c>
      <c r="AC609" s="91">
        <v>0.27354455688153401</v>
      </c>
      <c r="AD609" s="92">
        <v>52.702651640574899</v>
      </c>
      <c r="AE609" s="91">
        <v>0.26559203352022498</v>
      </c>
      <c r="AF609" s="93">
        <v>47.398613046738298</v>
      </c>
      <c r="AG609" s="91">
        <v>-1.8024326458544199E-2</v>
      </c>
      <c r="AH609" s="92">
        <v>-2.7086625979791301</v>
      </c>
      <c r="AI609" s="91">
        <v>2.8314805387708499E-2</v>
      </c>
      <c r="AJ609" s="92">
        <v>17.314856218668901</v>
      </c>
      <c r="AK609" s="91">
        <v>1.3211040837294401</v>
      </c>
      <c r="AL609" s="91">
        <v>9.2481120304000797E-2</v>
      </c>
      <c r="AM609" s="92">
        <v>149.25229821493801</v>
      </c>
      <c r="AN609" s="3"/>
      <c r="AO609" s="94">
        <v>3.62588813313778E-2</v>
      </c>
      <c r="AP609" s="94">
        <v>-2.8522266490654102E-2</v>
      </c>
      <c r="AQ609" s="94">
        <v>0.141780832498625</v>
      </c>
      <c r="AR609" s="94">
        <v>-8.7303975623362895E-2</v>
      </c>
      <c r="AS609" s="95">
        <v>9</v>
      </c>
      <c r="AT609" s="95">
        <v>3</v>
      </c>
      <c r="AU609" s="95">
        <v>7</v>
      </c>
      <c r="AV609" s="96">
        <v>5</v>
      </c>
      <c r="AW609" s="3"/>
      <c r="AX609" s="97">
        <v>0.13487278554224799</v>
      </c>
      <c r="AY609" s="98">
        <v>0.99725964432946101</v>
      </c>
      <c r="AZ609" s="98">
        <v>1.1191042377431599</v>
      </c>
      <c r="BA609" s="98">
        <v>1.5743221397715399</v>
      </c>
      <c r="BB609" s="89">
        <v>1.3956256575474999E-2</v>
      </c>
      <c r="BC609" s="99">
        <v>-14.610816839573101</v>
      </c>
      <c r="BD609" s="86">
        <v>43885</v>
      </c>
      <c r="BE609" s="86">
        <v>43915</v>
      </c>
      <c r="BF609" s="95"/>
      <c r="BG609" s="86"/>
      <c r="BH609" s="3"/>
    </row>
    <row r="610" spans="1:60" x14ac:dyDescent="0.25">
      <c r="A610" s="3"/>
      <c r="B610" s="81" t="s">
        <v>1750</v>
      </c>
      <c r="C610" s="81" t="s">
        <v>4591</v>
      </c>
      <c r="D610" s="81" t="s">
        <v>756</v>
      </c>
      <c r="E610" s="82" t="s">
        <v>1166</v>
      </c>
      <c r="F610" s="82" t="s">
        <v>1100</v>
      </c>
      <c r="G610" s="83" t="s">
        <v>1121</v>
      </c>
      <c r="H610" s="84" t="s">
        <v>1155</v>
      </c>
      <c r="I610" s="85" t="s">
        <v>3651</v>
      </c>
      <c r="J610" s="85" t="s">
        <v>4592</v>
      </c>
      <c r="K610" s="3"/>
      <c r="L610" s="86">
        <v>44029</v>
      </c>
      <c r="M610" s="87">
        <v>1938.1950000003001</v>
      </c>
      <c r="N610" s="88">
        <v>1938.1950000003001</v>
      </c>
      <c r="O610" s="88">
        <v>2065.6078739985801</v>
      </c>
      <c r="P610" s="89">
        <f t="shared" si="9"/>
        <v>0.93831700798485262</v>
      </c>
      <c r="Q610" s="86">
        <v>43885</v>
      </c>
      <c r="R610" s="90">
        <v>2048369.8725000001</v>
      </c>
      <c r="S610" s="90">
        <v>2019020.0199121099</v>
      </c>
      <c r="T610" s="3"/>
      <c r="U610" s="91">
        <v>4.4276374828768903E-3</v>
      </c>
      <c r="V610" s="92">
        <v>1.6155383584191401</v>
      </c>
      <c r="W610" s="91">
        <v>1.5070935636686E-2</v>
      </c>
      <c r="X610" s="92">
        <v>1.51560317954136</v>
      </c>
      <c r="Y610" s="91">
        <v>-1.34623613466829E-2</v>
      </c>
      <c r="Z610" s="92">
        <v>16.803919774160001</v>
      </c>
      <c r="AA610" s="91">
        <v>0.16555717068345999</v>
      </c>
      <c r="AB610" s="92">
        <v>37.4537454291712</v>
      </c>
      <c r="AC610" s="91">
        <v>0.28890266077534799</v>
      </c>
      <c r="AD610" s="92">
        <v>54.238462029956303</v>
      </c>
      <c r="AE610" s="91">
        <v>0.28857460446684902</v>
      </c>
      <c r="AF610" s="93">
        <v>49.696870141371598</v>
      </c>
      <c r="AG610" s="91">
        <v>-1.7711405400405101E-2</v>
      </c>
      <c r="AH610" s="92">
        <v>-2.6773704921652102</v>
      </c>
      <c r="AI610" s="91">
        <v>3.16812115361245E-2</v>
      </c>
      <c r="AJ610" s="92">
        <v>17.6514968335105</v>
      </c>
      <c r="AK610" s="91">
        <v>0.93819500000099698</v>
      </c>
      <c r="AL610" s="91">
        <v>5.1672242710992598E-2</v>
      </c>
      <c r="AM610" s="92">
        <v>70.546142067760201</v>
      </c>
      <c r="AN610" s="3"/>
      <c r="AO610" s="94">
        <v>3.6263905198211398E-2</v>
      </c>
      <c r="AP610" s="94">
        <v>-2.84835514357837E-2</v>
      </c>
      <c r="AQ610" s="94">
        <v>0.142331766872376</v>
      </c>
      <c r="AR610" s="94">
        <v>-8.6858605906891206E-2</v>
      </c>
      <c r="AS610" s="95">
        <v>9</v>
      </c>
      <c r="AT610" s="95">
        <v>3</v>
      </c>
      <c r="AU610" s="95">
        <v>7</v>
      </c>
      <c r="AV610" s="96">
        <v>5</v>
      </c>
      <c r="AW610" s="3"/>
      <c r="AX610" s="97">
        <v>0.134903900441568</v>
      </c>
      <c r="AY610" s="98">
        <v>1.04430915616467</v>
      </c>
      <c r="AZ610" s="98">
        <v>1.1418296406500299</v>
      </c>
      <c r="BA610" s="98">
        <v>1.65201188994979</v>
      </c>
      <c r="BB610" s="89">
        <v>1.39597594372935E-2</v>
      </c>
      <c r="BC610" s="99">
        <v>-14.570502261704</v>
      </c>
      <c r="BD610" s="86">
        <v>43885</v>
      </c>
      <c r="BE610" s="86">
        <v>43915</v>
      </c>
      <c r="BF610" s="95"/>
      <c r="BG610" s="86"/>
      <c r="BH610" s="3"/>
    </row>
    <row r="611" spans="1:60" x14ac:dyDescent="0.25">
      <c r="A611" s="3"/>
      <c r="B611" s="81" t="s">
        <v>138</v>
      </c>
      <c r="C611" s="81" t="s">
        <v>4593</v>
      </c>
      <c r="D611" s="81" t="s">
        <v>756</v>
      </c>
      <c r="E611" s="82" t="s">
        <v>1177</v>
      </c>
      <c r="F611" s="82" t="s">
        <v>1100</v>
      </c>
      <c r="G611" s="83" t="s">
        <v>1121</v>
      </c>
      <c r="H611" s="84" t="s">
        <v>1155</v>
      </c>
      <c r="I611" s="85" t="s">
        <v>3651</v>
      </c>
      <c r="J611" s="85" t="s">
        <v>4594</v>
      </c>
      <c r="K611" s="3"/>
      <c r="L611" s="86">
        <v>44029</v>
      </c>
      <c r="M611" s="87">
        <v>928.46250000037298</v>
      </c>
      <c r="N611" s="88">
        <v>928.46250000037298</v>
      </c>
      <c r="O611" s="88">
        <v>985.38897600024904</v>
      </c>
      <c r="P611" s="89">
        <f t="shared" si="9"/>
        <v>0.9422294369164308</v>
      </c>
      <c r="Q611" s="86">
        <v>43885</v>
      </c>
      <c r="R611" s="90">
        <v>29622905.927999999</v>
      </c>
      <c r="S611" s="90">
        <v>26277055.981062502</v>
      </c>
      <c r="T611" s="3"/>
      <c r="U611" s="91">
        <v>4.4718013014062299E-3</v>
      </c>
      <c r="V611" s="92">
        <v>1.61995474027208</v>
      </c>
      <c r="W611" s="91">
        <v>1.5951909887007801E-2</v>
      </c>
      <c r="X611" s="92">
        <v>1.60370060457353</v>
      </c>
      <c r="Y611" s="91">
        <v>-8.2961656707993808E-3</v>
      </c>
      <c r="Z611" s="92">
        <v>17.320539341744698</v>
      </c>
      <c r="AA611" s="91">
        <v>0.177856173775508</v>
      </c>
      <c r="AB611" s="92">
        <v>38.683645738347003</v>
      </c>
      <c r="AC611" s="91">
        <v>0.31596719965280501</v>
      </c>
      <c r="AD611" s="92">
        <v>56.944915917701998</v>
      </c>
      <c r="AE611" s="91">
        <v>0.32879742047749499</v>
      </c>
      <c r="AF611" s="93">
        <v>53.7191517424653</v>
      </c>
      <c r="AG611" s="91">
        <v>-1.7179456979647501E-2</v>
      </c>
      <c r="AH611" s="92">
        <v>-2.6241756500894602</v>
      </c>
      <c r="AI611" s="91">
        <v>3.76087118947908E-2</v>
      </c>
      <c r="AJ611" s="92">
        <v>18.2442468693771</v>
      </c>
      <c r="AK611" s="91">
        <v>0.38543407544435498</v>
      </c>
      <c r="AL611" s="91">
        <v>9.1945334945194204E-2</v>
      </c>
      <c r="AM611" s="92">
        <v>43.480791553331102</v>
      </c>
      <c r="AN611" s="3"/>
      <c r="AO611" s="94">
        <v>3.6292909573603503E-2</v>
      </c>
      <c r="AP611" s="94">
        <v>-2.8316959136645899E-2</v>
      </c>
      <c r="AQ611" s="94">
        <v>0.143307762869954</v>
      </c>
      <c r="AR611" s="94">
        <v>-8.6058299532014604E-2</v>
      </c>
      <c r="AS611" s="95">
        <v>9</v>
      </c>
      <c r="AT611" s="95">
        <v>3</v>
      </c>
      <c r="AU611" s="95">
        <v>7</v>
      </c>
      <c r="AV611" s="96">
        <v>5</v>
      </c>
      <c r="AW611" s="3"/>
      <c r="AX611" s="97">
        <v>0.13479984146761101</v>
      </c>
      <c r="AY611" s="98">
        <v>1.1287724759604301</v>
      </c>
      <c r="AZ611" s="98">
        <v>1.1820511040296</v>
      </c>
      <c r="BA611" s="98">
        <v>1.7925899049096199</v>
      </c>
      <c r="BB611" s="89">
        <v>1.3949653033978399E-2</v>
      </c>
      <c r="BC611" s="99">
        <v>-14.4956247206719</v>
      </c>
      <c r="BD611" s="86">
        <v>43885</v>
      </c>
      <c r="BE611" s="86">
        <v>43915</v>
      </c>
      <c r="BF611" s="95"/>
      <c r="BG611" s="86"/>
      <c r="BH611" s="3"/>
    </row>
    <row r="612" spans="1:60" x14ac:dyDescent="0.25">
      <c r="A612" s="3"/>
      <c r="B612" s="81" t="s">
        <v>139</v>
      </c>
      <c r="C612" s="81" t="s">
        <v>4595</v>
      </c>
      <c r="D612" s="81" t="s">
        <v>756</v>
      </c>
      <c r="E612" s="82" t="s">
        <v>1178</v>
      </c>
      <c r="F612" s="82" t="s">
        <v>1100</v>
      </c>
      <c r="G612" s="83" t="s">
        <v>1121</v>
      </c>
      <c r="H612" s="84" t="s">
        <v>1155</v>
      </c>
      <c r="I612" s="85" t="s">
        <v>3651</v>
      </c>
      <c r="J612" s="85" t="s">
        <v>4596</v>
      </c>
      <c r="K612" s="3"/>
      <c r="L612" s="86">
        <v>44029</v>
      </c>
      <c r="M612" s="87">
        <v>873.41624999977603</v>
      </c>
      <c r="N612" s="88">
        <v>873.41624999977603</v>
      </c>
      <c r="O612" s="88">
        <v>931.77889200020604</v>
      </c>
      <c r="P612" s="89">
        <f t="shared" si="9"/>
        <v>0.93736427976475656</v>
      </c>
      <c r="Q612" s="86">
        <v>43885</v>
      </c>
      <c r="R612" s="90">
        <v>188550.88875000001</v>
      </c>
      <c r="S612" s="90">
        <v>179094.06734790001</v>
      </c>
      <c r="T612" s="3"/>
      <c r="U612" s="91">
        <v>4.3297189404256598E-3</v>
      </c>
      <c r="V612" s="92">
        <v>1.60574650417402</v>
      </c>
      <c r="W612" s="91">
        <v>1.4807596164246199E-2</v>
      </c>
      <c r="X612" s="92">
        <v>1.48926923229737</v>
      </c>
      <c r="Y612" s="91">
        <v>-1.46757803486253E-2</v>
      </c>
      <c r="Z612" s="92">
        <v>16.682577873987601</v>
      </c>
      <c r="AA612" s="91">
        <v>0.16253832771151799</v>
      </c>
      <c r="AB612" s="92">
        <v>37.151861131948003</v>
      </c>
      <c r="AC612" s="91">
        <v>0.28239070308714898</v>
      </c>
      <c r="AD612" s="92">
        <v>53.587266261107303</v>
      </c>
      <c r="AE612" s="91">
        <v>0.27917611846729401</v>
      </c>
      <c r="AF612" s="93">
        <v>48.757021541416201</v>
      </c>
      <c r="AG612" s="91">
        <v>-1.7907985388774299E-2</v>
      </c>
      <c r="AH612" s="92">
        <v>-2.69702849100213</v>
      </c>
      <c r="AI612" s="91">
        <v>3.01854016615835E-2</v>
      </c>
      <c r="AJ612" s="92">
        <v>17.501915846078202</v>
      </c>
      <c r="AK612" s="91"/>
      <c r="AL612" s="91"/>
      <c r="AM612" s="92"/>
      <c r="AN612" s="3"/>
      <c r="AO612" s="94">
        <v>3.6186017381623997E-2</v>
      </c>
      <c r="AP612" s="94">
        <v>-2.85387536341659E-2</v>
      </c>
      <c r="AQ612" s="94">
        <v>0.14203964572516301</v>
      </c>
      <c r="AR612" s="94">
        <v>-8.7000737384223606E-2</v>
      </c>
      <c r="AS612" s="95">
        <v>9</v>
      </c>
      <c r="AT612" s="95">
        <v>3</v>
      </c>
      <c r="AU612" s="95">
        <v>7</v>
      </c>
      <c r="AV612" s="96">
        <v>5</v>
      </c>
      <c r="AW612" s="3"/>
      <c r="AX612" s="97">
        <v>0.13485472639818899</v>
      </c>
      <c r="AY612" s="98">
        <v>1.02242294108146</v>
      </c>
      <c r="AZ612" s="98">
        <v>1.13077839810467</v>
      </c>
      <c r="BA612" s="98">
        <v>1.6157450390255701</v>
      </c>
      <c r="BB612" s="89">
        <v>1.39544176360323E-2</v>
      </c>
      <c r="BC612" s="99">
        <v>-14.5850168067846</v>
      </c>
      <c r="BD612" s="86">
        <v>43885</v>
      </c>
      <c r="BE612" s="86">
        <v>43915</v>
      </c>
      <c r="BF612" s="95"/>
      <c r="BG612" s="86"/>
      <c r="BH612" s="3"/>
    </row>
    <row r="613" spans="1:60" x14ac:dyDescent="0.25">
      <c r="A613" s="3"/>
      <c r="B613" s="81" t="s">
        <v>1751</v>
      </c>
      <c r="C613" s="81" t="s">
        <v>4597</v>
      </c>
      <c r="D613" s="81" t="s">
        <v>756</v>
      </c>
      <c r="E613" s="82" t="s">
        <v>1179</v>
      </c>
      <c r="F613" s="82" t="s">
        <v>1100</v>
      </c>
      <c r="G613" s="83" t="s">
        <v>1121</v>
      </c>
      <c r="H613" s="84" t="s">
        <v>1155</v>
      </c>
      <c r="I613" s="85" t="s">
        <v>3651</v>
      </c>
      <c r="J613" s="85" t="s">
        <v>4598</v>
      </c>
      <c r="K613" s="3"/>
      <c r="L613" s="86">
        <v>44029</v>
      </c>
      <c r="M613" s="87">
        <v>2958.7162499986598</v>
      </c>
      <c r="N613" s="88">
        <v>2958.7162499986598</v>
      </c>
      <c r="O613" s="88">
        <v>3157.65014399961</v>
      </c>
      <c r="P613" s="89">
        <f t="shared" si="9"/>
        <v>0.93699938722502918</v>
      </c>
      <c r="Q613" s="86">
        <v>43885</v>
      </c>
      <c r="R613" s="90">
        <v>1421987.765625</v>
      </c>
      <c r="S613" s="90">
        <v>1262072.3550761701</v>
      </c>
      <c r="T613" s="3"/>
      <c r="U613" s="91">
        <v>4.3958352343906899E-3</v>
      </c>
      <c r="V613" s="92">
        <v>1.6123581335705199</v>
      </c>
      <c r="W613" s="91">
        <v>1.4779097537029899E-2</v>
      </c>
      <c r="X613" s="92">
        <v>1.4864193695757399</v>
      </c>
      <c r="Y613" s="91">
        <v>-1.51635232050467E-2</v>
      </c>
      <c r="Z613" s="92">
        <v>16.6338035883382</v>
      </c>
      <c r="AA613" s="91">
        <v>0.16144758240989199</v>
      </c>
      <c r="AB613" s="92">
        <v>37.042786601814399</v>
      </c>
      <c r="AC613" s="91">
        <v>0.27992106800782501</v>
      </c>
      <c r="AD613" s="92">
        <v>53.340302753204</v>
      </c>
      <c r="AE613" s="91">
        <v>0.275117586123233</v>
      </c>
      <c r="AF613" s="93">
        <v>48.351168307010099</v>
      </c>
      <c r="AG613" s="91">
        <v>-1.7890466679091301E-2</v>
      </c>
      <c r="AH613" s="92">
        <v>-2.6952766200338401</v>
      </c>
      <c r="AI613" s="91">
        <v>2.9713366402574999E-2</v>
      </c>
      <c r="AJ613" s="92">
        <v>17.4547123201774</v>
      </c>
      <c r="AK613" s="91">
        <v>1.2891067449632101</v>
      </c>
      <c r="AL613" s="91">
        <v>9.08892866519454E-2</v>
      </c>
      <c r="AM613" s="92">
        <v>146.05256433831499</v>
      </c>
      <c r="AN613" s="3"/>
      <c r="AO613" s="94">
        <v>3.6228650693374199E-2</v>
      </c>
      <c r="AP613" s="94">
        <v>-2.84697040551691E-2</v>
      </c>
      <c r="AQ613" s="94">
        <v>0.141990766696836</v>
      </c>
      <c r="AR613" s="94">
        <v>-8.7133998730714701E-2</v>
      </c>
      <c r="AS613" s="95">
        <v>9</v>
      </c>
      <c r="AT613" s="95">
        <v>3</v>
      </c>
      <c r="AU613" s="95">
        <v>7</v>
      </c>
      <c r="AV613" s="96">
        <v>5</v>
      </c>
      <c r="AW613" s="3"/>
      <c r="AX613" s="97">
        <v>0.134866752924136</v>
      </c>
      <c r="AY613" s="98">
        <v>1.01673922988084</v>
      </c>
      <c r="AZ613" s="98">
        <v>1.12828407724919</v>
      </c>
      <c r="BA613" s="98">
        <v>1.60666130421305</v>
      </c>
      <c r="BB613" s="89">
        <v>1.3955770421034699E-2</v>
      </c>
      <c r="BC613" s="99">
        <v>-14.5945298238366</v>
      </c>
      <c r="BD613" s="86">
        <v>43885</v>
      </c>
      <c r="BE613" s="86">
        <v>43915</v>
      </c>
      <c r="BF613" s="95"/>
      <c r="BG613" s="86"/>
      <c r="BH613" s="3"/>
    </row>
    <row r="614" spans="1:60" x14ac:dyDescent="0.25">
      <c r="A614" s="3"/>
      <c r="B614" s="81" t="s">
        <v>1752</v>
      </c>
      <c r="C614" s="81" t="s">
        <v>4599</v>
      </c>
      <c r="D614" s="81" t="s">
        <v>757</v>
      </c>
      <c r="E614" s="82" t="s">
        <v>1161</v>
      </c>
      <c r="F614" s="82" t="s">
        <v>1100</v>
      </c>
      <c r="G614" s="83" t="s">
        <v>1121</v>
      </c>
      <c r="H614" s="84" t="s">
        <v>1143</v>
      </c>
      <c r="I614" s="85" t="s">
        <v>3651</v>
      </c>
      <c r="J614" s="85" t="s">
        <v>4600</v>
      </c>
      <c r="K614" s="3"/>
      <c r="L614" s="86">
        <v>44029</v>
      </c>
      <c r="M614" s="87">
        <v>1475.93249999918</v>
      </c>
      <c r="N614" s="88">
        <v>1475.93249999918</v>
      </c>
      <c r="O614" s="88">
        <v>1628.2831839993601</v>
      </c>
      <c r="P614" s="89">
        <f t="shared" si="9"/>
        <v>0.90643477406308459</v>
      </c>
      <c r="Q614" s="86">
        <v>43896</v>
      </c>
      <c r="R614" s="90">
        <v>5892975.8842500001</v>
      </c>
      <c r="S614" s="90">
        <v>6312667.4988828097</v>
      </c>
      <c r="T614" s="3"/>
      <c r="U614" s="91">
        <v>1.5075311566761201E-3</v>
      </c>
      <c r="V614" s="92">
        <v>1.3235277257990701</v>
      </c>
      <c r="W614" s="91">
        <v>1.9375273399418799E-2</v>
      </c>
      <c r="X614" s="92">
        <v>1.94603695581463</v>
      </c>
      <c r="Y614" s="91">
        <v>-2.0746269206029001E-2</v>
      </c>
      <c r="Z614" s="92">
        <v>16.0755289882363</v>
      </c>
      <c r="AA614" s="91">
        <v>0.164129924696754</v>
      </c>
      <c r="AB614" s="92">
        <v>37.311020830471499</v>
      </c>
      <c r="AC614" s="91">
        <v>0.324564429462189</v>
      </c>
      <c r="AD614" s="92">
        <v>57.804638898640398</v>
      </c>
      <c r="AE614" s="91">
        <v>0.29180544721020901</v>
      </c>
      <c r="AF614" s="93">
        <v>50.019954415736699</v>
      </c>
      <c r="AG614" s="91">
        <v>-2.9448579112795401E-2</v>
      </c>
      <c r="AH614" s="92">
        <v>-3.85108786340425</v>
      </c>
      <c r="AI614" s="91">
        <v>2.9944644431452599E-2</v>
      </c>
      <c r="AJ614" s="92">
        <v>17.477840123057799</v>
      </c>
      <c r="AK614" s="91">
        <v>1.5631838074373099</v>
      </c>
      <c r="AL614" s="91">
        <v>7.0389570917541305E-2</v>
      </c>
      <c r="AM614" s="92">
        <v>115.327823921572</v>
      </c>
      <c r="AN614" s="3"/>
      <c r="AO614" s="94">
        <v>3.4815505778169602E-2</v>
      </c>
      <c r="AP614" s="94">
        <v>-4.1299219889915501E-2</v>
      </c>
      <c r="AQ614" s="94">
        <v>0.13261350893299101</v>
      </c>
      <c r="AR614" s="94">
        <v>-0.12900204909965399</v>
      </c>
      <c r="AS614" s="95">
        <v>9</v>
      </c>
      <c r="AT614" s="95">
        <v>3</v>
      </c>
      <c r="AU614" s="95">
        <v>7</v>
      </c>
      <c r="AV614" s="96">
        <v>5</v>
      </c>
      <c r="AW614" s="3"/>
      <c r="AX614" s="97">
        <v>0.15206871084679699</v>
      </c>
      <c r="AY614" s="98">
        <v>0.95135395661145605</v>
      </c>
      <c r="AZ614" s="98">
        <v>1.15537037764079</v>
      </c>
      <c r="BA614" s="98">
        <v>1.4002510439168001</v>
      </c>
      <c r="BB614" s="89">
        <v>1.5691844756493101E-2</v>
      </c>
      <c r="BC614" s="99">
        <v>-16.782909673434901</v>
      </c>
      <c r="BD614" s="86">
        <v>43896</v>
      </c>
      <c r="BE614" s="86">
        <v>43915</v>
      </c>
      <c r="BF614" s="95"/>
      <c r="BG614" s="86"/>
      <c r="BH614" s="3"/>
    </row>
    <row r="615" spans="1:60" x14ac:dyDescent="0.25">
      <c r="A615" s="3"/>
      <c r="B615" s="81" t="s">
        <v>1753</v>
      </c>
      <c r="C615" s="81" t="s">
        <v>4601</v>
      </c>
      <c r="D615" s="81" t="s">
        <v>757</v>
      </c>
      <c r="E615" s="82" t="s">
        <v>1170</v>
      </c>
      <c r="F615" s="82" t="s">
        <v>1100</v>
      </c>
      <c r="G615" s="83" t="s">
        <v>1121</v>
      </c>
      <c r="H615" s="84" t="s">
        <v>1143</v>
      </c>
      <c r="I615" s="85" t="s">
        <v>3651</v>
      </c>
      <c r="J615" s="85" t="s">
        <v>4602</v>
      </c>
      <c r="K615" s="3"/>
      <c r="L615" s="86">
        <v>44029</v>
      </c>
      <c r="M615" s="87">
        <v>1551.2962500005999</v>
      </c>
      <c r="N615" s="88">
        <v>1551.2962500005999</v>
      </c>
      <c r="O615" s="88">
        <v>1708.30599999987</v>
      </c>
      <c r="P615" s="89">
        <f t="shared" si="9"/>
        <v>0.9080903831050865</v>
      </c>
      <c r="Q615" s="86">
        <v>43896</v>
      </c>
      <c r="R615" s="90">
        <v>3065300.5162499999</v>
      </c>
      <c r="S615" s="90">
        <v>2864328.9302812498</v>
      </c>
      <c r="T615" s="3"/>
      <c r="U615" s="91">
        <v>1.5131710770219799E-3</v>
      </c>
      <c r="V615" s="92">
        <v>1.32409171783365</v>
      </c>
      <c r="W615" s="91">
        <v>1.97894053872005E-2</v>
      </c>
      <c r="X615" s="92">
        <v>1.98745015459281</v>
      </c>
      <c r="Y615" s="91">
        <v>-1.8343270720833998E-2</v>
      </c>
      <c r="Z615" s="92">
        <v>16.315828836755799</v>
      </c>
      <c r="AA615" s="91">
        <v>0.16996202064736299</v>
      </c>
      <c r="AB615" s="92">
        <v>37.894230425532399</v>
      </c>
      <c r="AC615" s="91">
        <v>0.337844265102758</v>
      </c>
      <c r="AD615" s="92">
        <v>59.132622462697299</v>
      </c>
      <c r="AE615" s="91">
        <v>0.31152875588857598</v>
      </c>
      <c r="AF615" s="93">
        <v>51.992285283573402</v>
      </c>
      <c r="AG615" s="91">
        <v>-2.9241381563224401E-2</v>
      </c>
      <c r="AH615" s="92">
        <v>-3.8303681084471499</v>
      </c>
      <c r="AI615" s="91">
        <v>3.2736572942667401E-2</v>
      </c>
      <c r="AJ615" s="92">
        <v>17.7570329741866</v>
      </c>
      <c r="AK615" s="91">
        <v>1.4385699127567899</v>
      </c>
      <c r="AL615" s="91">
        <v>9.8161316700570794E-2</v>
      </c>
      <c r="AM615" s="92">
        <v>160.99888111767399</v>
      </c>
      <c r="AN615" s="3"/>
      <c r="AO615" s="94">
        <v>3.4842544442653903E-2</v>
      </c>
      <c r="AP615" s="94">
        <v>-4.12773646394635E-2</v>
      </c>
      <c r="AQ615" s="94">
        <v>0.13307537151922599</v>
      </c>
      <c r="AR615" s="94">
        <v>-0.128626434509933</v>
      </c>
      <c r="AS615" s="95">
        <v>9</v>
      </c>
      <c r="AT615" s="95">
        <v>3</v>
      </c>
      <c r="AU615" s="95">
        <v>7</v>
      </c>
      <c r="AV615" s="96">
        <v>5</v>
      </c>
      <c r="AW615" s="3"/>
      <c r="AX615" s="97">
        <v>0.152012939977867</v>
      </c>
      <c r="AY615" s="98">
        <v>0.98692301168921404</v>
      </c>
      <c r="AZ615" s="98">
        <v>1.17448630243598</v>
      </c>
      <c r="BA615" s="98">
        <v>1.4544109265570999</v>
      </c>
      <c r="BB615" s="89">
        <v>1.5686368452770699E-2</v>
      </c>
      <c r="BC615" s="99">
        <v>-16.759014368610199</v>
      </c>
      <c r="BD615" s="86">
        <v>43896</v>
      </c>
      <c r="BE615" s="86">
        <v>43915</v>
      </c>
      <c r="BF615" s="95"/>
      <c r="BG615" s="86"/>
      <c r="BH615" s="3"/>
    </row>
    <row r="616" spans="1:60" x14ac:dyDescent="0.25">
      <c r="A616" s="3"/>
      <c r="B616" s="81" t="s">
        <v>1754</v>
      </c>
      <c r="C616" s="81" t="s">
        <v>4603</v>
      </c>
      <c r="D616" s="81" t="s">
        <v>757</v>
      </c>
      <c r="E616" s="82" t="s">
        <v>1165</v>
      </c>
      <c r="F616" s="82" t="s">
        <v>1100</v>
      </c>
      <c r="G616" s="83" t="s">
        <v>1121</v>
      </c>
      <c r="H616" s="84" t="s">
        <v>1143</v>
      </c>
      <c r="I616" s="85" t="s">
        <v>3651</v>
      </c>
      <c r="J616" s="85" t="s">
        <v>4604</v>
      </c>
      <c r="K616" s="3"/>
      <c r="L616" s="86">
        <v>44029</v>
      </c>
      <c r="M616" s="87">
        <v>1144.1587499994801</v>
      </c>
      <c r="N616" s="88">
        <v>1144.1587499994801</v>
      </c>
      <c r="O616" s="88">
        <v>1260.0300399996299</v>
      </c>
      <c r="P616" s="89">
        <f t="shared" si="9"/>
        <v>0.90804085115289479</v>
      </c>
      <c r="Q616" s="86">
        <v>43896</v>
      </c>
      <c r="R616" s="90">
        <v>9379292.1547500007</v>
      </c>
      <c r="S616" s="90">
        <v>8496827.1553593706</v>
      </c>
      <c r="T616" s="3"/>
      <c r="U616" s="91">
        <v>1.4603739018639299E-3</v>
      </c>
      <c r="V616" s="92">
        <v>1.3188120003178501</v>
      </c>
      <c r="W616" s="91">
        <v>1.9765773229664801E-2</v>
      </c>
      <c r="X616" s="92">
        <v>1.98508693883923</v>
      </c>
      <c r="Y616" s="91">
        <v>-1.8336799828830401E-2</v>
      </c>
      <c r="Z616" s="92">
        <v>16.316475925967101</v>
      </c>
      <c r="AA616" s="91">
        <v>0.16992570378730301</v>
      </c>
      <c r="AB616" s="92">
        <v>37.8905987395556</v>
      </c>
      <c r="AC616" s="91">
        <v>0.337836271544802</v>
      </c>
      <c r="AD616" s="92">
        <v>59.131823106901699</v>
      </c>
      <c r="AE616" s="91">
        <v>0.31098608132189798</v>
      </c>
      <c r="AF616" s="93">
        <v>51.938017826876603</v>
      </c>
      <c r="AG616" s="91">
        <v>-2.92720558727524E-2</v>
      </c>
      <c r="AH616" s="92">
        <v>-3.83343553939994</v>
      </c>
      <c r="AI616" s="91">
        <v>3.2708723369069E-2</v>
      </c>
      <c r="AJ616" s="92">
        <v>17.754248016804901</v>
      </c>
      <c r="AK616" s="91">
        <v>1.4491271913866499</v>
      </c>
      <c r="AL616" s="91">
        <v>9.8659757228306305E-2</v>
      </c>
      <c r="AM616" s="92">
        <v>162.054608980659</v>
      </c>
      <c r="AN616" s="3"/>
      <c r="AO616" s="94">
        <v>3.4796042757079697E-2</v>
      </c>
      <c r="AP616" s="94">
        <v>-4.1323272962472402E-2</v>
      </c>
      <c r="AQ616" s="94">
        <v>0.133049979442148</v>
      </c>
      <c r="AR616" s="94">
        <v>-0.12861254061776001</v>
      </c>
      <c r="AS616" s="95">
        <v>9</v>
      </c>
      <c r="AT616" s="95">
        <v>3</v>
      </c>
      <c r="AU616" s="95">
        <v>7</v>
      </c>
      <c r="AV616" s="96">
        <v>5</v>
      </c>
      <c r="AW616" s="3"/>
      <c r="AX616" s="97">
        <v>0.15209793071611799</v>
      </c>
      <c r="AY616" s="98">
        <v>0.98696109697812096</v>
      </c>
      <c r="AZ616" s="98">
        <v>1.17443323839143</v>
      </c>
      <c r="BA616" s="98">
        <v>1.45406652480779</v>
      </c>
      <c r="BB616" s="89">
        <v>1.5694960342571E-2</v>
      </c>
      <c r="BC616" s="99">
        <v>-16.763498114742099</v>
      </c>
      <c r="BD616" s="86">
        <v>43896</v>
      </c>
      <c r="BE616" s="86">
        <v>43915</v>
      </c>
      <c r="BF616" s="95"/>
      <c r="BG616" s="86"/>
      <c r="BH616" s="3"/>
    </row>
    <row r="617" spans="1:60" x14ac:dyDescent="0.25">
      <c r="A617" s="3"/>
      <c r="B617" s="81" t="s">
        <v>1755</v>
      </c>
      <c r="C617" s="81" t="s">
        <v>4605</v>
      </c>
      <c r="D617" s="81" t="s">
        <v>757</v>
      </c>
      <c r="E617" s="82" t="s">
        <v>1166</v>
      </c>
      <c r="F617" s="82" t="s">
        <v>1100</v>
      </c>
      <c r="G617" s="83" t="s">
        <v>1121</v>
      </c>
      <c r="H617" s="84" t="s">
        <v>1143</v>
      </c>
      <c r="I617" s="85" t="s">
        <v>3651</v>
      </c>
      <c r="J617" s="85" t="s">
        <v>4606</v>
      </c>
      <c r="K617" s="3"/>
      <c r="L617" s="86">
        <v>44029</v>
      </c>
      <c r="M617" s="87">
        <v>955.39499999955297</v>
      </c>
      <c r="N617" s="88">
        <v>955.39499999955297</v>
      </c>
      <c r="O617" s="88">
        <v>1050.1759680006701</v>
      </c>
      <c r="P617" s="89">
        <f t="shared" si="9"/>
        <v>0.90974753670895592</v>
      </c>
      <c r="Q617" s="86">
        <v>43896</v>
      </c>
      <c r="R617" s="90">
        <v>3582977.4067500001</v>
      </c>
      <c r="S617" s="90">
        <v>3002461.23998828</v>
      </c>
      <c r="T617" s="3"/>
      <c r="U617" s="91">
        <v>1.5116090689843999E-3</v>
      </c>
      <c r="V617" s="92">
        <v>1.3239355170298901</v>
      </c>
      <c r="W617" s="91">
        <v>2.01999363143841E-2</v>
      </c>
      <c r="X617" s="92">
        <v>2.0285032473111602</v>
      </c>
      <c r="Y617" s="91">
        <v>-1.5867147624703599E-2</v>
      </c>
      <c r="Z617" s="92">
        <v>16.563441146368898</v>
      </c>
      <c r="AA617" s="91">
        <v>0.17583866485452701</v>
      </c>
      <c r="AB617" s="92">
        <v>38.481894846248899</v>
      </c>
      <c r="AC617" s="91">
        <v>0.351283195859869</v>
      </c>
      <c r="AD617" s="92">
        <v>60.4765155384084</v>
      </c>
      <c r="AE617" s="91">
        <v>0.33135008604382199</v>
      </c>
      <c r="AF617" s="93">
        <v>53.974418299097998</v>
      </c>
      <c r="AG617" s="91">
        <v>-2.90293767093317E-2</v>
      </c>
      <c r="AH617" s="92">
        <v>-3.8091676230578702</v>
      </c>
      <c r="AI617" s="91">
        <v>3.5564039260861997E-2</v>
      </c>
      <c r="AJ617" s="92">
        <v>18.039779605984201</v>
      </c>
      <c r="AK617" s="91">
        <v>1.0450692467426399</v>
      </c>
      <c r="AL617" s="91">
        <v>7.8047609829809503E-2</v>
      </c>
      <c r="AM617" s="92">
        <v>121.648814516258</v>
      </c>
      <c r="AN617" s="3"/>
      <c r="AO617" s="94">
        <v>3.4864087392634198E-2</v>
      </c>
      <c r="AP617" s="94">
        <v>-4.1248096378694803E-2</v>
      </c>
      <c r="AQ617" s="94">
        <v>0.13353356621155399</v>
      </c>
      <c r="AR617" s="94">
        <v>-0.12826628807306401</v>
      </c>
      <c r="AS617" s="95">
        <v>9</v>
      </c>
      <c r="AT617" s="95">
        <v>3</v>
      </c>
      <c r="AU617" s="95">
        <v>7</v>
      </c>
      <c r="AV617" s="96">
        <v>5</v>
      </c>
      <c r="AW617" s="3"/>
      <c r="AX617" s="97">
        <v>0.15197461440708099</v>
      </c>
      <c r="AY617" s="98">
        <v>1.0220755304326301</v>
      </c>
      <c r="AZ617" s="98">
        <v>1.1937882287038499</v>
      </c>
      <c r="BA617" s="98">
        <v>1.5081654028636</v>
      </c>
      <c r="BB617" s="89">
        <v>1.5682701290352302E-2</v>
      </c>
      <c r="BC617" s="99">
        <v>-16.737821218179299</v>
      </c>
      <c r="BD617" s="86">
        <v>43896</v>
      </c>
      <c r="BE617" s="86">
        <v>43915</v>
      </c>
      <c r="BF617" s="95"/>
      <c r="BG617" s="86"/>
      <c r="BH617" s="3"/>
    </row>
    <row r="618" spans="1:60" x14ac:dyDescent="0.25">
      <c r="A618" s="3"/>
      <c r="B618" s="81" t="s">
        <v>140</v>
      </c>
      <c r="C618" s="81" t="s">
        <v>4607</v>
      </c>
      <c r="D618" s="81" t="s">
        <v>757</v>
      </c>
      <c r="E618" s="82" t="s">
        <v>1177</v>
      </c>
      <c r="F618" s="82" t="s">
        <v>1100</v>
      </c>
      <c r="G618" s="83" t="s">
        <v>1121</v>
      </c>
      <c r="H618" s="84" t="s">
        <v>1143</v>
      </c>
      <c r="I618" s="85" t="s">
        <v>3651</v>
      </c>
      <c r="J618" s="85" t="s">
        <v>4608</v>
      </c>
      <c r="K618" s="3"/>
      <c r="L618" s="86">
        <v>44029</v>
      </c>
      <c r="M618" s="87">
        <v>992.64374999981396</v>
      </c>
      <c r="N618" s="88">
        <v>992.64374999981396</v>
      </c>
      <c r="O618" s="88">
        <v>1086.97658400051</v>
      </c>
      <c r="P618" s="89">
        <f t="shared" si="9"/>
        <v>0.91321539452716327</v>
      </c>
      <c r="Q618" s="86">
        <v>43896</v>
      </c>
      <c r="R618" s="90">
        <v>16449343.847999999</v>
      </c>
      <c r="S618" s="90">
        <v>12940382.869312501</v>
      </c>
      <c r="T618" s="3"/>
      <c r="U618" s="91">
        <v>1.5963456589815901E-3</v>
      </c>
      <c r="V618" s="92">
        <v>1.33240917602961</v>
      </c>
      <c r="W618" s="91">
        <v>2.1151155322513701E-2</v>
      </c>
      <c r="X618" s="92">
        <v>2.1236251481241202</v>
      </c>
      <c r="Y618" s="91">
        <v>-1.06776662560151E-2</v>
      </c>
      <c r="Z618" s="92">
        <v>17.082389283226799</v>
      </c>
      <c r="AA618" s="91">
        <v>0.188292963846761</v>
      </c>
      <c r="AB618" s="92">
        <v>39.727324745501399</v>
      </c>
      <c r="AC618" s="91">
        <v>0.37966660120582701</v>
      </c>
      <c r="AD618" s="92">
        <v>63.314856073004201</v>
      </c>
      <c r="AE618" s="91">
        <v>0.35565353694080798</v>
      </c>
      <c r="AF618" s="93">
        <v>56.404763388796702</v>
      </c>
      <c r="AG618" s="91">
        <v>-2.84925373434817E-2</v>
      </c>
      <c r="AH618" s="92">
        <v>-3.75548368647287</v>
      </c>
      <c r="AI618" s="91">
        <v>4.1474751802525099E-2</v>
      </c>
      <c r="AJ618" s="92">
        <v>18.630850860150499</v>
      </c>
      <c r="AK618" s="91">
        <v>0.45325195812969499</v>
      </c>
      <c r="AL618" s="91">
        <v>7.8794532571919304E-2</v>
      </c>
      <c r="AM618" s="92">
        <v>40.016075611463698</v>
      </c>
      <c r="AN618" s="3"/>
      <c r="AO618" s="94">
        <v>3.4915947499030202E-2</v>
      </c>
      <c r="AP618" s="94">
        <v>-4.1178929967864E-2</v>
      </c>
      <c r="AQ618" s="94">
        <v>0.13445846862858199</v>
      </c>
      <c r="AR618" s="94">
        <v>-0.12744776926323501</v>
      </c>
      <c r="AS618" s="95">
        <v>9</v>
      </c>
      <c r="AT618" s="95">
        <v>3</v>
      </c>
      <c r="AU618" s="95">
        <v>7</v>
      </c>
      <c r="AV618" s="96">
        <v>5</v>
      </c>
      <c r="AW618" s="3"/>
      <c r="AX618" s="97">
        <v>0.15204168353273401</v>
      </c>
      <c r="AY618" s="98">
        <v>1.0993747137054</v>
      </c>
      <c r="AZ618" s="98">
        <v>1.2357323040832899</v>
      </c>
      <c r="BA618" s="98">
        <v>1.62669404958251</v>
      </c>
      <c r="BB618" s="89">
        <v>1.5690269791612099E-2</v>
      </c>
      <c r="BC618" s="99">
        <v>-16.696847629675201</v>
      </c>
      <c r="BD618" s="86">
        <v>43896</v>
      </c>
      <c r="BE618" s="86">
        <v>43915</v>
      </c>
      <c r="BF618" s="95"/>
      <c r="BG618" s="86"/>
      <c r="BH618" s="3"/>
    </row>
    <row r="619" spans="1:60" x14ac:dyDescent="0.25">
      <c r="A619" s="3"/>
      <c r="B619" s="81" t="s">
        <v>1756</v>
      </c>
      <c r="C619" s="81" t="s">
        <v>4609</v>
      </c>
      <c r="D619" s="81" t="s">
        <v>757</v>
      </c>
      <c r="E619" s="82" t="s">
        <v>1179</v>
      </c>
      <c r="F619" s="82" t="s">
        <v>1100</v>
      </c>
      <c r="G619" s="83" t="s">
        <v>1121</v>
      </c>
      <c r="H619" s="84" t="s">
        <v>1143</v>
      </c>
      <c r="I619" s="85" t="s">
        <v>3651</v>
      </c>
      <c r="J619" s="85" t="s">
        <v>4610</v>
      </c>
      <c r="K619" s="3"/>
      <c r="L619" s="86">
        <v>44029</v>
      </c>
      <c r="M619" s="87">
        <v>1097.5387500003001</v>
      </c>
      <c r="N619" s="88">
        <v>1097.5387500003001</v>
      </c>
      <c r="O619" s="88">
        <v>1207.9987439997501</v>
      </c>
      <c r="P619" s="89">
        <f t="shared" si="9"/>
        <v>0.90855951254244605</v>
      </c>
      <c r="Q619" s="86">
        <v>43896</v>
      </c>
      <c r="R619" s="90">
        <v>658542.850875</v>
      </c>
      <c r="S619" s="90">
        <v>913744.41723535198</v>
      </c>
      <c r="T619" s="3"/>
      <c r="U619" s="91">
        <v>1.5425190449605E-3</v>
      </c>
      <c r="V619" s="92">
        <v>1.32702651462751</v>
      </c>
      <c r="W619" s="91">
        <v>1.9929347738070601E-2</v>
      </c>
      <c r="X619" s="92">
        <v>2.0014443896798202</v>
      </c>
      <c r="Y619" s="91">
        <v>-1.7595040201740599E-2</v>
      </c>
      <c r="Z619" s="92">
        <v>16.390651888650599</v>
      </c>
      <c r="AA619" s="91">
        <v>0.17166892098990499</v>
      </c>
      <c r="AB619" s="92">
        <v>38.064920459815802</v>
      </c>
      <c r="AC619" s="91">
        <v>0.341838005393511</v>
      </c>
      <c r="AD619" s="92">
        <v>59.531996491772603</v>
      </c>
      <c r="AE619" s="91">
        <v>0.31696087225835101</v>
      </c>
      <c r="AF619" s="93">
        <v>52.535496920521801</v>
      </c>
      <c r="AG619" s="91">
        <v>-2.9222436907730302E-2</v>
      </c>
      <c r="AH619" s="92">
        <v>-3.82847364289773</v>
      </c>
      <c r="AI619" s="91">
        <v>3.3558792119947597E-2</v>
      </c>
      <c r="AJ619" s="92">
        <v>17.839254891907299</v>
      </c>
      <c r="AK619" s="91">
        <v>1.34933482458349</v>
      </c>
      <c r="AL619" s="91">
        <v>9.3869345373677804E-2</v>
      </c>
      <c r="AM619" s="92">
        <v>152.07537230034399</v>
      </c>
      <c r="AN619" s="3"/>
      <c r="AO619" s="94">
        <v>3.4792876022038399E-2</v>
      </c>
      <c r="AP619" s="94">
        <v>-4.1315977659032797E-2</v>
      </c>
      <c r="AQ619" s="94">
        <v>0.133216539947171</v>
      </c>
      <c r="AR619" s="94">
        <v>-0.12849556634872</v>
      </c>
      <c r="AS619" s="95">
        <v>9</v>
      </c>
      <c r="AT619" s="95">
        <v>3</v>
      </c>
      <c r="AU619" s="95">
        <v>7</v>
      </c>
      <c r="AV619" s="96">
        <v>5</v>
      </c>
      <c r="AW619" s="3"/>
      <c r="AX619" s="97">
        <v>0.15203865826173599</v>
      </c>
      <c r="AY619" s="98">
        <v>0.99698218431785801</v>
      </c>
      <c r="AZ619" s="98">
        <v>1.1801742444586101</v>
      </c>
      <c r="BA619" s="98">
        <v>1.46949301612767</v>
      </c>
      <c r="BB619" s="89">
        <v>1.5688966664438302E-2</v>
      </c>
      <c r="BC619" s="99">
        <v>-16.754392916831399</v>
      </c>
      <c r="BD619" s="86">
        <v>43896</v>
      </c>
      <c r="BE619" s="86">
        <v>43915</v>
      </c>
      <c r="BF619" s="95"/>
      <c r="BG619" s="86"/>
      <c r="BH619" s="3"/>
    </row>
    <row r="620" spans="1:60" x14ac:dyDescent="0.25">
      <c r="A620" s="3"/>
      <c r="B620" s="81" t="s">
        <v>141</v>
      </c>
      <c r="C620" s="81" t="s">
        <v>4611</v>
      </c>
      <c r="D620" s="81" t="s">
        <v>757</v>
      </c>
      <c r="E620" s="82" t="s">
        <v>1232</v>
      </c>
      <c r="F620" s="82" t="s">
        <v>1100</v>
      </c>
      <c r="G620" s="83" t="s">
        <v>1121</v>
      </c>
      <c r="H620" s="84" t="s">
        <v>1143</v>
      </c>
      <c r="I620" s="85" t="s">
        <v>3651</v>
      </c>
      <c r="J620" s="85" t="s">
        <v>1096</v>
      </c>
      <c r="K620" s="3"/>
      <c r="L620" s="86">
        <v>44029</v>
      </c>
      <c r="M620" s="87">
        <v>943.50375000014901</v>
      </c>
      <c r="N620" s="88">
        <v>943.50375000014901</v>
      </c>
      <c r="O620" s="88">
        <v>1039.74712299928</v>
      </c>
      <c r="P620" s="89">
        <f t="shared" si="9"/>
        <v>0.90743578811595549</v>
      </c>
      <c r="Q620" s="86">
        <v>43910</v>
      </c>
      <c r="R620" s="90">
        <v>0</v>
      </c>
      <c r="S620" s="90">
        <v>7673.0230384292599</v>
      </c>
      <c r="T620" s="3"/>
      <c r="U620" s="91">
        <v>-4.6962062242528202E-4</v>
      </c>
      <c r="V620" s="92">
        <v>1.12581254788893</v>
      </c>
      <c r="W620" s="91">
        <v>1.07816711588384E-2</v>
      </c>
      <c r="X620" s="92">
        <v>1.0866767317566</v>
      </c>
      <c r="Y620" s="91">
        <v>2.6077277896547499E-2</v>
      </c>
      <c r="Z620" s="92">
        <v>20.757883698504902</v>
      </c>
      <c r="AA620" s="91">
        <v>0.229582361049252</v>
      </c>
      <c r="AB620" s="92">
        <v>43.856264465721303</v>
      </c>
      <c r="AC620" s="91">
        <v>0.437450405491982</v>
      </c>
      <c r="AD620" s="92">
        <v>69.093236501561506</v>
      </c>
      <c r="AE620" s="91">
        <v>0.42438804909412298</v>
      </c>
      <c r="AF620" s="93">
        <v>63.278214604128202</v>
      </c>
      <c r="AG620" s="91">
        <v>-3.5352050565052202E-2</v>
      </c>
      <c r="AH620" s="92">
        <v>-4.4414350086299201</v>
      </c>
      <c r="AI620" s="91">
        <v>7.9940586128941504E-2</v>
      </c>
      <c r="AJ620" s="92">
        <v>22.477434292813999</v>
      </c>
      <c r="AK620" s="91">
        <v>0.39714168307895298</v>
      </c>
      <c r="AL620" s="91">
        <v>0.108660993628291</v>
      </c>
      <c r="AM620" s="92">
        <v>57.437729242548798</v>
      </c>
      <c r="AN620" s="3"/>
      <c r="AO620" s="94">
        <v>3.4857264401580303E-2</v>
      </c>
      <c r="AP620" s="94">
        <v>-2.4214642718106898E-2</v>
      </c>
      <c r="AQ620" s="94">
        <v>0.13402945782218001</v>
      </c>
      <c r="AR620" s="94">
        <v>-8.7754357882659006E-2</v>
      </c>
      <c r="AS620" s="95">
        <v>8</v>
      </c>
      <c r="AT620" s="95">
        <v>4</v>
      </c>
      <c r="AU620" s="95">
        <v>7</v>
      </c>
      <c r="AV620" s="96">
        <v>5</v>
      </c>
      <c r="AW620" s="3"/>
      <c r="AX620" s="97">
        <v>0.13647846488005599</v>
      </c>
      <c r="AY620" s="98">
        <v>1.5274620750497001</v>
      </c>
      <c r="AZ620" s="98">
        <v>1.29177404846996</v>
      </c>
      <c r="BA620" s="98">
        <v>2.4277575941996501</v>
      </c>
      <c r="BB620" s="89">
        <v>1.41231147698454E-2</v>
      </c>
      <c r="BC620" s="99">
        <v>-11.852551767034999</v>
      </c>
      <c r="BD620" s="86">
        <v>43910</v>
      </c>
      <c r="BE620" s="86">
        <v>43990</v>
      </c>
      <c r="BF620" s="95"/>
      <c r="BG620" s="86"/>
      <c r="BH620" s="3"/>
    </row>
    <row r="621" spans="1:60" x14ac:dyDescent="0.25">
      <c r="A621" s="3"/>
      <c r="B621" s="81" t="s">
        <v>1757</v>
      </c>
      <c r="C621" s="81" t="s">
        <v>4612</v>
      </c>
      <c r="D621" s="81" t="s">
        <v>758</v>
      </c>
      <c r="E621" s="82" t="s">
        <v>1162</v>
      </c>
      <c r="F621" s="82" t="s">
        <v>1097</v>
      </c>
      <c r="G621" s="83" t="s">
        <v>1123</v>
      </c>
      <c r="H621" s="84" t="s">
        <v>1138</v>
      </c>
      <c r="I621" s="85" t="s">
        <v>3480</v>
      </c>
      <c r="J621" s="85" t="s">
        <v>4613</v>
      </c>
      <c r="K621" s="3"/>
      <c r="L621" s="86">
        <v>44029</v>
      </c>
      <c r="M621" s="87">
        <v>1485.4868999999001</v>
      </c>
      <c r="N621" s="88">
        <v>1485.4868999999001</v>
      </c>
      <c r="O621" s="88">
        <v>1526.4366999995</v>
      </c>
      <c r="P621" s="89">
        <f t="shared" si="9"/>
        <v>0.97317294585513214</v>
      </c>
      <c r="Q621" s="86">
        <v>43976</v>
      </c>
      <c r="R621" s="90">
        <v>77377.907999999996</v>
      </c>
      <c r="S621" s="90">
        <v>75614.264175537101</v>
      </c>
      <c r="T621" s="3"/>
      <c r="U621" s="91">
        <v>-9.0529531289576005E-3</v>
      </c>
      <c r="V621" s="92">
        <v>0.26747929723569502</v>
      </c>
      <c r="W621" s="91">
        <v>-6.6655303344305104E-3</v>
      </c>
      <c r="X621" s="92">
        <v>-0.65804341757029805</v>
      </c>
      <c r="Y621" s="91">
        <v>3.0703723943588598E-2</v>
      </c>
      <c r="Z621" s="92">
        <v>21.220528303209001</v>
      </c>
      <c r="AA621" s="91">
        <v>4.9504774919114397E-2</v>
      </c>
      <c r="AB621" s="92">
        <v>25.848505852714901</v>
      </c>
      <c r="AC621" s="91">
        <v>0.115595570321602</v>
      </c>
      <c r="AD621" s="92">
        <v>36.907752984552602</v>
      </c>
      <c r="AE621" s="91">
        <v>0.15220547491306199</v>
      </c>
      <c r="AF621" s="93">
        <v>36.059957185992999</v>
      </c>
      <c r="AG621" s="91">
        <v>-1.6520873676199699E-2</v>
      </c>
      <c r="AH621" s="92">
        <v>-2.55831731974467</v>
      </c>
      <c r="AI621" s="91">
        <v>3.0907940532415499E-2</v>
      </c>
      <c r="AJ621" s="92">
        <v>17.5741697331541</v>
      </c>
      <c r="AK621" s="91">
        <v>0.48548689999908701</v>
      </c>
      <c r="AL621" s="91">
        <v>4.8234964060611701E-2</v>
      </c>
      <c r="AM621" s="92">
        <v>54.992420943744897</v>
      </c>
      <c r="AN621" s="3"/>
      <c r="AO621" s="94">
        <v>1.35394308326795E-2</v>
      </c>
      <c r="AP621" s="94">
        <v>-1.77536446453814E-2</v>
      </c>
      <c r="AQ621" s="94">
        <v>3.1527913803074598E-2</v>
      </c>
      <c r="AR621" s="94">
        <v>-1.7772835134564999E-2</v>
      </c>
      <c r="AS621" s="95">
        <v>6</v>
      </c>
      <c r="AT621" s="95">
        <v>6</v>
      </c>
      <c r="AU621" s="95">
        <v>7</v>
      </c>
      <c r="AV621" s="96">
        <v>5</v>
      </c>
      <c r="AW621" s="3"/>
      <c r="AX621" s="97">
        <v>5.9664113631224598E-2</v>
      </c>
      <c r="AY621" s="98">
        <v>0.54239032867099002</v>
      </c>
      <c r="AZ621" s="98">
        <v>0.72250575717043797</v>
      </c>
      <c r="BA621" s="98">
        <v>0.76793412669121597</v>
      </c>
      <c r="BB621" s="89">
        <v>6.1580303719256302E-3</v>
      </c>
      <c r="BC621" s="99">
        <v>-4.84058066941361</v>
      </c>
      <c r="BD621" s="86">
        <v>43747</v>
      </c>
      <c r="BE621" s="86">
        <v>43783</v>
      </c>
      <c r="BF621" s="95">
        <v>143</v>
      </c>
      <c r="BG621" s="86">
        <v>43948</v>
      </c>
      <c r="BH621" s="3"/>
    </row>
    <row r="622" spans="1:60" x14ac:dyDescent="0.25">
      <c r="A622" s="3"/>
      <c r="B622" s="81" t="s">
        <v>142</v>
      </c>
      <c r="C622" s="81" t="s">
        <v>4614</v>
      </c>
      <c r="D622" s="81" t="s">
        <v>758</v>
      </c>
      <c r="E622" s="82" t="s">
        <v>1185</v>
      </c>
      <c r="F622" s="82" t="s">
        <v>1097</v>
      </c>
      <c r="G622" s="83" t="s">
        <v>1123</v>
      </c>
      <c r="H622" s="84" t="s">
        <v>1138</v>
      </c>
      <c r="I622" s="85" t="s">
        <v>3480</v>
      </c>
      <c r="J622" s="85" t="s">
        <v>4615</v>
      </c>
      <c r="K622" s="3"/>
      <c r="L622" s="86">
        <v>44029</v>
      </c>
      <c r="M622" s="87">
        <v>1184.3694000001999</v>
      </c>
      <c r="N622" s="88">
        <v>1184.3694000001999</v>
      </c>
      <c r="O622" s="88">
        <v>1215.25290000066</v>
      </c>
      <c r="P622" s="89">
        <f t="shared" si="9"/>
        <v>0.97458677119763026</v>
      </c>
      <c r="Q622" s="86">
        <v>43976</v>
      </c>
      <c r="R622" s="90">
        <v>284055652.02499998</v>
      </c>
      <c r="S622" s="90">
        <v>147830357.46000001</v>
      </c>
      <c r="T622" s="3"/>
      <c r="U622" s="91">
        <v>-9.0258457321397093E-3</v>
      </c>
      <c r="V622" s="92">
        <v>0.270190036917484</v>
      </c>
      <c r="W622" s="91">
        <v>-5.8490557166806E-3</v>
      </c>
      <c r="X622" s="92">
        <v>-0.576395955795306</v>
      </c>
      <c r="Y622" s="91">
        <v>3.5855937438100199E-2</v>
      </c>
      <c r="Z622" s="92">
        <v>21.735749652638301</v>
      </c>
      <c r="AA622" s="91">
        <v>6.0082469100962002E-2</v>
      </c>
      <c r="AB622" s="92">
        <v>26.9062752708851</v>
      </c>
      <c r="AC622" s="91">
        <v>0.13816381871773001</v>
      </c>
      <c r="AD622" s="92">
        <v>39.16457782418</v>
      </c>
      <c r="AE622" s="91"/>
      <c r="AF622" s="93"/>
      <c r="AG622" s="91">
        <v>-1.60629955280456E-2</v>
      </c>
      <c r="AH622" s="92">
        <v>-2.51252950492926</v>
      </c>
      <c r="AI622" s="91">
        <v>3.6543749682095901E-2</v>
      </c>
      <c r="AJ622" s="92">
        <v>18.137750648107598</v>
      </c>
      <c r="AK622" s="91">
        <v>0.18436939999985</v>
      </c>
      <c r="AL622" s="91">
        <v>6.0237046574911801E-2</v>
      </c>
      <c r="AM622" s="92">
        <v>44.059316011669601</v>
      </c>
      <c r="AN622" s="3"/>
      <c r="AO622" s="94">
        <v>1.3622810054585001E-2</v>
      </c>
      <c r="AP622" s="94">
        <v>-1.77267830085839E-2</v>
      </c>
      <c r="AQ622" s="94">
        <v>3.24042830397957E-2</v>
      </c>
      <c r="AR622" s="94">
        <v>-1.6937950459578101E-2</v>
      </c>
      <c r="AS622" s="95">
        <v>6</v>
      </c>
      <c r="AT622" s="95">
        <v>6</v>
      </c>
      <c r="AU622" s="95">
        <v>7</v>
      </c>
      <c r="AV622" s="96">
        <v>5</v>
      </c>
      <c r="AW622" s="3"/>
      <c r="AX622" s="97">
        <v>5.9695728807637301E-2</v>
      </c>
      <c r="AY622" s="98">
        <v>0.70779972810487402</v>
      </c>
      <c r="AZ622" s="98">
        <v>0.75731512004949797</v>
      </c>
      <c r="BA622" s="98">
        <v>1.0079177818188301</v>
      </c>
      <c r="BB622" s="89">
        <v>6.1615268281002503E-3</v>
      </c>
      <c r="BC622" s="99">
        <v>-4.7466343890337201</v>
      </c>
      <c r="BD622" s="86">
        <v>43747</v>
      </c>
      <c r="BE622" s="86">
        <v>43783</v>
      </c>
      <c r="BF622" s="95">
        <v>108</v>
      </c>
      <c r="BG622" s="86">
        <v>43899</v>
      </c>
      <c r="BH622" s="3"/>
    </row>
    <row r="623" spans="1:60" x14ac:dyDescent="0.25">
      <c r="A623" s="3"/>
      <c r="B623" s="81" t="s">
        <v>1758</v>
      </c>
      <c r="C623" s="81" t="s">
        <v>4616</v>
      </c>
      <c r="D623" s="81" t="s">
        <v>758</v>
      </c>
      <c r="E623" s="82" t="s">
        <v>1209</v>
      </c>
      <c r="F623" s="82" t="s">
        <v>1097</v>
      </c>
      <c r="G623" s="83" t="s">
        <v>1123</v>
      </c>
      <c r="H623" s="84" t="s">
        <v>1138</v>
      </c>
      <c r="I623" s="85" t="s">
        <v>3480</v>
      </c>
      <c r="J623" s="85" t="s">
        <v>4617</v>
      </c>
      <c r="K623" s="3"/>
      <c r="L623" s="86">
        <v>44029</v>
      </c>
      <c r="M623" s="87">
        <v>2088.1143999993801</v>
      </c>
      <c r="N623" s="88">
        <v>2088.1143999993801</v>
      </c>
      <c r="O623" s="88"/>
      <c r="P623" s="89" t="str">
        <f t="shared" si="9"/>
        <v/>
      </c>
      <c r="Q623" s="86"/>
      <c r="R623" s="90">
        <v>218120.644</v>
      </c>
      <c r="S623" s="90"/>
      <c r="T623" s="3"/>
      <c r="U623" s="91">
        <v>-9.0420904343773093E-3</v>
      </c>
      <c r="V623" s="92">
        <v>0.268565566693724</v>
      </c>
      <c r="W623" s="91">
        <v>-6.3391896155735603E-3</v>
      </c>
      <c r="X623" s="92">
        <v>-0.62540934568460205</v>
      </c>
      <c r="Y623" s="91">
        <v>3.2761781123554101E-2</v>
      </c>
      <c r="Z623" s="92">
        <v>21.426334021205498</v>
      </c>
      <c r="AA623" s="91"/>
      <c r="AB623" s="92"/>
      <c r="AC623" s="91"/>
      <c r="AD623" s="92"/>
      <c r="AE623" s="91"/>
      <c r="AF623" s="93"/>
      <c r="AG623" s="91">
        <v>-1.6337790693796699E-2</v>
      </c>
      <c r="AH623" s="92">
        <v>-2.5400090215043698</v>
      </c>
      <c r="AI623" s="91">
        <v>3.3158718624690699E-2</v>
      </c>
      <c r="AJ623" s="92">
        <v>17.799247542367102</v>
      </c>
      <c r="AK623" s="91">
        <v>4.4057199998860597E-2</v>
      </c>
      <c r="AL623" s="91">
        <v>7.1653233550023301E-2</v>
      </c>
      <c r="AM623" s="92">
        <v>20.873966500861599</v>
      </c>
      <c r="AN623" s="3"/>
      <c r="AO623" s="94">
        <v>1.35727996494097E-2</v>
      </c>
      <c r="AP623" s="94">
        <v>-1.7742878650096799E-2</v>
      </c>
      <c r="AQ623" s="94">
        <v>3.1878503685220501E-2</v>
      </c>
      <c r="AR623" s="94">
        <v>-1.6337790693796699E-2</v>
      </c>
      <c r="AS623" s="95"/>
      <c r="AT623" s="95"/>
      <c r="AU623" s="95"/>
      <c r="AV623" s="96"/>
      <c r="AW623" s="3"/>
      <c r="AX623" s="97"/>
      <c r="AY623" s="98"/>
      <c r="AZ623" s="98"/>
      <c r="BA623" s="98"/>
      <c r="BB623" s="89"/>
      <c r="BC623" s="99">
        <v>-4.1134740343695704</v>
      </c>
      <c r="BD623" s="86">
        <v>43907</v>
      </c>
      <c r="BE623" s="86">
        <v>43913</v>
      </c>
      <c r="BF623" s="95">
        <v>29</v>
      </c>
      <c r="BG623" s="86">
        <v>43948</v>
      </c>
      <c r="BH623" s="3"/>
    </row>
    <row r="624" spans="1:60" x14ac:dyDescent="0.25">
      <c r="A624" s="3"/>
      <c r="B624" s="81" t="s">
        <v>1759</v>
      </c>
      <c r="C624" s="81" t="s">
        <v>4618</v>
      </c>
      <c r="D624" s="81" t="s">
        <v>758</v>
      </c>
      <c r="E624" s="82" t="s">
        <v>1273</v>
      </c>
      <c r="F624" s="82" t="s">
        <v>1097</v>
      </c>
      <c r="G624" s="83" t="s">
        <v>1123</v>
      </c>
      <c r="H624" s="84" t="s">
        <v>1138</v>
      </c>
      <c r="I624" s="85" t="s">
        <v>3480</v>
      </c>
      <c r="J624" s="85" t="s">
        <v>1096</v>
      </c>
      <c r="K624" s="3"/>
      <c r="L624" s="86">
        <v>44029</v>
      </c>
      <c r="M624" s="87">
        <v>1391.1827000006999</v>
      </c>
      <c r="N624" s="88">
        <v>1391.1827000006999</v>
      </c>
      <c r="O624" s="88"/>
      <c r="P624" s="89" t="str">
        <f t="shared" si="9"/>
        <v/>
      </c>
      <c r="Q624" s="86"/>
      <c r="R624" s="90">
        <v>3056067.2220000001</v>
      </c>
      <c r="S624" s="90"/>
      <c r="T624" s="3"/>
      <c r="U624" s="91">
        <v>-9.0773969886868092E-3</v>
      </c>
      <c r="V624" s="92">
        <v>0.26503491126277401</v>
      </c>
      <c r="W624" s="91">
        <v>-7.4004949783557103E-3</v>
      </c>
      <c r="X624" s="92">
        <v>-0.73153988196281705</v>
      </c>
      <c r="Y624" s="91"/>
      <c r="Z624" s="92"/>
      <c r="AA624" s="91"/>
      <c r="AB624" s="92"/>
      <c r="AC624" s="91"/>
      <c r="AD624" s="92"/>
      <c r="AE624" s="91"/>
      <c r="AF624" s="93"/>
      <c r="AG624" s="91">
        <v>-1.6933377681198201E-2</v>
      </c>
      <c r="AH624" s="92">
        <v>-2.59956772024452</v>
      </c>
      <c r="AI624" s="91"/>
      <c r="AJ624" s="92"/>
      <c r="AK624" s="91">
        <v>2.9641034045198501E-2</v>
      </c>
      <c r="AL624" s="91">
        <v>6.5513357050804202E-2</v>
      </c>
      <c r="AM624" s="92">
        <v>17.947920039936399</v>
      </c>
      <c r="AN624" s="3"/>
      <c r="AO624" s="94">
        <v>1.34645235157222E-2</v>
      </c>
      <c r="AP624" s="94">
        <v>-1.7777867091354E-2</v>
      </c>
      <c r="AQ624" s="94">
        <v>3.07398621716857E-2</v>
      </c>
      <c r="AR624" s="94">
        <v>-1.6933377681198201E-2</v>
      </c>
      <c r="AS624" s="95"/>
      <c r="AT624" s="95"/>
      <c r="AU624" s="95"/>
      <c r="AV624" s="96"/>
      <c r="AW624" s="3"/>
      <c r="AX624" s="97"/>
      <c r="AY624" s="98"/>
      <c r="AZ624" s="98"/>
      <c r="BA624" s="98"/>
      <c r="BB624" s="89"/>
      <c r="BC624" s="99">
        <v>-4.1339546067974897</v>
      </c>
      <c r="BD624" s="86">
        <v>43907</v>
      </c>
      <c r="BE624" s="86">
        <v>43913</v>
      </c>
      <c r="BF624" s="95">
        <v>29</v>
      </c>
      <c r="BG624" s="86">
        <v>43948</v>
      </c>
      <c r="BH624" s="3"/>
    </row>
    <row r="625" spans="1:60" x14ac:dyDescent="0.25">
      <c r="A625" s="3"/>
      <c r="B625" s="81" t="s">
        <v>1760</v>
      </c>
      <c r="C625" s="81" t="s">
        <v>4619</v>
      </c>
      <c r="D625" s="81" t="s">
        <v>758</v>
      </c>
      <c r="E625" s="82" t="s">
        <v>1207</v>
      </c>
      <c r="F625" s="82" t="s">
        <v>1097</v>
      </c>
      <c r="G625" s="83" t="s">
        <v>1123</v>
      </c>
      <c r="H625" s="84" t="s">
        <v>1138</v>
      </c>
      <c r="I625" s="85" t="s">
        <v>3480</v>
      </c>
      <c r="J625" s="85" t="s">
        <v>4620</v>
      </c>
      <c r="K625" s="3"/>
      <c r="L625" s="86">
        <v>44029</v>
      </c>
      <c r="M625" s="87">
        <v>1417.9525000005999</v>
      </c>
      <c r="N625" s="88">
        <v>1417.9525000005999</v>
      </c>
      <c r="O625" s="88">
        <v>1458.45030000061</v>
      </c>
      <c r="P625" s="89">
        <f t="shared" si="9"/>
        <v>0.97223230712764563</v>
      </c>
      <c r="Q625" s="86">
        <v>43976</v>
      </c>
      <c r="R625" s="90">
        <v>1458253.875</v>
      </c>
      <c r="S625" s="90">
        <v>1298991.0356874999</v>
      </c>
      <c r="T625" s="3"/>
      <c r="U625" s="91">
        <v>-9.0710078902702697E-3</v>
      </c>
      <c r="V625" s="92">
        <v>0.265673821104428</v>
      </c>
      <c r="W625" s="91">
        <v>-7.2091075999196601E-3</v>
      </c>
      <c r="X625" s="92">
        <v>-0.71240114411921196</v>
      </c>
      <c r="Y625" s="91">
        <v>2.7286825772534901E-2</v>
      </c>
      <c r="Z625" s="92">
        <v>20.878838486096399</v>
      </c>
      <c r="AA625" s="91">
        <v>4.2519685386650997E-2</v>
      </c>
      <c r="AB625" s="92">
        <v>25.149996899475799</v>
      </c>
      <c r="AC625" s="91">
        <v>0.100814459192479</v>
      </c>
      <c r="AD625" s="92">
        <v>35.429641871654901</v>
      </c>
      <c r="AE625" s="91">
        <v>0.12939222246495799</v>
      </c>
      <c r="AF625" s="93">
        <v>33.778631941182503</v>
      </c>
      <c r="AG625" s="91">
        <v>-1.68258761787001E-2</v>
      </c>
      <c r="AH625" s="92">
        <v>-2.58881756999472</v>
      </c>
      <c r="AI625" s="91">
        <v>2.7171628018550099E-2</v>
      </c>
      <c r="AJ625" s="92">
        <v>17.200538481760301</v>
      </c>
      <c r="AK625" s="91">
        <v>0.41795250000024697</v>
      </c>
      <c r="AL625" s="91">
        <v>4.2445254161066301E-2</v>
      </c>
      <c r="AM625" s="92">
        <v>48.238980943861002</v>
      </c>
      <c r="AN625" s="3"/>
      <c r="AO625" s="94">
        <v>1.34839744623605E-2</v>
      </c>
      <c r="AP625" s="94">
        <v>-1.7771594426449201E-2</v>
      </c>
      <c r="AQ625" s="94">
        <v>3.0944680775064601E-2</v>
      </c>
      <c r="AR625" s="94">
        <v>-1.8328021117668E-2</v>
      </c>
      <c r="AS625" s="95">
        <v>6</v>
      </c>
      <c r="AT625" s="95">
        <v>6</v>
      </c>
      <c r="AU625" s="95">
        <v>7</v>
      </c>
      <c r="AV625" s="96">
        <v>5</v>
      </c>
      <c r="AW625" s="3"/>
      <c r="AX625" s="97">
        <v>5.9644209587277099E-2</v>
      </c>
      <c r="AY625" s="98">
        <v>0.43302300341565603</v>
      </c>
      <c r="AZ625" s="98">
        <v>0.699508647641778</v>
      </c>
      <c r="BA625" s="98">
        <v>0.61073313703036503</v>
      </c>
      <c r="BB625" s="89">
        <v>6.1558211581268603E-3</v>
      </c>
      <c r="BC625" s="99">
        <v>-4.9030712315143301</v>
      </c>
      <c r="BD625" s="86">
        <v>43747</v>
      </c>
      <c r="BE625" s="86">
        <v>43783</v>
      </c>
      <c r="BF625" s="95">
        <v>146</v>
      </c>
      <c r="BG625" s="86">
        <v>43951</v>
      </c>
      <c r="BH625" s="3"/>
    </row>
    <row r="626" spans="1:60" x14ac:dyDescent="0.25">
      <c r="A626" s="3"/>
      <c r="B626" s="81" t="s">
        <v>143</v>
      </c>
      <c r="C626" s="81" t="s">
        <v>4621</v>
      </c>
      <c r="D626" s="81" t="s">
        <v>759</v>
      </c>
      <c r="E626" s="82" t="s">
        <v>1161</v>
      </c>
      <c r="F626" s="82" t="s">
        <v>1097</v>
      </c>
      <c r="G626" s="83" t="s">
        <v>1126</v>
      </c>
      <c r="H626" s="84" t="s">
        <v>1096</v>
      </c>
      <c r="I626" s="85" t="s">
        <v>3480</v>
      </c>
      <c r="J626" s="85" t="s">
        <v>1096</v>
      </c>
      <c r="K626" s="3"/>
      <c r="L626" s="86">
        <v>44029</v>
      </c>
      <c r="M626" s="87">
        <v>1055.1438999995601</v>
      </c>
      <c r="N626" s="88">
        <v>1055.1438999995601</v>
      </c>
      <c r="O626" s="88">
        <v>1061.9727999996401</v>
      </c>
      <c r="P626" s="89">
        <f t="shared" si="9"/>
        <v>0.99356960931571658</v>
      </c>
      <c r="Q626" s="86">
        <v>43984</v>
      </c>
      <c r="R626" s="90">
        <v>7893144.3720000004</v>
      </c>
      <c r="S626" s="90">
        <v>8598531.6387656294</v>
      </c>
      <c r="T626" s="3"/>
      <c r="U626" s="91">
        <v>-1.92827499631676E-4</v>
      </c>
      <c r="V626" s="92">
        <v>1.15349186016829</v>
      </c>
      <c r="W626" s="91">
        <v>-1.09334593707899E-3</v>
      </c>
      <c r="X626" s="92">
        <v>-0.100824977835146</v>
      </c>
      <c r="Y626" s="91">
        <v>1.0231144786302999E-2</v>
      </c>
      <c r="Z626" s="92">
        <v>19.173270387458601</v>
      </c>
      <c r="AA626" s="91">
        <v>2.8934670290254899E-2</v>
      </c>
      <c r="AB626" s="92">
        <v>23.791495389828899</v>
      </c>
      <c r="AC626" s="91"/>
      <c r="AD626" s="92"/>
      <c r="AE626" s="91"/>
      <c r="AF626" s="93"/>
      <c r="AG626" s="91">
        <v>-3.14360625452537E-4</v>
      </c>
      <c r="AH626" s="92">
        <v>-0.93766601466995803</v>
      </c>
      <c r="AI626" s="91">
        <v>1.60354753115826E-2</v>
      </c>
      <c r="AJ626" s="92">
        <v>16.086923211056298</v>
      </c>
      <c r="AK626" s="91">
        <v>5.5143899999166003E-2</v>
      </c>
      <c r="AL626" s="91">
        <v>4.0954839922051199E-2</v>
      </c>
      <c r="AM626" s="92">
        <v>29.002592849603399</v>
      </c>
      <c r="AN626" s="3"/>
      <c r="AO626" s="94">
        <v>1.10908031492727E-2</v>
      </c>
      <c r="AP626" s="94">
        <v>-1.48698009315922E-2</v>
      </c>
      <c r="AQ626" s="94">
        <v>1.02025976775622E-2</v>
      </c>
      <c r="AR626" s="94">
        <v>-8.5883635701975401E-3</v>
      </c>
      <c r="AS626" s="95">
        <v>7</v>
      </c>
      <c r="AT626" s="95">
        <v>5</v>
      </c>
      <c r="AU626" s="95">
        <v>7</v>
      </c>
      <c r="AV626" s="96">
        <v>5</v>
      </c>
      <c r="AW626" s="3"/>
      <c r="AX626" s="97">
        <v>2.5279453083676299E-2</v>
      </c>
      <c r="AY626" s="98">
        <v>-1.7083899595547802E-2</v>
      </c>
      <c r="AZ626" s="98">
        <v>0.652740356780669</v>
      </c>
      <c r="BA626" s="98">
        <v>-2.2231115098861699E-2</v>
      </c>
      <c r="BB626" s="89">
        <v>2.6065308345050702E-3</v>
      </c>
      <c r="BC626" s="99">
        <v>-4.1354795976221803</v>
      </c>
      <c r="BD626" s="86">
        <v>43745</v>
      </c>
      <c r="BE626" s="86">
        <v>43783</v>
      </c>
      <c r="BF626" s="95">
        <v>89</v>
      </c>
      <c r="BG626" s="86">
        <v>43868</v>
      </c>
      <c r="BH626" s="3"/>
    </row>
    <row r="627" spans="1:60" x14ac:dyDescent="0.25">
      <c r="A627" s="3"/>
      <c r="B627" s="81" t="s">
        <v>144</v>
      </c>
      <c r="C627" s="81" t="s">
        <v>4622</v>
      </c>
      <c r="D627" s="81" t="s">
        <v>759</v>
      </c>
      <c r="E627" s="82" t="s">
        <v>1185</v>
      </c>
      <c r="F627" s="82" t="s">
        <v>1097</v>
      </c>
      <c r="G627" s="83" t="s">
        <v>1126</v>
      </c>
      <c r="H627" s="84" t="s">
        <v>1096</v>
      </c>
      <c r="I627" s="85" t="s">
        <v>3480</v>
      </c>
      <c r="J627" s="85" t="s">
        <v>1096</v>
      </c>
      <c r="K627" s="3"/>
      <c r="L627" s="86">
        <v>44029</v>
      </c>
      <c r="M627" s="87">
        <v>1000.7350000003401</v>
      </c>
      <c r="N627" s="88">
        <v>1000.7350000003401</v>
      </c>
      <c r="O627" s="88">
        <v>1000.7350000003401</v>
      </c>
      <c r="P627" s="89">
        <f t="shared" si="9"/>
        <v>1</v>
      </c>
      <c r="Q627" s="86">
        <v>44029</v>
      </c>
      <c r="R627" s="90">
        <v>0</v>
      </c>
      <c r="S627" s="90">
        <v>0</v>
      </c>
      <c r="T627" s="3"/>
      <c r="U627" s="91">
        <v>0</v>
      </c>
      <c r="V627" s="92">
        <v>1.17277461013146</v>
      </c>
      <c r="W627" s="91">
        <v>0</v>
      </c>
      <c r="X627" s="92">
        <v>8.5096158727537806E-3</v>
      </c>
      <c r="Y627" s="91">
        <v>0</v>
      </c>
      <c r="Z627" s="92">
        <v>18.1501559088356</v>
      </c>
      <c r="AA627" s="91">
        <v>0</v>
      </c>
      <c r="AB627" s="92">
        <v>20.8980283607962</v>
      </c>
      <c r="AC627" s="91"/>
      <c r="AD627" s="92"/>
      <c r="AE627" s="91"/>
      <c r="AF627" s="93"/>
      <c r="AG627" s="91">
        <v>0</v>
      </c>
      <c r="AH627" s="92">
        <v>-0.90622995212470403</v>
      </c>
      <c r="AI627" s="91">
        <v>0</v>
      </c>
      <c r="AJ627" s="92">
        <v>14.483375679905301</v>
      </c>
      <c r="AK627" s="91">
        <v>7.3499999962223196E-4</v>
      </c>
      <c r="AL627" s="91">
        <v>5.4956331405264802E-4</v>
      </c>
      <c r="AM627" s="92">
        <v>23.5617028496636</v>
      </c>
      <c r="AN627" s="3"/>
      <c r="AO627" s="94">
        <v>0</v>
      </c>
      <c r="AP627" s="94">
        <v>0</v>
      </c>
      <c r="AQ627" s="94">
        <v>0</v>
      </c>
      <c r="AR627" s="94">
        <v>0</v>
      </c>
      <c r="AS627" s="95">
        <v>0</v>
      </c>
      <c r="AT627" s="95">
        <v>0</v>
      </c>
      <c r="AU627" s="95">
        <v>7</v>
      </c>
      <c r="AV627" s="96">
        <v>5</v>
      </c>
      <c r="AW627" s="3"/>
      <c r="AX627" s="97">
        <v>0</v>
      </c>
      <c r="AY627" s="98">
        <v>-113.07365610974399</v>
      </c>
      <c r="AZ627" s="98">
        <v>0.54787164163735702</v>
      </c>
      <c r="BA627" s="98">
        <v>-15.957369743191499</v>
      </c>
      <c r="BB627" s="89">
        <v>0</v>
      </c>
      <c r="BC627" s="99">
        <v>0</v>
      </c>
      <c r="BD627" s="86">
        <v>43664</v>
      </c>
      <c r="BE627" s="86"/>
      <c r="BF627" s="95"/>
      <c r="BG627" s="86"/>
      <c r="BH627" s="3"/>
    </row>
    <row r="628" spans="1:60" x14ac:dyDescent="0.25">
      <c r="A628" s="3"/>
      <c r="B628" s="81" t="s">
        <v>145</v>
      </c>
      <c r="C628" s="81" t="s">
        <v>4623</v>
      </c>
      <c r="D628" s="81" t="s">
        <v>760</v>
      </c>
      <c r="E628" s="82" t="s">
        <v>1160</v>
      </c>
      <c r="F628" s="82" t="s">
        <v>1097</v>
      </c>
      <c r="G628" s="83" t="s">
        <v>1119</v>
      </c>
      <c r="H628" s="84" t="s">
        <v>1127</v>
      </c>
      <c r="I628" s="85" t="s">
        <v>3480</v>
      </c>
      <c r="J628" s="85" t="s">
        <v>4624</v>
      </c>
      <c r="K628" s="3"/>
      <c r="L628" s="86">
        <v>44029</v>
      </c>
      <c r="M628" s="87">
        <v>1084.8980000000399</v>
      </c>
      <c r="N628" s="88">
        <v>1084.8980000000399</v>
      </c>
      <c r="O628" s="88">
        <v>1179.88230000064</v>
      </c>
      <c r="P628" s="89">
        <f t="shared" si="9"/>
        <v>0.91949680065499029</v>
      </c>
      <c r="Q628" s="86">
        <v>43843</v>
      </c>
      <c r="R628" s="90">
        <v>3570541.7960000001</v>
      </c>
      <c r="S628" s="90">
        <v>3495804.6075039101</v>
      </c>
      <c r="T628" s="3"/>
      <c r="U628" s="91">
        <v>-1.2260142151717401E-2</v>
      </c>
      <c r="V628" s="92">
        <v>-5.3239605040289503E-2</v>
      </c>
      <c r="W628" s="91">
        <v>6.7948482834253796E-2</v>
      </c>
      <c r="X628" s="92">
        <v>6.8033578992981303</v>
      </c>
      <c r="Y628" s="91">
        <v>-7.9577302159159494E-2</v>
      </c>
      <c r="Z628" s="92">
        <v>10.192425692919601</v>
      </c>
      <c r="AA628" s="91">
        <v>5.5501390797871898E-3</v>
      </c>
      <c r="AB628" s="92">
        <v>21.453042268782202</v>
      </c>
      <c r="AC628" s="91"/>
      <c r="AD628" s="92"/>
      <c r="AE628" s="91"/>
      <c r="AF628" s="93"/>
      <c r="AG628" s="91">
        <v>7.8268053221108899E-2</v>
      </c>
      <c r="AH628" s="92">
        <v>6.9205753699861798</v>
      </c>
      <c r="AI628" s="91">
        <v>-5.3958722212919398E-2</v>
      </c>
      <c r="AJ628" s="92">
        <v>9.0875034586206294</v>
      </c>
      <c r="AK628" s="91">
        <v>8.4897999999229798E-2</v>
      </c>
      <c r="AL628" s="91">
        <v>4.65834117312625E-2</v>
      </c>
      <c r="AM628" s="92">
        <v>30.7885861920076</v>
      </c>
      <c r="AN628" s="3"/>
      <c r="AO628" s="94">
        <v>6.9280647012419594E-2</v>
      </c>
      <c r="AP628" s="94">
        <v>-8.7942567483842105E-2</v>
      </c>
      <c r="AQ628" s="94">
        <v>7.8268053221108899E-2</v>
      </c>
      <c r="AR628" s="94">
        <v>-0.148478993463941</v>
      </c>
      <c r="AS628" s="95">
        <v>7</v>
      </c>
      <c r="AT628" s="95">
        <v>5</v>
      </c>
      <c r="AU628" s="95">
        <v>8</v>
      </c>
      <c r="AV628" s="96">
        <v>4</v>
      </c>
      <c r="AW628" s="3"/>
      <c r="AX628" s="97">
        <v>0.290848225356312</v>
      </c>
      <c r="AY628" s="98">
        <v>0.117708566476495</v>
      </c>
      <c r="AZ628" s="98">
        <v>0.80660662670470595</v>
      </c>
      <c r="BA628" s="98">
        <v>0.16118508630438599</v>
      </c>
      <c r="BB628" s="89">
        <v>2.98103185234504E-2</v>
      </c>
      <c r="BC628" s="99">
        <v>-31.801485622796498</v>
      </c>
      <c r="BD628" s="86">
        <v>43843</v>
      </c>
      <c r="BE628" s="86">
        <v>43913</v>
      </c>
      <c r="BF628" s="95"/>
      <c r="BG628" s="86"/>
      <c r="BH628" s="3"/>
    </row>
    <row r="629" spans="1:60" x14ac:dyDescent="0.25">
      <c r="A629" s="3"/>
      <c r="B629" s="81" t="s">
        <v>146</v>
      </c>
      <c r="C629" s="81" t="s">
        <v>4625</v>
      </c>
      <c r="D629" s="81" t="s">
        <v>761</v>
      </c>
      <c r="E629" s="82" t="s">
        <v>1160</v>
      </c>
      <c r="F629" s="82" t="s">
        <v>1097</v>
      </c>
      <c r="G629" s="83" t="s">
        <v>1119</v>
      </c>
      <c r="H629" s="84" t="s">
        <v>1127</v>
      </c>
      <c r="I629" s="85" t="s">
        <v>3480</v>
      </c>
      <c r="J629" s="85" t="s">
        <v>4626</v>
      </c>
      <c r="K629" s="3"/>
      <c r="L629" s="86">
        <v>44029</v>
      </c>
      <c r="M629" s="87">
        <v>1184.54920000024</v>
      </c>
      <c r="N629" s="88">
        <v>1184.54920000024</v>
      </c>
      <c r="O629" s="88">
        <v>1250.91459999979</v>
      </c>
      <c r="P629" s="89">
        <f t="shared" si="9"/>
        <v>0.94694649818655796</v>
      </c>
      <c r="Q629" s="86">
        <v>43880</v>
      </c>
      <c r="R629" s="90">
        <v>2134926.3859999999</v>
      </c>
      <c r="S629" s="90">
        <v>2214801.56753125</v>
      </c>
      <c r="T629" s="3"/>
      <c r="U629" s="91">
        <v>-2.0345181455922999E-3</v>
      </c>
      <c r="V629" s="92">
        <v>0.969322795572225</v>
      </c>
      <c r="W629" s="91">
        <v>3.2689520950952997E-2</v>
      </c>
      <c r="X629" s="92">
        <v>3.2774617109680499</v>
      </c>
      <c r="Y629" s="91">
        <v>-4.5992525627298199E-2</v>
      </c>
      <c r="Z629" s="92">
        <v>13.550903346113</v>
      </c>
      <c r="AA629" s="91">
        <v>2.65882684525423E-2</v>
      </c>
      <c r="AB629" s="92">
        <v>23.556855206057701</v>
      </c>
      <c r="AC629" s="91"/>
      <c r="AD629" s="92"/>
      <c r="AE629" s="91"/>
      <c r="AF629" s="93"/>
      <c r="AG629" s="91">
        <v>3.8295061471217202E-2</v>
      </c>
      <c r="AH629" s="92">
        <v>2.9232761949970199</v>
      </c>
      <c r="AI629" s="91">
        <v>-3.5895823123610199E-2</v>
      </c>
      <c r="AJ629" s="92">
        <v>10.8937933675479</v>
      </c>
      <c r="AK629" s="91">
        <v>0.18454920000105601</v>
      </c>
      <c r="AL629" s="91">
        <v>0.10210209314755</v>
      </c>
      <c r="AM629" s="92">
        <v>40.924549342249499</v>
      </c>
      <c r="AN629" s="3"/>
      <c r="AO629" s="94">
        <v>5.4605497289230698E-2</v>
      </c>
      <c r="AP629" s="94">
        <v>-9.9890417290298503E-2</v>
      </c>
      <c r="AQ629" s="94">
        <v>5.9817362032845302E-2</v>
      </c>
      <c r="AR629" s="94">
        <v>-0.13200747094204399</v>
      </c>
      <c r="AS629" s="95">
        <v>8</v>
      </c>
      <c r="AT629" s="95">
        <v>4</v>
      </c>
      <c r="AU629" s="95">
        <v>8</v>
      </c>
      <c r="AV629" s="96">
        <v>4</v>
      </c>
      <c r="AW629" s="3"/>
      <c r="AX629" s="97">
        <v>0.25201915001031</v>
      </c>
      <c r="AY629" s="98">
        <v>0.129678270101522</v>
      </c>
      <c r="AZ629" s="98">
        <v>0.91103786415169496</v>
      </c>
      <c r="BA629" s="98">
        <v>0.172704769109259</v>
      </c>
      <c r="BB629" s="89">
        <v>2.5736698756991201E-2</v>
      </c>
      <c r="BC629" s="99">
        <v>-32.6639404480811</v>
      </c>
      <c r="BD629" s="86">
        <v>43880</v>
      </c>
      <c r="BE629" s="86">
        <v>43908</v>
      </c>
      <c r="BF629" s="95"/>
      <c r="BG629" s="86"/>
      <c r="BH629" s="3"/>
    </row>
    <row r="630" spans="1:60" x14ac:dyDescent="0.25">
      <c r="A630" s="3"/>
      <c r="B630" s="81" t="s">
        <v>1761</v>
      </c>
      <c r="C630" s="81" t="s">
        <v>4627</v>
      </c>
      <c r="D630" s="81" t="s">
        <v>3436</v>
      </c>
      <c r="E630" s="82" t="s">
        <v>1160</v>
      </c>
      <c r="F630" s="82" t="s">
        <v>1097</v>
      </c>
      <c r="G630" s="83" t="s">
        <v>1119</v>
      </c>
      <c r="H630" s="84" t="s">
        <v>1096</v>
      </c>
      <c r="I630" s="85" t="s">
        <v>3480</v>
      </c>
      <c r="J630" s="85" t="s">
        <v>1096</v>
      </c>
      <c r="K630" s="3"/>
      <c r="L630" s="86">
        <v>44029</v>
      </c>
      <c r="M630" s="87">
        <v>748.57710000034399</v>
      </c>
      <c r="N630" s="88">
        <v>748.57710000034399</v>
      </c>
      <c r="O630" s="88"/>
      <c r="P630" s="89" t="str">
        <f t="shared" si="9"/>
        <v/>
      </c>
      <c r="Q630" s="86"/>
      <c r="R630" s="90">
        <v>4182707.1860000002</v>
      </c>
      <c r="S630" s="90"/>
      <c r="T630" s="3"/>
      <c r="U630" s="91">
        <v>8.5361739565996703E-3</v>
      </c>
      <c r="V630" s="92">
        <v>2.0263920057914202</v>
      </c>
      <c r="W630" s="91">
        <v>4.3590400960965801E-2</v>
      </c>
      <c r="X630" s="92">
        <v>4.3675497119693301</v>
      </c>
      <c r="Y630" s="91">
        <v>-0.24792862598144</v>
      </c>
      <c r="Z630" s="92">
        <v>-6.6427066893084001</v>
      </c>
      <c r="AA630" s="91"/>
      <c r="AB630" s="92"/>
      <c r="AC630" s="91"/>
      <c r="AD630" s="92"/>
      <c r="AE630" s="91"/>
      <c r="AF630" s="93"/>
      <c r="AG630" s="91">
        <v>7.9446428633673294E-2</v>
      </c>
      <c r="AH630" s="92">
        <v>7.0384129112426299</v>
      </c>
      <c r="AI630" s="91">
        <v>-0.25340741774212799</v>
      </c>
      <c r="AJ630" s="92">
        <v>-10.857366094307499</v>
      </c>
      <c r="AK630" s="91">
        <v>-0.25142289999988898</v>
      </c>
      <c r="AL630" s="91">
        <v>-0.350661655061413</v>
      </c>
      <c r="AM630" s="92">
        <v>-11.0648226364865</v>
      </c>
      <c r="AN630" s="3"/>
      <c r="AO630" s="94">
        <v>0.156843367516558</v>
      </c>
      <c r="AP630" s="94">
        <v>-0.200271175288362</v>
      </c>
      <c r="AQ630" s="94">
        <v>7.9446428633673294E-2</v>
      </c>
      <c r="AR630" s="94">
        <v>-0.336742167380289</v>
      </c>
      <c r="AS630" s="95"/>
      <c r="AT630" s="95"/>
      <c r="AU630" s="95"/>
      <c r="AV630" s="96"/>
      <c r="AW630" s="3"/>
      <c r="AX630" s="97"/>
      <c r="AY630" s="98"/>
      <c r="AZ630" s="98"/>
      <c r="BA630" s="98"/>
      <c r="BB630" s="89"/>
      <c r="BC630" s="99">
        <v>-50.6734520257451</v>
      </c>
      <c r="BD630" s="86">
        <v>43832</v>
      </c>
      <c r="BE630" s="86">
        <v>43908</v>
      </c>
      <c r="BF630" s="95"/>
      <c r="BG630" s="86"/>
      <c r="BH630" s="3"/>
    </row>
    <row r="631" spans="1:60" x14ac:dyDescent="0.25">
      <c r="A631" s="3"/>
      <c r="B631" s="81" t="s">
        <v>1762</v>
      </c>
      <c r="C631" s="81" t="s">
        <v>4628</v>
      </c>
      <c r="D631" s="81" t="s">
        <v>762</v>
      </c>
      <c r="E631" s="82" t="s">
        <v>1161</v>
      </c>
      <c r="F631" s="82" t="s">
        <v>1111</v>
      </c>
      <c r="G631" s="83" t="s">
        <v>1096</v>
      </c>
      <c r="H631" s="84" t="s">
        <v>1143</v>
      </c>
      <c r="I631" s="85" t="s">
        <v>3651</v>
      </c>
      <c r="J631" s="85" t="s">
        <v>4629</v>
      </c>
      <c r="K631" s="3"/>
      <c r="L631" s="86">
        <v>44029</v>
      </c>
      <c r="M631" s="87">
        <v>883748.72249984695</v>
      </c>
      <c r="N631" s="88">
        <v>883748.72249984695</v>
      </c>
      <c r="O631" s="88">
        <v>939268.46142387402</v>
      </c>
      <c r="P631" s="89">
        <f t="shared" si="9"/>
        <v>0.94089044697629631</v>
      </c>
      <c r="Q631" s="86">
        <v>43896</v>
      </c>
      <c r="R631" s="90">
        <v>935558.31599999999</v>
      </c>
      <c r="S631" s="90">
        <v>421749.24571972701</v>
      </c>
      <c r="T631" s="3"/>
      <c r="U631" s="91">
        <v>9.4938737674965496E-5</v>
      </c>
      <c r="V631" s="92">
        <v>1.1822684838989499</v>
      </c>
      <c r="W631" s="91">
        <v>1.9366006938071199E-2</v>
      </c>
      <c r="X631" s="92">
        <v>1.9451103096798801</v>
      </c>
      <c r="Y631" s="91">
        <v>1.1445678477684899E-2</v>
      </c>
      <c r="Z631" s="92">
        <v>19.294723756611301</v>
      </c>
      <c r="AA631" s="91">
        <v>0.19339309167291499</v>
      </c>
      <c r="AB631" s="92">
        <v>40.2373375280877</v>
      </c>
      <c r="AC631" s="91">
        <v>0.37318025928281701</v>
      </c>
      <c r="AD631" s="92">
        <v>62.666221880703198</v>
      </c>
      <c r="AE631" s="91"/>
      <c r="AF631" s="93"/>
      <c r="AG631" s="91">
        <v>-3.1017786861411899E-2</v>
      </c>
      <c r="AH631" s="92">
        <v>-4.0080086382658902</v>
      </c>
      <c r="AI631" s="91">
        <v>6.0824417831099702E-2</v>
      </c>
      <c r="AJ631" s="92">
        <v>20.565817463007999</v>
      </c>
      <c r="AK631" s="91">
        <v>0.359550177714555</v>
      </c>
      <c r="AL631" s="91">
        <v>0.104748247755197</v>
      </c>
      <c r="AM631" s="92">
        <v>56.719180676038398</v>
      </c>
      <c r="AN631" s="3"/>
      <c r="AO631" s="94">
        <v>5.3403806718051797E-2</v>
      </c>
      <c r="AP631" s="94">
        <v>-4.3868205253602403E-2</v>
      </c>
      <c r="AQ631" s="94">
        <v>0.130179675177787</v>
      </c>
      <c r="AR631" s="94">
        <v>-9.7334907301119503E-2</v>
      </c>
      <c r="AS631" s="95">
        <v>9</v>
      </c>
      <c r="AT631" s="95">
        <v>3</v>
      </c>
      <c r="AU631" s="95">
        <v>7</v>
      </c>
      <c r="AV631" s="96">
        <v>5</v>
      </c>
      <c r="AW631" s="3"/>
      <c r="AX631" s="97">
        <v>0.16642325195774901</v>
      </c>
      <c r="AY631" s="98">
        <v>1.06535760207407</v>
      </c>
      <c r="AZ631" s="98">
        <v>1.1766458817583001</v>
      </c>
      <c r="BA631" s="98">
        <v>1.64557895503276</v>
      </c>
      <c r="BB631" s="89">
        <v>1.7220190038915499E-2</v>
      </c>
      <c r="BC631" s="99">
        <v>-13.9339234528888</v>
      </c>
      <c r="BD631" s="86">
        <v>43896</v>
      </c>
      <c r="BE631" s="86">
        <v>43915</v>
      </c>
      <c r="BF631" s="95"/>
      <c r="BG631" s="86"/>
      <c r="BH631" s="3"/>
    </row>
    <row r="632" spans="1:60" x14ac:dyDescent="0.25">
      <c r="A632" s="3"/>
      <c r="B632" s="81" t="s">
        <v>1763</v>
      </c>
      <c r="C632" s="81" t="s">
        <v>4630</v>
      </c>
      <c r="D632" s="81" t="s">
        <v>762</v>
      </c>
      <c r="E632" s="82" t="s">
        <v>1233</v>
      </c>
      <c r="F632" s="82" t="s">
        <v>1111</v>
      </c>
      <c r="G632" s="83" t="s">
        <v>1096</v>
      </c>
      <c r="H632" s="84" t="s">
        <v>1143</v>
      </c>
      <c r="I632" s="85" t="s">
        <v>3651</v>
      </c>
      <c r="J632" s="85" t="s">
        <v>4631</v>
      </c>
      <c r="K632" s="3"/>
      <c r="L632" s="86">
        <v>44029</v>
      </c>
      <c r="M632" s="87">
        <v>900013.66874980903</v>
      </c>
      <c r="N632" s="88">
        <v>900013.66874980903</v>
      </c>
      <c r="O632" s="88">
        <v>954488.85042381298</v>
      </c>
      <c r="P632" s="89">
        <f t="shared" si="9"/>
        <v>0.94292737767464141</v>
      </c>
      <c r="Q632" s="86">
        <v>43896</v>
      </c>
      <c r="R632" s="90">
        <v>3195945.9314999999</v>
      </c>
      <c r="S632" s="90">
        <v>4449685.5678593703</v>
      </c>
      <c r="T632" s="3"/>
      <c r="U632" s="91">
        <v>1.11172617835109E-4</v>
      </c>
      <c r="V632" s="92">
        <v>1.18389187191497</v>
      </c>
      <c r="W632" s="91">
        <v>1.9863288331180201E-2</v>
      </c>
      <c r="X632" s="92">
        <v>1.99483844899078</v>
      </c>
      <c r="Y632" s="91">
        <v>1.4443013793425099E-2</v>
      </c>
      <c r="Z632" s="92">
        <v>19.594457288185399</v>
      </c>
      <c r="AA632" s="91">
        <v>0.20052359535125999</v>
      </c>
      <c r="AB632" s="92">
        <v>40.950387895922198</v>
      </c>
      <c r="AC632" s="91">
        <v>0.38962898373778398</v>
      </c>
      <c r="AD632" s="92">
        <v>64.311094326200006</v>
      </c>
      <c r="AE632" s="91">
        <v>0.37022599829128</v>
      </c>
      <c r="AF632" s="93">
        <v>57.862009523843902</v>
      </c>
      <c r="AG632" s="91">
        <v>-3.0750109864129599E-2</v>
      </c>
      <c r="AH632" s="92">
        <v>-3.9812409385376699</v>
      </c>
      <c r="AI632" s="91">
        <v>6.4261928084306405E-2</v>
      </c>
      <c r="AJ632" s="92">
        <v>20.9095684883359</v>
      </c>
      <c r="AK632" s="91">
        <v>0.35013526462193101</v>
      </c>
      <c r="AL632" s="91">
        <v>0.10063016892861899</v>
      </c>
      <c r="AM632" s="92">
        <v>53.511703068157701</v>
      </c>
      <c r="AN632" s="3"/>
      <c r="AO632" s="94">
        <v>5.3421023287228302E-2</v>
      </c>
      <c r="AP632" s="94">
        <v>-4.3821598877038903E-2</v>
      </c>
      <c r="AQ632" s="94">
        <v>0.13073215540498501</v>
      </c>
      <c r="AR632" s="94">
        <v>-9.68799159236369E-2</v>
      </c>
      <c r="AS632" s="95">
        <v>9</v>
      </c>
      <c r="AT632" s="95">
        <v>3</v>
      </c>
      <c r="AU632" s="95">
        <v>7</v>
      </c>
      <c r="AV632" s="96">
        <v>5</v>
      </c>
      <c r="AW632" s="3"/>
      <c r="AX632" s="97">
        <v>0.16639322416216601</v>
      </c>
      <c r="AY632" s="98">
        <v>1.1053087046802801</v>
      </c>
      <c r="AZ632" s="98">
        <v>1.19876936682158</v>
      </c>
      <c r="BA632" s="98">
        <v>1.7099675015651901</v>
      </c>
      <c r="BB632" s="89">
        <v>1.7217513843479498E-2</v>
      </c>
      <c r="BC632" s="99">
        <v>-13.9073307331855</v>
      </c>
      <c r="BD632" s="86">
        <v>43896</v>
      </c>
      <c r="BE632" s="86">
        <v>43915</v>
      </c>
      <c r="BF632" s="95"/>
      <c r="BG632" s="86"/>
      <c r="BH632" s="3"/>
    </row>
    <row r="633" spans="1:60" x14ac:dyDescent="0.25">
      <c r="A633" s="3"/>
      <c r="B633" s="81" t="s">
        <v>1764</v>
      </c>
      <c r="C633" s="81" t="s">
        <v>4632</v>
      </c>
      <c r="D633" s="81" t="s">
        <v>762</v>
      </c>
      <c r="E633" s="82" t="s">
        <v>1166</v>
      </c>
      <c r="F633" s="82" t="s">
        <v>1111</v>
      </c>
      <c r="G633" s="83" t="s">
        <v>1096</v>
      </c>
      <c r="H633" s="84" t="s">
        <v>1143</v>
      </c>
      <c r="I633" s="85" t="s">
        <v>3651</v>
      </c>
      <c r="J633" s="85" t="s">
        <v>4633</v>
      </c>
      <c r="K633" s="3"/>
      <c r="L633" s="86">
        <v>44029</v>
      </c>
      <c r="M633" s="87">
        <v>791805.104999542</v>
      </c>
      <c r="N633" s="88">
        <v>791805.104999542</v>
      </c>
      <c r="O633" s="88">
        <v>872574.25304412795</v>
      </c>
      <c r="P633" s="89">
        <f t="shared" si="9"/>
        <v>0.90743578811452585</v>
      </c>
      <c r="Q633" s="86">
        <v>43910</v>
      </c>
      <c r="R633" s="90">
        <v>0</v>
      </c>
      <c r="S633" s="90">
        <v>0</v>
      </c>
      <c r="T633" s="3"/>
      <c r="U633" s="91">
        <v>-4.6962062333477699E-4</v>
      </c>
      <c r="V633" s="92">
        <v>1.1258125477979799</v>
      </c>
      <c r="W633" s="91">
        <v>1.07816711588384E-2</v>
      </c>
      <c r="X633" s="92">
        <v>1.0866767317566</v>
      </c>
      <c r="Y633" s="91">
        <v>1.82838522796374E-2</v>
      </c>
      <c r="Z633" s="92">
        <v>19.978541136806601</v>
      </c>
      <c r="AA633" s="91">
        <v>0.15897450991906201</v>
      </c>
      <c r="AB633" s="92">
        <v>36.795479352702401</v>
      </c>
      <c r="AC633" s="91">
        <v>0.231845032609417</v>
      </c>
      <c r="AD633" s="92">
        <v>48.532699213363202</v>
      </c>
      <c r="AE633" s="91"/>
      <c r="AF633" s="93"/>
      <c r="AG633" s="91">
        <v>-3.5352050566871199E-2</v>
      </c>
      <c r="AH633" s="92">
        <v>-4.44143500881182</v>
      </c>
      <c r="AI633" s="91">
        <v>5.7586419918152401E-2</v>
      </c>
      <c r="AJ633" s="92">
        <v>20.242017671727801</v>
      </c>
      <c r="AK633" s="91">
        <v>0.213198108962388</v>
      </c>
      <c r="AL633" s="91">
        <v>6.5030289764763397E-2</v>
      </c>
      <c r="AM633" s="92">
        <v>42.634739487664802</v>
      </c>
      <c r="AN633" s="3"/>
      <c r="AO633" s="94">
        <v>3.6556978096996297E-2</v>
      </c>
      <c r="AP633" s="94">
        <v>-2.37082673384066E-2</v>
      </c>
      <c r="AQ633" s="94">
        <v>0.140306192692224</v>
      </c>
      <c r="AR633" s="94">
        <v>-0.100971928765794</v>
      </c>
      <c r="AS633" s="95">
        <v>8</v>
      </c>
      <c r="AT633" s="95">
        <v>4</v>
      </c>
      <c r="AU633" s="95">
        <v>7</v>
      </c>
      <c r="AV633" s="96">
        <v>5</v>
      </c>
      <c r="AW633" s="3"/>
      <c r="AX633" s="97">
        <v>0.136097821925214</v>
      </c>
      <c r="AY633" s="98">
        <v>1.02930868008661</v>
      </c>
      <c r="AZ633" s="98">
        <v>1.0629262059792399</v>
      </c>
      <c r="BA633" s="98">
        <v>1.6131432322872601</v>
      </c>
      <c r="BB633" s="89">
        <v>1.40845535845438E-2</v>
      </c>
      <c r="BC633" s="99">
        <v>-11.852551767078699</v>
      </c>
      <c r="BD633" s="86">
        <v>43910</v>
      </c>
      <c r="BE633" s="86">
        <v>43990</v>
      </c>
      <c r="BF633" s="95"/>
      <c r="BG633" s="86"/>
      <c r="BH633" s="3"/>
    </row>
    <row r="634" spans="1:60" x14ac:dyDescent="0.25">
      <c r="A634" s="3"/>
      <c r="B634" s="81" t="s">
        <v>1765</v>
      </c>
      <c r="C634" s="81" t="s">
        <v>4634</v>
      </c>
      <c r="D634" s="81" t="s">
        <v>763</v>
      </c>
      <c r="E634" s="82" t="s">
        <v>1161</v>
      </c>
      <c r="F634" s="82" t="s">
        <v>1097</v>
      </c>
      <c r="G634" s="83" t="s">
        <v>1125</v>
      </c>
      <c r="H634" s="84" t="s">
        <v>1144</v>
      </c>
      <c r="I634" s="85" t="s">
        <v>3480</v>
      </c>
      <c r="J634" s="85" t="s">
        <v>4635</v>
      </c>
      <c r="K634" s="3"/>
      <c r="L634" s="86">
        <v>44029</v>
      </c>
      <c r="M634" s="87">
        <v>1291.26850000024</v>
      </c>
      <c r="N634" s="88">
        <v>1291.26850000024</v>
      </c>
      <c r="O634" s="88">
        <v>1291.26850000024</v>
      </c>
      <c r="P634" s="89">
        <f t="shared" si="9"/>
        <v>1</v>
      </c>
      <c r="Q634" s="86">
        <v>44029</v>
      </c>
      <c r="R634" s="90">
        <v>164145786.361</v>
      </c>
      <c r="S634" s="90">
        <v>147555848.05899999</v>
      </c>
      <c r="T634" s="3"/>
      <c r="U634" s="91">
        <v>3.40751284966245E-6</v>
      </c>
      <c r="V634" s="92">
        <v>1.17311536141642</v>
      </c>
      <c r="W634" s="91">
        <v>1.02777725260239E-4</v>
      </c>
      <c r="X634" s="92">
        <v>1.87873883987777E-2</v>
      </c>
      <c r="Y634" s="91">
        <v>3.6314421231509199E-3</v>
      </c>
      <c r="Z634" s="92">
        <v>18.513300121150699</v>
      </c>
      <c r="AA634" s="91">
        <v>1.0160682284549701E-2</v>
      </c>
      <c r="AB634" s="92">
        <v>21.914096589258399</v>
      </c>
      <c r="AC634" s="91">
        <v>3.03098656913789E-2</v>
      </c>
      <c r="AD634" s="92">
        <v>28.379182521544902</v>
      </c>
      <c r="AE634" s="91">
        <v>5.4153013557879603E-2</v>
      </c>
      <c r="AF634" s="93">
        <v>26.254711050482001</v>
      </c>
      <c r="AG634" s="91">
        <v>5.7930888942792101E-5</v>
      </c>
      <c r="AH634" s="92">
        <v>-0.90043686323042504</v>
      </c>
      <c r="AI634" s="91">
        <v>4.1499864801153299E-3</v>
      </c>
      <c r="AJ634" s="92">
        <v>14.898374327924101</v>
      </c>
      <c r="AK634" s="91">
        <v>0.29107483877305601</v>
      </c>
      <c r="AL634" s="91">
        <v>3.0512129460476E-2</v>
      </c>
      <c r="AM634" s="92">
        <v>41.386752657708698</v>
      </c>
      <c r="AN634" s="3"/>
      <c r="AO634" s="94">
        <v>4.8818141840456498E-4</v>
      </c>
      <c r="AP634" s="94">
        <v>-6.4315572672057897E-6</v>
      </c>
      <c r="AQ634" s="94">
        <v>1.2368865372991401E-3</v>
      </c>
      <c r="AR634" s="94">
        <v>5.7930888942792101E-5</v>
      </c>
      <c r="AS634" s="95">
        <v>12</v>
      </c>
      <c r="AT634" s="95">
        <v>0</v>
      </c>
      <c r="AU634" s="95">
        <v>7</v>
      </c>
      <c r="AV634" s="96">
        <v>5</v>
      </c>
      <c r="AW634" s="3"/>
      <c r="AX634" s="97">
        <v>7.7473467864479098E-4</v>
      </c>
      <c r="AY634" s="98">
        <v>-24.924405725178101</v>
      </c>
      <c r="AZ634" s="98">
        <v>0.58187344305224498</v>
      </c>
      <c r="BA634" s="98">
        <v>-14.5335073229071</v>
      </c>
      <c r="BB634" s="89">
        <v>8.0051712966451295E-5</v>
      </c>
      <c r="BC634" s="99">
        <v>-6.4315575173434802E-4</v>
      </c>
      <c r="BD634" s="86">
        <v>43924</v>
      </c>
      <c r="BE634" s="86">
        <v>43927</v>
      </c>
      <c r="BF634" s="95">
        <v>2</v>
      </c>
      <c r="BG634" s="86">
        <v>43928</v>
      </c>
      <c r="BH634" s="3"/>
    </row>
    <row r="635" spans="1:60" x14ac:dyDescent="0.25">
      <c r="A635" s="3"/>
      <c r="B635" s="81" t="s">
        <v>1766</v>
      </c>
      <c r="C635" s="81" t="s">
        <v>4636</v>
      </c>
      <c r="D635" s="81" t="s">
        <v>763</v>
      </c>
      <c r="E635" s="82" t="s">
        <v>1191</v>
      </c>
      <c r="F635" s="82" t="s">
        <v>1097</v>
      </c>
      <c r="G635" s="83" t="s">
        <v>1125</v>
      </c>
      <c r="H635" s="84" t="s">
        <v>1144</v>
      </c>
      <c r="I635" s="85" t="s">
        <v>3480</v>
      </c>
      <c r="J635" s="85" t="s">
        <v>4637</v>
      </c>
      <c r="K635" s="3"/>
      <c r="L635" s="86">
        <v>44029</v>
      </c>
      <c r="M635" s="87">
        <v>1116.4474999997799</v>
      </c>
      <c r="N635" s="88">
        <v>1116.4474999997799</v>
      </c>
      <c r="O635" s="88">
        <v>1116.4474999997799</v>
      </c>
      <c r="P635" s="89">
        <f t="shared" si="9"/>
        <v>1</v>
      </c>
      <c r="Q635" s="86">
        <v>44029</v>
      </c>
      <c r="R635" s="90">
        <v>160028437.59</v>
      </c>
      <c r="S635" s="90">
        <v>114755221.044875</v>
      </c>
      <c r="T635" s="3"/>
      <c r="U635" s="91">
        <v>7.7030636020936106E-6</v>
      </c>
      <c r="V635" s="92">
        <v>1.17354491649166</v>
      </c>
      <c r="W635" s="91">
        <v>2.6546582557784902E-4</v>
      </c>
      <c r="X635" s="92">
        <v>3.5056198430538602E-2</v>
      </c>
      <c r="Y635" s="91">
        <v>7.0570371062785896E-3</v>
      </c>
      <c r="Z635" s="92">
        <v>18.855859619478</v>
      </c>
      <c r="AA635" s="91">
        <v>1.92832070752047E-2</v>
      </c>
      <c r="AB635" s="92">
        <v>22.826349068316599</v>
      </c>
      <c r="AC635" s="91">
        <v>4.9852717498652097E-2</v>
      </c>
      <c r="AD635" s="92">
        <v>30.333467702264901</v>
      </c>
      <c r="AE635" s="91">
        <v>7.9011831900061197E-2</v>
      </c>
      <c r="AF635" s="93">
        <v>28.740592884685601</v>
      </c>
      <c r="AG635" s="91">
        <v>1.40823582114535E-4</v>
      </c>
      <c r="AH635" s="92">
        <v>-0.89214759391325105</v>
      </c>
      <c r="AI635" s="91">
        <v>8.0032813784782792E-3</v>
      </c>
      <c r="AJ635" s="92">
        <v>15.2837038177531</v>
      </c>
      <c r="AK635" s="91">
        <v>0.11633140153397099</v>
      </c>
      <c r="AL635" s="91">
        <v>2.6815093520781399E-2</v>
      </c>
      <c r="AM635" s="92">
        <v>13.2274873987772</v>
      </c>
      <c r="AN635" s="3"/>
      <c r="AO635" s="94">
        <v>5.2601360039261603E-4</v>
      </c>
      <c r="AP635" s="94">
        <v>7.7030636020936106E-6</v>
      </c>
      <c r="AQ635" s="94">
        <v>2.3425385988957701E-3</v>
      </c>
      <c r="AR635" s="94">
        <v>1.40823582114535E-4</v>
      </c>
      <c r="AS635" s="95">
        <v>12</v>
      </c>
      <c r="AT635" s="95">
        <v>0</v>
      </c>
      <c r="AU635" s="95">
        <v>7</v>
      </c>
      <c r="AV635" s="96">
        <v>5</v>
      </c>
      <c r="AW635" s="3"/>
      <c r="AX635" s="97">
        <v>1.04555720127451E-3</v>
      </c>
      <c r="AY635" s="98">
        <v>-10.363540083868401</v>
      </c>
      <c r="AZ635" s="98">
        <v>0.61211719523998898</v>
      </c>
      <c r="BA635" s="98">
        <v>-10.844785961919101</v>
      </c>
      <c r="BB635" s="89">
        <v>1.08034581351859E-4</v>
      </c>
      <c r="BC635" s="99">
        <v>0</v>
      </c>
      <c r="BD635" s="86">
        <v>44029</v>
      </c>
      <c r="BE635" s="86"/>
      <c r="BF635" s="95"/>
      <c r="BG635" s="86"/>
      <c r="BH635" s="3"/>
    </row>
    <row r="636" spans="1:60" x14ac:dyDescent="0.25">
      <c r="A636" s="3"/>
      <c r="B636" s="81" t="s">
        <v>1767</v>
      </c>
      <c r="C636" s="81" t="s">
        <v>4638</v>
      </c>
      <c r="D636" s="81" t="s">
        <v>763</v>
      </c>
      <c r="E636" s="82" t="s">
        <v>1179</v>
      </c>
      <c r="F636" s="82" t="s">
        <v>1097</v>
      </c>
      <c r="G636" s="83" t="s">
        <v>1125</v>
      </c>
      <c r="H636" s="84" t="s">
        <v>1144</v>
      </c>
      <c r="I636" s="85" t="s">
        <v>3480</v>
      </c>
      <c r="J636" s="85" t="s">
        <v>4639</v>
      </c>
      <c r="K636" s="3"/>
      <c r="L636" s="86">
        <v>44029</v>
      </c>
      <c r="M636" s="87">
        <v>1153.46000000089</v>
      </c>
      <c r="N636" s="88">
        <v>1153.46000000089</v>
      </c>
      <c r="O636" s="88">
        <v>1153.46000000089</v>
      </c>
      <c r="P636" s="89">
        <f t="shared" si="9"/>
        <v>1</v>
      </c>
      <c r="Q636" s="86">
        <v>44029</v>
      </c>
      <c r="R636" s="90">
        <v>236692012.03799999</v>
      </c>
      <c r="S636" s="90">
        <v>137393705.29324999</v>
      </c>
      <c r="T636" s="3"/>
      <c r="U636" s="91">
        <v>7.0223995862761504E-6</v>
      </c>
      <c r="V636" s="92">
        <v>1.1734768500900801</v>
      </c>
      <c r="W636" s="91">
        <v>1.9423604680923699E-4</v>
      </c>
      <c r="X636" s="92">
        <v>2.7933220553677501E-2</v>
      </c>
      <c r="Y636" s="91">
        <v>6.5613319929980199E-3</v>
      </c>
      <c r="Z636" s="92">
        <v>18.806289108149901</v>
      </c>
      <c r="AA636" s="91">
        <v>1.83818335917749E-2</v>
      </c>
      <c r="AB636" s="92">
        <v>22.736211719980901</v>
      </c>
      <c r="AC636" s="91">
        <v>4.709827069928E-2</v>
      </c>
      <c r="AD636" s="92">
        <v>30.058023022313101</v>
      </c>
      <c r="AE636" s="91">
        <v>7.5998241030902094E-2</v>
      </c>
      <c r="AF636" s="93">
        <v>28.439233797777</v>
      </c>
      <c r="AG636" s="91">
        <v>1.05953347883769E-4</v>
      </c>
      <c r="AH636" s="92">
        <v>-0.89563461733632699</v>
      </c>
      <c r="AI636" s="91">
        <v>7.5015392558270798E-3</v>
      </c>
      <c r="AJ636" s="92">
        <v>15.233529605495301</v>
      </c>
      <c r="AK636" s="91">
        <v>0.15335216157298401</v>
      </c>
      <c r="AL636" s="91">
        <v>2.85094668051897E-2</v>
      </c>
      <c r="AM636" s="92">
        <v>4.8498228516109503</v>
      </c>
      <c r="AN636" s="3"/>
      <c r="AO636" s="94">
        <v>5.1950358829344601E-4</v>
      </c>
      <c r="AP636" s="94">
        <v>5.1152946980437298E-6</v>
      </c>
      <c r="AQ636" s="94">
        <v>2.23773604193411E-3</v>
      </c>
      <c r="AR636" s="94">
        <v>1.05953347883769E-4</v>
      </c>
      <c r="AS636" s="95">
        <v>12</v>
      </c>
      <c r="AT636" s="95">
        <v>0</v>
      </c>
      <c r="AU636" s="95">
        <v>7</v>
      </c>
      <c r="AV636" s="96">
        <v>5</v>
      </c>
      <c r="AW636" s="3"/>
      <c r="AX636" s="97">
        <v>1.0342132983305399E-3</v>
      </c>
      <c r="AY636" s="98">
        <v>-11.4143906535173</v>
      </c>
      <c r="AZ636" s="98">
        <v>0.60914137599593199</v>
      </c>
      <c r="BA636" s="98">
        <v>-11.2769814147468</v>
      </c>
      <c r="BB636" s="89">
        <v>1.06861869716397E-4</v>
      </c>
      <c r="BC636" s="99">
        <v>0</v>
      </c>
      <c r="BD636" s="86">
        <v>44029</v>
      </c>
      <c r="BE636" s="86"/>
      <c r="BF636" s="95"/>
      <c r="BG636" s="86"/>
      <c r="BH636" s="3"/>
    </row>
    <row r="637" spans="1:60" x14ac:dyDescent="0.25">
      <c r="A637" s="3"/>
      <c r="B637" s="81" t="s">
        <v>1768</v>
      </c>
      <c r="C637" s="81" t="s">
        <v>4640</v>
      </c>
      <c r="D637" s="81" t="s">
        <v>764</v>
      </c>
      <c r="E637" s="82" t="s">
        <v>1161</v>
      </c>
      <c r="F637" s="82" t="s">
        <v>1097</v>
      </c>
      <c r="G637" s="83" t="s">
        <v>1125</v>
      </c>
      <c r="H637" s="84" t="s">
        <v>1144</v>
      </c>
      <c r="I637" s="85" t="s">
        <v>3480</v>
      </c>
      <c r="J637" s="85" t="s">
        <v>4641</v>
      </c>
      <c r="K637" s="3"/>
      <c r="L637" s="86">
        <v>44029</v>
      </c>
      <c r="M637" s="87">
        <v>1217.96780000068</v>
      </c>
      <c r="N637" s="88">
        <v>1217.96780000068</v>
      </c>
      <c r="O637" s="88">
        <v>1217.96780000068</v>
      </c>
      <c r="P637" s="89">
        <f t="shared" si="9"/>
        <v>1</v>
      </c>
      <c r="Q637" s="86">
        <v>44029</v>
      </c>
      <c r="R637" s="90">
        <v>1470552239.3399999</v>
      </c>
      <c r="S637" s="90">
        <v>1131322041.6359999</v>
      </c>
      <c r="T637" s="3"/>
      <c r="U637" s="91">
        <v>3.77679862140212E-6</v>
      </c>
      <c r="V637" s="92">
        <v>1.1731522899936</v>
      </c>
      <c r="W637" s="91">
        <v>1.19639806143823E-4</v>
      </c>
      <c r="X637" s="92">
        <v>2.0473596487136099E-2</v>
      </c>
      <c r="Y637" s="91">
        <v>4.3693696534319298E-3</v>
      </c>
      <c r="Z637" s="92">
        <v>18.587092874193299</v>
      </c>
      <c r="AA637" s="91">
        <v>1.29859414955718E-2</v>
      </c>
      <c r="AB637" s="92">
        <v>22.196622510353301</v>
      </c>
      <c r="AC637" s="91">
        <v>3.7736611055151997E-2</v>
      </c>
      <c r="AD637" s="92">
        <v>29.121857057907601</v>
      </c>
      <c r="AE637" s="91"/>
      <c r="AF637" s="93"/>
      <c r="AG637" s="91">
        <v>6.7576138462754898E-5</v>
      </c>
      <c r="AH637" s="92">
        <v>-0.89947233827842898</v>
      </c>
      <c r="AI637" s="91">
        <v>5.0147269921581002E-3</v>
      </c>
      <c r="AJ637" s="92">
        <v>14.984848379128399</v>
      </c>
      <c r="AK637" s="91">
        <v>4.1974369491072097E-2</v>
      </c>
      <c r="AL637" s="91">
        <v>1.8475256887541001E-2</v>
      </c>
      <c r="AM637" s="92">
        <v>33.9773481866578</v>
      </c>
      <c r="AN637" s="3"/>
      <c r="AO637" s="94">
        <v>7.8190244676079601E-4</v>
      </c>
      <c r="AP637" s="94">
        <v>2.7102250896859901E-6</v>
      </c>
      <c r="AQ637" s="94">
        <v>1.7404939608241E-3</v>
      </c>
      <c r="AR637" s="94">
        <v>6.7576138462754898E-5</v>
      </c>
      <c r="AS637" s="95">
        <v>12</v>
      </c>
      <c r="AT637" s="95">
        <v>0</v>
      </c>
      <c r="AU637" s="95">
        <v>7</v>
      </c>
      <c r="AV637" s="96">
        <v>5</v>
      </c>
      <c r="AW637" s="3"/>
      <c r="AX637" s="97">
        <v>1.01398004896623E-3</v>
      </c>
      <c r="AY637" s="98">
        <v>-16.2940482346457</v>
      </c>
      <c r="AZ637" s="98">
        <v>0.59120708641057695</v>
      </c>
      <c r="BA637" s="98">
        <v>-13.464627960754999</v>
      </c>
      <c r="BB637" s="89">
        <v>1.04781778386496E-4</v>
      </c>
      <c r="BC637" s="99">
        <v>0</v>
      </c>
      <c r="BD637" s="86">
        <v>44029</v>
      </c>
      <c r="BE637" s="86"/>
      <c r="BF637" s="95"/>
      <c r="BG637" s="86"/>
      <c r="BH637" s="3"/>
    </row>
    <row r="638" spans="1:60" x14ac:dyDescent="0.25">
      <c r="A638" s="3"/>
      <c r="B638" s="81" t="s">
        <v>1769</v>
      </c>
      <c r="C638" s="81" t="s">
        <v>4642</v>
      </c>
      <c r="D638" s="81" t="s">
        <v>764</v>
      </c>
      <c r="E638" s="82" t="s">
        <v>1179</v>
      </c>
      <c r="F638" s="82" t="s">
        <v>1097</v>
      </c>
      <c r="G638" s="83" t="s">
        <v>1125</v>
      </c>
      <c r="H638" s="84" t="s">
        <v>1144</v>
      </c>
      <c r="I638" s="85" t="s">
        <v>3480</v>
      </c>
      <c r="J638" s="85" t="s">
        <v>4643</v>
      </c>
      <c r="K638" s="3"/>
      <c r="L638" s="86">
        <v>44029</v>
      </c>
      <c r="M638" s="87">
        <v>1055.6017000004599</v>
      </c>
      <c r="N638" s="88">
        <v>1055.6017000004599</v>
      </c>
      <c r="O638" s="88">
        <v>1055.6017000004599</v>
      </c>
      <c r="P638" s="89">
        <f t="shared" si="9"/>
        <v>1</v>
      </c>
      <c r="Q638" s="86">
        <v>44029</v>
      </c>
      <c r="R638" s="90">
        <v>818709387.82599998</v>
      </c>
      <c r="S638" s="90">
        <v>596659042.05799997</v>
      </c>
      <c r="T638" s="3"/>
      <c r="U638" s="91">
        <v>8.1470789154991508E-6</v>
      </c>
      <c r="V638" s="92">
        <v>1.1735893180230099</v>
      </c>
      <c r="W638" s="91">
        <v>2.7811780455522201E-4</v>
      </c>
      <c r="X638" s="92">
        <v>3.6321396328276002E-2</v>
      </c>
      <c r="Y638" s="91">
        <v>7.3733964345592496E-3</v>
      </c>
      <c r="Z638" s="92">
        <v>18.887495552306099</v>
      </c>
      <c r="AA638" s="91">
        <v>1.9911823566871999E-2</v>
      </c>
      <c r="AB638" s="92">
        <v>22.889210717490599</v>
      </c>
      <c r="AC638" s="91">
        <v>5.0700497391517302E-2</v>
      </c>
      <c r="AD638" s="92">
        <v>30.418245691544101</v>
      </c>
      <c r="AE638" s="91"/>
      <c r="AF638" s="93"/>
      <c r="AG638" s="91">
        <v>1.50173880683724E-4</v>
      </c>
      <c r="AH638" s="92">
        <v>-0.89121256405633198</v>
      </c>
      <c r="AI638" s="91">
        <v>8.3497259947762394E-3</v>
      </c>
      <c r="AJ638" s="92">
        <v>15.318348279382899</v>
      </c>
      <c r="AK638" s="91">
        <v>5.55226413544005E-2</v>
      </c>
      <c r="AL638" s="91">
        <v>2.4350187790332701E-2</v>
      </c>
      <c r="AM638" s="92">
        <v>35.332175372983301</v>
      </c>
      <c r="AN638" s="3"/>
      <c r="AO638" s="94">
        <v>8.1328063060937005E-4</v>
      </c>
      <c r="AP638" s="94">
        <v>8.1470789154991508E-6</v>
      </c>
      <c r="AQ638" s="94">
        <v>2.4149881610355801E-3</v>
      </c>
      <c r="AR638" s="94">
        <v>1.50173880683724E-4</v>
      </c>
      <c r="AS638" s="95">
        <v>12</v>
      </c>
      <c r="AT638" s="95">
        <v>0</v>
      </c>
      <c r="AU638" s="95">
        <v>7</v>
      </c>
      <c r="AV638" s="96">
        <v>5</v>
      </c>
      <c r="AW638" s="3"/>
      <c r="AX638" s="97">
        <v>1.19174911482105E-3</v>
      </c>
      <c r="AY638" s="98">
        <v>-8.5127260038279893</v>
      </c>
      <c r="AZ638" s="98">
        <v>0.61421456132211505</v>
      </c>
      <c r="BA638" s="98">
        <v>-10.314348835760001</v>
      </c>
      <c r="BB638" s="89">
        <v>1.2314974683263799E-4</v>
      </c>
      <c r="BC638" s="99">
        <v>0</v>
      </c>
      <c r="BD638" s="86">
        <v>44029</v>
      </c>
      <c r="BE638" s="86"/>
      <c r="BF638" s="95"/>
      <c r="BG638" s="86"/>
      <c r="BH638" s="3"/>
    </row>
    <row r="639" spans="1:60" x14ac:dyDescent="0.25">
      <c r="A639" s="3"/>
      <c r="B639" s="81" t="s">
        <v>1770</v>
      </c>
      <c r="C639" s="81" t="s">
        <v>4644</v>
      </c>
      <c r="D639" s="81" t="s">
        <v>765</v>
      </c>
      <c r="E639" s="82" t="s">
        <v>1161</v>
      </c>
      <c r="F639" s="82" t="s">
        <v>1097</v>
      </c>
      <c r="G639" s="83" t="s">
        <v>1125</v>
      </c>
      <c r="H639" s="84" t="s">
        <v>1144</v>
      </c>
      <c r="I639" s="85" t="s">
        <v>3480</v>
      </c>
      <c r="J639" s="85" t="s">
        <v>4645</v>
      </c>
      <c r="K639" s="3"/>
      <c r="L639" s="86">
        <v>44029</v>
      </c>
      <c r="M639" s="87">
        <v>21391.429399997</v>
      </c>
      <c r="N639" s="88">
        <v>21391.429399997</v>
      </c>
      <c r="O639" s="88">
        <v>21391.429399997</v>
      </c>
      <c r="P639" s="89">
        <f t="shared" si="9"/>
        <v>1</v>
      </c>
      <c r="Q639" s="86">
        <v>44029</v>
      </c>
      <c r="R639" s="90">
        <v>335555756.10399997</v>
      </c>
      <c r="S639" s="90">
        <v>292956911.38999999</v>
      </c>
      <c r="T639" s="3"/>
      <c r="U639" s="91">
        <v>3.4686909202719099E-6</v>
      </c>
      <c r="V639" s="92">
        <v>1.1731214792234801</v>
      </c>
      <c r="W639" s="91">
        <v>1.03500755358255E-4</v>
      </c>
      <c r="X639" s="92">
        <v>1.88596914085792E-2</v>
      </c>
      <c r="Y639" s="91">
        <v>3.3373347669112298E-3</v>
      </c>
      <c r="Z639" s="92">
        <v>18.483889385533999</v>
      </c>
      <c r="AA639" s="91">
        <v>9.4481954256480094E-3</v>
      </c>
      <c r="AB639" s="92">
        <v>21.8428479033755</v>
      </c>
      <c r="AC639" s="91">
        <v>2.7344547606844599E-2</v>
      </c>
      <c r="AD639" s="92">
        <v>28.082650713069601</v>
      </c>
      <c r="AE639" s="91">
        <v>5.0577733714817399E-2</v>
      </c>
      <c r="AF639" s="93">
        <v>25.897183066175799</v>
      </c>
      <c r="AG639" s="91">
        <v>5.8447383707971299E-5</v>
      </c>
      <c r="AH639" s="92">
        <v>-0.90038521375390701</v>
      </c>
      <c r="AI639" s="91">
        <v>3.8011300730431698E-3</v>
      </c>
      <c r="AJ639" s="92">
        <v>14.863488687216901</v>
      </c>
      <c r="AK639" s="91">
        <v>0.67401665820973</v>
      </c>
      <c r="AL639" s="91">
        <v>3.2775264879091999E-2</v>
      </c>
      <c r="AM639" s="92">
        <v>-51.140569063136397</v>
      </c>
      <c r="AN639" s="3"/>
      <c r="AO639" s="94">
        <v>5.2108397721894995E-4</v>
      </c>
      <c r="AP639" s="94">
        <v>3.3986634662141998E-6</v>
      </c>
      <c r="AQ639" s="94">
        <v>1.3595199779956599E-3</v>
      </c>
      <c r="AR639" s="94">
        <v>5.8447383707971299E-5</v>
      </c>
      <c r="AS639" s="95">
        <v>12</v>
      </c>
      <c r="AT639" s="95">
        <v>0</v>
      </c>
      <c r="AU639" s="95">
        <v>7</v>
      </c>
      <c r="AV639" s="96">
        <v>5</v>
      </c>
      <c r="AW639" s="3"/>
      <c r="AX639" s="97">
        <v>7.4746827072658605E-4</v>
      </c>
      <c r="AY639" s="98">
        <v>-26.127443032426498</v>
      </c>
      <c r="AZ639" s="98">
        <v>0.57948164421122805</v>
      </c>
      <c r="BA639" s="98">
        <v>-14.64430620645</v>
      </c>
      <c r="BB639" s="89">
        <v>7.7234412632378705E-5</v>
      </c>
      <c r="BC639" s="99">
        <v>0</v>
      </c>
      <c r="BD639" s="86">
        <v>44029</v>
      </c>
      <c r="BE639" s="86"/>
      <c r="BF639" s="95"/>
      <c r="BG639" s="86"/>
      <c r="BH639" s="3"/>
    </row>
    <row r="640" spans="1:60" x14ac:dyDescent="0.25">
      <c r="A640" s="3"/>
      <c r="B640" s="81" t="s">
        <v>1771</v>
      </c>
      <c r="C640" s="81" t="s">
        <v>4646</v>
      </c>
      <c r="D640" s="81" t="s">
        <v>765</v>
      </c>
      <c r="E640" s="82" t="s">
        <v>1162</v>
      </c>
      <c r="F640" s="82" t="s">
        <v>1097</v>
      </c>
      <c r="G640" s="83" t="s">
        <v>1125</v>
      </c>
      <c r="H640" s="84" t="s">
        <v>1144</v>
      </c>
      <c r="I640" s="85" t="s">
        <v>3480</v>
      </c>
      <c r="J640" s="85" t="s">
        <v>4647</v>
      </c>
      <c r="K640" s="3"/>
      <c r="L640" s="86">
        <v>44029</v>
      </c>
      <c r="M640" s="87">
        <v>1782.4254999999</v>
      </c>
      <c r="N640" s="88">
        <v>1782.4254999999</v>
      </c>
      <c r="O640" s="88">
        <v>1782.4254999999</v>
      </c>
      <c r="P640" s="89">
        <f t="shared" si="9"/>
        <v>1</v>
      </c>
      <c r="Q640" s="86">
        <v>44029</v>
      </c>
      <c r="R640" s="90">
        <v>7876547.6440000003</v>
      </c>
      <c r="S640" s="90">
        <v>5823680.9872812498</v>
      </c>
      <c r="T640" s="3"/>
      <c r="U640" s="91">
        <v>5.44205249752849E-6</v>
      </c>
      <c r="V640" s="92">
        <v>1.17331881538121</v>
      </c>
      <c r="W640" s="91">
        <v>1.97017587197479E-4</v>
      </c>
      <c r="X640" s="92">
        <v>2.8211374592501701E-2</v>
      </c>
      <c r="Y640" s="91">
        <v>5.6545821134932296E-3</v>
      </c>
      <c r="Z640" s="92">
        <v>18.715614120184899</v>
      </c>
      <c r="AA640" s="91">
        <v>1.5272616790753099E-2</v>
      </c>
      <c r="AB640" s="92">
        <v>22.425290039886001</v>
      </c>
      <c r="AC640" s="91">
        <v>4.2213242408252E-2</v>
      </c>
      <c r="AD640" s="92">
        <v>29.569520193210298</v>
      </c>
      <c r="AE640" s="91">
        <v>6.9501031863183002E-2</v>
      </c>
      <c r="AF640" s="93">
        <v>27.789512881019601</v>
      </c>
      <c r="AG640" s="91">
        <v>9.8807720860349905E-5</v>
      </c>
      <c r="AH640" s="92">
        <v>-0.89634918003866904</v>
      </c>
      <c r="AI640" s="91">
        <v>6.3567139113729397E-3</v>
      </c>
      <c r="AJ640" s="92">
        <v>15.119047071042599</v>
      </c>
      <c r="AK640" s="91">
        <v>0.36135759566037501</v>
      </c>
      <c r="AL640" s="91">
        <v>3.5106196981359999E-2</v>
      </c>
      <c r="AM640" s="92">
        <v>37.680472582869697</v>
      </c>
      <c r="AN640" s="3"/>
      <c r="AO640" s="94">
        <v>5.4573153829551302E-4</v>
      </c>
      <c r="AP640" s="94">
        <v>5.1616152632050199E-6</v>
      </c>
      <c r="AQ640" s="94">
        <v>1.9676183128467502E-3</v>
      </c>
      <c r="AR640" s="94">
        <v>9.8807720860349905E-5</v>
      </c>
      <c r="AS640" s="95">
        <v>12</v>
      </c>
      <c r="AT640" s="95">
        <v>0</v>
      </c>
      <c r="AU640" s="95">
        <v>7</v>
      </c>
      <c r="AV640" s="96">
        <v>5</v>
      </c>
      <c r="AW640" s="3"/>
      <c r="AX640" s="97">
        <v>9.0171248079627697E-4</v>
      </c>
      <c r="AY640" s="98">
        <v>-16.014251717511801</v>
      </c>
      <c r="AZ640" s="98">
        <v>0.59884769994005205</v>
      </c>
      <c r="BA640" s="98">
        <v>-12.876835998526101</v>
      </c>
      <c r="BB640" s="89">
        <v>9.3171289065168103E-5</v>
      </c>
      <c r="BC640" s="99">
        <v>0</v>
      </c>
      <c r="BD640" s="86">
        <v>44029</v>
      </c>
      <c r="BE640" s="86"/>
      <c r="BF640" s="95"/>
      <c r="BG640" s="86"/>
      <c r="BH640" s="3"/>
    </row>
    <row r="641" spans="1:60" x14ac:dyDescent="0.25">
      <c r="A641" s="3"/>
      <c r="B641" s="81" t="s">
        <v>1772</v>
      </c>
      <c r="C641" s="81" t="s">
        <v>4648</v>
      </c>
      <c r="D641" s="81" t="s">
        <v>765</v>
      </c>
      <c r="E641" s="82" t="s">
        <v>1185</v>
      </c>
      <c r="F641" s="82" t="s">
        <v>1097</v>
      </c>
      <c r="G641" s="83" t="s">
        <v>1125</v>
      </c>
      <c r="H641" s="84" t="s">
        <v>1144</v>
      </c>
      <c r="I641" s="85" t="s">
        <v>3480</v>
      </c>
      <c r="J641" s="85" t="s">
        <v>4649</v>
      </c>
      <c r="K641" s="3"/>
      <c r="L641" s="86">
        <v>44029</v>
      </c>
      <c r="M641" s="87">
        <v>1012.88460000046</v>
      </c>
      <c r="N641" s="88">
        <v>1012.88460000046</v>
      </c>
      <c r="O641" s="88">
        <v>1012.88460000046</v>
      </c>
      <c r="P641" s="89">
        <f t="shared" si="9"/>
        <v>1</v>
      </c>
      <c r="Q641" s="86">
        <v>44029</v>
      </c>
      <c r="R641" s="90">
        <v>0</v>
      </c>
      <c r="S641" s="90">
        <v>506417.050908203</v>
      </c>
      <c r="T641" s="3"/>
      <c r="U641" s="91">
        <v>0</v>
      </c>
      <c r="V641" s="92">
        <v>1.17277461013146</v>
      </c>
      <c r="W641" s="91">
        <v>0</v>
      </c>
      <c r="X641" s="92">
        <v>8.5096158727537806E-3</v>
      </c>
      <c r="Y641" s="91">
        <v>2.2325715599436102E-3</v>
      </c>
      <c r="Z641" s="92">
        <v>18.373413064837202</v>
      </c>
      <c r="AA641" s="91">
        <v>2.2325715599436102E-3</v>
      </c>
      <c r="AB641" s="92">
        <v>21.121285516797801</v>
      </c>
      <c r="AC641" s="91"/>
      <c r="AD641" s="92"/>
      <c r="AE641" s="91"/>
      <c r="AF641" s="93"/>
      <c r="AG641" s="91">
        <v>0</v>
      </c>
      <c r="AH641" s="92">
        <v>-0.90622995212470403</v>
      </c>
      <c r="AI641" s="91">
        <v>2.2325715599436102E-3</v>
      </c>
      <c r="AJ641" s="92">
        <v>14.7066328359069</v>
      </c>
      <c r="AK641" s="91">
        <v>1.2808132985810501E-2</v>
      </c>
      <c r="AL641" s="91">
        <v>6.8617164179158897E-3</v>
      </c>
      <c r="AM641" s="92">
        <v>25.877765574579801</v>
      </c>
      <c r="AN641" s="3"/>
      <c r="AO641" s="94">
        <v>1.6972207595245E-4</v>
      </c>
      <c r="AP641" s="94">
        <v>0</v>
      </c>
      <c r="AQ641" s="94">
        <v>1.5127972019399699E-3</v>
      </c>
      <c r="AR641" s="94">
        <v>0</v>
      </c>
      <c r="AS641" s="95">
        <v>5</v>
      </c>
      <c r="AT641" s="95">
        <v>0</v>
      </c>
      <c r="AU641" s="95">
        <v>7</v>
      </c>
      <c r="AV641" s="96">
        <v>5</v>
      </c>
      <c r="AW641" s="3"/>
      <c r="AX641" s="97">
        <v>4.1669007194855101E-4</v>
      </c>
      <c r="AY641" s="98">
        <v>-65.150454770890093</v>
      </c>
      <c r="AZ641" s="98">
        <v>0.55557476541343898</v>
      </c>
      <c r="BA641" s="98">
        <v>-15.6869425052864</v>
      </c>
      <c r="BB641" s="89">
        <v>4.3051072860933498E-5</v>
      </c>
      <c r="BC641" s="99">
        <v>0</v>
      </c>
      <c r="BD641" s="86">
        <v>43990</v>
      </c>
      <c r="BE641" s="86"/>
      <c r="BF641" s="95"/>
      <c r="BG641" s="86"/>
      <c r="BH641" s="3"/>
    </row>
    <row r="642" spans="1:60" x14ac:dyDescent="0.25">
      <c r="A642" s="3"/>
      <c r="B642" s="81" t="s">
        <v>1773</v>
      </c>
      <c r="C642" s="81" t="s">
        <v>4650</v>
      </c>
      <c r="D642" s="81" t="s">
        <v>765</v>
      </c>
      <c r="E642" s="82" t="s">
        <v>1209</v>
      </c>
      <c r="F642" s="82" t="s">
        <v>1097</v>
      </c>
      <c r="G642" s="83" t="s">
        <v>1125</v>
      </c>
      <c r="H642" s="84" t="s">
        <v>1144</v>
      </c>
      <c r="I642" s="85" t="s">
        <v>3480</v>
      </c>
      <c r="J642" s="85" t="s">
        <v>4651</v>
      </c>
      <c r="K642" s="3"/>
      <c r="L642" s="86">
        <v>44029</v>
      </c>
      <c r="M642" s="87">
        <v>2018.5577000006999</v>
      </c>
      <c r="N642" s="88">
        <v>2018.5577000006999</v>
      </c>
      <c r="O642" s="88"/>
      <c r="P642" s="89" t="str">
        <f t="shared" si="9"/>
        <v/>
      </c>
      <c r="Q642" s="86"/>
      <c r="R642" s="90">
        <v>2830736.4169999999</v>
      </c>
      <c r="S642" s="90"/>
      <c r="T642" s="3"/>
      <c r="U642" s="91">
        <v>5.4494648793479402E-6</v>
      </c>
      <c r="V642" s="92">
        <v>1.1733195566193899</v>
      </c>
      <c r="W642" s="91">
        <v>1.97110248336685E-4</v>
      </c>
      <c r="X642" s="92">
        <v>2.8220640706422301E-2</v>
      </c>
      <c r="Y642" s="91">
        <v>5.6540704699727896E-3</v>
      </c>
      <c r="Z642" s="92">
        <v>18.7155629558256</v>
      </c>
      <c r="AA642" s="91"/>
      <c r="AB642" s="92"/>
      <c r="AC642" s="91"/>
      <c r="AD642" s="92"/>
      <c r="AE642" s="91"/>
      <c r="AF642" s="93"/>
      <c r="AG642" s="91">
        <v>9.8842712759505998E-5</v>
      </c>
      <c r="AH642" s="92">
        <v>-0.89634568084875399</v>
      </c>
      <c r="AI642" s="91">
        <v>6.3561903534718996E-3</v>
      </c>
      <c r="AJ642" s="92">
        <v>15.118994715259801</v>
      </c>
      <c r="AK642" s="91">
        <v>9.2291959244903393E-3</v>
      </c>
      <c r="AL642" s="91">
        <v>1.2004944052023301E-2</v>
      </c>
      <c r="AM642" s="92">
        <v>19.930611058050999</v>
      </c>
      <c r="AN642" s="3"/>
      <c r="AO642" s="94">
        <v>5.4576617912971404E-4</v>
      </c>
      <c r="AP642" s="94">
        <v>0</v>
      </c>
      <c r="AQ642" s="94">
        <v>1.8171013743994999E-3</v>
      </c>
      <c r="AR642" s="94">
        <v>9.8842712759505998E-5</v>
      </c>
      <c r="AS642" s="95"/>
      <c r="AT642" s="95"/>
      <c r="AU642" s="95"/>
      <c r="AV642" s="96"/>
      <c r="AW642" s="3"/>
      <c r="AX642" s="97"/>
      <c r="AY642" s="98"/>
      <c r="AZ642" s="98"/>
      <c r="BA642" s="98"/>
      <c r="BB642" s="89"/>
      <c r="BC642" s="99">
        <v>0</v>
      </c>
      <c r="BD642" s="86">
        <v>44029</v>
      </c>
      <c r="BE642" s="86"/>
      <c r="BF642" s="95"/>
      <c r="BG642" s="86"/>
      <c r="BH642" s="3"/>
    </row>
    <row r="643" spans="1:60" x14ac:dyDescent="0.25">
      <c r="A643" s="3"/>
      <c r="B643" s="81" t="s">
        <v>1774</v>
      </c>
      <c r="C643" s="81" t="s">
        <v>4652</v>
      </c>
      <c r="D643" s="81" t="s">
        <v>765</v>
      </c>
      <c r="E643" s="82" t="s">
        <v>1191</v>
      </c>
      <c r="F643" s="82" t="s">
        <v>1097</v>
      </c>
      <c r="G643" s="83" t="s">
        <v>1125</v>
      </c>
      <c r="H643" s="84" t="s">
        <v>1144</v>
      </c>
      <c r="I643" s="85" t="s">
        <v>3480</v>
      </c>
      <c r="J643" s="85" t="s">
        <v>4653</v>
      </c>
      <c r="K643" s="3"/>
      <c r="L643" s="86">
        <v>44029</v>
      </c>
      <c r="M643" s="87">
        <v>22236.551699995998</v>
      </c>
      <c r="N643" s="88">
        <v>22236.551699995998</v>
      </c>
      <c r="O643" s="88">
        <v>22236.551699995998</v>
      </c>
      <c r="P643" s="89">
        <f t="shared" si="9"/>
        <v>1</v>
      </c>
      <c r="Q643" s="86">
        <v>44029</v>
      </c>
      <c r="R643" s="90">
        <v>331774734.49299997</v>
      </c>
      <c r="S643" s="90">
        <v>227613897.55024999</v>
      </c>
      <c r="T643" s="3"/>
      <c r="U643" s="91">
        <v>7.7980312198633294E-6</v>
      </c>
      <c r="V643" s="92">
        <v>1.1735544132534399</v>
      </c>
      <c r="W643" s="91">
        <v>2.6875145704252602E-4</v>
      </c>
      <c r="X643" s="92">
        <v>3.5384761577006402E-2</v>
      </c>
      <c r="Y643" s="91">
        <v>6.9810457825951701E-3</v>
      </c>
      <c r="Z643" s="92">
        <v>18.848260487109702</v>
      </c>
      <c r="AA643" s="91">
        <v>1.93737638437597E-2</v>
      </c>
      <c r="AB643" s="92">
        <v>22.8354047451867</v>
      </c>
      <c r="AC643" s="91">
        <v>4.9311623635730897E-2</v>
      </c>
      <c r="AD643" s="92">
        <v>30.279358315980101</v>
      </c>
      <c r="AE643" s="91">
        <v>7.8269132362038404E-2</v>
      </c>
      <c r="AF643" s="93">
        <v>28.666322930890601</v>
      </c>
      <c r="AG643" s="91">
        <v>1.4153027768770701E-4</v>
      </c>
      <c r="AH643" s="92">
        <v>-0.892076924355933</v>
      </c>
      <c r="AI643" s="91">
        <v>7.9331015549541899E-3</v>
      </c>
      <c r="AJ643" s="92">
        <v>15.2766858354007</v>
      </c>
      <c r="AK643" s="91">
        <v>21.234252678267701</v>
      </c>
      <c r="AL643" s="91">
        <v>1.1501455237343901</v>
      </c>
      <c r="AM643" s="92">
        <v>2127.0129567235699</v>
      </c>
      <c r="AN643" s="3"/>
      <c r="AO643" s="94">
        <v>5.5891503143357102E-4</v>
      </c>
      <c r="AP643" s="94">
        <v>7.7172044257167693E-6</v>
      </c>
      <c r="AQ643" s="94">
        <v>2.4467831535730498E-3</v>
      </c>
      <c r="AR643" s="94">
        <v>1.4153027768770701E-4</v>
      </c>
      <c r="AS643" s="95">
        <v>12</v>
      </c>
      <c r="AT643" s="95">
        <v>0</v>
      </c>
      <c r="AU643" s="95">
        <v>7</v>
      </c>
      <c r="AV643" s="96">
        <v>5</v>
      </c>
      <c r="AW643" s="3"/>
      <c r="AX643" s="97">
        <v>1.0367751783780901E-3</v>
      </c>
      <c r="AY643" s="98">
        <v>-10.3265879182582</v>
      </c>
      <c r="AZ643" s="98">
        <v>0.61242341909655795</v>
      </c>
      <c r="BA643" s="98">
        <v>-10.771381563943599</v>
      </c>
      <c r="BB643" s="89">
        <v>1.07126792139525E-4</v>
      </c>
      <c r="BC643" s="99">
        <v>0</v>
      </c>
      <c r="BD643" s="86">
        <v>44029</v>
      </c>
      <c r="BE643" s="86"/>
      <c r="BF643" s="95"/>
      <c r="BG643" s="86"/>
      <c r="BH643" s="3"/>
    </row>
    <row r="644" spans="1:60" x14ac:dyDescent="0.25">
      <c r="A644" s="3"/>
      <c r="B644" s="81" t="s">
        <v>147</v>
      </c>
      <c r="C644" s="81" t="s">
        <v>4654</v>
      </c>
      <c r="D644" s="81" t="s">
        <v>765</v>
      </c>
      <c r="E644" s="82" t="s">
        <v>1179</v>
      </c>
      <c r="F644" s="82" t="s">
        <v>1097</v>
      </c>
      <c r="G644" s="83" t="s">
        <v>1125</v>
      </c>
      <c r="H644" s="84" t="s">
        <v>1144</v>
      </c>
      <c r="I644" s="85" t="s">
        <v>3480</v>
      </c>
      <c r="J644" s="85" t="s">
        <v>4655</v>
      </c>
      <c r="K644" s="3"/>
      <c r="L644" s="86">
        <v>44029</v>
      </c>
      <c r="M644" s="87">
        <v>1040.73169999942</v>
      </c>
      <c r="N644" s="88">
        <v>1040.73169999942</v>
      </c>
      <c r="O644" s="88">
        <v>1040.73169999942</v>
      </c>
      <c r="P644" s="89">
        <f t="shared" si="9"/>
        <v>1</v>
      </c>
      <c r="Q644" s="86">
        <v>44029</v>
      </c>
      <c r="R644" s="90">
        <v>812168014.278</v>
      </c>
      <c r="S644" s="90">
        <v>551954995.65699995</v>
      </c>
      <c r="T644" s="3"/>
      <c r="U644" s="91">
        <v>4.5160741137806301E-6</v>
      </c>
      <c r="V644" s="92">
        <v>1.1732262175428301</v>
      </c>
      <c r="W644" s="91">
        <v>1.3982503151055401E-4</v>
      </c>
      <c r="X644" s="92">
        <v>2.2492119023809199E-2</v>
      </c>
      <c r="Y644" s="91">
        <v>6.2798964409012097E-3</v>
      </c>
      <c r="Z644" s="92">
        <v>18.778145552933001</v>
      </c>
      <c r="AA644" s="91">
        <v>1.79645164043905E-2</v>
      </c>
      <c r="AB644" s="92">
        <v>22.694480001227902</v>
      </c>
      <c r="AC644" s="91"/>
      <c r="AD644" s="92"/>
      <c r="AE644" s="91"/>
      <c r="AF644" s="93"/>
      <c r="AG644" s="91">
        <v>7.2838678534026298E-5</v>
      </c>
      <c r="AH644" s="92">
        <v>-0.89894608427130196</v>
      </c>
      <c r="AI644" s="91">
        <v>7.2013623266684599E-3</v>
      </c>
      <c r="AJ644" s="92">
        <v>15.203511912579399</v>
      </c>
      <c r="AK644" s="91">
        <v>4.0294256265042301E-2</v>
      </c>
      <c r="AL644" s="91">
        <v>2.1452691362355801E-2</v>
      </c>
      <c r="AM644" s="92">
        <v>28.6263779024885</v>
      </c>
      <c r="AN644" s="3"/>
      <c r="AO644" s="94">
        <v>5.5242058260773796E-4</v>
      </c>
      <c r="AP644" s="94">
        <v>3.3631367841735499E-6</v>
      </c>
      <c r="AQ644" s="94">
        <v>2.3192319458758002E-3</v>
      </c>
      <c r="AR644" s="94">
        <v>7.2838678534026298E-5</v>
      </c>
      <c r="AS644" s="95">
        <v>12</v>
      </c>
      <c r="AT644" s="95">
        <v>0</v>
      </c>
      <c r="AU644" s="95">
        <v>7</v>
      </c>
      <c r="AV644" s="96">
        <v>5</v>
      </c>
      <c r="AW644" s="3"/>
      <c r="AX644" s="97">
        <v>1.0170714128457799E-3</v>
      </c>
      <c r="AY644" s="98">
        <v>-11.9755126654491</v>
      </c>
      <c r="AZ644" s="98">
        <v>0.60778012332411901</v>
      </c>
      <c r="BA644" s="98">
        <v>-11.4540546103526</v>
      </c>
      <c r="BB644" s="89">
        <v>1.05090196640418E-4</v>
      </c>
      <c r="BC644" s="99">
        <v>0</v>
      </c>
      <c r="BD644" s="86">
        <v>44029</v>
      </c>
      <c r="BE644" s="86"/>
      <c r="BF644" s="95"/>
      <c r="BG644" s="86"/>
      <c r="BH644" s="3"/>
    </row>
    <row r="645" spans="1:60" x14ac:dyDescent="0.25">
      <c r="A645" s="3"/>
      <c r="B645" s="81" t="s">
        <v>1775</v>
      </c>
      <c r="C645" s="81" t="s">
        <v>4656</v>
      </c>
      <c r="D645" s="81" t="s">
        <v>766</v>
      </c>
      <c r="E645" s="82" t="s">
        <v>1161</v>
      </c>
      <c r="F645" s="82" t="s">
        <v>1106</v>
      </c>
      <c r="G645" s="83" t="s">
        <v>1120</v>
      </c>
      <c r="H645" s="84" t="s">
        <v>1128</v>
      </c>
      <c r="I645" s="85" t="s">
        <v>3480</v>
      </c>
      <c r="J645" s="85" t="s">
        <v>4657</v>
      </c>
      <c r="K645" s="3"/>
      <c r="L645" s="86">
        <v>44029</v>
      </c>
      <c r="M645" s="87">
        <v>7313.6896999999899</v>
      </c>
      <c r="N645" s="88">
        <v>7313.6896999999899</v>
      </c>
      <c r="O645" s="88">
        <v>10024.9493999928</v>
      </c>
      <c r="P645" s="89">
        <f t="shared" si="9"/>
        <v>0.72954878954354052</v>
      </c>
      <c r="Q645" s="86">
        <v>43756</v>
      </c>
      <c r="R645" s="90">
        <v>918402.66099999996</v>
      </c>
      <c r="S645" s="90">
        <v>1045449.2959501999</v>
      </c>
      <c r="T645" s="3"/>
      <c r="U645" s="91">
        <v>-1.36071079514295E-2</v>
      </c>
      <c r="V645" s="92">
        <v>-0.187936185011495</v>
      </c>
      <c r="W645" s="91">
        <v>-4.1125605348497603E-3</v>
      </c>
      <c r="X645" s="92">
        <v>-0.40274643761222301</v>
      </c>
      <c r="Y645" s="91">
        <v>-0.21278220181091501</v>
      </c>
      <c r="Z645" s="92">
        <v>-3.12806427225587</v>
      </c>
      <c r="AA645" s="91">
        <v>-0.25307081447419499</v>
      </c>
      <c r="AB645" s="92">
        <v>-4.4090530866233202</v>
      </c>
      <c r="AC645" s="91">
        <v>-0.365284486502642</v>
      </c>
      <c r="AD645" s="92">
        <v>-11.180252697871801</v>
      </c>
      <c r="AE645" s="91">
        <v>-0.36648479025112501</v>
      </c>
      <c r="AF645" s="93">
        <v>-15.8090693304257</v>
      </c>
      <c r="AG645" s="91">
        <v>8.7896979694051004E-3</v>
      </c>
      <c r="AH645" s="92">
        <v>-2.7260155184194401E-2</v>
      </c>
      <c r="AI645" s="91">
        <v>-0.182701764674566</v>
      </c>
      <c r="AJ645" s="92">
        <v>-3.7868007875513299</v>
      </c>
      <c r="AK645" s="91">
        <v>-0.27794268118304899</v>
      </c>
      <c r="AL645" s="91">
        <v>-2.00392124188511E-2</v>
      </c>
      <c r="AM645" s="92">
        <v>-150.25493655702999</v>
      </c>
      <c r="AN645" s="3"/>
      <c r="AO645" s="94">
        <v>7.5406207863125005E-2</v>
      </c>
      <c r="AP645" s="94">
        <v>-0.13203474519294101</v>
      </c>
      <c r="AQ645" s="94">
        <v>0.123089417262236</v>
      </c>
      <c r="AR645" s="94">
        <v>-0.155261381055461</v>
      </c>
      <c r="AS645" s="95">
        <v>5</v>
      </c>
      <c r="AT645" s="95">
        <v>7</v>
      </c>
      <c r="AU645" s="95">
        <v>3</v>
      </c>
      <c r="AV645" s="96">
        <v>9</v>
      </c>
      <c r="AW645" s="3"/>
      <c r="AX645" s="97">
        <v>0.32154919779452001</v>
      </c>
      <c r="AY645" s="98">
        <v>-0.68347021650970397</v>
      </c>
      <c r="AZ645" s="98">
        <v>-1.56387105845351</v>
      </c>
      <c r="BA645" s="98">
        <v>-0.89546058471296397</v>
      </c>
      <c r="BB645" s="89">
        <v>3.2670573668256098E-2</v>
      </c>
      <c r="BC645" s="99">
        <v>-44.2405644460814</v>
      </c>
      <c r="BD645" s="86">
        <v>43756</v>
      </c>
      <c r="BE645" s="86">
        <v>43908</v>
      </c>
      <c r="BF645" s="95"/>
      <c r="BG645" s="86"/>
      <c r="BH645" s="3"/>
    </row>
    <row r="646" spans="1:60" x14ac:dyDescent="0.25">
      <c r="A646" s="3"/>
      <c r="B646" s="81" t="s">
        <v>1776</v>
      </c>
      <c r="C646" s="81" t="s">
        <v>4658</v>
      </c>
      <c r="D646" s="81" t="s">
        <v>766</v>
      </c>
      <c r="E646" s="82" t="s">
        <v>1162</v>
      </c>
      <c r="F646" s="82" t="s">
        <v>1106</v>
      </c>
      <c r="G646" s="83" t="s">
        <v>1120</v>
      </c>
      <c r="H646" s="84" t="s">
        <v>1128</v>
      </c>
      <c r="I646" s="85" t="s">
        <v>3480</v>
      </c>
      <c r="J646" s="85" t="s">
        <v>4659</v>
      </c>
      <c r="K646" s="3"/>
      <c r="L646" s="86">
        <v>44029</v>
      </c>
      <c r="M646" s="87">
        <v>2845.8018000014099</v>
      </c>
      <c r="N646" s="88">
        <v>2845.8018000014099</v>
      </c>
      <c r="O646" s="88">
        <v>3693.0989999994599</v>
      </c>
      <c r="P646" s="89">
        <f t="shared" si="9"/>
        <v>0.77057284410784166</v>
      </c>
      <c r="Q646" s="86">
        <v>43756</v>
      </c>
      <c r="R646" s="90">
        <v>2247628.111</v>
      </c>
      <c r="S646" s="90">
        <v>2742495.7756992201</v>
      </c>
      <c r="T646" s="3"/>
      <c r="U646" s="91">
        <v>-1.3535984578084E-2</v>
      </c>
      <c r="V646" s="92">
        <v>-0.18082384767694701</v>
      </c>
      <c r="W646" s="91">
        <v>-1.95645589610649E-3</v>
      </c>
      <c r="X646" s="92">
        <v>-0.18713597373789501</v>
      </c>
      <c r="Y646" s="91">
        <v>-0.17662185038439901</v>
      </c>
      <c r="Z646" s="92">
        <v>0.48797087039565701</v>
      </c>
      <c r="AA646" s="91">
        <v>-0.20533226238330801</v>
      </c>
      <c r="AB646" s="92">
        <v>0.364802122465335</v>
      </c>
      <c r="AC646" s="91">
        <v>-0.28598195897386203</v>
      </c>
      <c r="AD646" s="92">
        <v>-3.24999994499376</v>
      </c>
      <c r="AE646" s="91">
        <v>-0.25238425512448898</v>
      </c>
      <c r="AF646" s="93">
        <v>-4.3990158177621197</v>
      </c>
      <c r="AG646" s="91">
        <v>1.00267576362967E-2</v>
      </c>
      <c r="AH646" s="92">
        <v>9.6445811504963799E-2</v>
      </c>
      <c r="AI646" s="91">
        <v>-0.144003215114062</v>
      </c>
      <c r="AJ646" s="92">
        <v>8.3054168499074904E-2</v>
      </c>
      <c r="AK646" s="91">
        <v>-0.33407859636528903</v>
      </c>
      <c r="AL646" s="91">
        <v>-4.0328993309231002E-2</v>
      </c>
      <c r="AM646" s="92">
        <v>-13.833281722851099</v>
      </c>
      <c r="AN646" s="3"/>
      <c r="AO646" s="94">
        <v>7.5483749275008394E-2</v>
      </c>
      <c r="AP646" s="94">
        <v>-0.13184703904334999</v>
      </c>
      <c r="AQ646" s="94">
        <v>0.131578303138667</v>
      </c>
      <c r="AR646" s="94">
        <v>-0.148451651026408</v>
      </c>
      <c r="AS646" s="95">
        <v>5</v>
      </c>
      <c r="AT646" s="95">
        <v>7</v>
      </c>
      <c r="AU646" s="95">
        <v>6</v>
      </c>
      <c r="AV646" s="96">
        <v>6</v>
      </c>
      <c r="AW646" s="3"/>
      <c r="AX646" s="97">
        <v>0.32115053715300701</v>
      </c>
      <c r="AY646" s="98">
        <v>-0.53183649533548305</v>
      </c>
      <c r="AZ646" s="98">
        <v>-8.3051975377884404E-2</v>
      </c>
      <c r="BA646" s="98">
        <v>-0.70229220532382897</v>
      </c>
      <c r="BB646" s="89">
        <v>3.2641806852807299E-2</v>
      </c>
      <c r="BC646" s="99">
        <v>-43.327116332366103</v>
      </c>
      <c r="BD646" s="86">
        <v>43756</v>
      </c>
      <c r="BE646" s="86">
        <v>43908</v>
      </c>
      <c r="BF646" s="95"/>
      <c r="BG646" s="86"/>
      <c r="BH646" s="3"/>
    </row>
    <row r="647" spans="1:60" x14ac:dyDescent="0.25">
      <c r="A647" s="3"/>
      <c r="B647" s="81" t="s">
        <v>1777</v>
      </c>
      <c r="C647" s="81" t="s">
        <v>4660</v>
      </c>
      <c r="D647" s="81" t="s">
        <v>766</v>
      </c>
      <c r="E647" s="82" t="s">
        <v>1186</v>
      </c>
      <c r="F647" s="82" t="s">
        <v>1106</v>
      </c>
      <c r="G647" s="83" t="s">
        <v>1120</v>
      </c>
      <c r="H647" s="84" t="s">
        <v>1128</v>
      </c>
      <c r="I647" s="85" t="s">
        <v>3480</v>
      </c>
      <c r="J647" s="85" t="s">
        <v>4661</v>
      </c>
      <c r="K647" s="3"/>
      <c r="L647" s="86">
        <v>44029</v>
      </c>
      <c r="M647" s="87">
        <v>2895.85209999979</v>
      </c>
      <c r="N647" s="88">
        <v>2895.85209999979</v>
      </c>
      <c r="O647" s="88">
        <v>3748.0800999999001</v>
      </c>
      <c r="P647" s="89">
        <f t="shared" ref="P647:P710" si="10">IFERROR(N647/O647,"")</f>
        <v>0.77262278893128966</v>
      </c>
      <c r="Q647" s="86">
        <v>43756</v>
      </c>
      <c r="R647" s="90">
        <v>8635677.2620000001</v>
      </c>
      <c r="S647" s="90">
        <v>13431918.689874999</v>
      </c>
      <c r="T647" s="3"/>
      <c r="U647" s="91">
        <v>-1.3526549840207701E-2</v>
      </c>
      <c r="V647" s="92">
        <v>-0.17988037388931799</v>
      </c>
      <c r="W647" s="91">
        <v>-1.66942773012124E-3</v>
      </c>
      <c r="X647" s="92">
        <v>-0.15843315713937001</v>
      </c>
      <c r="Y647" s="91">
        <v>-0.17515132089291</v>
      </c>
      <c r="Z647" s="92">
        <v>0.63502381954458498</v>
      </c>
      <c r="AA647" s="91">
        <v>-0.20250737766589699</v>
      </c>
      <c r="AB647" s="92">
        <v>0.64729059420642399</v>
      </c>
      <c r="AC647" s="91">
        <v>-0.280915085267334</v>
      </c>
      <c r="AD647" s="92">
        <v>-2.7433125743409601</v>
      </c>
      <c r="AE647" s="91">
        <v>-0.24444735676399401</v>
      </c>
      <c r="AF647" s="93">
        <v>-3.6053259817126699</v>
      </c>
      <c r="AG647" s="91">
        <v>1.0191313704126501E-2</v>
      </c>
      <c r="AH647" s="92">
        <v>0.112901418287947</v>
      </c>
      <c r="AI647" s="91">
        <v>-0.142334668864351</v>
      </c>
      <c r="AJ647" s="92">
        <v>0.24990879347024</v>
      </c>
      <c r="AK647" s="91">
        <v>-0.31146715392707802</v>
      </c>
      <c r="AL647" s="91">
        <v>-3.70791186323913E-2</v>
      </c>
      <c r="AM647" s="92">
        <v>-11.572137479030101</v>
      </c>
      <c r="AN647" s="3"/>
      <c r="AO647" s="94">
        <v>7.5494049311601003E-2</v>
      </c>
      <c r="AP647" s="94">
        <v>-0.13182207473524599</v>
      </c>
      <c r="AQ647" s="94">
        <v>0.131893272677262</v>
      </c>
      <c r="AR647" s="94">
        <v>-0.14815290213489801</v>
      </c>
      <c r="AS647" s="95">
        <v>5</v>
      </c>
      <c r="AT647" s="95">
        <v>7</v>
      </c>
      <c r="AU647" s="95">
        <v>6</v>
      </c>
      <c r="AV647" s="96">
        <v>6</v>
      </c>
      <c r="AW647" s="3"/>
      <c r="AX647" s="97">
        <v>0.32114783620985698</v>
      </c>
      <c r="AY647" s="98">
        <v>-0.52308865938812199</v>
      </c>
      <c r="AZ647" s="98">
        <v>4.22999037161276E-3</v>
      </c>
      <c r="BA647" s="98">
        <v>-0.69103118451312195</v>
      </c>
      <c r="BB647" s="89">
        <v>3.2642209641162503E-2</v>
      </c>
      <c r="BC647" s="99">
        <v>-43.244470682460801</v>
      </c>
      <c r="BD647" s="86">
        <v>43756</v>
      </c>
      <c r="BE647" s="86">
        <v>43908</v>
      </c>
      <c r="BF647" s="95"/>
      <c r="BG647" s="86"/>
      <c r="BH647" s="3"/>
    </row>
    <row r="648" spans="1:60" x14ac:dyDescent="0.25">
      <c r="A648" s="3"/>
      <c r="B648" s="81" t="s">
        <v>1778</v>
      </c>
      <c r="C648" s="81" t="s">
        <v>4662</v>
      </c>
      <c r="D648" s="81" t="s">
        <v>766</v>
      </c>
      <c r="E648" s="82" t="s">
        <v>1172</v>
      </c>
      <c r="F648" s="82" t="s">
        <v>1106</v>
      </c>
      <c r="G648" s="83" t="s">
        <v>1120</v>
      </c>
      <c r="H648" s="84" t="s">
        <v>1128</v>
      </c>
      <c r="I648" s="85" t="s">
        <v>3480</v>
      </c>
      <c r="J648" s="85" t="s">
        <v>4663</v>
      </c>
      <c r="K648" s="3"/>
      <c r="L648" s="86">
        <v>44029</v>
      </c>
      <c r="M648" s="87">
        <v>786.76919999998097</v>
      </c>
      <c r="N648" s="88">
        <v>786.76919999998097</v>
      </c>
      <c r="O648" s="88">
        <v>1076.5713999997799</v>
      </c>
      <c r="P648" s="89">
        <f t="shared" si="10"/>
        <v>0.7308100512424367</v>
      </c>
      <c r="Q648" s="86">
        <v>43756</v>
      </c>
      <c r="R648" s="90">
        <v>1878671.301</v>
      </c>
      <c r="S648" s="90">
        <v>2219268.3761093798</v>
      </c>
      <c r="T648" s="3"/>
      <c r="U648" s="91">
        <v>-1.36008801209755E-2</v>
      </c>
      <c r="V648" s="92">
        <v>-0.187313401966094</v>
      </c>
      <c r="W648" s="91">
        <v>-3.9234393789229199E-3</v>
      </c>
      <c r="X648" s="92">
        <v>-0.38383432201953799</v>
      </c>
      <c r="Y648" s="91">
        <v>-0.21187514643941499</v>
      </c>
      <c r="Z648" s="92">
        <v>-3.0373587351059501</v>
      </c>
      <c r="AA648" s="91">
        <v>-0.25133906409435403</v>
      </c>
      <c r="AB648" s="92">
        <v>-4.2358780486392797</v>
      </c>
      <c r="AC648" s="91">
        <v>-0.36382916737522503</v>
      </c>
      <c r="AD648" s="92">
        <v>-11.03472078513</v>
      </c>
      <c r="AE648" s="91">
        <v>-0.36356336925935501</v>
      </c>
      <c r="AF648" s="93">
        <v>-15.516927231248699</v>
      </c>
      <c r="AG648" s="91">
        <v>8.8982202669285505E-3</v>
      </c>
      <c r="AH648" s="92">
        <v>-1.64079254318494E-2</v>
      </c>
      <c r="AI648" s="91">
        <v>-0.181671894789324</v>
      </c>
      <c r="AJ648" s="92">
        <v>-3.6838137990271198</v>
      </c>
      <c r="AK648" s="91">
        <v>-0.58387412069598199</v>
      </c>
      <c r="AL648" s="91">
        <v>-8.4942837927956094E-2</v>
      </c>
      <c r="AM648" s="92">
        <v>-38.812834155920399</v>
      </c>
      <c r="AN648" s="3"/>
      <c r="AO648" s="94">
        <v>7.5413046419271296E-2</v>
      </c>
      <c r="AP648" s="94">
        <v>-0.13201827010561801</v>
      </c>
      <c r="AQ648" s="94">
        <v>0.123302546320774</v>
      </c>
      <c r="AR648" s="94">
        <v>-0.15509556294913601</v>
      </c>
      <c r="AS648" s="95">
        <v>5</v>
      </c>
      <c r="AT648" s="95">
        <v>7</v>
      </c>
      <c r="AU648" s="95">
        <v>3</v>
      </c>
      <c r="AV648" s="96">
        <v>9</v>
      </c>
      <c r="AW648" s="3"/>
      <c r="AX648" s="97">
        <v>0.321540022493573</v>
      </c>
      <c r="AY648" s="98">
        <v>-0.67813730525995197</v>
      </c>
      <c r="AZ648" s="98">
        <v>-1.5114285765175699</v>
      </c>
      <c r="BA648" s="98">
        <v>-0.88869749954210397</v>
      </c>
      <c r="BB648" s="89">
        <v>3.2669989876485499E-2</v>
      </c>
      <c r="BC648" s="99">
        <v>-44.186915981583297</v>
      </c>
      <c r="BD648" s="86">
        <v>43756</v>
      </c>
      <c r="BE648" s="86">
        <v>43908</v>
      </c>
      <c r="BF648" s="95"/>
      <c r="BG648" s="86"/>
      <c r="BH648" s="3"/>
    </row>
    <row r="649" spans="1:60" x14ac:dyDescent="0.25">
      <c r="A649" s="3"/>
      <c r="B649" s="81" t="s">
        <v>1779</v>
      </c>
      <c r="C649" s="81" t="s">
        <v>4664</v>
      </c>
      <c r="D649" s="81" t="s">
        <v>766</v>
      </c>
      <c r="E649" s="82" t="s">
        <v>1197</v>
      </c>
      <c r="F649" s="82" t="s">
        <v>1106</v>
      </c>
      <c r="G649" s="83" t="s">
        <v>1120</v>
      </c>
      <c r="H649" s="84" t="s">
        <v>1128</v>
      </c>
      <c r="I649" s="85" t="s">
        <v>3480</v>
      </c>
      <c r="J649" s="85" t="s">
        <v>4665</v>
      </c>
      <c r="K649" s="3"/>
      <c r="L649" s="86">
        <v>44029</v>
      </c>
      <c r="M649" s="87">
        <v>1145.9243000000699</v>
      </c>
      <c r="N649" s="88">
        <v>1145.9243000000699</v>
      </c>
      <c r="O649" s="88">
        <v>1559.2585000004599</v>
      </c>
      <c r="P649" s="89">
        <f t="shared" si="10"/>
        <v>0.73491617970960676</v>
      </c>
      <c r="Q649" s="86">
        <v>43756</v>
      </c>
      <c r="R649" s="90">
        <v>4439708.7189999996</v>
      </c>
      <c r="S649" s="90">
        <v>6474179.3653437505</v>
      </c>
      <c r="T649" s="3"/>
      <c r="U649" s="91">
        <v>-1.35806040952957E-2</v>
      </c>
      <c r="V649" s="92">
        <v>-0.18528579939811601</v>
      </c>
      <c r="W649" s="91">
        <v>-3.30990812017262E-3</v>
      </c>
      <c r="X649" s="92">
        <v>-0.32248119614450799</v>
      </c>
      <c r="Y649" s="91">
        <v>-0.20892579799779901</v>
      </c>
      <c r="Z649" s="92">
        <v>-2.7424238909443401</v>
      </c>
      <c r="AA649" s="91">
        <v>-0.24569446409092099</v>
      </c>
      <c r="AB649" s="92">
        <v>-3.67141804829589</v>
      </c>
      <c r="AC649" s="91">
        <v>-0.35414417153224298</v>
      </c>
      <c r="AD649" s="92">
        <v>-10.066221200831899</v>
      </c>
      <c r="AE649" s="91">
        <v>-0.34901627930346901</v>
      </c>
      <c r="AF649" s="93">
        <v>-14.062218235660101</v>
      </c>
      <c r="AG649" s="91">
        <v>9.2503108753589896E-3</v>
      </c>
      <c r="AH649" s="92">
        <v>1.8801135411195002E-2</v>
      </c>
      <c r="AI649" s="91">
        <v>-0.17832300134061399</v>
      </c>
      <c r="AJ649" s="92">
        <v>-3.3489244541560801</v>
      </c>
      <c r="AK649" s="91">
        <v>-0.56771928567090102</v>
      </c>
      <c r="AL649" s="91">
        <v>-8.1407406001817395E-2</v>
      </c>
      <c r="AM649" s="92">
        <v>-37.1973506534123</v>
      </c>
      <c r="AN649" s="3"/>
      <c r="AO649" s="94">
        <v>7.5435075990753803E-2</v>
      </c>
      <c r="AP649" s="94">
        <v>-0.13196480151964399</v>
      </c>
      <c r="AQ649" s="94">
        <v>0.123994268347888</v>
      </c>
      <c r="AR649" s="94">
        <v>-0.154557701853337</v>
      </c>
      <c r="AS649" s="95">
        <v>5</v>
      </c>
      <c r="AT649" s="95">
        <v>7</v>
      </c>
      <c r="AU649" s="95">
        <v>4</v>
      </c>
      <c r="AV649" s="96">
        <v>8</v>
      </c>
      <c r="AW649" s="3"/>
      <c r="AX649" s="97">
        <v>0.32151002388389299</v>
      </c>
      <c r="AY649" s="98">
        <v>-0.66075710820768996</v>
      </c>
      <c r="AZ649" s="98">
        <v>-1.34047772542726</v>
      </c>
      <c r="BA649" s="98">
        <v>-0.86662861074091802</v>
      </c>
      <c r="BB649" s="89">
        <v>3.2668072000415098E-2</v>
      </c>
      <c r="BC649" s="99">
        <v>-44.012522618926603</v>
      </c>
      <c r="BD649" s="86">
        <v>43756</v>
      </c>
      <c r="BE649" s="86">
        <v>43908</v>
      </c>
      <c r="BF649" s="95"/>
      <c r="BG649" s="86"/>
      <c r="BH649" s="3"/>
    </row>
    <row r="650" spans="1:60" x14ac:dyDescent="0.25">
      <c r="A650" s="3"/>
      <c r="B650" s="81" t="s">
        <v>1780</v>
      </c>
      <c r="C650" s="81" t="s">
        <v>4666</v>
      </c>
      <c r="D650" s="81" t="s">
        <v>766</v>
      </c>
      <c r="E650" s="82" t="s">
        <v>1198</v>
      </c>
      <c r="F650" s="82" t="s">
        <v>1106</v>
      </c>
      <c r="G650" s="83" t="s">
        <v>1120</v>
      </c>
      <c r="H650" s="84" t="s">
        <v>1128</v>
      </c>
      <c r="I650" s="85" t="s">
        <v>3480</v>
      </c>
      <c r="J650" s="85" t="s">
        <v>4667</v>
      </c>
      <c r="K650" s="3"/>
      <c r="L650" s="86">
        <v>44029</v>
      </c>
      <c r="M650" s="87">
        <v>1397.34070000052</v>
      </c>
      <c r="N650" s="88">
        <v>1397.34070000052</v>
      </c>
      <c r="O650" s="88">
        <v>1884.5110999997701</v>
      </c>
      <c r="P650" s="89">
        <f t="shared" si="10"/>
        <v>0.74148711567721226</v>
      </c>
      <c r="Q650" s="86">
        <v>43756</v>
      </c>
      <c r="R650" s="90">
        <v>509384.18400000001</v>
      </c>
      <c r="S650" s="90">
        <v>865649.73283984396</v>
      </c>
      <c r="T650" s="3"/>
      <c r="U650" s="91">
        <v>-1.3548436058044899E-2</v>
      </c>
      <c r="V650" s="92">
        <v>-0.182068995673035</v>
      </c>
      <c r="W650" s="91">
        <v>-2.3345533963947699E-3</v>
      </c>
      <c r="X650" s="92">
        <v>-0.224945723766723</v>
      </c>
      <c r="Y650" s="91">
        <v>-0.204217258021235</v>
      </c>
      <c r="Z650" s="92">
        <v>-2.27156989328796</v>
      </c>
      <c r="AA650" s="91">
        <v>-0.23663883727305801</v>
      </c>
      <c r="AB650" s="92">
        <v>-2.7658553665096401</v>
      </c>
      <c r="AC650" s="91">
        <v>-0.33863622175355002</v>
      </c>
      <c r="AD650" s="92">
        <v>-8.5154262229625601</v>
      </c>
      <c r="AE650" s="91">
        <v>-0.32540447999781502</v>
      </c>
      <c r="AF650" s="93">
        <v>-11.7010383050947</v>
      </c>
      <c r="AG650" s="91">
        <v>9.8098948947154003E-3</v>
      </c>
      <c r="AH650" s="92">
        <v>7.47595373468357E-2</v>
      </c>
      <c r="AI650" s="91">
        <v>-0.172974018481036</v>
      </c>
      <c r="AJ650" s="92">
        <v>-2.8140261681983199</v>
      </c>
      <c r="AK650" s="91">
        <v>-0.51578405145206496</v>
      </c>
      <c r="AL650" s="91">
        <v>-7.0794800240037106E-2</v>
      </c>
      <c r="AM650" s="92">
        <v>-32.003827231528703</v>
      </c>
      <c r="AN650" s="3"/>
      <c r="AO650" s="94">
        <v>7.5470153065907694E-2</v>
      </c>
      <c r="AP650" s="94">
        <v>-0.13187989151905599</v>
      </c>
      <c r="AQ650" s="94">
        <v>0.12509431866783399</v>
      </c>
      <c r="AR650" s="94">
        <v>-0.153702898093761</v>
      </c>
      <c r="AS650" s="95">
        <v>5</v>
      </c>
      <c r="AT650" s="95">
        <v>7</v>
      </c>
      <c r="AU650" s="95">
        <v>5</v>
      </c>
      <c r="AV650" s="96">
        <v>7</v>
      </c>
      <c r="AW650" s="3"/>
      <c r="AX650" s="97">
        <v>0.32146294879435999</v>
      </c>
      <c r="AY650" s="98">
        <v>-0.63287719177878898</v>
      </c>
      <c r="AZ650" s="98">
        <v>-1.0662307730363001</v>
      </c>
      <c r="BA650" s="98">
        <v>-0.831140082448655</v>
      </c>
      <c r="BB650" s="89">
        <v>3.2665084469226703E-2</v>
      </c>
      <c r="BC650" s="99">
        <v>-43.734361660142902</v>
      </c>
      <c r="BD650" s="86">
        <v>43756</v>
      </c>
      <c r="BE650" s="86">
        <v>43908</v>
      </c>
      <c r="BF650" s="95"/>
      <c r="BG650" s="86"/>
      <c r="BH650" s="3"/>
    </row>
    <row r="651" spans="1:60" x14ac:dyDescent="0.25">
      <c r="A651" s="3"/>
      <c r="B651" s="81" t="s">
        <v>148</v>
      </c>
      <c r="C651" s="81" t="s">
        <v>4668</v>
      </c>
      <c r="D651" s="81" t="s">
        <v>766</v>
      </c>
      <c r="E651" s="82" t="s">
        <v>1199</v>
      </c>
      <c r="F651" s="82" t="s">
        <v>1106</v>
      </c>
      <c r="G651" s="83" t="s">
        <v>1120</v>
      </c>
      <c r="H651" s="84" t="s">
        <v>1128</v>
      </c>
      <c r="I651" s="85" t="s">
        <v>3480</v>
      </c>
      <c r="J651" s="85" t="s">
        <v>4669</v>
      </c>
      <c r="K651" s="3"/>
      <c r="L651" s="86">
        <v>44029</v>
      </c>
      <c r="M651" s="87">
        <v>813.85670000035304</v>
      </c>
      <c r="N651" s="88">
        <v>813.85670000035304</v>
      </c>
      <c r="O651" s="88">
        <v>1089.7385000009101</v>
      </c>
      <c r="P651" s="89">
        <f t="shared" si="10"/>
        <v>0.74683669522520613</v>
      </c>
      <c r="Q651" s="86">
        <v>43756</v>
      </c>
      <c r="R651" s="90">
        <v>34027.408000000003</v>
      </c>
      <c r="S651" s="90">
        <v>60120.607213745097</v>
      </c>
      <c r="T651" s="3"/>
      <c r="U651" s="91">
        <v>-1.35224552250293E-2</v>
      </c>
      <c r="V651" s="92">
        <v>-0.179470912371471</v>
      </c>
      <c r="W651" s="91">
        <v>-1.5465258802578299E-3</v>
      </c>
      <c r="X651" s="92">
        <v>-0.14614297215302899</v>
      </c>
      <c r="Y651" s="91">
        <v>-0.20039435162849301</v>
      </c>
      <c r="Z651" s="92">
        <v>-1.88927925401367</v>
      </c>
      <c r="AA651" s="91">
        <v>-0.2292460936305</v>
      </c>
      <c r="AB651" s="92">
        <v>-2.0265810022538102</v>
      </c>
      <c r="AC651" s="91">
        <v>-0.32578261922637503</v>
      </c>
      <c r="AD651" s="92">
        <v>-7.2300659702450503</v>
      </c>
      <c r="AE651" s="91">
        <v>-0.30565346228831902</v>
      </c>
      <c r="AF651" s="93">
        <v>-9.7259365341451502</v>
      </c>
      <c r="AG651" s="91">
        <v>1.0261796976919899E-2</v>
      </c>
      <c r="AH651" s="92">
        <v>0.11994974556728299</v>
      </c>
      <c r="AI651" s="91">
        <v>-0.168628802992462</v>
      </c>
      <c r="AJ651" s="92">
        <v>-2.3795046193408802</v>
      </c>
      <c r="AK651" s="91">
        <v>-0.19533928451972299</v>
      </c>
      <c r="AL651" s="91">
        <v>-5.4407075589551802E-2</v>
      </c>
      <c r="AM651" s="92">
        <v>-15.760884890638399</v>
      </c>
      <c r="AN651" s="3"/>
      <c r="AO651" s="94">
        <v>7.5498502777918503E-2</v>
      </c>
      <c r="AP651" s="94">
        <v>-0.13181123143120199</v>
      </c>
      <c r="AQ651" s="94">
        <v>0.12598383776639799</v>
      </c>
      <c r="AR651" s="94">
        <v>-0.153011965854676</v>
      </c>
      <c r="AS651" s="95">
        <v>5</v>
      </c>
      <c r="AT651" s="95">
        <v>7</v>
      </c>
      <c r="AU651" s="95">
        <v>5</v>
      </c>
      <c r="AV651" s="96">
        <v>7</v>
      </c>
      <c r="AW651" s="3"/>
      <c r="AX651" s="97">
        <v>0.32142529488657601</v>
      </c>
      <c r="AY651" s="98">
        <v>-0.61011923945534396</v>
      </c>
      <c r="AZ651" s="98">
        <v>-0.84239599573174895</v>
      </c>
      <c r="BA651" s="98">
        <v>-0.802092707124757</v>
      </c>
      <c r="BB651" s="89">
        <v>3.26627094950891E-2</v>
      </c>
      <c r="BC651" s="99">
        <v>-43.508704152482103</v>
      </c>
      <c r="BD651" s="86">
        <v>43756</v>
      </c>
      <c r="BE651" s="86">
        <v>43908</v>
      </c>
      <c r="BF651" s="95"/>
      <c r="BG651" s="86"/>
      <c r="BH651" s="3"/>
    </row>
    <row r="652" spans="1:60" x14ac:dyDescent="0.25">
      <c r="A652" s="3"/>
      <c r="B652" s="81" t="s">
        <v>149</v>
      </c>
      <c r="C652" s="81" t="s">
        <v>4670</v>
      </c>
      <c r="D652" s="81" t="s">
        <v>766</v>
      </c>
      <c r="E652" s="82" t="s">
        <v>1178</v>
      </c>
      <c r="F652" s="82" t="s">
        <v>1106</v>
      </c>
      <c r="G652" s="83" t="s">
        <v>1120</v>
      </c>
      <c r="H652" s="84" t="s">
        <v>1128</v>
      </c>
      <c r="I652" s="85" t="s">
        <v>3480</v>
      </c>
      <c r="J652" s="85" t="s">
        <v>4671</v>
      </c>
      <c r="K652" s="3"/>
      <c r="L652" s="86">
        <v>44029</v>
      </c>
      <c r="M652" s="87">
        <v>653.36000000033505</v>
      </c>
      <c r="N652" s="88">
        <v>653.36000000033505</v>
      </c>
      <c r="O652" s="88">
        <v>866.37160000018798</v>
      </c>
      <c r="P652" s="89">
        <f t="shared" si="10"/>
        <v>0.7541336765888832</v>
      </c>
      <c r="Q652" s="86">
        <v>43756</v>
      </c>
      <c r="R652" s="90">
        <v>4106789.1719999998</v>
      </c>
      <c r="S652" s="90">
        <v>4231284.10507813</v>
      </c>
      <c r="T652" s="3"/>
      <c r="U652" s="91">
        <v>-1.3487392128809001E-2</v>
      </c>
      <c r="V652" s="92">
        <v>-0.175964602749445</v>
      </c>
      <c r="W652" s="91">
        <v>-4.7883268871373703E-4</v>
      </c>
      <c r="X652" s="92">
        <v>-3.9373652998619897E-2</v>
      </c>
      <c r="Y652" s="91">
        <v>-0.195194521961675</v>
      </c>
      <c r="Z652" s="92">
        <v>-1.3692962873319601</v>
      </c>
      <c r="AA652" s="91">
        <v>-0.219133756688389</v>
      </c>
      <c r="AB652" s="92">
        <v>-1.01534730804269</v>
      </c>
      <c r="AC652" s="91">
        <v>-0.30799915734678501</v>
      </c>
      <c r="AD652" s="92">
        <v>-5.4517197822860899</v>
      </c>
      <c r="AE652" s="91"/>
      <c r="AF652" s="93"/>
      <c r="AG652" s="91">
        <v>1.08738250437455E-2</v>
      </c>
      <c r="AH652" s="92">
        <v>0.181152552249841</v>
      </c>
      <c r="AI652" s="91">
        <v>-0.162715678948152</v>
      </c>
      <c r="AJ652" s="92">
        <v>-1.7881922149099401</v>
      </c>
      <c r="AK652" s="91">
        <v>-0.34641948193369898</v>
      </c>
      <c r="AL652" s="91">
        <v>-0.165594191119599</v>
      </c>
      <c r="AM652" s="92">
        <v>-5.8082251604064403</v>
      </c>
      <c r="AN652" s="3"/>
      <c r="AO652" s="94">
        <v>7.5536797825407107E-2</v>
      </c>
      <c r="AP652" s="94">
        <v>-0.131718516231631</v>
      </c>
      <c r="AQ652" s="94">
        <v>0.12718700056037099</v>
      </c>
      <c r="AR652" s="94">
        <v>-0.15207620259301599</v>
      </c>
      <c r="AS652" s="95">
        <v>5</v>
      </c>
      <c r="AT652" s="95">
        <v>7</v>
      </c>
      <c r="AU652" s="95">
        <v>6</v>
      </c>
      <c r="AV652" s="96">
        <v>6</v>
      </c>
      <c r="AW652" s="3"/>
      <c r="AX652" s="97">
        <v>0.32137499390111801</v>
      </c>
      <c r="AY652" s="98">
        <v>-0.57899277634533097</v>
      </c>
      <c r="AZ652" s="98">
        <v>-0.53638411478914305</v>
      </c>
      <c r="BA652" s="98">
        <v>-0.76225171589339902</v>
      </c>
      <c r="BB652" s="89">
        <v>3.2659562427215898E-2</v>
      </c>
      <c r="BC652" s="99">
        <v>-43.202050944382798</v>
      </c>
      <c r="BD652" s="86">
        <v>43756</v>
      </c>
      <c r="BE652" s="86">
        <v>43908</v>
      </c>
      <c r="BF652" s="95"/>
      <c r="BG652" s="86"/>
      <c r="BH652" s="3"/>
    </row>
    <row r="653" spans="1:60" x14ac:dyDescent="0.25">
      <c r="A653" s="3"/>
      <c r="B653" s="81" t="s">
        <v>1781</v>
      </c>
      <c r="C653" s="81" t="s">
        <v>4672</v>
      </c>
      <c r="D653" s="81" t="s">
        <v>766</v>
      </c>
      <c r="E653" s="82" t="s">
        <v>1200</v>
      </c>
      <c r="F653" s="82" t="s">
        <v>1106</v>
      </c>
      <c r="G653" s="83" t="s">
        <v>1120</v>
      </c>
      <c r="H653" s="84" t="s">
        <v>1128</v>
      </c>
      <c r="I653" s="85" t="s">
        <v>3480</v>
      </c>
      <c r="J653" s="85" t="s">
        <v>4673</v>
      </c>
      <c r="K653" s="3"/>
      <c r="L653" s="86">
        <v>44029</v>
      </c>
      <c r="M653" s="87">
        <v>1036.1157000009</v>
      </c>
      <c r="N653" s="88">
        <v>1036.1157000009</v>
      </c>
      <c r="O653" s="88">
        <v>1341.0846999995399</v>
      </c>
      <c r="P653" s="89">
        <f t="shared" si="10"/>
        <v>0.7725952730660901</v>
      </c>
      <c r="Q653" s="86">
        <v>43756</v>
      </c>
      <c r="R653" s="90">
        <v>61832.718000000001</v>
      </c>
      <c r="S653" s="90">
        <v>73376.687816772494</v>
      </c>
      <c r="T653" s="3"/>
      <c r="U653" s="91">
        <v>-1.3526506942071101E-2</v>
      </c>
      <c r="V653" s="92">
        <v>-0.179876084075659</v>
      </c>
      <c r="W653" s="91">
        <v>-1.6695116546543399E-3</v>
      </c>
      <c r="X653" s="92">
        <v>-0.158441549592681</v>
      </c>
      <c r="Y653" s="91">
        <v>-0.17517947992833799</v>
      </c>
      <c r="Z653" s="92">
        <v>0.63220791600178905</v>
      </c>
      <c r="AA653" s="91">
        <v>-0.20253545396088199</v>
      </c>
      <c r="AB653" s="92">
        <v>0.64448296470800404</v>
      </c>
      <c r="AC653" s="91">
        <v>-0.28108448922837898</v>
      </c>
      <c r="AD653" s="92">
        <v>-2.7602529704454399</v>
      </c>
      <c r="AE653" s="91">
        <v>-0.24460479489615</v>
      </c>
      <c r="AF653" s="93">
        <v>-3.6210697949281898</v>
      </c>
      <c r="AG653" s="91">
        <v>1.0191361139732199E-2</v>
      </c>
      <c r="AH653" s="92">
        <v>0.112906161848514</v>
      </c>
      <c r="AI653" s="91">
        <v>-0.14236379696012599</v>
      </c>
      <c r="AJ653" s="92">
        <v>0.246995983892702</v>
      </c>
      <c r="AK653" s="91">
        <v>-0.16349186998297199</v>
      </c>
      <c r="AL653" s="91">
        <v>-1.9989076569800101E-2</v>
      </c>
      <c r="AM653" s="92">
        <v>-12.313404912871199</v>
      </c>
      <c r="AN653" s="3"/>
      <c r="AO653" s="94">
        <v>7.5494038424949395E-2</v>
      </c>
      <c r="AP653" s="94">
        <v>-0.13182205214252499</v>
      </c>
      <c r="AQ653" s="94">
        <v>0.131911150905653</v>
      </c>
      <c r="AR653" s="94">
        <v>-0.14820103704099899</v>
      </c>
      <c r="AS653" s="95">
        <v>5</v>
      </c>
      <c r="AT653" s="95">
        <v>7</v>
      </c>
      <c r="AU653" s="95">
        <v>6</v>
      </c>
      <c r="AV653" s="96">
        <v>6</v>
      </c>
      <c r="AW653" s="3"/>
      <c r="AX653" s="97">
        <v>0.32113698165980198</v>
      </c>
      <c r="AY653" s="98">
        <v>-0.52321006907641299</v>
      </c>
      <c r="AZ653" s="98">
        <v>3.2310434266484798E-3</v>
      </c>
      <c r="BA653" s="98">
        <v>-0.69116509267860204</v>
      </c>
      <c r="BB653" s="89">
        <v>3.2640947240979601E-2</v>
      </c>
      <c r="BC653" s="99">
        <v>-43.244524376350498</v>
      </c>
      <c r="BD653" s="86">
        <v>43756</v>
      </c>
      <c r="BE653" s="86">
        <v>43908</v>
      </c>
      <c r="BF653" s="95"/>
      <c r="BG653" s="86"/>
      <c r="BH653" s="3"/>
    </row>
    <row r="654" spans="1:60" x14ac:dyDescent="0.25">
      <c r="A654" s="3"/>
      <c r="B654" s="81" t="s">
        <v>1782</v>
      </c>
      <c r="C654" s="81" t="s">
        <v>4674</v>
      </c>
      <c r="D654" s="81" t="s">
        <v>766</v>
      </c>
      <c r="E654" s="82" t="s">
        <v>1201</v>
      </c>
      <c r="F654" s="82" t="s">
        <v>1106</v>
      </c>
      <c r="G654" s="83" t="s">
        <v>1120</v>
      </c>
      <c r="H654" s="84" t="s">
        <v>1128</v>
      </c>
      <c r="I654" s="85" t="s">
        <v>3480</v>
      </c>
      <c r="J654" s="85" t="s">
        <v>4675</v>
      </c>
      <c r="K654" s="3"/>
      <c r="L654" s="86">
        <v>44029</v>
      </c>
      <c r="M654" s="87">
        <v>1410.5600000005199</v>
      </c>
      <c r="N654" s="88">
        <v>1410.5600000005199</v>
      </c>
      <c r="O654" s="88">
        <v>1823.0114999990899</v>
      </c>
      <c r="P654" s="89">
        <f t="shared" si="10"/>
        <v>0.77375266146221466</v>
      </c>
      <c r="Q654" s="86">
        <v>43756</v>
      </c>
      <c r="R654" s="90">
        <v>75656.41</v>
      </c>
      <c r="S654" s="90">
        <v>80810.7252327881</v>
      </c>
      <c r="T654" s="3"/>
      <c r="U654" s="91">
        <v>-1.3521144017431701E-2</v>
      </c>
      <c r="V654" s="92">
        <v>-0.17933979161170999</v>
      </c>
      <c r="W654" s="91">
        <v>-1.5053586539579601E-3</v>
      </c>
      <c r="X654" s="92">
        <v>-0.14202624952304199</v>
      </c>
      <c r="Y654" s="91">
        <v>-0.17435707218654001</v>
      </c>
      <c r="Z654" s="92">
        <v>0.71444869018159796</v>
      </c>
      <c r="AA654" s="91">
        <v>-0.20093402618658701</v>
      </c>
      <c r="AB654" s="92">
        <v>0.80462574213743199</v>
      </c>
      <c r="AC654" s="91">
        <v>-0.27737242169852799</v>
      </c>
      <c r="AD654" s="92">
        <v>-2.3890462174604199</v>
      </c>
      <c r="AE654" s="91">
        <v>-0.23924535270372899</v>
      </c>
      <c r="AF654" s="93">
        <v>-3.08512557568611</v>
      </c>
      <c r="AG654" s="91">
        <v>1.02854212454986E-2</v>
      </c>
      <c r="AH654" s="92">
        <v>0.12231217242515401</v>
      </c>
      <c r="AI654" s="91">
        <v>-0.141428758813126</v>
      </c>
      <c r="AJ654" s="92">
        <v>0.34049979859264601</v>
      </c>
      <c r="AK654" s="91">
        <v>-0.14787809224624701</v>
      </c>
      <c r="AL654" s="91">
        <v>-1.7937033772795999E-2</v>
      </c>
      <c r="AM654" s="92">
        <v>-10.752027139198599</v>
      </c>
      <c r="AN654" s="3"/>
      <c r="AO654" s="94">
        <v>7.5499964032132993E-2</v>
      </c>
      <c r="AP654" s="94">
        <v>-0.131807766588317</v>
      </c>
      <c r="AQ654" s="94">
        <v>0.13209935849052301</v>
      </c>
      <c r="AR654" s="94">
        <v>-0.14805814309787799</v>
      </c>
      <c r="AS654" s="95">
        <v>5</v>
      </c>
      <c r="AT654" s="95">
        <v>7</v>
      </c>
      <c r="AU654" s="95">
        <v>6</v>
      </c>
      <c r="AV654" s="96">
        <v>6</v>
      </c>
      <c r="AW654" s="3"/>
      <c r="AX654" s="97">
        <v>0.321129573233775</v>
      </c>
      <c r="AY654" s="98">
        <v>-0.51827113990566398</v>
      </c>
      <c r="AZ654" s="98">
        <v>5.2607154034603802E-2</v>
      </c>
      <c r="BA654" s="98">
        <v>-0.68479062048572803</v>
      </c>
      <c r="BB654" s="89">
        <v>3.2640492598147802E-2</v>
      </c>
      <c r="BC654" s="99">
        <v>-43.1971603031852</v>
      </c>
      <c r="BD654" s="86">
        <v>43756</v>
      </c>
      <c r="BE654" s="86">
        <v>43908</v>
      </c>
      <c r="BF654" s="95"/>
      <c r="BG654" s="86"/>
      <c r="BH654" s="3"/>
    </row>
    <row r="655" spans="1:60" x14ac:dyDescent="0.25">
      <c r="A655" s="3"/>
      <c r="B655" s="81" t="s">
        <v>1783</v>
      </c>
      <c r="C655" s="81" t="s">
        <v>4676</v>
      </c>
      <c r="D655" s="81" t="s">
        <v>766</v>
      </c>
      <c r="E655" s="82" t="s">
        <v>1202</v>
      </c>
      <c r="F655" s="82" t="s">
        <v>1106</v>
      </c>
      <c r="G655" s="83" t="s">
        <v>1120</v>
      </c>
      <c r="H655" s="84" t="s">
        <v>1128</v>
      </c>
      <c r="I655" s="85" t="s">
        <v>3480</v>
      </c>
      <c r="J655" s="85" t="s">
        <v>4677</v>
      </c>
      <c r="K655" s="3"/>
      <c r="L655" s="86">
        <v>44029</v>
      </c>
      <c r="M655" s="87">
        <v>1093.3348999991999</v>
      </c>
      <c r="N655" s="88">
        <v>1093.3348999991999</v>
      </c>
      <c r="O655" s="88">
        <v>1410.92129999958</v>
      </c>
      <c r="P655" s="89">
        <f t="shared" si="10"/>
        <v>0.77490849418711405</v>
      </c>
      <c r="Q655" s="86">
        <v>43756</v>
      </c>
      <c r="R655" s="90">
        <v>214043.98</v>
      </c>
      <c r="S655" s="90">
        <v>311848.199469238</v>
      </c>
      <c r="T655" s="3"/>
      <c r="U655" s="91">
        <v>-1.35157472441279E-2</v>
      </c>
      <c r="V655" s="92">
        <v>-0.17880011428133</v>
      </c>
      <c r="W655" s="91">
        <v>-1.3412455018624299E-3</v>
      </c>
      <c r="X655" s="92">
        <v>-0.125614934313489</v>
      </c>
      <c r="Y655" s="91">
        <v>-0.17353608379198701</v>
      </c>
      <c r="Z655" s="92">
        <v>0.79654752963688202</v>
      </c>
      <c r="AA655" s="91">
        <v>-0.19933240529382601</v>
      </c>
      <c r="AB655" s="92">
        <v>0.96478783141355995</v>
      </c>
      <c r="AC655" s="91">
        <v>-0.27508424813015198</v>
      </c>
      <c r="AD655" s="92">
        <v>-2.1602288606227402</v>
      </c>
      <c r="AE655" s="91">
        <v>-0.235373407775187</v>
      </c>
      <c r="AF655" s="93">
        <v>-2.6979310828319298</v>
      </c>
      <c r="AG655" s="91">
        <v>1.03795090890344E-2</v>
      </c>
      <c r="AH655" s="92">
        <v>0.13172095677873599</v>
      </c>
      <c r="AI655" s="91">
        <v>-0.14049498613254399</v>
      </c>
      <c r="AJ655" s="92">
        <v>0.43387706665089398</v>
      </c>
      <c r="AK655" s="91">
        <v>-0.13458167109914901</v>
      </c>
      <c r="AL655" s="91">
        <v>-1.62156744318054E-2</v>
      </c>
      <c r="AM655" s="92">
        <v>-9.4223850244889</v>
      </c>
      <c r="AN655" s="3"/>
      <c r="AO655" s="94">
        <v>7.5505846274609198E-2</v>
      </c>
      <c r="AP655" s="94">
        <v>-0.131793510791758</v>
      </c>
      <c r="AQ655" s="94">
        <v>0.13228482613165399</v>
      </c>
      <c r="AR655" s="94">
        <v>-0.14791210787734599</v>
      </c>
      <c r="AS655" s="95">
        <v>5</v>
      </c>
      <c r="AT655" s="95">
        <v>7</v>
      </c>
      <c r="AU655" s="95">
        <v>6</v>
      </c>
      <c r="AV655" s="96">
        <v>6</v>
      </c>
      <c r="AW655" s="3"/>
      <c r="AX655" s="97">
        <v>0.32112234411120899</v>
      </c>
      <c r="AY655" s="98">
        <v>-0.51333172812064698</v>
      </c>
      <c r="AZ655" s="98">
        <v>0.10197226598973</v>
      </c>
      <c r="BA655" s="98">
        <v>-0.67841347972716903</v>
      </c>
      <c r="BB655" s="89">
        <v>3.2640063595718E-2</v>
      </c>
      <c r="BC655" s="99">
        <v>-43.1498199084308</v>
      </c>
      <c r="BD655" s="86">
        <v>43756</v>
      </c>
      <c r="BE655" s="86">
        <v>43908</v>
      </c>
      <c r="BF655" s="95"/>
      <c r="BG655" s="86"/>
      <c r="BH655" s="3"/>
    </row>
    <row r="656" spans="1:60" x14ac:dyDescent="0.25">
      <c r="A656" s="3"/>
      <c r="B656" s="81" t="s">
        <v>1784</v>
      </c>
      <c r="C656" s="81" t="s">
        <v>4678</v>
      </c>
      <c r="D656" s="81" t="s">
        <v>766</v>
      </c>
      <c r="E656" s="82" t="s">
        <v>1203</v>
      </c>
      <c r="F656" s="82" t="s">
        <v>1106</v>
      </c>
      <c r="G656" s="83" t="s">
        <v>1120</v>
      </c>
      <c r="H656" s="84" t="s">
        <v>1128</v>
      </c>
      <c r="I656" s="85" t="s">
        <v>3480</v>
      </c>
      <c r="J656" s="85" t="s">
        <v>4679</v>
      </c>
      <c r="K656" s="3"/>
      <c r="L656" s="86">
        <v>44029</v>
      </c>
      <c r="M656" s="87">
        <v>1190.4780000001199</v>
      </c>
      <c r="N656" s="88">
        <v>1190.4780000001199</v>
      </c>
      <c r="O656" s="88">
        <v>1535.74770000018</v>
      </c>
      <c r="P656" s="89">
        <f t="shared" si="10"/>
        <v>0.77517811031068473</v>
      </c>
      <c r="Q656" s="86">
        <v>43756</v>
      </c>
      <c r="R656" s="90">
        <v>532086.64</v>
      </c>
      <c r="S656" s="90">
        <v>785283.25824804697</v>
      </c>
      <c r="T656" s="3"/>
      <c r="U656" s="91">
        <v>-1.35143981497095E-2</v>
      </c>
      <c r="V656" s="92">
        <v>-0.17866520483949</v>
      </c>
      <c r="W656" s="91">
        <v>-1.3002212435822E-3</v>
      </c>
      <c r="X656" s="92">
        <v>-0.12151250848546601</v>
      </c>
      <c r="Y656" s="91">
        <v>-0.17335132620704799</v>
      </c>
      <c r="Z656" s="92">
        <v>0.81502328813075997</v>
      </c>
      <c r="AA656" s="91">
        <v>-0.19895192310563301</v>
      </c>
      <c r="AB656" s="92">
        <v>1.0028360502328699</v>
      </c>
      <c r="AC656" s="91">
        <v>-0.27458105138968703</v>
      </c>
      <c r="AD656" s="92">
        <v>-2.1099091865762598</v>
      </c>
      <c r="AE656" s="91">
        <v>-0.233495000948897</v>
      </c>
      <c r="AF656" s="93">
        <v>-2.5100904002029001</v>
      </c>
      <c r="AG656" s="91">
        <v>1.04029719368555E-2</v>
      </c>
      <c r="AH656" s="92">
        <v>0.13406724156084199</v>
      </c>
      <c r="AI656" s="91">
        <v>-0.140282802717556</v>
      </c>
      <c r="AJ656" s="92">
        <v>0.455095408149646</v>
      </c>
      <c r="AK656" s="91">
        <v>-0.122771518469526</v>
      </c>
      <c r="AL656" s="91">
        <v>-1.4706286124237499E-2</v>
      </c>
      <c r="AM656" s="92">
        <v>-8.2413697615265793</v>
      </c>
      <c r="AN656" s="3"/>
      <c r="AO656" s="94">
        <v>7.5507273264520294E-2</v>
      </c>
      <c r="AP656" s="94">
        <v>-0.13178990713189701</v>
      </c>
      <c r="AQ656" s="94">
        <v>0.132300955216197</v>
      </c>
      <c r="AR656" s="94">
        <v>-0.14787874345624</v>
      </c>
      <c r="AS656" s="95">
        <v>5</v>
      </c>
      <c r="AT656" s="95">
        <v>7</v>
      </c>
      <c r="AU656" s="95">
        <v>6</v>
      </c>
      <c r="AV656" s="96">
        <v>6</v>
      </c>
      <c r="AW656" s="3"/>
      <c r="AX656" s="97">
        <v>0.32111880820943001</v>
      </c>
      <c r="AY656" s="98">
        <v>-0.51216604591354598</v>
      </c>
      <c r="AZ656" s="98">
        <v>0.113650571162225</v>
      </c>
      <c r="BA656" s="98">
        <v>-0.67690616507479695</v>
      </c>
      <c r="BB656" s="89">
        <v>3.2639765709573103E-2</v>
      </c>
      <c r="BC656" s="99">
        <v>-43.138010234397399</v>
      </c>
      <c r="BD656" s="86">
        <v>43756</v>
      </c>
      <c r="BE656" s="86">
        <v>43908</v>
      </c>
      <c r="BF656" s="95"/>
      <c r="BG656" s="86"/>
      <c r="BH656" s="3"/>
    </row>
    <row r="657" spans="1:60" x14ac:dyDescent="0.25">
      <c r="A657" s="3"/>
      <c r="B657" s="81" t="s">
        <v>150</v>
      </c>
      <c r="C657" s="81" t="s">
        <v>4680</v>
      </c>
      <c r="D657" s="81" t="s">
        <v>767</v>
      </c>
      <c r="E657" s="82" t="s">
        <v>1161</v>
      </c>
      <c r="F657" s="82" t="s">
        <v>1106</v>
      </c>
      <c r="G657" s="83" t="s">
        <v>1121</v>
      </c>
      <c r="H657" s="84" t="s">
        <v>1133</v>
      </c>
      <c r="I657" s="85" t="s">
        <v>3480</v>
      </c>
      <c r="J657" s="85" t="s">
        <v>4681</v>
      </c>
      <c r="K657" s="3"/>
      <c r="L657" s="86">
        <v>44029</v>
      </c>
      <c r="M657" s="87">
        <v>1079.9264000002299</v>
      </c>
      <c r="N657" s="88">
        <v>1079.9264000002299</v>
      </c>
      <c r="O657" s="88">
        <v>1140.3254000004399</v>
      </c>
      <c r="P657" s="89">
        <f t="shared" si="10"/>
        <v>0.94703353972454996</v>
      </c>
      <c r="Q657" s="86">
        <v>43874</v>
      </c>
      <c r="R657" s="90">
        <v>618913.59900000005</v>
      </c>
      <c r="S657" s="90">
        <v>392044.92315624998</v>
      </c>
      <c r="T657" s="3"/>
      <c r="U657" s="91">
        <v>-2.6568078119453302E-3</v>
      </c>
      <c r="V657" s="92">
        <v>0.90709382893692203</v>
      </c>
      <c r="W657" s="91">
        <v>1.6236615581874499E-2</v>
      </c>
      <c r="X657" s="92">
        <v>1.6321711740602001</v>
      </c>
      <c r="Y657" s="91">
        <v>-4.6200514857482597E-2</v>
      </c>
      <c r="Z657" s="92">
        <v>13.5301044230873</v>
      </c>
      <c r="AA657" s="91">
        <v>3.1422715386725003E-2</v>
      </c>
      <c r="AB657" s="92">
        <v>24.0402998994687</v>
      </c>
      <c r="AC657" s="91">
        <v>6.6715765276967404E-2</v>
      </c>
      <c r="AD657" s="92">
        <v>32.019772480067303</v>
      </c>
      <c r="AE657" s="91"/>
      <c r="AF657" s="93"/>
      <c r="AG657" s="91">
        <v>2.1062368105049202E-3</v>
      </c>
      <c r="AH657" s="92">
        <v>-0.69560627107421202</v>
      </c>
      <c r="AI657" s="91">
        <v>-1.7023670681737699E-2</v>
      </c>
      <c r="AJ657" s="92">
        <v>12.7810086117388</v>
      </c>
      <c r="AK657" s="91">
        <v>7.9926399999749306E-2</v>
      </c>
      <c r="AL657" s="91">
        <v>3.3215967820069602E-2</v>
      </c>
      <c r="AM657" s="92">
        <v>36.725403632852199</v>
      </c>
      <c r="AN657" s="3"/>
      <c r="AO657" s="94">
        <v>2.0648850066209E-2</v>
      </c>
      <c r="AP657" s="94">
        <v>-3.1847377509620897E-2</v>
      </c>
      <c r="AQ657" s="94">
        <v>5.0175467673398103E-2</v>
      </c>
      <c r="AR657" s="94">
        <v>-9.1154853934276595E-2</v>
      </c>
      <c r="AS657" s="95">
        <v>8</v>
      </c>
      <c r="AT657" s="95">
        <v>4</v>
      </c>
      <c r="AU657" s="95">
        <v>7</v>
      </c>
      <c r="AV657" s="96">
        <v>5</v>
      </c>
      <c r="AW657" s="3"/>
      <c r="AX657" s="97">
        <v>9.1630956981389303E-2</v>
      </c>
      <c r="AY657" s="98">
        <v>0.105665071762246</v>
      </c>
      <c r="AZ657" s="98">
        <v>0.75841722424865998</v>
      </c>
      <c r="BA657" s="98">
        <v>0.142289393678766</v>
      </c>
      <c r="BB657" s="89">
        <v>9.4395233018167296E-3</v>
      </c>
      <c r="BC657" s="99">
        <v>-18.5399360569136</v>
      </c>
      <c r="BD657" s="86">
        <v>43874</v>
      </c>
      <c r="BE657" s="86">
        <v>43913</v>
      </c>
      <c r="BF657" s="95"/>
      <c r="BG657" s="86"/>
      <c r="BH657" s="3"/>
    </row>
    <row r="658" spans="1:60" x14ac:dyDescent="0.25">
      <c r="A658" s="3"/>
      <c r="B658" s="81" t="s">
        <v>151</v>
      </c>
      <c r="C658" s="81" t="s">
        <v>4682</v>
      </c>
      <c r="D658" s="81" t="s">
        <v>767</v>
      </c>
      <c r="E658" s="82" t="s">
        <v>1162</v>
      </c>
      <c r="F658" s="82" t="s">
        <v>1106</v>
      </c>
      <c r="G658" s="83" t="s">
        <v>1121</v>
      </c>
      <c r="H658" s="84" t="s">
        <v>1133</v>
      </c>
      <c r="I658" s="85" t="s">
        <v>3480</v>
      </c>
      <c r="J658" s="85" t="s">
        <v>1096</v>
      </c>
      <c r="K658" s="3"/>
      <c r="L658" s="86">
        <v>44029</v>
      </c>
      <c r="M658" s="87">
        <v>1112.6842999998501</v>
      </c>
      <c r="N658" s="88">
        <v>1112.6842999998501</v>
      </c>
      <c r="O658" s="88">
        <v>1169.8696999996901</v>
      </c>
      <c r="P658" s="89">
        <f t="shared" si="10"/>
        <v>0.95111814589278176</v>
      </c>
      <c r="Q658" s="86">
        <v>43874</v>
      </c>
      <c r="R658" s="90">
        <v>5685315.5590000004</v>
      </c>
      <c r="S658" s="90">
        <v>4797589.3153515598</v>
      </c>
      <c r="T658" s="3"/>
      <c r="U658" s="91">
        <v>-2.6290377536497501E-3</v>
      </c>
      <c r="V658" s="92">
        <v>0.90987083476648001</v>
      </c>
      <c r="W658" s="91">
        <v>1.7087345058826E-2</v>
      </c>
      <c r="X658" s="92">
        <v>1.71724412175536</v>
      </c>
      <c r="Y658" s="91">
        <v>-4.1365238535072402E-2</v>
      </c>
      <c r="Z658" s="92">
        <v>14.0136320553283</v>
      </c>
      <c r="AA658" s="91">
        <v>3.9839682811361903E-2</v>
      </c>
      <c r="AB658" s="92">
        <v>24.881996641925099</v>
      </c>
      <c r="AC658" s="91">
        <v>9.0550380424247096E-2</v>
      </c>
      <c r="AD658" s="92">
        <v>34.403233994846197</v>
      </c>
      <c r="AE658" s="91"/>
      <c r="AF658" s="93"/>
      <c r="AG658" s="91">
        <v>2.5815013304963902E-3</v>
      </c>
      <c r="AH658" s="92">
        <v>-0.64807981907506496</v>
      </c>
      <c r="AI658" s="91">
        <v>-1.15719753994199E-2</v>
      </c>
      <c r="AJ658" s="92">
        <v>13.3261781399633</v>
      </c>
      <c r="AK658" s="91">
        <v>0.11268430000025501</v>
      </c>
      <c r="AL658" s="91">
        <v>4.7318031320173801E-2</v>
      </c>
      <c r="AM658" s="92">
        <v>40.747349728422698</v>
      </c>
      <c r="AN658" s="3"/>
      <c r="AO658" s="94">
        <v>2.0677321903349401E-2</v>
      </c>
      <c r="AP658" s="94">
        <v>-3.1820293818782402E-2</v>
      </c>
      <c r="AQ658" s="94">
        <v>5.1054647343335098E-2</v>
      </c>
      <c r="AR658" s="94">
        <v>-9.0386500730382999E-2</v>
      </c>
      <c r="AS658" s="95">
        <v>8</v>
      </c>
      <c r="AT658" s="95">
        <v>4</v>
      </c>
      <c r="AU658" s="95">
        <v>7</v>
      </c>
      <c r="AV658" s="96">
        <v>5</v>
      </c>
      <c r="AW658" s="3"/>
      <c r="AX658" s="97">
        <v>9.1641313577856598E-2</v>
      </c>
      <c r="AY658" s="98">
        <v>0.19004681640899401</v>
      </c>
      <c r="AZ658" s="98">
        <v>0.78980706753918595</v>
      </c>
      <c r="BA658" s="98">
        <v>0.25673053323589601</v>
      </c>
      <c r="BB658" s="89">
        <v>9.4409382260164394E-3</v>
      </c>
      <c r="BC658" s="99">
        <v>-18.4528841117572</v>
      </c>
      <c r="BD658" s="86">
        <v>43874</v>
      </c>
      <c r="BE658" s="86">
        <v>43913</v>
      </c>
      <c r="BF658" s="95"/>
      <c r="BG658" s="86"/>
      <c r="BH658" s="3"/>
    </row>
    <row r="659" spans="1:60" x14ac:dyDescent="0.25">
      <c r="A659" s="3"/>
      <c r="B659" s="81" t="s">
        <v>152</v>
      </c>
      <c r="C659" s="81" t="s">
        <v>4683</v>
      </c>
      <c r="D659" s="81" t="s">
        <v>767</v>
      </c>
      <c r="E659" s="82" t="s">
        <v>1186</v>
      </c>
      <c r="F659" s="82" t="s">
        <v>1106</v>
      </c>
      <c r="G659" s="83" t="s">
        <v>1121</v>
      </c>
      <c r="H659" s="84" t="s">
        <v>1133</v>
      </c>
      <c r="I659" s="85" t="s">
        <v>3480</v>
      </c>
      <c r="J659" s="85" t="s">
        <v>4684</v>
      </c>
      <c r="K659" s="3"/>
      <c r="L659" s="86">
        <v>44029</v>
      </c>
      <c r="M659" s="87">
        <v>1118.94319999963</v>
      </c>
      <c r="N659" s="88">
        <v>1118.94319999963</v>
      </c>
      <c r="O659" s="88">
        <v>1174.95450000092</v>
      </c>
      <c r="P659" s="89">
        <f t="shared" si="10"/>
        <v>0.95232896252472232</v>
      </c>
      <c r="Q659" s="86">
        <v>43874</v>
      </c>
      <c r="R659" s="90">
        <v>22433125.566</v>
      </c>
      <c r="S659" s="90">
        <v>17103611.305125002</v>
      </c>
      <c r="T659" s="3"/>
      <c r="U659" s="91">
        <v>-2.6208603667328099E-3</v>
      </c>
      <c r="V659" s="92">
        <v>0.910688573458174</v>
      </c>
      <c r="W659" s="91">
        <v>1.7337899796984899E-2</v>
      </c>
      <c r="X659" s="92">
        <v>1.7422995955712399</v>
      </c>
      <c r="Y659" s="91">
        <v>-3.9931606025675102E-2</v>
      </c>
      <c r="Z659" s="92">
        <v>14.1569953062717</v>
      </c>
      <c r="AA659" s="91">
        <v>4.29701270350051E-2</v>
      </c>
      <c r="AB659" s="92">
        <v>25.195041064289398</v>
      </c>
      <c r="AC659" s="91">
        <v>9.7120808839535999E-2</v>
      </c>
      <c r="AD659" s="92">
        <v>35.060276836331496</v>
      </c>
      <c r="AE659" s="91"/>
      <c r="AF659" s="93"/>
      <c r="AG659" s="91">
        <v>2.7214650544920001E-3</v>
      </c>
      <c r="AH659" s="92">
        <v>-0.63408344667550398</v>
      </c>
      <c r="AI659" s="91">
        <v>-9.9553643285616999E-3</v>
      </c>
      <c r="AJ659" s="92">
        <v>13.487839247056399</v>
      </c>
      <c r="AK659" s="91">
        <v>0.118943199999194</v>
      </c>
      <c r="AL659" s="91">
        <v>4.9777183630794801E-2</v>
      </c>
      <c r="AM659" s="92">
        <v>41.487351494550197</v>
      </c>
      <c r="AN659" s="3"/>
      <c r="AO659" s="94">
        <v>2.06856829572644E-2</v>
      </c>
      <c r="AP659" s="94">
        <v>-3.1812401484785403E-2</v>
      </c>
      <c r="AQ659" s="94">
        <v>5.1313598569322501E-2</v>
      </c>
      <c r="AR659" s="94">
        <v>-9.0155867493158404E-2</v>
      </c>
      <c r="AS659" s="95">
        <v>8</v>
      </c>
      <c r="AT659" s="95">
        <v>4</v>
      </c>
      <c r="AU659" s="95">
        <v>7</v>
      </c>
      <c r="AV659" s="96">
        <v>5</v>
      </c>
      <c r="AW659" s="3"/>
      <c r="AX659" s="97">
        <v>9.1645271168526998E-2</v>
      </c>
      <c r="AY659" s="98">
        <v>0.22151202888403501</v>
      </c>
      <c r="AZ659" s="98">
        <v>0.80146838942255305</v>
      </c>
      <c r="BA659" s="98">
        <v>0.29956592001008198</v>
      </c>
      <c r="BB659" s="89">
        <v>9.4414554990726197E-3</v>
      </c>
      <c r="BC659" s="99">
        <v>-18.426832698722102</v>
      </c>
      <c r="BD659" s="86">
        <v>43874</v>
      </c>
      <c r="BE659" s="86">
        <v>43913</v>
      </c>
      <c r="BF659" s="95"/>
      <c r="BG659" s="86"/>
      <c r="BH659" s="3"/>
    </row>
    <row r="660" spans="1:60" x14ac:dyDescent="0.25">
      <c r="A660" s="3"/>
      <c r="B660" s="81" t="s">
        <v>153</v>
      </c>
      <c r="C660" s="81" t="s">
        <v>4685</v>
      </c>
      <c r="D660" s="81" t="s">
        <v>767</v>
      </c>
      <c r="E660" s="82" t="s">
        <v>1172</v>
      </c>
      <c r="F660" s="82" t="s">
        <v>1106</v>
      </c>
      <c r="G660" s="83" t="s">
        <v>1121</v>
      </c>
      <c r="H660" s="84" t="s">
        <v>1133</v>
      </c>
      <c r="I660" s="85" t="s">
        <v>3480</v>
      </c>
      <c r="J660" s="85" t="s">
        <v>4686</v>
      </c>
      <c r="K660" s="3"/>
      <c r="L660" s="86">
        <v>44029</v>
      </c>
      <c r="M660" s="87">
        <v>1080.1945999991101</v>
      </c>
      <c r="N660" s="88">
        <v>1080.1945999991101</v>
      </c>
      <c r="O660" s="88">
        <v>1141.2678999994</v>
      </c>
      <c r="P660" s="89">
        <f t="shared" si="10"/>
        <v>0.9464864472221447</v>
      </c>
      <c r="Q660" s="86">
        <v>43874</v>
      </c>
      <c r="R660" s="90">
        <v>388665.647</v>
      </c>
      <c r="S660" s="90">
        <v>266167.79462206998</v>
      </c>
      <c r="T660" s="3"/>
      <c r="U660" s="91">
        <v>-2.6604778740875199E-3</v>
      </c>
      <c r="V660" s="92">
        <v>0.906726822722703</v>
      </c>
      <c r="W660" s="91">
        <v>1.6126503018313101E-2</v>
      </c>
      <c r="X660" s="92">
        <v>1.6211599177040601</v>
      </c>
      <c r="Y660" s="91">
        <v>-4.6844534025731299E-2</v>
      </c>
      <c r="Z660" s="92">
        <v>13.465702506262501</v>
      </c>
      <c r="AA660" s="91">
        <v>2.7918763367779299E-2</v>
      </c>
      <c r="AB660" s="92">
        <v>23.689904697588599</v>
      </c>
      <c r="AC660" s="91"/>
      <c r="AD660" s="92"/>
      <c r="AE660" s="91"/>
      <c r="AF660" s="93"/>
      <c r="AG660" s="91">
        <v>2.0447306396818E-3</v>
      </c>
      <c r="AH660" s="92">
        <v>-0.70175688815652404</v>
      </c>
      <c r="AI660" s="91">
        <v>-1.7747737590070801E-2</v>
      </c>
      <c r="AJ660" s="92">
        <v>12.7086019208946</v>
      </c>
      <c r="AK660" s="91">
        <v>8.01945999992313E-2</v>
      </c>
      <c r="AL660" s="91">
        <v>4.5382256290395197E-2</v>
      </c>
      <c r="AM660" s="92">
        <v>30.141183671279599</v>
      </c>
      <c r="AN660" s="3"/>
      <c r="AO660" s="94">
        <v>2.0645198841521099E-2</v>
      </c>
      <c r="AP660" s="94">
        <v>-3.1850873594521503E-2</v>
      </c>
      <c r="AQ660" s="94">
        <v>5.0061835532687803E-2</v>
      </c>
      <c r="AR660" s="94">
        <v>-9.12726549804211E-2</v>
      </c>
      <c r="AS660" s="95">
        <v>8</v>
      </c>
      <c r="AT660" s="95">
        <v>4</v>
      </c>
      <c r="AU660" s="95">
        <v>7</v>
      </c>
      <c r="AV660" s="96">
        <v>5</v>
      </c>
      <c r="AW660" s="3"/>
      <c r="AX660" s="97">
        <v>9.1628155035869005E-2</v>
      </c>
      <c r="AY660" s="98">
        <v>7.0150316764625104E-2</v>
      </c>
      <c r="AZ660" s="98">
        <v>0.74537778871490401</v>
      </c>
      <c r="BA660" s="98">
        <v>9.4364314141898803E-2</v>
      </c>
      <c r="BB660" s="89">
        <v>9.4391592848751295E-3</v>
      </c>
      <c r="BC660" s="99">
        <v>-18.552848108636699</v>
      </c>
      <c r="BD660" s="86">
        <v>43874</v>
      </c>
      <c r="BE660" s="86">
        <v>43913</v>
      </c>
      <c r="BF660" s="95"/>
      <c r="BG660" s="86"/>
      <c r="BH660" s="3"/>
    </row>
    <row r="661" spans="1:60" x14ac:dyDescent="0.25">
      <c r="A661" s="3"/>
      <c r="B661" s="81" t="s">
        <v>154</v>
      </c>
      <c r="C661" s="81" t="s">
        <v>4687</v>
      </c>
      <c r="D661" s="81" t="s">
        <v>767</v>
      </c>
      <c r="E661" s="82" t="s">
        <v>1229</v>
      </c>
      <c r="F661" s="82" t="s">
        <v>1106</v>
      </c>
      <c r="G661" s="83" t="s">
        <v>1121</v>
      </c>
      <c r="H661" s="84" t="s">
        <v>1133</v>
      </c>
      <c r="I661" s="85" t="s">
        <v>3480</v>
      </c>
      <c r="J661" s="85" t="s">
        <v>1096</v>
      </c>
      <c r="K661" s="3"/>
      <c r="L661" s="86">
        <v>44029</v>
      </c>
      <c r="M661" s="87">
        <v>1097.0768999997499</v>
      </c>
      <c r="N661" s="88">
        <v>1097.0768999997499</v>
      </c>
      <c r="O661" s="88">
        <v>1148.57850000076</v>
      </c>
      <c r="P661" s="89">
        <f t="shared" si="10"/>
        <v>0.95516057457023973</v>
      </c>
      <c r="Q661" s="86">
        <v>43874</v>
      </c>
      <c r="R661" s="90">
        <v>3307878.375</v>
      </c>
      <c r="S661" s="90">
        <v>2460754.2359648398</v>
      </c>
      <c r="T661" s="3"/>
      <c r="U661" s="91">
        <v>-2.6016906767836199E-3</v>
      </c>
      <c r="V661" s="92">
        <v>0.912605542453093</v>
      </c>
      <c r="W661" s="91">
        <v>1.7923664787303999E-2</v>
      </c>
      <c r="X661" s="92">
        <v>1.8008760946031499</v>
      </c>
      <c r="Y661" s="91">
        <v>-3.65784722089302E-2</v>
      </c>
      <c r="Z661" s="92">
        <v>14.4923086879426</v>
      </c>
      <c r="AA661" s="91">
        <v>5.0312874602241202E-2</v>
      </c>
      <c r="AB661" s="92">
        <v>25.929315821034798</v>
      </c>
      <c r="AC661" s="91"/>
      <c r="AD661" s="92"/>
      <c r="AE661" s="91"/>
      <c r="AF661" s="93"/>
      <c r="AG661" s="91">
        <v>3.0486151899822302E-3</v>
      </c>
      <c r="AH661" s="92">
        <v>-0.60136843312648103</v>
      </c>
      <c r="AI661" s="91">
        <v>-6.1737017758787304E-3</v>
      </c>
      <c r="AJ661" s="92">
        <v>13.8660055023211</v>
      </c>
      <c r="AK661" s="91">
        <v>0.10925934070837701</v>
      </c>
      <c r="AL661" s="91">
        <v>5.7296724027764902E-2</v>
      </c>
      <c r="AM661" s="92">
        <v>35.522886346851003</v>
      </c>
      <c r="AN661" s="3"/>
      <c r="AO661" s="94">
        <v>2.0705263801573899E-2</v>
      </c>
      <c r="AP661" s="94">
        <v>-3.1793830657988999E-2</v>
      </c>
      <c r="AQ661" s="94">
        <v>5.1918901353929001E-2</v>
      </c>
      <c r="AR661" s="94">
        <v>-8.9618520575604599E-2</v>
      </c>
      <c r="AS661" s="95">
        <v>8</v>
      </c>
      <c r="AT661" s="95">
        <v>4</v>
      </c>
      <c r="AU661" s="95">
        <v>7</v>
      </c>
      <c r="AV661" s="96">
        <v>5</v>
      </c>
      <c r="AW661" s="3"/>
      <c r="AX661" s="97">
        <v>9.1655213903141006E-2</v>
      </c>
      <c r="AY661" s="98">
        <v>0.29529719660968101</v>
      </c>
      <c r="AZ661" s="98">
        <v>0.82881689983241802</v>
      </c>
      <c r="BA661" s="98">
        <v>0.40037799602941998</v>
      </c>
      <c r="BB661" s="89">
        <v>9.4427356393225591E-3</v>
      </c>
      <c r="BC661" s="99">
        <v>-18.366136924974899</v>
      </c>
      <c r="BD661" s="86">
        <v>43874</v>
      </c>
      <c r="BE661" s="86">
        <v>43913</v>
      </c>
      <c r="BF661" s="95"/>
      <c r="BG661" s="86"/>
      <c r="BH661" s="3"/>
    </row>
    <row r="662" spans="1:60" x14ac:dyDescent="0.25">
      <c r="A662" s="3"/>
      <c r="B662" s="81" t="s">
        <v>1785</v>
      </c>
      <c r="C662" s="81" t="s">
        <v>4688</v>
      </c>
      <c r="D662" s="81" t="s">
        <v>767</v>
      </c>
      <c r="E662" s="82" t="s">
        <v>1197</v>
      </c>
      <c r="F662" s="82" t="s">
        <v>1106</v>
      </c>
      <c r="G662" s="83" t="s">
        <v>1121</v>
      </c>
      <c r="H662" s="84" t="s">
        <v>1133</v>
      </c>
      <c r="I662" s="85" t="s">
        <v>3480</v>
      </c>
      <c r="J662" s="85" t="s">
        <v>4689</v>
      </c>
      <c r="K662" s="3"/>
      <c r="L662" s="86">
        <v>44029</v>
      </c>
      <c r="M662" s="87">
        <v>1089.78769999929</v>
      </c>
      <c r="N662" s="88">
        <v>1089.78769999929</v>
      </c>
      <c r="O662" s="88">
        <v>1149.45229999907</v>
      </c>
      <c r="P662" s="89">
        <f t="shared" si="10"/>
        <v>0.94809301786613653</v>
      </c>
      <c r="Q662" s="86">
        <v>43874</v>
      </c>
      <c r="R662" s="90">
        <v>33312070.155999999</v>
      </c>
      <c r="S662" s="90">
        <v>23123905.795312501</v>
      </c>
      <c r="T662" s="3"/>
      <c r="U662" s="91">
        <v>-2.6495337906453599E-3</v>
      </c>
      <c r="V662" s="92">
        <v>0.90782123106691903</v>
      </c>
      <c r="W662" s="91">
        <v>1.6460257054859501E-2</v>
      </c>
      <c r="X662" s="92">
        <v>1.65453532135871</v>
      </c>
      <c r="Y662" s="91">
        <v>-4.4944299766066301E-2</v>
      </c>
      <c r="Z662" s="92">
        <v>13.655725932229</v>
      </c>
      <c r="AA662" s="91">
        <v>3.20475304051797E-2</v>
      </c>
      <c r="AB662" s="92">
        <v>24.102781401306899</v>
      </c>
      <c r="AC662" s="91">
        <v>7.4290522074079504E-2</v>
      </c>
      <c r="AD662" s="92">
        <v>32.777248159807598</v>
      </c>
      <c r="AE662" s="91"/>
      <c r="AF662" s="93"/>
      <c r="AG662" s="91">
        <v>2.2312726705422401E-3</v>
      </c>
      <c r="AH662" s="92">
        <v>-0.68310268507048</v>
      </c>
      <c r="AI662" s="91">
        <v>-1.56061339512235E-2</v>
      </c>
      <c r="AJ662" s="92">
        <v>12.9227622847829</v>
      </c>
      <c r="AK662" s="91">
        <v>8.9787699998851195E-2</v>
      </c>
      <c r="AL662" s="91">
        <v>3.7214869118542999E-2</v>
      </c>
      <c r="AM662" s="92">
        <v>37.711533632769701</v>
      </c>
      <c r="AN662" s="3"/>
      <c r="AO662" s="94">
        <v>2.0656397611674E-2</v>
      </c>
      <c r="AP662" s="94">
        <v>-3.18402116317884E-2</v>
      </c>
      <c r="AQ662" s="94">
        <v>5.0407029724738102E-2</v>
      </c>
      <c r="AR662" s="94">
        <v>-9.0966097199270707E-2</v>
      </c>
      <c r="AS662" s="95">
        <v>8</v>
      </c>
      <c r="AT662" s="95">
        <v>4</v>
      </c>
      <c r="AU662" s="95">
        <v>7</v>
      </c>
      <c r="AV662" s="96">
        <v>5</v>
      </c>
      <c r="AW662" s="3"/>
      <c r="AX662" s="97">
        <v>9.1633094909047905E-2</v>
      </c>
      <c r="AY662" s="98">
        <v>0.111682026808353</v>
      </c>
      <c r="AZ662" s="98">
        <v>0.76076968092365904</v>
      </c>
      <c r="BA662" s="98">
        <v>0.15045252315780999</v>
      </c>
      <c r="BB662" s="89">
        <v>9.4398136027848498E-3</v>
      </c>
      <c r="BC662" s="99">
        <v>-18.518219503253899</v>
      </c>
      <c r="BD662" s="86">
        <v>43874</v>
      </c>
      <c r="BE662" s="86">
        <v>43913</v>
      </c>
      <c r="BF662" s="95"/>
      <c r="BG662" s="86"/>
      <c r="BH662" s="3"/>
    </row>
    <row r="663" spans="1:60" x14ac:dyDescent="0.25">
      <c r="A663" s="3"/>
      <c r="B663" s="81" t="s">
        <v>1786</v>
      </c>
      <c r="C663" s="81" t="s">
        <v>4690</v>
      </c>
      <c r="D663" s="81" t="s">
        <v>767</v>
      </c>
      <c r="E663" s="82" t="s">
        <v>1198</v>
      </c>
      <c r="F663" s="82" t="s">
        <v>1106</v>
      </c>
      <c r="G663" s="83" t="s">
        <v>1121</v>
      </c>
      <c r="H663" s="84" t="s">
        <v>1133</v>
      </c>
      <c r="I663" s="85" t="s">
        <v>3480</v>
      </c>
      <c r="J663" s="85" t="s">
        <v>4691</v>
      </c>
      <c r="K663" s="3"/>
      <c r="L663" s="86">
        <v>44029</v>
      </c>
      <c r="M663" s="87">
        <v>1113.9342000000199</v>
      </c>
      <c r="N663" s="88">
        <v>1113.9342000000199</v>
      </c>
      <c r="O663" s="88">
        <v>1170.1934999991199</v>
      </c>
      <c r="P663" s="89">
        <f t="shared" si="10"/>
        <v>0.95192307938888543</v>
      </c>
      <c r="Q663" s="86">
        <v>43874</v>
      </c>
      <c r="R663" s="90">
        <v>3748220.6540000001</v>
      </c>
      <c r="S663" s="90">
        <v>3060597.13214844</v>
      </c>
      <c r="T663" s="3"/>
      <c r="U663" s="91">
        <v>-2.6235951290800598E-3</v>
      </c>
      <c r="V663" s="92">
        <v>0.91041509722344904</v>
      </c>
      <c r="W663" s="91">
        <v>1.7254532667720899E-2</v>
      </c>
      <c r="X663" s="92">
        <v>1.7339628826448501</v>
      </c>
      <c r="Y663" s="91">
        <v>-4.0412064851843801E-2</v>
      </c>
      <c r="Z663" s="92">
        <v>14.1089494236512</v>
      </c>
      <c r="AA663" s="91">
        <v>4.1922556074496201E-2</v>
      </c>
      <c r="AB663" s="92">
        <v>25.0902839682531</v>
      </c>
      <c r="AC663" s="91">
        <v>9.4922835816833001E-2</v>
      </c>
      <c r="AD663" s="92">
        <v>34.840479534061203</v>
      </c>
      <c r="AE663" s="91"/>
      <c r="AF663" s="93"/>
      <c r="AG663" s="91">
        <v>2.6747975134640001E-3</v>
      </c>
      <c r="AH663" s="92">
        <v>-0.63875020077830402</v>
      </c>
      <c r="AI663" s="91">
        <v>-1.0496990808860599E-2</v>
      </c>
      <c r="AJ663" s="92">
        <v>13.4336765990156</v>
      </c>
      <c r="AK663" s="91">
        <v>0.113934200000658</v>
      </c>
      <c r="AL663" s="91">
        <v>4.7000684091472102E-2</v>
      </c>
      <c r="AM663" s="92">
        <v>40.227143033058397</v>
      </c>
      <c r="AN663" s="3"/>
      <c r="AO663" s="94">
        <v>2.0682970965936E-2</v>
      </c>
      <c r="AP663" s="94">
        <v>-3.1814990847124101E-2</v>
      </c>
      <c r="AQ663" s="94">
        <v>5.1227567344540099E-2</v>
      </c>
      <c r="AR663" s="94">
        <v>-9.0234850951674203E-2</v>
      </c>
      <c r="AS663" s="95">
        <v>8</v>
      </c>
      <c r="AT663" s="95">
        <v>4</v>
      </c>
      <c r="AU663" s="95">
        <v>7</v>
      </c>
      <c r="AV663" s="96">
        <v>5</v>
      </c>
      <c r="AW663" s="3"/>
      <c r="AX663" s="97">
        <v>9.1644610537623503E-2</v>
      </c>
      <c r="AY663" s="98">
        <v>0.21097907318789999</v>
      </c>
      <c r="AZ663" s="98">
        <v>0.79756721616831805</v>
      </c>
      <c r="BA663" s="98">
        <v>0.28521544869454402</v>
      </c>
      <c r="BB663" s="89">
        <v>9.4413488664758898E-3</v>
      </c>
      <c r="BC663" s="99">
        <v>-18.4357031550317</v>
      </c>
      <c r="BD663" s="86">
        <v>43874</v>
      </c>
      <c r="BE663" s="86">
        <v>43913</v>
      </c>
      <c r="BF663" s="95"/>
      <c r="BG663" s="86"/>
      <c r="BH663" s="3"/>
    </row>
    <row r="664" spans="1:60" x14ac:dyDescent="0.25">
      <c r="A664" s="3"/>
      <c r="B664" s="81" t="s">
        <v>1787</v>
      </c>
      <c r="C664" s="81" t="s">
        <v>4692</v>
      </c>
      <c r="D664" s="81" t="s">
        <v>767</v>
      </c>
      <c r="E664" s="82" t="s">
        <v>1199</v>
      </c>
      <c r="F664" s="82" t="s">
        <v>1106</v>
      </c>
      <c r="G664" s="83" t="s">
        <v>1121</v>
      </c>
      <c r="H664" s="84" t="s">
        <v>1133</v>
      </c>
      <c r="I664" s="85" t="s">
        <v>3480</v>
      </c>
      <c r="J664" s="85" t="s">
        <v>4693</v>
      </c>
      <c r="K664" s="3"/>
      <c r="L664" s="86">
        <v>44029</v>
      </c>
      <c r="M664" s="87">
        <v>1118.7138999998599</v>
      </c>
      <c r="N664" s="88">
        <v>1118.7138999998599</v>
      </c>
      <c r="O664" s="88">
        <v>1173.05470000021</v>
      </c>
      <c r="P664" s="89">
        <f t="shared" si="10"/>
        <v>0.95367581750421326</v>
      </c>
      <c r="Q664" s="86">
        <v>43874</v>
      </c>
      <c r="R664" s="90">
        <v>372154.66600000003</v>
      </c>
      <c r="S664" s="90">
        <v>310431.42829785199</v>
      </c>
      <c r="T664" s="3"/>
      <c r="U664" s="91">
        <v>-2.6125929589397899E-3</v>
      </c>
      <c r="V664" s="92">
        <v>0.911515314237477</v>
      </c>
      <c r="W664" s="91">
        <v>1.7588869188330102E-2</v>
      </c>
      <c r="X664" s="92">
        <v>1.7673965347057701</v>
      </c>
      <c r="Y664" s="91">
        <v>-3.8360572568308299E-2</v>
      </c>
      <c r="Z664" s="92">
        <v>14.3140986520011</v>
      </c>
      <c r="AA664" s="91">
        <v>4.62581188749027E-2</v>
      </c>
      <c r="AB664" s="92">
        <v>25.523840248293698</v>
      </c>
      <c r="AC664" s="91">
        <v>0.10388606087508399</v>
      </c>
      <c r="AD664" s="92">
        <v>35.736802039900802</v>
      </c>
      <c r="AE664" s="91"/>
      <c r="AF664" s="93"/>
      <c r="AG664" s="91">
        <v>2.8617106108867999E-3</v>
      </c>
      <c r="AH664" s="92">
        <v>-0.62005889103602396</v>
      </c>
      <c r="AI664" s="91">
        <v>-8.1966602701868396E-3</v>
      </c>
      <c r="AJ664" s="92">
        <v>13.663709652886601</v>
      </c>
      <c r="AK664" s="91">
        <v>0.11871389999942</v>
      </c>
      <c r="AL664" s="91">
        <v>5.3745054305181797E-2</v>
      </c>
      <c r="AM664" s="92">
        <v>37.5448329149513</v>
      </c>
      <c r="AN664" s="3"/>
      <c r="AO664" s="94">
        <v>2.0694121985798099E-2</v>
      </c>
      <c r="AP664" s="94">
        <v>-3.1804429852854803E-2</v>
      </c>
      <c r="AQ664" s="94">
        <v>5.15731630348455E-2</v>
      </c>
      <c r="AR664" s="94">
        <v>-8.9797372208559004E-2</v>
      </c>
      <c r="AS664" s="95">
        <v>8</v>
      </c>
      <c r="AT664" s="95">
        <v>4</v>
      </c>
      <c r="AU664" s="95">
        <v>7</v>
      </c>
      <c r="AV664" s="96">
        <v>5</v>
      </c>
      <c r="AW664" s="3"/>
      <c r="AX664" s="97">
        <v>9.1609955039166399E-2</v>
      </c>
      <c r="AY664" s="98">
        <v>0.25470890341375702</v>
      </c>
      <c r="AZ664" s="98">
        <v>0.81361879789255898</v>
      </c>
      <c r="BA664" s="98">
        <v>0.34494413785614603</v>
      </c>
      <c r="BB664" s="89">
        <v>9.4380609743075199E-3</v>
      </c>
      <c r="BC664" s="99">
        <v>-18.389338536391701</v>
      </c>
      <c r="BD664" s="86">
        <v>43874</v>
      </c>
      <c r="BE664" s="86">
        <v>43913</v>
      </c>
      <c r="BF664" s="95"/>
      <c r="BG664" s="86"/>
      <c r="BH664" s="3"/>
    </row>
    <row r="665" spans="1:60" x14ac:dyDescent="0.25">
      <c r="A665" s="3"/>
      <c r="B665" s="81" t="s">
        <v>155</v>
      </c>
      <c r="C665" s="81" t="s">
        <v>4694</v>
      </c>
      <c r="D665" s="81" t="s">
        <v>767</v>
      </c>
      <c r="E665" s="82" t="s">
        <v>1200</v>
      </c>
      <c r="F665" s="82" t="s">
        <v>1106</v>
      </c>
      <c r="G665" s="83" t="s">
        <v>1121</v>
      </c>
      <c r="H665" s="84" t="s">
        <v>1133</v>
      </c>
      <c r="I665" s="85" t="s">
        <v>3480</v>
      </c>
      <c r="J665" s="85" t="s">
        <v>1096</v>
      </c>
      <c r="K665" s="3"/>
      <c r="L665" s="86">
        <v>44029</v>
      </c>
      <c r="M665" s="87">
        <v>1125.86800000072</v>
      </c>
      <c r="N665" s="88">
        <v>1125.86800000072</v>
      </c>
      <c r="O665" s="88">
        <v>1182.2301000002799</v>
      </c>
      <c r="P665" s="89">
        <f t="shared" si="10"/>
        <v>0.95232560903368424</v>
      </c>
      <c r="Q665" s="86">
        <v>43874</v>
      </c>
      <c r="R665" s="90">
        <v>541050.24800000002</v>
      </c>
      <c r="S665" s="90">
        <v>370348.36472509801</v>
      </c>
      <c r="T665" s="3"/>
      <c r="U665" s="91">
        <v>-2.6208633480564502E-3</v>
      </c>
      <c r="V665" s="92">
        <v>0.91068827532581098</v>
      </c>
      <c r="W665" s="91">
        <v>1.7337977613351499E-2</v>
      </c>
      <c r="X665" s="92">
        <v>1.7423073772079101</v>
      </c>
      <c r="Y665" s="91">
        <v>-3.9935028554282298E-2</v>
      </c>
      <c r="Z665" s="92">
        <v>14.1566530534037</v>
      </c>
      <c r="AA665" s="91">
        <v>4.2965875732988899E-2</v>
      </c>
      <c r="AB665" s="92">
        <v>25.194615934102298</v>
      </c>
      <c r="AC665" s="91"/>
      <c r="AD665" s="92"/>
      <c r="AE665" s="91"/>
      <c r="AF665" s="93"/>
      <c r="AG665" s="91">
        <v>2.7215593127038998E-3</v>
      </c>
      <c r="AH665" s="92">
        <v>-0.63407402085431397</v>
      </c>
      <c r="AI665" s="91">
        <v>-9.9588187786139298E-3</v>
      </c>
      <c r="AJ665" s="92">
        <v>13.487493802051199</v>
      </c>
      <c r="AK665" s="91">
        <v>0.12586800000106499</v>
      </c>
      <c r="AL665" s="91">
        <v>7.1604085640501594E-2</v>
      </c>
      <c r="AM665" s="92">
        <v>34.685289797314901</v>
      </c>
      <c r="AN665" s="3"/>
      <c r="AO665" s="94">
        <v>2.0685710231191499E-2</v>
      </c>
      <c r="AP665" s="94">
        <v>-3.1812414654268699E-2</v>
      </c>
      <c r="AQ665" s="94">
        <v>5.1313748472239198E-2</v>
      </c>
      <c r="AR665" s="94">
        <v>-9.0159296375495607E-2</v>
      </c>
      <c r="AS665" s="95">
        <v>8</v>
      </c>
      <c r="AT665" s="95">
        <v>4</v>
      </c>
      <c r="AU665" s="95">
        <v>7</v>
      </c>
      <c r="AV665" s="96">
        <v>5</v>
      </c>
      <c r="AW665" s="3"/>
      <c r="AX665" s="97">
        <v>9.1646367700159298E-2</v>
      </c>
      <c r="AY665" s="98">
        <v>0.221465980847597</v>
      </c>
      <c r="AZ665" s="98">
        <v>0.80145580825683305</v>
      </c>
      <c r="BA665" s="98">
        <v>0.29950121554838899</v>
      </c>
      <c r="BB665" s="89">
        <v>9.4415648457106694E-3</v>
      </c>
      <c r="BC665" s="99">
        <v>-18.427140368061401</v>
      </c>
      <c r="BD665" s="86">
        <v>43874</v>
      </c>
      <c r="BE665" s="86">
        <v>43913</v>
      </c>
      <c r="BF665" s="95"/>
      <c r="BG665" s="86"/>
      <c r="BH665" s="3"/>
    </row>
    <row r="666" spans="1:60" x14ac:dyDescent="0.25">
      <c r="A666" s="3"/>
      <c r="B666" s="81" t="s">
        <v>156</v>
      </c>
      <c r="C666" s="81" t="s">
        <v>4695</v>
      </c>
      <c r="D666" s="81" t="s">
        <v>767</v>
      </c>
      <c r="E666" s="82" t="s">
        <v>1201</v>
      </c>
      <c r="F666" s="82" t="s">
        <v>1106</v>
      </c>
      <c r="G666" s="83" t="s">
        <v>1121</v>
      </c>
      <c r="H666" s="84" t="s">
        <v>1133</v>
      </c>
      <c r="I666" s="85" t="s">
        <v>3480</v>
      </c>
      <c r="J666" s="85" t="s">
        <v>1096</v>
      </c>
      <c r="K666" s="3"/>
      <c r="L666" s="86">
        <v>44029</v>
      </c>
      <c r="M666" s="87">
        <v>1105.7260999996199</v>
      </c>
      <c r="N666" s="88">
        <v>1105.7260999996199</v>
      </c>
      <c r="O666" s="88">
        <v>1160.0943</v>
      </c>
      <c r="P666" s="89">
        <f t="shared" si="10"/>
        <v>0.9531346718966035</v>
      </c>
      <c r="Q666" s="86">
        <v>43874</v>
      </c>
      <c r="R666" s="90">
        <v>297921.141</v>
      </c>
      <c r="S666" s="90">
        <v>122835.535320557</v>
      </c>
      <c r="T666" s="3"/>
      <c r="U666" s="91">
        <v>-2.6153105800403899E-3</v>
      </c>
      <c r="V666" s="92">
        <v>0.91124355212741603</v>
      </c>
      <c r="W666" s="91">
        <v>1.7505334944871699E-2</v>
      </c>
      <c r="X666" s="92">
        <v>1.75904311035993</v>
      </c>
      <c r="Y666" s="91">
        <v>-3.89775490912143E-2</v>
      </c>
      <c r="Z666" s="92">
        <v>14.252400999714199</v>
      </c>
      <c r="AA666" s="91">
        <v>4.5059754231260699E-2</v>
      </c>
      <c r="AB666" s="92">
        <v>25.404003783915002</v>
      </c>
      <c r="AC666" s="91"/>
      <c r="AD666" s="92"/>
      <c r="AE666" s="91"/>
      <c r="AF666" s="93"/>
      <c r="AG666" s="91">
        <v>2.81492583599174E-3</v>
      </c>
      <c r="AH666" s="92">
        <v>-0.62473736852552997</v>
      </c>
      <c r="AI666" s="91">
        <v>-8.8790047038855794E-3</v>
      </c>
      <c r="AJ666" s="92">
        <v>13.595475209513101</v>
      </c>
      <c r="AK666" s="91">
        <v>0.105726099998719</v>
      </c>
      <c r="AL666" s="91">
        <v>5.1326279703062E-2</v>
      </c>
      <c r="AM666" s="92">
        <v>35.111311128828703</v>
      </c>
      <c r="AN666" s="3"/>
      <c r="AO666" s="94">
        <v>2.06913644942688E-2</v>
      </c>
      <c r="AP666" s="94">
        <v>-3.1807110630325E-2</v>
      </c>
      <c r="AQ666" s="94">
        <v>5.1486801416103803E-2</v>
      </c>
      <c r="AR666" s="94">
        <v>-9.0005184032634106E-2</v>
      </c>
      <c r="AS666" s="95">
        <v>8</v>
      </c>
      <c r="AT666" s="95">
        <v>4</v>
      </c>
      <c r="AU666" s="95">
        <v>7</v>
      </c>
      <c r="AV666" s="96">
        <v>5</v>
      </c>
      <c r="AW666" s="3"/>
      <c r="AX666" s="97">
        <v>9.1648890282376702E-2</v>
      </c>
      <c r="AY666" s="98">
        <v>0.24250980081592399</v>
      </c>
      <c r="AZ666" s="98">
        <v>0.80925502614445599</v>
      </c>
      <c r="BA666" s="98">
        <v>0.32820146357426</v>
      </c>
      <c r="BB666" s="89">
        <v>9.4418985426364104E-3</v>
      </c>
      <c r="BC666" s="99">
        <v>-18.409736174013201</v>
      </c>
      <c r="BD666" s="86">
        <v>43874</v>
      </c>
      <c r="BE666" s="86">
        <v>43913</v>
      </c>
      <c r="BF666" s="95"/>
      <c r="BG666" s="86"/>
      <c r="BH666" s="3"/>
    </row>
    <row r="667" spans="1:60" x14ac:dyDescent="0.25">
      <c r="A667" s="3"/>
      <c r="B667" s="81" t="s">
        <v>157</v>
      </c>
      <c r="C667" s="81" t="s">
        <v>4696</v>
      </c>
      <c r="D667" s="81" t="s">
        <v>767</v>
      </c>
      <c r="E667" s="82" t="s">
        <v>1202</v>
      </c>
      <c r="F667" s="82" t="s">
        <v>1106</v>
      </c>
      <c r="G667" s="83" t="s">
        <v>1121</v>
      </c>
      <c r="H667" s="84" t="s">
        <v>1133</v>
      </c>
      <c r="I667" s="85" t="s">
        <v>3480</v>
      </c>
      <c r="J667" s="85" t="s">
        <v>1096</v>
      </c>
      <c r="K667" s="3"/>
      <c r="L667" s="86">
        <v>44029</v>
      </c>
      <c r="M667" s="87">
        <v>1110.04209999926</v>
      </c>
      <c r="N667" s="88">
        <v>1110.04209999926</v>
      </c>
      <c r="O667" s="88">
        <v>1164.1017000004599</v>
      </c>
      <c r="P667" s="89">
        <f t="shared" si="10"/>
        <v>0.95356110209169997</v>
      </c>
      <c r="Q667" s="86">
        <v>43874</v>
      </c>
      <c r="R667" s="90">
        <v>735989.38899999997</v>
      </c>
      <c r="S667" s="90">
        <v>377631.44337402302</v>
      </c>
      <c r="T667" s="3"/>
      <c r="U667" s="91">
        <v>-2.61260660681728E-3</v>
      </c>
      <c r="V667" s="92">
        <v>0.91151394944972697</v>
      </c>
      <c r="W667" s="91">
        <v>1.75887672721728E-2</v>
      </c>
      <c r="X667" s="92">
        <v>1.7673863430900401</v>
      </c>
      <c r="Y667" s="91">
        <v>-3.8476210638691603E-2</v>
      </c>
      <c r="Z667" s="92">
        <v>14.3025348449737</v>
      </c>
      <c r="AA667" s="91">
        <v>4.6132603869409601E-2</v>
      </c>
      <c r="AB667" s="92">
        <v>25.511288747744398</v>
      </c>
      <c r="AC667" s="91">
        <v>0.10375368413413499</v>
      </c>
      <c r="AD667" s="92">
        <v>35.723564365820501</v>
      </c>
      <c r="AE667" s="91"/>
      <c r="AF667" s="93"/>
      <c r="AG667" s="91">
        <v>2.8616611125471501E-3</v>
      </c>
      <c r="AH667" s="92">
        <v>-0.620063840869989</v>
      </c>
      <c r="AI667" s="91">
        <v>-8.3158939060012892E-3</v>
      </c>
      <c r="AJ667" s="92">
        <v>13.6517862893088</v>
      </c>
      <c r="AK667" s="91">
        <v>0.110042099999264</v>
      </c>
      <c r="AL667" s="91">
        <v>4.8633484031597597E-2</v>
      </c>
      <c r="AM667" s="92">
        <v>39.129782152944202</v>
      </c>
      <c r="AN667" s="3"/>
      <c r="AO667" s="94">
        <v>2.0694153272415899E-2</v>
      </c>
      <c r="AP667" s="94">
        <v>-3.1804453836230102E-2</v>
      </c>
      <c r="AQ667" s="94">
        <v>5.1573441864093197E-2</v>
      </c>
      <c r="AR667" s="94">
        <v>-8.9907180034933906E-2</v>
      </c>
      <c r="AS667" s="95">
        <v>8</v>
      </c>
      <c r="AT667" s="95">
        <v>4</v>
      </c>
      <c r="AU667" s="95">
        <v>7</v>
      </c>
      <c r="AV667" s="96">
        <v>5</v>
      </c>
      <c r="AW667" s="3"/>
      <c r="AX667" s="97">
        <v>9.1643845219368802E-2</v>
      </c>
      <c r="AY667" s="98">
        <v>0.25331896285024402</v>
      </c>
      <c r="AZ667" s="98">
        <v>0.81323567423805798</v>
      </c>
      <c r="BA667" s="98">
        <v>0.34297307218594097</v>
      </c>
      <c r="BB667" s="89">
        <v>9.4414375088308598E-3</v>
      </c>
      <c r="BC667" s="99">
        <v>-18.399191410833701</v>
      </c>
      <c r="BD667" s="86">
        <v>43874</v>
      </c>
      <c r="BE667" s="86">
        <v>43913</v>
      </c>
      <c r="BF667" s="95"/>
      <c r="BG667" s="86"/>
      <c r="BH667" s="3"/>
    </row>
    <row r="668" spans="1:60" x14ac:dyDescent="0.25">
      <c r="A668" s="3"/>
      <c r="B668" s="81" t="s">
        <v>158</v>
      </c>
      <c r="C668" s="81" t="s">
        <v>4697</v>
      </c>
      <c r="D668" s="81" t="s">
        <v>767</v>
      </c>
      <c r="E668" s="82" t="s">
        <v>1203</v>
      </c>
      <c r="F668" s="82" t="s">
        <v>1106</v>
      </c>
      <c r="G668" s="83" t="s">
        <v>1121</v>
      </c>
      <c r="H668" s="84" t="s">
        <v>1133</v>
      </c>
      <c r="I668" s="85" t="s">
        <v>3480</v>
      </c>
      <c r="J668" s="85" t="s">
        <v>1096</v>
      </c>
      <c r="K668" s="3"/>
      <c r="L668" s="86">
        <v>44029</v>
      </c>
      <c r="M668" s="87">
        <v>1130.5280000008599</v>
      </c>
      <c r="N668" s="88">
        <v>1130.5280000008599</v>
      </c>
      <c r="O668" s="88">
        <v>1184.84640000015</v>
      </c>
      <c r="P668" s="89">
        <f t="shared" si="10"/>
        <v>0.95415574542043324</v>
      </c>
      <c r="Q668" s="86">
        <v>43874</v>
      </c>
      <c r="R668" s="90">
        <v>1753269.7960000001</v>
      </c>
      <c r="S668" s="90">
        <v>1190010.1952597699</v>
      </c>
      <c r="T668" s="3"/>
      <c r="U668" s="91">
        <v>-2.60850455197215E-3</v>
      </c>
      <c r="V668" s="92">
        <v>0.91192415493424095</v>
      </c>
      <c r="W668" s="91">
        <v>1.77144544923067E-2</v>
      </c>
      <c r="X668" s="92">
        <v>1.7799550651034199</v>
      </c>
      <c r="Y668" s="91">
        <v>-3.77699762902921E-2</v>
      </c>
      <c r="Z668" s="92">
        <v>14.3731582798064</v>
      </c>
      <c r="AA668" s="91">
        <v>4.7692312113213099E-2</v>
      </c>
      <c r="AB668" s="92">
        <v>25.667259572132</v>
      </c>
      <c r="AC668" s="91">
        <v>0.10705847111792501</v>
      </c>
      <c r="AD668" s="92">
        <v>36.054043064185002</v>
      </c>
      <c r="AE668" s="91"/>
      <c r="AF668" s="93"/>
      <c r="AG668" s="91">
        <v>2.9317172557057299E-3</v>
      </c>
      <c r="AH668" s="92">
        <v>-0.613058226554131</v>
      </c>
      <c r="AI668" s="91">
        <v>-7.5182689361099602E-3</v>
      </c>
      <c r="AJ668" s="92">
        <v>13.731548786294301</v>
      </c>
      <c r="AK668" s="91">
        <v>0.130528000001505</v>
      </c>
      <c r="AL668" s="91">
        <v>5.37981855559337E-2</v>
      </c>
      <c r="AM668" s="92">
        <v>42.102509122108998</v>
      </c>
      <c r="AN668" s="3"/>
      <c r="AO668" s="94">
        <v>2.0698271238870799E-2</v>
      </c>
      <c r="AP668" s="94">
        <v>-3.1800444618966098E-2</v>
      </c>
      <c r="AQ668" s="94">
        <v>5.1702836737604202E-2</v>
      </c>
      <c r="AR668" s="94">
        <v>-8.9803410743188594E-2</v>
      </c>
      <c r="AS668" s="95">
        <v>8</v>
      </c>
      <c r="AT668" s="95">
        <v>4</v>
      </c>
      <c r="AU668" s="95">
        <v>7</v>
      </c>
      <c r="AV668" s="96">
        <v>5</v>
      </c>
      <c r="AW668" s="3"/>
      <c r="AX668" s="97">
        <v>9.1649348853243301E-2</v>
      </c>
      <c r="AY668" s="98">
        <v>0.26897776657142503</v>
      </c>
      <c r="AZ668" s="98">
        <v>0.81905290962095001</v>
      </c>
      <c r="BA668" s="98">
        <v>0.36436470139733501</v>
      </c>
      <c r="BB668" s="89">
        <v>9.4420477363382806E-3</v>
      </c>
      <c r="BC668" s="99">
        <v>-18.387185039377101</v>
      </c>
      <c r="BD668" s="86">
        <v>43874</v>
      </c>
      <c r="BE668" s="86">
        <v>43913</v>
      </c>
      <c r="BF668" s="95"/>
      <c r="BG668" s="86"/>
      <c r="BH668" s="3"/>
    </row>
    <row r="669" spans="1:60" x14ac:dyDescent="0.25">
      <c r="A669" s="3"/>
      <c r="B669" s="81" t="s">
        <v>159</v>
      </c>
      <c r="C669" s="81" t="s">
        <v>4698</v>
      </c>
      <c r="D669" s="81" t="s">
        <v>768</v>
      </c>
      <c r="E669" s="82" t="s">
        <v>1161</v>
      </c>
      <c r="F669" s="82" t="s">
        <v>1106</v>
      </c>
      <c r="G669" s="83" t="s">
        <v>1121</v>
      </c>
      <c r="H669" s="84" t="s">
        <v>1132</v>
      </c>
      <c r="I669" s="85" t="s">
        <v>3480</v>
      </c>
      <c r="J669" s="85" t="s">
        <v>4699</v>
      </c>
      <c r="K669" s="3"/>
      <c r="L669" s="86">
        <v>44029</v>
      </c>
      <c r="M669" s="87">
        <v>1068.9068999998301</v>
      </c>
      <c r="N669" s="88">
        <v>1068.9068999998301</v>
      </c>
      <c r="O669" s="88">
        <v>1109.1344000008</v>
      </c>
      <c r="P669" s="89">
        <f t="shared" si="10"/>
        <v>0.9637307255090628</v>
      </c>
      <c r="Q669" s="86">
        <v>43874</v>
      </c>
      <c r="R669" s="90">
        <v>199310.568</v>
      </c>
      <c r="S669" s="90">
        <v>114969.10716796901</v>
      </c>
      <c r="T669" s="3"/>
      <c r="U669" s="91">
        <v>-2.2145485318105802E-3</v>
      </c>
      <c r="V669" s="92">
        <v>0.95131975695039706</v>
      </c>
      <c r="W669" s="91">
        <v>1.04723930307955E-2</v>
      </c>
      <c r="X669" s="92">
        <v>1.0557489189522999</v>
      </c>
      <c r="Y669" s="91">
        <v>-3.05260339582674E-2</v>
      </c>
      <c r="Z669" s="92">
        <v>15.0975525130052</v>
      </c>
      <c r="AA669" s="91">
        <v>1.10883199668024E-2</v>
      </c>
      <c r="AB669" s="92">
        <v>22.006860357476398</v>
      </c>
      <c r="AC669" s="91">
        <v>5.6382534310614602E-2</v>
      </c>
      <c r="AD669" s="92">
        <v>30.9864493834611</v>
      </c>
      <c r="AE669" s="91"/>
      <c r="AF669" s="93"/>
      <c r="AG669" s="91">
        <v>1.52518680260982E-3</v>
      </c>
      <c r="AH669" s="92">
        <v>-0.753711271863722</v>
      </c>
      <c r="AI669" s="91">
        <v>-1.3124190995768E-2</v>
      </c>
      <c r="AJ669" s="92">
        <v>13.170956580332099</v>
      </c>
      <c r="AK669" s="91">
        <v>6.8906900000001797E-2</v>
      </c>
      <c r="AL669" s="91">
        <v>2.8722477331029901E-2</v>
      </c>
      <c r="AM669" s="92">
        <v>35.623453632928403</v>
      </c>
      <c r="AN669" s="3"/>
      <c r="AO669" s="94">
        <v>1.22046868309553E-2</v>
      </c>
      <c r="AP669" s="94">
        <v>-2.3253452834069301E-2</v>
      </c>
      <c r="AQ669" s="94">
        <v>3.86239940871747E-2</v>
      </c>
      <c r="AR669" s="94">
        <v>-6.7463474500982598E-2</v>
      </c>
      <c r="AS669" s="95">
        <v>9</v>
      </c>
      <c r="AT669" s="95">
        <v>3</v>
      </c>
      <c r="AU669" s="95">
        <v>7</v>
      </c>
      <c r="AV669" s="96">
        <v>5</v>
      </c>
      <c r="AW669" s="3"/>
      <c r="AX669" s="97">
        <v>6.60897230271075E-2</v>
      </c>
      <c r="AY669" s="98">
        <v>-0.195168371082445</v>
      </c>
      <c r="AZ669" s="98">
        <v>0.64489591539222602</v>
      </c>
      <c r="BA669" s="98">
        <v>-0.24781441759023401</v>
      </c>
      <c r="BB669" s="89">
        <v>6.8029204705180703E-3</v>
      </c>
      <c r="BC669" s="99">
        <v>-13.7945500563947</v>
      </c>
      <c r="BD669" s="86">
        <v>43874</v>
      </c>
      <c r="BE669" s="86">
        <v>43913</v>
      </c>
      <c r="BF669" s="95"/>
      <c r="BG669" s="86"/>
      <c r="BH669" s="3"/>
    </row>
    <row r="670" spans="1:60" x14ac:dyDescent="0.25">
      <c r="A670" s="3"/>
      <c r="B670" s="81" t="s">
        <v>160</v>
      </c>
      <c r="C670" s="81" t="s">
        <v>4700</v>
      </c>
      <c r="D670" s="81" t="s">
        <v>768</v>
      </c>
      <c r="E670" s="82" t="s">
        <v>1162</v>
      </c>
      <c r="F670" s="82" t="s">
        <v>1106</v>
      </c>
      <c r="G670" s="83" t="s">
        <v>1121</v>
      </c>
      <c r="H670" s="84" t="s">
        <v>1132</v>
      </c>
      <c r="I670" s="85" t="s">
        <v>3480</v>
      </c>
      <c r="J670" s="85" t="s">
        <v>1096</v>
      </c>
      <c r="K670" s="3"/>
      <c r="L670" s="86">
        <v>44029</v>
      </c>
      <c r="M670" s="87">
        <v>1092.94969999976</v>
      </c>
      <c r="N670" s="88">
        <v>1092.94969999976</v>
      </c>
      <c r="O670" s="88">
        <v>1128.7094999998801</v>
      </c>
      <c r="P670" s="89">
        <f t="shared" si="10"/>
        <v>0.96831797730051539</v>
      </c>
      <c r="Q670" s="86">
        <v>43874</v>
      </c>
      <c r="R670" s="90">
        <v>3707153.8130000001</v>
      </c>
      <c r="S670" s="90">
        <v>3709883.3381406302</v>
      </c>
      <c r="T670" s="3"/>
      <c r="U670" s="91">
        <v>-2.1839756154804499E-3</v>
      </c>
      <c r="V670" s="92">
        <v>0.95437704858340999</v>
      </c>
      <c r="W670" s="91">
        <v>1.14013216916646E-2</v>
      </c>
      <c r="X670" s="92">
        <v>1.1486417850392201</v>
      </c>
      <c r="Y670" s="91">
        <v>-2.51053612582837E-2</v>
      </c>
      <c r="Z670" s="92">
        <v>15.639619783003599</v>
      </c>
      <c r="AA670" s="91">
        <v>2.0382542496008699E-2</v>
      </c>
      <c r="AB670" s="92">
        <v>22.936282610404302</v>
      </c>
      <c r="AC670" s="91">
        <v>8.0473045554826997E-2</v>
      </c>
      <c r="AD670" s="92">
        <v>33.395500507904202</v>
      </c>
      <c r="AE670" s="91"/>
      <c r="AF670" s="93"/>
      <c r="AG670" s="91">
        <v>2.04672649852E-3</v>
      </c>
      <c r="AH670" s="92">
        <v>-0.70155730227270396</v>
      </c>
      <c r="AI670" s="91">
        <v>-7.0891465129534498E-3</v>
      </c>
      <c r="AJ670" s="92">
        <v>13.7744610286172</v>
      </c>
      <c r="AK670" s="91">
        <v>9.2949699999735499E-2</v>
      </c>
      <c r="AL670" s="91">
        <v>3.9580940818268601E-2</v>
      </c>
      <c r="AM670" s="92">
        <v>39.1435277377022</v>
      </c>
      <c r="AN670" s="3"/>
      <c r="AO670" s="94">
        <v>1.2235661775776001E-2</v>
      </c>
      <c r="AP670" s="94">
        <v>-2.3223583960316301E-2</v>
      </c>
      <c r="AQ670" s="94">
        <v>3.9578918114784797E-2</v>
      </c>
      <c r="AR670" s="94">
        <v>-6.6577309199638002E-2</v>
      </c>
      <c r="AS670" s="95">
        <v>9</v>
      </c>
      <c r="AT670" s="95">
        <v>3</v>
      </c>
      <c r="AU670" s="95">
        <v>7</v>
      </c>
      <c r="AV670" s="96">
        <v>5</v>
      </c>
      <c r="AW670" s="3"/>
      <c r="AX670" s="97">
        <v>6.6104606437802402E-2</v>
      </c>
      <c r="AY670" s="98">
        <v>-6.6232680230882607E-2</v>
      </c>
      <c r="AZ670" s="98">
        <v>0.67817374412970799</v>
      </c>
      <c r="BA670" s="98">
        <v>-8.4444268860920602E-2</v>
      </c>
      <c r="BB670" s="89">
        <v>6.8047011758244503E-3</v>
      </c>
      <c r="BC670" s="99">
        <v>-13.691485718896701</v>
      </c>
      <c r="BD670" s="86">
        <v>43874</v>
      </c>
      <c r="BE670" s="86">
        <v>43913</v>
      </c>
      <c r="BF670" s="95"/>
      <c r="BG670" s="86"/>
      <c r="BH670" s="3"/>
    </row>
    <row r="671" spans="1:60" x14ac:dyDescent="0.25">
      <c r="A671" s="3"/>
      <c r="B671" s="81" t="s">
        <v>161</v>
      </c>
      <c r="C671" s="81" t="s">
        <v>4701</v>
      </c>
      <c r="D671" s="81" t="s">
        <v>768</v>
      </c>
      <c r="E671" s="82" t="s">
        <v>1186</v>
      </c>
      <c r="F671" s="82" t="s">
        <v>1106</v>
      </c>
      <c r="G671" s="83" t="s">
        <v>1121</v>
      </c>
      <c r="H671" s="84" t="s">
        <v>1132</v>
      </c>
      <c r="I671" s="85" t="s">
        <v>3480</v>
      </c>
      <c r="J671" s="85" t="s">
        <v>4702</v>
      </c>
      <c r="K671" s="3"/>
      <c r="L671" s="86">
        <v>44029</v>
      </c>
      <c r="M671" s="87">
        <v>1105.9271000009001</v>
      </c>
      <c r="N671" s="88">
        <v>1105.9271000009001</v>
      </c>
      <c r="O671" s="88">
        <v>1140.4151000008001</v>
      </c>
      <c r="P671" s="89">
        <f t="shared" si="10"/>
        <v>0.96975838008469384</v>
      </c>
      <c r="Q671" s="86">
        <v>43874</v>
      </c>
      <c r="R671" s="90">
        <v>14347435.095000001</v>
      </c>
      <c r="S671" s="90">
        <v>12322859.602640601</v>
      </c>
      <c r="T671" s="3"/>
      <c r="U671" s="91">
        <v>-2.17433866964711E-3</v>
      </c>
      <c r="V671" s="92">
        <v>0.955340743166744</v>
      </c>
      <c r="W671" s="91">
        <v>1.1692404013956499E-2</v>
      </c>
      <c r="X671" s="92">
        <v>1.1777500172684101</v>
      </c>
      <c r="Y671" s="91">
        <v>-2.3402013478516899E-2</v>
      </c>
      <c r="Z671" s="92">
        <v>15.809954560987499</v>
      </c>
      <c r="AA671" s="91">
        <v>2.3970355863639301E-2</v>
      </c>
      <c r="AB671" s="92">
        <v>23.295063947152801</v>
      </c>
      <c r="AC671" s="91">
        <v>8.8073339797119801E-2</v>
      </c>
      <c r="AD671" s="92">
        <v>34.155529932119002</v>
      </c>
      <c r="AE671" s="91"/>
      <c r="AF671" s="93"/>
      <c r="AG671" s="91">
        <v>2.2103548035374799E-3</v>
      </c>
      <c r="AH671" s="92">
        <v>-0.68519447177095605</v>
      </c>
      <c r="AI671" s="91">
        <v>-5.1922313878094402E-3</v>
      </c>
      <c r="AJ671" s="92">
        <v>13.964152541128</v>
      </c>
      <c r="AK671" s="91">
        <v>0.105927100001281</v>
      </c>
      <c r="AL671" s="91">
        <v>4.4403417781722999E-2</v>
      </c>
      <c r="AM671" s="92">
        <v>40.560281827405603</v>
      </c>
      <c r="AN671" s="3"/>
      <c r="AO671" s="94">
        <v>1.2245380312379E-2</v>
      </c>
      <c r="AP671" s="94">
        <v>-2.3214178944726899E-2</v>
      </c>
      <c r="AQ671" s="94">
        <v>3.9877960150988698E-2</v>
      </c>
      <c r="AR671" s="94">
        <v>-6.6299576262317694E-2</v>
      </c>
      <c r="AS671" s="95">
        <v>9</v>
      </c>
      <c r="AT671" s="95">
        <v>3</v>
      </c>
      <c r="AU671" s="95">
        <v>7</v>
      </c>
      <c r="AV671" s="96">
        <v>5</v>
      </c>
      <c r="AW671" s="3"/>
      <c r="AX671" s="97">
        <v>6.6110355322889502E-2</v>
      </c>
      <c r="AY671" s="98">
        <v>-1.6356669243265301E-2</v>
      </c>
      <c r="AZ671" s="98">
        <v>0.69101273699197896</v>
      </c>
      <c r="BA671" s="98">
        <v>-2.08857525869348E-2</v>
      </c>
      <c r="BB671" s="89">
        <v>6.8053786471682504E-3</v>
      </c>
      <c r="BC671" s="99">
        <v>-13.6591755055706</v>
      </c>
      <c r="BD671" s="86">
        <v>43874</v>
      </c>
      <c r="BE671" s="86">
        <v>43913</v>
      </c>
      <c r="BF671" s="95"/>
      <c r="BG671" s="86"/>
      <c r="BH671" s="3"/>
    </row>
    <row r="672" spans="1:60" x14ac:dyDescent="0.25">
      <c r="A672" s="3"/>
      <c r="B672" s="81" t="s">
        <v>162</v>
      </c>
      <c r="C672" s="81" t="s">
        <v>4703</v>
      </c>
      <c r="D672" s="81" t="s">
        <v>768</v>
      </c>
      <c r="E672" s="82" t="s">
        <v>1172</v>
      </c>
      <c r="F672" s="82" t="s">
        <v>1106</v>
      </c>
      <c r="G672" s="83" t="s">
        <v>1121</v>
      </c>
      <c r="H672" s="84" t="s">
        <v>1132</v>
      </c>
      <c r="I672" s="85" t="s">
        <v>3480</v>
      </c>
      <c r="J672" s="85" t="s">
        <v>4704</v>
      </c>
      <c r="K672" s="3"/>
      <c r="L672" s="86">
        <v>44029</v>
      </c>
      <c r="M672" s="87">
        <v>1065.64770000055</v>
      </c>
      <c r="N672" s="88">
        <v>1065.64770000055</v>
      </c>
      <c r="O672" s="88">
        <v>1105.4306000005499</v>
      </c>
      <c r="P672" s="89">
        <f t="shared" si="10"/>
        <v>0.96401139972063365</v>
      </c>
      <c r="Q672" s="86">
        <v>43874</v>
      </c>
      <c r="R672" s="90">
        <v>618165.14199999999</v>
      </c>
      <c r="S672" s="90">
        <v>471872.756099121</v>
      </c>
      <c r="T672" s="3"/>
      <c r="U672" s="91">
        <v>-2.2126180747363798E-3</v>
      </c>
      <c r="V672" s="92">
        <v>0.95151280265781701</v>
      </c>
      <c r="W672" s="91">
        <v>1.05290977353434E-2</v>
      </c>
      <c r="X672" s="92">
        <v>1.06141938940709</v>
      </c>
      <c r="Y672" s="91">
        <v>-3.01947577709143E-2</v>
      </c>
      <c r="Z672" s="92">
        <v>15.130680131740499</v>
      </c>
      <c r="AA672" s="91">
        <v>1.17001070047991E-2</v>
      </c>
      <c r="AB672" s="92">
        <v>22.068039061268799</v>
      </c>
      <c r="AC672" s="91">
        <v>6.0089755421358901E-2</v>
      </c>
      <c r="AD672" s="92">
        <v>31.3571714945429</v>
      </c>
      <c r="AE672" s="91"/>
      <c r="AF672" s="93"/>
      <c r="AG672" s="91">
        <v>1.55706204350281E-3</v>
      </c>
      <c r="AH672" s="92">
        <v>-0.75052374777442299</v>
      </c>
      <c r="AI672" s="91">
        <v>-1.2755689092955399E-2</v>
      </c>
      <c r="AJ672" s="92">
        <v>13.207806770616999</v>
      </c>
      <c r="AK672" s="91">
        <v>6.56477000011364E-2</v>
      </c>
      <c r="AL672" s="91">
        <v>2.9452309860062101E-2</v>
      </c>
      <c r="AM672" s="92">
        <v>33.890583537810002</v>
      </c>
      <c r="AN672" s="3"/>
      <c r="AO672" s="94">
        <v>1.22066078838543E-2</v>
      </c>
      <c r="AP672" s="94">
        <v>-2.32516788846624E-2</v>
      </c>
      <c r="AQ672" s="94">
        <v>3.8682240145135403E-2</v>
      </c>
      <c r="AR672" s="94">
        <v>-6.7408068277509295E-2</v>
      </c>
      <c r="AS672" s="95">
        <v>9</v>
      </c>
      <c r="AT672" s="95">
        <v>3</v>
      </c>
      <c r="AU672" s="95">
        <v>7</v>
      </c>
      <c r="AV672" s="96">
        <v>5</v>
      </c>
      <c r="AW672" s="3"/>
      <c r="AX672" s="97">
        <v>6.6090650483092803E-2</v>
      </c>
      <c r="AY672" s="98">
        <v>-0.186683815203878</v>
      </c>
      <c r="AZ672" s="98">
        <v>0.64708208497450004</v>
      </c>
      <c r="BA672" s="98">
        <v>-0.23710625654530301</v>
      </c>
      <c r="BB672" s="89">
        <v>6.8030336353513098E-3</v>
      </c>
      <c r="BC672" s="99">
        <v>-13.7881563981064</v>
      </c>
      <c r="BD672" s="86">
        <v>43874</v>
      </c>
      <c r="BE672" s="86">
        <v>43913</v>
      </c>
      <c r="BF672" s="95"/>
      <c r="BG672" s="86"/>
      <c r="BH672" s="3"/>
    </row>
    <row r="673" spans="1:60" x14ac:dyDescent="0.25">
      <c r="A673" s="3"/>
      <c r="B673" s="81" t="s">
        <v>163</v>
      </c>
      <c r="C673" s="81" t="s">
        <v>4705</v>
      </c>
      <c r="D673" s="81" t="s">
        <v>768</v>
      </c>
      <c r="E673" s="82" t="s">
        <v>1229</v>
      </c>
      <c r="F673" s="82" t="s">
        <v>1106</v>
      </c>
      <c r="G673" s="83" t="s">
        <v>1121</v>
      </c>
      <c r="H673" s="84" t="s">
        <v>1132</v>
      </c>
      <c r="I673" s="85" t="s">
        <v>3480</v>
      </c>
      <c r="J673" s="85" t="s">
        <v>1096</v>
      </c>
      <c r="K673" s="3"/>
      <c r="L673" s="86">
        <v>44029</v>
      </c>
      <c r="M673" s="87">
        <v>1084.3616000004099</v>
      </c>
      <c r="N673" s="88">
        <v>1084.3616000004099</v>
      </c>
      <c r="O673" s="88">
        <v>1115.3313999995601</v>
      </c>
      <c r="P673" s="89">
        <f t="shared" si="10"/>
        <v>0.97223264762458728</v>
      </c>
      <c r="Q673" s="86">
        <v>43874</v>
      </c>
      <c r="R673" s="90">
        <v>1131849.004</v>
      </c>
      <c r="S673" s="90">
        <v>813165.55503418006</v>
      </c>
      <c r="T673" s="3"/>
      <c r="U673" s="91">
        <v>-2.1579879839919202E-3</v>
      </c>
      <c r="V673" s="92">
        <v>0.95697581173226398</v>
      </c>
      <c r="W673" s="91">
        <v>1.2191439400339701E-2</v>
      </c>
      <c r="X673" s="92">
        <v>1.2276535559067301</v>
      </c>
      <c r="Y673" s="91">
        <v>-2.04761518052692E-2</v>
      </c>
      <c r="Z673" s="92">
        <v>16.102540728315901</v>
      </c>
      <c r="AA673" s="91">
        <v>3.0149762707878801E-2</v>
      </c>
      <c r="AB673" s="92">
        <v>23.913004631583998</v>
      </c>
      <c r="AC673" s="91"/>
      <c r="AD673" s="92"/>
      <c r="AE673" s="91"/>
      <c r="AF673" s="93"/>
      <c r="AG673" s="91">
        <v>2.49022805655841E-3</v>
      </c>
      <c r="AH673" s="92">
        <v>-0.65720714646886302</v>
      </c>
      <c r="AI673" s="91">
        <v>-1.9329719580127901E-3</v>
      </c>
      <c r="AJ673" s="92">
        <v>14.290078484104001</v>
      </c>
      <c r="AK673" s="91">
        <v>9.2871792649093607E-2</v>
      </c>
      <c r="AL673" s="91">
        <v>4.8875058446356E-2</v>
      </c>
      <c r="AM673" s="92">
        <v>33.884131540893598</v>
      </c>
      <c r="AN673" s="3"/>
      <c r="AO673" s="94">
        <v>1.22620541587821E-2</v>
      </c>
      <c r="AP673" s="94">
        <v>-2.31981072302005E-2</v>
      </c>
      <c r="AQ673" s="94">
        <v>4.03911949852045E-2</v>
      </c>
      <c r="AR673" s="94">
        <v>-6.5823888608065304E-2</v>
      </c>
      <c r="AS673" s="95">
        <v>9</v>
      </c>
      <c r="AT673" s="95">
        <v>3</v>
      </c>
      <c r="AU673" s="95">
        <v>7</v>
      </c>
      <c r="AV673" s="96">
        <v>5</v>
      </c>
      <c r="AW673" s="3"/>
      <c r="AX673" s="97">
        <v>6.6121166777156806E-2</v>
      </c>
      <c r="AY673" s="98">
        <v>6.9512367389393107E-2</v>
      </c>
      <c r="AZ673" s="98">
        <v>0.71312013639635596</v>
      </c>
      <c r="BA673" s="98">
        <v>8.8990425731367395E-2</v>
      </c>
      <c r="BB673" s="89">
        <v>6.8066385711608697E-3</v>
      </c>
      <c r="BC673" s="99">
        <v>-13.6038400783291</v>
      </c>
      <c r="BD673" s="86">
        <v>43874</v>
      </c>
      <c r="BE673" s="86">
        <v>43913</v>
      </c>
      <c r="BF673" s="95"/>
      <c r="BG673" s="86"/>
      <c r="BH673" s="3"/>
    </row>
    <row r="674" spans="1:60" x14ac:dyDescent="0.25">
      <c r="A674" s="3"/>
      <c r="B674" s="81" t="s">
        <v>1788</v>
      </c>
      <c r="C674" s="81" t="s">
        <v>4706</v>
      </c>
      <c r="D674" s="81" t="s">
        <v>768</v>
      </c>
      <c r="E674" s="82" t="s">
        <v>1197</v>
      </c>
      <c r="F674" s="82" t="s">
        <v>1106</v>
      </c>
      <c r="G674" s="83" t="s">
        <v>1121</v>
      </c>
      <c r="H674" s="84" t="s">
        <v>1132</v>
      </c>
      <c r="I674" s="85" t="s">
        <v>3480</v>
      </c>
      <c r="J674" s="85" t="s">
        <v>4707</v>
      </c>
      <c r="K674" s="3"/>
      <c r="L674" s="86">
        <v>44029</v>
      </c>
      <c r="M674" s="87">
        <v>1081.31949999928</v>
      </c>
      <c r="N674" s="88">
        <v>1081.31949999928</v>
      </c>
      <c r="O674" s="88">
        <v>1119.7848000004899</v>
      </c>
      <c r="P674" s="89">
        <f t="shared" si="10"/>
        <v>0.96564938191588856</v>
      </c>
      <c r="Q674" s="86">
        <v>43874</v>
      </c>
      <c r="R674" s="90">
        <v>34198839.294</v>
      </c>
      <c r="S674" s="90">
        <v>29506618.337843701</v>
      </c>
      <c r="T674" s="3"/>
      <c r="U674" s="91">
        <v>-2.2017051678631101E-3</v>
      </c>
      <c r="V674" s="92">
        <v>0.95260409334514395</v>
      </c>
      <c r="W674" s="91">
        <v>1.0861351829589701E-2</v>
      </c>
      <c r="X674" s="92">
        <v>1.0946447988317201</v>
      </c>
      <c r="Y674" s="91">
        <v>-2.8259148628421799E-2</v>
      </c>
      <c r="Z674" s="92">
        <v>15.3242410459934</v>
      </c>
      <c r="AA674" s="91">
        <v>1.37545818761282E-2</v>
      </c>
      <c r="AB674" s="92">
        <v>22.273486548423499</v>
      </c>
      <c r="AC674" s="91">
        <v>6.6499318814749103E-2</v>
      </c>
      <c r="AD674" s="92">
        <v>31.998127833881899</v>
      </c>
      <c r="AE674" s="91"/>
      <c r="AF674" s="93"/>
      <c r="AG674" s="91">
        <v>1.74359346783604E-3</v>
      </c>
      <c r="AH674" s="92">
        <v>-0.73187060534110104</v>
      </c>
      <c r="AI674" s="91">
        <v>-1.06008279599337E-2</v>
      </c>
      <c r="AJ674" s="92">
        <v>13.423292883919199</v>
      </c>
      <c r="AK674" s="91">
        <v>8.1319499999226497E-2</v>
      </c>
      <c r="AL674" s="91">
        <v>3.37821602897748E-2</v>
      </c>
      <c r="AM674" s="92">
        <v>36.864713632850901</v>
      </c>
      <c r="AN674" s="3"/>
      <c r="AO674" s="94">
        <v>1.22177183202439E-2</v>
      </c>
      <c r="AP674" s="94">
        <v>-2.3240982039169501E-2</v>
      </c>
      <c r="AQ674" s="94">
        <v>3.90236242146784E-2</v>
      </c>
      <c r="AR674" s="94">
        <v>-6.7092084745163497E-2</v>
      </c>
      <c r="AS674" s="95">
        <v>9</v>
      </c>
      <c r="AT674" s="95">
        <v>3</v>
      </c>
      <c r="AU674" s="95">
        <v>7</v>
      </c>
      <c r="AV674" s="96">
        <v>5</v>
      </c>
      <c r="AW674" s="3"/>
      <c r="AX674" s="97">
        <v>6.6094023248588193E-2</v>
      </c>
      <c r="AY674" s="98">
        <v>-0.158413406693171</v>
      </c>
      <c r="AZ674" s="98">
        <v>0.65444824639871502</v>
      </c>
      <c r="BA674" s="98">
        <v>-0.201404126064745</v>
      </c>
      <c r="BB674" s="89">
        <v>6.8034538676329196E-3</v>
      </c>
      <c r="BC674" s="99">
        <v>-13.751365440926699</v>
      </c>
      <c r="BD674" s="86">
        <v>43874</v>
      </c>
      <c r="BE674" s="86">
        <v>43913</v>
      </c>
      <c r="BF674" s="95"/>
      <c r="BG674" s="86"/>
      <c r="BH674" s="3"/>
    </row>
    <row r="675" spans="1:60" x14ac:dyDescent="0.25">
      <c r="A675" s="3"/>
      <c r="B675" s="81" t="s">
        <v>1789</v>
      </c>
      <c r="C675" s="81" t="s">
        <v>4708</v>
      </c>
      <c r="D675" s="81" t="s">
        <v>768</v>
      </c>
      <c r="E675" s="82" t="s">
        <v>1198</v>
      </c>
      <c r="F675" s="82" t="s">
        <v>1106</v>
      </c>
      <c r="G675" s="83" t="s">
        <v>1121</v>
      </c>
      <c r="H675" s="84" t="s">
        <v>1132</v>
      </c>
      <c r="I675" s="85" t="s">
        <v>3480</v>
      </c>
      <c r="J675" s="85" t="s">
        <v>4709</v>
      </c>
      <c r="K675" s="3"/>
      <c r="L675" s="86">
        <v>44029</v>
      </c>
      <c r="M675" s="87">
        <v>1102.6594999991401</v>
      </c>
      <c r="N675" s="88">
        <v>1102.6594999991401</v>
      </c>
      <c r="O675" s="88">
        <v>1137.77040000074</v>
      </c>
      <c r="P675" s="89">
        <f t="shared" si="10"/>
        <v>0.96914061044163469</v>
      </c>
      <c r="Q675" s="86">
        <v>43874</v>
      </c>
      <c r="R675" s="90">
        <v>3893790.5550000002</v>
      </c>
      <c r="S675" s="90">
        <v>3118833.1077617202</v>
      </c>
      <c r="T675" s="3"/>
      <c r="U675" s="91">
        <v>-2.17851064098795E-3</v>
      </c>
      <c r="V675" s="92">
        <v>0.95492354603266005</v>
      </c>
      <c r="W675" s="91">
        <v>1.15677251887973E-2</v>
      </c>
      <c r="X675" s="92">
        <v>1.16528213475249</v>
      </c>
      <c r="Y675" s="91">
        <v>-2.4132780873514999E-2</v>
      </c>
      <c r="Z675" s="92">
        <v>15.736877821487701</v>
      </c>
      <c r="AA675" s="91">
        <v>2.2431356330344002E-2</v>
      </c>
      <c r="AB675" s="92">
        <v>23.141163993830599</v>
      </c>
      <c r="AC675" s="91">
        <v>8.4809288599062699E-2</v>
      </c>
      <c r="AD675" s="92">
        <v>33.829124812327798</v>
      </c>
      <c r="AE675" s="91"/>
      <c r="AF675" s="93"/>
      <c r="AG675" s="91">
        <v>2.1401344547484799E-3</v>
      </c>
      <c r="AH675" s="92">
        <v>-0.69221650664985601</v>
      </c>
      <c r="AI675" s="91">
        <v>-6.0060103387513698E-3</v>
      </c>
      <c r="AJ675" s="92">
        <v>13.8827746460302</v>
      </c>
      <c r="AK675" s="91">
        <v>0.102659499998554</v>
      </c>
      <c r="AL675" s="91">
        <v>4.2476519061892801E-2</v>
      </c>
      <c r="AM675" s="92">
        <v>39.099673032818799</v>
      </c>
      <c r="AN675" s="3"/>
      <c r="AO675" s="94">
        <v>1.22412385571806E-2</v>
      </c>
      <c r="AP675" s="94">
        <v>-2.3218190293846402E-2</v>
      </c>
      <c r="AQ675" s="94">
        <v>3.9749710467731299E-2</v>
      </c>
      <c r="AR675" s="94">
        <v>-6.6418810674804304E-2</v>
      </c>
      <c r="AS675" s="95">
        <v>9</v>
      </c>
      <c r="AT675" s="95">
        <v>3</v>
      </c>
      <c r="AU675" s="95">
        <v>7</v>
      </c>
      <c r="AV675" s="96">
        <v>5</v>
      </c>
      <c r="AW675" s="3"/>
      <c r="AX675" s="97">
        <v>6.61079337175033E-2</v>
      </c>
      <c r="AY675" s="98">
        <v>-3.7749935132581E-2</v>
      </c>
      <c r="AZ675" s="98">
        <v>0.68550525380851501</v>
      </c>
      <c r="BA675" s="98">
        <v>-4.8171442881027801E-2</v>
      </c>
      <c r="BB675" s="89">
        <v>6.80509246262773E-3</v>
      </c>
      <c r="BC675" s="99">
        <v>-13.673057411302601</v>
      </c>
      <c r="BD675" s="86">
        <v>43874</v>
      </c>
      <c r="BE675" s="86">
        <v>43913</v>
      </c>
      <c r="BF675" s="95"/>
      <c r="BG675" s="86"/>
      <c r="BH675" s="3"/>
    </row>
    <row r="676" spans="1:60" x14ac:dyDescent="0.25">
      <c r="A676" s="3"/>
      <c r="B676" s="81" t="s">
        <v>1790</v>
      </c>
      <c r="C676" s="81" t="s">
        <v>4710</v>
      </c>
      <c r="D676" s="81" t="s">
        <v>768</v>
      </c>
      <c r="E676" s="82" t="s">
        <v>1199</v>
      </c>
      <c r="F676" s="82" t="s">
        <v>1106</v>
      </c>
      <c r="G676" s="83" t="s">
        <v>1121</v>
      </c>
      <c r="H676" s="84" t="s">
        <v>1132</v>
      </c>
      <c r="I676" s="85" t="s">
        <v>3480</v>
      </c>
      <c r="J676" s="85" t="s">
        <v>4711</v>
      </c>
      <c r="K676" s="3"/>
      <c r="L676" s="86">
        <v>44029</v>
      </c>
      <c r="M676" s="87">
        <v>1082.7762000002001</v>
      </c>
      <c r="N676" s="88">
        <v>1082.7762000002001</v>
      </c>
      <c r="O676" s="88">
        <v>1115.59449999966</v>
      </c>
      <c r="P676" s="89">
        <f t="shared" si="10"/>
        <v>0.97058223216458139</v>
      </c>
      <c r="Q676" s="86">
        <v>43874</v>
      </c>
      <c r="R676" s="90">
        <v>1003596.461</v>
      </c>
      <c r="S676" s="90">
        <v>957367.42763378902</v>
      </c>
      <c r="T676" s="3"/>
      <c r="U676" s="91">
        <v>-2.1689571140086602E-3</v>
      </c>
      <c r="V676" s="92">
        <v>0.95587889873058896</v>
      </c>
      <c r="W676" s="91">
        <v>1.18587631659466E-2</v>
      </c>
      <c r="X676" s="92">
        <v>1.19438593246741</v>
      </c>
      <c r="Y676" s="91">
        <v>-2.2427864775636401E-2</v>
      </c>
      <c r="Z676" s="92">
        <v>15.9073694312683</v>
      </c>
      <c r="AA676" s="91">
        <v>2.6025790124549499E-2</v>
      </c>
      <c r="AB676" s="92">
        <v>23.5006073732511</v>
      </c>
      <c r="AC676" s="91"/>
      <c r="AD676" s="92"/>
      <c r="AE676" s="91"/>
      <c r="AF676" s="93"/>
      <c r="AG676" s="91">
        <v>2.30355302664975E-3</v>
      </c>
      <c r="AH676" s="92">
        <v>-0.67587464945972897</v>
      </c>
      <c r="AI676" s="91">
        <v>-4.1072740223171396E-3</v>
      </c>
      <c r="AJ676" s="92">
        <v>14.0726482776809</v>
      </c>
      <c r="AK676" s="91">
        <v>8.5085043956496506E-2</v>
      </c>
      <c r="AL676" s="91">
        <v>4.4852927898318698E-2</v>
      </c>
      <c r="AM676" s="92">
        <v>33.105456671619301</v>
      </c>
      <c r="AN676" s="3"/>
      <c r="AO676" s="94">
        <v>1.22509817374521E-2</v>
      </c>
      <c r="AP676" s="94">
        <v>-2.3208841756968499E-2</v>
      </c>
      <c r="AQ676" s="94">
        <v>4.0049147364698001E-2</v>
      </c>
      <c r="AR676" s="94">
        <v>-6.6141295827037497E-2</v>
      </c>
      <c r="AS676" s="95">
        <v>9</v>
      </c>
      <c r="AT676" s="95">
        <v>3</v>
      </c>
      <c r="AU676" s="95">
        <v>7</v>
      </c>
      <c r="AV676" s="96">
        <v>5</v>
      </c>
      <c r="AW676" s="3"/>
      <c r="AX676" s="97">
        <v>6.6114036653816599E-2</v>
      </c>
      <c r="AY676" s="98">
        <v>1.2212498933138201E-2</v>
      </c>
      <c r="AZ676" s="98">
        <v>0.69836718483293203</v>
      </c>
      <c r="BA676" s="98">
        <v>1.5607562570039601E-2</v>
      </c>
      <c r="BB676" s="89">
        <v>6.8058063774060398E-3</v>
      </c>
      <c r="BC676" s="99">
        <v>-13.640780767513199</v>
      </c>
      <c r="BD676" s="86">
        <v>43874</v>
      </c>
      <c r="BE676" s="86">
        <v>43913</v>
      </c>
      <c r="BF676" s="95"/>
      <c r="BG676" s="86"/>
      <c r="BH676" s="3"/>
    </row>
    <row r="677" spans="1:60" x14ac:dyDescent="0.25">
      <c r="A677" s="3"/>
      <c r="B677" s="81" t="s">
        <v>164</v>
      </c>
      <c r="C677" s="81" t="s">
        <v>4712</v>
      </c>
      <c r="D677" s="81" t="s">
        <v>768</v>
      </c>
      <c r="E677" s="82" t="s">
        <v>1200</v>
      </c>
      <c r="F677" s="82" t="s">
        <v>1106</v>
      </c>
      <c r="G677" s="83" t="s">
        <v>1121</v>
      </c>
      <c r="H677" s="84" t="s">
        <v>1132</v>
      </c>
      <c r="I677" s="85" t="s">
        <v>3480</v>
      </c>
      <c r="J677" s="85" t="s">
        <v>1096</v>
      </c>
      <c r="K677" s="3"/>
      <c r="L677" s="86">
        <v>44029</v>
      </c>
      <c r="M677" s="87">
        <v>1099.39310000092</v>
      </c>
      <c r="N677" s="88">
        <v>1099.39310000092</v>
      </c>
      <c r="O677" s="88">
        <v>1133.67760000005</v>
      </c>
      <c r="P677" s="89">
        <f t="shared" si="10"/>
        <v>0.96975815699355039</v>
      </c>
      <c r="Q677" s="86">
        <v>43874</v>
      </c>
      <c r="R677" s="90">
        <v>62695.462</v>
      </c>
      <c r="S677" s="90">
        <v>48520.2102252197</v>
      </c>
      <c r="T677" s="3"/>
      <c r="U677" s="91">
        <v>-2.1743731631431698E-3</v>
      </c>
      <c r="V677" s="92">
        <v>0.95533729381713794</v>
      </c>
      <c r="W677" s="91">
        <v>1.1692418176608E-2</v>
      </c>
      <c r="X677" s="92">
        <v>1.1777514335335599</v>
      </c>
      <c r="Y677" s="91">
        <v>-2.3402683961649001E-2</v>
      </c>
      <c r="Z677" s="92">
        <v>15.809887512674299</v>
      </c>
      <c r="AA677" s="91">
        <v>2.3970027685209099E-2</v>
      </c>
      <c r="AB677" s="92">
        <v>23.2950311293243</v>
      </c>
      <c r="AC677" s="91">
        <v>8.8074836741725407E-2</v>
      </c>
      <c r="AD677" s="92">
        <v>34.155679626564996</v>
      </c>
      <c r="AE677" s="91"/>
      <c r="AF677" s="93"/>
      <c r="AG677" s="91">
        <v>2.21018177035148E-3</v>
      </c>
      <c r="AH677" s="92">
        <v>-0.685211775089556</v>
      </c>
      <c r="AI677" s="91">
        <v>-5.1929543242294996E-3</v>
      </c>
      <c r="AJ677" s="92">
        <v>13.9640802474896</v>
      </c>
      <c r="AK677" s="91">
        <v>9.9393100001179804E-2</v>
      </c>
      <c r="AL677" s="91">
        <v>4.5471084342352697E-2</v>
      </c>
      <c r="AM677" s="92">
        <v>34.2226680957829</v>
      </c>
      <c r="AN677" s="3"/>
      <c r="AO677" s="94">
        <v>1.2245447218447199E-2</v>
      </c>
      <c r="AP677" s="94">
        <v>-2.3214220740555899E-2</v>
      </c>
      <c r="AQ677" s="94">
        <v>3.9877939028883702E-2</v>
      </c>
      <c r="AR677" s="94">
        <v>-6.6299825108217206E-2</v>
      </c>
      <c r="AS677" s="95">
        <v>9</v>
      </c>
      <c r="AT677" s="95">
        <v>3</v>
      </c>
      <c r="AU677" s="95">
        <v>7</v>
      </c>
      <c r="AV677" s="96">
        <v>5</v>
      </c>
      <c r="AW677" s="3"/>
      <c r="AX677" s="97">
        <v>6.6110516846456496E-2</v>
      </c>
      <c r="AY677" s="98">
        <v>-1.6362514995876199E-2</v>
      </c>
      <c r="AZ677" s="98">
        <v>0.691010811739034</v>
      </c>
      <c r="BA677" s="98">
        <v>-2.0893205328803802E-2</v>
      </c>
      <c r="BB677" s="89">
        <v>6.8053949870682104E-3</v>
      </c>
      <c r="BC677" s="99">
        <v>-13.6592361003277</v>
      </c>
      <c r="BD677" s="86">
        <v>43874</v>
      </c>
      <c r="BE677" s="86">
        <v>43913</v>
      </c>
      <c r="BF677" s="95"/>
      <c r="BG677" s="86"/>
      <c r="BH677" s="3"/>
    </row>
    <row r="678" spans="1:60" x14ac:dyDescent="0.25">
      <c r="A678" s="3"/>
      <c r="B678" s="81" t="s">
        <v>165</v>
      </c>
      <c r="C678" s="81" t="s">
        <v>4713</v>
      </c>
      <c r="D678" s="81" t="s">
        <v>768</v>
      </c>
      <c r="E678" s="82" t="s">
        <v>1201</v>
      </c>
      <c r="F678" s="82" t="s">
        <v>1106</v>
      </c>
      <c r="G678" s="83" t="s">
        <v>1121</v>
      </c>
      <c r="H678" s="84" t="s">
        <v>1132</v>
      </c>
      <c r="I678" s="85" t="s">
        <v>3480</v>
      </c>
      <c r="J678" s="85" t="s">
        <v>1096</v>
      </c>
      <c r="K678" s="3"/>
      <c r="L678" s="86">
        <v>44029</v>
      </c>
      <c r="M678" s="87">
        <v>1101.7916000001101</v>
      </c>
      <c r="N678" s="88">
        <v>1101.7916000001101</v>
      </c>
      <c r="O678" s="88">
        <v>1135.39310000092</v>
      </c>
      <c r="P678" s="89">
        <f t="shared" si="10"/>
        <v>0.97040540408358777</v>
      </c>
      <c r="Q678" s="86">
        <v>43874</v>
      </c>
      <c r="R678" s="90">
        <v>3951.944</v>
      </c>
      <c r="S678" s="90">
        <v>2061.4819580154399</v>
      </c>
      <c r="T678" s="3"/>
      <c r="U678" s="91">
        <v>-2.1702825961256202E-3</v>
      </c>
      <c r="V678" s="92">
        <v>0.95574635051889301</v>
      </c>
      <c r="W678" s="91">
        <v>1.1817174317911801E-2</v>
      </c>
      <c r="X678" s="92">
        <v>1.1902270476639401</v>
      </c>
      <c r="Y678" s="91">
        <v>-2.2642090543740799E-2</v>
      </c>
      <c r="Z678" s="92">
        <v>15.8859468544688</v>
      </c>
      <c r="AA678" s="91">
        <v>2.55423231647001E-2</v>
      </c>
      <c r="AB678" s="92">
        <v>23.452260677266199</v>
      </c>
      <c r="AC678" s="91">
        <v>9.1380917429050898E-2</v>
      </c>
      <c r="AD678" s="92">
        <v>34.486287695297499</v>
      </c>
      <c r="AE678" s="91"/>
      <c r="AF678" s="93"/>
      <c r="AG678" s="91">
        <v>2.28030058497097E-3</v>
      </c>
      <c r="AH678" s="92">
        <v>-0.67819989362760702</v>
      </c>
      <c r="AI678" s="91">
        <v>-4.3488004739629096E-3</v>
      </c>
      <c r="AJ678" s="92">
        <v>14.048495632509001</v>
      </c>
      <c r="AK678" s="91">
        <v>0.10179160000014199</v>
      </c>
      <c r="AL678" s="91">
        <v>4.4997927499935003E-2</v>
      </c>
      <c r="AM678" s="92">
        <v>37.159554566547698</v>
      </c>
      <c r="AN678" s="3"/>
      <c r="AO678" s="94">
        <v>1.22496099120326E-2</v>
      </c>
      <c r="AP678" s="94">
        <v>-2.3210212983940399E-2</v>
      </c>
      <c r="AQ678" s="94">
        <v>4.0006036497288698E-2</v>
      </c>
      <c r="AR678" s="94">
        <v>-6.6152297843509594E-2</v>
      </c>
      <c r="AS678" s="95">
        <v>9</v>
      </c>
      <c r="AT678" s="95">
        <v>3</v>
      </c>
      <c r="AU678" s="95">
        <v>7</v>
      </c>
      <c r="AV678" s="96">
        <v>5</v>
      </c>
      <c r="AW678" s="3"/>
      <c r="AX678" s="97">
        <v>6.6103183456361903E-2</v>
      </c>
      <c r="AY678" s="98">
        <v>5.5083744622024299E-3</v>
      </c>
      <c r="AZ678" s="98">
        <v>0.69662016528582205</v>
      </c>
      <c r="BA678" s="98">
        <v>7.0387329274836903E-3</v>
      </c>
      <c r="BB678" s="89">
        <v>6.8047028446926597E-3</v>
      </c>
      <c r="BC678" s="99">
        <v>-13.6427462876454</v>
      </c>
      <c r="BD678" s="86">
        <v>43874</v>
      </c>
      <c r="BE678" s="86">
        <v>43913</v>
      </c>
      <c r="BF678" s="95"/>
      <c r="BG678" s="86"/>
      <c r="BH678" s="3"/>
    </row>
    <row r="679" spans="1:60" x14ac:dyDescent="0.25">
      <c r="A679" s="3"/>
      <c r="B679" s="81" t="s">
        <v>166</v>
      </c>
      <c r="C679" s="81" t="s">
        <v>4714</v>
      </c>
      <c r="D679" s="81" t="s">
        <v>768</v>
      </c>
      <c r="E679" s="82" t="s">
        <v>1202</v>
      </c>
      <c r="F679" s="82" t="s">
        <v>1106</v>
      </c>
      <c r="G679" s="83" t="s">
        <v>1121</v>
      </c>
      <c r="H679" s="84" t="s">
        <v>1132</v>
      </c>
      <c r="I679" s="85" t="s">
        <v>3480</v>
      </c>
      <c r="J679" s="85" t="s">
        <v>1096</v>
      </c>
      <c r="K679" s="3"/>
      <c r="L679" s="86">
        <v>44029</v>
      </c>
      <c r="M679" s="87">
        <v>1115.1943999994501</v>
      </c>
      <c r="N679" s="88">
        <v>1115.1943999994501</v>
      </c>
      <c r="O679" s="88">
        <v>1148.7510999999899</v>
      </c>
      <c r="P679" s="89">
        <f t="shared" si="10"/>
        <v>0.97078853722051694</v>
      </c>
      <c r="Q679" s="86">
        <v>43874</v>
      </c>
      <c r="R679" s="90">
        <v>1015157.693</v>
      </c>
      <c r="S679" s="90">
        <v>924855.82451171905</v>
      </c>
      <c r="T679" s="3"/>
      <c r="U679" s="91">
        <v>-2.16755849123729E-3</v>
      </c>
      <c r="V679" s="92">
        <v>0.95601876100772598</v>
      </c>
      <c r="W679" s="91">
        <v>1.19004151420086E-2</v>
      </c>
      <c r="X679" s="92">
        <v>1.19855113007361</v>
      </c>
      <c r="Y679" s="91">
        <v>-2.2184133508744701E-2</v>
      </c>
      <c r="Z679" s="92">
        <v>15.9317425579648</v>
      </c>
      <c r="AA679" s="91">
        <v>2.654051348145E-2</v>
      </c>
      <c r="AB679" s="92">
        <v>23.552079708955699</v>
      </c>
      <c r="AC679" s="91">
        <v>9.3535293213790296E-2</v>
      </c>
      <c r="AD679" s="92">
        <v>34.701725273800498</v>
      </c>
      <c r="AE679" s="91"/>
      <c r="AF679" s="93"/>
      <c r="AG679" s="91">
        <v>2.3268804616236598E-3</v>
      </c>
      <c r="AH679" s="92">
        <v>-0.67354190596233798</v>
      </c>
      <c r="AI679" s="91">
        <v>-3.8355916713044302E-3</v>
      </c>
      <c r="AJ679" s="92">
        <v>14.0998165127821</v>
      </c>
      <c r="AK679" s="91">
        <v>0.11519439999945499</v>
      </c>
      <c r="AL679" s="91">
        <v>4.8425561653857599E-2</v>
      </c>
      <c r="AM679" s="92">
        <v>41.178107749437899</v>
      </c>
      <c r="AN679" s="3"/>
      <c r="AO679" s="94">
        <v>1.2252340788109E-2</v>
      </c>
      <c r="AP679" s="94">
        <v>-2.3207507098959499E-2</v>
      </c>
      <c r="AQ679" s="94">
        <v>4.0091900013067103E-2</v>
      </c>
      <c r="AR679" s="94">
        <v>-6.6101796287548503E-2</v>
      </c>
      <c r="AS679" s="95">
        <v>9</v>
      </c>
      <c r="AT679" s="95">
        <v>3</v>
      </c>
      <c r="AU679" s="95">
        <v>7</v>
      </c>
      <c r="AV679" s="96">
        <v>5</v>
      </c>
      <c r="AW679" s="3"/>
      <c r="AX679" s="97">
        <v>6.6114870454257499E-2</v>
      </c>
      <c r="AY679" s="98">
        <v>1.9361861837495602E-2</v>
      </c>
      <c r="AZ679" s="98">
        <v>0.70020800696238406</v>
      </c>
      <c r="BA679" s="98">
        <v>2.47497884713823E-2</v>
      </c>
      <c r="BB679" s="89">
        <v>6.8059044172696301E-3</v>
      </c>
      <c r="BC679" s="99">
        <v>-13.6361653974018</v>
      </c>
      <c r="BD679" s="86">
        <v>43874</v>
      </c>
      <c r="BE679" s="86">
        <v>43913</v>
      </c>
      <c r="BF679" s="95"/>
      <c r="BG679" s="86"/>
      <c r="BH679" s="3"/>
    </row>
    <row r="680" spans="1:60" x14ac:dyDescent="0.25">
      <c r="A680" s="3"/>
      <c r="B680" s="81" t="s">
        <v>167</v>
      </c>
      <c r="C680" s="81" t="s">
        <v>4715</v>
      </c>
      <c r="D680" s="81" t="s">
        <v>768</v>
      </c>
      <c r="E680" s="82" t="s">
        <v>1203</v>
      </c>
      <c r="F680" s="82" t="s">
        <v>1106</v>
      </c>
      <c r="G680" s="83" t="s">
        <v>1121</v>
      </c>
      <c r="H680" s="84" t="s">
        <v>1132</v>
      </c>
      <c r="I680" s="85" t="s">
        <v>3480</v>
      </c>
      <c r="J680" s="85" t="s">
        <v>1096</v>
      </c>
      <c r="K680" s="3"/>
      <c r="L680" s="86">
        <v>44029</v>
      </c>
      <c r="M680" s="87">
        <v>1116.7396000009001</v>
      </c>
      <c r="N680" s="88">
        <v>1116.7396000009001</v>
      </c>
      <c r="O680" s="88">
        <v>1149.8543999996</v>
      </c>
      <c r="P680" s="89">
        <f t="shared" si="10"/>
        <v>0.9712008755206647</v>
      </c>
      <c r="Q680" s="86">
        <v>43874</v>
      </c>
      <c r="R680" s="90">
        <v>964675.21799999999</v>
      </c>
      <c r="S680" s="90">
        <v>964227.140923828</v>
      </c>
      <c r="T680" s="3"/>
      <c r="U680" s="91">
        <v>-2.1648332703989599E-3</v>
      </c>
      <c r="V680" s="92">
        <v>0.95629128309155897</v>
      </c>
      <c r="W680" s="91">
        <v>1.1983793972831299E-2</v>
      </c>
      <c r="X680" s="92">
        <v>1.20688901315589</v>
      </c>
      <c r="Y680" s="91">
        <v>-2.1696250390050398E-2</v>
      </c>
      <c r="Z680" s="92">
        <v>15.9805308698269</v>
      </c>
      <c r="AA680" s="91">
        <v>2.7570807351367001E-2</v>
      </c>
      <c r="AB680" s="92">
        <v>23.655109095940102</v>
      </c>
      <c r="AC680" s="91">
        <v>9.5728888982266697E-2</v>
      </c>
      <c r="AD680" s="92">
        <v>34.921084850619103</v>
      </c>
      <c r="AE680" s="91"/>
      <c r="AF680" s="93"/>
      <c r="AG680" s="91">
        <v>2.3737652536510701E-3</v>
      </c>
      <c r="AH680" s="92">
        <v>-0.66885342675959703</v>
      </c>
      <c r="AI680" s="91">
        <v>-3.2922231612246798E-3</v>
      </c>
      <c r="AJ680" s="92">
        <v>14.1541533637792</v>
      </c>
      <c r="AK680" s="91">
        <v>0.11673960000014599</v>
      </c>
      <c r="AL680" s="91">
        <v>4.8289311325788703E-2</v>
      </c>
      <c r="AM680" s="92">
        <v>40.723669121973202</v>
      </c>
      <c r="AN680" s="3"/>
      <c r="AO680" s="94">
        <v>1.22551648237277E-2</v>
      </c>
      <c r="AP680" s="94">
        <v>-2.3204835782962601E-2</v>
      </c>
      <c r="AQ680" s="94">
        <v>4.0177276294343797E-2</v>
      </c>
      <c r="AR680" s="94">
        <v>-6.6022256074575097E-2</v>
      </c>
      <c r="AS680" s="95">
        <v>9</v>
      </c>
      <c r="AT680" s="95">
        <v>3</v>
      </c>
      <c r="AU680" s="95">
        <v>7</v>
      </c>
      <c r="AV680" s="96">
        <v>5</v>
      </c>
      <c r="AW680" s="3"/>
      <c r="AX680" s="97">
        <v>6.6116644868961905E-2</v>
      </c>
      <c r="AY680" s="98">
        <v>3.3680427137880997E-2</v>
      </c>
      <c r="AZ680" s="98">
        <v>0.70389424842687698</v>
      </c>
      <c r="BA680" s="98">
        <v>4.3071463393232499E-2</v>
      </c>
      <c r="BB680" s="89">
        <v>6.8061115908767504E-3</v>
      </c>
      <c r="BC680" s="99">
        <v>-13.6269165904814</v>
      </c>
      <c r="BD680" s="86">
        <v>43874</v>
      </c>
      <c r="BE680" s="86">
        <v>43913</v>
      </c>
      <c r="BF680" s="95"/>
      <c r="BG680" s="86"/>
      <c r="BH680" s="3"/>
    </row>
    <row r="681" spans="1:60" x14ac:dyDescent="0.25">
      <c r="A681" s="3"/>
      <c r="B681" s="81" t="s">
        <v>1791</v>
      </c>
      <c r="C681" s="81" t="s">
        <v>4716</v>
      </c>
      <c r="D681" s="81" t="s">
        <v>769</v>
      </c>
      <c r="E681" s="82" t="s">
        <v>1161</v>
      </c>
      <c r="F681" s="82" t="s">
        <v>1100</v>
      </c>
      <c r="G681" s="83" t="s">
        <v>1125</v>
      </c>
      <c r="H681" s="84" t="s">
        <v>1144</v>
      </c>
      <c r="I681" s="85" t="s">
        <v>3480</v>
      </c>
      <c r="J681" s="85" t="s">
        <v>4717</v>
      </c>
      <c r="K681" s="3"/>
      <c r="L681" s="86">
        <v>44029</v>
      </c>
      <c r="M681" s="87">
        <v>2011.8021000009001</v>
      </c>
      <c r="N681" s="88">
        <v>2011.8021000009001</v>
      </c>
      <c r="O681" s="88">
        <v>2011.8021000009001</v>
      </c>
      <c r="P681" s="89">
        <f t="shared" si="10"/>
        <v>1</v>
      </c>
      <c r="Q681" s="86">
        <v>44029</v>
      </c>
      <c r="R681" s="90">
        <v>65897528.910999998</v>
      </c>
      <c r="S681" s="90">
        <v>58617148.840312503</v>
      </c>
      <c r="T681" s="3"/>
      <c r="U681" s="91">
        <v>4.9706795834936202E-7</v>
      </c>
      <c r="V681" s="92">
        <v>1.1728243169272901</v>
      </c>
      <c r="W681" s="91">
        <v>2.8681575713562799E-5</v>
      </c>
      <c r="X681" s="92">
        <v>1.13777734441101E-2</v>
      </c>
      <c r="Y681" s="91">
        <v>3.2193943970924002E-3</v>
      </c>
      <c r="Z681" s="92">
        <v>18.472095348552099</v>
      </c>
      <c r="AA681" s="91">
        <v>9.0555088791006693E-3</v>
      </c>
      <c r="AB681" s="92">
        <v>21.803579248720801</v>
      </c>
      <c r="AC681" s="91">
        <v>2.79677658509172E-2</v>
      </c>
      <c r="AD681" s="92">
        <v>28.144972537498699</v>
      </c>
      <c r="AE681" s="91">
        <v>4.5986712582816801E-2</v>
      </c>
      <c r="AF681" s="93">
        <v>25.438080952968399</v>
      </c>
      <c r="AG681" s="91">
        <v>1.15320835902821E-5</v>
      </c>
      <c r="AH681" s="92">
        <v>-0.90507674376567604</v>
      </c>
      <c r="AI681" s="91">
        <v>3.5758650792558902E-3</v>
      </c>
      <c r="AJ681" s="92">
        <v>14.840962187838199</v>
      </c>
      <c r="AK681" s="91">
        <v>0.68547691457206406</v>
      </c>
      <c r="AL681" s="91">
        <v>3.2983245884679498E-2</v>
      </c>
      <c r="AM681" s="92">
        <v>-53.912976981489898</v>
      </c>
      <c r="AN681" s="3"/>
      <c r="AO681" s="94">
        <v>3.7788189729326399E-4</v>
      </c>
      <c r="AP681" s="94">
        <v>-1.9084502218902301E-4</v>
      </c>
      <c r="AQ681" s="94">
        <v>1.3725193257414501E-3</v>
      </c>
      <c r="AR681" s="94">
        <v>1.15320835902821E-5</v>
      </c>
      <c r="AS681" s="95">
        <v>12</v>
      </c>
      <c r="AT681" s="95">
        <v>0</v>
      </c>
      <c r="AU681" s="95">
        <v>7</v>
      </c>
      <c r="AV681" s="96">
        <v>5</v>
      </c>
      <c r="AW681" s="3"/>
      <c r="AX681" s="97">
        <v>7.2242402471601997E-4</v>
      </c>
      <c r="AY681" s="98">
        <v>-27.029557589441499</v>
      </c>
      <c r="AZ681" s="98">
        <v>0.57821381637495495</v>
      </c>
      <c r="BA681" s="98">
        <v>-14.4169494309463</v>
      </c>
      <c r="BB681" s="89">
        <v>7.4641634312513395E-5</v>
      </c>
      <c r="BC681" s="99">
        <v>-1.9084502191219599E-2</v>
      </c>
      <c r="BD681" s="86">
        <v>43782</v>
      </c>
      <c r="BE681" s="86">
        <v>43783</v>
      </c>
      <c r="BF681" s="95">
        <v>6</v>
      </c>
      <c r="BG681" s="86">
        <v>43790</v>
      </c>
      <c r="BH681" s="3"/>
    </row>
    <row r="682" spans="1:60" x14ac:dyDescent="0.25">
      <c r="A682" s="3"/>
      <c r="B682" s="81" t="s">
        <v>1792</v>
      </c>
      <c r="C682" s="81" t="s">
        <v>4718</v>
      </c>
      <c r="D682" s="81" t="s">
        <v>769</v>
      </c>
      <c r="E682" s="82" t="s">
        <v>1170</v>
      </c>
      <c r="F682" s="82" t="s">
        <v>1100</v>
      </c>
      <c r="G682" s="83" t="s">
        <v>1125</v>
      </c>
      <c r="H682" s="84" t="s">
        <v>1144</v>
      </c>
      <c r="I682" s="85" t="s">
        <v>3480</v>
      </c>
      <c r="J682" s="85" t="s">
        <v>4719</v>
      </c>
      <c r="K682" s="3"/>
      <c r="L682" s="86">
        <v>44029</v>
      </c>
      <c r="M682" s="87">
        <v>1390.4713000003201</v>
      </c>
      <c r="N682" s="88">
        <v>1390.4713000003201</v>
      </c>
      <c r="O682" s="88">
        <v>1390.4713000003201</v>
      </c>
      <c r="P682" s="89">
        <f t="shared" si="10"/>
        <v>1</v>
      </c>
      <c r="Q682" s="86">
        <v>44029</v>
      </c>
      <c r="R682" s="90">
        <v>6864834.648</v>
      </c>
      <c r="S682" s="90">
        <v>6791169.27845312</v>
      </c>
      <c r="T682" s="3"/>
      <c r="U682" s="91">
        <v>1.07877349364571E-6</v>
      </c>
      <c r="V682" s="92">
        <v>1.1728824874808199</v>
      </c>
      <c r="W682" s="91">
        <v>4.5022732592769898E-5</v>
      </c>
      <c r="X682" s="92">
        <v>1.30118891320308E-2</v>
      </c>
      <c r="Y682" s="91">
        <v>4.0791512328723903E-3</v>
      </c>
      <c r="Z682" s="92">
        <v>18.558071032137399</v>
      </c>
      <c r="AA682" s="91">
        <v>1.1449289448137299E-2</v>
      </c>
      <c r="AB682" s="92">
        <v>22.0429573056172</v>
      </c>
      <c r="AC682" s="91">
        <v>3.3690147789457101E-2</v>
      </c>
      <c r="AD682" s="92">
        <v>28.717210731352701</v>
      </c>
      <c r="AE682" s="91">
        <v>5.5553311894982499E-2</v>
      </c>
      <c r="AF682" s="93">
        <v>26.394740884192299</v>
      </c>
      <c r="AG682" s="91">
        <v>2.0784753360203501E-5</v>
      </c>
      <c r="AH682" s="92">
        <v>-0.90415147678868402</v>
      </c>
      <c r="AI682" s="91">
        <v>4.5762081972497998E-3</v>
      </c>
      <c r="AJ682" s="92">
        <v>14.9409964996303</v>
      </c>
      <c r="AK682" s="91">
        <v>0.34315205316699599</v>
      </c>
      <c r="AL682" s="91">
        <v>3.1475107734877397E-2</v>
      </c>
      <c r="AM682" s="92">
        <v>51.457095158693797</v>
      </c>
      <c r="AN682" s="3"/>
      <c r="AO682" s="94">
        <v>3.8600367042818101E-4</v>
      </c>
      <c r="AP682" s="94">
        <v>-1.82602601853432E-4</v>
      </c>
      <c r="AQ682" s="94">
        <v>1.6281001971947299E-3</v>
      </c>
      <c r="AR682" s="94">
        <v>2.0784753360203501E-5</v>
      </c>
      <c r="AS682" s="95">
        <v>12</v>
      </c>
      <c r="AT682" s="95">
        <v>0</v>
      </c>
      <c r="AU682" s="95">
        <v>7</v>
      </c>
      <c r="AV682" s="96">
        <v>5</v>
      </c>
      <c r="AW682" s="3"/>
      <c r="AX682" s="97">
        <v>7.8681300293283098E-4</v>
      </c>
      <c r="AY682" s="98">
        <v>-22.531455703254299</v>
      </c>
      <c r="AZ682" s="98">
        <v>0.58617439500540103</v>
      </c>
      <c r="BA682" s="98">
        <v>-13.833109001177901</v>
      </c>
      <c r="BB682" s="89">
        <v>8.1294464392414102E-5</v>
      </c>
      <c r="BC682" s="99">
        <v>-1.8260260193386599E-2</v>
      </c>
      <c r="BD682" s="86">
        <v>43782</v>
      </c>
      <c r="BE682" s="86">
        <v>43783</v>
      </c>
      <c r="BF682" s="95">
        <v>4</v>
      </c>
      <c r="BG682" s="86">
        <v>43788</v>
      </c>
      <c r="BH682" s="3"/>
    </row>
    <row r="683" spans="1:60" x14ac:dyDescent="0.25">
      <c r="A683" s="3"/>
      <c r="B683" s="81" t="s">
        <v>1793</v>
      </c>
      <c r="C683" s="81" t="s">
        <v>4720</v>
      </c>
      <c r="D683" s="81" t="s">
        <v>769</v>
      </c>
      <c r="E683" s="82" t="s">
        <v>1165</v>
      </c>
      <c r="F683" s="82" t="s">
        <v>1100</v>
      </c>
      <c r="G683" s="83" t="s">
        <v>1125</v>
      </c>
      <c r="H683" s="84" t="s">
        <v>1144</v>
      </c>
      <c r="I683" s="85" t="s">
        <v>3480</v>
      </c>
      <c r="J683" s="85" t="s">
        <v>4721</v>
      </c>
      <c r="K683" s="3"/>
      <c r="L683" s="86">
        <v>44029</v>
      </c>
      <c r="M683" s="87">
        <v>1384.4628999996901</v>
      </c>
      <c r="N683" s="88">
        <v>1384.4628999996901</v>
      </c>
      <c r="O683" s="88">
        <v>1384.4628999996901</v>
      </c>
      <c r="P683" s="89">
        <f t="shared" si="10"/>
        <v>1</v>
      </c>
      <c r="Q683" s="86">
        <v>44029</v>
      </c>
      <c r="R683" s="90">
        <v>95762407.691</v>
      </c>
      <c r="S683" s="90">
        <v>91953291.638500005</v>
      </c>
      <c r="T683" s="3"/>
      <c r="U683" s="91">
        <v>7.9453275247942699E-7</v>
      </c>
      <c r="V683" s="92">
        <v>1.1728540634067</v>
      </c>
      <c r="W683" s="91">
        <v>3.6910982089466402E-5</v>
      </c>
      <c r="X683" s="92">
        <v>1.22007140817004E-2</v>
      </c>
      <c r="Y683" s="91">
        <v>5.0033011011691997E-3</v>
      </c>
      <c r="Z683" s="92">
        <v>18.650486018945202</v>
      </c>
      <c r="AA683" s="91">
        <v>1.38396296333667E-2</v>
      </c>
      <c r="AB683" s="92">
        <v>22.281991324125599</v>
      </c>
      <c r="AC683" s="91">
        <v>3.9016977294522803E-2</v>
      </c>
      <c r="AD683" s="92">
        <v>29.2498936818447</v>
      </c>
      <c r="AE683" s="91">
        <v>6.3470250570389894E-2</v>
      </c>
      <c r="AF683" s="93">
        <v>27.186434751725798</v>
      </c>
      <c r="AG683" s="91">
        <v>1.6252053683274398E-5</v>
      </c>
      <c r="AH683" s="92">
        <v>-0.90460474675637703</v>
      </c>
      <c r="AI683" s="91">
        <v>5.63409889036848E-3</v>
      </c>
      <c r="AJ683" s="92">
        <v>15.046785568949399</v>
      </c>
      <c r="AK683" s="91">
        <v>0.38429678438464199</v>
      </c>
      <c r="AL683" s="91">
        <v>3.4749555257803898E-2</v>
      </c>
      <c r="AM683" s="92">
        <v>55.5715682804585</v>
      </c>
      <c r="AN683" s="3"/>
      <c r="AO683" s="94">
        <v>3.9381910210067899E-4</v>
      </c>
      <c r="AP683" s="94">
        <v>-1.7477996425441201E-4</v>
      </c>
      <c r="AQ683" s="94">
        <v>1.8710189633566201E-3</v>
      </c>
      <c r="AR683" s="94">
        <v>1.6252053683274398E-5</v>
      </c>
      <c r="AS683" s="95">
        <v>12</v>
      </c>
      <c r="AT683" s="95">
        <v>0</v>
      </c>
      <c r="AU683" s="95">
        <v>7</v>
      </c>
      <c r="AV683" s="96">
        <v>5</v>
      </c>
      <c r="AW683" s="3"/>
      <c r="AX683" s="97">
        <v>8.5418830818753102E-4</v>
      </c>
      <c r="AY683" s="98">
        <v>-18.4287105036783</v>
      </c>
      <c r="AZ683" s="98">
        <v>0.59411713553981804</v>
      </c>
      <c r="BA683" s="98">
        <v>-13.0575488593458</v>
      </c>
      <c r="BB683" s="89">
        <v>8.8256056480702199E-5</v>
      </c>
      <c r="BC683" s="99">
        <v>-1.7477996416488398E-2</v>
      </c>
      <c r="BD683" s="86">
        <v>43782</v>
      </c>
      <c r="BE683" s="86">
        <v>43783</v>
      </c>
      <c r="BF683" s="95">
        <v>3</v>
      </c>
      <c r="BG683" s="86">
        <v>43787</v>
      </c>
      <c r="BH683" s="3"/>
    </row>
    <row r="684" spans="1:60" x14ac:dyDescent="0.25">
      <c r="A684" s="3"/>
      <c r="B684" s="81" t="s">
        <v>1794</v>
      </c>
      <c r="C684" s="81" t="s">
        <v>4722</v>
      </c>
      <c r="D684" s="81" t="s">
        <v>769</v>
      </c>
      <c r="E684" s="82" t="s">
        <v>1166</v>
      </c>
      <c r="F684" s="82" t="s">
        <v>1100</v>
      </c>
      <c r="G684" s="83" t="s">
        <v>1125</v>
      </c>
      <c r="H684" s="84" t="s">
        <v>1144</v>
      </c>
      <c r="I684" s="85" t="s">
        <v>3480</v>
      </c>
      <c r="J684" s="85" t="s">
        <v>4723</v>
      </c>
      <c r="K684" s="3"/>
      <c r="L684" s="86">
        <v>44029</v>
      </c>
      <c r="M684" s="87">
        <v>1434.63169999979</v>
      </c>
      <c r="N684" s="88">
        <v>1434.63169999979</v>
      </c>
      <c r="O684" s="88">
        <v>1434.63169999979</v>
      </c>
      <c r="P684" s="89">
        <f t="shared" si="10"/>
        <v>1</v>
      </c>
      <c r="Q684" s="86">
        <v>44029</v>
      </c>
      <c r="R684" s="90">
        <v>253696231.86899999</v>
      </c>
      <c r="S684" s="90">
        <v>224194962.27175</v>
      </c>
      <c r="T684" s="3"/>
      <c r="U684" s="91">
        <v>1.06648712971946E-5</v>
      </c>
      <c r="V684" s="92">
        <v>1.1738410972611699</v>
      </c>
      <c r="W684" s="91">
        <v>3.7675422936445102E-4</v>
      </c>
      <c r="X684" s="92">
        <v>4.61850388091989E-2</v>
      </c>
      <c r="Y684" s="91">
        <v>7.5064100183226401E-3</v>
      </c>
      <c r="Z684" s="92">
        <v>18.900796910660599</v>
      </c>
      <c r="AA684" s="91">
        <v>1.9249000737545399E-2</v>
      </c>
      <c r="AB684" s="92">
        <v>22.822928434558001</v>
      </c>
      <c r="AC684" s="91">
        <v>5.03370177775651E-2</v>
      </c>
      <c r="AD684" s="92">
        <v>30.381897730141599</v>
      </c>
      <c r="AE684" s="91">
        <v>8.0780003676481998E-2</v>
      </c>
      <c r="AF684" s="93">
        <v>28.917410062335001</v>
      </c>
      <c r="AG684" s="91">
        <v>2.02392540813889E-4</v>
      </c>
      <c r="AH684" s="92">
        <v>-0.88599069804331498</v>
      </c>
      <c r="AI684" s="91">
        <v>8.4327322183526104E-3</v>
      </c>
      <c r="AJ684" s="92">
        <v>15.326648901740599</v>
      </c>
      <c r="AK684" s="91">
        <v>0.43463170000002699</v>
      </c>
      <c r="AL684" s="91">
        <v>3.7216123790130999E-2</v>
      </c>
      <c r="AM684" s="92">
        <v>63.037747913680498</v>
      </c>
      <c r="AN684" s="3"/>
      <c r="AO684" s="94">
        <v>3.9972607373783798E-4</v>
      </c>
      <c r="AP684" s="94">
        <v>-1.5855408946663401E-4</v>
      </c>
      <c r="AQ684" s="94">
        <v>2.3018638112262098E-3</v>
      </c>
      <c r="AR684" s="94">
        <v>2.02392540813889E-4</v>
      </c>
      <c r="AS684" s="95">
        <v>12</v>
      </c>
      <c r="AT684" s="95">
        <v>0</v>
      </c>
      <c r="AU684" s="95">
        <v>7</v>
      </c>
      <c r="AV684" s="96">
        <v>5</v>
      </c>
      <c r="AW684" s="3"/>
      <c r="AX684" s="97">
        <v>9.6281533677824895E-4</v>
      </c>
      <c r="AY684" s="98">
        <v>-11.1320901215513</v>
      </c>
      <c r="AZ684" s="98">
        <v>0.61192710741943301</v>
      </c>
      <c r="BA684" s="98">
        <v>-10.7284914942284</v>
      </c>
      <c r="BB684" s="89">
        <v>9.9481095887767905E-5</v>
      </c>
      <c r="BC684" s="99">
        <v>-1.58554089240397E-2</v>
      </c>
      <c r="BD684" s="86">
        <v>43782</v>
      </c>
      <c r="BE684" s="86">
        <v>43783</v>
      </c>
      <c r="BF684" s="95">
        <v>3</v>
      </c>
      <c r="BG684" s="86">
        <v>43787</v>
      </c>
      <c r="BH684" s="3"/>
    </row>
    <row r="685" spans="1:60" x14ac:dyDescent="0.25">
      <c r="A685" s="3"/>
      <c r="B685" s="81" t="s">
        <v>168</v>
      </c>
      <c r="C685" s="81" t="s">
        <v>4724</v>
      </c>
      <c r="D685" s="81" t="s">
        <v>769</v>
      </c>
      <c r="E685" s="82" t="s">
        <v>1177</v>
      </c>
      <c r="F685" s="82" t="s">
        <v>1100</v>
      </c>
      <c r="G685" s="83" t="s">
        <v>1125</v>
      </c>
      <c r="H685" s="84" t="s">
        <v>1144</v>
      </c>
      <c r="I685" s="85" t="s">
        <v>3480</v>
      </c>
      <c r="J685" s="85" t="s">
        <v>4725</v>
      </c>
      <c r="K685" s="3"/>
      <c r="L685" s="86">
        <v>44029</v>
      </c>
      <c r="M685" s="87">
        <v>1108.7572000008099</v>
      </c>
      <c r="N685" s="88">
        <v>1108.7572000008099</v>
      </c>
      <c r="O685" s="88">
        <v>1108.7572000008099</v>
      </c>
      <c r="P685" s="89">
        <f t="shared" si="10"/>
        <v>1</v>
      </c>
      <c r="Q685" s="86">
        <v>44029</v>
      </c>
      <c r="R685" s="90">
        <v>21659561.16</v>
      </c>
      <c r="S685" s="90">
        <v>26687372.422031201</v>
      </c>
      <c r="T685" s="3"/>
      <c r="U685" s="91">
        <v>1.4160199498292099E-5</v>
      </c>
      <c r="V685" s="92">
        <v>1.1741906300812801</v>
      </c>
      <c r="W685" s="91">
        <v>4.7119970258791E-4</v>
      </c>
      <c r="X685" s="92">
        <v>5.5629586131544798E-2</v>
      </c>
      <c r="Y685" s="91">
        <v>8.2872259954456205E-3</v>
      </c>
      <c r="Z685" s="92">
        <v>18.978878508380099</v>
      </c>
      <c r="AA685" s="91">
        <v>2.0811906397284499E-2</v>
      </c>
      <c r="AB685" s="92">
        <v>22.979219000524601</v>
      </c>
      <c r="AC685" s="91">
        <v>5.3250978746291401E-2</v>
      </c>
      <c r="AD685" s="92">
        <v>30.673293827014302</v>
      </c>
      <c r="AE685" s="91">
        <v>6.8386506436581798E-2</v>
      </c>
      <c r="AF685" s="93">
        <v>27.678060338337701</v>
      </c>
      <c r="AG685" s="91">
        <v>2.57381356277619E-4</v>
      </c>
      <c r="AH685" s="92">
        <v>-0.88049181649694197</v>
      </c>
      <c r="AI685" s="91">
        <v>9.2529346657101996E-3</v>
      </c>
      <c r="AJ685" s="92">
        <v>15.408669146476299</v>
      </c>
      <c r="AK685" s="91">
        <v>0.108643896595895</v>
      </c>
      <c r="AL685" s="91">
        <v>2.0256967327441099E-2</v>
      </c>
      <c r="AM685" s="92">
        <v>5.3970904646194002</v>
      </c>
      <c r="AN685" s="3"/>
      <c r="AO685" s="94">
        <v>4.1342170152347502E-4</v>
      </c>
      <c r="AP685" s="94">
        <v>-1.55250732859713E-4</v>
      </c>
      <c r="AQ685" s="94">
        <v>2.4780265412118799E-3</v>
      </c>
      <c r="AR685" s="94">
        <v>2.57381356277619E-4</v>
      </c>
      <c r="AS685" s="95">
        <v>12</v>
      </c>
      <c r="AT685" s="95">
        <v>0</v>
      </c>
      <c r="AU685" s="95">
        <v>7</v>
      </c>
      <c r="AV685" s="96">
        <v>5</v>
      </c>
      <c r="AW685" s="3"/>
      <c r="AX685" s="97">
        <v>1.0035041142782599E-3</v>
      </c>
      <c r="AY685" s="98">
        <v>-9.1763620874553506</v>
      </c>
      <c r="AZ685" s="98">
        <v>0.61716026944941405</v>
      </c>
      <c r="BA685" s="98">
        <v>-9.7638640858931502</v>
      </c>
      <c r="BB685" s="89">
        <v>1.03685934630278E-4</v>
      </c>
      <c r="BC685" s="99">
        <v>-1.5525073290547199E-2</v>
      </c>
      <c r="BD685" s="86">
        <v>43782</v>
      </c>
      <c r="BE685" s="86">
        <v>43783</v>
      </c>
      <c r="BF685" s="95">
        <v>3</v>
      </c>
      <c r="BG685" s="86">
        <v>43787</v>
      </c>
      <c r="BH685" s="3"/>
    </row>
    <row r="686" spans="1:60" x14ac:dyDescent="0.25">
      <c r="A686" s="3"/>
      <c r="B686" s="81" t="s">
        <v>1795</v>
      </c>
      <c r="C686" s="81" t="s">
        <v>4726</v>
      </c>
      <c r="D686" s="81" t="s">
        <v>769</v>
      </c>
      <c r="E686" s="82" t="s">
        <v>1179</v>
      </c>
      <c r="F686" s="82" t="s">
        <v>1100</v>
      </c>
      <c r="G686" s="83" t="s">
        <v>1125</v>
      </c>
      <c r="H686" s="84" t="s">
        <v>1144</v>
      </c>
      <c r="I686" s="85" t="s">
        <v>3480</v>
      </c>
      <c r="J686" s="85" t="s">
        <v>4727</v>
      </c>
      <c r="K686" s="3"/>
      <c r="L686" s="86">
        <v>44029</v>
      </c>
      <c r="M686" s="87">
        <v>1670.37790000066</v>
      </c>
      <c r="N686" s="88">
        <v>1670.37790000066</v>
      </c>
      <c r="O686" s="88">
        <v>1670.37790000066</v>
      </c>
      <c r="P686" s="89">
        <f t="shared" si="10"/>
        <v>1</v>
      </c>
      <c r="Q686" s="86">
        <v>44029</v>
      </c>
      <c r="R686" s="90">
        <v>35041.156000000003</v>
      </c>
      <c r="S686" s="90">
        <v>34935.655969482403</v>
      </c>
      <c r="T686" s="3"/>
      <c r="U686" s="91">
        <v>7.1840549935586801E-6</v>
      </c>
      <c r="V686" s="92">
        <v>1.1734930156308101</v>
      </c>
      <c r="W686" s="91">
        <v>2.28683184104739E-4</v>
      </c>
      <c r="X686" s="92">
        <v>3.1377934283227701E-2</v>
      </c>
      <c r="Y686" s="91">
        <v>4.4046710008842603E-3</v>
      </c>
      <c r="Z686" s="92">
        <v>18.590623008931299</v>
      </c>
      <c r="AA686" s="91">
        <v>1.1420348684623599E-2</v>
      </c>
      <c r="AB686" s="92">
        <v>22.040063229273098</v>
      </c>
      <c r="AC686" s="91">
        <v>3.2787159931103801E-2</v>
      </c>
      <c r="AD686" s="92">
        <v>28.6269119454955</v>
      </c>
      <c r="AE686" s="91">
        <v>5.3298398643164498E-2</v>
      </c>
      <c r="AF686" s="93">
        <v>26.169249558995901</v>
      </c>
      <c r="AG686" s="91">
        <v>1.24837637486053E-4</v>
      </c>
      <c r="AH686" s="92">
        <v>-0.89374618837609898</v>
      </c>
      <c r="AI686" s="91">
        <v>4.8701715713832501E-3</v>
      </c>
      <c r="AJ686" s="92">
        <v>14.970392837043599</v>
      </c>
      <c r="AK686" s="91">
        <v>0.33556508807290802</v>
      </c>
      <c r="AL686" s="91">
        <v>3.0861526278385999E-2</v>
      </c>
      <c r="AM686" s="92">
        <v>50.698398649285103</v>
      </c>
      <c r="AN686" s="3"/>
      <c r="AO686" s="94">
        <v>3.8410814704548102E-4</v>
      </c>
      <c r="AP686" s="94">
        <v>-1.8456144607625899E-4</v>
      </c>
      <c r="AQ686" s="94">
        <v>1.5685097896494E-3</v>
      </c>
      <c r="AR686" s="94">
        <v>1.24837637486053E-4</v>
      </c>
      <c r="AS686" s="95">
        <v>12</v>
      </c>
      <c r="AT686" s="95">
        <v>0</v>
      </c>
      <c r="AU686" s="95">
        <v>7</v>
      </c>
      <c r="AV686" s="96">
        <v>5</v>
      </c>
      <c r="AW686" s="3"/>
      <c r="AX686" s="97">
        <v>7.5032845361192805E-4</v>
      </c>
      <c r="AY686" s="98">
        <v>-23.201529305719301</v>
      </c>
      <c r="AZ686" s="98">
        <v>0.58601318038199701</v>
      </c>
      <c r="BA686" s="98">
        <v>-13.946398506304799</v>
      </c>
      <c r="BB686" s="89">
        <v>7.7525099540736196E-5</v>
      </c>
      <c r="BC686" s="99">
        <v>-1.8456144651509E-2</v>
      </c>
      <c r="BD686" s="86">
        <v>43782</v>
      </c>
      <c r="BE686" s="86">
        <v>43783</v>
      </c>
      <c r="BF686" s="95">
        <v>5</v>
      </c>
      <c r="BG686" s="86">
        <v>43789</v>
      </c>
      <c r="BH686" s="3"/>
    </row>
    <row r="687" spans="1:60" x14ac:dyDescent="0.25">
      <c r="A687" s="3"/>
      <c r="B687" s="81" t="s">
        <v>1796</v>
      </c>
      <c r="C687" s="81" t="s">
        <v>4728</v>
      </c>
      <c r="D687" s="81" t="s">
        <v>770</v>
      </c>
      <c r="E687" s="82" t="s">
        <v>1161</v>
      </c>
      <c r="F687" s="82" t="s">
        <v>1111</v>
      </c>
      <c r="G687" s="83" t="s">
        <v>1120</v>
      </c>
      <c r="H687" s="84" t="s">
        <v>1140</v>
      </c>
      <c r="I687" s="85" t="s">
        <v>3480</v>
      </c>
      <c r="J687" s="85" t="s">
        <v>4729</v>
      </c>
      <c r="K687" s="3"/>
      <c r="L687" s="86">
        <v>44029</v>
      </c>
      <c r="M687" s="87">
        <v>1453.6307999994599</v>
      </c>
      <c r="N687" s="88">
        <v>1453.6307999994599</v>
      </c>
      <c r="O687" s="88">
        <v>1518.7730999998701</v>
      </c>
      <c r="P687" s="89">
        <f t="shared" si="10"/>
        <v>0.95710860298986355</v>
      </c>
      <c r="Q687" s="86">
        <v>43843</v>
      </c>
      <c r="R687" s="90">
        <v>2203888.2230000002</v>
      </c>
      <c r="S687" s="90">
        <v>1779938.72902344</v>
      </c>
      <c r="T687" s="3"/>
      <c r="U687" s="91">
        <v>-1.1122123354653001E-2</v>
      </c>
      <c r="V687" s="92">
        <v>6.0562274666153798E-2</v>
      </c>
      <c r="W687" s="91">
        <v>5.9535122049055603E-2</v>
      </c>
      <c r="X687" s="92">
        <v>5.96202182077832</v>
      </c>
      <c r="Y687" s="91">
        <v>-3.7863275696508901E-2</v>
      </c>
      <c r="Z687" s="92">
        <v>14.363828339192001</v>
      </c>
      <c r="AA687" s="91">
        <v>0.17459306254750101</v>
      </c>
      <c r="AB687" s="92">
        <v>38.3573346155463</v>
      </c>
      <c r="AC687" s="91">
        <v>0.15947084390616501</v>
      </c>
      <c r="AD687" s="92">
        <v>41.295280343038002</v>
      </c>
      <c r="AE687" s="91">
        <v>0.18215706074639501</v>
      </c>
      <c r="AF687" s="93">
        <v>39.0551157693262</v>
      </c>
      <c r="AG687" s="91">
        <v>1.5612049448463901E-2</v>
      </c>
      <c r="AH687" s="92">
        <v>0.65497499272169102</v>
      </c>
      <c r="AI687" s="91">
        <v>2.03297948228283E-2</v>
      </c>
      <c r="AJ687" s="92">
        <v>16.516355162195399</v>
      </c>
      <c r="AK687" s="91">
        <v>0.45363079999864597</v>
      </c>
      <c r="AL687" s="91">
        <v>2.4225875336924201E-2</v>
      </c>
      <c r="AM687" s="92">
        <v>-51.929732768621797</v>
      </c>
      <c r="AN687" s="3"/>
      <c r="AO687" s="94">
        <v>4.4666794239674297E-2</v>
      </c>
      <c r="AP687" s="94">
        <v>-5.1092077091234402E-2</v>
      </c>
      <c r="AQ687" s="94">
        <v>0.115308016100316</v>
      </c>
      <c r="AR687" s="94">
        <v>-0.104082785529463</v>
      </c>
      <c r="AS687" s="95">
        <v>7</v>
      </c>
      <c r="AT687" s="95">
        <v>5</v>
      </c>
      <c r="AU687" s="95">
        <v>9</v>
      </c>
      <c r="AV687" s="96">
        <v>3</v>
      </c>
      <c r="AW687" s="3"/>
      <c r="AX687" s="97">
        <v>0.177505462768313</v>
      </c>
      <c r="AY687" s="98">
        <v>0.99231178913214502</v>
      </c>
      <c r="AZ687" s="98">
        <v>1.1277135045147599</v>
      </c>
      <c r="BA687" s="98">
        <v>1.4068120976408001</v>
      </c>
      <c r="BB687" s="89">
        <v>1.8282630477260701E-2</v>
      </c>
      <c r="BC687" s="99">
        <v>-22.136697048408699</v>
      </c>
      <c r="BD687" s="86">
        <v>43843</v>
      </c>
      <c r="BE687" s="86">
        <v>43910</v>
      </c>
      <c r="BF687" s="95"/>
      <c r="BG687" s="86"/>
      <c r="BH687" s="3"/>
    </row>
    <row r="688" spans="1:60" x14ac:dyDescent="0.25">
      <c r="A688" s="3"/>
      <c r="B688" s="81" t="s">
        <v>169</v>
      </c>
      <c r="C688" s="81" t="s">
        <v>4730</v>
      </c>
      <c r="D688" s="81" t="s">
        <v>770</v>
      </c>
      <c r="E688" s="82" t="s">
        <v>1210</v>
      </c>
      <c r="F688" s="82" t="s">
        <v>1111</v>
      </c>
      <c r="G688" s="83" t="s">
        <v>1120</v>
      </c>
      <c r="H688" s="84" t="s">
        <v>1140</v>
      </c>
      <c r="I688" s="85" t="s">
        <v>3480</v>
      </c>
      <c r="J688" s="85" t="s">
        <v>4731</v>
      </c>
      <c r="K688" s="3"/>
      <c r="L688" s="86">
        <v>44029</v>
      </c>
      <c r="M688" s="87">
        <v>1013.38929999992</v>
      </c>
      <c r="N688" s="88">
        <v>1013.38929999992</v>
      </c>
      <c r="O688" s="88">
        <v>1277.3052999991901</v>
      </c>
      <c r="P688" s="89">
        <f t="shared" si="10"/>
        <v>0.79338064282717891</v>
      </c>
      <c r="Q688" s="86">
        <v>43843</v>
      </c>
      <c r="R688" s="90">
        <v>0</v>
      </c>
      <c r="S688" s="90">
        <v>185088.017442627</v>
      </c>
      <c r="T688" s="3"/>
      <c r="U688" s="91">
        <v>0</v>
      </c>
      <c r="V688" s="92">
        <v>1.17277461013146</v>
      </c>
      <c r="W688" s="91">
        <v>0</v>
      </c>
      <c r="X688" s="92">
        <v>8.5096158727537806E-3</v>
      </c>
      <c r="Y688" s="91">
        <v>-0.20271070208953501</v>
      </c>
      <c r="Z688" s="92">
        <v>-2.1209143001178701</v>
      </c>
      <c r="AA688" s="91">
        <v>-1.1949935538723399E-2</v>
      </c>
      <c r="AB688" s="92">
        <v>19.703034806938401</v>
      </c>
      <c r="AC688" s="91">
        <v>4.7838288974162398E-3</v>
      </c>
      <c r="AD688" s="92">
        <v>25.8265788421268</v>
      </c>
      <c r="AE688" s="91"/>
      <c r="AF688" s="93"/>
      <c r="AG688" s="91">
        <v>0</v>
      </c>
      <c r="AH688" s="92">
        <v>-0.90622995212470403</v>
      </c>
      <c r="AI688" s="91">
        <v>-0.153318905459018</v>
      </c>
      <c r="AJ688" s="92">
        <v>-0.84851486599654902</v>
      </c>
      <c r="AK688" s="91">
        <v>9.9269673773960693E-3</v>
      </c>
      <c r="AL688" s="91">
        <v>4.6462553400488096E-3</v>
      </c>
      <c r="AM688" s="92">
        <v>25.276054833404501</v>
      </c>
      <c r="AN688" s="3"/>
      <c r="AO688" s="94">
        <v>3.43097160111938E-2</v>
      </c>
      <c r="AP688" s="94">
        <v>-5.1014956501603599E-2</v>
      </c>
      <c r="AQ688" s="94">
        <v>0.118039238628699</v>
      </c>
      <c r="AR688" s="94">
        <v>-0.15847536114597499</v>
      </c>
      <c r="AS688" s="95">
        <v>4</v>
      </c>
      <c r="AT688" s="95">
        <v>4</v>
      </c>
      <c r="AU688" s="95">
        <v>6</v>
      </c>
      <c r="AV688" s="96">
        <v>6</v>
      </c>
      <c r="AW688" s="3"/>
      <c r="AX688" s="97">
        <v>0.14519650609843701</v>
      </c>
      <c r="AY688" s="98">
        <v>-0.19714651078948001</v>
      </c>
      <c r="AZ688" s="98">
        <v>0.48680300310570601</v>
      </c>
      <c r="BA688" s="98">
        <v>-0.25536846225531901</v>
      </c>
      <c r="BB688" s="89">
        <v>1.49001669666177E-2</v>
      </c>
      <c r="BC688" s="99">
        <v>-21.711473364994202</v>
      </c>
      <c r="BD688" s="86">
        <v>43843</v>
      </c>
      <c r="BE688" s="86">
        <v>43910</v>
      </c>
      <c r="BF688" s="95"/>
      <c r="BG688" s="86"/>
      <c r="BH688" s="3"/>
    </row>
    <row r="689" spans="1:60" x14ac:dyDescent="0.25">
      <c r="A689" s="3"/>
      <c r="B689" s="81" t="s">
        <v>1797</v>
      </c>
      <c r="C689" s="81" t="s">
        <v>4732</v>
      </c>
      <c r="D689" s="81" t="s">
        <v>770</v>
      </c>
      <c r="E689" s="82" t="s">
        <v>1162</v>
      </c>
      <c r="F689" s="82" t="s">
        <v>1111</v>
      </c>
      <c r="G689" s="83" t="s">
        <v>1120</v>
      </c>
      <c r="H689" s="84" t="s">
        <v>1140</v>
      </c>
      <c r="I689" s="85" t="s">
        <v>3480</v>
      </c>
      <c r="J689" s="85" t="s">
        <v>4733</v>
      </c>
      <c r="K689" s="3"/>
      <c r="L689" s="86">
        <v>44029</v>
      </c>
      <c r="M689" s="87">
        <v>1601.0299999993299</v>
      </c>
      <c r="N689" s="88">
        <v>1601.0299999993299</v>
      </c>
      <c r="O689" s="88">
        <v>1667.7260999996199</v>
      </c>
      <c r="P689" s="89">
        <f t="shared" si="10"/>
        <v>0.96000776146616329</v>
      </c>
      <c r="Q689" s="86">
        <v>43843</v>
      </c>
      <c r="R689" s="90">
        <v>139581.19099999999</v>
      </c>
      <c r="S689" s="90">
        <v>129264.953137451</v>
      </c>
      <c r="T689" s="3"/>
      <c r="U689" s="91">
        <v>-1.11060407998593E-2</v>
      </c>
      <c r="V689" s="92">
        <v>6.21705301455222E-2</v>
      </c>
      <c r="W689" s="91">
        <v>6.0052048176657997E-2</v>
      </c>
      <c r="X689" s="92">
        <v>6.0137144335385502</v>
      </c>
      <c r="Y689" s="91">
        <v>-3.50116061645167E-2</v>
      </c>
      <c r="Z689" s="92">
        <v>14.6489952923876</v>
      </c>
      <c r="AA689" s="91">
        <v>0.181613290382375</v>
      </c>
      <c r="AB689" s="92">
        <v>39.059357399062698</v>
      </c>
      <c r="AC689" s="91">
        <v>0.17336231627996301</v>
      </c>
      <c r="AD689" s="92">
        <v>42.6844275803887</v>
      </c>
      <c r="AE689" s="91">
        <v>0.20345919256040401</v>
      </c>
      <c r="AF689" s="93">
        <v>41.185328950756201</v>
      </c>
      <c r="AG689" s="91">
        <v>1.5892744548182201E-2</v>
      </c>
      <c r="AH689" s="92">
        <v>0.68304450269351902</v>
      </c>
      <c r="AI689" s="91">
        <v>2.3636873382201901E-2</v>
      </c>
      <c r="AJ689" s="92">
        <v>16.8470630181255</v>
      </c>
      <c r="AK689" s="91">
        <v>0.60103000000002804</v>
      </c>
      <c r="AL689" s="91">
        <v>3.05757169262506E-2</v>
      </c>
      <c r="AM689" s="92">
        <v>-37.189812768483499</v>
      </c>
      <c r="AN689" s="3"/>
      <c r="AO689" s="94">
        <v>4.4683769940093002E-2</v>
      </c>
      <c r="AP689" s="94">
        <v>-5.1076655149736298E-2</v>
      </c>
      <c r="AQ689" s="94">
        <v>0.115853860441421</v>
      </c>
      <c r="AR689" s="94">
        <v>-0.103630998461158</v>
      </c>
      <c r="AS689" s="95">
        <v>7</v>
      </c>
      <c r="AT689" s="95">
        <v>5</v>
      </c>
      <c r="AU689" s="95">
        <v>9</v>
      </c>
      <c r="AV689" s="96">
        <v>3</v>
      </c>
      <c r="AW689" s="3"/>
      <c r="AX689" s="97">
        <v>0.17751380642759601</v>
      </c>
      <c r="AY689" s="98">
        <v>1.0297663573674101</v>
      </c>
      <c r="AZ689" s="98">
        <v>1.1494219901160201</v>
      </c>
      <c r="BA689" s="98">
        <v>1.4616646086214999</v>
      </c>
      <c r="BB689" s="89">
        <v>1.8283870507802901E-2</v>
      </c>
      <c r="BC689" s="99">
        <v>-22.051822538516699</v>
      </c>
      <c r="BD689" s="86">
        <v>43843</v>
      </c>
      <c r="BE689" s="86">
        <v>43910</v>
      </c>
      <c r="BF689" s="95"/>
      <c r="BG689" s="86"/>
      <c r="BH689" s="3"/>
    </row>
    <row r="690" spans="1:60" x14ac:dyDescent="0.25">
      <c r="A690" s="3"/>
      <c r="B690" s="81" t="s">
        <v>1798</v>
      </c>
      <c r="C690" s="81" t="s">
        <v>4734</v>
      </c>
      <c r="D690" s="81" t="s">
        <v>770</v>
      </c>
      <c r="E690" s="82" t="s">
        <v>1234</v>
      </c>
      <c r="F690" s="82" t="s">
        <v>1111</v>
      </c>
      <c r="G690" s="83" t="s">
        <v>1120</v>
      </c>
      <c r="H690" s="84" t="s">
        <v>1140</v>
      </c>
      <c r="I690" s="85" t="s">
        <v>3480</v>
      </c>
      <c r="J690" s="85" t="s">
        <v>4735</v>
      </c>
      <c r="K690" s="3"/>
      <c r="L690" s="86">
        <v>44029</v>
      </c>
      <c r="M690" s="87">
        <v>1817.1139000002299</v>
      </c>
      <c r="N690" s="88">
        <v>1817.1139000002299</v>
      </c>
      <c r="O690" s="88">
        <v>1881.58960000053</v>
      </c>
      <c r="P690" s="89">
        <f t="shared" si="10"/>
        <v>0.96573338840718403</v>
      </c>
      <c r="Q690" s="86">
        <v>43843</v>
      </c>
      <c r="R690" s="90">
        <v>1417671.5859999999</v>
      </c>
      <c r="S690" s="90">
        <v>1258582.53372461</v>
      </c>
      <c r="T690" s="3"/>
      <c r="U690" s="91">
        <v>-1.10744554931443E-2</v>
      </c>
      <c r="V690" s="92">
        <v>6.5329060817020904E-2</v>
      </c>
      <c r="W690" s="91">
        <v>6.10692630416452E-2</v>
      </c>
      <c r="X690" s="92">
        <v>6.1154359200372701</v>
      </c>
      <c r="Y690" s="91">
        <v>-2.9380420833149401E-2</v>
      </c>
      <c r="Z690" s="92">
        <v>15.212113825516999</v>
      </c>
      <c r="AA690" s="91">
        <v>0.195537234636431</v>
      </c>
      <c r="AB690" s="92">
        <v>40.451751824468403</v>
      </c>
      <c r="AC690" s="91">
        <v>0.20116302574751899</v>
      </c>
      <c r="AD690" s="92">
        <v>45.464498527173397</v>
      </c>
      <c r="AE690" s="91">
        <v>0.246473736242624</v>
      </c>
      <c r="AF690" s="93">
        <v>45.486783318978297</v>
      </c>
      <c r="AG690" s="91">
        <v>1.64450159245462E-2</v>
      </c>
      <c r="AH690" s="92">
        <v>0.73827164032991299</v>
      </c>
      <c r="AI690" s="91">
        <v>3.0169955483870602E-2</v>
      </c>
      <c r="AJ690" s="92">
        <v>17.500371228292401</v>
      </c>
      <c r="AK690" s="91">
        <v>0.42977386282291302</v>
      </c>
      <c r="AL690" s="91">
        <v>2.6828479987670999E-2</v>
      </c>
      <c r="AM690" s="92">
        <v>28.814275574230098</v>
      </c>
      <c r="AN690" s="3"/>
      <c r="AO690" s="94">
        <v>4.4717183498505599E-2</v>
      </c>
      <c r="AP690" s="94">
        <v>-5.1046339452150299E-2</v>
      </c>
      <c r="AQ690" s="94">
        <v>0.116927568797109</v>
      </c>
      <c r="AR690" s="94">
        <v>-0.10274224890599699</v>
      </c>
      <c r="AS690" s="95">
        <v>7</v>
      </c>
      <c r="AT690" s="95">
        <v>5</v>
      </c>
      <c r="AU690" s="95">
        <v>9</v>
      </c>
      <c r="AV690" s="96">
        <v>3</v>
      </c>
      <c r="AW690" s="3"/>
      <c r="AX690" s="97">
        <v>0.17753095527877999</v>
      </c>
      <c r="AY690" s="98">
        <v>1.10401185699993</v>
      </c>
      <c r="AZ690" s="98">
        <v>1.1924573976339199</v>
      </c>
      <c r="BA690" s="98">
        <v>1.5707506213657301</v>
      </c>
      <c r="BB690" s="89">
        <v>1.8286386467589202E-2</v>
      </c>
      <c r="BC690" s="99">
        <v>-21.884692602529</v>
      </c>
      <c r="BD690" s="86">
        <v>43843</v>
      </c>
      <c r="BE690" s="86">
        <v>43910</v>
      </c>
      <c r="BF690" s="95"/>
      <c r="BG690" s="86"/>
      <c r="BH690" s="3"/>
    </row>
    <row r="691" spans="1:60" x14ac:dyDescent="0.25">
      <c r="A691" s="3"/>
      <c r="B691" s="81" t="s">
        <v>1799</v>
      </c>
      <c r="C691" s="81" t="s">
        <v>4736</v>
      </c>
      <c r="D691" s="81" t="s">
        <v>770</v>
      </c>
      <c r="E691" s="82" t="s">
        <v>1186</v>
      </c>
      <c r="F691" s="82" t="s">
        <v>1111</v>
      </c>
      <c r="G691" s="83" t="s">
        <v>1120</v>
      </c>
      <c r="H691" s="84" t="s">
        <v>1140</v>
      </c>
      <c r="I691" s="85" t="s">
        <v>3480</v>
      </c>
      <c r="J691" s="85" t="s">
        <v>4737</v>
      </c>
      <c r="K691" s="3"/>
      <c r="L691" s="86">
        <v>44029</v>
      </c>
      <c r="M691" s="87">
        <v>1241.3157999999801</v>
      </c>
      <c r="N691" s="88">
        <v>1241.3157999999801</v>
      </c>
      <c r="O691" s="88">
        <v>1304.8107999991601</v>
      </c>
      <c r="P691" s="89">
        <f t="shared" si="10"/>
        <v>0.95133777249604246</v>
      </c>
      <c r="Q691" s="86">
        <v>43843</v>
      </c>
      <c r="R691" s="90">
        <v>859918.40800000005</v>
      </c>
      <c r="S691" s="90">
        <v>802026.18675976596</v>
      </c>
      <c r="T691" s="3"/>
      <c r="U691" s="91">
        <v>-1.11543051243643E-2</v>
      </c>
      <c r="V691" s="92">
        <v>5.7344097695022397E-2</v>
      </c>
      <c r="W691" s="91">
        <v>5.8502021685853799E-2</v>
      </c>
      <c r="X691" s="92">
        <v>5.8587117844581398</v>
      </c>
      <c r="Y691" s="91">
        <v>-4.3539989660566797E-2</v>
      </c>
      <c r="Z691" s="92">
        <v>13.796156942786199</v>
      </c>
      <c r="AA691" s="91">
        <v>0.160680103319464</v>
      </c>
      <c r="AB691" s="92">
        <v>36.9660386927426</v>
      </c>
      <c r="AC691" s="91">
        <v>0.132181744735135</v>
      </c>
      <c r="AD691" s="92">
        <v>38.566370425920503</v>
      </c>
      <c r="AE691" s="91">
        <v>0.14067527521008699</v>
      </c>
      <c r="AF691" s="93">
        <v>34.906937215710101</v>
      </c>
      <c r="AG691" s="91">
        <v>1.50508214010188E-2</v>
      </c>
      <c r="AH691" s="92">
        <v>0.59885218797717199</v>
      </c>
      <c r="AI691" s="91">
        <v>1.3749263871432001E-2</v>
      </c>
      <c r="AJ691" s="92">
        <v>15.8583020670485</v>
      </c>
      <c r="AK691" s="91">
        <v>0.24131579999986599</v>
      </c>
      <c r="AL691" s="91">
        <v>1.3929370034020399E-2</v>
      </c>
      <c r="AM691" s="92">
        <v>-73.161232768557994</v>
      </c>
      <c r="AN691" s="3"/>
      <c r="AO691" s="94">
        <v>4.4632769135205301E-2</v>
      </c>
      <c r="AP691" s="94">
        <v>-5.1122920256602797E-2</v>
      </c>
      <c r="AQ691" s="94">
        <v>0.11421758029609901</v>
      </c>
      <c r="AR691" s="94">
        <v>-0.104985388196801</v>
      </c>
      <c r="AS691" s="95">
        <v>7</v>
      </c>
      <c r="AT691" s="95">
        <v>5</v>
      </c>
      <c r="AU691" s="95">
        <v>9</v>
      </c>
      <c r="AV691" s="96">
        <v>3</v>
      </c>
      <c r="AW691" s="3"/>
      <c r="AX691" s="97">
        <v>0.177489436408796</v>
      </c>
      <c r="AY691" s="98">
        <v>0.91804952175516497</v>
      </c>
      <c r="AZ691" s="98">
        <v>1.0846731485744401</v>
      </c>
      <c r="BA691" s="98">
        <v>1.2984092546193999</v>
      </c>
      <c r="BB691" s="89">
        <v>1.8280218905365499E-2</v>
      </c>
      <c r="BC691" s="99">
        <v>-22.306122849316999</v>
      </c>
      <c r="BD691" s="86">
        <v>43843</v>
      </c>
      <c r="BE691" s="86">
        <v>43910</v>
      </c>
      <c r="BF691" s="95"/>
      <c r="BG691" s="86"/>
      <c r="BH691" s="3"/>
    </row>
    <row r="692" spans="1:60" x14ac:dyDescent="0.25">
      <c r="A692" s="3"/>
      <c r="B692" s="81" t="s">
        <v>170</v>
      </c>
      <c r="C692" s="81" t="s">
        <v>4738</v>
      </c>
      <c r="D692" s="81" t="s">
        <v>770</v>
      </c>
      <c r="E692" s="82" t="s">
        <v>1165</v>
      </c>
      <c r="F692" s="82" t="s">
        <v>1111</v>
      </c>
      <c r="G692" s="83" t="s">
        <v>1120</v>
      </c>
      <c r="H692" s="84" t="s">
        <v>1140</v>
      </c>
      <c r="I692" s="85" t="s">
        <v>3480</v>
      </c>
      <c r="J692" s="85" t="s">
        <v>1096</v>
      </c>
      <c r="K692" s="3"/>
      <c r="L692" s="86">
        <v>44029</v>
      </c>
      <c r="M692" s="87">
        <v>1516.7568999994501</v>
      </c>
      <c r="N692" s="88">
        <v>1516.7568999994501</v>
      </c>
      <c r="O692" s="88">
        <v>1557.6457000002299</v>
      </c>
      <c r="P692" s="89">
        <f t="shared" si="10"/>
        <v>0.97374961456204467</v>
      </c>
      <c r="Q692" s="86">
        <v>43843</v>
      </c>
      <c r="R692" s="90">
        <v>1405740.182</v>
      </c>
      <c r="S692" s="90">
        <v>1284127.74217578</v>
      </c>
      <c r="T692" s="3"/>
      <c r="U692" s="91">
        <v>-1.1030505112103101E-2</v>
      </c>
      <c r="V692" s="92">
        <v>6.97240989211423E-2</v>
      </c>
      <c r="W692" s="91">
        <v>6.2484821088219199E-2</v>
      </c>
      <c r="X692" s="92">
        <v>6.2569917246946698</v>
      </c>
      <c r="Y692" s="91">
        <v>-2.1497664636626699E-2</v>
      </c>
      <c r="Z692" s="92">
        <v>16.000389445165599</v>
      </c>
      <c r="AA692" s="91">
        <v>0.215168194376165</v>
      </c>
      <c r="AB692" s="92">
        <v>42.414847798412701</v>
      </c>
      <c r="AC692" s="91">
        <v>0.24090730180265399</v>
      </c>
      <c r="AD692" s="92">
        <v>49.438926132686902</v>
      </c>
      <c r="AE692" s="91">
        <v>0.308833626795677</v>
      </c>
      <c r="AF692" s="93">
        <v>51.722772374283501</v>
      </c>
      <c r="AG692" s="91">
        <v>1.72132420684648E-2</v>
      </c>
      <c r="AH692" s="92">
        <v>0.81509425472177099</v>
      </c>
      <c r="AI692" s="91">
        <v>3.9321426067544997E-2</v>
      </c>
      <c r="AJ692" s="92">
        <v>18.415518286667101</v>
      </c>
      <c r="AK692" s="91">
        <v>0.51675689999887298</v>
      </c>
      <c r="AL692" s="91">
        <v>8.2710527114686599E-2</v>
      </c>
      <c r="AM692" s="92">
        <v>48.183541722071801</v>
      </c>
      <c r="AN692" s="3"/>
      <c r="AO692" s="94">
        <v>4.4763562613297801E-2</v>
      </c>
      <c r="AP692" s="94">
        <v>-5.10041418483888E-2</v>
      </c>
      <c r="AQ692" s="94">
        <v>0.11842178687948</v>
      </c>
      <c r="AR692" s="94">
        <v>-0.10150513387910901</v>
      </c>
      <c r="AS692" s="95">
        <v>7</v>
      </c>
      <c r="AT692" s="95">
        <v>5</v>
      </c>
      <c r="AU692" s="95">
        <v>9</v>
      </c>
      <c r="AV692" s="96">
        <v>3</v>
      </c>
      <c r="AW692" s="3"/>
      <c r="AX692" s="97">
        <v>0.177556262948492</v>
      </c>
      <c r="AY692" s="98">
        <v>1.20860732683104</v>
      </c>
      <c r="AZ692" s="98">
        <v>1.2530908530807201</v>
      </c>
      <c r="BA692" s="98">
        <v>1.72521096011042</v>
      </c>
      <c r="BB692" s="89">
        <v>1.8290036957805601E-2</v>
      </c>
      <c r="BC692" s="99">
        <v>-21.651746607094498</v>
      </c>
      <c r="BD692" s="86">
        <v>43843</v>
      </c>
      <c r="BE692" s="86">
        <v>43910</v>
      </c>
      <c r="BF692" s="95"/>
      <c r="BG692" s="86"/>
      <c r="BH692" s="3"/>
    </row>
    <row r="693" spans="1:60" x14ac:dyDescent="0.25">
      <c r="A693" s="3"/>
      <c r="B693" s="81" t="s">
        <v>171</v>
      </c>
      <c r="C693" s="81" t="s">
        <v>4739</v>
      </c>
      <c r="D693" s="81" t="s">
        <v>770</v>
      </c>
      <c r="E693" s="82" t="s">
        <v>1235</v>
      </c>
      <c r="F693" s="82" t="s">
        <v>1111</v>
      </c>
      <c r="G693" s="83" t="s">
        <v>1120</v>
      </c>
      <c r="H693" s="84" t="s">
        <v>1140</v>
      </c>
      <c r="I693" s="85" t="s">
        <v>3480</v>
      </c>
      <c r="J693" s="85" t="s">
        <v>1096</v>
      </c>
      <c r="K693" s="3"/>
      <c r="L693" s="86">
        <v>44029</v>
      </c>
      <c r="M693" s="87">
        <v>1000</v>
      </c>
      <c r="N693" s="88">
        <v>1000</v>
      </c>
      <c r="O693" s="88">
        <v>1000</v>
      </c>
      <c r="P693" s="89">
        <f t="shared" si="10"/>
        <v>1</v>
      </c>
      <c r="Q693" s="86">
        <v>44029</v>
      </c>
      <c r="R693" s="90">
        <v>0</v>
      </c>
      <c r="S693" s="90">
        <v>0</v>
      </c>
      <c r="T693" s="3"/>
      <c r="U693" s="91">
        <v>0</v>
      </c>
      <c r="V693" s="92">
        <v>1.17277461013146</v>
      </c>
      <c r="W693" s="91">
        <v>0</v>
      </c>
      <c r="X693" s="92">
        <v>8.5096158727537806E-3</v>
      </c>
      <c r="Y693" s="91">
        <v>0</v>
      </c>
      <c r="Z693" s="92">
        <v>18.1501559088356</v>
      </c>
      <c r="AA693" s="91">
        <v>0</v>
      </c>
      <c r="AB693" s="92">
        <v>20.8980283607962</v>
      </c>
      <c r="AC693" s="91">
        <v>0</v>
      </c>
      <c r="AD693" s="92">
        <v>25.348195952392398</v>
      </c>
      <c r="AE693" s="91">
        <v>0</v>
      </c>
      <c r="AF693" s="93">
        <v>20.8394096946868</v>
      </c>
      <c r="AG693" s="91">
        <v>0</v>
      </c>
      <c r="AH693" s="92">
        <v>-0.90622995212470403</v>
      </c>
      <c r="AI693" s="91">
        <v>0</v>
      </c>
      <c r="AJ693" s="92">
        <v>14.483375679905301</v>
      </c>
      <c r="AK693" s="91">
        <v>0</v>
      </c>
      <c r="AL693" s="91">
        <v>0</v>
      </c>
      <c r="AM693" s="92">
        <v>-3.4921482778372601</v>
      </c>
      <c r="AN693" s="3"/>
      <c r="AO693" s="94">
        <v>0</v>
      </c>
      <c r="AP693" s="94">
        <v>0</v>
      </c>
      <c r="AQ693" s="94">
        <v>0</v>
      </c>
      <c r="AR693" s="94">
        <v>0</v>
      </c>
      <c r="AS693" s="95">
        <v>0</v>
      </c>
      <c r="AT693" s="95">
        <v>0</v>
      </c>
      <c r="AU693" s="95">
        <v>7</v>
      </c>
      <c r="AV693" s="96">
        <v>5</v>
      </c>
      <c r="AW693" s="3"/>
      <c r="AX693" s="97">
        <v>0</v>
      </c>
      <c r="AY693" s="98">
        <v>-113.07365610974399</v>
      </c>
      <c r="AZ693" s="98">
        <v>0.54787164163735702</v>
      </c>
      <c r="BA693" s="98">
        <v>-15.957369743191499</v>
      </c>
      <c r="BB693" s="89">
        <v>0</v>
      </c>
      <c r="BC693" s="99">
        <v>0</v>
      </c>
      <c r="BD693" s="86">
        <v>43664</v>
      </c>
      <c r="BE693" s="86"/>
      <c r="BF693" s="95"/>
      <c r="BG693" s="86"/>
      <c r="BH693" s="3"/>
    </row>
    <row r="694" spans="1:60" x14ac:dyDescent="0.25">
      <c r="A694" s="3"/>
      <c r="B694" s="81" t="s">
        <v>1800</v>
      </c>
      <c r="C694" s="81" t="s">
        <v>4740</v>
      </c>
      <c r="D694" s="81" t="s">
        <v>770</v>
      </c>
      <c r="E694" s="82" t="s">
        <v>1166</v>
      </c>
      <c r="F694" s="82" t="s">
        <v>1111</v>
      </c>
      <c r="G694" s="83" t="s">
        <v>1120</v>
      </c>
      <c r="H694" s="84" t="s">
        <v>1140</v>
      </c>
      <c r="I694" s="85" t="s">
        <v>3480</v>
      </c>
      <c r="J694" s="85" t="s">
        <v>4741</v>
      </c>
      <c r="K694" s="3"/>
      <c r="L694" s="86">
        <v>44029</v>
      </c>
      <c r="M694" s="87">
        <v>884.66150000039499</v>
      </c>
      <c r="N694" s="88">
        <v>884.66150000039499</v>
      </c>
      <c r="O694" s="88">
        <v>905.97219999972697</v>
      </c>
      <c r="P694" s="89">
        <f t="shared" si="10"/>
        <v>0.97647753430034789</v>
      </c>
      <c r="Q694" s="86">
        <v>43847</v>
      </c>
      <c r="R694" s="90">
        <v>448021.75099999999</v>
      </c>
      <c r="S694" s="90">
        <v>286857.61413720698</v>
      </c>
      <c r="T694" s="3"/>
      <c r="U694" s="91">
        <v>-1.1041779293918801E-2</v>
      </c>
      <c r="V694" s="92">
        <v>6.8596680739574395E-2</v>
      </c>
      <c r="W694" s="91">
        <v>6.21217594853078E-2</v>
      </c>
      <c r="X694" s="92">
        <v>6.2206855644035404</v>
      </c>
      <c r="Y694" s="91">
        <v>-2.3522465699898E-2</v>
      </c>
      <c r="Z694" s="92">
        <v>15.7979093388421</v>
      </c>
      <c r="AA694" s="91">
        <v>-2.2593793426494799E-2</v>
      </c>
      <c r="AB694" s="92">
        <v>18.6386490181612</v>
      </c>
      <c r="AC694" s="91">
        <v>-0.100981991519802</v>
      </c>
      <c r="AD694" s="92">
        <v>15.2499968004122</v>
      </c>
      <c r="AE694" s="91">
        <v>-0.13062327304855001</v>
      </c>
      <c r="AF694" s="93">
        <v>7.7770823898317802</v>
      </c>
      <c r="AG694" s="91">
        <v>1.70163073435106E-2</v>
      </c>
      <c r="AH694" s="92">
        <v>0.79540078222635202</v>
      </c>
      <c r="AI694" s="91">
        <v>-2.2593793426494799E-2</v>
      </c>
      <c r="AJ694" s="92">
        <v>12.2239963372558</v>
      </c>
      <c r="AK694" s="91">
        <v>-0.11533849999978001</v>
      </c>
      <c r="AL694" s="91">
        <v>-7.8115465621522197E-3</v>
      </c>
      <c r="AM694" s="92">
        <v>-108.82666276849299</v>
      </c>
      <c r="AN694" s="3"/>
      <c r="AO694" s="94">
        <v>4.4751680763511097E-2</v>
      </c>
      <c r="AP694" s="94">
        <v>-5.1014973457349698E-2</v>
      </c>
      <c r="AQ694" s="94">
        <v>0.10204938230890501</v>
      </c>
      <c r="AR694" s="94">
        <v>-0.101822311944561</v>
      </c>
      <c r="AS694" s="95">
        <v>3</v>
      </c>
      <c r="AT694" s="95">
        <v>4</v>
      </c>
      <c r="AU694" s="95">
        <v>8</v>
      </c>
      <c r="AV694" s="96">
        <v>4</v>
      </c>
      <c r="AW694" s="3"/>
      <c r="AX694" s="97">
        <v>0.14740100271505099</v>
      </c>
      <c r="AY694" s="98">
        <v>-0.19125182021343801</v>
      </c>
      <c r="AZ694" s="98">
        <v>0.49373563881681498</v>
      </c>
      <c r="BA694" s="98">
        <v>-0.254702796466518</v>
      </c>
      <c r="BB694" s="89">
        <v>1.5149885474656901E-2</v>
      </c>
      <c r="BC694" s="99">
        <v>-21.325764742039599</v>
      </c>
      <c r="BD694" s="86">
        <v>43847</v>
      </c>
      <c r="BE694" s="86">
        <v>43910</v>
      </c>
      <c r="BF694" s="95"/>
      <c r="BG694" s="86"/>
      <c r="BH694" s="3"/>
    </row>
    <row r="695" spans="1:60" x14ac:dyDescent="0.25">
      <c r="A695" s="3"/>
      <c r="B695" s="81" t="s">
        <v>1801</v>
      </c>
      <c r="C695" s="81" t="s">
        <v>4742</v>
      </c>
      <c r="D695" s="81" t="s">
        <v>770</v>
      </c>
      <c r="E695" s="82" t="s">
        <v>1236</v>
      </c>
      <c r="F695" s="82" t="s">
        <v>1111</v>
      </c>
      <c r="G695" s="83" t="s">
        <v>1120</v>
      </c>
      <c r="H695" s="84" t="s">
        <v>1140</v>
      </c>
      <c r="I695" s="85" t="s">
        <v>3480</v>
      </c>
      <c r="J695" s="85" t="s">
        <v>4743</v>
      </c>
      <c r="K695" s="3"/>
      <c r="L695" s="86">
        <v>44029</v>
      </c>
      <c r="M695" s="87">
        <v>1379.5146999992401</v>
      </c>
      <c r="N695" s="88">
        <v>1379.5146999992401</v>
      </c>
      <c r="O695" s="88">
        <v>1418.3357999995401</v>
      </c>
      <c r="P695" s="89">
        <f t="shared" si="10"/>
        <v>0.97262911928168727</v>
      </c>
      <c r="Q695" s="86">
        <v>43843</v>
      </c>
      <c r="R695" s="90">
        <v>7925.2020000000002</v>
      </c>
      <c r="S695" s="90">
        <v>4181.31525954056</v>
      </c>
      <c r="T695" s="3"/>
      <c r="U695" s="91">
        <v>-1.10366276021523E-2</v>
      </c>
      <c r="V695" s="92">
        <v>6.9111849916225807E-2</v>
      </c>
      <c r="W695" s="91">
        <v>6.2287419648782802E-2</v>
      </c>
      <c r="X695" s="92">
        <v>6.2372515807510398</v>
      </c>
      <c r="Y695" s="91">
        <v>-2.25992207097079E-2</v>
      </c>
      <c r="Z695" s="92">
        <v>15.890233837868401</v>
      </c>
      <c r="AA695" s="91">
        <v>3.9574393207658397E-2</v>
      </c>
      <c r="AB695" s="92">
        <v>24.855467681569301</v>
      </c>
      <c r="AC695" s="91">
        <v>3.9574393207658397E-2</v>
      </c>
      <c r="AD695" s="92">
        <v>29.3056352731655</v>
      </c>
      <c r="AE695" s="91">
        <v>3.9574393207658397E-2</v>
      </c>
      <c r="AF695" s="93">
        <v>24.796849015459902</v>
      </c>
      <c r="AG695" s="91">
        <v>1.7105699713283701E-2</v>
      </c>
      <c r="AH695" s="92">
        <v>0.80434001920366405</v>
      </c>
      <c r="AI695" s="91">
        <v>3.8042204787416302E-2</v>
      </c>
      <c r="AJ695" s="92">
        <v>18.2875961586542</v>
      </c>
      <c r="AK695" s="91">
        <v>5.4118775264214498E-2</v>
      </c>
      <c r="AL695" s="91">
        <v>3.9105631112761304E-3</v>
      </c>
      <c r="AM695" s="92">
        <v>-8.7512331816542392</v>
      </c>
      <c r="AN695" s="3"/>
      <c r="AO695" s="94">
        <v>4.4757146637493903E-2</v>
      </c>
      <c r="AP695" s="94">
        <v>-5.1009893407390303E-2</v>
      </c>
      <c r="AQ695" s="94">
        <v>0.10222089162751199</v>
      </c>
      <c r="AR695" s="94">
        <v>-0.101677406215458</v>
      </c>
      <c r="AS695" s="95">
        <v>5</v>
      </c>
      <c r="AT695" s="95">
        <v>3</v>
      </c>
      <c r="AU695" s="95">
        <v>9</v>
      </c>
      <c r="AV695" s="96">
        <v>3</v>
      </c>
      <c r="AW695" s="3"/>
      <c r="AX695" s="97">
        <v>0.15096604880047401</v>
      </c>
      <c r="AY695" s="98">
        <v>0.22689867392750801</v>
      </c>
      <c r="AZ695" s="98">
        <v>0.70875976830575405</v>
      </c>
      <c r="BA695" s="98">
        <v>0.30818697434415299</v>
      </c>
      <c r="BB695" s="89">
        <v>1.55227281057887E-2</v>
      </c>
      <c r="BC695" s="99">
        <v>-21.684272511513001</v>
      </c>
      <c r="BD695" s="86">
        <v>43843</v>
      </c>
      <c r="BE695" s="86">
        <v>43910</v>
      </c>
      <c r="BF695" s="95"/>
      <c r="BG695" s="86"/>
      <c r="BH695" s="3"/>
    </row>
    <row r="696" spans="1:60" x14ac:dyDescent="0.25">
      <c r="A696" s="3"/>
      <c r="B696" s="81" t="s">
        <v>1802</v>
      </c>
      <c r="C696" s="81" t="s">
        <v>4744</v>
      </c>
      <c r="D696" s="81" t="s">
        <v>771</v>
      </c>
      <c r="E696" s="82" t="s">
        <v>1161</v>
      </c>
      <c r="F696" s="82" t="s">
        <v>1111</v>
      </c>
      <c r="G696" s="83" t="s">
        <v>1120</v>
      </c>
      <c r="H696" s="84" t="s">
        <v>1128</v>
      </c>
      <c r="I696" s="85" t="s">
        <v>3480</v>
      </c>
      <c r="J696" s="85" t="s">
        <v>4745</v>
      </c>
      <c r="K696" s="3"/>
      <c r="L696" s="86">
        <v>44029</v>
      </c>
      <c r="M696" s="87">
        <v>2291.9945000000298</v>
      </c>
      <c r="N696" s="88">
        <v>2291.9945000000298</v>
      </c>
      <c r="O696" s="88">
        <v>3258.8418000005199</v>
      </c>
      <c r="P696" s="89">
        <f t="shared" si="10"/>
        <v>0.70331566877522689</v>
      </c>
      <c r="Q696" s="86">
        <v>43756</v>
      </c>
      <c r="R696" s="90">
        <v>3812938.1510000001</v>
      </c>
      <c r="S696" s="90">
        <v>4868195.9254453098</v>
      </c>
      <c r="T696" s="3"/>
      <c r="U696" s="91">
        <v>-1.14796727048088E-2</v>
      </c>
      <c r="V696" s="92">
        <v>2.48073396505788E-2</v>
      </c>
      <c r="W696" s="91">
        <v>1.19425847478851E-2</v>
      </c>
      <c r="X696" s="92">
        <v>1.2027680906612701</v>
      </c>
      <c r="Y696" s="91">
        <v>-0.21966529212397301</v>
      </c>
      <c r="Z696" s="92">
        <v>-3.8163733035616998</v>
      </c>
      <c r="AA696" s="91">
        <v>-0.28871195263142002</v>
      </c>
      <c r="AB696" s="92">
        <v>-7.9731669023458398</v>
      </c>
      <c r="AC696" s="91">
        <v>-0.34434289712982702</v>
      </c>
      <c r="AD696" s="92">
        <v>-9.0860937605903001</v>
      </c>
      <c r="AE696" s="91">
        <v>-0.32491397124249499</v>
      </c>
      <c r="AF696" s="93">
        <v>-11.6519874295627</v>
      </c>
      <c r="AG696" s="91">
        <v>9.9978570542589296E-3</v>
      </c>
      <c r="AH696" s="92">
        <v>9.3555753301188802E-2</v>
      </c>
      <c r="AI696" s="91">
        <v>-0.173226521542238</v>
      </c>
      <c r="AJ696" s="92">
        <v>-2.8392764743184702</v>
      </c>
      <c r="AK696" s="91">
        <v>0.29535124901129201</v>
      </c>
      <c r="AL696" s="91">
        <v>1.6216174761211701E-2</v>
      </c>
      <c r="AM696" s="92">
        <v>-92.925543537596198</v>
      </c>
      <c r="AN696" s="3"/>
      <c r="AO696" s="94">
        <v>9.1494141515868294E-2</v>
      </c>
      <c r="AP696" s="94">
        <v>-0.14428505013260301</v>
      </c>
      <c r="AQ696" s="94">
        <v>0.14312369021907201</v>
      </c>
      <c r="AR696" s="94">
        <v>-0.18556164784880799</v>
      </c>
      <c r="AS696" s="95">
        <v>5</v>
      </c>
      <c r="AT696" s="95">
        <v>7</v>
      </c>
      <c r="AU696" s="95">
        <v>6</v>
      </c>
      <c r="AV696" s="96">
        <v>6</v>
      </c>
      <c r="AW696" s="3"/>
      <c r="AX696" s="97">
        <v>0.35232535000483001</v>
      </c>
      <c r="AY696" s="98">
        <v>-0.71707447290918902</v>
      </c>
      <c r="AZ696" s="98">
        <v>-1.69228373653459</v>
      </c>
      <c r="BA696" s="98">
        <v>-0.94030076514263805</v>
      </c>
      <c r="BB696" s="89">
        <v>3.5732587274833402E-2</v>
      </c>
      <c r="BC696" s="99">
        <v>-48.481037035933703</v>
      </c>
      <c r="BD696" s="86">
        <v>43756</v>
      </c>
      <c r="BE696" s="86">
        <v>43914</v>
      </c>
      <c r="BF696" s="95"/>
      <c r="BG696" s="86"/>
      <c r="BH696" s="3"/>
    </row>
    <row r="697" spans="1:60" x14ac:dyDescent="0.25">
      <c r="A697" s="3"/>
      <c r="B697" s="81" t="s">
        <v>1803</v>
      </c>
      <c r="C697" s="81" t="s">
        <v>4746</v>
      </c>
      <c r="D697" s="81" t="s">
        <v>771</v>
      </c>
      <c r="E697" s="82" t="s">
        <v>1162</v>
      </c>
      <c r="F697" s="82" t="s">
        <v>1111</v>
      </c>
      <c r="G697" s="83" t="s">
        <v>1120</v>
      </c>
      <c r="H697" s="84" t="s">
        <v>1128</v>
      </c>
      <c r="I697" s="85" t="s">
        <v>3480</v>
      </c>
      <c r="J697" s="85" t="s">
        <v>4747</v>
      </c>
      <c r="K697" s="3"/>
      <c r="L697" s="86">
        <v>44029</v>
      </c>
      <c r="M697" s="87">
        <v>2935.2677000016001</v>
      </c>
      <c r="N697" s="88">
        <v>2935.2677000016001</v>
      </c>
      <c r="O697" s="88">
        <v>4153.1318999975902</v>
      </c>
      <c r="P697" s="89">
        <f t="shared" si="10"/>
        <v>0.70676004776137813</v>
      </c>
      <c r="Q697" s="86">
        <v>43756</v>
      </c>
      <c r="R697" s="90">
        <v>705235.09699999995</v>
      </c>
      <c r="S697" s="90">
        <v>1144499.4563593799</v>
      </c>
      <c r="T697" s="3"/>
      <c r="U697" s="91">
        <v>-1.1461987461189E-2</v>
      </c>
      <c r="V697" s="92">
        <v>2.65758640125568E-2</v>
      </c>
      <c r="W697" s="91">
        <v>1.24855854701309E-2</v>
      </c>
      <c r="X697" s="92">
        <v>1.25706816288584</v>
      </c>
      <c r="Y697" s="91">
        <v>-0.21712150870385799</v>
      </c>
      <c r="Z697" s="92">
        <v>-3.56199496155023</v>
      </c>
      <c r="AA697" s="91">
        <v>-0.28403545406210501</v>
      </c>
      <c r="AB697" s="92">
        <v>-7.5055170454143099</v>
      </c>
      <c r="AC697" s="91">
        <v>-0.335698205547524</v>
      </c>
      <c r="AD697" s="92">
        <v>-8.2216246023599506</v>
      </c>
      <c r="AE697" s="91">
        <v>-0.31152121054212301</v>
      </c>
      <c r="AF697" s="93">
        <v>-10.312711359525601</v>
      </c>
      <c r="AG697" s="91">
        <v>1.03049624267442E-2</v>
      </c>
      <c r="AH697" s="92">
        <v>0.124266290549713</v>
      </c>
      <c r="AI697" s="91">
        <v>-0.170279217556526</v>
      </c>
      <c r="AJ697" s="92">
        <v>-2.5445460757473501</v>
      </c>
      <c r="AK697" s="91">
        <v>0.510742898611934</v>
      </c>
      <c r="AL697" s="91">
        <v>2.5979383182857401E-2</v>
      </c>
      <c r="AM697" s="92">
        <v>-71.386378577561103</v>
      </c>
      <c r="AN697" s="3"/>
      <c r="AO697" s="94">
        <v>9.1513713488966503E-2</v>
      </c>
      <c r="AP697" s="94">
        <v>-0.14423911836915099</v>
      </c>
      <c r="AQ697" s="94">
        <v>0.14373693350717101</v>
      </c>
      <c r="AR697" s="94">
        <v>-0.185110086039349</v>
      </c>
      <c r="AS697" s="95">
        <v>5</v>
      </c>
      <c r="AT697" s="95">
        <v>7</v>
      </c>
      <c r="AU697" s="95">
        <v>6</v>
      </c>
      <c r="AV697" s="96">
        <v>6</v>
      </c>
      <c r="AW697" s="3"/>
      <c r="AX697" s="97">
        <v>0.352302909287391</v>
      </c>
      <c r="AY697" s="98">
        <v>-0.70383359932748102</v>
      </c>
      <c r="AZ697" s="98">
        <v>-1.59332095467835</v>
      </c>
      <c r="BA697" s="98">
        <v>-0.923542001497481</v>
      </c>
      <c r="BB697" s="89">
        <v>3.5731380427278102E-2</v>
      </c>
      <c r="BC697" s="99">
        <v>-48.335091404092999</v>
      </c>
      <c r="BD697" s="86">
        <v>43756</v>
      </c>
      <c r="BE697" s="86">
        <v>43914</v>
      </c>
      <c r="BF697" s="95"/>
      <c r="BG697" s="86"/>
      <c r="BH697" s="3"/>
    </row>
    <row r="698" spans="1:60" x14ac:dyDescent="0.25">
      <c r="A698" s="3"/>
      <c r="B698" s="81" t="s">
        <v>1804</v>
      </c>
      <c r="C698" s="81" t="s">
        <v>4748</v>
      </c>
      <c r="D698" s="81" t="s">
        <v>771</v>
      </c>
      <c r="E698" s="82" t="s">
        <v>1234</v>
      </c>
      <c r="F698" s="82" t="s">
        <v>1111</v>
      </c>
      <c r="G698" s="83" t="s">
        <v>1120</v>
      </c>
      <c r="H698" s="84" t="s">
        <v>1128</v>
      </c>
      <c r="I698" s="85" t="s">
        <v>3480</v>
      </c>
      <c r="J698" s="85" t="s">
        <v>4749</v>
      </c>
      <c r="K698" s="3"/>
      <c r="L698" s="86">
        <v>44029</v>
      </c>
      <c r="M698" s="87">
        <v>3781.16189999878</v>
      </c>
      <c r="N698" s="88">
        <v>3781.16189999878</v>
      </c>
      <c r="O698" s="88">
        <v>5304.5965000018496</v>
      </c>
      <c r="P698" s="89">
        <f t="shared" si="10"/>
        <v>0.71280858025628557</v>
      </c>
      <c r="Q698" s="86">
        <v>43756</v>
      </c>
      <c r="R698" s="90">
        <v>3979555.59</v>
      </c>
      <c r="S698" s="90">
        <v>4866022.0268359398</v>
      </c>
      <c r="T698" s="3"/>
      <c r="U698" s="91">
        <v>-1.1431167808950701E-2</v>
      </c>
      <c r="V698" s="92">
        <v>2.96578292363847E-2</v>
      </c>
      <c r="W698" s="91">
        <v>1.3433435149636399E-2</v>
      </c>
      <c r="X698" s="92">
        <v>1.3518531308363899</v>
      </c>
      <c r="Y698" s="91">
        <v>-0.21266456344805201</v>
      </c>
      <c r="Z698" s="92">
        <v>-3.11630043596961</v>
      </c>
      <c r="AA698" s="91">
        <v>-0.27580470195069201</v>
      </c>
      <c r="AB698" s="92">
        <v>-6.6824418342730496</v>
      </c>
      <c r="AC698" s="91">
        <v>-0.32034651604597503</v>
      </c>
      <c r="AD698" s="92">
        <v>-6.6864556522050398</v>
      </c>
      <c r="AE698" s="91">
        <v>-0.28752325366338499</v>
      </c>
      <c r="AF698" s="93">
        <v>-7.9129156716517199</v>
      </c>
      <c r="AG698" s="91">
        <v>1.0840796663615E-2</v>
      </c>
      <c r="AH698" s="92">
        <v>0.17784971423679999</v>
      </c>
      <c r="AI698" s="91">
        <v>-0.16511301757156599</v>
      </c>
      <c r="AJ698" s="92">
        <v>-2.0279260772513199</v>
      </c>
      <c r="AK698" s="91">
        <v>-2.0523340906038402E-2</v>
      </c>
      <c r="AL698" s="91">
        <v>-1.5344347038990199E-3</v>
      </c>
      <c r="AM698" s="92">
        <v>-16.215444798668599</v>
      </c>
      <c r="AN698" s="3"/>
      <c r="AO698" s="94">
        <v>9.1547868560155607E-2</v>
      </c>
      <c r="AP698" s="94">
        <v>-0.14415903317058101</v>
      </c>
      <c r="AQ698" s="94">
        <v>0.14480772035865799</v>
      </c>
      <c r="AR698" s="94">
        <v>-0.18432167205639399</v>
      </c>
      <c r="AS698" s="95">
        <v>5</v>
      </c>
      <c r="AT698" s="95">
        <v>7</v>
      </c>
      <c r="AU698" s="95">
        <v>6</v>
      </c>
      <c r="AV698" s="96">
        <v>6</v>
      </c>
      <c r="AW698" s="3"/>
      <c r="AX698" s="97">
        <v>0.35226408948656202</v>
      </c>
      <c r="AY698" s="98">
        <v>-0.68053300925112103</v>
      </c>
      <c r="AZ698" s="98">
        <v>-1.4192703844946699</v>
      </c>
      <c r="BA698" s="98">
        <v>-0.89398719284599804</v>
      </c>
      <c r="BB698" s="89">
        <v>3.5729308440640997E-2</v>
      </c>
      <c r="BC698" s="99">
        <v>-48.079508026654402</v>
      </c>
      <c r="BD698" s="86">
        <v>43756</v>
      </c>
      <c r="BE698" s="86">
        <v>43914</v>
      </c>
      <c r="BF698" s="95"/>
      <c r="BG698" s="86"/>
      <c r="BH698" s="3"/>
    </row>
    <row r="699" spans="1:60" x14ac:dyDescent="0.25">
      <c r="A699" s="3"/>
      <c r="B699" s="81" t="s">
        <v>1805</v>
      </c>
      <c r="C699" s="81" t="s">
        <v>4750</v>
      </c>
      <c r="D699" s="81" t="s">
        <v>771</v>
      </c>
      <c r="E699" s="82" t="s">
        <v>1186</v>
      </c>
      <c r="F699" s="82" t="s">
        <v>1111</v>
      </c>
      <c r="G699" s="83" t="s">
        <v>1120</v>
      </c>
      <c r="H699" s="84" t="s">
        <v>1128</v>
      </c>
      <c r="I699" s="85" t="s">
        <v>3480</v>
      </c>
      <c r="J699" s="85" t="s">
        <v>4751</v>
      </c>
      <c r="K699" s="3"/>
      <c r="L699" s="86">
        <v>44029</v>
      </c>
      <c r="M699" s="87">
        <v>1945.70580000058</v>
      </c>
      <c r="N699" s="88">
        <v>1945.70580000058</v>
      </c>
      <c r="O699" s="88">
        <v>2787.4472999982499</v>
      </c>
      <c r="P699" s="89">
        <f t="shared" si="10"/>
        <v>0.69802424605545066</v>
      </c>
      <c r="Q699" s="86">
        <v>43756</v>
      </c>
      <c r="R699" s="90">
        <v>942070.26199999999</v>
      </c>
      <c r="S699" s="90">
        <v>1500917.1938125</v>
      </c>
      <c r="T699" s="3"/>
      <c r="U699" s="91">
        <v>-1.1507015728057001E-2</v>
      </c>
      <c r="V699" s="92">
        <v>2.2073037325753799E-2</v>
      </c>
      <c r="W699" s="91">
        <v>1.11037117421802E-2</v>
      </c>
      <c r="X699" s="92">
        <v>1.11888079009077</v>
      </c>
      <c r="Y699" s="91">
        <v>-0.22358108539454399</v>
      </c>
      <c r="Z699" s="92">
        <v>-4.20795263061882</v>
      </c>
      <c r="AA699" s="91">
        <v>-0.29588065536518099</v>
      </c>
      <c r="AB699" s="92">
        <v>-8.6900371757219492</v>
      </c>
      <c r="AC699" s="91">
        <v>-0.357483944081468</v>
      </c>
      <c r="AD699" s="92">
        <v>-10.400198455754399</v>
      </c>
      <c r="AE699" s="91">
        <v>-0.34510310951620299</v>
      </c>
      <c r="AF699" s="93">
        <v>-13.6709012569336</v>
      </c>
      <c r="AG699" s="91">
        <v>9.5233825868490402E-3</v>
      </c>
      <c r="AH699" s="92">
        <v>4.6108306560199701E-2</v>
      </c>
      <c r="AI699" s="91">
        <v>-0.17776188271469401</v>
      </c>
      <c r="AJ699" s="92">
        <v>-3.29281259156414</v>
      </c>
      <c r="AK699" s="91">
        <v>4.5196151635536801E-2</v>
      </c>
      <c r="AL699" s="91">
        <v>2.75157152100292E-3</v>
      </c>
      <c r="AM699" s="92">
        <v>-117.941053275135</v>
      </c>
      <c r="AN699" s="3"/>
      <c r="AO699" s="94">
        <v>9.1463895601918893E-2</v>
      </c>
      <c r="AP699" s="94">
        <v>-0.14435600491284301</v>
      </c>
      <c r="AQ699" s="94">
        <v>0.14217607287355299</v>
      </c>
      <c r="AR699" s="94">
        <v>-0.18625936394790199</v>
      </c>
      <c r="AS699" s="95">
        <v>5</v>
      </c>
      <c r="AT699" s="95">
        <v>7</v>
      </c>
      <c r="AU699" s="95">
        <v>6</v>
      </c>
      <c r="AV699" s="96">
        <v>6</v>
      </c>
      <c r="AW699" s="3"/>
      <c r="AX699" s="97">
        <v>0.35236034009780298</v>
      </c>
      <c r="AY699" s="98">
        <v>-0.73737403828636205</v>
      </c>
      <c r="AZ699" s="98">
        <v>-1.8440713077016</v>
      </c>
      <c r="BA699" s="98">
        <v>-0.96594205375094999</v>
      </c>
      <c r="BB699" s="89">
        <v>3.5734484672138897E-2</v>
      </c>
      <c r="BC699" s="99">
        <v>-48.705853559949901</v>
      </c>
      <c r="BD699" s="86">
        <v>43756</v>
      </c>
      <c r="BE699" s="86">
        <v>43914</v>
      </c>
      <c r="BF699" s="95"/>
      <c r="BG699" s="86"/>
      <c r="BH699" s="3"/>
    </row>
    <row r="700" spans="1:60" x14ac:dyDescent="0.25">
      <c r="A700" s="3"/>
      <c r="B700" s="81" t="s">
        <v>1806</v>
      </c>
      <c r="C700" s="81" t="s">
        <v>4752</v>
      </c>
      <c r="D700" s="81" t="s">
        <v>771</v>
      </c>
      <c r="E700" s="82" t="s">
        <v>1163</v>
      </c>
      <c r="F700" s="82" t="s">
        <v>1111</v>
      </c>
      <c r="G700" s="83" t="s">
        <v>1120</v>
      </c>
      <c r="H700" s="84" t="s">
        <v>1128</v>
      </c>
      <c r="I700" s="85" t="s">
        <v>3480</v>
      </c>
      <c r="J700" s="85" t="s">
        <v>4753</v>
      </c>
      <c r="K700" s="3"/>
      <c r="L700" s="86">
        <v>44029</v>
      </c>
      <c r="M700" s="87">
        <v>722.30370000004802</v>
      </c>
      <c r="N700" s="88">
        <v>722.30370000004802</v>
      </c>
      <c r="O700" s="88">
        <v>1016.55840000045</v>
      </c>
      <c r="P700" s="89">
        <f t="shared" si="10"/>
        <v>0.71053832224467217</v>
      </c>
      <c r="Q700" s="86">
        <v>43756</v>
      </c>
      <c r="R700" s="90">
        <v>4716.6790000000001</v>
      </c>
      <c r="S700" s="90">
        <v>19581.265446563699</v>
      </c>
      <c r="T700" s="3"/>
      <c r="U700" s="91">
        <v>-1.14427346616139E-2</v>
      </c>
      <c r="V700" s="92">
        <v>2.8501143970061101E-2</v>
      </c>
      <c r="W700" s="91">
        <v>1.3077795363642499E-2</v>
      </c>
      <c r="X700" s="92">
        <v>1.3162891522369999</v>
      </c>
      <c r="Y700" s="91">
        <v>-0.21433663506730199</v>
      </c>
      <c r="Z700" s="92">
        <v>-3.2835075978946402</v>
      </c>
      <c r="AA700" s="91">
        <v>-0.27889751252310802</v>
      </c>
      <c r="AB700" s="92">
        <v>-6.9917228915146596</v>
      </c>
      <c r="AC700" s="91">
        <v>-0.32613644272379999</v>
      </c>
      <c r="AD700" s="92">
        <v>-7.2654483199876303</v>
      </c>
      <c r="AE700" s="91">
        <v>-0.277696299999661</v>
      </c>
      <c r="AF700" s="93">
        <v>-6.9302203052793603</v>
      </c>
      <c r="AG700" s="91">
        <v>1.0639999227350899E-2</v>
      </c>
      <c r="AH700" s="92">
        <v>0.157769970610389</v>
      </c>
      <c r="AI700" s="91">
        <v>-0.167051503122784</v>
      </c>
      <c r="AJ700" s="92">
        <v>-2.2217746323731302</v>
      </c>
      <c r="AK700" s="91">
        <v>-0.277696299999661</v>
      </c>
      <c r="AL700" s="91">
        <v>-5.70722378807113E-2</v>
      </c>
      <c r="AM700" s="92">
        <v>-32.177876556466799</v>
      </c>
      <c r="AN700" s="3"/>
      <c r="AO700" s="94">
        <v>9.1535162253421704E-2</v>
      </c>
      <c r="AP700" s="94">
        <v>-0.14418897446012099</v>
      </c>
      <c r="AQ700" s="94">
        <v>0.14440660974112701</v>
      </c>
      <c r="AR700" s="94">
        <v>-0.18461718950507899</v>
      </c>
      <c r="AS700" s="95">
        <v>5</v>
      </c>
      <c r="AT700" s="95">
        <v>7</v>
      </c>
      <c r="AU700" s="95">
        <v>6</v>
      </c>
      <c r="AV700" s="96">
        <v>6</v>
      </c>
      <c r="AW700" s="3"/>
      <c r="AX700" s="97">
        <v>0.352278408313286</v>
      </c>
      <c r="AY700" s="98">
        <v>-0.68928761464576405</v>
      </c>
      <c r="AZ700" s="98">
        <v>-1.4846439109951499</v>
      </c>
      <c r="BA700" s="98">
        <v>-0.90510094806359098</v>
      </c>
      <c r="BB700" s="89">
        <v>3.5730062087641297E-2</v>
      </c>
      <c r="BC700" s="99">
        <v>-48.175274534209201</v>
      </c>
      <c r="BD700" s="86">
        <v>43756</v>
      </c>
      <c r="BE700" s="86">
        <v>43914</v>
      </c>
      <c r="BF700" s="95"/>
      <c r="BG700" s="86"/>
      <c r="BH700" s="3"/>
    </row>
    <row r="701" spans="1:60" x14ac:dyDescent="0.25">
      <c r="A701" s="3"/>
      <c r="B701" s="81" t="s">
        <v>1807</v>
      </c>
      <c r="C701" s="81" t="s">
        <v>4754</v>
      </c>
      <c r="D701" s="81" t="s">
        <v>771</v>
      </c>
      <c r="E701" s="82" t="s">
        <v>1237</v>
      </c>
      <c r="F701" s="82" t="s">
        <v>1111</v>
      </c>
      <c r="G701" s="83" t="s">
        <v>1120</v>
      </c>
      <c r="H701" s="84" t="s">
        <v>1128</v>
      </c>
      <c r="I701" s="85" t="s">
        <v>3480</v>
      </c>
      <c r="J701" s="85" t="s">
        <v>4755</v>
      </c>
      <c r="K701" s="3"/>
      <c r="L701" s="86">
        <v>44029</v>
      </c>
      <c r="M701" s="87">
        <v>725.57980000041402</v>
      </c>
      <c r="N701" s="88">
        <v>725.57980000041402</v>
      </c>
      <c r="O701" s="88">
        <v>1017.9171000002</v>
      </c>
      <c r="P701" s="89">
        <f t="shared" si="10"/>
        <v>0.71280834166188134</v>
      </c>
      <c r="Q701" s="86">
        <v>43756</v>
      </c>
      <c r="R701" s="90">
        <v>38404.938000000002</v>
      </c>
      <c r="S701" s="90">
        <v>175387.713835937</v>
      </c>
      <c r="T701" s="3"/>
      <c r="U701" s="91">
        <v>-1.14311227198414E-2</v>
      </c>
      <c r="V701" s="92">
        <v>2.9662338147318199E-2</v>
      </c>
      <c r="W701" s="91">
        <v>1.34333945097751E-2</v>
      </c>
      <c r="X701" s="92">
        <v>1.3518490668502601</v>
      </c>
      <c r="Y701" s="91">
        <v>-0.21266503053455399</v>
      </c>
      <c r="Z701" s="92">
        <v>-3.1163471446197901</v>
      </c>
      <c r="AA701" s="91">
        <v>-0.27580486110498897</v>
      </c>
      <c r="AB701" s="92">
        <v>-6.6824577497027304</v>
      </c>
      <c r="AC701" s="91">
        <v>-0.32034649430541301</v>
      </c>
      <c r="AD701" s="92">
        <v>-6.68645347814891</v>
      </c>
      <c r="AE701" s="91">
        <v>-0.274420199999586</v>
      </c>
      <c r="AF701" s="93">
        <v>-6.6026103052718099</v>
      </c>
      <c r="AG701" s="91">
        <v>1.0840789118447E-2</v>
      </c>
      <c r="AH701" s="92">
        <v>0.17784895971999501</v>
      </c>
      <c r="AI701" s="91">
        <v>-0.16511352286761399</v>
      </c>
      <c r="AJ701" s="92">
        <v>-2.0279766068560998</v>
      </c>
      <c r="AK701" s="91">
        <v>-0.274420199999586</v>
      </c>
      <c r="AL701" s="91">
        <v>-5.63010919868248E-2</v>
      </c>
      <c r="AM701" s="92">
        <v>-31.8502665564884</v>
      </c>
      <c r="AN701" s="3"/>
      <c r="AO701" s="94">
        <v>9.1547913280082896E-2</v>
      </c>
      <c r="AP701" s="94">
        <v>-0.14415913490389401</v>
      </c>
      <c r="AQ701" s="94">
        <v>0.14480773154544299</v>
      </c>
      <c r="AR701" s="94">
        <v>-0.184321751604439</v>
      </c>
      <c r="AS701" s="95">
        <v>5</v>
      </c>
      <c r="AT701" s="95">
        <v>7</v>
      </c>
      <c r="AU701" s="95">
        <v>6</v>
      </c>
      <c r="AV701" s="96">
        <v>6</v>
      </c>
      <c r="AW701" s="3"/>
      <c r="AX701" s="97">
        <v>0.352264179949416</v>
      </c>
      <c r="AY701" s="98">
        <v>-0.68053379273260395</v>
      </c>
      <c r="AZ701" s="98">
        <v>-1.41927414510792</v>
      </c>
      <c r="BA701" s="98">
        <v>-0.89398817138044295</v>
      </c>
      <c r="BB701" s="89">
        <v>3.57293166218733E-2</v>
      </c>
      <c r="BC701" s="99">
        <v>-48.079514530196299</v>
      </c>
      <c r="BD701" s="86">
        <v>43756</v>
      </c>
      <c r="BE701" s="86">
        <v>43914</v>
      </c>
      <c r="BF701" s="95"/>
      <c r="BG701" s="86"/>
      <c r="BH701" s="3"/>
    </row>
    <row r="702" spans="1:60" x14ac:dyDescent="0.25">
      <c r="A702" s="3"/>
      <c r="B702" s="81" t="s">
        <v>172</v>
      </c>
      <c r="C702" s="81" t="s">
        <v>4756</v>
      </c>
      <c r="D702" s="81" t="s">
        <v>771</v>
      </c>
      <c r="E702" s="82" t="s">
        <v>1165</v>
      </c>
      <c r="F702" s="82" t="s">
        <v>1111</v>
      </c>
      <c r="G702" s="83" t="s">
        <v>1120</v>
      </c>
      <c r="H702" s="84" t="s">
        <v>1128</v>
      </c>
      <c r="I702" s="85" t="s">
        <v>3480</v>
      </c>
      <c r="J702" s="85" t="s">
        <v>1096</v>
      </c>
      <c r="K702" s="3"/>
      <c r="L702" s="86">
        <v>44029</v>
      </c>
      <c r="M702" s="87">
        <v>908.12200000044004</v>
      </c>
      <c r="N702" s="88">
        <v>908.12200000044004</v>
      </c>
      <c r="O702" s="88">
        <v>1260.0403000004601</v>
      </c>
      <c r="P702" s="89">
        <f t="shared" si="10"/>
        <v>0.72070869479341926</v>
      </c>
      <c r="Q702" s="86">
        <v>43756</v>
      </c>
      <c r="R702" s="90">
        <v>379703.47600000002</v>
      </c>
      <c r="S702" s="90">
        <v>730997.85452636704</v>
      </c>
      <c r="T702" s="3"/>
      <c r="U702" s="91">
        <v>-1.13913135392067E-2</v>
      </c>
      <c r="V702" s="92">
        <v>3.3643256210780202E-2</v>
      </c>
      <c r="W702" s="91">
        <v>1.4660772294519101E-2</v>
      </c>
      <c r="X702" s="92">
        <v>1.47458684532467</v>
      </c>
      <c r="Y702" s="91">
        <v>-0.206862131418311</v>
      </c>
      <c r="Z702" s="92">
        <v>-2.5360572329955202</v>
      </c>
      <c r="AA702" s="91">
        <v>-0.265018300446973</v>
      </c>
      <c r="AB702" s="92">
        <v>-5.6038016839011098</v>
      </c>
      <c r="AC702" s="91">
        <v>-0.29996312195464298</v>
      </c>
      <c r="AD702" s="92">
        <v>-4.6481162430718497</v>
      </c>
      <c r="AE702" s="91">
        <v>-0.26947516267595301</v>
      </c>
      <c r="AF702" s="93">
        <v>-6.1081065729085804</v>
      </c>
      <c r="AG702" s="91">
        <v>1.15342857934593E-2</v>
      </c>
      <c r="AH702" s="92">
        <v>0.24719862722122299</v>
      </c>
      <c r="AI702" s="91">
        <v>-0.15838315242668599</v>
      </c>
      <c r="AJ702" s="92">
        <v>-1.3549395627633201</v>
      </c>
      <c r="AK702" s="91">
        <v>-9.1877999999269405E-2</v>
      </c>
      <c r="AL702" s="91">
        <v>-1.9181190229573999E-2</v>
      </c>
      <c r="AM702" s="92">
        <v>-18.558995155239199</v>
      </c>
      <c r="AN702" s="3"/>
      <c r="AO702" s="94">
        <v>9.1592008544539597E-2</v>
      </c>
      <c r="AP702" s="94">
        <v>-0.14405540326421001</v>
      </c>
      <c r="AQ702" s="94">
        <v>0.146194368620927</v>
      </c>
      <c r="AR702" s="94">
        <v>-0.18330104156135299</v>
      </c>
      <c r="AS702" s="95">
        <v>5</v>
      </c>
      <c r="AT702" s="95">
        <v>7</v>
      </c>
      <c r="AU702" s="95">
        <v>6</v>
      </c>
      <c r="AV702" s="96">
        <v>6</v>
      </c>
      <c r="AW702" s="3"/>
      <c r="AX702" s="97">
        <v>0.35221452874306097</v>
      </c>
      <c r="AY702" s="98">
        <v>-0.65000399276232201</v>
      </c>
      <c r="AZ702" s="98">
        <v>-1.1914469810763</v>
      </c>
      <c r="BA702" s="98">
        <v>-0.85514293261166996</v>
      </c>
      <c r="BB702" s="89">
        <v>3.5726696398560298E-2</v>
      </c>
      <c r="BC702" s="99">
        <v>-47.747060153575099</v>
      </c>
      <c r="BD702" s="86">
        <v>43756</v>
      </c>
      <c r="BE702" s="86">
        <v>43914</v>
      </c>
      <c r="BF702" s="95"/>
      <c r="BG702" s="86"/>
      <c r="BH702" s="3"/>
    </row>
    <row r="703" spans="1:60" x14ac:dyDescent="0.25">
      <c r="A703" s="3"/>
      <c r="B703" s="81" t="s">
        <v>173</v>
      </c>
      <c r="C703" s="81" t="s">
        <v>4757</v>
      </c>
      <c r="D703" s="81" t="s">
        <v>771</v>
      </c>
      <c r="E703" s="82" t="s">
        <v>1235</v>
      </c>
      <c r="F703" s="82" t="s">
        <v>1111</v>
      </c>
      <c r="G703" s="83" t="s">
        <v>1120</v>
      </c>
      <c r="H703" s="84" t="s">
        <v>1128</v>
      </c>
      <c r="I703" s="85" t="s">
        <v>3480</v>
      </c>
      <c r="J703" s="85" t="s">
        <v>1096</v>
      </c>
      <c r="K703" s="3"/>
      <c r="L703" s="86">
        <v>44029</v>
      </c>
      <c r="M703" s="87">
        <v>1000</v>
      </c>
      <c r="N703" s="88">
        <v>1000</v>
      </c>
      <c r="O703" s="88">
        <v>1000</v>
      </c>
      <c r="P703" s="89">
        <f t="shared" si="10"/>
        <v>1</v>
      </c>
      <c r="Q703" s="86">
        <v>44029</v>
      </c>
      <c r="R703" s="90">
        <v>0</v>
      </c>
      <c r="S703" s="90">
        <v>0</v>
      </c>
      <c r="T703" s="3"/>
      <c r="U703" s="91">
        <v>0</v>
      </c>
      <c r="V703" s="92">
        <v>1.17277461013146</v>
      </c>
      <c r="W703" s="91">
        <v>0</v>
      </c>
      <c r="X703" s="92">
        <v>8.5096158727537806E-3</v>
      </c>
      <c r="Y703" s="91">
        <v>0</v>
      </c>
      <c r="Z703" s="92">
        <v>18.1501559088356</v>
      </c>
      <c r="AA703" s="91">
        <v>0</v>
      </c>
      <c r="AB703" s="92">
        <v>20.8980283607962</v>
      </c>
      <c r="AC703" s="91">
        <v>0</v>
      </c>
      <c r="AD703" s="92">
        <v>25.348195952392398</v>
      </c>
      <c r="AE703" s="91">
        <v>0</v>
      </c>
      <c r="AF703" s="93">
        <v>20.8394096946868</v>
      </c>
      <c r="AG703" s="91">
        <v>0</v>
      </c>
      <c r="AH703" s="92">
        <v>-0.90622995212470403</v>
      </c>
      <c r="AI703" s="91">
        <v>0</v>
      </c>
      <c r="AJ703" s="92">
        <v>14.483375679905301</v>
      </c>
      <c r="AK703" s="91">
        <v>0</v>
      </c>
      <c r="AL703" s="91">
        <v>0</v>
      </c>
      <c r="AM703" s="92">
        <v>-9.3711951552977606</v>
      </c>
      <c r="AN703" s="3"/>
      <c r="AO703" s="94">
        <v>0</v>
      </c>
      <c r="AP703" s="94">
        <v>0</v>
      </c>
      <c r="AQ703" s="94">
        <v>0</v>
      </c>
      <c r="AR703" s="94">
        <v>0</v>
      </c>
      <c r="AS703" s="95">
        <v>0</v>
      </c>
      <c r="AT703" s="95">
        <v>0</v>
      </c>
      <c r="AU703" s="95">
        <v>7</v>
      </c>
      <c r="AV703" s="96">
        <v>5</v>
      </c>
      <c r="AW703" s="3"/>
      <c r="AX703" s="97">
        <v>0</v>
      </c>
      <c r="AY703" s="98">
        <v>-113.07365610974399</v>
      </c>
      <c r="AZ703" s="98">
        <v>0.54787164163735702</v>
      </c>
      <c r="BA703" s="98">
        <v>-15.957369743191499</v>
      </c>
      <c r="BB703" s="89">
        <v>0</v>
      </c>
      <c r="BC703" s="99">
        <v>0</v>
      </c>
      <c r="BD703" s="86">
        <v>43664</v>
      </c>
      <c r="BE703" s="86"/>
      <c r="BF703" s="95"/>
      <c r="BG703" s="86"/>
      <c r="BH703" s="3"/>
    </row>
    <row r="704" spans="1:60" x14ac:dyDescent="0.25">
      <c r="A704" s="3"/>
      <c r="B704" s="81" t="s">
        <v>1808</v>
      </c>
      <c r="C704" s="81" t="s">
        <v>4758</v>
      </c>
      <c r="D704" s="81" t="s">
        <v>771</v>
      </c>
      <c r="E704" s="82" t="s">
        <v>1166</v>
      </c>
      <c r="F704" s="82" t="s">
        <v>1111</v>
      </c>
      <c r="G704" s="83" t="s">
        <v>1120</v>
      </c>
      <c r="H704" s="84" t="s">
        <v>1128</v>
      </c>
      <c r="I704" s="85" t="s">
        <v>3480</v>
      </c>
      <c r="J704" s="85" t="s">
        <v>4759</v>
      </c>
      <c r="K704" s="3"/>
      <c r="L704" s="86">
        <v>44029</v>
      </c>
      <c r="M704" s="87">
        <v>3783.4673999994998</v>
      </c>
      <c r="N704" s="88">
        <v>3783.4673999994998</v>
      </c>
      <c r="O704" s="88">
        <v>5275.3598000034699</v>
      </c>
      <c r="P704" s="89">
        <f t="shared" si="10"/>
        <v>0.71719608584745465</v>
      </c>
      <c r="Q704" s="86">
        <v>43756</v>
      </c>
      <c r="R704" s="90">
        <v>671917.41</v>
      </c>
      <c r="S704" s="90">
        <v>661678.93734375003</v>
      </c>
      <c r="T704" s="3"/>
      <c r="U704" s="91">
        <v>-1.14089640519524E-2</v>
      </c>
      <c r="V704" s="92">
        <v>3.1878204936219803E-2</v>
      </c>
      <c r="W704" s="91">
        <v>1.4116483705947799E-2</v>
      </c>
      <c r="X704" s="92">
        <v>1.42015798646753</v>
      </c>
      <c r="Y704" s="91">
        <v>-0.20943942681507899</v>
      </c>
      <c r="Z704" s="92">
        <v>-2.7937867726723198</v>
      </c>
      <c r="AA704" s="91">
        <v>-0.269819279727817</v>
      </c>
      <c r="AB704" s="92">
        <v>-6.0838996119855402</v>
      </c>
      <c r="AC704" s="91">
        <v>-0.30907277351710899</v>
      </c>
      <c r="AD704" s="92">
        <v>-5.5590813993185302</v>
      </c>
      <c r="AE704" s="91">
        <v>-0.26972659938008298</v>
      </c>
      <c r="AF704" s="93">
        <v>-6.1332502433215303</v>
      </c>
      <c r="AG704" s="91">
        <v>1.1226758388147601E-2</v>
      </c>
      <c r="AH704" s="92">
        <v>0.21644588669005299</v>
      </c>
      <c r="AI704" s="91">
        <v>-0.161372922930168</v>
      </c>
      <c r="AJ704" s="92">
        <v>-1.6539166131115099</v>
      </c>
      <c r="AK704" s="91">
        <v>0.88879662125487802</v>
      </c>
      <c r="AL704" s="91">
        <v>4.03222827153513E-2</v>
      </c>
      <c r="AM704" s="92">
        <v>-33.581006313208498</v>
      </c>
      <c r="AN704" s="3"/>
      <c r="AO704" s="94">
        <v>9.15724615534418E-2</v>
      </c>
      <c r="AP704" s="94">
        <v>-0.14410134530771801</v>
      </c>
      <c r="AQ704" s="94">
        <v>0.14557942735526</v>
      </c>
      <c r="AR704" s="94">
        <v>-0.183753503854095</v>
      </c>
      <c r="AS704" s="95">
        <v>5</v>
      </c>
      <c r="AT704" s="95">
        <v>7</v>
      </c>
      <c r="AU704" s="95">
        <v>6</v>
      </c>
      <c r="AV704" s="96">
        <v>6</v>
      </c>
      <c r="AW704" s="3"/>
      <c r="AX704" s="97">
        <v>0.35223643712873998</v>
      </c>
      <c r="AY704" s="98">
        <v>-0.66359145856222301</v>
      </c>
      <c r="AZ704" s="98">
        <v>-1.29280959921016</v>
      </c>
      <c r="BA704" s="98">
        <v>-0.87244802010172895</v>
      </c>
      <c r="BB704" s="89">
        <v>3.5727847874732099E-2</v>
      </c>
      <c r="BC704" s="99">
        <v>-47.894689571694499</v>
      </c>
      <c r="BD704" s="86">
        <v>43756</v>
      </c>
      <c r="BE704" s="86">
        <v>43914</v>
      </c>
      <c r="BF704" s="95"/>
      <c r="BG704" s="86"/>
      <c r="BH704" s="3"/>
    </row>
    <row r="705" spans="1:60" x14ac:dyDescent="0.25">
      <c r="A705" s="3"/>
      <c r="B705" s="81" t="s">
        <v>1809</v>
      </c>
      <c r="C705" s="81" t="s">
        <v>4760</v>
      </c>
      <c r="D705" s="81" t="s">
        <v>771</v>
      </c>
      <c r="E705" s="82" t="s">
        <v>1236</v>
      </c>
      <c r="F705" s="82" t="s">
        <v>1111</v>
      </c>
      <c r="G705" s="83" t="s">
        <v>1120</v>
      </c>
      <c r="H705" s="84" t="s">
        <v>1128</v>
      </c>
      <c r="I705" s="85" t="s">
        <v>3480</v>
      </c>
      <c r="J705" s="85" t="s">
        <v>4761</v>
      </c>
      <c r="K705" s="3"/>
      <c r="L705" s="86">
        <v>44029</v>
      </c>
      <c r="M705" s="87">
        <v>4484.6819999963</v>
      </c>
      <c r="N705" s="88">
        <v>4484.6819999963</v>
      </c>
      <c r="O705" s="88">
        <v>6242.4452000036799</v>
      </c>
      <c r="P705" s="89">
        <f t="shared" si="10"/>
        <v>0.71841752010793081</v>
      </c>
      <c r="Q705" s="86">
        <v>43756</v>
      </c>
      <c r="R705" s="90">
        <v>26864.162</v>
      </c>
      <c r="S705" s="90">
        <v>27857.541282440201</v>
      </c>
      <c r="T705" s="3"/>
      <c r="U705" s="91">
        <v>-1.1402805806028499E-2</v>
      </c>
      <c r="V705" s="92">
        <v>3.2494029528606902E-2</v>
      </c>
      <c r="W705" s="91">
        <v>1.43061459493765E-2</v>
      </c>
      <c r="X705" s="92">
        <v>1.4391242108104101</v>
      </c>
      <c r="Y705" s="91">
        <v>-0.20854289315233501</v>
      </c>
      <c r="Z705" s="92">
        <v>-2.7041334063978901</v>
      </c>
      <c r="AA705" s="91">
        <v>-0.268150792385277</v>
      </c>
      <c r="AB705" s="92">
        <v>-5.9170508777315298</v>
      </c>
      <c r="AC705" s="91">
        <v>-0.30591327674570501</v>
      </c>
      <c r="AD705" s="92">
        <v>-5.24313172217808</v>
      </c>
      <c r="AE705" s="91">
        <v>-0.264712558710889</v>
      </c>
      <c r="AF705" s="93">
        <v>-5.6318461764021803</v>
      </c>
      <c r="AG705" s="91">
        <v>1.13338764185755E-2</v>
      </c>
      <c r="AH705" s="92">
        <v>0.227157689732849</v>
      </c>
      <c r="AI705" s="91">
        <v>-0.16033301924937399</v>
      </c>
      <c r="AJ705" s="92">
        <v>-1.5499262450321101</v>
      </c>
      <c r="AK705" s="91">
        <v>3.4846819999953702</v>
      </c>
      <c r="AL705" s="91">
        <v>0.11753782718194999</v>
      </c>
      <c r="AM705" s="92">
        <v>334.30508929165097</v>
      </c>
      <c r="AN705" s="3"/>
      <c r="AO705" s="94">
        <v>9.1579274114337694E-2</v>
      </c>
      <c r="AP705" s="94">
        <v>-0.14408540262316799</v>
      </c>
      <c r="AQ705" s="94">
        <v>0.14579333719666501</v>
      </c>
      <c r="AR705" s="94">
        <v>-0.18359581962809901</v>
      </c>
      <c r="AS705" s="95">
        <v>5</v>
      </c>
      <c r="AT705" s="95">
        <v>7</v>
      </c>
      <c r="AU705" s="95">
        <v>6</v>
      </c>
      <c r="AV705" s="96">
        <v>6</v>
      </c>
      <c r="AW705" s="3"/>
      <c r="AX705" s="97">
        <v>0.35222880594897998</v>
      </c>
      <c r="AY705" s="98">
        <v>-0.65886897059135696</v>
      </c>
      <c r="AZ705" s="98">
        <v>-1.2575740425199899</v>
      </c>
      <c r="BA705" s="98">
        <v>-0.86643644928608399</v>
      </c>
      <c r="BB705" s="89">
        <v>3.5727446052296698E-2</v>
      </c>
      <c r="BC705" s="99">
        <v>-47.843311463948297</v>
      </c>
      <c r="BD705" s="86">
        <v>43756</v>
      </c>
      <c r="BE705" s="86">
        <v>43914</v>
      </c>
      <c r="BF705" s="95"/>
      <c r="BG705" s="86"/>
      <c r="BH705" s="3"/>
    </row>
    <row r="706" spans="1:60" x14ac:dyDescent="0.25">
      <c r="A706" s="3"/>
      <c r="B706" s="81" t="s">
        <v>1810</v>
      </c>
      <c r="C706" s="81" t="s">
        <v>4762</v>
      </c>
      <c r="D706" s="81" t="s">
        <v>772</v>
      </c>
      <c r="E706" s="82" t="s">
        <v>1162</v>
      </c>
      <c r="F706" s="82" t="s">
        <v>1111</v>
      </c>
      <c r="G706" s="83" t="s">
        <v>1120</v>
      </c>
      <c r="H706" s="84" t="s">
        <v>1139</v>
      </c>
      <c r="I706" s="85" t="s">
        <v>3480</v>
      </c>
      <c r="J706" s="85" t="s">
        <v>4763</v>
      </c>
      <c r="K706" s="3"/>
      <c r="L706" s="86">
        <v>44029</v>
      </c>
      <c r="M706" s="87">
        <v>2957.0120999999299</v>
      </c>
      <c r="N706" s="88">
        <v>2957.0120999999299</v>
      </c>
      <c r="O706" s="88">
        <v>4021.7336999997501</v>
      </c>
      <c r="P706" s="89">
        <f t="shared" si="10"/>
        <v>0.73525805549982426</v>
      </c>
      <c r="Q706" s="86">
        <v>43853</v>
      </c>
      <c r="R706" s="90">
        <v>2898623.023</v>
      </c>
      <c r="S706" s="90">
        <v>3502199.03078125</v>
      </c>
      <c r="T706" s="3"/>
      <c r="U706" s="91">
        <v>-4.36838075074775E-4</v>
      </c>
      <c r="V706" s="92">
        <v>1.1290908026239801</v>
      </c>
      <c r="W706" s="91">
        <v>1.74165027710842E-2</v>
      </c>
      <c r="X706" s="92">
        <v>1.7501598929811699</v>
      </c>
      <c r="Y706" s="91">
        <v>-0.258164273919538</v>
      </c>
      <c r="Z706" s="92">
        <v>-7.6662714831181802</v>
      </c>
      <c r="AA706" s="91">
        <v>-0.12607724872213999</v>
      </c>
      <c r="AB706" s="92">
        <v>8.2903034885821398</v>
      </c>
      <c r="AC706" s="91">
        <v>7.4704212227516095E-2</v>
      </c>
      <c r="AD706" s="92">
        <v>32.8186171751586</v>
      </c>
      <c r="AE706" s="91">
        <v>2.6301675439754001E-2</v>
      </c>
      <c r="AF706" s="93">
        <v>23.4695772386622</v>
      </c>
      <c r="AG706" s="91">
        <v>1.42259962722164E-2</v>
      </c>
      <c r="AH706" s="92">
        <v>0.51636967509693898</v>
      </c>
      <c r="AI706" s="91">
        <v>-0.22971725138166199</v>
      </c>
      <c r="AJ706" s="92">
        <v>-8.4883494582609291</v>
      </c>
      <c r="AK706" s="91">
        <v>1.0778228974156101</v>
      </c>
      <c r="AL706" s="91">
        <v>4.65086185377004E-2</v>
      </c>
      <c r="AM706" s="92">
        <v>-14.6783786971355</v>
      </c>
      <c r="AN706" s="3"/>
      <c r="AO706" s="94">
        <v>8.5615680076443795E-2</v>
      </c>
      <c r="AP706" s="94">
        <v>-0.115911633690266</v>
      </c>
      <c r="AQ706" s="94">
        <v>8.2906740901380505E-2</v>
      </c>
      <c r="AR706" s="94">
        <v>-0.32342028488463298</v>
      </c>
      <c r="AS706" s="95">
        <v>9</v>
      </c>
      <c r="AT706" s="95">
        <v>3</v>
      </c>
      <c r="AU706" s="95">
        <v>7</v>
      </c>
      <c r="AV706" s="96">
        <v>5</v>
      </c>
      <c r="AW706" s="3"/>
      <c r="AX706" s="97">
        <v>0.32647662830073398</v>
      </c>
      <c r="AY706" s="98">
        <v>-0.32783956878847698</v>
      </c>
      <c r="AZ706" s="98">
        <v>0.321125414766811</v>
      </c>
      <c r="BA706" s="98">
        <v>-0.42728522235711403</v>
      </c>
      <c r="BB706" s="89">
        <v>3.3188303563401897E-2</v>
      </c>
      <c r="BC706" s="99">
        <v>-45.638121191412203</v>
      </c>
      <c r="BD706" s="86">
        <v>43853</v>
      </c>
      <c r="BE706" s="86">
        <v>43913</v>
      </c>
      <c r="BF706" s="95"/>
      <c r="BG706" s="86"/>
      <c r="BH706" s="3"/>
    </row>
    <row r="707" spans="1:60" x14ac:dyDescent="0.25">
      <c r="A707" s="3"/>
      <c r="B707" s="81" t="s">
        <v>1811</v>
      </c>
      <c r="C707" s="81" t="s">
        <v>4764</v>
      </c>
      <c r="D707" s="81" t="s">
        <v>772</v>
      </c>
      <c r="E707" s="82" t="s">
        <v>1234</v>
      </c>
      <c r="F707" s="82" t="s">
        <v>1111</v>
      </c>
      <c r="G707" s="83" t="s">
        <v>1120</v>
      </c>
      <c r="H707" s="84" t="s">
        <v>1139</v>
      </c>
      <c r="I707" s="85" t="s">
        <v>3480</v>
      </c>
      <c r="J707" s="85" t="s">
        <v>4765</v>
      </c>
      <c r="K707" s="3"/>
      <c r="L707" s="86">
        <v>44029</v>
      </c>
      <c r="M707" s="87">
        <v>3277.1350999996098</v>
      </c>
      <c r="N707" s="88">
        <v>3277.1350999996098</v>
      </c>
      <c r="O707" s="88">
        <v>4450.0005000010096</v>
      </c>
      <c r="P707" s="89">
        <f t="shared" si="10"/>
        <v>0.73643477118684963</v>
      </c>
      <c r="Q707" s="86">
        <v>43853</v>
      </c>
      <c r="R707" s="90">
        <v>1557566.047</v>
      </c>
      <c r="S707" s="90">
        <v>1855648.7746250001</v>
      </c>
      <c r="T707" s="3"/>
      <c r="U707" s="91">
        <v>-4.2775170368258798E-4</v>
      </c>
      <c r="V707" s="92">
        <v>1.1299994397632001</v>
      </c>
      <c r="W707" s="91">
        <v>1.7693914945994E-2</v>
      </c>
      <c r="X707" s="92">
        <v>1.77790111047216</v>
      </c>
      <c r="Y707" s="91">
        <v>-0.25693655257055098</v>
      </c>
      <c r="Z707" s="92">
        <v>-7.5434993482194796</v>
      </c>
      <c r="AA707" s="91">
        <v>-0.12316284838205301</v>
      </c>
      <c r="AB707" s="92">
        <v>8.5817435225908394</v>
      </c>
      <c r="AC707" s="91">
        <v>8.1879376444703694E-2</v>
      </c>
      <c r="AD707" s="92">
        <v>33.536133596848202</v>
      </c>
      <c r="AE707" s="91">
        <v>3.7808723491252701E-2</v>
      </c>
      <c r="AF707" s="93">
        <v>24.620282043819302</v>
      </c>
      <c r="AG707" s="91">
        <v>1.43827476986189E-2</v>
      </c>
      <c r="AH707" s="92">
        <v>0.53204481773718704</v>
      </c>
      <c r="AI707" s="91">
        <v>-0.228323258896999</v>
      </c>
      <c r="AJ707" s="92">
        <v>-8.3489502097945696</v>
      </c>
      <c r="AK707" s="91">
        <v>7.7668195794103695E-2</v>
      </c>
      <c r="AL707" s="91">
        <v>5.5544541701237904E-3</v>
      </c>
      <c r="AM707" s="92">
        <v>-6.3962911286653297</v>
      </c>
      <c r="AN707" s="3"/>
      <c r="AO707" s="94">
        <v>8.5625520456233103E-2</v>
      </c>
      <c r="AP707" s="94">
        <v>-0.11590359718597</v>
      </c>
      <c r="AQ707" s="94">
        <v>8.3201948258647504E-2</v>
      </c>
      <c r="AR707" s="94">
        <v>-0.32322976419527499</v>
      </c>
      <c r="AS707" s="95">
        <v>9</v>
      </c>
      <c r="AT707" s="95">
        <v>3</v>
      </c>
      <c r="AU707" s="95">
        <v>7</v>
      </c>
      <c r="AV707" s="96">
        <v>5</v>
      </c>
      <c r="AW707" s="3"/>
      <c r="AX707" s="97">
        <v>0.32646987772546698</v>
      </c>
      <c r="AY707" s="98">
        <v>-0.31916422055337501</v>
      </c>
      <c r="AZ707" s="98">
        <v>0.33254345349405401</v>
      </c>
      <c r="BA707" s="98">
        <v>-0.41611727458212</v>
      </c>
      <c r="BB707" s="89">
        <v>3.3188072102748302E-2</v>
      </c>
      <c r="BC707" s="99">
        <v>-45.608478021516902</v>
      </c>
      <c r="BD707" s="86">
        <v>43853</v>
      </c>
      <c r="BE707" s="86">
        <v>43913</v>
      </c>
      <c r="BF707" s="95"/>
      <c r="BG707" s="86"/>
      <c r="BH707" s="3"/>
    </row>
    <row r="708" spans="1:60" x14ac:dyDescent="0.25">
      <c r="A708" s="3"/>
      <c r="B708" s="81" t="s">
        <v>1812</v>
      </c>
      <c r="C708" s="81" t="s">
        <v>4766</v>
      </c>
      <c r="D708" s="81" t="s">
        <v>772</v>
      </c>
      <c r="E708" s="82" t="s">
        <v>1163</v>
      </c>
      <c r="F708" s="82" t="s">
        <v>1111</v>
      </c>
      <c r="G708" s="83" t="s">
        <v>1120</v>
      </c>
      <c r="H708" s="84" t="s">
        <v>1139</v>
      </c>
      <c r="I708" s="85" t="s">
        <v>3480</v>
      </c>
      <c r="J708" s="85" t="s">
        <v>4767</v>
      </c>
      <c r="K708" s="3"/>
      <c r="L708" s="86">
        <v>44029</v>
      </c>
      <c r="M708" s="87">
        <v>1000</v>
      </c>
      <c r="N708" s="88">
        <v>1000</v>
      </c>
      <c r="O708" s="88">
        <v>1000</v>
      </c>
      <c r="P708" s="89">
        <f t="shared" si="10"/>
        <v>1</v>
      </c>
      <c r="Q708" s="86">
        <v>44029</v>
      </c>
      <c r="R708" s="90">
        <v>0</v>
      </c>
      <c r="S708" s="90">
        <v>0</v>
      </c>
      <c r="T708" s="3"/>
      <c r="U708" s="91">
        <v>0</v>
      </c>
      <c r="V708" s="92">
        <v>1.17277461013146</v>
      </c>
      <c r="W708" s="91">
        <v>0</v>
      </c>
      <c r="X708" s="92">
        <v>8.5096158727537806E-3</v>
      </c>
      <c r="Y708" s="91">
        <v>0</v>
      </c>
      <c r="Z708" s="92">
        <v>18.1501559088356</v>
      </c>
      <c r="AA708" s="91">
        <v>0</v>
      </c>
      <c r="AB708" s="92">
        <v>20.8980283607962</v>
      </c>
      <c r="AC708" s="91">
        <v>0</v>
      </c>
      <c r="AD708" s="92">
        <v>25.348195952392398</v>
      </c>
      <c r="AE708" s="91">
        <v>0</v>
      </c>
      <c r="AF708" s="93">
        <v>20.8394096946868</v>
      </c>
      <c r="AG708" s="91">
        <v>0</v>
      </c>
      <c r="AH708" s="92">
        <v>-0.90622995212470403</v>
      </c>
      <c r="AI708" s="91">
        <v>0</v>
      </c>
      <c r="AJ708" s="92">
        <v>14.483375679905301</v>
      </c>
      <c r="AK708" s="91">
        <v>0</v>
      </c>
      <c r="AL708" s="91">
        <v>0</v>
      </c>
      <c r="AM708" s="92">
        <v>-4.4082465565225002</v>
      </c>
      <c r="AN708" s="3"/>
      <c r="AO708" s="94">
        <v>0</v>
      </c>
      <c r="AP708" s="94">
        <v>0</v>
      </c>
      <c r="AQ708" s="94">
        <v>0</v>
      </c>
      <c r="AR708" s="94">
        <v>0</v>
      </c>
      <c r="AS708" s="95">
        <v>0</v>
      </c>
      <c r="AT708" s="95">
        <v>0</v>
      </c>
      <c r="AU708" s="95">
        <v>7</v>
      </c>
      <c r="AV708" s="96">
        <v>5</v>
      </c>
      <c r="AW708" s="3"/>
      <c r="AX708" s="97">
        <v>0</v>
      </c>
      <c r="AY708" s="98">
        <v>-113.07365610974399</v>
      </c>
      <c r="AZ708" s="98">
        <v>0.54787164163735702</v>
      </c>
      <c r="BA708" s="98">
        <v>-15.957369743191499</v>
      </c>
      <c r="BB708" s="89">
        <v>0</v>
      </c>
      <c r="BC708" s="99">
        <v>0</v>
      </c>
      <c r="BD708" s="86">
        <v>43664</v>
      </c>
      <c r="BE708" s="86"/>
      <c r="BF708" s="95"/>
      <c r="BG708" s="86"/>
      <c r="BH708" s="3"/>
    </row>
    <row r="709" spans="1:60" x14ac:dyDescent="0.25">
      <c r="A709" s="3"/>
      <c r="B709" s="81" t="s">
        <v>1813</v>
      </c>
      <c r="C709" s="81" t="s">
        <v>4768</v>
      </c>
      <c r="D709" s="81" t="s">
        <v>772</v>
      </c>
      <c r="E709" s="82" t="s">
        <v>1237</v>
      </c>
      <c r="F709" s="82" t="s">
        <v>1111</v>
      </c>
      <c r="G709" s="83" t="s">
        <v>1120</v>
      </c>
      <c r="H709" s="84" t="s">
        <v>1139</v>
      </c>
      <c r="I709" s="85" t="s">
        <v>3480</v>
      </c>
      <c r="J709" s="85" t="s">
        <v>4769</v>
      </c>
      <c r="K709" s="3"/>
      <c r="L709" s="86">
        <v>44029</v>
      </c>
      <c r="M709" s="87">
        <v>1000</v>
      </c>
      <c r="N709" s="88">
        <v>1000</v>
      </c>
      <c r="O709" s="88">
        <v>1000</v>
      </c>
      <c r="P709" s="89">
        <f t="shared" si="10"/>
        <v>1</v>
      </c>
      <c r="Q709" s="86">
        <v>44029</v>
      </c>
      <c r="R709" s="90">
        <v>0</v>
      </c>
      <c r="S709" s="90">
        <v>0</v>
      </c>
      <c r="T709" s="3"/>
      <c r="U709" s="91">
        <v>0</v>
      </c>
      <c r="V709" s="92">
        <v>1.17277461013146</v>
      </c>
      <c r="W709" s="91">
        <v>0</v>
      </c>
      <c r="X709" s="92">
        <v>8.5096158727537806E-3</v>
      </c>
      <c r="Y709" s="91">
        <v>0</v>
      </c>
      <c r="Z709" s="92">
        <v>18.1501559088356</v>
      </c>
      <c r="AA709" s="91">
        <v>0</v>
      </c>
      <c r="AB709" s="92">
        <v>20.8980283607962</v>
      </c>
      <c r="AC709" s="91">
        <v>0</v>
      </c>
      <c r="AD709" s="92">
        <v>25.348195952392398</v>
      </c>
      <c r="AE709" s="91">
        <v>0</v>
      </c>
      <c r="AF709" s="93">
        <v>20.8394096946868</v>
      </c>
      <c r="AG709" s="91">
        <v>0</v>
      </c>
      <c r="AH709" s="92">
        <v>-0.90622995212470403</v>
      </c>
      <c r="AI709" s="91">
        <v>0</v>
      </c>
      <c r="AJ709" s="92">
        <v>14.483375679905301</v>
      </c>
      <c r="AK709" s="91">
        <v>0</v>
      </c>
      <c r="AL709" s="91">
        <v>0</v>
      </c>
      <c r="AM709" s="92">
        <v>-4.4082465565225002</v>
      </c>
      <c r="AN709" s="3"/>
      <c r="AO709" s="94">
        <v>0</v>
      </c>
      <c r="AP709" s="94">
        <v>0</v>
      </c>
      <c r="AQ709" s="94">
        <v>0</v>
      </c>
      <c r="AR709" s="94">
        <v>0</v>
      </c>
      <c r="AS709" s="95">
        <v>0</v>
      </c>
      <c r="AT709" s="95">
        <v>0</v>
      </c>
      <c r="AU709" s="95">
        <v>7</v>
      </c>
      <c r="AV709" s="96">
        <v>5</v>
      </c>
      <c r="AW709" s="3"/>
      <c r="AX709" s="97">
        <v>0</v>
      </c>
      <c r="AY709" s="98">
        <v>-113.07365610974399</v>
      </c>
      <c r="AZ709" s="98">
        <v>0.54787164163735702</v>
      </c>
      <c r="BA709" s="98">
        <v>-15.957369743191499</v>
      </c>
      <c r="BB709" s="89">
        <v>0</v>
      </c>
      <c r="BC709" s="99">
        <v>0</v>
      </c>
      <c r="BD709" s="86">
        <v>43664</v>
      </c>
      <c r="BE709" s="86"/>
      <c r="BF709" s="95"/>
      <c r="BG709" s="86"/>
      <c r="BH709" s="3"/>
    </row>
    <row r="710" spans="1:60" x14ac:dyDescent="0.25">
      <c r="A710" s="3"/>
      <c r="B710" s="81" t="s">
        <v>1814</v>
      </c>
      <c r="C710" s="81" t="s">
        <v>4770</v>
      </c>
      <c r="D710" s="81" t="s">
        <v>772</v>
      </c>
      <c r="E710" s="82" t="s">
        <v>1166</v>
      </c>
      <c r="F710" s="82" t="s">
        <v>1111</v>
      </c>
      <c r="G710" s="83" t="s">
        <v>1120</v>
      </c>
      <c r="H710" s="84" t="s">
        <v>1139</v>
      </c>
      <c r="I710" s="85" t="s">
        <v>3480</v>
      </c>
      <c r="J710" s="85" t="s">
        <v>4771</v>
      </c>
      <c r="K710" s="3"/>
      <c r="L710" s="86">
        <v>44029</v>
      </c>
      <c r="M710" s="87">
        <v>3914.18030000106</v>
      </c>
      <c r="N710" s="88">
        <v>3914.18030000106</v>
      </c>
      <c r="O710" s="88">
        <v>5306.8152000010004</v>
      </c>
      <c r="P710" s="89">
        <f t="shared" si="10"/>
        <v>0.73757614548181782</v>
      </c>
      <c r="Q710" s="86">
        <v>43853</v>
      </c>
      <c r="R710" s="90">
        <v>2441300.4920000001</v>
      </c>
      <c r="S710" s="90">
        <v>2624881.6748046898</v>
      </c>
      <c r="T710" s="3"/>
      <c r="U710" s="91">
        <v>-4.18941540374362E-4</v>
      </c>
      <c r="V710" s="92">
        <v>1.13088045609402</v>
      </c>
      <c r="W710" s="91">
        <v>1.7962491345315398E-2</v>
      </c>
      <c r="X710" s="92">
        <v>1.8047587504042899</v>
      </c>
      <c r="Y710" s="91">
        <v>-0.25574561119254202</v>
      </c>
      <c r="Z710" s="92">
        <v>-7.4244052104186302</v>
      </c>
      <c r="AA710" s="91">
        <v>-0.120330976742553</v>
      </c>
      <c r="AB710" s="92">
        <v>8.8649306865408999</v>
      </c>
      <c r="AC710" s="91">
        <v>8.88746147975326E-2</v>
      </c>
      <c r="AD710" s="92">
        <v>34.235657432174797</v>
      </c>
      <c r="AE710" s="91">
        <v>4.8840066867342102E-2</v>
      </c>
      <c r="AF710" s="93">
        <v>25.723416381428301</v>
      </c>
      <c r="AG710" s="91">
        <v>1.4534388916217699E-2</v>
      </c>
      <c r="AH710" s="92">
        <v>0.54720893949706795</v>
      </c>
      <c r="AI710" s="91">
        <v>-0.226970820085553</v>
      </c>
      <c r="AJ710" s="92">
        <v>-8.2137063286500105</v>
      </c>
      <c r="AK710" s="91">
        <v>1.67669203731231</v>
      </c>
      <c r="AL710" s="91">
        <v>6.3114083288382999E-2</v>
      </c>
      <c r="AM710" s="92">
        <v>45.208535292535103</v>
      </c>
      <c r="AN710" s="3"/>
      <c r="AO710" s="94">
        <v>8.56350678642048E-2</v>
      </c>
      <c r="AP710" s="94">
        <v>-0.115895828759676</v>
      </c>
      <c r="AQ710" s="94">
        <v>8.3487972360744594E-2</v>
      </c>
      <c r="AR710" s="94">
        <v>-0.323045094058034</v>
      </c>
      <c r="AS710" s="95">
        <v>9</v>
      </c>
      <c r="AT710" s="95">
        <v>3</v>
      </c>
      <c r="AU710" s="95">
        <v>7</v>
      </c>
      <c r="AV710" s="96">
        <v>5</v>
      </c>
      <c r="AW710" s="3"/>
      <c r="AX710" s="97">
        <v>0.32646335085039002</v>
      </c>
      <c r="AY710" s="98">
        <v>-0.310735698179542</v>
      </c>
      <c r="AZ710" s="98">
        <v>0.34363612757533701</v>
      </c>
      <c r="BA710" s="98">
        <v>-0.40525947466449003</v>
      </c>
      <c r="BB710" s="89">
        <v>3.3187849458008699E-2</v>
      </c>
      <c r="BC710" s="99">
        <v>-45.579755631974002</v>
      </c>
      <c r="BD710" s="86">
        <v>43853</v>
      </c>
      <c r="BE710" s="86">
        <v>43913</v>
      </c>
      <c r="BF710" s="95"/>
      <c r="BG710" s="86"/>
      <c r="BH710" s="3"/>
    </row>
    <row r="711" spans="1:60" x14ac:dyDescent="0.25">
      <c r="A711" s="3"/>
      <c r="B711" s="81" t="s">
        <v>1815</v>
      </c>
      <c r="C711" s="81" t="s">
        <v>4772</v>
      </c>
      <c r="D711" s="81" t="s">
        <v>772</v>
      </c>
      <c r="E711" s="82" t="s">
        <v>1236</v>
      </c>
      <c r="F711" s="82" t="s">
        <v>1111</v>
      </c>
      <c r="G711" s="83" t="s">
        <v>1120</v>
      </c>
      <c r="H711" s="84" t="s">
        <v>1139</v>
      </c>
      <c r="I711" s="85" t="s">
        <v>3480</v>
      </c>
      <c r="J711" s="85" t="s">
        <v>4773</v>
      </c>
      <c r="K711" s="3"/>
      <c r="L711" s="86">
        <v>44029</v>
      </c>
      <c r="M711" s="87">
        <v>4028.1145000010702</v>
      </c>
      <c r="N711" s="88">
        <v>4028.1145000010702</v>
      </c>
      <c r="O711" s="88">
        <v>5455.2954000011096</v>
      </c>
      <c r="P711" s="89">
        <f t="shared" ref="P711:P774" si="11">IFERROR(N711/O711,"")</f>
        <v>0.73838613762331751</v>
      </c>
      <c r="Q711" s="86">
        <v>43853</v>
      </c>
      <c r="R711" s="90">
        <v>5876.098</v>
      </c>
      <c r="S711" s="90">
        <v>8754.0342671813996</v>
      </c>
      <c r="T711" s="3"/>
      <c r="U711" s="91">
        <v>-4.1272748057963299E-4</v>
      </c>
      <c r="V711" s="92">
        <v>1.13150186207349</v>
      </c>
      <c r="W711" s="91">
        <v>1.81522694438172E-2</v>
      </c>
      <c r="X711" s="92">
        <v>1.82373656025447</v>
      </c>
      <c r="Y711" s="91">
        <v>-0.25490036601142502</v>
      </c>
      <c r="Z711" s="92">
        <v>-7.3398806923069104</v>
      </c>
      <c r="AA711" s="91">
        <v>-0.118319785036001</v>
      </c>
      <c r="AB711" s="92">
        <v>9.0660498571960506</v>
      </c>
      <c r="AC711" s="91">
        <v>9.38542940602929E-2</v>
      </c>
      <c r="AD711" s="92">
        <v>34.733625358436299</v>
      </c>
      <c r="AE711" s="91">
        <v>5.60429857050622E-2</v>
      </c>
      <c r="AF711" s="93">
        <v>26.4437082652003</v>
      </c>
      <c r="AG711" s="91">
        <v>1.4641888948972301E-2</v>
      </c>
      <c r="AH711" s="92">
        <v>0.55795894277253</v>
      </c>
      <c r="AI711" s="91">
        <v>-0.22601090133044599</v>
      </c>
      <c r="AJ711" s="92">
        <v>-8.1177144531393406</v>
      </c>
      <c r="AK711" s="91">
        <v>0.24399775790341699</v>
      </c>
      <c r="AL711" s="91">
        <v>1.6299261349558902E-2</v>
      </c>
      <c r="AM711" s="92">
        <v>10.236665082266001</v>
      </c>
      <c r="AN711" s="3"/>
      <c r="AO711" s="94">
        <v>8.5641859464958503E-2</v>
      </c>
      <c r="AP711" s="94">
        <v>-0.115890329854738</v>
      </c>
      <c r="AQ711" s="94">
        <v>8.3689653258334107E-2</v>
      </c>
      <c r="AR711" s="94">
        <v>-0.32291439123335303</v>
      </c>
      <c r="AS711" s="95">
        <v>9</v>
      </c>
      <c r="AT711" s="95">
        <v>3</v>
      </c>
      <c r="AU711" s="95">
        <v>7</v>
      </c>
      <c r="AV711" s="96">
        <v>5</v>
      </c>
      <c r="AW711" s="3"/>
      <c r="AX711" s="97">
        <v>0.32645871884771599</v>
      </c>
      <c r="AY711" s="98">
        <v>-0.30475052448537099</v>
      </c>
      <c r="AZ711" s="98">
        <v>0.35151322856927403</v>
      </c>
      <c r="BA711" s="98">
        <v>-0.39754474341361901</v>
      </c>
      <c r="BB711" s="89">
        <v>3.3187691309358301E-2</v>
      </c>
      <c r="BC711" s="99">
        <v>-45.559393538976998</v>
      </c>
      <c r="BD711" s="86">
        <v>43853</v>
      </c>
      <c r="BE711" s="86">
        <v>43913</v>
      </c>
      <c r="BF711" s="95"/>
      <c r="BG711" s="86"/>
      <c r="BH711" s="3"/>
    </row>
    <row r="712" spans="1:60" x14ac:dyDescent="0.25">
      <c r="A712" s="3"/>
      <c r="B712" s="81" t="s">
        <v>174</v>
      </c>
      <c r="C712" s="81" t="s">
        <v>4774</v>
      </c>
      <c r="D712" s="81" t="s">
        <v>772</v>
      </c>
      <c r="E712" s="82" t="s">
        <v>1180</v>
      </c>
      <c r="F712" s="82" t="s">
        <v>1111</v>
      </c>
      <c r="G712" s="83" t="s">
        <v>1120</v>
      </c>
      <c r="H712" s="84" t="s">
        <v>1139</v>
      </c>
      <c r="I712" s="85" t="s">
        <v>3480</v>
      </c>
      <c r="J712" s="85" t="s">
        <v>4775</v>
      </c>
      <c r="K712" s="3"/>
      <c r="L712" s="86">
        <v>44029</v>
      </c>
      <c r="M712" s="87">
        <v>1061.67989999987</v>
      </c>
      <c r="N712" s="88">
        <v>1061.67989999987</v>
      </c>
      <c r="O712" s="88">
        <v>1061.67989999987</v>
      </c>
      <c r="P712" s="89">
        <f t="shared" si="11"/>
        <v>1</v>
      </c>
      <c r="Q712" s="86">
        <v>44029</v>
      </c>
      <c r="R712" s="90">
        <v>0</v>
      </c>
      <c r="S712" s="90">
        <v>0</v>
      </c>
      <c r="T712" s="3"/>
      <c r="U712" s="91">
        <v>0</v>
      </c>
      <c r="V712" s="92">
        <v>1.17277461013146</v>
      </c>
      <c r="W712" s="91">
        <v>0</v>
      </c>
      <c r="X712" s="92">
        <v>8.5096158727537806E-3</v>
      </c>
      <c r="Y712" s="91">
        <v>0</v>
      </c>
      <c r="Z712" s="92">
        <v>18.1501559088356</v>
      </c>
      <c r="AA712" s="91">
        <v>0</v>
      </c>
      <c r="AB712" s="92">
        <v>20.8980283607962</v>
      </c>
      <c r="AC712" s="91">
        <v>8.9972087480418794E-2</v>
      </c>
      <c r="AD712" s="92">
        <v>34.345404700434301</v>
      </c>
      <c r="AE712" s="91"/>
      <c r="AF712" s="93"/>
      <c r="AG712" s="91">
        <v>0</v>
      </c>
      <c r="AH712" s="92">
        <v>-0.90622995212470403</v>
      </c>
      <c r="AI712" s="91">
        <v>0</v>
      </c>
      <c r="AJ712" s="92">
        <v>14.483375679905301</v>
      </c>
      <c r="AK712" s="91">
        <v>5.3768417476021603E-2</v>
      </c>
      <c r="AL712" s="91">
        <v>2.33003319553973E-2</v>
      </c>
      <c r="AM712" s="92">
        <v>34.601541536278098</v>
      </c>
      <c r="AN712" s="3"/>
      <c r="AO712" s="94">
        <v>0</v>
      </c>
      <c r="AP712" s="94">
        <v>0</v>
      </c>
      <c r="AQ712" s="94">
        <v>0</v>
      </c>
      <c r="AR712" s="94">
        <v>0</v>
      </c>
      <c r="AS712" s="95">
        <v>0</v>
      </c>
      <c r="AT712" s="95">
        <v>0</v>
      </c>
      <c r="AU712" s="95">
        <v>7</v>
      </c>
      <c r="AV712" s="96">
        <v>5</v>
      </c>
      <c r="AW712" s="3"/>
      <c r="AX712" s="97">
        <v>0</v>
      </c>
      <c r="AY712" s="98">
        <v>-113.07365610974399</v>
      </c>
      <c r="AZ712" s="98">
        <v>0.54787164163735702</v>
      </c>
      <c r="BA712" s="98">
        <v>-15.957369743191499</v>
      </c>
      <c r="BB712" s="89">
        <v>0</v>
      </c>
      <c r="BC712" s="99">
        <v>0</v>
      </c>
      <c r="BD712" s="86">
        <v>43664</v>
      </c>
      <c r="BE712" s="86"/>
      <c r="BF712" s="95"/>
      <c r="BG712" s="86"/>
      <c r="BH712" s="3"/>
    </row>
    <row r="713" spans="1:60" x14ac:dyDescent="0.25">
      <c r="A713" s="3"/>
      <c r="B713" s="81" t="s">
        <v>1816</v>
      </c>
      <c r="C713" s="81" t="s">
        <v>4776</v>
      </c>
      <c r="D713" s="81" t="s">
        <v>773</v>
      </c>
      <c r="E713" s="82" t="s">
        <v>1161</v>
      </c>
      <c r="F713" s="82" t="s">
        <v>1111</v>
      </c>
      <c r="G713" s="83" t="s">
        <v>1120</v>
      </c>
      <c r="H713" s="84" t="s">
        <v>1148</v>
      </c>
      <c r="I713" s="85" t="s">
        <v>3480</v>
      </c>
      <c r="J713" s="85" t="s">
        <v>4777</v>
      </c>
      <c r="K713" s="3"/>
      <c r="L713" s="86">
        <v>44029</v>
      </c>
      <c r="M713" s="87">
        <v>2206.8469000011701</v>
      </c>
      <c r="N713" s="88">
        <v>2206.8469000011701</v>
      </c>
      <c r="O713" s="88">
        <v>2391.2047999985498</v>
      </c>
      <c r="P713" s="89">
        <f t="shared" si="11"/>
        <v>0.92290166864942247</v>
      </c>
      <c r="Q713" s="86">
        <v>43881</v>
      </c>
      <c r="R713" s="90">
        <v>3662793.82</v>
      </c>
      <c r="S713" s="90">
        <v>3502539.0402734401</v>
      </c>
      <c r="T713" s="3"/>
      <c r="U713" s="91">
        <v>-9.4650980827282196E-5</v>
      </c>
      <c r="V713" s="92">
        <v>1.16330951204873</v>
      </c>
      <c r="W713" s="91">
        <v>1.5518259937380201E-2</v>
      </c>
      <c r="X713" s="92">
        <v>1.5603356096107699</v>
      </c>
      <c r="Y713" s="91">
        <v>-2.7852782647641999E-2</v>
      </c>
      <c r="Z713" s="92">
        <v>15.3648776440677</v>
      </c>
      <c r="AA713" s="91">
        <v>0.19639221791294401</v>
      </c>
      <c r="AB713" s="92">
        <v>40.5372501520906</v>
      </c>
      <c r="AC713" s="91">
        <v>0.279644437116222</v>
      </c>
      <c r="AD713" s="92">
        <v>53.312639664043701</v>
      </c>
      <c r="AE713" s="91">
        <v>0.39191494235827101</v>
      </c>
      <c r="AF713" s="93">
        <v>60.030903930542998</v>
      </c>
      <c r="AG713" s="91">
        <v>-2.5545775406499199E-3</v>
      </c>
      <c r="AH713" s="92">
        <v>-1.1616877061897</v>
      </c>
      <c r="AI713" s="91">
        <v>2.7710046817446699E-2</v>
      </c>
      <c r="AJ713" s="92">
        <v>17.254380361642699</v>
      </c>
      <c r="AK713" s="91">
        <v>1.1452357298403499</v>
      </c>
      <c r="AL713" s="91">
        <v>4.8587707180558902E-2</v>
      </c>
      <c r="AM713" s="92">
        <v>-7.93709545466118</v>
      </c>
      <c r="AN713" s="3"/>
      <c r="AO713" s="94">
        <v>4.8959700785417198E-2</v>
      </c>
      <c r="AP713" s="94">
        <v>-6.9220061614032602E-2</v>
      </c>
      <c r="AQ713" s="94">
        <v>0.135634976251895</v>
      </c>
      <c r="AR713" s="94">
        <v>-8.7660247782914702E-2</v>
      </c>
      <c r="AS713" s="95">
        <v>8</v>
      </c>
      <c r="AT713" s="95">
        <v>4</v>
      </c>
      <c r="AU713" s="95">
        <v>7</v>
      </c>
      <c r="AV713" s="96">
        <v>5</v>
      </c>
      <c r="AW713" s="3"/>
      <c r="AX713" s="97">
        <v>0.22690518722345601</v>
      </c>
      <c r="AY713" s="98">
        <v>0.86768540751290901</v>
      </c>
      <c r="AZ713" s="98">
        <v>1.4327339196461299</v>
      </c>
      <c r="BA713" s="98">
        <v>1.2383449850058199</v>
      </c>
      <c r="BB713" s="89">
        <v>2.3329291252121E-2</v>
      </c>
      <c r="BC713" s="99">
        <v>-28.086803773505402</v>
      </c>
      <c r="BD713" s="86">
        <v>43881</v>
      </c>
      <c r="BE713" s="86">
        <v>43913</v>
      </c>
      <c r="BF713" s="95"/>
      <c r="BG713" s="86"/>
      <c r="BH713" s="3"/>
    </row>
    <row r="714" spans="1:60" x14ac:dyDescent="0.25">
      <c r="A714" s="3"/>
      <c r="B714" s="81" t="s">
        <v>175</v>
      </c>
      <c r="C714" s="81" t="s">
        <v>4778</v>
      </c>
      <c r="D714" s="81" t="s">
        <v>773</v>
      </c>
      <c r="E714" s="82" t="s">
        <v>1210</v>
      </c>
      <c r="F714" s="82" t="s">
        <v>1111</v>
      </c>
      <c r="G714" s="83" t="s">
        <v>1120</v>
      </c>
      <c r="H714" s="84" t="s">
        <v>1148</v>
      </c>
      <c r="I714" s="85" t="s">
        <v>3480</v>
      </c>
      <c r="J714" s="85" t="s">
        <v>4779</v>
      </c>
      <c r="K714" s="3"/>
      <c r="L714" s="86">
        <v>44029</v>
      </c>
      <c r="M714" s="87">
        <v>1406.0651999991401</v>
      </c>
      <c r="N714" s="88">
        <v>1406.0651999991401</v>
      </c>
      <c r="O714" s="88">
        <v>1505.3073999993501</v>
      </c>
      <c r="P714" s="89">
        <f t="shared" si="11"/>
        <v>0.93407180486839247</v>
      </c>
      <c r="Q714" s="86">
        <v>43881</v>
      </c>
      <c r="R714" s="90">
        <v>27395.577000000001</v>
      </c>
      <c r="S714" s="90">
        <v>25455.908320617698</v>
      </c>
      <c r="T714" s="3"/>
      <c r="U714" s="91">
        <v>-1.33704679683433E-5</v>
      </c>
      <c r="V714" s="92">
        <v>1.1714375633346199</v>
      </c>
      <c r="W714" s="91">
        <v>1.79975945666229E-2</v>
      </c>
      <c r="X714" s="92">
        <v>1.8082690725350401</v>
      </c>
      <c r="Y714" s="91">
        <v>-1.33635326465082E-2</v>
      </c>
      <c r="Z714" s="92">
        <v>16.813802644173801</v>
      </c>
      <c r="AA714" s="91">
        <v>0.232567193055875</v>
      </c>
      <c r="AB714" s="92">
        <v>44.154747666383599</v>
      </c>
      <c r="AC714" s="91">
        <v>0.358149023379083</v>
      </c>
      <c r="AD714" s="92">
        <v>61.163098290329799</v>
      </c>
      <c r="AE714" s="91"/>
      <c r="AF714" s="93"/>
      <c r="AG714" s="91">
        <v>-1.1752340451494101E-3</v>
      </c>
      <c r="AH714" s="92">
        <v>-1.0237533566396499</v>
      </c>
      <c r="AI714" s="91">
        <v>4.4469766749898602E-2</v>
      </c>
      <c r="AJ714" s="92">
        <v>18.930352354887901</v>
      </c>
      <c r="AK714" s="91">
        <v>0.40606519999913898</v>
      </c>
      <c r="AL714" s="91">
        <v>0.17203760136559099</v>
      </c>
      <c r="AM714" s="92">
        <v>66.422953952802303</v>
      </c>
      <c r="AN714" s="3"/>
      <c r="AO714" s="94">
        <v>4.9044989926187603E-2</v>
      </c>
      <c r="AP714" s="94">
        <v>-6.9144400667937603E-2</v>
      </c>
      <c r="AQ714" s="94">
        <v>0.13841537317974101</v>
      </c>
      <c r="AR714" s="94">
        <v>-8.5358371088659596E-2</v>
      </c>
      <c r="AS714" s="95">
        <v>8</v>
      </c>
      <c r="AT714" s="95">
        <v>4</v>
      </c>
      <c r="AU714" s="95">
        <v>7</v>
      </c>
      <c r="AV714" s="96">
        <v>5</v>
      </c>
      <c r="AW714" s="3"/>
      <c r="AX714" s="97">
        <v>0.22692221702280199</v>
      </c>
      <c r="AY714" s="98">
        <v>1.0185203906785301</v>
      </c>
      <c r="AZ714" s="98">
        <v>1.5632745677867199</v>
      </c>
      <c r="BA714" s="98">
        <v>1.4608356737917301</v>
      </c>
      <c r="BB714" s="89">
        <v>2.33342254569288E-2</v>
      </c>
      <c r="BC714" s="99">
        <v>-27.8995041144954</v>
      </c>
      <c r="BD714" s="86">
        <v>43881</v>
      </c>
      <c r="BE714" s="86">
        <v>43913</v>
      </c>
      <c r="BF714" s="95"/>
      <c r="BG714" s="86"/>
      <c r="BH714" s="3"/>
    </row>
    <row r="715" spans="1:60" x14ac:dyDescent="0.25">
      <c r="A715" s="3"/>
      <c r="B715" s="81" t="s">
        <v>1817</v>
      </c>
      <c r="C715" s="81" t="s">
        <v>4780</v>
      </c>
      <c r="D715" s="81" t="s">
        <v>773</v>
      </c>
      <c r="E715" s="82" t="s">
        <v>1162</v>
      </c>
      <c r="F715" s="82" t="s">
        <v>1111</v>
      </c>
      <c r="G715" s="83" t="s">
        <v>1120</v>
      </c>
      <c r="H715" s="84" t="s">
        <v>1148</v>
      </c>
      <c r="I715" s="85" t="s">
        <v>3480</v>
      </c>
      <c r="J715" s="85" t="s">
        <v>4781</v>
      </c>
      <c r="K715" s="3"/>
      <c r="L715" s="86">
        <v>44029</v>
      </c>
      <c r="M715" s="87">
        <v>2604.3790000006602</v>
      </c>
      <c r="N715" s="88">
        <v>2604.3790000006602</v>
      </c>
      <c r="O715" s="88">
        <v>2815.1642999984301</v>
      </c>
      <c r="P715" s="89">
        <f t="shared" si="11"/>
        <v>0.92512504510024962</v>
      </c>
      <c r="Q715" s="86">
        <v>43881</v>
      </c>
      <c r="R715" s="90">
        <v>1320395.7620000001</v>
      </c>
      <c r="S715" s="90">
        <v>946325.88758789096</v>
      </c>
      <c r="T715" s="3"/>
      <c r="U715" s="91">
        <v>-7.8361867963394602E-5</v>
      </c>
      <c r="V715" s="92">
        <v>1.1649384233351201</v>
      </c>
      <c r="W715" s="91">
        <v>1.60136575432261E-2</v>
      </c>
      <c r="X715" s="92">
        <v>1.6098753701953701</v>
      </c>
      <c r="Y715" s="91">
        <v>-2.4971948622805901E-2</v>
      </c>
      <c r="Z715" s="92">
        <v>15.6529610465514</v>
      </c>
      <c r="AA715" s="91">
        <v>0.203541853894421</v>
      </c>
      <c r="AB715" s="92">
        <v>41.252213750267401</v>
      </c>
      <c r="AC715" s="91">
        <v>0.294974034179177</v>
      </c>
      <c r="AD715" s="92">
        <v>54.845599370310097</v>
      </c>
      <c r="AE715" s="91">
        <v>0.41699554152204699</v>
      </c>
      <c r="AF715" s="93">
        <v>62.538963846920502</v>
      </c>
      <c r="AG715" s="91">
        <v>-2.2787946054449999E-3</v>
      </c>
      <c r="AH715" s="92">
        <v>-1.1341094126692</v>
      </c>
      <c r="AI715" s="91">
        <v>3.1040613961522499E-2</v>
      </c>
      <c r="AJ715" s="92">
        <v>17.587437076057501</v>
      </c>
      <c r="AK715" s="91">
        <v>1.3701166684879</v>
      </c>
      <c r="AL715" s="91">
        <v>5.5105766714405001E-2</v>
      </c>
      <c r="AM715" s="92">
        <v>14.5509984100936</v>
      </c>
      <c r="AN715" s="3"/>
      <c r="AO715" s="94">
        <v>4.8976760626828798E-2</v>
      </c>
      <c r="AP715" s="94">
        <v>-6.9204919802359696E-2</v>
      </c>
      <c r="AQ715" s="94">
        <v>0.136190377581515</v>
      </c>
      <c r="AR715" s="94">
        <v>-8.7200324961449999E-2</v>
      </c>
      <c r="AS715" s="95">
        <v>8</v>
      </c>
      <c r="AT715" s="95">
        <v>4</v>
      </c>
      <c r="AU715" s="95">
        <v>7</v>
      </c>
      <c r="AV715" s="96">
        <v>5</v>
      </c>
      <c r="AW715" s="3"/>
      <c r="AX715" s="97">
        <v>0.22690821464057101</v>
      </c>
      <c r="AY715" s="98">
        <v>0.89751311841155301</v>
      </c>
      <c r="AZ715" s="98">
        <v>1.45855118138752</v>
      </c>
      <c r="BA715" s="98">
        <v>1.2821842866469499</v>
      </c>
      <c r="BB715" s="89">
        <v>2.3330238511443901E-2</v>
      </c>
      <c r="BC715" s="99">
        <v>-28.0493859629496</v>
      </c>
      <c r="BD715" s="86">
        <v>43881</v>
      </c>
      <c r="BE715" s="86">
        <v>43913</v>
      </c>
      <c r="BF715" s="95"/>
      <c r="BG715" s="86"/>
      <c r="BH715" s="3"/>
    </row>
    <row r="716" spans="1:60" x14ac:dyDescent="0.25">
      <c r="A716" s="3"/>
      <c r="B716" s="81" t="s">
        <v>1818</v>
      </c>
      <c r="C716" s="81" t="s">
        <v>4782</v>
      </c>
      <c r="D716" s="81" t="s">
        <v>773</v>
      </c>
      <c r="E716" s="82" t="s">
        <v>1234</v>
      </c>
      <c r="F716" s="82" t="s">
        <v>1111</v>
      </c>
      <c r="G716" s="83" t="s">
        <v>1120</v>
      </c>
      <c r="H716" s="84" t="s">
        <v>1148</v>
      </c>
      <c r="I716" s="85" t="s">
        <v>3480</v>
      </c>
      <c r="J716" s="85" t="s">
        <v>4783</v>
      </c>
      <c r="K716" s="3"/>
      <c r="L716" s="86">
        <v>44029</v>
      </c>
      <c r="M716" s="87">
        <v>2957.0364999994599</v>
      </c>
      <c r="N716" s="88">
        <v>2957.0364999994599</v>
      </c>
      <c r="O716" s="88">
        <v>3181.27589999884</v>
      </c>
      <c r="P716" s="89">
        <f t="shared" si="11"/>
        <v>0.92951274675690287</v>
      </c>
      <c r="Q716" s="86">
        <v>43881</v>
      </c>
      <c r="R716" s="90">
        <v>3712255.8429999999</v>
      </c>
      <c r="S716" s="90">
        <v>3356607.07072266</v>
      </c>
      <c r="T716" s="3"/>
      <c r="U716" s="91">
        <v>-4.63956521343789E-5</v>
      </c>
      <c r="V716" s="92">
        <v>1.1681350449180199</v>
      </c>
      <c r="W716" s="91">
        <v>1.69885898521898E-2</v>
      </c>
      <c r="X716" s="92">
        <v>1.7073686010917299</v>
      </c>
      <c r="Y716" s="91">
        <v>-1.92819979174601E-2</v>
      </c>
      <c r="Z716" s="92">
        <v>16.221956117078701</v>
      </c>
      <c r="AA716" s="91">
        <v>0.217725123175187</v>
      </c>
      <c r="AB716" s="92">
        <v>42.6705406783149</v>
      </c>
      <c r="AC716" s="91">
        <v>0.325656292634667</v>
      </c>
      <c r="AD716" s="92">
        <v>57.913825215888203</v>
      </c>
      <c r="AE716" s="91">
        <v>0.46764170409529499</v>
      </c>
      <c r="AF716" s="93">
        <v>67.603580104187103</v>
      </c>
      <c r="AG716" s="91">
        <v>-1.73635639112035E-3</v>
      </c>
      <c r="AH716" s="92">
        <v>-1.0798655912367401</v>
      </c>
      <c r="AI716" s="91">
        <v>3.7621071987814503E-2</v>
      </c>
      <c r="AJ716" s="92">
        <v>18.245482878701299</v>
      </c>
      <c r="AK716" s="91">
        <v>1.4730795607576099</v>
      </c>
      <c r="AL716" s="91">
        <v>6.9350772600955707E-2</v>
      </c>
      <c r="AM716" s="92">
        <v>133.14484536764201</v>
      </c>
      <c r="AN716" s="3"/>
      <c r="AO716" s="94">
        <v>4.9010326318239102E-2</v>
      </c>
      <c r="AP716" s="94">
        <v>-6.9175174806368894E-2</v>
      </c>
      <c r="AQ716" s="94">
        <v>0.13728378774249</v>
      </c>
      <c r="AR716" s="94">
        <v>-8.6295185034105104E-2</v>
      </c>
      <c r="AS716" s="95">
        <v>8</v>
      </c>
      <c r="AT716" s="95">
        <v>4</v>
      </c>
      <c r="AU716" s="95">
        <v>7</v>
      </c>
      <c r="AV716" s="96">
        <v>5</v>
      </c>
      <c r="AW716" s="3"/>
      <c r="AX716" s="97">
        <v>0.226914744547103</v>
      </c>
      <c r="AY716" s="98">
        <v>0.95666048291514005</v>
      </c>
      <c r="AZ716" s="98">
        <v>1.5097419250778299</v>
      </c>
      <c r="BA716" s="98">
        <v>1.36934820409806</v>
      </c>
      <c r="BB716" s="89">
        <v>2.3332161608086599E-2</v>
      </c>
      <c r="BC716" s="99">
        <v>-27.975734515755899</v>
      </c>
      <c r="BD716" s="86">
        <v>43881</v>
      </c>
      <c r="BE716" s="86">
        <v>43913</v>
      </c>
      <c r="BF716" s="95"/>
      <c r="BG716" s="86"/>
      <c r="BH716" s="3"/>
    </row>
    <row r="717" spans="1:60" x14ac:dyDescent="0.25">
      <c r="A717" s="3"/>
      <c r="B717" s="81" t="s">
        <v>1819</v>
      </c>
      <c r="C717" s="81" t="s">
        <v>4784</v>
      </c>
      <c r="D717" s="81" t="s">
        <v>773</v>
      </c>
      <c r="E717" s="82" t="s">
        <v>1186</v>
      </c>
      <c r="F717" s="82" t="s">
        <v>1111</v>
      </c>
      <c r="G717" s="83" t="s">
        <v>1120</v>
      </c>
      <c r="H717" s="84" t="s">
        <v>1148</v>
      </c>
      <c r="I717" s="85" t="s">
        <v>3480</v>
      </c>
      <c r="J717" s="85" t="s">
        <v>4785</v>
      </c>
      <c r="K717" s="3"/>
      <c r="L717" s="86">
        <v>44029</v>
      </c>
      <c r="M717" s="87">
        <v>3496.1013000011399</v>
      </c>
      <c r="N717" s="88">
        <v>3496.1013000011399</v>
      </c>
      <c r="O717" s="88">
        <v>3806.43760000169</v>
      </c>
      <c r="P717" s="89">
        <f t="shared" si="11"/>
        <v>0.91847067189531428</v>
      </c>
      <c r="Q717" s="86">
        <v>43881</v>
      </c>
      <c r="R717" s="90">
        <v>626216.78799999994</v>
      </c>
      <c r="S717" s="90">
        <v>918321.915671875</v>
      </c>
      <c r="T717" s="3"/>
      <c r="U717" s="91">
        <v>-1.2715405682683901E-4</v>
      </c>
      <c r="V717" s="92">
        <v>1.1600592044487701</v>
      </c>
      <c r="W717" s="91">
        <v>1.45280796459701E-2</v>
      </c>
      <c r="X717" s="92">
        <v>1.46131758046977</v>
      </c>
      <c r="Y717" s="91">
        <v>-3.3589290223062597E-2</v>
      </c>
      <c r="Z717" s="92">
        <v>14.791226886533</v>
      </c>
      <c r="AA717" s="91">
        <v>0.1822199208237</v>
      </c>
      <c r="AB717" s="92">
        <v>39.120020443166098</v>
      </c>
      <c r="AC717" s="91">
        <v>0.24952511558687501</v>
      </c>
      <c r="AD717" s="92">
        <v>50.300707511079999</v>
      </c>
      <c r="AE717" s="91">
        <v>0.34307169113715602</v>
      </c>
      <c r="AF717" s="93">
        <v>55.146578808431499</v>
      </c>
      <c r="AG717" s="91">
        <v>-3.1056806528795299E-3</v>
      </c>
      <c r="AH717" s="92">
        <v>-1.21679801741266</v>
      </c>
      <c r="AI717" s="91">
        <v>2.1081151664475301E-2</v>
      </c>
      <c r="AJ717" s="92">
        <v>16.591490846360099</v>
      </c>
      <c r="AK717" s="91">
        <v>2.2372207561321602</v>
      </c>
      <c r="AL717" s="91">
        <v>7.5753416447696495E-2</v>
      </c>
      <c r="AM717" s="92">
        <v>101.26140717451899</v>
      </c>
      <c r="AN717" s="3"/>
      <c r="AO717" s="94">
        <v>4.8925612616585602E-2</v>
      </c>
      <c r="AP717" s="94">
        <v>-6.9250340162398102E-2</v>
      </c>
      <c r="AQ717" s="94">
        <v>0.13452460664848301</v>
      </c>
      <c r="AR717" s="94">
        <v>-8.8579516079334994E-2</v>
      </c>
      <c r="AS717" s="95">
        <v>8</v>
      </c>
      <c r="AT717" s="95">
        <v>4</v>
      </c>
      <c r="AU717" s="95">
        <v>7</v>
      </c>
      <c r="AV717" s="96">
        <v>5</v>
      </c>
      <c r="AW717" s="3"/>
      <c r="AX717" s="97">
        <v>0.226899689016864</v>
      </c>
      <c r="AY717" s="98">
        <v>0.80853534158541196</v>
      </c>
      <c r="AZ717" s="98">
        <v>1.38153370211694</v>
      </c>
      <c r="BA717" s="98">
        <v>1.1516433008473499</v>
      </c>
      <c r="BB717" s="89">
        <v>2.3327454557802399E-2</v>
      </c>
      <c r="BC717" s="99">
        <v>-28.161599181388699</v>
      </c>
      <c r="BD717" s="86">
        <v>43881</v>
      </c>
      <c r="BE717" s="86">
        <v>43913</v>
      </c>
      <c r="BF717" s="95"/>
      <c r="BG717" s="86"/>
      <c r="BH717" s="3"/>
    </row>
    <row r="718" spans="1:60" x14ac:dyDescent="0.25">
      <c r="A718" s="3"/>
      <c r="B718" s="81" t="s">
        <v>176</v>
      </c>
      <c r="C718" s="81" t="s">
        <v>4786</v>
      </c>
      <c r="D718" s="81" t="s">
        <v>773</v>
      </c>
      <c r="E718" s="82" t="s">
        <v>1165</v>
      </c>
      <c r="F718" s="82" t="s">
        <v>1111</v>
      </c>
      <c r="G718" s="83" t="s">
        <v>1120</v>
      </c>
      <c r="H718" s="84" t="s">
        <v>1148</v>
      </c>
      <c r="I718" s="85" t="s">
        <v>3480</v>
      </c>
      <c r="J718" s="85" t="s">
        <v>1096</v>
      </c>
      <c r="K718" s="3"/>
      <c r="L718" s="86">
        <v>44029</v>
      </c>
      <c r="M718" s="87">
        <v>1812.35669999942</v>
      </c>
      <c r="N718" s="88">
        <v>1812.35669999942</v>
      </c>
      <c r="O718" s="88">
        <v>1937.0089999996101</v>
      </c>
      <c r="P718" s="89">
        <f t="shared" si="11"/>
        <v>0.93564702074166139</v>
      </c>
      <c r="Q718" s="86">
        <v>43881</v>
      </c>
      <c r="R718" s="90">
        <v>5198014.682</v>
      </c>
      <c r="S718" s="90">
        <v>4820250.0157421902</v>
      </c>
      <c r="T718" s="3"/>
      <c r="U718" s="91">
        <v>-1.9863609850290202E-6</v>
      </c>
      <c r="V718" s="92">
        <v>1.17257597403295</v>
      </c>
      <c r="W718" s="91">
        <v>1.83454906709812E-2</v>
      </c>
      <c r="X718" s="92">
        <v>1.8430586829708799</v>
      </c>
      <c r="Y718" s="91">
        <v>-1.13169383175773E-2</v>
      </c>
      <c r="Z718" s="92">
        <v>17.018462077074201</v>
      </c>
      <c r="AA718" s="91">
        <v>0.23771987484535201</v>
      </c>
      <c r="AB718" s="92">
        <v>44.670015845331399</v>
      </c>
      <c r="AC718" s="91">
        <v>0.36951809403020902</v>
      </c>
      <c r="AD718" s="92">
        <v>62.300005355442401</v>
      </c>
      <c r="AE718" s="91">
        <v>0.54106643937295296</v>
      </c>
      <c r="AF718" s="93">
        <v>74.946053631953006</v>
      </c>
      <c r="AG718" s="91">
        <v>-9.8189884192834099E-4</v>
      </c>
      <c r="AH718" s="92">
        <v>-1.0044198363175401</v>
      </c>
      <c r="AI718" s="91">
        <v>4.6839021088089801E-2</v>
      </c>
      <c r="AJ718" s="92">
        <v>19.167277788714301</v>
      </c>
      <c r="AK718" s="91">
        <v>0.81235670000081905</v>
      </c>
      <c r="AL718" s="91">
        <v>0.120117918579199</v>
      </c>
      <c r="AM718" s="92">
        <v>77.743521722266493</v>
      </c>
      <c r="AN718" s="3"/>
      <c r="AO718" s="94">
        <v>4.9056904936151099E-2</v>
      </c>
      <c r="AP718" s="94">
        <v>-6.9133826259567294E-2</v>
      </c>
      <c r="AQ718" s="94">
        <v>0.13880530620008399</v>
      </c>
      <c r="AR718" s="94">
        <v>-8.5035547916922999E-2</v>
      </c>
      <c r="AS718" s="95">
        <v>8</v>
      </c>
      <c r="AT718" s="95">
        <v>4</v>
      </c>
      <c r="AU718" s="95">
        <v>7</v>
      </c>
      <c r="AV718" s="96">
        <v>5</v>
      </c>
      <c r="AW718" s="3"/>
      <c r="AX718" s="97">
        <v>0.22692499887023601</v>
      </c>
      <c r="AY718" s="98">
        <v>1.03998693968788</v>
      </c>
      <c r="AZ718" s="98">
        <v>1.58185068066268</v>
      </c>
      <c r="BA718" s="98">
        <v>1.4926603174189901</v>
      </c>
      <c r="BB718" s="89">
        <v>2.33349574638851E-2</v>
      </c>
      <c r="BC718" s="99">
        <v>-27.873231358244102</v>
      </c>
      <c r="BD718" s="86">
        <v>43881</v>
      </c>
      <c r="BE718" s="86">
        <v>43913</v>
      </c>
      <c r="BF718" s="95"/>
      <c r="BG718" s="86"/>
      <c r="BH718" s="3"/>
    </row>
    <row r="719" spans="1:60" x14ac:dyDescent="0.25">
      <c r="A719" s="3"/>
      <c r="B719" s="81" t="s">
        <v>177</v>
      </c>
      <c r="C719" s="81" t="s">
        <v>4787</v>
      </c>
      <c r="D719" s="81" t="s">
        <v>773</v>
      </c>
      <c r="E719" s="82" t="s">
        <v>1235</v>
      </c>
      <c r="F719" s="82" t="s">
        <v>1111</v>
      </c>
      <c r="G719" s="83" t="s">
        <v>1120</v>
      </c>
      <c r="H719" s="84" t="s">
        <v>1148</v>
      </c>
      <c r="I719" s="85" t="s">
        <v>3480</v>
      </c>
      <c r="J719" s="85" t="s">
        <v>1096</v>
      </c>
      <c r="K719" s="3"/>
      <c r="L719" s="86">
        <v>44029</v>
      </c>
      <c r="M719" s="87">
        <v>1000</v>
      </c>
      <c r="N719" s="88">
        <v>1000</v>
      </c>
      <c r="O719" s="88">
        <v>1000</v>
      </c>
      <c r="P719" s="89">
        <f t="shared" si="11"/>
        <v>1</v>
      </c>
      <c r="Q719" s="86">
        <v>44029</v>
      </c>
      <c r="R719" s="90">
        <v>0</v>
      </c>
      <c r="S719" s="90">
        <v>0</v>
      </c>
      <c r="T719" s="3"/>
      <c r="U719" s="91">
        <v>0</v>
      </c>
      <c r="V719" s="92">
        <v>1.17277461013146</v>
      </c>
      <c r="W719" s="91">
        <v>0</v>
      </c>
      <c r="X719" s="92">
        <v>8.5096158727537806E-3</v>
      </c>
      <c r="Y719" s="91">
        <v>0</v>
      </c>
      <c r="Z719" s="92">
        <v>18.1501559088356</v>
      </c>
      <c r="AA719" s="91">
        <v>0</v>
      </c>
      <c r="AB719" s="92">
        <v>20.8980283607962</v>
      </c>
      <c r="AC719" s="91">
        <v>0</v>
      </c>
      <c r="AD719" s="92">
        <v>25.348195952392398</v>
      </c>
      <c r="AE719" s="91">
        <v>0</v>
      </c>
      <c r="AF719" s="93">
        <v>20.8394096946868</v>
      </c>
      <c r="AG719" s="91">
        <v>0</v>
      </c>
      <c r="AH719" s="92">
        <v>-0.90622995212470403</v>
      </c>
      <c r="AI719" s="91">
        <v>0</v>
      </c>
      <c r="AJ719" s="92">
        <v>14.483375679905301</v>
      </c>
      <c r="AK719" s="91">
        <v>0</v>
      </c>
      <c r="AL719" s="91">
        <v>0</v>
      </c>
      <c r="AM719" s="92">
        <v>-3.4921482778372601</v>
      </c>
      <c r="AN719" s="3"/>
      <c r="AO719" s="94">
        <v>0</v>
      </c>
      <c r="AP719" s="94">
        <v>0</v>
      </c>
      <c r="AQ719" s="94">
        <v>0</v>
      </c>
      <c r="AR719" s="94">
        <v>0</v>
      </c>
      <c r="AS719" s="95">
        <v>0</v>
      </c>
      <c r="AT719" s="95">
        <v>0</v>
      </c>
      <c r="AU719" s="95">
        <v>7</v>
      </c>
      <c r="AV719" s="96">
        <v>5</v>
      </c>
      <c r="AW719" s="3"/>
      <c r="AX719" s="97">
        <v>0</v>
      </c>
      <c r="AY719" s="98">
        <v>-113.07365610974399</v>
      </c>
      <c r="AZ719" s="98">
        <v>0.54787164163735702</v>
      </c>
      <c r="BA719" s="98">
        <v>-15.957369743191499</v>
      </c>
      <c r="BB719" s="89">
        <v>0</v>
      </c>
      <c r="BC719" s="99">
        <v>0</v>
      </c>
      <c r="BD719" s="86">
        <v>43664</v>
      </c>
      <c r="BE719" s="86"/>
      <c r="BF719" s="95"/>
      <c r="BG719" s="86"/>
      <c r="BH719" s="3"/>
    </row>
    <row r="720" spans="1:60" x14ac:dyDescent="0.25">
      <c r="A720" s="3"/>
      <c r="B720" s="81" t="s">
        <v>1820</v>
      </c>
      <c r="C720" s="81" t="s">
        <v>4788</v>
      </c>
      <c r="D720" s="81" t="s">
        <v>773</v>
      </c>
      <c r="E720" s="82" t="s">
        <v>1166</v>
      </c>
      <c r="F720" s="82" t="s">
        <v>1111</v>
      </c>
      <c r="G720" s="83" t="s">
        <v>1120</v>
      </c>
      <c r="H720" s="84" t="s">
        <v>1148</v>
      </c>
      <c r="I720" s="85" t="s">
        <v>3480</v>
      </c>
      <c r="J720" s="85" t="s">
        <v>4789</v>
      </c>
      <c r="K720" s="3"/>
      <c r="L720" s="86">
        <v>44029</v>
      </c>
      <c r="M720" s="87">
        <v>3608.6779000014099</v>
      </c>
      <c r="N720" s="88">
        <v>3608.6779000014099</v>
      </c>
      <c r="O720" s="88">
        <v>3863.3815999999601</v>
      </c>
      <c r="P720" s="89">
        <f t="shared" si="11"/>
        <v>0.93407234221994717</v>
      </c>
      <c r="Q720" s="86">
        <v>43881</v>
      </c>
      <c r="R720" s="90">
        <v>1765485.044</v>
      </c>
      <c r="S720" s="90">
        <v>1282490.5287363301</v>
      </c>
      <c r="T720" s="3"/>
      <c r="U720" s="91">
        <v>-1.3356513591134E-5</v>
      </c>
      <c r="V720" s="92">
        <v>1.1714389587723399</v>
      </c>
      <c r="W720" s="91">
        <v>1.7997827739236499E-2</v>
      </c>
      <c r="X720" s="92">
        <v>1.80829238979641</v>
      </c>
      <c r="Y720" s="91">
        <v>-1.3362894441343099E-2</v>
      </c>
      <c r="Z720" s="92">
        <v>16.813866464712198</v>
      </c>
      <c r="AA720" s="91">
        <v>0.23256886521645401</v>
      </c>
      <c r="AB720" s="92">
        <v>44.154914882441503</v>
      </c>
      <c r="AC720" s="91">
        <v>0.35815117936930602</v>
      </c>
      <c r="AD720" s="92">
        <v>61.163313889352104</v>
      </c>
      <c r="AE720" s="91">
        <v>0.52192287510493796</v>
      </c>
      <c r="AF720" s="93">
        <v>73.031697205151403</v>
      </c>
      <c r="AG720" s="91">
        <v>-1.1751701258617699E-3</v>
      </c>
      <c r="AH720" s="92">
        <v>-1.0237469647108799</v>
      </c>
      <c r="AI720" s="91">
        <v>4.4470604689195198E-2</v>
      </c>
      <c r="AJ720" s="92">
        <v>18.930436148832101</v>
      </c>
      <c r="AK720" s="91">
        <v>2.225143799379</v>
      </c>
      <c r="AL720" s="91">
        <v>7.5503511048736996E-2</v>
      </c>
      <c r="AM720" s="92">
        <v>100.053711499204</v>
      </c>
      <c r="AN720" s="3"/>
      <c r="AO720" s="94">
        <v>4.9044996161683202E-2</v>
      </c>
      <c r="AP720" s="94">
        <v>-6.9144396085030202E-2</v>
      </c>
      <c r="AQ720" s="94">
        <v>0.13841551896984999</v>
      </c>
      <c r="AR720" s="94">
        <v>-8.5358305420377298E-2</v>
      </c>
      <c r="AS720" s="95">
        <v>8</v>
      </c>
      <c r="AT720" s="95">
        <v>4</v>
      </c>
      <c r="AU720" s="95">
        <v>7</v>
      </c>
      <c r="AV720" s="96">
        <v>5</v>
      </c>
      <c r="AW720" s="3"/>
      <c r="AX720" s="97">
        <v>0.22692223330668601</v>
      </c>
      <c r="AY720" s="98">
        <v>1.0185266752469</v>
      </c>
      <c r="AZ720" s="98">
        <v>1.5632802565742201</v>
      </c>
      <c r="BA720" s="98">
        <v>1.4608448346680201</v>
      </c>
      <c r="BB720" s="89">
        <v>2.3334227102168401E-2</v>
      </c>
      <c r="BC720" s="99">
        <v>-27.899496130528899</v>
      </c>
      <c r="BD720" s="86">
        <v>43881</v>
      </c>
      <c r="BE720" s="86">
        <v>43913</v>
      </c>
      <c r="BF720" s="95"/>
      <c r="BG720" s="86"/>
      <c r="BH720" s="3"/>
    </row>
    <row r="721" spans="1:60" x14ac:dyDescent="0.25">
      <c r="A721" s="3"/>
      <c r="B721" s="81" t="s">
        <v>1821</v>
      </c>
      <c r="C721" s="81" t="s">
        <v>4790</v>
      </c>
      <c r="D721" s="81" t="s">
        <v>773</v>
      </c>
      <c r="E721" s="82" t="s">
        <v>1236</v>
      </c>
      <c r="F721" s="82" t="s">
        <v>1111</v>
      </c>
      <c r="G721" s="83" t="s">
        <v>1120</v>
      </c>
      <c r="H721" s="84" t="s">
        <v>1148</v>
      </c>
      <c r="I721" s="85" t="s">
        <v>3480</v>
      </c>
      <c r="J721" s="85" t="s">
        <v>4791</v>
      </c>
      <c r="K721" s="3"/>
      <c r="L721" s="86">
        <v>44029</v>
      </c>
      <c r="M721" s="87">
        <v>3704.0410000011302</v>
      </c>
      <c r="N721" s="88">
        <v>3704.0410000011302</v>
      </c>
      <c r="O721" s="88">
        <v>3962.4307999983398</v>
      </c>
      <c r="P721" s="89">
        <f t="shared" si="11"/>
        <v>0.93479007885833165</v>
      </c>
      <c r="Q721" s="86">
        <v>43881</v>
      </c>
      <c r="R721" s="90">
        <v>681274.22</v>
      </c>
      <c r="S721" s="90">
        <v>631907.72143554699</v>
      </c>
      <c r="T721" s="3"/>
      <c r="U721" s="91">
        <v>-8.1531898104003597E-6</v>
      </c>
      <c r="V721" s="92">
        <v>1.17195929115042</v>
      </c>
      <c r="W721" s="91">
        <v>1.81563245732832E-2</v>
      </c>
      <c r="X721" s="92">
        <v>1.82414207320107</v>
      </c>
      <c r="Y721" s="91">
        <v>-1.2430440971911601E-2</v>
      </c>
      <c r="Z721" s="92">
        <v>16.907111811655302</v>
      </c>
      <c r="AA721" s="91">
        <v>0.23491533772350501</v>
      </c>
      <c r="AB721" s="92">
        <v>44.389562133175801</v>
      </c>
      <c r="AC721" s="91">
        <v>0.36332489766937198</v>
      </c>
      <c r="AD721" s="92">
        <v>61.680685719358699</v>
      </c>
      <c r="AE721" s="91">
        <v>0.53062556106655401</v>
      </c>
      <c r="AF721" s="93">
        <v>73.901965801371304</v>
      </c>
      <c r="AG721" s="91">
        <v>-1.0870070282180701E-3</v>
      </c>
      <c r="AH721" s="92">
        <v>-1.01493065494651</v>
      </c>
      <c r="AI721" s="91">
        <v>4.5549875381766497E-2</v>
      </c>
      <c r="AJ721" s="92">
        <v>19.0383632180747</v>
      </c>
      <c r="AK721" s="91">
        <v>1.93573087317869</v>
      </c>
      <c r="AL721" s="91">
        <v>8.3017480659764303E-2</v>
      </c>
      <c r="AM721" s="92">
        <v>179.40997660975</v>
      </c>
      <c r="AN721" s="3"/>
      <c r="AO721" s="94">
        <v>4.9050445135435397E-2</v>
      </c>
      <c r="AP721" s="94">
        <v>-6.9139560805560898E-2</v>
      </c>
      <c r="AQ721" s="94">
        <v>0.13859323810538601</v>
      </c>
      <c r="AR721" s="94">
        <v>-8.5211052364757095E-2</v>
      </c>
      <c r="AS721" s="95">
        <v>8</v>
      </c>
      <c r="AT721" s="95">
        <v>4</v>
      </c>
      <c r="AU721" s="95">
        <v>7</v>
      </c>
      <c r="AV721" s="96">
        <v>5</v>
      </c>
      <c r="AW721" s="3"/>
      <c r="AX721" s="97">
        <v>0.22692347171308899</v>
      </c>
      <c r="AY721" s="98">
        <v>1.02830300318419</v>
      </c>
      <c r="AZ721" s="98">
        <v>1.57174036600918</v>
      </c>
      <c r="BA721" s="98">
        <v>1.4753336840367399</v>
      </c>
      <c r="BB721" s="89">
        <v>2.3334557915295599E-2</v>
      </c>
      <c r="BC721" s="99">
        <v>-27.887515410984602</v>
      </c>
      <c r="BD721" s="86">
        <v>43881</v>
      </c>
      <c r="BE721" s="86">
        <v>43913</v>
      </c>
      <c r="BF721" s="95"/>
      <c r="BG721" s="86"/>
      <c r="BH721" s="3"/>
    </row>
    <row r="722" spans="1:60" x14ac:dyDescent="0.25">
      <c r="A722" s="3"/>
      <c r="B722" s="81" t="s">
        <v>1822</v>
      </c>
      <c r="C722" s="81" t="s">
        <v>4792</v>
      </c>
      <c r="D722" s="81" t="s">
        <v>774</v>
      </c>
      <c r="E722" s="82" t="s">
        <v>1161</v>
      </c>
      <c r="F722" s="82" t="s">
        <v>1111</v>
      </c>
      <c r="G722" s="83" t="s">
        <v>1120</v>
      </c>
      <c r="H722" s="84" t="s">
        <v>1151</v>
      </c>
      <c r="I722" s="85" t="s">
        <v>3480</v>
      </c>
      <c r="J722" s="85" t="s">
        <v>4793</v>
      </c>
      <c r="K722" s="3"/>
      <c r="L722" s="86">
        <v>44029</v>
      </c>
      <c r="M722" s="87">
        <v>1418.20199999958</v>
      </c>
      <c r="N722" s="88">
        <v>1418.20199999958</v>
      </c>
      <c r="O722" s="88">
        <v>2076.3460999988001</v>
      </c>
      <c r="P722" s="89">
        <f t="shared" si="11"/>
        <v>0.68302774763821872</v>
      </c>
      <c r="Q722" s="86">
        <v>43836</v>
      </c>
      <c r="R722" s="90">
        <v>572617.73800000001</v>
      </c>
      <c r="S722" s="90">
        <v>813697.03674414102</v>
      </c>
      <c r="T722" s="3"/>
      <c r="U722" s="91">
        <v>5.8049658837262498E-3</v>
      </c>
      <c r="V722" s="92">
        <v>1.7532711985040801</v>
      </c>
      <c r="W722" s="91">
        <v>4.2169137301243602E-2</v>
      </c>
      <c r="X722" s="92">
        <v>4.2254233459971102</v>
      </c>
      <c r="Y722" s="91">
        <v>-0.308176935133815</v>
      </c>
      <c r="Z722" s="92">
        <v>-12.667537604545901</v>
      </c>
      <c r="AA722" s="91">
        <v>-0.20233425173675601</v>
      </c>
      <c r="AB722" s="92">
        <v>0.66460318712052002</v>
      </c>
      <c r="AC722" s="91">
        <v>0.10508931013464499</v>
      </c>
      <c r="AD722" s="92">
        <v>35.857126965886003</v>
      </c>
      <c r="AE722" s="91">
        <v>-3.4474542035240999E-3</v>
      </c>
      <c r="AF722" s="93">
        <v>20.494664274330699</v>
      </c>
      <c r="AG722" s="91">
        <v>4.06983514894819E-2</v>
      </c>
      <c r="AH722" s="92">
        <v>3.1636051968234802</v>
      </c>
      <c r="AI722" s="91">
        <v>-0.29606650539062701</v>
      </c>
      <c r="AJ722" s="92">
        <v>-15.1232748591574</v>
      </c>
      <c r="AK722" s="91">
        <v>0.34822891909803699</v>
      </c>
      <c r="AL722" s="91">
        <v>2.34237352033233E-2</v>
      </c>
      <c r="AM722" s="92">
        <v>-8.1397374655352905</v>
      </c>
      <c r="AN722" s="3"/>
      <c r="AO722" s="94">
        <v>0.127336877731141</v>
      </c>
      <c r="AP722" s="94">
        <v>-0.1659719898607</v>
      </c>
      <c r="AQ722" s="94">
        <v>8.0615625631326099E-2</v>
      </c>
      <c r="AR722" s="94">
        <v>-0.381151926583843</v>
      </c>
      <c r="AS722" s="95">
        <v>8</v>
      </c>
      <c r="AT722" s="95">
        <v>4</v>
      </c>
      <c r="AU722" s="95">
        <v>5</v>
      </c>
      <c r="AV722" s="96">
        <v>7</v>
      </c>
      <c r="AW722" s="3"/>
      <c r="AX722" s="97">
        <v>0.50686952473421099</v>
      </c>
      <c r="AY722" s="98">
        <v>-0.24499695415761399</v>
      </c>
      <c r="AZ722" s="98">
        <v>0.193898826797749</v>
      </c>
      <c r="BA722" s="98">
        <v>-0.32486940951957899</v>
      </c>
      <c r="BB722" s="89">
        <v>5.1182469846098699E-2</v>
      </c>
      <c r="BC722" s="99">
        <v>-51.737010510871201</v>
      </c>
      <c r="BD722" s="86">
        <v>43836</v>
      </c>
      <c r="BE722" s="86">
        <v>43913</v>
      </c>
      <c r="BF722" s="95"/>
      <c r="BG722" s="86"/>
      <c r="BH722" s="3"/>
    </row>
    <row r="723" spans="1:60" x14ac:dyDescent="0.25">
      <c r="A723" s="3"/>
      <c r="B723" s="81" t="s">
        <v>1823</v>
      </c>
      <c r="C723" s="81" t="s">
        <v>4794</v>
      </c>
      <c r="D723" s="81" t="s">
        <v>774</v>
      </c>
      <c r="E723" s="82" t="s">
        <v>1162</v>
      </c>
      <c r="F723" s="82" t="s">
        <v>1111</v>
      </c>
      <c r="G723" s="83" t="s">
        <v>1120</v>
      </c>
      <c r="H723" s="84" t="s">
        <v>1151</v>
      </c>
      <c r="I723" s="85" t="s">
        <v>3480</v>
      </c>
      <c r="J723" s="85" t="s">
        <v>4795</v>
      </c>
      <c r="K723" s="3"/>
      <c r="L723" s="86">
        <v>44029</v>
      </c>
      <c r="M723" s="87">
        <v>1455.34610000066</v>
      </c>
      <c r="N723" s="88">
        <v>1455.34610000066</v>
      </c>
      <c r="O723" s="88">
        <v>2124.0524000003902</v>
      </c>
      <c r="P723" s="89">
        <f t="shared" si="11"/>
        <v>0.68517429231048754</v>
      </c>
      <c r="Q723" s="86">
        <v>43836</v>
      </c>
      <c r="R723" s="90">
        <v>362901.424</v>
      </c>
      <c r="S723" s="90">
        <v>383752.85034716799</v>
      </c>
      <c r="T723" s="3"/>
      <c r="U723" s="91">
        <v>5.8213183547195504E-3</v>
      </c>
      <c r="V723" s="92">
        <v>1.75490644560341</v>
      </c>
      <c r="W723" s="91">
        <v>4.26775696450932E-2</v>
      </c>
      <c r="X723" s="92">
        <v>4.2762665803820701</v>
      </c>
      <c r="Y723" s="91">
        <v>-0.30612686353008001</v>
      </c>
      <c r="Z723" s="92">
        <v>-12.462530444172399</v>
      </c>
      <c r="AA723" s="91">
        <v>-0.19756810130638799</v>
      </c>
      <c r="AB723" s="92">
        <v>1.1412182301573901</v>
      </c>
      <c r="AC723" s="91">
        <v>0.11832654223690001</v>
      </c>
      <c r="AD723" s="92">
        <v>37.180850176082501</v>
      </c>
      <c r="AE723" s="91">
        <v>1.4508906942865E-2</v>
      </c>
      <c r="AF723" s="93">
        <v>22.290300388965999</v>
      </c>
      <c r="AG723" s="91">
        <v>4.0985996309245799E-2</v>
      </c>
      <c r="AH723" s="92">
        <v>3.1923696787998801</v>
      </c>
      <c r="AI723" s="91">
        <v>-0.29378542121878098</v>
      </c>
      <c r="AJ723" s="92">
        <v>-14.895166441972799</v>
      </c>
      <c r="AK723" s="91">
        <v>0.45721133050392399</v>
      </c>
      <c r="AL723" s="91">
        <v>2.96070041404164E-2</v>
      </c>
      <c r="AM723" s="92">
        <v>2.75850367505336</v>
      </c>
      <c r="AN723" s="3"/>
      <c r="AO723" s="94">
        <v>0.127355232687551</v>
      </c>
      <c r="AP723" s="94">
        <v>-0.16593130183726301</v>
      </c>
      <c r="AQ723" s="94">
        <v>8.1142834164056696E-2</v>
      </c>
      <c r="AR723" s="94">
        <v>-0.38084009055979601</v>
      </c>
      <c r="AS723" s="95">
        <v>8</v>
      </c>
      <c r="AT723" s="95">
        <v>4</v>
      </c>
      <c r="AU723" s="95">
        <v>5</v>
      </c>
      <c r="AV723" s="96">
        <v>7</v>
      </c>
      <c r="AW723" s="3"/>
      <c r="AX723" s="97">
        <v>0.50685683439136497</v>
      </c>
      <c r="AY723" s="98">
        <v>-0.23510697218739601</v>
      </c>
      <c r="AZ723" s="98">
        <v>0.20823386012421</v>
      </c>
      <c r="BA723" s="98">
        <v>-0.31187423652454499</v>
      </c>
      <c r="BB723" s="89">
        <v>5.1182512590967198E-2</v>
      </c>
      <c r="BC723" s="99">
        <v>-51.676549975876704</v>
      </c>
      <c r="BD723" s="86">
        <v>43836</v>
      </c>
      <c r="BE723" s="86">
        <v>43913</v>
      </c>
      <c r="BF723" s="95"/>
      <c r="BG723" s="86"/>
      <c r="BH723" s="3"/>
    </row>
    <row r="724" spans="1:60" x14ac:dyDescent="0.25">
      <c r="A724" s="3"/>
      <c r="B724" s="81" t="s">
        <v>1824</v>
      </c>
      <c r="C724" s="81" t="s">
        <v>4796</v>
      </c>
      <c r="D724" s="81" t="s">
        <v>774</v>
      </c>
      <c r="E724" s="82" t="s">
        <v>1234</v>
      </c>
      <c r="F724" s="82" t="s">
        <v>1111</v>
      </c>
      <c r="G724" s="83" t="s">
        <v>1120</v>
      </c>
      <c r="H724" s="84" t="s">
        <v>1151</v>
      </c>
      <c r="I724" s="85" t="s">
        <v>3480</v>
      </c>
      <c r="J724" s="85" t="s">
        <v>4797</v>
      </c>
      <c r="K724" s="3"/>
      <c r="L724" s="86">
        <v>44029</v>
      </c>
      <c r="M724" s="87">
        <v>1652.44480000064</v>
      </c>
      <c r="N724" s="88">
        <v>1652.44480000064</v>
      </c>
      <c r="O724" s="88">
        <v>2396.8790000006602</v>
      </c>
      <c r="P724" s="89">
        <f t="shared" si="11"/>
        <v>0.68941519367485171</v>
      </c>
      <c r="Q724" s="86">
        <v>43836</v>
      </c>
      <c r="R724" s="90">
        <v>1081343.6240000001</v>
      </c>
      <c r="S724" s="90">
        <v>1346705.8289121101</v>
      </c>
      <c r="T724" s="3"/>
      <c r="U724" s="91">
        <v>5.8535020543786197E-3</v>
      </c>
      <c r="V724" s="92">
        <v>1.7581248155693201</v>
      </c>
      <c r="W724" s="91">
        <v>4.3678043022737298E-2</v>
      </c>
      <c r="X724" s="92">
        <v>4.3763139181464803</v>
      </c>
      <c r="Y724" s="91">
        <v>-0.30207764382619601</v>
      </c>
      <c r="Z724" s="92">
        <v>-12.0576084737841</v>
      </c>
      <c r="AA724" s="91">
        <v>-0.18811129216366701</v>
      </c>
      <c r="AB724" s="92">
        <v>2.0868991444294802</v>
      </c>
      <c r="AC724" s="91">
        <v>0.14482518957273</v>
      </c>
      <c r="AD724" s="92">
        <v>39.830714909650901</v>
      </c>
      <c r="AE724" s="91">
        <v>5.0771275984516299E-2</v>
      </c>
      <c r="AF724" s="93">
        <v>25.916537293145701</v>
      </c>
      <c r="AG724" s="91">
        <v>4.1551903037543497E-2</v>
      </c>
      <c r="AH724" s="92">
        <v>3.2489603516296501</v>
      </c>
      <c r="AI724" s="91">
        <v>-0.28927796228701502</v>
      </c>
      <c r="AJ724" s="92">
        <v>-14.444420548796201</v>
      </c>
      <c r="AK724" s="91">
        <v>0.65015108998515603</v>
      </c>
      <c r="AL724" s="91">
        <v>3.9575607954247999E-2</v>
      </c>
      <c r="AM724" s="92">
        <v>22.052479623176598</v>
      </c>
      <c r="AN724" s="3"/>
      <c r="AO724" s="94">
        <v>0.127391281363089</v>
      </c>
      <c r="AP724" s="94">
        <v>-0.165851235613518</v>
      </c>
      <c r="AQ724" s="94">
        <v>8.2180245710333097E-2</v>
      </c>
      <c r="AR724" s="94">
        <v>-0.38022609516512601</v>
      </c>
      <c r="AS724" s="95">
        <v>8</v>
      </c>
      <c r="AT724" s="95">
        <v>4</v>
      </c>
      <c r="AU724" s="95">
        <v>6</v>
      </c>
      <c r="AV724" s="96">
        <v>6</v>
      </c>
      <c r="AW724" s="3"/>
      <c r="AX724" s="97">
        <v>0.50683201295207303</v>
      </c>
      <c r="AY724" s="98">
        <v>-0.215488885211926</v>
      </c>
      <c r="AZ724" s="98">
        <v>0.23666750669917699</v>
      </c>
      <c r="BA724" s="98">
        <v>-0.28606514238890701</v>
      </c>
      <c r="BB724" s="89">
        <v>5.11826113279676E-2</v>
      </c>
      <c r="BC724" s="99">
        <v>-51.557441990182298</v>
      </c>
      <c r="BD724" s="86">
        <v>43836</v>
      </c>
      <c r="BE724" s="86">
        <v>43913</v>
      </c>
      <c r="BF724" s="95"/>
      <c r="BG724" s="86"/>
      <c r="BH724" s="3"/>
    </row>
    <row r="725" spans="1:60" x14ac:dyDescent="0.25">
      <c r="A725" s="3"/>
      <c r="B725" s="81" t="s">
        <v>1825</v>
      </c>
      <c r="C725" s="81" t="s">
        <v>4798</v>
      </c>
      <c r="D725" s="81" t="s">
        <v>774</v>
      </c>
      <c r="E725" s="82" t="s">
        <v>1186</v>
      </c>
      <c r="F725" s="82" t="s">
        <v>1111</v>
      </c>
      <c r="G725" s="83" t="s">
        <v>1120</v>
      </c>
      <c r="H725" s="84" t="s">
        <v>1151</v>
      </c>
      <c r="I725" s="85" t="s">
        <v>3480</v>
      </c>
      <c r="J725" s="85" t="s">
        <v>4799</v>
      </c>
      <c r="K725" s="3"/>
      <c r="L725" s="86">
        <v>44029</v>
      </c>
      <c r="M725" s="87">
        <v>1370.8896999992401</v>
      </c>
      <c r="N725" s="88">
        <v>1370.8896999992401</v>
      </c>
      <c r="O725" s="88">
        <v>2019.7130999993501</v>
      </c>
      <c r="P725" s="89">
        <f t="shared" si="11"/>
        <v>0.67875467065083706</v>
      </c>
      <c r="Q725" s="86">
        <v>43836</v>
      </c>
      <c r="R725" s="90">
        <v>771433.6</v>
      </c>
      <c r="S725" s="90">
        <v>650649.92650390603</v>
      </c>
      <c r="T725" s="3"/>
      <c r="U725" s="91">
        <v>5.7723210466065203E-3</v>
      </c>
      <c r="V725" s="92">
        <v>1.7500067147921099</v>
      </c>
      <c r="W725" s="91">
        <v>4.1153161926558803E-2</v>
      </c>
      <c r="X725" s="92">
        <v>4.1238258085286397</v>
      </c>
      <c r="Y725" s="91">
        <v>-0.31225905809144</v>
      </c>
      <c r="Z725" s="92">
        <v>-13.0757499003084</v>
      </c>
      <c r="AA725" s="91">
        <v>-0.21178336661250799</v>
      </c>
      <c r="AB725" s="92">
        <v>-0.28030830045463501</v>
      </c>
      <c r="AC725" s="91">
        <v>7.9078580085479203E-2</v>
      </c>
      <c r="AD725" s="92">
        <v>33.256053960940299</v>
      </c>
      <c r="AE725" s="91">
        <v>-3.8416628048253201E-2</v>
      </c>
      <c r="AF725" s="93">
        <v>16.997746889857801</v>
      </c>
      <c r="AG725" s="91">
        <v>4.0123310431226897E-2</v>
      </c>
      <c r="AH725" s="92">
        <v>3.10610109099798</v>
      </c>
      <c r="AI725" s="91">
        <v>-0.300606908795016</v>
      </c>
      <c r="AJ725" s="92">
        <v>-15.577315199596301</v>
      </c>
      <c r="AK725" s="91">
        <v>0.37088969999982502</v>
      </c>
      <c r="AL725" s="91">
        <v>2.4746469944147999E-2</v>
      </c>
      <c r="AM725" s="92">
        <v>-5.8736593753565103</v>
      </c>
      <c r="AN725" s="3"/>
      <c r="AO725" s="94">
        <v>0.12730025078781201</v>
      </c>
      <c r="AP725" s="94">
        <v>-0.16605329209414799</v>
      </c>
      <c r="AQ725" s="94">
        <v>7.9562080145478803E-2</v>
      </c>
      <c r="AR725" s="94">
        <v>-0.38177561685559303</v>
      </c>
      <c r="AS725" s="95">
        <v>8</v>
      </c>
      <c r="AT725" s="95">
        <v>4</v>
      </c>
      <c r="AU725" s="95">
        <v>5</v>
      </c>
      <c r="AV725" s="96">
        <v>7</v>
      </c>
      <c r="AW725" s="3"/>
      <c r="AX725" s="97">
        <v>0.50689519447565501</v>
      </c>
      <c r="AY725" s="98">
        <v>-0.26461007091302202</v>
      </c>
      <c r="AZ725" s="98">
        <v>0.16546894479461099</v>
      </c>
      <c r="BA725" s="98">
        <v>-0.35060869171002201</v>
      </c>
      <c r="BB725" s="89">
        <v>5.1182414723370998E-2</v>
      </c>
      <c r="BC725" s="99">
        <v>-51.8577019677032</v>
      </c>
      <c r="BD725" s="86">
        <v>43836</v>
      </c>
      <c r="BE725" s="86">
        <v>43913</v>
      </c>
      <c r="BF725" s="95"/>
      <c r="BG725" s="86"/>
      <c r="BH725" s="3"/>
    </row>
    <row r="726" spans="1:60" x14ac:dyDescent="0.25">
      <c r="A726" s="3"/>
      <c r="B726" s="81" t="s">
        <v>1826</v>
      </c>
      <c r="C726" s="81" t="s">
        <v>4800</v>
      </c>
      <c r="D726" s="81" t="s">
        <v>774</v>
      </c>
      <c r="E726" s="82" t="s">
        <v>1166</v>
      </c>
      <c r="F726" s="82" t="s">
        <v>1111</v>
      </c>
      <c r="G726" s="83" t="s">
        <v>1120</v>
      </c>
      <c r="H726" s="84" t="s">
        <v>1151</v>
      </c>
      <c r="I726" s="85" t="s">
        <v>3480</v>
      </c>
      <c r="J726" s="85" t="s">
        <v>4801</v>
      </c>
      <c r="K726" s="3"/>
      <c r="L726" s="86">
        <v>44029</v>
      </c>
      <c r="M726" s="87">
        <v>1901.33500000089</v>
      </c>
      <c r="N726" s="88">
        <v>1901.33500000089</v>
      </c>
      <c r="O726" s="88">
        <v>2743.79529999942</v>
      </c>
      <c r="P726" s="89">
        <f t="shared" si="11"/>
        <v>0.69295803517168064</v>
      </c>
      <c r="Q726" s="86">
        <v>43836</v>
      </c>
      <c r="R726" s="90">
        <v>163458.22200000001</v>
      </c>
      <c r="S726" s="90">
        <v>182842.024278564</v>
      </c>
      <c r="T726" s="3"/>
      <c r="U726" s="91">
        <v>5.8802146904781702E-3</v>
      </c>
      <c r="V726" s="92">
        <v>1.7607960791792701</v>
      </c>
      <c r="W726" s="91">
        <v>4.4509985069453299E-2</v>
      </c>
      <c r="X726" s="92">
        <v>4.4595081228180797</v>
      </c>
      <c r="Y726" s="91">
        <v>-0.29869605530897397</v>
      </c>
      <c r="Z726" s="92">
        <v>-11.7194496220618</v>
      </c>
      <c r="AA726" s="91">
        <v>-0.182708892095543</v>
      </c>
      <c r="AB726" s="92">
        <v>2.62713915124186</v>
      </c>
      <c r="AC726" s="91">
        <v>8.0780810398282499E-2</v>
      </c>
      <c r="AD726" s="92">
        <v>33.426276992249797</v>
      </c>
      <c r="AE726" s="91">
        <v>1.6778440403868401E-3</v>
      </c>
      <c r="AF726" s="93">
        <v>21.0071940987254</v>
      </c>
      <c r="AG726" s="91">
        <v>4.20223268065456E-2</v>
      </c>
      <c r="AH726" s="92">
        <v>3.2960027285298601</v>
      </c>
      <c r="AI726" s="91">
        <v>-0.28551176584092902</v>
      </c>
      <c r="AJ726" s="92">
        <v>-14.0678009041876</v>
      </c>
      <c r="AK726" s="91">
        <v>0.73696591542335199</v>
      </c>
      <c r="AL726" s="91">
        <v>4.3714250887205701E-2</v>
      </c>
      <c r="AM726" s="92">
        <v>30.7339621669962</v>
      </c>
      <c r="AN726" s="3"/>
      <c r="AO726" s="94">
        <v>0.12742119332688201</v>
      </c>
      <c r="AP726" s="94">
        <v>-0.16578476951777699</v>
      </c>
      <c r="AQ726" s="94">
        <v>8.3042909760551994E-2</v>
      </c>
      <c r="AR726" s="94">
        <v>-0.37971562080841997</v>
      </c>
      <c r="AS726" s="95">
        <v>8</v>
      </c>
      <c r="AT726" s="95">
        <v>4</v>
      </c>
      <c r="AU726" s="95">
        <v>7</v>
      </c>
      <c r="AV726" s="96">
        <v>5</v>
      </c>
      <c r="AW726" s="3"/>
      <c r="AX726" s="97">
        <v>0.50566309936169995</v>
      </c>
      <c r="AY726" s="98">
        <v>-0.20616669502305701</v>
      </c>
      <c r="AZ726" s="98">
        <v>0.25187344333880901</v>
      </c>
      <c r="BA726" s="98">
        <v>-0.273712652598533</v>
      </c>
      <c r="BB726" s="89">
        <v>5.1061344555928402E-2</v>
      </c>
      <c r="BC726" s="99">
        <v>-51.458262939646403</v>
      </c>
      <c r="BD726" s="86">
        <v>43836</v>
      </c>
      <c r="BE726" s="86">
        <v>43913</v>
      </c>
      <c r="BF726" s="95"/>
      <c r="BG726" s="86"/>
      <c r="BH726" s="3"/>
    </row>
    <row r="727" spans="1:60" x14ac:dyDescent="0.25">
      <c r="A727" s="3"/>
      <c r="B727" s="81" t="s">
        <v>1827</v>
      </c>
      <c r="C727" s="81" t="s">
        <v>4802</v>
      </c>
      <c r="D727" s="81" t="s">
        <v>774</v>
      </c>
      <c r="E727" s="82" t="s">
        <v>1236</v>
      </c>
      <c r="F727" s="82" t="s">
        <v>1111</v>
      </c>
      <c r="G727" s="83" t="s">
        <v>1120</v>
      </c>
      <c r="H727" s="84" t="s">
        <v>1151</v>
      </c>
      <c r="I727" s="85" t="s">
        <v>3480</v>
      </c>
      <c r="J727" s="85" t="s">
        <v>4803</v>
      </c>
      <c r="K727" s="3"/>
      <c r="L727" s="86">
        <v>44029</v>
      </c>
      <c r="M727" s="87">
        <v>984.59810000006098</v>
      </c>
      <c r="N727" s="88">
        <v>984.59810000006098</v>
      </c>
      <c r="O727" s="88">
        <v>984.59810000006098</v>
      </c>
      <c r="P727" s="89">
        <f t="shared" si="11"/>
        <v>1</v>
      </c>
      <c r="Q727" s="86">
        <v>44029</v>
      </c>
      <c r="R727" s="90">
        <v>0</v>
      </c>
      <c r="S727" s="90">
        <v>0</v>
      </c>
      <c r="T727" s="3"/>
      <c r="U727" s="91">
        <v>0</v>
      </c>
      <c r="V727" s="92">
        <v>1.17277461013146</v>
      </c>
      <c r="W727" s="91">
        <v>0</v>
      </c>
      <c r="X727" s="92">
        <v>8.5096158727537806E-3</v>
      </c>
      <c r="Y727" s="91">
        <v>0</v>
      </c>
      <c r="Z727" s="92">
        <v>18.1501559088356</v>
      </c>
      <c r="AA727" s="91">
        <v>0</v>
      </c>
      <c r="AB727" s="92">
        <v>20.8980283607962</v>
      </c>
      <c r="AC727" s="91">
        <v>0</v>
      </c>
      <c r="AD727" s="92">
        <v>25.348195952392398</v>
      </c>
      <c r="AE727" s="91">
        <v>0</v>
      </c>
      <c r="AF727" s="93">
        <v>20.8394096946868</v>
      </c>
      <c r="AG727" s="91">
        <v>0</v>
      </c>
      <c r="AH727" s="92">
        <v>-0.90622995212470403</v>
      </c>
      <c r="AI727" s="91">
        <v>0</v>
      </c>
      <c r="AJ727" s="92">
        <v>14.483375679905301</v>
      </c>
      <c r="AK727" s="91">
        <v>-0.24014439290942399</v>
      </c>
      <c r="AL727" s="91">
        <v>-2.1056204057458699E-2</v>
      </c>
      <c r="AM727" s="92">
        <v>-66.977068666252293</v>
      </c>
      <c r="AN727" s="3"/>
      <c r="AO727" s="94">
        <v>0</v>
      </c>
      <c r="AP727" s="94">
        <v>0</v>
      </c>
      <c r="AQ727" s="94">
        <v>0</v>
      </c>
      <c r="AR727" s="94">
        <v>0</v>
      </c>
      <c r="AS727" s="95">
        <v>0</v>
      </c>
      <c r="AT727" s="95">
        <v>0</v>
      </c>
      <c r="AU727" s="95">
        <v>7</v>
      </c>
      <c r="AV727" s="96">
        <v>5</v>
      </c>
      <c r="AW727" s="3"/>
      <c r="AX727" s="97">
        <v>0</v>
      </c>
      <c r="AY727" s="98">
        <v>-113.07365610974399</v>
      </c>
      <c r="AZ727" s="98">
        <v>0.54787164163735702</v>
      </c>
      <c r="BA727" s="98">
        <v>-15.957369743191499</v>
      </c>
      <c r="BB727" s="89">
        <v>0</v>
      </c>
      <c r="BC727" s="99">
        <v>0</v>
      </c>
      <c r="BD727" s="86">
        <v>43664</v>
      </c>
      <c r="BE727" s="86"/>
      <c r="BF727" s="95"/>
      <c r="BG727" s="86"/>
      <c r="BH727" s="3"/>
    </row>
    <row r="728" spans="1:60" x14ac:dyDescent="0.25">
      <c r="A728" s="3"/>
      <c r="B728" s="81" t="s">
        <v>1828</v>
      </c>
      <c r="C728" s="81" t="s">
        <v>4804</v>
      </c>
      <c r="D728" s="81" t="s">
        <v>775</v>
      </c>
      <c r="E728" s="82" t="s">
        <v>1161</v>
      </c>
      <c r="F728" s="82" t="s">
        <v>1111</v>
      </c>
      <c r="G728" s="83" t="s">
        <v>1125</v>
      </c>
      <c r="H728" s="84" t="s">
        <v>1144</v>
      </c>
      <c r="I728" s="85" t="s">
        <v>3480</v>
      </c>
      <c r="J728" s="85" t="s">
        <v>4805</v>
      </c>
      <c r="K728" s="3"/>
      <c r="L728" s="86">
        <v>44029</v>
      </c>
      <c r="M728" s="87">
        <v>1838.6093000005901</v>
      </c>
      <c r="N728" s="88">
        <v>1838.6093000005901</v>
      </c>
      <c r="O728" s="88">
        <v>1838.6093000005901</v>
      </c>
      <c r="P728" s="89">
        <f t="shared" si="11"/>
        <v>1</v>
      </c>
      <c r="Q728" s="86">
        <v>44029</v>
      </c>
      <c r="R728" s="90">
        <v>117740502.229</v>
      </c>
      <c r="S728" s="90">
        <v>96764247.077749997</v>
      </c>
      <c r="T728" s="3"/>
      <c r="U728" s="91">
        <v>2.0667848730227E-6</v>
      </c>
      <c r="V728" s="92">
        <v>1.1729812886187601</v>
      </c>
      <c r="W728" s="91">
        <v>2.41980518694618E-4</v>
      </c>
      <c r="X728" s="92">
        <v>3.2707667742215597E-2</v>
      </c>
      <c r="Y728" s="91">
        <v>5.8933585551130801E-3</v>
      </c>
      <c r="Z728" s="92">
        <v>18.739491764339601</v>
      </c>
      <c r="AA728" s="91">
        <v>1.4197535290804799E-2</v>
      </c>
      <c r="AB728" s="92">
        <v>22.317781889869401</v>
      </c>
      <c r="AC728" s="91">
        <v>3.7859788821151603E-2</v>
      </c>
      <c r="AD728" s="92">
        <v>29.1341748345003</v>
      </c>
      <c r="AE728" s="91">
        <v>5.90905116314389E-2</v>
      </c>
      <c r="AF728" s="93">
        <v>26.748460857837902</v>
      </c>
      <c r="AG728" s="91">
        <v>8.2460423072916496E-5</v>
      </c>
      <c r="AH728" s="92">
        <v>-0.89798390981741205</v>
      </c>
      <c r="AI728" s="91">
        <v>6.4367616778326902E-3</v>
      </c>
      <c r="AJ728" s="92">
        <v>15.1270518476958</v>
      </c>
      <c r="AK728" s="91">
        <v>0.70842715108883603</v>
      </c>
      <c r="AL728" s="91">
        <v>3.3852039981866297E-2</v>
      </c>
      <c r="AM728" s="92">
        <v>-51.6179533298127</v>
      </c>
      <c r="AN728" s="3"/>
      <c r="AO728" s="94">
        <v>7.8640097126481102E-4</v>
      </c>
      <c r="AP728" s="94">
        <v>-3.3405450267309802E-5</v>
      </c>
      <c r="AQ728" s="94">
        <v>2.2770383584429501E-3</v>
      </c>
      <c r="AR728" s="94">
        <v>8.2460423072916496E-5</v>
      </c>
      <c r="AS728" s="95">
        <v>12</v>
      </c>
      <c r="AT728" s="95">
        <v>0</v>
      </c>
      <c r="AU728" s="95">
        <v>7</v>
      </c>
      <c r="AV728" s="96">
        <v>5</v>
      </c>
      <c r="AW728" s="3"/>
      <c r="AX728" s="97">
        <v>1.0902865890148E-3</v>
      </c>
      <c r="AY728" s="98">
        <v>-13.9922784897499</v>
      </c>
      <c r="AZ728" s="98">
        <v>0.59570237987100005</v>
      </c>
      <c r="BA728" s="98">
        <v>-12.93703494074</v>
      </c>
      <c r="BB728" s="89">
        <v>1.12667728498224E-4</v>
      </c>
      <c r="BC728" s="99">
        <v>-3.3405449993075798E-3</v>
      </c>
      <c r="BD728" s="86">
        <v>43909</v>
      </c>
      <c r="BE728" s="86">
        <v>43910</v>
      </c>
      <c r="BF728" s="95">
        <v>2</v>
      </c>
      <c r="BG728" s="86">
        <v>43913</v>
      </c>
      <c r="BH728" s="3"/>
    </row>
    <row r="729" spans="1:60" x14ac:dyDescent="0.25">
      <c r="A729" s="3"/>
      <c r="B729" s="81" t="s">
        <v>1829</v>
      </c>
      <c r="C729" s="81" t="s">
        <v>4806</v>
      </c>
      <c r="D729" s="81" t="s">
        <v>775</v>
      </c>
      <c r="E729" s="82" t="s">
        <v>1238</v>
      </c>
      <c r="F729" s="82" t="s">
        <v>1111</v>
      </c>
      <c r="G729" s="83" t="s">
        <v>1125</v>
      </c>
      <c r="H729" s="84" t="s">
        <v>1144</v>
      </c>
      <c r="I729" s="85" t="s">
        <v>3480</v>
      </c>
      <c r="J729" s="85" t="s">
        <v>4807</v>
      </c>
      <c r="K729" s="3"/>
      <c r="L729" s="86">
        <v>44029</v>
      </c>
      <c r="M729" s="87">
        <v>1402.49200000055</v>
      </c>
      <c r="N729" s="88">
        <v>1402.49200000055</v>
      </c>
      <c r="O729" s="88">
        <v>1402.49200000055</v>
      </c>
      <c r="P729" s="89">
        <f t="shared" si="11"/>
        <v>1</v>
      </c>
      <c r="Q729" s="86">
        <v>44029</v>
      </c>
      <c r="R729" s="90">
        <v>5033100.9330000002</v>
      </c>
      <c r="S729" s="90">
        <v>4545553.5318593699</v>
      </c>
      <c r="T729" s="3"/>
      <c r="U729" s="91">
        <v>2.06775257538538E-6</v>
      </c>
      <c r="V729" s="92">
        <v>1.1729813853889901</v>
      </c>
      <c r="W729" s="91">
        <v>2.42056392380618E-4</v>
      </c>
      <c r="X729" s="92">
        <v>3.2715255110815598E-2</v>
      </c>
      <c r="Y729" s="91">
        <v>6.3086043574003296E-3</v>
      </c>
      <c r="Z729" s="92">
        <v>18.781016344582898</v>
      </c>
      <c r="AA729" s="91">
        <v>1.53935260605067E-2</v>
      </c>
      <c r="AB729" s="92">
        <v>22.437380966846799</v>
      </c>
      <c r="AC729" s="91">
        <v>4.0663885760295698E-2</v>
      </c>
      <c r="AD729" s="92">
        <v>29.414584528422001</v>
      </c>
      <c r="AE729" s="91">
        <v>6.3568062563717803E-2</v>
      </c>
      <c r="AF729" s="93">
        <v>27.196215951058502</v>
      </c>
      <c r="AG729" s="91">
        <v>8.2574133557500304E-5</v>
      </c>
      <c r="AH729" s="92">
        <v>-0.897972538768954</v>
      </c>
      <c r="AI729" s="91">
        <v>6.9232199621183099E-3</v>
      </c>
      <c r="AJ729" s="92">
        <v>15.1756976761244</v>
      </c>
      <c r="AK729" s="91">
        <v>0.40249200000136598</v>
      </c>
      <c r="AL729" s="91">
        <v>2.9881328206101902E-2</v>
      </c>
      <c r="AM729" s="92">
        <v>17.416264463478001</v>
      </c>
      <c r="AN729" s="3"/>
      <c r="AO729" s="94">
        <v>7.9056076720007695E-4</v>
      </c>
      <c r="AP729" s="94">
        <v>-2.9271554922161199E-5</v>
      </c>
      <c r="AQ729" s="94">
        <v>2.40158226552012E-3</v>
      </c>
      <c r="AR729" s="94">
        <v>8.2574133557500304E-5</v>
      </c>
      <c r="AS729" s="95">
        <v>12</v>
      </c>
      <c r="AT729" s="95">
        <v>0</v>
      </c>
      <c r="AU729" s="95">
        <v>7</v>
      </c>
      <c r="AV729" s="96">
        <v>5</v>
      </c>
      <c r="AW729" s="3"/>
      <c r="AX729" s="97">
        <v>1.11694099652482E-3</v>
      </c>
      <c r="AY729" s="98">
        <v>-12.724572797989801</v>
      </c>
      <c r="AZ729" s="98">
        <v>0.599664182400375</v>
      </c>
      <c r="BA729" s="98">
        <v>-12.478695655911</v>
      </c>
      <c r="BB729" s="89">
        <v>1.1542160152913501E-4</v>
      </c>
      <c r="BC729" s="99">
        <v>-2.9271555111662901E-3</v>
      </c>
      <c r="BD729" s="86">
        <v>43909</v>
      </c>
      <c r="BE729" s="86">
        <v>43910</v>
      </c>
      <c r="BF729" s="95">
        <v>2</v>
      </c>
      <c r="BG729" s="86">
        <v>43913</v>
      </c>
      <c r="BH729" s="3"/>
    </row>
    <row r="730" spans="1:60" x14ac:dyDescent="0.25">
      <c r="A730" s="3"/>
      <c r="B730" s="81" t="s">
        <v>178</v>
      </c>
      <c r="C730" s="81" t="s">
        <v>4808</v>
      </c>
      <c r="D730" s="81" t="s">
        <v>775</v>
      </c>
      <c r="E730" s="82" t="s">
        <v>1163</v>
      </c>
      <c r="F730" s="82" t="s">
        <v>1111</v>
      </c>
      <c r="G730" s="83" t="s">
        <v>1125</v>
      </c>
      <c r="H730" s="84" t="s">
        <v>1144</v>
      </c>
      <c r="I730" s="85" t="s">
        <v>3480</v>
      </c>
      <c r="J730" s="85" t="s">
        <v>4809</v>
      </c>
      <c r="K730" s="3"/>
      <c r="L730" s="86">
        <v>44029</v>
      </c>
      <c r="M730" s="87">
        <v>1005.3717999998501</v>
      </c>
      <c r="N730" s="88">
        <v>1005.3717999998501</v>
      </c>
      <c r="O730" s="88">
        <v>1005.3717999998501</v>
      </c>
      <c r="P730" s="89">
        <f t="shared" si="11"/>
        <v>1</v>
      </c>
      <c r="Q730" s="86">
        <v>44029</v>
      </c>
      <c r="R730" s="90">
        <v>0</v>
      </c>
      <c r="S730" s="90">
        <v>0</v>
      </c>
      <c r="T730" s="3"/>
      <c r="U730" s="91">
        <v>0</v>
      </c>
      <c r="V730" s="92">
        <v>1.17277461013146</v>
      </c>
      <c r="W730" s="91">
        <v>0</v>
      </c>
      <c r="X730" s="92">
        <v>8.5096158727537806E-3</v>
      </c>
      <c r="Y730" s="91">
        <v>0</v>
      </c>
      <c r="Z730" s="92">
        <v>18.1501559088356</v>
      </c>
      <c r="AA730" s="91">
        <v>0</v>
      </c>
      <c r="AB730" s="92">
        <v>20.8980283607962</v>
      </c>
      <c r="AC730" s="91"/>
      <c r="AD730" s="92"/>
      <c r="AE730" s="91"/>
      <c r="AF730" s="93"/>
      <c r="AG730" s="91">
        <v>0</v>
      </c>
      <c r="AH730" s="92">
        <v>-0.90622995212470403</v>
      </c>
      <c r="AI730" s="91">
        <v>0</v>
      </c>
      <c r="AJ730" s="92">
        <v>14.483375679905301</v>
      </c>
      <c r="AK730" s="91">
        <v>5.2644377574324599E-3</v>
      </c>
      <c r="AL730" s="91">
        <v>3.5825059967464802E-3</v>
      </c>
      <c r="AM730" s="92">
        <v>26.566885925422</v>
      </c>
      <c r="AN730" s="3"/>
      <c r="AO730" s="94">
        <v>0</v>
      </c>
      <c r="AP730" s="94">
        <v>0</v>
      </c>
      <c r="AQ730" s="94">
        <v>0</v>
      </c>
      <c r="AR730" s="94">
        <v>0</v>
      </c>
      <c r="AS730" s="95">
        <v>0</v>
      </c>
      <c r="AT730" s="95">
        <v>0</v>
      </c>
      <c r="AU730" s="95">
        <v>7</v>
      </c>
      <c r="AV730" s="96">
        <v>5</v>
      </c>
      <c r="AW730" s="3"/>
      <c r="AX730" s="97">
        <v>0</v>
      </c>
      <c r="AY730" s="98">
        <v>-113.07365610974399</v>
      </c>
      <c r="AZ730" s="98">
        <v>0.54787164163735702</v>
      </c>
      <c r="BA730" s="98">
        <v>-15.957369743191499</v>
      </c>
      <c r="BB730" s="89">
        <v>0</v>
      </c>
      <c r="BC730" s="99">
        <v>0</v>
      </c>
      <c r="BD730" s="86">
        <v>43664</v>
      </c>
      <c r="BE730" s="86"/>
      <c r="BF730" s="95"/>
      <c r="BG730" s="86"/>
      <c r="BH730" s="3"/>
    </row>
    <row r="731" spans="1:60" x14ac:dyDescent="0.25">
      <c r="A731" s="3"/>
      <c r="B731" s="81" t="s">
        <v>179</v>
      </c>
      <c r="C731" s="81" t="s">
        <v>4810</v>
      </c>
      <c r="D731" s="81" t="s">
        <v>775</v>
      </c>
      <c r="E731" s="82" t="s">
        <v>1237</v>
      </c>
      <c r="F731" s="82" t="s">
        <v>1111</v>
      </c>
      <c r="G731" s="83" t="s">
        <v>1125</v>
      </c>
      <c r="H731" s="84" t="s">
        <v>1144</v>
      </c>
      <c r="I731" s="85" t="s">
        <v>3480</v>
      </c>
      <c r="J731" s="85" t="s">
        <v>4811</v>
      </c>
      <c r="K731" s="3"/>
      <c r="L731" s="86">
        <v>44029</v>
      </c>
      <c r="M731" s="87">
        <v>1006.27780000027</v>
      </c>
      <c r="N731" s="88">
        <v>1006.27780000027</v>
      </c>
      <c r="O731" s="88">
        <v>1006.27780000027</v>
      </c>
      <c r="P731" s="89">
        <f t="shared" si="11"/>
        <v>1</v>
      </c>
      <c r="Q731" s="86">
        <v>44029</v>
      </c>
      <c r="R731" s="90">
        <v>0</v>
      </c>
      <c r="S731" s="90">
        <v>0</v>
      </c>
      <c r="T731" s="3"/>
      <c r="U731" s="91">
        <v>0</v>
      </c>
      <c r="V731" s="92">
        <v>1.17277461013146</v>
      </c>
      <c r="W731" s="91">
        <v>0</v>
      </c>
      <c r="X731" s="92">
        <v>8.5096158727537806E-3</v>
      </c>
      <c r="Y731" s="91">
        <v>0</v>
      </c>
      <c r="Z731" s="92">
        <v>18.1501559088356</v>
      </c>
      <c r="AA731" s="91">
        <v>0</v>
      </c>
      <c r="AB731" s="92">
        <v>20.8980283607962</v>
      </c>
      <c r="AC731" s="91"/>
      <c r="AD731" s="92"/>
      <c r="AE731" s="91"/>
      <c r="AF731" s="93"/>
      <c r="AG731" s="91">
        <v>0</v>
      </c>
      <c r="AH731" s="92">
        <v>-0.90622995212470403</v>
      </c>
      <c r="AI731" s="91">
        <v>0</v>
      </c>
      <c r="AJ731" s="92">
        <v>14.483375679905301</v>
      </c>
      <c r="AK731" s="91">
        <v>6.1632986162294401E-3</v>
      </c>
      <c r="AL731" s="91">
        <v>4.1265348354500003E-3</v>
      </c>
      <c r="AM731" s="92">
        <v>26.929731314972699</v>
      </c>
      <c r="AN731" s="3"/>
      <c r="AO731" s="94">
        <v>0</v>
      </c>
      <c r="AP731" s="94">
        <v>0</v>
      </c>
      <c r="AQ731" s="94">
        <v>0</v>
      </c>
      <c r="AR731" s="94">
        <v>0</v>
      </c>
      <c r="AS731" s="95">
        <v>0</v>
      </c>
      <c r="AT731" s="95">
        <v>0</v>
      </c>
      <c r="AU731" s="95">
        <v>7</v>
      </c>
      <c r="AV731" s="96">
        <v>5</v>
      </c>
      <c r="AW731" s="3"/>
      <c r="AX731" s="97">
        <v>0</v>
      </c>
      <c r="AY731" s="98">
        <v>-113.07365610974399</v>
      </c>
      <c r="AZ731" s="98">
        <v>0.54787164163735702</v>
      </c>
      <c r="BA731" s="98">
        <v>-15.957369743191499</v>
      </c>
      <c r="BB731" s="89">
        <v>0</v>
      </c>
      <c r="BC731" s="99">
        <v>0</v>
      </c>
      <c r="BD731" s="86">
        <v>43664</v>
      </c>
      <c r="BE731" s="86"/>
      <c r="BF731" s="95"/>
      <c r="BG731" s="86"/>
      <c r="BH731" s="3"/>
    </row>
    <row r="732" spans="1:60" x14ac:dyDescent="0.25">
      <c r="A732" s="3"/>
      <c r="B732" s="81" t="s">
        <v>1830</v>
      </c>
      <c r="C732" s="81" t="s">
        <v>4812</v>
      </c>
      <c r="D732" s="81" t="s">
        <v>775</v>
      </c>
      <c r="E732" s="82" t="s">
        <v>1165</v>
      </c>
      <c r="F732" s="82" t="s">
        <v>1111</v>
      </c>
      <c r="G732" s="83" t="s">
        <v>1125</v>
      </c>
      <c r="H732" s="84" t="s">
        <v>1144</v>
      </c>
      <c r="I732" s="85" t="s">
        <v>3480</v>
      </c>
      <c r="J732" s="85" t="s">
        <v>4813</v>
      </c>
      <c r="K732" s="3"/>
      <c r="L732" s="86">
        <v>44029</v>
      </c>
      <c r="M732" s="87">
        <v>1256.4648000001901</v>
      </c>
      <c r="N732" s="88">
        <v>1256.4648000001901</v>
      </c>
      <c r="O732" s="88">
        <v>1256.4648000001901</v>
      </c>
      <c r="P732" s="89">
        <f t="shared" si="11"/>
        <v>1</v>
      </c>
      <c r="Q732" s="86">
        <v>44029</v>
      </c>
      <c r="R732" s="90">
        <v>320521462.79699999</v>
      </c>
      <c r="S732" s="90">
        <v>160235965.36225</v>
      </c>
      <c r="T732" s="3"/>
      <c r="U732" s="91">
        <v>1.1858810466947E-5</v>
      </c>
      <c r="V732" s="92">
        <v>1.17396049117815</v>
      </c>
      <c r="W732" s="91">
        <v>5.3472175750357597E-4</v>
      </c>
      <c r="X732" s="92">
        <v>6.19817916231113E-2</v>
      </c>
      <c r="Y732" s="91">
        <v>9.2645287768391392E-3</v>
      </c>
      <c r="Z732" s="92">
        <v>19.076608786534099</v>
      </c>
      <c r="AA732" s="91">
        <v>2.1877327042602701E-2</v>
      </c>
      <c r="AB732" s="92">
        <v>23.085761065071001</v>
      </c>
      <c r="AC732" s="91">
        <v>5.4465840392367702E-2</v>
      </c>
      <c r="AD732" s="92">
        <v>30.794779991643701</v>
      </c>
      <c r="AE732" s="91">
        <v>8.5037360355345301E-2</v>
      </c>
      <c r="AF732" s="93">
        <v>29.343145730235801</v>
      </c>
      <c r="AG732" s="91">
        <v>2.4829779977153499E-4</v>
      </c>
      <c r="AH732" s="92">
        <v>-0.88140017214755095</v>
      </c>
      <c r="AI732" s="91">
        <v>1.02003750198492E-2</v>
      </c>
      <c r="AJ732" s="92">
        <v>15.5034131818975</v>
      </c>
      <c r="AK732" s="91">
        <v>0.25627158542920397</v>
      </c>
      <c r="AL732" s="91">
        <v>3.3321560291369699E-2</v>
      </c>
      <c r="AM732" s="92">
        <v>22.792993839364499</v>
      </c>
      <c r="AN732" s="3"/>
      <c r="AO732" s="94">
        <v>8.0920369691739303E-4</v>
      </c>
      <c r="AP732" s="94">
        <v>-1.06438055809122E-5</v>
      </c>
      <c r="AQ732" s="94">
        <v>2.9615623843710602E-3</v>
      </c>
      <c r="AR732" s="94">
        <v>2.4829779977153499E-4</v>
      </c>
      <c r="AS732" s="95">
        <v>12</v>
      </c>
      <c r="AT732" s="95">
        <v>0</v>
      </c>
      <c r="AU732" s="95">
        <v>7</v>
      </c>
      <c r="AV732" s="96">
        <v>5</v>
      </c>
      <c r="AW732" s="3"/>
      <c r="AX732" s="97">
        <v>1.22231964126627E-3</v>
      </c>
      <c r="AY732" s="98">
        <v>-6.6642928050496302</v>
      </c>
      <c r="AZ732" s="98">
        <v>0.62111697970249202</v>
      </c>
      <c r="BA732" s="98">
        <v>-9.1126240978192108</v>
      </c>
      <c r="BB732" s="89">
        <v>1.26310402590235E-4</v>
      </c>
      <c r="BC732" s="99">
        <v>-1.0643805818944E-3</v>
      </c>
      <c r="BD732" s="86">
        <v>43909</v>
      </c>
      <c r="BE732" s="86">
        <v>43910</v>
      </c>
      <c r="BF732" s="95">
        <v>2</v>
      </c>
      <c r="BG732" s="86">
        <v>43913</v>
      </c>
      <c r="BH732" s="3"/>
    </row>
    <row r="733" spans="1:60" x14ac:dyDescent="0.25">
      <c r="A733" s="3"/>
      <c r="B733" s="81" t="s">
        <v>1831</v>
      </c>
      <c r="C733" s="81" t="s">
        <v>4814</v>
      </c>
      <c r="D733" s="81" t="s">
        <v>775</v>
      </c>
      <c r="E733" s="82" t="s">
        <v>1166</v>
      </c>
      <c r="F733" s="82" t="s">
        <v>1111</v>
      </c>
      <c r="G733" s="83" t="s">
        <v>1125</v>
      </c>
      <c r="H733" s="84" t="s">
        <v>1144</v>
      </c>
      <c r="I733" s="85" t="s">
        <v>3480</v>
      </c>
      <c r="J733" s="85" t="s">
        <v>4815</v>
      </c>
      <c r="K733" s="3"/>
      <c r="L733" s="86">
        <v>44029</v>
      </c>
      <c r="M733" s="87">
        <v>2005.5804999992299</v>
      </c>
      <c r="N733" s="88">
        <v>2005.5804999992299</v>
      </c>
      <c r="O733" s="88">
        <v>2005.5804999992299</v>
      </c>
      <c r="P733" s="89">
        <f t="shared" si="11"/>
        <v>1</v>
      </c>
      <c r="Q733" s="86">
        <v>44029</v>
      </c>
      <c r="R733" s="90">
        <v>96330749.357999995</v>
      </c>
      <c r="S733" s="90">
        <v>86337117.679124996</v>
      </c>
      <c r="T733" s="3"/>
      <c r="U733" s="91">
        <v>8.5761439549969492E-6</v>
      </c>
      <c r="V733" s="92">
        <v>1.1736322245269499</v>
      </c>
      <c r="W733" s="91">
        <v>4.3712184560717999E-4</v>
      </c>
      <c r="X733" s="92">
        <v>5.2221800433471799E-2</v>
      </c>
      <c r="Y733" s="91">
        <v>8.6670468135707796E-3</v>
      </c>
      <c r="Z733" s="92">
        <v>19.016860590199901</v>
      </c>
      <c r="AA733" s="91">
        <v>2.0659704949139299E-2</v>
      </c>
      <c r="AB733" s="92">
        <v>22.963998855702801</v>
      </c>
      <c r="AC733" s="91">
        <v>5.1957314748506199E-2</v>
      </c>
      <c r="AD733" s="92">
        <v>30.543927427235801</v>
      </c>
      <c r="AE733" s="91">
        <v>8.1168244481959806E-2</v>
      </c>
      <c r="AF733" s="93">
        <v>28.9562341428827</v>
      </c>
      <c r="AG733" s="91">
        <v>1.9304871057101999E-4</v>
      </c>
      <c r="AH733" s="92">
        <v>-0.88692508106760204</v>
      </c>
      <c r="AI733" s="91">
        <v>9.5465900758426904E-3</v>
      </c>
      <c r="AJ733" s="92">
        <v>15.438034687496801</v>
      </c>
      <c r="AK733" s="91">
        <v>0.90271948465844598</v>
      </c>
      <c r="AL733" s="91">
        <v>4.07973240926367E-2</v>
      </c>
      <c r="AM733" s="92">
        <v>-32.1887199728517</v>
      </c>
      <c r="AN733" s="3"/>
      <c r="AO733" s="94">
        <v>8.0591263031237802E-4</v>
      </c>
      <c r="AP733" s="94">
        <v>-1.39325557029224E-5</v>
      </c>
      <c r="AQ733" s="94">
        <v>2.8635139478865299E-3</v>
      </c>
      <c r="AR733" s="94">
        <v>1.9304871057101999E-4</v>
      </c>
      <c r="AS733" s="95">
        <v>12</v>
      </c>
      <c r="AT733" s="95">
        <v>0</v>
      </c>
      <c r="AU733" s="95">
        <v>7</v>
      </c>
      <c r="AV733" s="96">
        <v>5</v>
      </c>
      <c r="AW733" s="3"/>
      <c r="AX733" s="97">
        <v>1.2044459687649599E-3</v>
      </c>
      <c r="AY733" s="98">
        <v>-7.7218410631030601</v>
      </c>
      <c r="AZ733" s="98">
        <v>0.61709989756036498</v>
      </c>
      <c r="BA733" s="98">
        <v>-9.8864843317569502</v>
      </c>
      <c r="BB733" s="89">
        <v>1.2446337388610101E-4</v>
      </c>
      <c r="BC733" s="99">
        <v>-1.3932555873985601E-3</v>
      </c>
      <c r="BD733" s="86">
        <v>43909</v>
      </c>
      <c r="BE733" s="86">
        <v>43910</v>
      </c>
      <c r="BF733" s="95">
        <v>2</v>
      </c>
      <c r="BG733" s="86">
        <v>43913</v>
      </c>
      <c r="BH733" s="3"/>
    </row>
    <row r="734" spans="1:60" x14ac:dyDescent="0.25">
      <c r="A734" s="3"/>
      <c r="B734" s="81" t="s">
        <v>1832</v>
      </c>
      <c r="C734" s="81" t="s">
        <v>4816</v>
      </c>
      <c r="D734" s="81" t="s">
        <v>775</v>
      </c>
      <c r="E734" s="82" t="s">
        <v>1236</v>
      </c>
      <c r="F734" s="82" t="s">
        <v>1111</v>
      </c>
      <c r="G734" s="83" t="s">
        <v>1125</v>
      </c>
      <c r="H734" s="84" t="s">
        <v>1144</v>
      </c>
      <c r="I734" s="85" t="s">
        <v>3480</v>
      </c>
      <c r="J734" s="85" t="s">
        <v>4817</v>
      </c>
      <c r="K734" s="3"/>
      <c r="L734" s="86">
        <v>44029</v>
      </c>
      <c r="M734" s="87">
        <v>1271.3056000005499</v>
      </c>
      <c r="N734" s="88">
        <v>1271.3056000005499</v>
      </c>
      <c r="O734" s="88">
        <v>1271.3056000005499</v>
      </c>
      <c r="P734" s="89">
        <f t="shared" si="11"/>
        <v>1</v>
      </c>
      <c r="Q734" s="86">
        <v>44029</v>
      </c>
      <c r="R734" s="90">
        <v>1151970.0789999999</v>
      </c>
      <c r="S734" s="90">
        <v>764147.371882812</v>
      </c>
      <c r="T734" s="3"/>
      <c r="U734" s="91">
        <v>4.1689600038807797E-6</v>
      </c>
      <c r="V734" s="92">
        <v>1.1731915061318401</v>
      </c>
      <c r="W734" s="91">
        <v>3.04582867101999E-4</v>
      </c>
      <c r="X734" s="92">
        <v>3.8967902582953698E-2</v>
      </c>
      <c r="Y734" s="91">
        <v>7.8546196928073204E-3</v>
      </c>
      <c r="Z734" s="92">
        <v>18.935617878130898</v>
      </c>
      <c r="AA734" s="91">
        <v>1.5885963646724101E-2</v>
      </c>
      <c r="AB734" s="92">
        <v>22.4866247254831</v>
      </c>
      <c r="AC734" s="91">
        <v>4.53384466691205E-2</v>
      </c>
      <c r="AD734" s="92">
        <v>29.8820406192972</v>
      </c>
      <c r="AE734" s="91">
        <v>5.6664759144041503E-2</v>
      </c>
      <c r="AF734" s="93">
        <v>26.505885609105501</v>
      </c>
      <c r="AG734" s="91">
        <v>1.1792418627010199E-4</v>
      </c>
      <c r="AH734" s="92">
        <v>-0.89443753349769395</v>
      </c>
      <c r="AI734" s="91">
        <v>8.6575329605693696E-3</v>
      </c>
      <c r="AJ734" s="92">
        <v>15.349128975969499</v>
      </c>
      <c r="AK734" s="91">
        <v>0.27130560000106901</v>
      </c>
      <c r="AL734" s="91">
        <v>2.1114887073053999E-2</v>
      </c>
      <c r="AM734" s="92">
        <v>4.2976244634483001</v>
      </c>
      <c r="AN734" s="3"/>
      <c r="AO734" s="94">
        <v>8.01463529569446E-4</v>
      </c>
      <c r="AP734" s="94">
        <v>-1.83329921128461E-5</v>
      </c>
      <c r="AQ734" s="94">
        <v>2.73037752958771E-3</v>
      </c>
      <c r="AR734" s="94">
        <v>1.1792418627010199E-4</v>
      </c>
      <c r="AS734" s="95">
        <v>12</v>
      </c>
      <c r="AT734" s="95">
        <v>0</v>
      </c>
      <c r="AU734" s="95">
        <v>7</v>
      </c>
      <c r="AV734" s="96">
        <v>5</v>
      </c>
      <c r="AW734" s="3"/>
      <c r="AX734" s="97">
        <v>1.1794892850389301E-3</v>
      </c>
      <c r="AY734" s="98">
        <v>-12.1142138374271</v>
      </c>
      <c r="AZ734" s="98">
        <v>0.60105128838495103</v>
      </c>
      <c r="BA734" s="98">
        <v>-12.232943034221501</v>
      </c>
      <c r="BB734" s="89">
        <v>1.2188408054171901E-4</v>
      </c>
      <c r="BC734" s="99">
        <v>-1.83329918589337E-3</v>
      </c>
      <c r="BD734" s="86">
        <v>43909</v>
      </c>
      <c r="BE734" s="86">
        <v>43910</v>
      </c>
      <c r="BF734" s="95">
        <v>2</v>
      </c>
      <c r="BG734" s="86">
        <v>43913</v>
      </c>
      <c r="BH734" s="3"/>
    </row>
    <row r="735" spans="1:60" x14ac:dyDescent="0.25">
      <c r="A735" s="3"/>
      <c r="B735" s="81" t="s">
        <v>1833</v>
      </c>
      <c r="C735" s="81" t="s">
        <v>4818</v>
      </c>
      <c r="D735" s="81" t="s">
        <v>776</v>
      </c>
      <c r="E735" s="82" t="s">
        <v>1161</v>
      </c>
      <c r="F735" s="82" t="s">
        <v>1111</v>
      </c>
      <c r="G735" s="83" t="s">
        <v>1125</v>
      </c>
      <c r="H735" s="84" t="s">
        <v>1145</v>
      </c>
      <c r="I735" s="85" t="s">
        <v>3651</v>
      </c>
      <c r="J735" s="85" t="s">
        <v>4819</v>
      </c>
      <c r="K735" s="3"/>
      <c r="L735" s="86">
        <v>44029</v>
      </c>
      <c r="M735" s="87">
        <v>1575.86625000089</v>
      </c>
      <c r="N735" s="88">
        <v>1575.86625000089</v>
      </c>
      <c r="O735" s="88">
        <v>1731.6679820008601</v>
      </c>
      <c r="P735" s="89">
        <f t="shared" si="11"/>
        <v>0.91002794206545956</v>
      </c>
      <c r="Q735" s="86">
        <v>43910</v>
      </c>
      <c r="R735" s="90">
        <v>38381790.116250001</v>
      </c>
      <c r="S735" s="90">
        <v>24323478.260781299</v>
      </c>
      <c r="T735" s="3"/>
      <c r="U735" s="91">
        <v>-4.1966907883761499E-4</v>
      </c>
      <c r="V735" s="92">
        <v>1.1308077022476899</v>
      </c>
      <c r="W735" s="91">
        <v>1.0933227787973E-2</v>
      </c>
      <c r="X735" s="92">
        <v>1.1018323946700499</v>
      </c>
      <c r="Y735" s="91">
        <v>2.3603665444170498E-2</v>
      </c>
      <c r="Z735" s="92">
        <v>20.510522453259899</v>
      </c>
      <c r="AA735" s="91">
        <v>0.176136666057573</v>
      </c>
      <c r="AB735" s="92">
        <v>38.511694966582603</v>
      </c>
      <c r="AC735" s="91">
        <v>0.25694782841688701</v>
      </c>
      <c r="AD735" s="92">
        <v>51.042978794081101</v>
      </c>
      <c r="AE735" s="91">
        <v>0.25486296689079602</v>
      </c>
      <c r="AF735" s="93">
        <v>46.325706383795499</v>
      </c>
      <c r="AG735" s="91">
        <v>-3.5255629160928899E-2</v>
      </c>
      <c r="AH735" s="92">
        <v>-4.4317928682212404</v>
      </c>
      <c r="AI735" s="91">
        <v>6.3966711026296294E-2</v>
      </c>
      <c r="AJ735" s="92">
        <v>20.880046782549499</v>
      </c>
      <c r="AK735" s="91">
        <v>0.94184376581455598</v>
      </c>
      <c r="AL735" s="91">
        <v>5.3806541085577898E-2</v>
      </c>
      <c r="AM735" s="92">
        <v>61.950847841682801</v>
      </c>
      <c r="AN735" s="3"/>
      <c r="AO735" s="94">
        <v>3.6609221278922598E-2</v>
      </c>
      <c r="AP735" s="94">
        <v>-2.3560672336316198E-2</v>
      </c>
      <c r="AQ735" s="94">
        <v>0.14208890951893399</v>
      </c>
      <c r="AR735" s="94">
        <v>-9.9568612038710896E-2</v>
      </c>
      <c r="AS735" s="95">
        <v>8</v>
      </c>
      <c r="AT735" s="95">
        <v>4</v>
      </c>
      <c r="AU735" s="95">
        <v>7</v>
      </c>
      <c r="AV735" s="96">
        <v>5</v>
      </c>
      <c r="AW735" s="3"/>
      <c r="AX735" s="97">
        <v>0.13602376279886799</v>
      </c>
      <c r="AY735" s="98">
        <v>1.1473648283044899</v>
      </c>
      <c r="AZ735" s="98">
        <v>1.11675929335797</v>
      </c>
      <c r="BA735" s="98">
        <v>1.8075457536942801</v>
      </c>
      <c r="BB735" s="89">
        <v>1.4077688213510599E-2</v>
      </c>
      <c r="BC735" s="99">
        <v>-11.618422532075799</v>
      </c>
      <c r="BD735" s="86">
        <v>43910</v>
      </c>
      <c r="BE735" s="86">
        <v>43990</v>
      </c>
      <c r="BF735" s="95"/>
      <c r="BG735" s="86"/>
      <c r="BH735" s="3"/>
    </row>
    <row r="736" spans="1:60" x14ac:dyDescent="0.25">
      <c r="A736" s="3"/>
      <c r="B736" s="81" t="s">
        <v>1834</v>
      </c>
      <c r="C736" s="81" t="s">
        <v>4820</v>
      </c>
      <c r="D736" s="81" t="s">
        <v>776</v>
      </c>
      <c r="E736" s="82" t="s">
        <v>1162</v>
      </c>
      <c r="F736" s="82" t="s">
        <v>1111</v>
      </c>
      <c r="G736" s="83" t="s">
        <v>1125</v>
      </c>
      <c r="H736" s="84" t="s">
        <v>1145</v>
      </c>
      <c r="I736" s="85" t="s">
        <v>3651</v>
      </c>
      <c r="J736" s="85" t="s">
        <v>4821</v>
      </c>
      <c r="K736" s="3"/>
      <c r="L736" s="86">
        <v>44029</v>
      </c>
      <c r="M736" s="87">
        <v>1485.85500000045</v>
      </c>
      <c r="N736" s="88">
        <v>1485.85500000045</v>
      </c>
      <c r="O736" s="88">
        <v>1630.56578700058</v>
      </c>
      <c r="P736" s="89">
        <f t="shared" si="11"/>
        <v>0.91125118155071494</v>
      </c>
      <c r="Q736" s="86">
        <v>43910</v>
      </c>
      <c r="R736" s="90">
        <v>289702.24762500002</v>
      </c>
      <c r="S736" s="90">
        <v>244057.204095703</v>
      </c>
      <c r="T736" s="3"/>
      <c r="U736" s="91">
        <v>-4.6962062151578699E-4</v>
      </c>
      <c r="V736" s="92">
        <v>1.12581254797988</v>
      </c>
      <c r="W736" s="91">
        <v>1.1156808834130101E-2</v>
      </c>
      <c r="X736" s="92">
        <v>1.1241904992857601</v>
      </c>
      <c r="Y736" s="91">
        <v>2.58959699294792E-2</v>
      </c>
      <c r="Z736" s="92">
        <v>20.7397529017762</v>
      </c>
      <c r="AA736" s="91">
        <v>0.18177318704867501</v>
      </c>
      <c r="AB736" s="92">
        <v>39.075347065692803</v>
      </c>
      <c r="AC736" s="91">
        <v>0.26968922050960797</v>
      </c>
      <c r="AD736" s="92">
        <v>52.317118003382298</v>
      </c>
      <c r="AE736" s="91">
        <v>0.27507525501656299</v>
      </c>
      <c r="AF736" s="93">
        <v>48.3469351963722</v>
      </c>
      <c r="AG736" s="91">
        <v>-3.5147502654581303E-2</v>
      </c>
      <c r="AH736" s="92">
        <v>-4.4209802175828399</v>
      </c>
      <c r="AI736" s="91">
        <v>6.6631418165343306E-2</v>
      </c>
      <c r="AJ736" s="92">
        <v>21.1465174964396</v>
      </c>
      <c r="AK736" s="91">
        <v>0.99509646053775203</v>
      </c>
      <c r="AL736" s="91">
        <v>5.6060458024148802E-2</v>
      </c>
      <c r="AM736" s="92">
        <v>67.276117314002505</v>
      </c>
      <c r="AN736" s="3"/>
      <c r="AO736" s="94">
        <v>3.6668142984126503E-2</v>
      </c>
      <c r="AP736" s="94">
        <v>-2.3498908686633499E-2</v>
      </c>
      <c r="AQ736" s="94">
        <v>0.14257028333493499</v>
      </c>
      <c r="AR736" s="94">
        <v>-9.92385841546638E-2</v>
      </c>
      <c r="AS736" s="95">
        <v>8</v>
      </c>
      <c r="AT736" s="95">
        <v>4</v>
      </c>
      <c r="AU736" s="95">
        <v>7</v>
      </c>
      <c r="AV736" s="96">
        <v>5</v>
      </c>
      <c r="AW736" s="3"/>
      <c r="AX736" s="97">
        <v>0.13602848274618701</v>
      </c>
      <c r="AY736" s="98">
        <v>1.1861321036521999</v>
      </c>
      <c r="AZ736" s="98">
        <v>1.13432690858281</v>
      </c>
      <c r="BA736" s="98">
        <v>1.87197890020616</v>
      </c>
      <c r="BB736" s="89">
        <v>1.40785256238451E-2</v>
      </c>
      <c r="BC736" s="99">
        <v>-11.5241510338819</v>
      </c>
      <c r="BD736" s="86">
        <v>43910</v>
      </c>
      <c r="BE736" s="86">
        <v>43990</v>
      </c>
      <c r="BF736" s="95"/>
      <c r="BG736" s="86"/>
      <c r="BH736" s="3"/>
    </row>
    <row r="737" spans="1:60" x14ac:dyDescent="0.25">
      <c r="A737" s="3"/>
      <c r="B737" s="81" t="s">
        <v>1835</v>
      </c>
      <c r="C737" s="81" t="s">
        <v>4822</v>
      </c>
      <c r="D737" s="81" t="s">
        <v>776</v>
      </c>
      <c r="E737" s="82" t="s">
        <v>1165</v>
      </c>
      <c r="F737" s="82" t="s">
        <v>1111</v>
      </c>
      <c r="G737" s="83" t="s">
        <v>1125</v>
      </c>
      <c r="H737" s="84" t="s">
        <v>1145</v>
      </c>
      <c r="I737" s="85" t="s">
        <v>3651</v>
      </c>
      <c r="J737" s="85" t="s">
        <v>4823</v>
      </c>
      <c r="K737" s="3"/>
      <c r="L737" s="86">
        <v>44029</v>
      </c>
      <c r="M737" s="87">
        <v>848176.40250015305</v>
      </c>
      <c r="N737" s="88">
        <v>848176.40250015305</v>
      </c>
      <c r="O737" s="88">
        <v>930748.10891532898</v>
      </c>
      <c r="P737" s="89">
        <f t="shared" si="11"/>
        <v>0.91128458320328687</v>
      </c>
      <c r="Q737" s="86">
        <v>43910</v>
      </c>
      <c r="R737" s="90">
        <v>79121114.210250005</v>
      </c>
      <c r="S737" s="90">
        <v>55264235.3220625</v>
      </c>
      <c r="T737" s="3"/>
      <c r="U737" s="91">
        <v>-4.5616405714099501E-4</v>
      </c>
      <c r="V737" s="92">
        <v>1.12715820441736</v>
      </c>
      <c r="W737" s="91">
        <v>1.11890386615414E-2</v>
      </c>
      <c r="X737" s="92">
        <v>1.1274134820268999</v>
      </c>
      <c r="Y737" s="91">
        <v>2.5907893827024998E-2</v>
      </c>
      <c r="Z737" s="92">
        <v>20.740945291530799</v>
      </c>
      <c r="AA737" s="91">
        <v>0.18176037236669801</v>
      </c>
      <c r="AB737" s="92">
        <v>39.0740655974951</v>
      </c>
      <c r="AC737" s="91">
        <v>0.26928155820671201</v>
      </c>
      <c r="AD737" s="92">
        <v>52.276351773063702</v>
      </c>
      <c r="AE737" s="91">
        <v>0.27252484209195199</v>
      </c>
      <c r="AF737" s="93">
        <v>48.0918939039111</v>
      </c>
      <c r="AG737" s="91">
        <v>-3.51291639790361E-2</v>
      </c>
      <c r="AH737" s="92">
        <v>-4.4191463500319497</v>
      </c>
      <c r="AI737" s="91">
        <v>6.66156949555443E-2</v>
      </c>
      <c r="AJ737" s="92">
        <v>21.144945175474302</v>
      </c>
      <c r="AK737" s="91">
        <v>0.221782964548911</v>
      </c>
      <c r="AL737" s="91">
        <v>4.0224208511062898E-2</v>
      </c>
      <c r="AM737" s="92">
        <v>14.7503657683264</v>
      </c>
      <c r="AN737" s="3"/>
      <c r="AO737" s="94">
        <v>3.6625137094233699E-2</v>
      </c>
      <c r="AP737" s="94">
        <v>-2.3523143734564701E-2</v>
      </c>
      <c r="AQ737" s="94">
        <v>0.142589765941084</v>
      </c>
      <c r="AR737" s="94">
        <v>-9.9215286399121402E-2</v>
      </c>
      <c r="AS737" s="95">
        <v>8</v>
      </c>
      <c r="AT737" s="95">
        <v>4</v>
      </c>
      <c r="AU737" s="95">
        <v>7</v>
      </c>
      <c r="AV737" s="96">
        <v>5</v>
      </c>
      <c r="AW737" s="3"/>
      <c r="AX737" s="97">
        <v>0.13602122070617001</v>
      </c>
      <c r="AY737" s="98">
        <v>1.18596142143178</v>
      </c>
      <c r="AZ737" s="98">
        <v>1.13433535524018</v>
      </c>
      <c r="BA737" s="98">
        <v>1.87135888241755</v>
      </c>
      <c r="BB737" s="89">
        <v>1.40776488509619E-2</v>
      </c>
      <c r="BC737" s="99">
        <v>-11.523747555445899</v>
      </c>
      <c r="BD737" s="86">
        <v>43910</v>
      </c>
      <c r="BE737" s="86">
        <v>43990</v>
      </c>
      <c r="BF737" s="95"/>
      <c r="BG737" s="86"/>
      <c r="BH737" s="3"/>
    </row>
    <row r="738" spans="1:60" x14ac:dyDescent="0.25">
      <c r="A738" s="3"/>
      <c r="B738" s="81" t="s">
        <v>1836</v>
      </c>
      <c r="C738" s="81" t="s">
        <v>4824</v>
      </c>
      <c r="D738" s="81" t="s">
        <v>776</v>
      </c>
      <c r="E738" s="82" t="s">
        <v>1166</v>
      </c>
      <c r="F738" s="82" t="s">
        <v>1111</v>
      </c>
      <c r="G738" s="83" t="s">
        <v>1125</v>
      </c>
      <c r="H738" s="84" t="s">
        <v>1145</v>
      </c>
      <c r="I738" s="85" t="s">
        <v>3651</v>
      </c>
      <c r="J738" s="85" t="s">
        <v>4825</v>
      </c>
      <c r="K738" s="3"/>
      <c r="L738" s="86">
        <v>44029</v>
      </c>
      <c r="M738" s="87">
        <v>1594.3725000005199</v>
      </c>
      <c r="N738" s="88">
        <v>1594.3725000005199</v>
      </c>
      <c r="O738" s="88">
        <v>1749.9791950005999</v>
      </c>
      <c r="P738" s="89">
        <f t="shared" si="11"/>
        <v>0.91108083144952667</v>
      </c>
      <c r="Q738" s="86">
        <v>43910</v>
      </c>
      <c r="R738" s="90">
        <v>36269102.472750001</v>
      </c>
      <c r="S738" s="90">
        <v>23081931.544437502</v>
      </c>
      <c r="T738" s="3"/>
      <c r="U738" s="91">
        <v>-4.2024890717584602E-4</v>
      </c>
      <c r="V738" s="92">
        <v>1.13074971941387</v>
      </c>
      <c r="W738" s="91">
        <v>1.1131267072414601E-2</v>
      </c>
      <c r="X738" s="92">
        <v>1.1216363231142199</v>
      </c>
      <c r="Y738" s="91">
        <v>2.5527278181470998E-2</v>
      </c>
      <c r="Z738" s="92">
        <v>20.702883726975401</v>
      </c>
      <c r="AA738" s="91">
        <v>0.180846355382528</v>
      </c>
      <c r="AB738" s="92">
        <v>38.982663899077998</v>
      </c>
      <c r="AC738" s="91">
        <v>0.26725085109152102</v>
      </c>
      <c r="AD738" s="92">
        <v>52.073281061544499</v>
      </c>
      <c r="AE738" s="91">
        <v>0.269599501656485</v>
      </c>
      <c r="AF738" s="93">
        <v>47.799359860364298</v>
      </c>
      <c r="AG738" s="91">
        <v>-3.5161427514140101E-2</v>
      </c>
      <c r="AH738" s="92">
        <v>-4.4223727035423499</v>
      </c>
      <c r="AI738" s="91">
        <v>6.6170126858196496E-2</v>
      </c>
      <c r="AJ738" s="92">
        <v>21.100388365739501</v>
      </c>
      <c r="AK738" s="91">
        <v>1.02856603593333</v>
      </c>
      <c r="AL738" s="91">
        <v>5.74488641359494E-2</v>
      </c>
      <c r="AM738" s="92">
        <v>70.623074853559999</v>
      </c>
      <c r="AN738" s="3"/>
      <c r="AO738" s="94">
        <v>3.6608748998332899E-2</v>
      </c>
      <c r="AP738" s="94">
        <v>-2.3562013708215101E-2</v>
      </c>
      <c r="AQ738" s="94">
        <v>0.142472016419633</v>
      </c>
      <c r="AR738" s="94">
        <v>-9.9267610147799099E-2</v>
      </c>
      <c r="AS738" s="95">
        <v>8</v>
      </c>
      <c r="AT738" s="95">
        <v>4</v>
      </c>
      <c r="AU738" s="95">
        <v>7</v>
      </c>
      <c r="AV738" s="96">
        <v>5</v>
      </c>
      <c r="AW738" s="3"/>
      <c r="AX738" s="97">
        <v>0.136009282526356</v>
      </c>
      <c r="AY738" s="98">
        <v>1.1797159748166499</v>
      </c>
      <c r="AZ738" s="98">
        <v>1.13164541300466</v>
      </c>
      <c r="BA738" s="98">
        <v>1.8607893022344799</v>
      </c>
      <c r="BB738" s="89">
        <v>1.4076319375344599E-2</v>
      </c>
      <c r="BC738" s="99">
        <v>-11.537817511067299</v>
      </c>
      <c r="BD738" s="86">
        <v>43910</v>
      </c>
      <c r="BE738" s="86">
        <v>43990</v>
      </c>
      <c r="BF738" s="95"/>
      <c r="BG738" s="86"/>
      <c r="BH738" s="3"/>
    </row>
    <row r="739" spans="1:60" x14ac:dyDescent="0.25">
      <c r="A739" s="3"/>
      <c r="B739" s="81" t="s">
        <v>1837</v>
      </c>
      <c r="C739" s="81" t="s">
        <v>4826</v>
      </c>
      <c r="D739" s="81" t="s">
        <v>777</v>
      </c>
      <c r="E739" s="82" t="s">
        <v>1161</v>
      </c>
      <c r="F739" s="82" t="s">
        <v>1111</v>
      </c>
      <c r="G739" s="83" t="s">
        <v>1124</v>
      </c>
      <c r="H739" s="84" t="s">
        <v>1136</v>
      </c>
      <c r="I739" s="85" t="s">
        <v>3480</v>
      </c>
      <c r="J739" s="85" t="s">
        <v>4827</v>
      </c>
      <c r="K739" s="3"/>
      <c r="L739" s="86">
        <v>44029</v>
      </c>
      <c r="M739" s="87">
        <v>1371.7453000005301</v>
      </c>
      <c r="N739" s="88">
        <v>1371.7453000005301</v>
      </c>
      <c r="O739" s="88">
        <v>1372.5899999998501</v>
      </c>
      <c r="P739" s="89">
        <f t="shared" si="11"/>
        <v>0.99938459408904323</v>
      </c>
      <c r="Q739" s="86">
        <v>44020</v>
      </c>
      <c r="R739" s="90">
        <v>56385849.568000004</v>
      </c>
      <c r="S739" s="90">
        <v>16315005.0299375</v>
      </c>
      <c r="T739" s="3"/>
      <c r="U739" s="91">
        <v>-2.0597248658304999E-4</v>
      </c>
      <c r="V739" s="92">
        <v>1.1521773614731501</v>
      </c>
      <c r="W739" s="91">
        <v>1.28468531693215E-3</v>
      </c>
      <c r="X739" s="92">
        <v>0.13697814756596899</v>
      </c>
      <c r="Y739" s="91">
        <v>1.37913042399305E-2</v>
      </c>
      <c r="Z739" s="92">
        <v>19.529286332835898</v>
      </c>
      <c r="AA739" s="91">
        <v>2.6695906486565901E-2</v>
      </c>
      <c r="AB739" s="92">
        <v>23.5676190094673</v>
      </c>
      <c r="AC739" s="91">
        <v>5.7595943382693797E-2</v>
      </c>
      <c r="AD739" s="92">
        <v>31.107790290669101</v>
      </c>
      <c r="AE739" s="91">
        <v>8.6189286523294897E-2</v>
      </c>
      <c r="AF739" s="93">
        <v>29.4583383470308</v>
      </c>
      <c r="AG739" s="91">
        <v>3.5894175925932402E-4</v>
      </c>
      <c r="AH739" s="92">
        <v>-0.870335776198772</v>
      </c>
      <c r="AI739" s="91">
        <v>1.6407808736403202E-2</v>
      </c>
      <c r="AJ739" s="92">
        <v>16.124156553560201</v>
      </c>
      <c r="AK739" s="91">
        <v>0.371745300000766</v>
      </c>
      <c r="AL739" s="91">
        <v>3.8049261909691302E-2</v>
      </c>
      <c r="AM739" s="92">
        <v>45.498626076383502</v>
      </c>
      <c r="AN739" s="3"/>
      <c r="AO739" s="94">
        <v>4.5623522473761096E-3</v>
      </c>
      <c r="AP739" s="94">
        <v>-5.3053785759402698E-3</v>
      </c>
      <c r="AQ739" s="94">
        <v>6.9300987051974499E-3</v>
      </c>
      <c r="AR739" s="94">
        <v>-3.0082041457717402E-3</v>
      </c>
      <c r="AS739" s="95">
        <v>9</v>
      </c>
      <c r="AT739" s="95">
        <v>3</v>
      </c>
      <c r="AU739" s="95">
        <v>7</v>
      </c>
      <c r="AV739" s="96">
        <v>5</v>
      </c>
      <c r="AW739" s="3"/>
      <c r="AX739" s="97">
        <v>9.8323390642872308E-3</v>
      </c>
      <c r="AY739" s="98">
        <v>-0.25099711732991598</v>
      </c>
      <c r="AZ739" s="98">
        <v>0.64088945741968895</v>
      </c>
      <c r="BA739" s="98">
        <v>-0.33898960652413701</v>
      </c>
      <c r="BB739" s="89">
        <v>1.0155100663564601E-3</v>
      </c>
      <c r="BC739" s="99">
        <v>-1.18593563646027</v>
      </c>
      <c r="BD739" s="86">
        <v>43752</v>
      </c>
      <c r="BE739" s="86">
        <v>43783</v>
      </c>
      <c r="BF739" s="95">
        <v>58</v>
      </c>
      <c r="BG739" s="86">
        <v>43832</v>
      </c>
      <c r="BH739" s="3"/>
    </row>
    <row r="740" spans="1:60" x14ac:dyDescent="0.25">
      <c r="A740" s="3"/>
      <c r="B740" s="81" t="s">
        <v>1838</v>
      </c>
      <c r="C740" s="81" t="s">
        <v>4828</v>
      </c>
      <c r="D740" s="81" t="s">
        <v>777</v>
      </c>
      <c r="E740" s="82" t="s">
        <v>1162</v>
      </c>
      <c r="F740" s="82" t="s">
        <v>1111</v>
      </c>
      <c r="G740" s="83" t="s">
        <v>1124</v>
      </c>
      <c r="H740" s="84" t="s">
        <v>1136</v>
      </c>
      <c r="I740" s="85" t="s">
        <v>3480</v>
      </c>
      <c r="J740" s="85" t="s">
        <v>4829</v>
      </c>
      <c r="K740" s="3"/>
      <c r="L740" s="86">
        <v>44029</v>
      </c>
      <c r="M740" s="87">
        <v>1153.01750000007</v>
      </c>
      <c r="N740" s="88">
        <v>1153.01750000007</v>
      </c>
      <c r="O740" s="88">
        <v>1153.6600000001499</v>
      </c>
      <c r="P740" s="89">
        <f t="shared" si="11"/>
        <v>0.99944307681632383</v>
      </c>
      <c r="Q740" s="86">
        <v>44020</v>
      </c>
      <c r="R740" s="90">
        <v>11041333.674000001</v>
      </c>
      <c r="S740" s="90">
        <v>1018068.14158789</v>
      </c>
      <c r="T740" s="3"/>
      <c r="U740" s="91">
        <v>-1.9943680854339599E-4</v>
      </c>
      <c r="V740" s="92">
        <v>1.1528309292771199</v>
      </c>
      <c r="W740" s="91">
        <v>1.4800486569583899E-3</v>
      </c>
      <c r="X740" s="92">
        <v>0.15651448156859299</v>
      </c>
      <c r="Y740" s="91">
        <v>1.44100345005427E-2</v>
      </c>
      <c r="Z740" s="92">
        <v>19.591159358882599</v>
      </c>
      <c r="AA740" s="91">
        <v>1.44100345005427E-2</v>
      </c>
      <c r="AB740" s="92">
        <v>22.339031810843199</v>
      </c>
      <c r="AC740" s="91">
        <v>1.6049012825533299E-2</v>
      </c>
      <c r="AD740" s="92">
        <v>26.953097234945702</v>
      </c>
      <c r="AE740" s="91">
        <v>3.62791976003791E-2</v>
      </c>
      <c r="AF740" s="93">
        <v>24.467329454724702</v>
      </c>
      <c r="AG740" s="91">
        <v>4.6959750943642602E-4</v>
      </c>
      <c r="AH740" s="92">
        <v>-0.85927020118106201</v>
      </c>
      <c r="AI740" s="91">
        <v>1.44100345005427E-2</v>
      </c>
      <c r="AJ740" s="92">
        <v>15.9243791299668</v>
      </c>
      <c r="AK740" s="91">
        <v>0.15301750000071501</v>
      </c>
      <c r="AL740" s="91">
        <v>1.6963830572422001E-2</v>
      </c>
      <c r="AM740" s="92">
        <v>23.625846076378402</v>
      </c>
      <c r="AN740" s="3"/>
      <c r="AO740" s="94">
        <v>2.7461505342216701E-3</v>
      </c>
      <c r="AP740" s="94">
        <v>-1.84820935010066E-3</v>
      </c>
      <c r="AQ740" s="94">
        <v>5.4007071503292502E-3</v>
      </c>
      <c r="AR740" s="94">
        <v>0</v>
      </c>
      <c r="AS740" s="95">
        <v>6</v>
      </c>
      <c r="AT740" s="95">
        <v>0</v>
      </c>
      <c r="AU740" s="95">
        <v>7</v>
      </c>
      <c r="AV740" s="96">
        <v>5</v>
      </c>
      <c r="AW740" s="3"/>
      <c r="AX740" s="97">
        <v>5.2775243778160098E-3</v>
      </c>
      <c r="AY740" s="98">
        <v>-2.6457659763582302</v>
      </c>
      <c r="AZ740" s="98">
        <v>0.59707083214379997</v>
      </c>
      <c r="BA740" s="98">
        <v>-3.68293062445446</v>
      </c>
      <c r="BB740" s="89">
        <v>5.4533969008446097E-4</v>
      </c>
      <c r="BC740" s="99">
        <v>-0.47267695142545602</v>
      </c>
      <c r="BD740" s="86">
        <v>43907</v>
      </c>
      <c r="BE740" s="86">
        <v>43910</v>
      </c>
      <c r="BF740" s="95">
        <v>11</v>
      </c>
      <c r="BG740" s="86">
        <v>43922</v>
      </c>
      <c r="BH740" s="3"/>
    </row>
    <row r="741" spans="1:60" x14ac:dyDescent="0.25">
      <c r="A741" s="3"/>
      <c r="B741" s="81" t="s">
        <v>1839</v>
      </c>
      <c r="C741" s="81" t="s">
        <v>4830</v>
      </c>
      <c r="D741" s="81" t="s">
        <v>777</v>
      </c>
      <c r="E741" s="82" t="s">
        <v>1234</v>
      </c>
      <c r="F741" s="82" t="s">
        <v>1111</v>
      </c>
      <c r="G741" s="83" t="s">
        <v>1124</v>
      </c>
      <c r="H741" s="84" t="s">
        <v>1136</v>
      </c>
      <c r="I741" s="85" t="s">
        <v>3480</v>
      </c>
      <c r="J741" s="85" t="s">
        <v>4831</v>
      </c>
      <c r="K741" s="3"/>
      <c r="L741" s="86">
        <v>44029</v>
      </c>
      <c r="M741" s="87">
        <v>1415.7709999997201</v>
      </c>
      <c r="N741" s="88">
        <v>1415.7709999997201</v>
      </c>
      <c r="O741" s="88">
        <v>1416.50699999928</v>
      </c>
      <c r="P741" s="89">
        <f t="shared" si="11"/>
        <v>0.99948041202792481</v>
      </c>
      <c r="Q741" s="86">
        <v>44020</v>
      </c>
      <c r="R741" s="90">
        <v>5140725.7390000001</v>
      </c>
      <c r="S741" s="90">
        <v>2192424.0661953101</v>
      </c>
      <c r="T741" s="3"/>
      <c r="U741" s="91">
        <v>-1.9533241629687801E-4</v>
      </c>
      <c r="V741" s="92">
        <v>1.1532413685017699</v>
      </c>
      <c r="W741" s="91">
        <v>1.6048078014136999E-3</v>
      </c>
      <c r="X741" s="92">
        <v>0.16899039601412399</v>
      </c>
      <c r="Y741" s="91">
        <v>1.5759955465910001E-2</v>
      </c>
      <c r="Z741" s="92">
        <v>19.726151455426599</v>
      </c>
      <c r="AA741" s="91">
        <v>3.07139088581607E-2</v>
      </c>
      <c r="AB741" s="92">
        <v>23.969419246626799</v>
      </c>
      <c r="AC741" s="91">
        <v>6.58836173988675E-2</v>
      </c>
      <c r="AD741" s="92">
        <v>31.936557692271901</v>
      </c>
      <c r="AE741" s="91">
        <v>9.8978134326898698E-2</v>
      </c>
      <c r="AF741" s="93">
        <v>30.7372231273912</v>
      </c>
      <c r="AG741" s="91">
        <v>5.4013878434489005E-4</v>
      </c>
      <c r="AH741" s="92">
        <v>-0.85221607369021501</v>
      </c>
      <c r="AI741" s="91">
        <v>1.8566228232884899E-2</v>
      </c>
      <c r="AJ741" s="92">
        <v>16.3399985031865</v>
      </c>
      <c r="AK741" s="91">
        <v>0.41577099999994999</v>
      </c>
      <c r="AL741" s="91">
        <v>4.1930705712729797E-2</v>
      </c>
      <c r="AM741" s="92">
        <v>49.9011960763019</v>
      </c>
      <c r="AN741" s="3"/>
      <c r="AO741" s="94">
        <v>4.5730679412372402E-3</v>
      </c>
      <c r="AP741" s="94">
        <v>-5.2947679650969803E-3</v>
      </c>
      <c r="AQ741" s="94">
        <v>7.2637888151803097E-3</v>
      </c>
      <c r="AR741" s="94">
        <v>-2.6883756490860798E-3</v>
      </c>
      <c r="AS741" s="95">
        <v>10</v>
      </c>
      <c r="AT741" s="95">
        <v>2</v>
      </c>
      <c r="AU741" s="95">
        <v>7</v>
      </c>
      <c r="AV741" s="96">
        <v>5</v>
      </c>
      <c r="AW741" s="3"/>
      <c r="AX741" s="97">
        <v>9.8468249109737397E-3</v>
      </c>
      <c r="AY741" s="98">
        <v>0.120536705127506</v>
      </c>
      <c r="AZ741" s="98">
        <v>0.65417784105557097</v>
      </c>
      <c r="BA741" s="98">
        <v>0.164444774803542</v>
      </c>
      <c r="BB741" s="89">
        <v>1.01701835076256E-3</v>
      </c>
      <c r="BC741" s="99">
        <v>-1.1531632145961299</v>
      </c>
      <c r="BD741" s="86">
        <v>43752</v>
      </c>
      <c r="BE741" s="86">
        <v>43783</v>
      </c>
      <c r="BF741" s="95">
        <v>53</v>
      </c>
      <c r="BG741" s="86">
        <v>43825</v>
      </c>
      <c r="BH741" s="3"/>
    </row>
    <row r="742" spans="1:60" x14ac:dyDescent="0.25">
      <c r="A742" s="3"/>
      <c r="B742" s="81" t="s">
        <v>1840</v>
      </c>
      <c r="C742" s="81" t="s">
        <v>4832</v>
      </c>
      <c r="D742" s="81" t="s">
        <v>777</v>
      </c>
      <c r="E742" s="82" t="s">
        <v>1166</v>
      </c>
      <c r="F742" s="82" t="s">
        <v>1111</v>
      </c>
      <c r="G742" s="83" t="s">
        <v>1124</v>
      </c>
      <c r="H742" s="84" t="s">
        <v>1136</v>
      </c>
      <c r="I742" s="85" t="s">
        <v>3480</v>
      </c>
      <c r="J742" s="85" t="s">
        <v>4833</v>
      </c>
      <c r="K742" s="3"/>
      <c r="L742" s="86">
        <v>44029</v>
      </c>
      <c r="M742" s="87">
        <v>1453.41100000031</v>
      </c>
      <c r="N742" s="88">
        <v>1453.41100000031</v>
      </c>
      <c r="O742" s="88">
        <v>1454.0504999999</v>
      </c>
      <c r="P742" s="89">
        <f t="shared" si="11"/>
        <v>0.9995601940925779</v>
      </c>
      <c r="Q742" s="86">
        <v>44020</v>
      </c>
      <c r="R742" s="90">
        <v>24173635.723999999</v>
      </c>
      <c r="S742" s="90">
        <v>14330053.3907656</v>
      </c>
      <c r="T742" s="3"/>
      <c r="U742" s="91">
        <v>-1.8649194316822099E-4</v>
      </c>
      <c r="V742" s="92">
        <v>1.1541254158146299</v>
      </c>
      <c r="W742" s="91">
        <v>1.87096297486278E-3</v>
      </c>
      <c r="X742" s="92">
        <v>0.19560591335903199</v>
      </c>
      <c r="Y742" s="91">
        <v>1.73976908463374E-2</v>
      </c>
      <c r="Z742" s="92">
        <v>19.889924993476601</v>
      </c>
      <c r="AA742" s="91">
        <v>3.4063283710565898E-2</v>
      </c>
      <c r="AB742" s="92">
        <v>24.3043567318527</v>
      </c>
      <c r="AC742" s="91">
        <v>7.2817351017874898E-2</v>
      </c>
      <c r="AD742" s="92">
        <v>32.6299310541945</v>
      </c>
      <c r="AE742" s="91">
        <v>0.10971657393573001</v>
      </c>
      <c r="AF742" s="93">
        <v>31.811067088274299</v>
      </c>
      <c r="AG742" s="91">
        <v>6.9099069514777501E-4</v>
      </c>
      <c r="AH742" s="92">
        <v>-0.83713088260992696</v>
      </c>
      <c r="AI742" s="91">
        <v>2.0362086092063698E-2</v>
      </c>
      <c r="AJ742" s="92">
        <v>16.519584289111702</v>
      </c>
      <c r="AK742" s="91">
        <v>0.45341100000019702</v>
      </c>
      <c r="AL742" s="91">
        <v>4.5165660929342301E-2</v>
      </c>
      <c r="AM742" s="92">
        <v>53.665196076326502</v>
      </c>
      <c r="AN742" s="3"/>
      <c r="AO742" s="94">
        <v>4.5820021350664302E-3</v>
      </c>
      <c r="AP742" s="94">
        <v>-5.2858987210129297E-3</v>
      </c>
      <c r="AQ742" s="94">
        <v>7.54102929386136E-3</v>
      </c>
      <c r="AR742" s="94">
        <v>-2.4226996256402301E-3</v>
      </c>
      <c r="AS742" s="95">
        <v>10</v>
      </c>
      <c r="AT742" s="95">
        <v>2</v>
      </c>
      <c r="AU742" s="95">
        <v>7</v>
      </c>
      <c r="AV742" s="96">
        <v>5</v>
      </c>
      <c r="AW742" s="3"/>
      <c r="AX742" s="97">
        <v>9.8602447367920794E-3</v>
      </c>
      <c r="AY742" s="98">
        <v>0.42932525125434001</v>
      </c>
      <c r="AZ742" s="98">
        <v>0.665252534352476</v>
      </c>
      <c r="BA742" s="98">
        <v>0.59058079569786104</v>
      </c>
      <c r="BB742" s="89">
        <v>1.0184147134339101E-3</v>
      </c>
      <c r="BC742" s="99">
        <v>-1.12597443948471</v>
      </c>
      <c r="BD742" s="86">
        <v>43752</v>
      </c>
      <c r="BE742" s="86">
        <v>43783</v>
      </c>
      <c r="BF742" s="95">
        <v>51</v>
      </c>
      <c r="BG742" s="86">
        <v>43823</v>
      </c>
      <c r="BH742" s="3"/>
    </row>
    <row r="743" spans="1:60" x14ac:dyDescent="0.25">
      <c r="A743" s="3"/>
      <c r="B743" s="81" t="s">
        <v>1841</v>
      </c>
      <c r="C743" s="81" t="s">
        <v>4834</v>
      </c>
      <c r="D743" s="81" t="s">
        <v>777</v>
      </c>
      <c r="E743" s="82" t="s">
        <v>1236</v>
      </c>
      <c r="F743" s="82" t="s">
        <v>1111</v>
      </c>
      <c r="G743" s="83" t="s">
        <v>1124</v>
      </c>
      <c r="H743" s="84" t="s">
        <v>1136</v>
      </c>
      <c r="I743" s="85" t="s">
        <v>3480</v>
      </c>
      <c r="J743" s="85" t="s">
        <v>4835</v>
      </c>
      <c r="K743" s="3"/>
      <c r="L743" s="86">
        <v>44029</v>
      </c>
      <c r="M743" s="87">
        <v>1082.1974999997799</v>
      </c>
      <c r="N743" s="88">
        <v>1082.1974999997799</v>
      </c>
      <c r="O743" s="88">
        <v>1082.53360000066</v>
      </c>
      <c r="P743" s="89">
        <f t="shared" si="11"/>
        <v>0.99968952464765992</v>
      </c>
      <c r="Q743" s="86">
        <v>43752</v>
      </c>
      <c r="R743" s="90">
        <v>0</v>
      </c>
      <c r="S743" s="90">
        <v>1200.53837786293</v>
      </c>
      <c r="T743" s="3"/>
      <c r="U743" s="91">
        <v>0</v>
      </c>
      <c r="V743" s="92">
        <v>1.17277461013146</v>
      </c>
      <c r="W743" s="91">
        <v>0</v>
      </c>
      <c r="X743" s="92">
        <v>8.5096158727537806E-3</v>
      </c>
      <c r="Y743" s="91">
        <v>0</v>
      </c>
      <c r="Z743" s="92">
        <v>18.1501559088356</v>
      </c>
      <c r="AA743" s="91">
        <v>1.21217335909023E-2</v>
      </c>
      <c r="AB743" s="92">
        <v>22.110201719886401</v>
      </c>
      <c r="AC743" s="91">
        <v>5.08421564809396E-2</v>
      </c>
      <c r="AD743" s="92">
        <v>30.4324116004864</v>
      </c>
      <c r="AE743" s="91">
        <v>6.2127850769684301E-2</v>
      </c>
      <c r="AF743" s="93">
        <v>27.052194771647901</v>
      </c>
      <c r="AG743" s="91">
        <v>0</v>
      </c>
      <c r="AH743" s="92">
        <v>-0.90622995212470403</v>
      </c>
      <c r="AI743" s="91">
        <v>0</v>
      </c>
      <c r="AJ743" s="92">
        <v>14.483375679905301</v>
      </c>
      <c r="AK743" s="91">
        <v>8.2197499999892898E-2</v>
      </c>
      <c r="AL743" s="91">
        <v>9.3762729648005898E-3</v>
      </c>
      <c r="AM743" s="92">
        <v>16.543846076296202</v>
      </c>
      <c r="AN743" s="3"/>
      <c r="AO743" s="94">
        <v>4.5841981827834397E-3</v>
      </c>
      <c r="AP743" s="94">
        <v>-5.28379230854625E-3</v>
      </c>
      <c r="AQ743" s="94">
        <v>5.9515061839192597E-3</v>
      </c>
      <c r="AR743" s="94">
        <v>-2.36075688917481E-3</v>
      </c>
      <c r="AS743" s="95">
        <v>3</v>
      </c>
      <c r="AT743" s="95">
        <v>2</v>
      </c>
      <c r="AU743" s="95">
        <v>7</v>
      </c>
      <c r="AV743" s="96">
        <v>5</v>
      </c>
      <c r="AW743" s="3"/>
      <c r="AX743" s="97">
        <v>8.2576293931288097E-3</v>
      </c>
      <c r="AY743" s="98">
        <v>-2.0070106326020301</v>
      </c>
      <c r="AZ743" s="98">
        <v>0.59054456380999898</v>
      </c>
      <c r="BA743" s="98">
        <v>-2.63400294794701</v>
      </c>
      <c r="BB743" s="89">
        <v>8.5276266073265096E-4</v>
      </c>
      <c r="BC743" s="99">
        <v>-1.1193555562494999</v>
      </c>
      <c r="BD743" s="86">
        <v>43752</v>
      </c>
      <c r="BE743" s="86">
        <v>43783</v>
      </c>
      <c r="BF743" s="95"/>
      <c r="BG743" s="86"/>
      <c r="BH743" s="3"/>
    </row>
    <row r="744" spans="1:60" x14ac:dyDescent="0.25">
      <c r="A744" s="3"/>
      <c r="B744" s="81" t="s">
        <v>1842</v>
      </c>
      <c r="C744" s="81" t="s">
        <v>4836</v>
      </c>
      <c r="D744" s="81" t="s">
        <v>778</v>
      </c>
      <c r="E744" s="82" t="s">
        <v>1161</v>
      </c>
      <c r="F744" s="82" t="s">
        <v>1111</v>
      </c>
      <c r="G744" s="83" t="s">
        <v>1123</v>
      </c>
      <c r="H744" s="84" t="s">
        <v>1149</v>
      </c>
      <c r="I744" s="85" t="s">
        <v>3480</v>
      </c>
      <c r="J744" s="85" t="s">
        <v>4837</v>
      </c>
      <c r="K744" s="3"/>
      <c r="L744" s="86">
        <v>44029</v>
      </c>
      <c r="M744" s="87">
        <v>2235.1818999983402</v>
      </c>
      <c r="N744" s="88">
        <v>2235.1818999983402</v>
      </c>
      <c r="O744" s="88">
        <v>2434.2076000012498</v>
      </c>
      <c r="P744" s="89">
        <f t="shared" si="11"/>
        <v>0.91823799251846583</v>
      </c>
      <c r="Q744" s="86">
        <v>43747</v>
      </c>
      <c r="R744" s="90">
        <v>17655287.162</v>
      </c>
      <c r="S744" s="90">
        <v>20105030.050749999</v>
      </c>
      <c r="T744" s="3"/>
      <c r="U744" s="91">
        <v>-4.9998804770439199E-3</v>
      </c>
      <c r="V744" s="92">
        <v>0.67278656242706303</v>
      </c>
      <c r="W744" s="91">
        <v>4.03792537872505E-3</v>
      </c>
      <c r="X744" s="92">
        <v>0.41230215374525903</v>
      </c>
      <c r="Y744" s="91">
        <v>-3.6990597097428697E-2</v>
      </c>
      <c r="Z744" s="92">
        <v>14.4510961990891</v>
      </c>
      <c r="AA744" s="91">
        <v>-5.0257554715280997E-2</v>
      </c>
      <c r="AB744" s="92">
        <v>15.872272889275299</v>
      </c>
      <c r="AC744" s="91">
        <v>2.1132105330252698E-2</v>
      </c>
      <c r="AD744" s="92">
        <v>27.4614064854104</v>
      </c>
      <c r="AE744" s="91">
        <v>5.5455343988796799E-2</v>
      </c>
      <c r="AF744" s="93">
        <v>26.384944093559199</v>
      </c>
      <c r="AG744" s="91">
        <v>-4.5517897133322497E-3</v>
      </c>
      <c r="AH744" s="92">
        <v>-1.3614089234579301</v>
      </c>
      <c r="AI744" s="91">
        <v>-3.2926455651249902E-2</v>
      </c>
      <c r="AJ744" s="92">
        <v>11.1907301147876</v>
      </c>
      <c r="AK744" s="91">
        <v>0.93473664621007602</v>
      </c>
      <c r="AL744" s="91">
        <v>4.1877483126881998E-2</v>
      </c>
      <c r="AM744" s="92">
        <v>-28.987003817688699</v>
      </c>
      <c r="AN744" s="3"/>
      <c r="AO744" s="94">
        <v>2.3152617768573702E-2</v>
      </c>
      <c r="AP744" s="94">
        <v>-3.0541694929525E-2</v>
      </c>
      <c r="AQ744" s="94">
        <v>1.2525391910457999E-2</v>
      </c>
      <c r="AR744" s="94">
        <v>-3.1833619459575899E-2</v>
      </c>
      <c r="AS744" s="95">
        <v>6</v>
      </c>
      <c r="AT744" s="95">
        <v>6</v>
      </c>
      <c r="AU744" s="95">
        <v>7</v>
      </c>
      <c r="AV744" s="96">
        <v>5</v>
      </c>
      <c r="AW744" s="3"/>
      <c r="AX744" s="97">
        <v>5.5712896853729002E-2</v>
      </c>
      <c r="AY744" s="98">
        <v>-1.2750243947539299</v>
      </c>
      <c r="AZ744" s="98">
        <v>0.38066588634592302</v>
      </c>
      <c r="BA744" s="98">
        <v>-1.6120376369053699</v>
      </c>
      <c r="BB744" s="89">
        <v>5.7358683464463003E-3</v>
      </c>
      <c r="BC744" s="99">
        <v>-9.9850686523714103</v>
      </c>
      <c r="BD744" s="86">
        <v>43747</v>
      </c>
      <c r="BE744" s="86">
        <v>43914</v>
      </c>
      <c r="BF744" s="95"/>
      <c r="BG744" s="86"/>
      <c r="BH744" s="3"/>
    </row>
    <row r="745" spans="1:60" x14ac:dyDescent="0.25">
      <c r="A745" s="3"/>
      <c r="B745" s="81" t="s">
        <v>1843</v>
      </c>
      <c r="C745" s="81" t="s">
        <v>4838</v>
      </c>
      <c r="D745" s="81" t="s">
        <v>778</v>
      </c>
      <c r="E745" s="82" t="s">
        <v>1162</v>
      </c>
      <c r="F745" s="82" t="s">
        <v>1111</v>
      </c>
      <c r="G745" s="83" t="s">
        <v>1123</v>
      </c>
      <c r="H745" s="84" t="s">
        <v>1149</v>
      </c>
      <c r="I745" s="85" t="s">
        <v>3480</v>
      </c>
      <c r="J745" s="85" t="s">
        <v>4839</v>
      </c>
      <c r="K745" s="3"/>
      <c r="L745" s="86">
        <v>44029</v>
      </c>
      <c r="M745" s="87">
        <v>2293.7089999988698</v>
      </c>
      <c r="N745" s="88">
        <v>2293.7089999988698</v>
      </c>
      <c r="O745" s="88">
        <v>2491.0795000009198</v>
      </c>
      <c r="P745" s="89">
        <f t="shared" si="11"/>
        <v>0.92076908825993831</v>
      </c>
      <c r="Q745" s="86">
        <v>43747</v>
      </c>
      <c r="R745" s="90">
        <v>541922.26100000006</v>
      </c>
      <c r="S745" s="90">
        <v>595591.72141992196</v>
      </c>
      <c r="T745" s="3"/>
      <c r="U745" s="91">
        <v>-4.99021239920694E-3</v>
      </c>
      <c r="V745" s="92">
        <v>0.67375337021076098</v>
      </c>
      <c r="W745" s="91">
        <v>4.3316531191521799E-3</v>
      </c>
      <c r="X745" s="92">
        <v>0.44167492778797202</v>
      </c>
      <c r="Y745" s="91">
        <v>-3.5279639315376699E-2</v>
      </c>
      <c r="Z745" s="92">
        <v>14.6221919772943</v>
      </c>
      <c r="AA745" s="91">
        <v>-4.6856677635369097E-2</v>
      </c>
      <c r="AB745" s="92">
        <v>16.212360597273801</v>
      </c>
      <c r="AC745" s="91">
        <v>2.8453484106648799E-2</v>
      </c>
      <c r="AD745" s="92">
        <v>28.193544363050002</v>
      </c>
      <c r="AE745" s="91">
        <v>6.6824772729887599E-2</v>
      </c>
      <c r="AF745" s="93">
        <v>27.521886967675499</v>
      </c>
      <c r="AG745" s="91">
        <v>-4.3868530274267003E-3</v>
      </c>
      <c r="AH745" s="92">
        <v>-1.34491525486737</v>
      </c>
      <c r="AI745" s="91">
        <v>-3.1047626587678699E-2</v>
      </c>
      <c r="AJ745" s="92">
        <v>11.378613021137401</v>
      </c>
      <c r="AK745" s="91">
        <v>1.044413248481</v>
      </c>
      <c r="AL745" s="91">
        <v>4.5454670078470399E-2</v>
      </c>
      <c r="AM745" s="92">
        <v>-18.019343590596701</v>
      </c>
      <c r="AN745" s="3"/>
      <c r="AO745" s="94">
        <v>2.3162596216934599E-2</v>
      </c>
      <c r="AP745" s="94">
        <v>-3.05322174308458E-2</v>
      </c>
      <c r="AQ745" s="94">
        <v>1.28226568485843E-2</v>
      </c>
      <c r="AR745" s="94">
        <v>-3.1540795325781801E-2</v>
      </c>
      <c r="AS745" s="95">
        <v>7</v>
      </c>
      <c r="AT745" s="95">
        <v>5</v>
      </c>
      <c r="AU745" s="95">
        <v>7</v>
      </c>
      <c r="AV745" s="96">
        <v>5</v>
      </c>
      <c r="AW745" s="3"/>
      <c r="AX745" s="97">
        <v>5.57183516859368E-2</v>
      </c>
      <c r="AY745" s="98">
        <v>-1.2186324330359599</v>
      </c>
      <c r="AZ745" s="98">
        <v>0.39196138277475301</v>
      </c>
      <c r="BA745" s="98">
        <v>-1.54343584251546</v>
      </c>
      <c r="BB745" s="89">
        <v>5.7364920339023203E-3</v>
      </c>
      <c r="BC745" s="99">
        <v>-9.8381284098723008</v>
      </c>
      <c r="BD745" s="86">
        <v>43747</v>
      </c>
      <c r="BE745" s="86">
        <v>43914</v>
      </c>
      <c r="BF745" s="95"/>
      <c r="BG745" s="86"/>
      <c r="BH745" s="3"/>
    </row>
    <row r="746" spans="1:60" x14ac:dyDescent="0.25">
      <c r="A746" s="3"/>
      <c r="B746" s="81" t="s">
        <v>1844</v>
      </c>
      <c r="C746" s="81" t="s">
        <v>4840</v>
      </c>
      <c r="D746" s="81" t="s">
        <v>778</v>
      </c>
      <c r="E746" s="82" t="s">
        <v>1234</v>
      </c>
      <c r="F746" s="82" t="s">
        <v>1111</v>
      </c>
      <c r="G746" s="83" t="s">
        <v>1123</v>
      </c>
      <c r="H746" s="84" t="s">
        <v>1149</v>
      </c>
      <c r="I746" s="85" t="s">
        <v>3480</v>
      </c>
      <c r="J746" s="85" t="s">
        <v>4841</v>
      </c>
      <c r="K746" s="3"/>
      <c r="L746" s="86">
        <v>44029</v>
      </c>
      <c r="M746" s="87">
        <v>2368.82959999889</v>
      </c>
      <c r="N746" s="88">
        <v>2368.82959999889</v>
      </c>
      <c r="O746" s="88">
        <v>2567.7677000016001</v>
      </c>
      <c r="P746" s="89">
        <f t="shared" si="11"/>
        <v>0.92252488416199563</v>
      </c>
      <c r="Q746" s="86">
        <v>43747</v>
      </c>
      <c r="R746" s="90">
        <v>3612867.0159999998</v>
      </c>
      <c r="S746" s="90">
        <v>4232222.6515351599</v>
      </c>
      <c r="T746" s="3"/>
      <c r="U746" s="91">
        <v>-4.9834634337457802E-3</v>
      </c>
      <c r="V746" s="92">
        <v>0.67442826675687695</v>
      </c>
      <c r="W746" s="91">
        <v>4.5351089265750497E-3</v>
      </c>
      <c r="X746" s="92">
        <v>0.462020508530259</v>
      </c>
      <c r="Y746" s="91">
        <v>-3.4093803699761303E-2</v>
      </c>
      <c r="Z746" s="92">
        <v>14.7407755388558</v>
      </c>
      <c r="AA746" s="91">
        <v>-4.4496046535641702E-2</v>
      </c>
      <c r="AB746" s="92">
        <v>16.448423707246501</v>
      </c>
      <c r="AC746" s="91">
        <v>3.3550484718944097E-2</v>
      </c>
      <c r="AD746" s="92">
        <v>28.7032444242795</v>
      </c>
      <c r="AE746" s="91">
        <v>7.4763553157026805E-2</v>
      </c>
      <c r="AF746" s="93">
        <v>28.315765010396699</v>
      </c>
      <c r="AG746" s="91">
        <v>-4.2725204139060198E-3</v>
      </c>
      <c r="AH746" s="92">
        <v>-1.3334819935153099</v>
      </c>
      <c r="AI746" s="91">
        <v>-2.97452597051233E-2</v>
      </c>
      <c r="AJ746" s="92">
        <v>11.5088497093966</v>
      </c>
      <c r="AK746" s="91">
        <v>0.92242361285607299</v>
      </c>
      <c r="AL746" s="91">
        <v>4.9589989752348601E-2</v>
      </c>
      <c r="AM746" s="92">
        <v>78.079250577487997</v>
      </c>
      <c r="AN746" s="3"/>
      <c r="AO746" s="94">
        <v>2.316954804337E-2</v>
      </c>
      <c r="AP746" s="94">
        <v>-3.0525661438332501E-2</v>
      </c>
      <c r="AQ746" s="94">
        <v>1.3028328174186799E-2</v>
      </c>
      <c r="AR746" s="94">
        <v>-3.13381396390469E-2</v>
      </c>
      <c r="AS746" s="95">
        <v>7</v>
      </c>
      <c r="AT746" s="95">
        <v>5</v>
      </c>
      <c r="AU746" s="95">
        <v>7</v>
      </c>
      <c r="AV746" s="96">
        <v>5</v>
      </c>
      <c r="AW746" s="3"/>
      <c r="AX746" s="97">
        <v>5.5722356632322799E-2</v>
      </c>
      <c r="AY746" s="98">
        <v>-1.17949574470367</v>
      </c>
      <c r="AZ746" s="98">
        <v>0.39980065120698799</v>
      </c>
      <c r="BA746" s="98">
        <v>-1.4956738594846699</v>
      </c>
      <c r="BB746" s="89">
        <v>5.7369475516407002E-3</v>
      </c>
      <c r="BC746" s="99">
        <v>-9.7363013017747999</v>
      </c>
      <c r="BD746" s="86">
        <v>43747</v>
      </c>
      <c r="BE746" s="86">
        <v>43914</v>
      </c>
      <c r="BF746" s="95"/>
      <c r="BG746" s="86"/>
      <c r="BH746" s="3"/>
    </row>
    <row r="747" spans="1:60" x14ac:dyDescent="0.25">
      <c r="A747" s="3"/>
      <c r="B747" s="81" t="s">
        <v>1845</v>
      </c>
      <c r="C747" s="81" t="s">
        <v>4842</v>
      </c>
      <c r="D747" s="81" t="s">
        <v>778</v>
      </c>
      <c r="E747" s="82" t="s">
        <v>1166</v>
      </c>
      <c r="F747" s="82" t="s">
        <v>1111</v>
      </c>
      <c r="G747" s="83" t="s">
        <v>1123</v>
      </c>
      <c r="H747" s="84" t="s">
        <v>1149</v>
      </c>
      <c r="I747" s="85" t="s">
        <v>3480</v>
      </c>
      <c r="J747" s="85" t="s">
        <v>4843</v>
      </c>
      <c r="K747" s="3"/>
      <c r="L747" s="86">
        <v>44029</v>
      </c>
      <c r="M747" s="87">
        <v>2717.8775000013402</v>
      </c>
      <c r="N747" s="88">
        <v>2717.8775000013402</v>
      </c>
      <c r="O747" s="88">
        <v>2930.1568000018601</v>
      </c>
      <c r="P747" s="89">
        <f t="shared" si="11"/>
        <v>0.92755360395717212</v>
      </c>
      <c r="Q747" s="86">
        <v>43747</v>
      </c>
      <c r="R747" s="90">
        <v>46073062.831</v>
      </c>
      <c r="S747" s="90">
        <v>48285318.150937498</v>
      </c>
      <c r="T747" s="3"/>
      <c r="U747" s="91">
        <v>-4.9643096308500398E-3</v>
      </c>
      <c r="V747" s="92">
        <v>0.676343647046451</v>
      </c>
      <c r="W747" s="91">
        <v>5.1157817615603597E-3</v>
      </c>
      <c r="X747" s="92">
        <v>0.52008779202878896</v>
      </c>
      <c r="Y747" s="91">
        <v>-3.0701679147568901E-2</v>
      </c>
      <c r="Z747" s="92">
        <v>15.0799879940751</v>
      </c>
      <c r="AA747" s="91">
        <v>-3.7727525473201198E-2</v>
      </c>
      <c r="AB747" s="92">
        <v>17.1252758134797</v>
      </c>
      <c r="AC747" s="91">
        <v>4.8236559472570703E-2</v>
      </c>
      <c r="AD747" s="92">
        <v>30.1718518996495</v>
      </c>
      <c r="AE747" s="91">
        <v>9.7747335479653003E-2</v>
      </c>
      <c r="AF747" s="93">
        <v>30.614143242652101</v>
      </c>
      <c r="AG747" s="91">
        <v>-3.9463533130401603E-3</v>
      </c>
      <c r="AH747" s="92">
        <v>-1.30086528342872</v>
      </c>
      <c r="AI747" s="91">
        <v>-2.60189374394031E-2</v>
      </c>
      <c r="AJ747" s="92">
        <v>11.881481935968599</v>
      </c>
      <c r="AK747" s="91">
        <v>1.36829367119586</v>
      </c>
      <c r="AL747" s="91">
        <v>5.5055302238542901E-2</v>
      </c>
      <c r="AM747" s="92">
        <v>14.3686986808898</v>
      </c>
      <c r="AN747" s="3"/>
      <c r="AO747" s="94">
        <v>2.3189313586044601E-2</v>
      </c>
      <c r="AP747" s="94">
        <v>-3.05069322621421E-2</v>
      </c>
      <c r="AQ747" s="94">
        <v>1.36154241263284E-2</v>
      </c>
      <c r="AR747" s="94">
        <v>-3.0759647379454701E-2</v>
      </c>
      <c r="AS747" s="95">
        <v>7</v>
      </c>
      <c r="AT747" s="95">
        <v>5</v>
      </c>
      <c r="AU747" s="95">
        <v>7</v>
      </c>
      <c r="AV747" s="96">
        <v>5</v>
      </c>
      <c r="AW747" s="3"/>
      <c r="AX747" s="97">
        <v>5.57343434080394E-2</v>
      </c>
      <c r="AY747" s="98">
        <v>-1.0673202189646001</v>
      </c>
      <c r="AZ747" s="98">
        <v>0.422272379365495</v>
      </c>
      <c r="BA747" s="98">
        <v>-1.35808985862423</v>
      </c>
      <c r="BB747" s="89">
        <v>5.7383054067577204E-3</v>
      </c>
      <c r="BC747" s="99">
        <v>-9.4450815738964593</v>
      </c>
      <c r="BD747" s="86">
        <v>43747</v>
      </c>
      <c r="BE747" s="86">
        <v>43914</v>
      </c>
      <c r="BF747" s="95"/>
      <c r="BG747" s="86"/>
      <c r="BH747" s="3"/>
    </row>
    <row r="748" spans="1:60" x14ac:dyDescent="0.25">
      <c r="A748" s="3"/>
      <c r="B748" s="81" t="s">
        <v>1846</v>
      </c>
      <c r="C748" s="81" t="s">
        <v>4844</v>
      </c>
      <c r="D748" s="81" t="s">
        <v>778</v>
      </c>
      <c r="E748" s="82" t="s">
        <v>1236</v>
      </c>
      <c r="F748" s="82" t="s">
        <v>1111</v>
      </c>
      <c r="G748" s="83" t="s">
        <v>1123</v>
      </c>
      <c r="H748" s="84" t="s">
        <v>1149</v>
      </c>
      <c r="I748" s="85" t="s">
        <v>3480</v>
      </c>
      <c r="J748" s="85" t="s">
        <v>4845</v>
      </c>
      <c r="K748" s="3"/>
      <c r="L748" s="86">
        <v>44029</v>
      </c>
      <c r="M748" s="87">
        <v>2751.76990000159</v>
      </c>
      <c r="N748" s="88">
        <v>2751.76990000159</v>
      </c>
      <c r="O748" s="88">
        <v>2964.5240999981802</v>
      </c>
      <c r="P748" s="89">
        <f t="shared" si="11"/>
        <v>0.92823327022481594</v>
      </c>
      <c r="Q748" s="86">
        <v>43747</v>
      </c>
      <c r="R748" s="90">
        <v>883087.84499999997</v>
      </c>
      <c r="S748" s="90">
        <v>762826.84312206996</v>
      </c>
      <c r="T748" s="3"/>
      <c r="U748" s="91">
        <v>-4.96172199382272E-3</v>
      </c>
      <c r="V748" s="92">
        <v>0.67660241074918304</v>
      </c>
      <c r="W748" s="91">
        <v>5.1939852382929504E-3</v>
      </c>
      <c r="X748" s="92">
        <v>0.52790813970204897</v>
      </c>
      <c r="Y748" s="91">
        <v>-3.0243736478951198E-2</v>
      </c>
      <c r="Z748" s="92">
        <v>15.1257822609477</v>
      </c>
      <c r="AA748" s="91">
        <v>-3.6811946377383699E-2</v>
      </c>
      <c r="AB748" s="92">
        <v>17.216833723068699</v>
      </c>
      <c r="AC748" s="91">
        <v>5.0231081608217203E-2</v>
      </c>
      <c r="AD748" s="92">
        <v>30.371304113214102</v>
      </c>
      <c r="AE748" s="91">
        <v>0.100881282749469</v>
      </c>
      <c r="AF748" s="93">
        <v>30.9275379696337</v>
      </c>
      <c r="AG748" s="91">
        <v>-3.9024443567541298E-3</v>
      </c>
      <c r="AH748" s="92">
        <v>-1.2964743878001199</v>
      </c>
      <c r="AI748" s="91">
        <v>-2.5515808007185101E-2</v>
      </c>
      <c r="AJ748" s="92">
        <v>11.9317948791868</v>
      </c>
      <c r="AK748" s="91">
        <v>1.13380006358842</v>
      </c>
      <c r="AL748" s="91">
        <v>5.7729440492039402E-2</v>
      </c>
      <c r="AM748" s="92">
        <v>99.216895650723004</v>
      </c>
      <c r="AN748" s="3"/>
      <c r="AO748" s="94">
        <v>2.3191971082269398E-2</v>
      </c>
      <c r="AP748" s="94">
        <v>-3.0504383498737301E-2</v>
      </c>
      <c r="AQ748" s="94">
        <v>1.36946571201406E-2</v>
      </c>
      <c r="AR748" s="94">
        <v>-3.06814770101482E-2</v>
      </c>
      <c r="AS748" s="95">
        <v>7</v>
      </c>
      <c r="AT748" s="95">
        <v>5</v>
      </c>
      <c r="AU748" s="95">
        <v>7</v>
      </c>
      <c r="AV748" s="96">
        <v>5</v>
      </c>
      <c r="AW748" s="3"/>
      <c r="AX748" s="97">
        <v>5.5736012453417097E-2</v>
      </c>
      <c r="AY748" s="98">
        <v>-1.0521508651691001</v>
      </c>
      <c r="AZ748" s="98">
        <v>0.42531166769777001</v>
      </c>
      <c r="BA748" s="98">
        <v>-1.33940724084277</v>
      </c>
      <c r="BB748" s="89">
        <v>5.7384940334122801E-3</v>
      </c>
      <c r="BC748" s="99">
        <v>-9.4057592582685192</v>
      </c>
      <c r="BD748" s="86">
        <v>43747</v>
      </c>
      <c r="BE748" s="86">
        <v>43914</v>
      </c>
      <c r="BF748" s="95"/>
      <c r="BG748" s="86"/>
      <c r="BH748" s="3"/>
    </row>
    <row r="749" spans="1:60" x14ac:dyDescent="0.25">
      <c r="A749" s="3"/>
      <c r="B749" s="81" t="s">
        <v>1847</v>
      </c>
      <c r="C749" s="81" t="s">
        <v>4846</v>
      </c>
      <c r="D749" s="81" t="s">
        <v>779</v>
      </c>
      <c r="E749" s="82" t="s">
        <v>1161</v>
      </c>
      <c r="F749" s="82" t="s">
        <v>1111</v>
      </c>
      <c r="G749" s="83" t="s">
        <v>1123</v>
      </c>
      <c r="H749" s="84" t="s">
        <v>1143</v>
      </c>
      <c r="I749" s="85" t="s">
        <v>3651</v>
      </c>
      <c r="J749" s="85" t="s">
        <v>4847</v>
      </c>
      <c r="K749" s="3"/>
      <c r="L749" s="86">
        <v>44029</v>
      </c>
      <c r="M749" s="87">
        <v>1642.0162499994001</v>
      </c>
      <c r="N749" s="88">
        <v>1642.0162499994001</v>
      </c>
      <c r="O749" s="88">
        <v>2063.6643059998801</v>
      </c>
      <c r="P749" s="89">
        <f t="shared" si="11"/>
        <v>0.79567992004582144</v>
      </c>
      <c r="Q749" s="86">
        <v>43885</v>
      </c>
      <c r="R749" s="90">
        <v>1629207.9011250001</v>
      </c>
      <c r="S749" s="90">
        <v>1715771.3608242201</v>
      </c>
      <c r="T749" s="3"/>
      <c r="U749" s="91">
        <v>3.7666975094907702E-3</v>
      </c>
      <c r="V749" s="92">
        <v>1.54944436108053</v>
      </c>
      <c r="W749" s="91">
        <v>-5.3072388982400298E-4</v>
      </c>
      <c r="X749" s="92">
        <v>-4.45627731096465E-2</v>
      </c>
      <c r="Y749" s="91">
        <v>-0.160216880752996</v>
      </c>
      <c r="Z749" s="92">
        <v>2.1284678335359799</v>
      </c>
      <c r="AA749" s="91">
        <v>-5.9221493116638199E-2</v>
      </c>
      <c r="AB749" s="92">
        <v>14.975879049132301</v>
      </c>
      <c r="AC749" s="91">
        <v>7.72149706281198E-2</v>
      </c>
      <c r="AD749" s="92">
        <v>33.069693015189799</v>
      </c>
      <c r="AE749" s="91">
        <v>0.105941556035832</v>
      </c>
      <c r="AF749" s="93">
        <v>31.43356529827</v>
      </c>
      <c r="AG749" s="91">
        <v>-3.4703921215623303E-2</v>
      </c>
      <c r="AH749" s="92">
        <v>-4.37662207368703</v>
      </c>
      <c r="AI749" s="91">
        <v>-0.113319885737001</v>
      </c>
      <c r="AJ749" s="92">
        <v>3.1513871062052199</v>
      </c>
      <c r="AK749" s="91">
        <v>0.60051489867677399</v>
      </c>
      <c r="AL749" s="91">
        <v>2.9667377890291401E-2</v>
      </c>
      <c r="AM749" s="92">
        <v>-62.409178571018899</v>
      </c>
      <c r="AN749" s="3"/>
      <c r="AO749" s="94">
        <v>3.7693337180826299E-2</v>
      </c>
      <c r="AP749" s="94">
        <v>-5.8223507739094203E-2</v>
      </c>
      <c r="AQ749" s="94">
        <v>0.13217863063444399</v>
      </c>
      <c r="AR749" s="94">
        <v>-0.23313809793297</v>
      </c>
      <c r="AS749" s="95">
        <v>7</v>
      </c>
      <c r="AT749" s="95">
        <v>5</v>
      </c>
      <c r="AU749" s="95">
        <v>6</v>
      </c>
      <c r="AV749" s="96">
        <v>6</v>
      </c>
      <c r="AW749" s="3"/>
      <c r="AX749" s="97">
        <v>0.181991009836493</v>
      </c>
      <c r="AY749" s="98">
        <v>-0.396622760837545</v>
      </c>
      <c r="AZ749" s="98">
        <v>0.39515884081811198</v>
      </c>
      <c r="BA749" s="98">
        <v>-0.53518607246041905</v>
      </c>
      <c r="BB749" s="89">
        <v>1.8713918368302999E-2</v>
      </c>
      <c r="BC749" s="99">
        <v>-27.275685748056301</v>
      </c>
      <c r="BD749" s="86">
        <v>43885</v>
      </c>
      <c r="BE749" s="86">
        <v>43929</v>
      </c>
      <c r="BF749" s="95"/>
      <c r="BG749" s="86"/>
      <c r="BH749" s="3"/>
    </row>
    <row r="750" spans="1:60" x14ac:dyDescent="0.25">
      <c r="A750" s="3"/>
      <c r="B750" s="81" t="s">
        <v>1848</v>
      </c>
      <c r="C750" s="81" t="s">
        <v>4848</v>
      </c>
      <c r="D750" s="81" t="s">
        <v>779</v>
      </c>
      <c r="E750" s="82" t="s">
        <v>1162</v>
      </c>
      <c r="F750" s="82" t="s">
        <v>1111</v>
      </c>
      <c r="G750" s="83" t="s">
        <v>1123</v>
      </c>
      <c r="H750" s="84" t="s">
        <v>1143</v>
      </c>
      <c r="I750" s="85" t="s">
        <v>3651</v>
      </c>
      <c r="J750" s="85" t="s">
        <v>4849</v>
      </c>
      <c r="K750" s="3"/>
      <c r="L750" s="86">
        <v>44029</v>
      </c>
      <c r="M750" s="87">
        <v>1606.26374999993</v>
      </c>
      <c r="N750" s="88">
        <v>1606.26374999993</v>
      </c>
      <c r="O750" s="88">
        <v>2014.0223399996801</v>
      </c>
      <c r="P750" s="89">
        <f t="shared" si="11"/>
        <v>0.79754018517996439</v>
      </c>
      <c r="Q750" s="86">
        <v>43885</v>
      </c>
      <c r="R750" s="90">
        <v>18769.471874999999</v>
      </c>
      <c r="S750" s="90">
        <v>19797.465214446998</v>
      </c>
      <c r="T750" s="3"/>
      <c r="U750" s="91">
        <v>3.76254975890333E-3</v>
      </c>
      <c r="V750" s="92">
        <v>1.54902958602179</v>
      </c>
      <c r="W750" s="91">
        <v>-5.2684710681205602E-5</v>
      </c>
      <c r="X750" s="92">
        <v>3.2411448046332199E-3</v>
      </c>
      <c r="Y750" s="91">
        <v>-0.157918680925795</v>
      </c>
      <c r="Z750" s="92">
        <v>2.3582878162560501</v>
      </c>
      <c r="AA750" s="91">
        <v>-5.41510391376505E-2</v>
      </c>
      <c r="AB750" s="92">
        <v>15.482924447031101</v>
      </c>
      <c r="AC750" s="91">
        <v>8.8640029183880004E-2</v>
      </c>
      <c r="AD750" s="92">
        <v>34.212198870780398</v>
      </c>
      <c r="AE750" s="91">
        <v>0.12292951519164499</v>
      </c>
      <c r="AF750" s="93">
        <v>33.132361213851297</v>
      </c>
      <c r="AG750" s="91">
        <v>-3.4452633986802497E-2</v>
      </c>
      <c r="AH750" s="92">
        <v>-4.3514933508049598</v>
      </c>
      <c r="AI750" s="91">
        <v>-0.11063326295247</v>
      </c>
      <c r="AJ750" s="92">
        <v>3.42004938465834</v>
      </c>
      <c r="AK750" s="91">
        <v>0.73016054675332298</v>
      </c>
      <c r="AL750" s="91">
        <v>3.4664737786442898E-2</v>
      </c>
      <c r="AM750" s="92">
        <v>-49.444613763364003</v>
      </c>
      <c r="AN750" s="3"/>
      <c r="AO750" s="94">
        <v>3.77134411864972E-2</v>
      </c>
      <c r="AP750" s="94">
        <v>-5.8159256141152603E-2</v>
      </c>
      <c r="AQ750" s="94">
        <v>0.132676031975279</v>
      </c>
      <c r="AR750" s="94">
        <v>-0.232756184321188</v>
      </c>
      <c r="AS750" s="95">
        <v>7</v>
      </c>
      <c r="AT750" s="95">
        <v>5</v>
      </c>
      <c r="AU750" s="95">
        <v>6</v>
      </c>
      <c r="AV750" s="96">
        <v>6</v>
      </c>
      <c r="AW750" s="3"/>
      <c r="AX750" s="97">
        <v>0.18194959058339</v>
      </c>
      <c r="AY750" s="98">
        <v>-0.37020854965476202</v>
      </c>
      <c r="AZ750" s="98">
        <v>0.41244713010110001</v>
      </c>
      <c r="BA750" s="98">
        <v>-0.50016474041513004</v>
      </c>
      <c r="BB750" s="89">
        <v>1.8710236849656201E-2</v>
      </c>
      <c r="BC750" s="99">
        <v>-27.218253199738701</v>
      </c>
      <c r="BD750" s="86">
        <v>43885</v>
      </c>
      <c r="BE750" s="86">
        <v>43929</v>
      </c>
      <c r="BF750" s="95"/>
      <c r="BG750" s="86"/>
      <c r="BH750" s="3"/>
    </row>
    <row r="751" spans="1:60" x14ac:dyDescent="0.25">
      <c r="A751" s="3"/>
      <c r="B751" s="81" t="s">
        <v>1849</v>
      </c>
      <c r="C751" s="81" t="s">
        <v>4850</v>
      </c>
      <c r="D751" s="81" t="s">
        <v>779</v>
      </c>
      <c r="E751" s="82" t="s">
        <v>1234</v>
      </c>
      <c r="F751" s="82" t="s">
        <v>1111</v>
      </c>
      <c r="G751" s="83" t="s">
        <v>1123</v>
      </c>
      <c r="H751" s="84" t="s">
        <v>1143</v>
      </c>
      <c r="I751" s="85" t="s">
        <v>3651</v>
      </c>
      <c r="J751" s="85" t="s">
        <v>4851</v>
      </c>
      <c r="K751" s="3"/>
      <c r="L751" s="86">
        <v>44029</v>
      </c>
      <c r="M751" s="87">
        <v>1670.13000000082</v>
      </c>
      <c r="N751" s="88">
        <v>1670.13000000082</v>
      </c>
      <c r="O751" s="88">
        <v>2091.68407800049</v>
      </c>
      <c r="P751" s="89">
        <f t="shared" si="11"/>
        <v>0.79846187938541491</v>
      </c>
      <c r="Q751" s="86">
        <v>43885</v>
      </c>
      <c r="R751" s="90">
        <v>454058.62424999999</v>
      </c>
      <c r="S751" s="90">
        <v>472812.09233740199</v>
      </c>
      <c r="T751" s="3"/>
      <c r="U751" s="91">
        <v>3.7901451760262699E-3</v>
      </c>
      <c r="V751" s="92">
        <v>1.5517891277340801</v>
      </c>
      <c r="W751" s="91">
        <v>1.23993744637119E-4</v>
      </c>
      <c r="X751" s="92">
        <v>2.0908990336465601E-2</v>
      </c>
      <c r="Y751" s="91">
        <v>-0.15661313992037301</v>
      </c>
      <c r="Z751" s="92">
        <v>2.4888419167982598</v>
      </c>
      <c r="AA751" s="91">
        <v>-5.12031418820698E-2</v>
      </c>
      <c r="AB751" s="92">
        <v>15.7777141725965</v>
      </c>
      <c r="AC751" s="91">
        <v>9.4540752535976894E-2</v>
      </c>
      <c r="AD751" s="92">
        <v>34.802271205990102</v>
      </c>
      <c r="AE751" s="91">
        <v>0.13175029711244901</v>
      </c>
      <c r="AF751" s="93">
        <v>34.014439405931597</v>
      </c>
      <c r="AG751" s="91">
        <v>-3.4213581097901603E-2</v>
      </c>
      <c r="AH751" s="92">
        <v>-4.3275880619185001</v>
      </c>
      <c r="AI751" s="91">
        <v>-0.109170990799612</v>
      </c>
      <c r="AJ751" s="92">
        <v>3.5662765999441</v>
      </c>
      <c r="AK751" s="91">
        <v>0.79601251734187795</v>
      </c>
      <c r="AL751" s="91">
        <v>4.4316631909168798E-2</v>
      </c>
      <c r="AM751" s="92">
        <v>65.438141026068493</v>
      </c>
      <c r="AN751" s="3"/>
      <c r="AO751" s="94">
        <v>3.7716022663516903E-2</v>
      </c>
      <c r="AP751" s="94">
        <v>-5.8130974781306598E-2</v>
      </c>
      <c r="AQ751" s="94">
        <v>0.13304193191841501</v>
      </c>
      <c r="AR751" s="94">
        <v>-0.232681930961844</v>
      </c>
      <c r="AS751" s="95">
        <v>7</v>
      </c>
      <c r="AT751" s="95">
        <v>5</v>
      </c>
      <c r="AU751" s="95">
        <v>6</v>
      </c>
      <c r="AV751" s="96">
        <v>6</v>
      </c>
      <c r="AW751" s="3"/>
      <c r="AX751" s="97">
        <v>0.18195855670637701</v>
      </c>
      <c r="AY751" s="98">
        <v>-0.35537721216405799</v>
      </c>
      <c r="AZ751" s="98">
        <v>0.42227012371586198</v>
      </c>
      <c r="BA751" s="98">
        <v>-0.48039951937062098</v>
      </c>
      <c r="BB751" s="89">
        <v>1.8711315546606801E-2</v>
      </c>
      <c r="BC751" s="99">
        <v>-27.207228566985599</v>
      </c>
      <c r="BD751" s="86">
        <v>43885</v>
      </c>
      <c r="BE751" s="86">
        <v>43929</v>
      </c>
      <c r="BF751" s="95"/>
      <c r="BG751" s="86"/>
      <c r="BH751" s="3"/>
    </row>
    <row r="752" spans="1:60" x14ac:dyDescent="0.25">
      <c r="A752" s="3"/>
      <c r="B752" s="81" t="s">
        <v>1850</v>
      </c>
      <c r="C752" s="81" t="s">
        <v>4852</v>
      </c>
      <c r="D752" s="81" t="s">
        <v>779</v>
      </c>
      <c r="E752" s="82" t="s">
        <v>1166</v>
      </c>
      <c r="F752" s="82" t="s">
        <v>1111</v>
      </c>
      <c r="G752" s="83" t="s">
        <v>1123</v>
      </c>
      <c r="H752" s="84" t="s">
        <v>1143</v>
      </c>
      <c r="I752" s="85" t="s">
        <v>3651</v>
      </c>
      <c r="J752" s="85" t="s">
        <v>4853</v>
      </c>
      <c r="K752" s="3"/>
      <c r="L752" s="86">
        <v>44029</v>
      </c>
      <c r="M752" s="87">
        <v>2316.5887500010399</v>
      </c>
      <c r="N752" s="88">
        <v>2316.5887500010399</v>
      </c>
      <c r="O752" s="88">
        <v>2497.4411740004998</v>
      </c>
      <c r="P752" s="89">
        <f t="shared" si="11"/>
        <v>0.9275849113555843</v>
      </c>
      <c r="Q752" s="86">
        <v>43910</v>
      </c>
      <c r="R752" s="90">
        <v>402067.96875</v>
      </c>
      <c r="S752" s="90">
        <v>40995.682052673299</v>
      </c>
      <c r="T752" s="3"/>
      <c r="U752" s="91">
        <v>3.7957520871714201E-3</v>
      </c>
      <c r="V752" s="92">
        <v>1.5523498188486</v>
      </c>
      <c r="W752" s="91">
        <v>7.7965805576241099E-4</v>
      </c>
      <c r="X752" s="92">
        <v>8.6475421448994894E-2</v>
      </c>
      <c r="Y752" s="91">
        <v>4.0894297120757997E-2</v>
      </c>
      <c r="Z752" s="92">
        <v>22.239585620904101</v>
      </c>
      <c r="AA752" s="91">
        <v>0.18470891508506601</v>
      </c>
      <c r="AB752" s="92">
        <v>39.3689198693028</v>
      </c>
      <c r="AC752" s="91">
        <v>0.234696695322928</v>
      </c>
      <c r="AD752" s="92">
        <v>48.8178654846852</v>
      </c>
      <c r="AE752" s="91">
        <v>0.28516769377893098</v>
      </c>
      <c r="AF752" s="93">
        <v>49.356179072579799</v>
      </c>
      <c r="AG752" s="91">
        <v>-3.3939922091121802E-2</v>
      </c>
      <c r="AH752" s="92">
        <v>-4.30022216124053</v>
      </c>
      <c r="AI752" s="91">
        <v>8.1069557119917604E-2</v>
      </c>
      <c r="AJ752" s="92">
        <v>22.590331391897099</v>
      </c>
      <c r="AK752" s="91">
        <v>1.3894921556720501</v>
      </c>
      <c r="AL752" s="91">
        <v>5.5639883787080201E-2</v>
      </c>
      <c r="AM752" s="92">
        <v>16.488547128508799</v>
      </c>
      <c r="AN752" s="3"/>
      <c r="AO752" s="94">
        <v>3.7714723379394903E-2</v>
      </c>
      <c r="AP752" s="94">
        <v>-2.4925239360527499E-2</v>
      </c>
      <c r="AQ752" s="94">
        <v>0.140306192692224</v>
      </c>
      <c r="AR752" s="94">
        <v>-0.100971928765794</v>
      </c>
      <c r="AS752" s="95">
        <v>8</v>
      </c>
      <c r="AT752" s="95">
        <v>4</v>
      </c>
      <c r="AU752" s="95">
        <v>7</v>
      </c>
      <c r="AV752" s="96">
        <v>5</v>
      </c>
      <c r="AW752" s="3"/>
      <c r="AX752" s="97">
        <v>0.14043431513244301</v>
      </c>
      <c r="AY752" s="98">
        <v>1.14051961339828</v>
      </c>
      <c r="AZ752" s="98">
        <v>1.1555761832150899</v>
      </c>
      <c r="BA752" s="98">
        <v>1.82526914014124</v>
      </c>
      <c r="BB752" s="89">
        <v>1.45447464657263E-2</v>
      </c>
      <c r="BC752" s="99">
        <v>-11.373195211068399</v>
      </c>
      <c r="BD752" s="86">
        <v>43910</v>
      </c>
      <c r="BE752" s="86">
        <v>43986</v>
      </c>
      <c r="BF752" s="95"/>
      <c r="BG752" s="86"/>
      <c r="BH752" s="3"/>
    </row>
    <row r="753" spans="1:60" x14ac:dyDescent="0.25">
      <c r="A753" s="3"/>
      <c r="B753" s="81" t="s">
        <v>1851</v>
      </c>
      <c r="C753" s="81" t="s">
        <v>4854</v>
      </c>
      <c r="D753" s="81" t="s">
        <v>779</v>
      </c>
      <c r="E753" s="82" t="s">
        <v>1236</v>
      </c>
      <c r="F753" s="82" t="s">
        <v>1111</v>
      </c>
      <c r="G753" s="83" t="s">
        <v>1123</v>
      </c>
      <c r="H753" s="84" t="s">
        <v>1143</v>
      </c>
      <c r="I753" s="85" t="s">
        <v>3651</v>
      </c>
      <c r="J753" s="85" t="s">
        <v>4855</v>
      </c>
      <c r="K753" s="3"/>
      <c r="L753" s="86">
        <v>44029</v>
      </c>
      <c r="M753" s="87">
        <v>2182.0049999989601</v>
      </c>
      <c r="N753" s="88">
        <v>2182.0049999989601</v>
      </c>
      <c r="O753" s="88">
        <v>2404.5833639986799</v>
      </c>
      <c r="P753" s="89">
        <f t="shared" si="11"/>
        <v>0.9074357881152495</v>
      </c>
      <c r="Q753" s="86">
        <v>43910</v>
      </c>
      <c r="R753" s="90">
        <v>0</v>
      </c>
      <c r="S753" s="90">
        <v>0</v>
      </c>
      <c r="T753" s="3"/>
      <c r="U753" s="91">
        <v>-4.6962062333477699E-4</v>
      </c>
      <c r="V753" s="92">
        <v>1.1258125477979799</v>
      </c>
      <c r="W753" s="91">
        <v>1.07816711588384E-2</v>
      </c>
      <c r="X753" s="92">
        <v>1.0866767317566</v>
      </c>
      <c r="Y753" s="91">
        <v>1.82838522796374E-2</v>
      </c>
      <c r="Z753" s="92">
        <v>19.978541136806601</v>
      </c>
      <c r="AA753" s="91">
        <v>0.15897450991906201</v>
      </c>
      <c r="AB753" s="92">
        <v>36.795479352702401</v>
      </c>
      <c r="AC753" s="91">
        <v>0.21417228141042899</v>
      </c>
      <c r="AD753" s="92">
        <v>46.765424093464397</v>
      </c>
      <c r="AE753" s="91">
        <v>0.196481205748569</v>
      </c>
      <c r="AF753" s="93">
        <v>40.487530269543598</v>
      </c>
      <c r="AG753" s="91">
        <v>-3.5352050566871199E-2</v>
      </c>
      <c r="AH753" s="92">
        <v>-4.44143500881182</v>
      </c>
      <c r="AI753" s="91">
        <v>5.7586419918152401E-2</v>
      </c>
      <c r="AJ753" s="92">
        <v>20.242017671727801</v>
      </c>
      <c r="AK753" s="91">
        <v>1.1844734550034599</v>
      </c>
      <c r="AL753" s="91">
        <v>5.9569409058894997E-2</v>
      </c>
      <c r="AM753" s="92">
        <v>104.284234792227</v>
      </c>
      <c r="AN753" s="3"/>
      <c r="AO753" s="94">
        <v>3.65569780988153E-2</v>
      </c>
      <c r="AP753" s="94">
        <v>-2.3708267337497101E-2</v>
      </c>
      <c r="AQ753" s="94">
        <v>0.140306192692224</v>
      </c>
      <c r="AR753" s="94">
        <v>-0.100971928765794</v>
      </c>
      <c r="AS753" s="95">
        <v>8</v>
      </c>
      <c r="AT753" s="95">
        <v>4</v>
      </c>
      <c r="AU753" s="95">
        <v>7</v>
      </c>
      <c r="AV753" s="96">
        <v>5</v>
      </c>
      <c r="AW753" s="3"/>
      <c r="AX753" s="97">
        <v>0.13609782192463199</v>
      </c>
      <c r="AY753" s="98">
        <v>1.0293086800884299</v>
      </c>
      <c r="AZ753" s="98">
        <v>1.0629262059792399</v>
      </c>
      <c r="BA753" s="98">
        <v>1.6131432322927099</v>
      </c>
      <c r="BB753" s="89">
        <v>1.40845535844892E-2</v>
      </c>
      <c r="BC753" s="99">
        <v>-11.852551767005901</v>
      </c>
      <c r="BD753" s="86">
        <v>43910</v>
      </c>
      <c r="BE753" s="86">
        <v>43990</v>
      </c>
      <c r="BF753" s="95"/>
      <c r="BG753" s="86"/>
      <c r="BH753" s="3"/>
    </row>
    <row r="754" spans="1:60" x14ac:dyDescent="0.25">
      <c r="A754" s="3"/>
      <c r="B754" s="81" t="s">
        <v>1852</v>
      </c>
      <c r="C754" s="81" t="s">
        <v>4856</v>
      </c>
      <c r="D754" s="81" t="s">
        <v>780</v>
      </c>
      <c r="E754" s="82" t="s">
        <v>1161</v>
      </c>
      <c r="F754" s="82" t="s">
        <v>1111</v>
      </c>
      <c r="G754" s="83" t="s">
        <v>1123</v>
      </c>
      <c r="H754" s="84" t="s">
        <v>1131</v>
      </c>
      <c r="I754" s="85" t="s">
        <v>3480</v>
      </c>
      <c r="J754" s="85" t="s">
        <v>4857</v>
      </c>
      <c r="K754" s="3"/>
      <c r="L754" s="86">
        <v>44029</v>
      </c>
      <c r="M754" s="87">
        <v>1941.76999999955</v>
      </c>
      <c r="N754" s="88">
        <v>1941.76999999955</v>
      </c>
      <c r="O754" s="88">
        <v>2008.81689999998</v>
      </c>
      <c r="P754" s="89">
        <f t="shared" si="11"/>
        <v>0.96662368780328822</v>
      </c>
      <c r="Q754" s="86">
        <v>43747</v>
      </c>
      <c r="R754" s="90">
        <v>7384609.3789999997</v>
      </c>
      <c r="S754" s="90">
        <v>7592221.3322187504</v>
      </c>
      <c r="T754" s="3"/>
      <c r="U754" s="91">
        <v>-2.4427635116808198E-3</v>
      </c>
      <c r="V754" s="92">
        <v>0.92849825896337301</v>
      </c>
      <c r="W754" s="91">
        <v>2.6006162024714299E-3</v>
      </c>
      <c r="X754" s="92">
        <v>0.26857123611989703</v>
      </c>
      <c r="Y754" s="91">
        <v>-1.24921821516182E-2</v>
      </c>
      <c r="Z754" s="92">
        <v>16.900937693688299</v>
      </c>
      <c r="AA754" s="91">
        <v>-1.2398109704008699E-2</v>
      </c>
      <c r="AB754" s="92">
        <v>19.658217390388</v>
      </c>
      <c r="AC754" s="91">
        <v>4.6019424651603899E-2</v>
      </c>
      <c r="AD754" s="92">
        <v>29.950138417567398</v>
      </c>
      <c r="AE754" s="91">
        <v>7.84702237251622E-2</v>
      </c>
      <c r="AF754" s="93">
        <v>28.686432067217499</v>
      </c>
      <c r="AG754" s="91">
        <v>-2.11466772816493E-3</v>
      </c>
      <c r="AH754" s="92">
        <v>-1.1176967249412</v>
      </c>
      <c r="AI754" s="91">
        <v>-9.6358746459372906E-3</v>
      </c>
      <c r="AJ754" s="92">
        <v>13.5197882153152</v>
      </c>
      <c r="AK754" s="91">
        <v>0.94176999999908695</v>
      </c>
      <c r="AL754" s="91">
        <v>4.2486945185373798E-2</v>
      </c>
      <c r="AM754" s="92">
        <v>-22.5094995212276</v>
      </c>
      <c r="AN754" s="3"/>
      <c r="AO754" s="94">
        <v>1.4378107611264601E-2</v>
      </c>
      <c r="AP754" s="94">
        <v>-1.42081997200876E-2</v>
      </c>
      <c r="AQ754" s="94">
        <v>1.8001891443418599E-2</v>
      </c>
      <c r="AR754" s="94">
        <v>-2.0353453883217298E-2</v>
      </c>
      <c r="AS754" s="95">
        <v>7</v>
      </c>
      <c r="AT754" s="95">
        <v>5</v>
      </c>
      <c r="AU754" s="95">
        <v>7</v>
      </c>
      <c r="AV754" s="96">
        <v>5</v>
      </c>
      <c r="AW754" s="3"/>
      <c r="AX754" s="97">
        <v>3.4805929912945399E-2</v>
      </c>
      <c r="AY754" s="98">
        <v>-1.0771459703155399</v>
      </c>
      <c r="AZ754" s="98">
        <v>0.50983229457688095</v>
      </c>
      <c r="BA754" s="98">
        <v>-1.4223176592004201</v>
      </c>
      <c r="BB754" s="89">
        <v>3.59358955901826E-3</v>
      </c>
      <c r="BC754" s="99">
        <v>-5.7787397149149902</v>
      </c>
      <c r="BD754" s="86">
        <v>43747</v>
      </c>
      <c r="BE754" s="86">
        <v>43913</v>
      </c>
      <c r="BF754" s="95"/>
      <c r="BG754" s="86"/>
      <c r="BH754" s="3"/>
    </row>
    <row r="755" spans="1:60" x14ac:dyDescent="0.25">
      <c r="A755" s="3"/>
      <c r="B755" s="81" t="s">
        <v>1853</v>
      </c>
      <c r="C755" s="81" t="s">
        <v>4858</v>
      </c>
      <c r="D755" s="81" t="s">
        <v>780</v>
      </c>
      <c r="E755" s="82" t="s">
        <v>1162</v>
      </c>
      <c r="F755" s="82" t="s">
        <v>1111</v>
      </c>
      <c r="G755" s="83" t="s">
        <v>1123</v>
      </c>
      <c r="H755" s="84" t="s">
        <v>1131</v>
      </c>
      <c r="I755" s="85" t="s">
        <v>3480</v>
      </c>
      <c r="J755" s="85" t="s">
        <v>4859</v>
      </c>
      <c r="K755" s="3"/>
      <c r="L755" s="86">
        <v>44029</v>
      </c>
      <c r="M755" s="87">
        <v>2045.44449999928</v>
      </c>
      <c r="N755" s="88">
        <v>2045.44449999928</v>
      </c>
      <c r="O755" s="88">
        <v>2110.25299999863</v>
      </c>
      <c r="P755" s="89">
        <f t="shared" si="11"/>
        <v>0.96928875352889343</v>
      </c>
      <c r="Q755" s="86">
        <v>43747</v>
      </c>
      <c r="R755" s="90">
        <v>244587.64799999999</v>
      </c>
      <c r="S755" s="90">
        <v>546831.32973242202</v>
      </c>
      <c r="T755" s="3"/>
      <c r="U755" s="91">
        <v>-2.4329980624315799E-3</v>
      </c>
      <c r="V755" s="92">
        <v>0.92947480388829695</v>
      </c>
      <c r="W755" s="91">
        <v>2.8938845734956002E-3</v>
      </c>
      <c r="X755" s="92">
        <v>0.29789807322231399</v>
      </c>
      <c r="Y755" s="91">
        <v>-1.07373816863401E-2</v>
      </c>
      <c r="Z755" s="92">
        <v>17.076417740201599</v>
      </c>
      <c r="AA755" s="91">
        <v>-8.8611813680472603E-3</v>
      </c>
      <c r="AB755" s="92">
        <v>20.011910223984199</v>
      </c>
      <c r="AC755" s="91">
        <v>5.35200654521759E-2</v>
      </c>
      <c r="AD755" s="92">
        <v>30.700202497624598</v>
      </c>
      <c r="AE755" s="91">
        <v>9.0088579627336005E-2</v>
      </c>
      <c r="AF755" s="93">
        <v>29.848267657420401</v>
      </c>
      <c r="AG755" s="91">
        <v>-1.9493134595904801E-3</v>
      </c>
      <c r="AH755" s="92">
        <v>-1.10116129808375</v>
      </c>
      <c r="AI755" s="91">
        <v>-7.7114386349421702E-3</v>
      </c>
      <c r="AJ755" s="92">
        <v>13.7122318164184</v>
      </c>
      <c r="AK755" s="91">
        <v>1.04544449999928</v>
      </c>
      <c r="AL755" s="91">
        <v>4.5892530923083499E-2</v>
      </c>
      <c r="AM755" s="92">
        <v>-12.142049521207801</v>
      </c>
      <c r="AN755" s="3"/>
      <c r="AO755" s="94">
        <v>1.43880664163589E-2</v>
      </c>
      <c r="AP755" s="94">
        <v>-1.41985761792967E-2</v>
      </c>
      <c r="AQ755" s="94">
        <v>1.8299923776794499E-2</v>
      </c>
      <c r="AR755" s="94">
        <v>-2.00571716650302E-2</v>
      </c>
      <c r="AS755" s="95">
        <v>7</v>
      </c>
      <c r="AT755" s="95">
        <v>5</v>
      </c>
      <c r="AU755" s="95">
        <v>7</v>
      </c>
      <c r="AV755" s="96">
        <v>5</v>
      </c>
      <c r="AW755" s="3"/>
      <c r="AX755" s="97">
        <v>3.4810333562782E-2</v>
      </c>
      <c r="AY755" s="98">
        <v>-0.98406573513511797</v>
      </c>
      <c r="AZ755" s="98">
        <v>0.52160573717446801</v>
      </c>
      <c r="BA755" s="98">
        <v>-1.3033185614003699</v>
      </c>
      <c r="BB755" s="89">
        <v>3.5940842140416902E-3</v>
      </c>
      <c r="BC755" s="99">
        <v>-5.6258183259851604</v>
      </c>
      <c r="BD755" s="86">
        <v>43747</v>
      </c>
      <c r="BE755" s="86">
        <v>43913</v>
      </c>
      <c r="BF755" s="95"/>
      <c r="BG755" s="86"/>
      <c r="BH755" s="3"/>
    </row>
    <row r="756" spans="1:60" x14ac:dyDescent="0.25">
      <c r="A756" s="3"/>
      <c r="B756" s="81" t="s">
        <v>1854</v>
      </c>
      <c r="C756" s="81" t="s">
        <v>4860</v>
      </c>
      <c r="D756" s="81" t="s">
        <v>780</v>
      </c>
      <c r="E756" s="82" t="s">
        <v>1234</v>
      </c>
      <c r="F756" s="82" t="s">
        <v>1111</v>
      </c>
      <c r="G756" s="83" t="s">
        <v>1123</v>
      </c>
      <c r="H756" s="84" t="s">
        <v>1131</v>
      </c>
      <c r="I756" s="85" t="s">
        <v>3480</v>
      </c>
      <c r="J756" s="85" t="s">
        <v>4861</v>
      </c>
      <c r="K756" s="3"/>
      <c r="L756" s="86">
        <v>44029</v>
      </c>
      <c r="M756" s="87">
        <v>2091.6332999989399</v>
      </c>
      <c r="N756" s="88">
        <v>2091.6332999989399</v>
      </c>
      <c r="O756" s="88">
        <v>2155.0619000010201</v>
      </c>
      <c r="P756" s="89">
        <f t="shared" si="11"/>
        <v>0.97056762035371225</v>
      </c>
      <c r="Q756" s="86">
        <v>43747</v>
      </c>
      <c r="R756" s="90">
        <v>3326037.0869999998</v>
      </c>
      <c r="S756" s="90">
        <v>4172064.3902187501</v>
      </c>
      <c r="T756" s="3"/>
      <c r="U756" s="91">
        <v>-2.42835862809443E-3</v>
      </c>
      <c r="V756" s="92">
        <v>0.92993874732201198</v>
      </c>
      <c r="W756" s="91">
        <v>3.0347119482030398E-3</v>
      </c>
      <c r="X756" s="92">
        <v>0.311980810693058</v>
      </c>
      <c r="Y756" s="91">
        <v>-9.8955379735343706E-3</v>
      </c>
      <c r="Z756" s="92">
        <v>17.160602111485801</v>
      </c>
      <c r="AA756" s="91">
        <v>-7.1627821271249602E-3</v>
      </c>
      <c r="AB756" s="92">
        <v>20.1817501480982</v>
      </c>
      <c r="AC756" s="91">
        <v>5.71316052792099E-2</v>
      </c>
      <c r="AD756" s="92">
        <v>31.061356480320701</v>
      </c>
      <c r="AE756" s="91">
        <v>9.5697799246409004E-2</v>
      </c>
      <c r="AF756" s="93">
        <v>30.409189619327702</v>
      </c>
      <c r="AG756" s="91">
        <v>-1.86986558310309E-3</v>
      </c>
      <c r="AH756" s="92">
        <v>-1.09321651043501</v>
      </c>
      <c r="AI756" s="91">
        <v>-6.7882162029491199E-3</v>
      </c>
      <c r="AJ756" s="92">
        <v>13.8045540596067</v>
      </c>
      <c r="AK756" s="91">
        <v>0.897173061223002</v>
      </c>
      <c r="AL756" s="91">
        <v>4.8562836216660799E-2</v>
      </c>
      <c r="AM756" s="92">
        <v>75.554195414180896</v>
      </c>
      <c r="AN756" s="3"/>
      <c r="AO756" s="94">
        <v>1.4392775297892501E-2</v>
      </c>
      <c r="AP756" s="94">
        <v>-1.41939660425123E-2</v>
      </c>
      <c r="AQ756" s="94">
        <v>1.8442684771798699E-2</v>
      </c>
      <c r="AR756" s="94">
        <v>-1.9915189925995901E-2</v>
      </c>
      <c r="AS756" s="95">
        <v>7</v>
      </c>
      <c r="AT756" s="95">
        <v>5</v>
      </c>
      <c r="AU756" s="95">
        <v>7</v>
      </c>
      <c r="AV756" s="96">
        <v>5</v>
      </c>
      <c r="AW756" s="3"/>
      <c r="AX756" s="97">
        <v>3.4812573010458397E-2</v>
      </c>
      <c r="AY756" s="98">
        <v>-0.93937924701185704</v>
      </c>
      <c r="AZ756" s="98">
        <v>0.52725846108933205</v>
      </c>
      <c r="BA756" s="98">
        <v>-1.24592045445752</v>
      </c>
      <c r="BB756" s="89">
        <v>3.5943345486521101E-3</v>
      </c>
      <c r="BC756" s="99">
        <v>-5.5525365652356404</v>
      </c>
      <c r="BD756" s="86">
        <v>43747</v>
      </c>
      <c r="BE756" s="86">
        <v>43913</v>
      </c>
      <c r="BF756" s="95"/>
      <c r="BG756" s="86"/>
      <c r="BH756" s="3"/>
    </row>
    <row r="757" spans="1:60" x14ac:dyDescent="0.25">
      <c r="A757" s="3"/>
      <c r="B757" s="81" t="s">
        <v>1855</v>
      </c>
      <c r="C757" s="81" t="s">
        <v>4862</v>
      </c>
      <c r="D757" s="81" t="s">
        <v>780</v>
      </c>
      <c r="E757" s="82" t="s">
        <v>1163</v>
      </c>
      <c r="F757" s="82" t="s">
        <v>1111</v>
      </c>
      <c r="G757" s="83" t="s">
        <v>1123</v>
      </c>
      <c r="H757" s="84" t="s">
        <v>1131</v>
      </c>
      <c r="I757" s="85" t="s">
        <v>3480</v>
      </c>
      <c r="J757" s="85" t="s">
        <v>4863</v>
      </c>
      <c r="K757" s="3"/>
      <c r="L757" s="86">
        <v>44029</v>
      </c>
      <c r="M757" s="87">
        <v>1000</v>
      </c>
      <c r="N757" s="88">
        <v>1000</v>
      </c>
      <c r="O757" s="88">
        <v>1000</v>
      </c>
      <c r="P757" s="89">
        <f t="shared" si="11"/>
        <v>1</v>
      </c>
      <c r="Q757" s="86">
        <v>44029</v>
      </c>
      <c r="R757" s="90">
        <v>0</v>
      </c>
      <c r="S757" s="90">
        <v>0</v>
      </c>
      <c r="T757" s="3"/>
      <c r="U757" s="91">
        <v>0</v>
      </c>
      <c r="V757" s="92">
        <v>1.17277461013146</v>
      </c>
      <c r="W757" s="91">
        <v>0</v>
      </c>
      <c r="X757" s="92">
        <v>8.5096158727537806E-3</v>
      </c>
      <c r="Y757" s="91">
        <v>0</v>
      </c>
      <c r="Z757" s="92">
        <v>18.1501559088356</v>
      </c>
      <c r="AA757" s="91">
        <v>0</v>
      </c>
      <c r="AB757" s="92">
        <v>20.8980283607962</v>
      </c>
      <c r="AC757" s="91">
        <v>0</v>
      </c>
      <c r="AD757" s="92">
        <v>25.348195952392398</v>
      </c>
      <c r="AE757" s="91">
        <v>0</v>
      </c>
      <c r="AF757" s="93">
        <v>20.8394096946868</v>
      </c>
      <c r="AG757" s="91">
        <v>0</v>
      </c>
      <c r="AH757" s="92">
        <v>-0.90622995212470403</v>
      </c>
      <c r="AI757" s="91">
        <v>0</v>
      </c>
      <c r="AJ757" s="92">
        <v>14.483375679905301</v>
      </c>
      <c r="AK757" s="91">
        <v>0</v>
      </c>
      <c r="AL757" s="91">
        <v>0</v>
      </c>
      <c r="AM757" s="92">
        <v>-4.4082465565225002</v>
      </c>
      <c r="AN757" s="3"/>
      <c r="AO757" s="94">
        <v>0</v>
      </c>
      <c r="AP757" s="94">
        <v>0</v>
      </c>
      <c r="AQ757" s="94">
        <v>0</v>
      </c>
      <c r="AR757" s="94">
        <v>0</v>
      </c>
      <c r="AS757" s="95">
        <v>0</v>
      </c>
      <c r="AT757" s="95">
        <v>0</v>
      </c>
      <c r="AU757" s="95">
        <v>7</v>
      </c>
      <c r="AV757" s="96">
        <v>5</v>
      </c>
      <c r="AW757" s="3"/>
      <c r="AX757" s="97">
        <v>0</v>
      </c>
      <c r="AY757" s="98">
        <v>-113.07365610974399</v>
      </c>
      <c r="AZ757" s="98">
        <v>0.54787164163735702</v>
      </c>
      <c r="BA757" s="98">
        <v>-15.957369743191499</v>
      </c>
      <c r="BB757" s="89">
        <v>0</v>
      </c>
      <c r="BC757" s="99">
        <v>0</v>
      </c>
      <c r="BD757" s="86">
        <v>43664</v>
      </c>
      <c r="BE757" s="86"/>
      <c r="BF757" s="95"/>
      <c r="BG757" s="86"/>
      <c r="BH757" s="3"/>
    </row>
    <row r="758" spans="1:60" x14ac:dyDescent="0.25">
      <c r="A758" s="3"/>
      <c r="B758" s="81" t="s">
        <v>1856</v>
      </c>
      <c r="C758" s="81" t="s">
        <v>4864</v>
      </c>
      <c r="D758" s="81" t="s">
        <v>780</v>
      </c>
      <c r="E758" s="82" t="s">
        <v>1237</v>
      </c>
      <c r="F758" s="82" t="s">
        <v>1111</v>
      </c>
      <c r="G758" s="83" t="s">
        <v>1123</v>
      </c>
      <c r="H758" s="84" t="s">
        <v>1131</v>
      </c>
      <c r="I758" s="85" t="s">
        <v>3480</v>
      </c>
      <c r="J758" s="85" t="s">
        <v>4865</v>
      </c>
      <c r="K758" s="3"/>
      <c r="L758" s="86">
        <v>44029</v>
      </c>
      <c r="M758" s="87">
        <v>1000</v>
      </c>
      <c r="N758" s="88">
        <v>1000</v>
      </c>
      <c r="O758" s="88">
        <v>1000</v>
      </c>
      <c r="P758" s="89">
        <f t="shared" si="11"/>
        <v>1</v>
      </c>
      <c r="Q758" s="86">
        <v>44029</v>
      </c>
      <c r="R758" s="90">
        <v>0</v>
      </c>
      <c r="S758" s="90">
        <v>0</v>
      </c>
      <c r="T758" s="3"/>
      <c r="U758" s="91">
        <v>0</v>
      </c>
      <c r="V758" s="92">
        <v>1.17277461013146</v>
      </c>
      <c r="W758" s="91">
        <v>0</v>
      </c>
      <c r="X758" s="92">
        <v>8.5096158727537806E-3</v>
      </c>
      <c r="Y758" s="91">
        <v>0</v>
      </c>
      <c r="Z758" s="92">
        <v>18.1501559088356</v>
      </c>
      <c r="AA758" s="91">
        <v>0</v>
      </c>
      <c r="AB758" s="92">
        <v>20.8980283607962</v>
      </c>
      <c r="AC758" s="91">
        <v>0</v>
      </c>
      <c r="AD758" s="92">
        <v>25.348195952392398</v>
      </c>
      <c r="AE758" s="91">
        <v>0</v>
      </c>
      <c r="AF758" s="93">
        <v>20.8394096946868</v>
      </c>
      <c r="AG758" s="91">
        <v>0</v>
      </c>
      <c r="AH758" s="92">
        <v>-0.90622995212470403</v>
      </c>
      <c r="AI758" s="91">
        <v>0</v>
      </c>
      <c r="AJ758" s="92">
        <v>14.483375679905301</v>
      </c>
      <c r="AK758" s="91">
        <v>0</v>
      </c>
      <c r="AL758" s="91">
        <v>0</v>
      </c>
      <c r="AM758" s="92">
        <v>-4.4082465565225002</v>
      </c>
      <c r="AN758" s="3"/>
      <c r="AO758" s="94">
        <v>0</v>
      </c>
      <c r="AP758" s="94">
        <v>0</v>
      </c>
      <c r="AQ758" s="94">
        <v>0</v>
      </c>
      <c r="AR758" s="94">
        <v>0</v>
      </c>
      <c r="AS758" s="95">
        <v>0</v>
      </c>
      <c r="AT758" s="95">
        <v>0</v>
      </c>
      <c r="AU758" s="95">
        <v>7</v>
      </c>
      <c r="AV758" s="96">
        <v>5</v>
      </c>
      <c r="AW758" s="3"/>
      <c r="AX758" s="97">
        <v>0</v>
      </c>
      <c r="AY758" s="98">
        <v>-113.07365610974399</v>
      </c>
      <c r="AZ758" s="98">
        <v>0.54787164163735702</v>
      </c>
      <c r="BA758" s="98">
        <v>-15.957369743191499</v>
      </c>
      <c r="BB758" s="89">
        <v>0</v>
      </c>
      <c r="BC758" s="99">
        <v>0</v>
      </c>
      <c r="BD758" s="86">
        <v>43664</v>
      </c>
      <c r="BE758" s="86"/>
      <c r="BF758" s="95"/>
      <c r="BG758" s="86"/>
      <c r="BH758" s="3"/>
    </row>
    <row r="759" spans="1:60" x14ac:dyDescent="0.25">
      <c r="A759" s="3"/>
      <c r="B759" s="81" t="s">
        <v>1857</v>
      </c>
      <c r="C759" s="81" t="s">
        <v>4866</v>
      </c>
      <c r="D759" s="81" t="s">
        <v>780</v>
      </c>
      <c r="E759" s="82" t="s">
        <v>1166</v>
      </c>
      <c r="F759" s="82" t="s">
        <v>1111</v>
      </c>
      <c r="G759" s="83" t="s">
        <v>1123</v>
      </c>
      <c r="H759" s="84" t="s">
        <v>1131</v>
      </c>
      <c r="I759" s="85" t="s">
        <v>3480</v>
      </c>
      <c r="J759" s="85" t="s">
        <v>4867</v>
      </c>
      <c r="K759" s="3"/>
      <c r="L759" s="86">
        <v>44029</v>
      </c>
      <c r="M759" s="87">
        <v>2201.3143000006698</v>
      </c>
      <c r="N759" s="88">
        <v>2201.3143000006698</v>
      </c>
      <c r="O759" s="88">
        <v>2262.74010000005</v>
      </c>
      <c r="P759" s="89">
        <f t="shared" si="11"/>
        <v>0.97285335598225409</v>
      </c>
      <c r="Q759" s="86">
        <v>43747</v>
      </c>
      <c r="R759" s="90">
        <v>8404515.4010000005</v>
      </c>
      <c r="S759" s="90">
        <v>2297968.59818359</v>
      </c>
      <c r="T759" s="3"/>
      <c r="U759" s="91">
        <v>-2.42004355459358E-3</v>
      </c>
      <c r="V759" s="92">
        <v>0.93077025467209795</v>
      </c>
      <c r="W759" s="91">
        <v>3.2855302524694699E-3</v>
      </c>
      <c r="X759" s="92">
        <v>0.33706264111970102</v>
      </c>
      <c r="Y759" s="91">
        <v>-8.3930851478726306E-3</v>
      </c>
      <c r="Z759" s="92">
        <v>17.310847394052001</v>
      </c>
      <c r="AA759" s="91">
        <v>-4.1258860310335902E-3</v>
      </c>
      <c r="AB759" s="92">
        <v>20.4854397577001</v>
      </c>
      <c r="AC759" s="91">
        <v>6.3604056405893103E-2</v>
      </c>
      <c r="AD759" s="92">
        <v>31.708601592981701</v>
      </c>
      <c r="AE759" s="91">
        <v>0.105774175284751</v>
      </c>
      <c r="AF759" s="93">
        <v>31.416827223176401</v>
      </c>
      <c r="AG759" s="91">
        <v>-1.72842754454905E-3</v>
      </c>
      <c r="AH759" s="92">
        <v>-1.07907270657961</v>
      </c>
      <c r="AI759" s="91">
        <v>-5.1399488229435502E-3</v>
      </c>
      <c r="AJ759" s="92">
        <v>13.969380797614599</v>
      </c>
      <c r="AK759" s="91">
        <v>1.2013143000006701</v>
      </c>
      <c r="AL759" s="91">
        <v>5.0719776701953399E-2</v>
      </c>
      <c r="AM759" s="92">
        <v>3.4449304789304702</v>
      </c>
      <c r="AN759" s="3"/>
      <c r="AO759" s="94">
        <v>1.44012578257389E-2</v>
      </c>
      <c r="AP759" s="94">
        <v>-1.4185710989295299E-2</v>
      </c>
      <c r="AQ759" s="94">
        <v>1.8697238832828599E-2</v>
      </c>
      <c r="AR759" s="94">
        <v>-1.9662065863485598E-2</v>
      </c>
      <c r="AS759" s="95">
        <v>7</v>
      </c>
      <c r="AT759" s="95">
        <v>5</v>
      </c>
      <c r="AU759" s="95">
        <v>7</v>
      </c>
      <c r="AV759" s="96">
        <v>5</v>
      </c>
      <c r="AW759" s="3"/>
      <c r="AX759" s="97">
        <v>3.4816839275881598E-2</v>
      </c>
      <c r="AY759" s="98">
        <v>-0.859487328491923</v>
      </c>
      <c r="AZ759" s="98">
        <v>0.53736496244982801</v>
      </c>
      <c r="BA759" s="98">
        <v>-1.1428739964085299</v>
      </c>
      <c r="BB759" s="89">
        <v>3.5948092887747398E-3</v>
      </c>
      <c r="BC759" s="99">
        <v>-5.4215550429944397</v>
      </c>
      <c r="BD759" s="86">
        <v>43747</v>
      </c>
      <c r="BE759" s="86">
        <v>43913</v>
      </c>
      <c r="BF759" s="95"/>
      <c r="BG759" s="86"/>
      <c r="BH759" s="3"/>
    </row>
    <row r="760" spans="1:60" x14ac:dyDescent="0.25">
      <c r="A760" s="3"/>
      <c r="B760" s="81" t="s">
        <v>1858</v>
      </c>
      <c r="C760" s="81" t="s">
        <v>4868</v>
      </c>
      <c r="D760" s="81" t="s">
        <v>780</v>
      </c>
      <c r="E760" s="82" t="s">
        <v>1236</v>
      </c>
      <c r="F760" s="82" t="s">
        <v>1111</v>
      </c>
      <c r="G760" s="83" t="s">
        <v>1123</v>
      </c>
      <c r="H760" s="84" t="s">
        <v>1131</v>
      </c>
      <c r="I760" s="85" t="s">
        <v>3480</v>
      </c>
      <c r="J760" s="85" t="s">
        <v>4869</v>
      </c>
      <c r="K760" s="3"/>
      <c r="L760" s="86">
        <v>44029</v>
      </c>
      <c r="M760" s="87">
        <v>2087.7732000015699</v>
      </c>
      <c r="N760" s="88">
        <v>2087.7732000015699</v>
      </c>
      <c r="O760" s="88">
        <v>2144.4380999989799</v>
      </c>
      <c r="P760" s="89">
        <f t="shared" si="11"/>
        <v>0.97357587519199695</v>
      </c>
      <c r="Q760" s="86">
        <v>43747</v>
      </c>
      <c r="R760" s="90">
        <v>2912.9810000000002</v>
      </c>
      <c r="S760" s="90">
        <v>4238.54225190735</v>
      </c>
      <c r="T760" s="3"/>
      <c r="U760" s="91">
        <v>-2.4175844337150898E-3</v>
      </c>
      <c r="V760" s="92">
        <v>0.93101616675994603</v>
      </c>
      <c r="W760" s="91">
        <v>3.35964955593226E-3</v>
      </c>
      <c r="X760" s="92">
        <v>0.34447457146597998</v>
      </c>
      <c r="Y760" s="91">
        <v>-7.9169038244799594E-3</v>
      </c>
      <c r="Z760" s="92">
        <v>17.358465526398501</v>
      </c>
      <c r="AA760" s="91">
        <v>-3.1666742652305402E-3</v>
      </c>
      <c r="AB760" s="92">
        <v>20.5813609342731</v>
      </c>
      <c r="AC760" s="91">
        <v>6.5642762643619804E-2</v>
      </c>
      <c r="AD760" s="92">
        <v>31.912472216761699</v>
      </c>
      <c r="AE760" s="91">
        <v>0.108947496095498</v>
      </c>
      <c r="AF760" s="93">
        <v>31.734159304236499</v>
      </c>
      <c r="AG760" s="91">
        <v>-1.6862719376149499E-3</v>
      </c>
      <c r="AH760" s="92">
        <v>-1.0748571458862</v>
      </c>
      <c r="AI760" s="91">
        <v>-4.61663946771296E-3</v>
      </c>
      <c r="AJ760" s="92">
        <v>14.021711733134</v>
      </c>
      <c r="AK760" s="91">
        <v>0.87461116448743303</v>
      </c>
      <c r="AL760" s="91">
        <v>4.7634287633627502E-2</v>
      </c>
      <c r="AM760" s="92">
        <v>73.298005740623907</v>
      </c>
      <c r="AN760" s="3"/>
      <c r="AO760" s="94">
        <v>1.44037807804125E-2</v>
      </c>
      <c r="AP760" s="94">
        <v>-1.41831148939673E-2</v>
      </c>
      <c r="AQ760" s="94">
        <v>1.8780290583890701E-2</v>
      </c>
      <c r="AR760" s="94">
        <v>-1.95806530427944E-2</v>
      </c>
      <c r="AS760" s="95">
        <v>7</v>
      </c>
      <c r="AT760" s="95">
        <v>5</v>
      </c>
      <c r="AU760" s="95">
        <v>7</v>
      </c>
      <c r="AV760" s="96">
        <v>5</v>
      </c>
      <c r="AW760" s="3"/>
      <c r="AX760" s="97">
        <v>3.4818182683993698E-2</v>
      </c>
      <c r="AY760" s="98">
        <v>-0.83422161965700103</v>
      </c>
      <c r="AZ760" s="98">
        <v>0.54055957869786697</v>
      </c>
      <c r="BA760" s="98">
        <v>-1.1101676479575</v>
      </c>
      <c r="BB760" s="89">
        <v>3.5949586484366599E-3</v>
      </c>
      <c r="BC760" s="99">
        <v>-5.3799407872065803</v>
      </c>
      <c r="BD760" s="86">
        <v>43747</v>
      </c>
      <c r="BE760" s="86">
        <v>43913</v>
      </c>
      <c r="BF760" s="95"/>
      <c r="BG760" s="86"/>
      <c r="BH760" s="3"/>
    </row>
    <row r="761" spans="1:60" x14ac:dyDescent="0.25">
      <c r="A761" s="3"/>
      <c r="B761" s="81" t="s">
        <v>1859</v>
      </c>
      <c r="C761" s="81" t="s">
        <v>4870</v>
      </c>
      <c r="D761" s="81" t="s">
        <v>781</v>
      </c>
      <c r="E761" s="82" t="s">
        <v>1162</v>
      </c>
      <c r="F761" s="82" t="s">
        <v>1111</v>
      </c>
      <c r="G761" s="83" t="s">
        <v>1119</v>
      </c>
      <c r="H761" s="84" t="s">
        <v>1142</v>
      </c>
      <c r="I761" s="85" t="s">
        <v>3480</v>
      </c>
      <c r="J761" s="85" t="s">
        <v>4871</v>
      </c>
      <c r="K761" s="3"/>
      <c r="L761" s="86">
        <v>44029</v>
      </c>
      <c r="M761" s="87">
        <v>830.72310000006098</v>
      </c>
      <c r="N761" s="88">
        <v>830.72310000006098</v>
      </c>
      <c r="O761" s="88">
        <v>1184.13150000013</v>
      </c>
      <c r="P761" s="89">
        <f t="shared" si="11"/>
        <v>0.70154632319127541</v>
      </c>
      <c r="Q761" s="86">
        <v>43756</v>
      </c>
      <c r="R761" s="90">
        <v>11641314.342</v>
      </c>
      <c r="S761" s="90">
        <v>15887202.8910156</v>
      </c>
      <c r="T761" s="3"/>
      <c r="U761" s="91">
        <v>-1.2244521836692E-2</v>
      </c>
      <c r="V761" s="92">
        <v>-5.1677573537744999E-2</v>
      </c>
      <c r="W761" s="91">
        <v>2.6698231784394E-2</v>
      </c>
      <c r="X761" s="92">
        <v>2.67833279431215</v>
      </c>
      <c r="Y761" s="91">
        <v>-0.183229865878238</v>
      </c>
      <c r="Z761" s="92">
        <v>-0.172830678988248</v>
      </c>
      <c r="AA761" s="91">
        <v>-0.28265927314816502</v>
      </c>
      <c r="AB761" s="92">
        <v>-7.3678989540203501</v>
      </c>
      <c r="AC761" s="91">
        <v>-0.30376447024551501</v>
      </c>
      <c r="AD761" s="92">
        <v>-5.0282510721590397</v>
      </c>
      <c r="AE761" s="91">
        <v>-0.25760405184788399</v>
      </c>
      <c r="AF761" s="93">
        <v>-4.92099549010163</v>
      </c>
      <c r="AG761" s="91">
        <v>1.05595487930259E-2</v>
      </c>
      <c r="AH761" s="92">
        <v>0.14972492717788599</v>
      </c>
      <c r="AI761" s="91">
        <v>-0.12913078724886901</v>
      </c>
      <c r="AJ761" s="92">
        <v>1.57029695501842</v>
      </c>
      <c r="AK761" s="91">
        <v>-0.169276900000114</v>
      </c>
      <c r="AL761" s="91">
        <v>-2.04134809155221E-2</v>
      </c>
      <c r="AM761" s="92">
        <v>-10.083096756803601</v>
      </c>
      <c r="AN761" s="3"/>
      <c r="AO761" s="94">
        <v>0.115928542276379</v>
      </c>
      <c r="AP761" s="94">
        <v>-0.12948941776179701</v>
      </c>
      <c r="AQ761" s="94">
        <v>0.19224421953928</v>
      </c>
      <c r="AR761" s="94">
        <v>-0.20653754277474901</v>
      </c>
      <c r="AS761" s="95">
        <v>5</v>
      </c>
      <c r="AT761" s="95">
        <v>7</v>
      </c>
      <c r="AU761" s="95">
        <v>6</v>
      </c>
      <c r="AV761" s="96">
        <v>6</v>
      </c>
      <c r="AW761" s="3"/>
      <c r="AX761" s="97">
        <v>0.35484833107388097</v>
      </c>
      <c r="AY761" s="98">
        <v>-0.68984936008655495</v>
      </c>
      <c r="AZ761" s="98">
        <v>-0.63583959143306901</v>
      </c>
      <c r="BA761" s="98">
        <v>-0.93379880377597102</v>
      </c>
      <c r="BB761" s="89">
        <v>3.6282206799696702E-2</v>
      </c>
      <c r="BC761" s="99">
        <v>-51.196324056945699</v>
      </c>
      <c r="BD761" s="86">
        <v>43756</v>
      </c>
      <c r="BE761" s="86">
        <v>43914</v>
      </c>
      <c r="BF761" s="95"/>
      <c r="BG761" s="86"/>
      <c r="BH761" s="3"/>
    </row>
    <row r="762" spans="1:60" x14ac:dyDescent="0.25">
      <c r="A762" s="3"/>
      <c r="B762" s="81" t="s">
        <v>1860</v>
      </c>
      <c r="C762" s="81" t="s">
        <v>4872</v>
      </c>
      <c r="D762" s="81" t="s">
        <v>781</v>
      </c>
      <c r="E762" s="82" t="s">
        <v>1234</v>
      </c>
      <c r="F762" s="82" t="s">
        <v>1111</v>
      </c>
      <c r="G762" s="83" t="s">
        <v>1119</v>
      </c>
      <c r="H762" s="84" t="s">
        <v>1142</v>
      </c>
      <c r="I762" s="85" t="s">
        <v>3480</v>
      </c>
      <c r="J762" s="85" t="s">
        <v>4873</v>
      </c>
      <c r="K762" s="3"/>
      <c r="L762" s="86">
        <v>44029</v>
      </c>
      <c r="M762" s="87">
        <v>1080.15509999916</v>
      </c>
      <c r="N762" s="88">
        <v>1080.15509999916</v>
      </c>
      <c r="O762" s="88">
        <v>1528.5129000004399</v>
      </c>
      <c r="P762" s="89">
        <f t="shared" si="11"/>
        <v>0.70667058158216989</v>
      </c>
      <c r="Q762" s="86">
        <v>43756</v>
      </c>
      <c r="R762" s="90">
        <v>1397458.226</v>
      </c>
      <c r="S762" s="90">
        <v>1497898.6059081999</v>
      </c>
      <c r="T762" s="3"/>
      <c r="U762" s="91">
        <v>-1.22181133556296E-2</v>
      </c>
      <c r="V762" s="92">
        <v>-4.9036725431506098E-2</v>
      </c>
      <c r="W762" s="91">
        <v>2.7519293898876598E-2</v>
      </c>
      <c r="X762" s="92">
        <v>2.76043900576042</v>
      </c>
      <c r="Y762" s="91">
        <v>-0.179260661070584</v>
      </c>
      <c r="Z762" s="92">
        <v>0.22408980177715401</v>
      </c>
      <c r="AA762" s="91">
        <v>-0.27562233716336798</v>
      </c>
      <c r="AB762" s="92">
        <v>-6.66420535554062</v>
      </c>
      <c r="AC762" s="91">
        <v>-0.29004558764601801</v>
      </c>
      <c r="AD762" s="92">
        <v>-3.6563628122094101</v>
      </c>
      <c r="AE762" s="91">
        <v>-0.23555832004698499</v>
      </c>
      <c r="AF762" s="93">
        <v>-2.7164223100116902</v>
      </c>
      <c r="AG762" s="91">
        <v>1.1017762435585599E-2</v>
      </c>
      <c r="AH762" s="92">
        <v>0.19554629143385699</v>
      </c>
      <c r="AI762" s="91">
        <v>-0.124502081401297</v>
      </c>
      <c r="AJ762" s="92">
        <v>2.0331675397755999</v>
      </c>
      <c r="AK762" s="91">
        <v>8.0155099998664797E-2</v>
      </c>
      <c r="AL762" s="91">
        <v>8.6116123602550908E-3</v>
      </c>
      <c r="AM762" s="92">
        <v>14.860103243074301</v>
      </c>
      <c r="AN762" s="3"/>
      <c r="AO762" s="94">
        <v>0.115958372014575</v>
      </c>
      <c r="AP762" s="94">
        <v>-0.12941980271716599</v>
      </c>
      <c r="AQ762" s="94">
        <v>0.193197415701579</v>
      </c>
      <c r="AR762" s="94">
        <v>-0.205882495095429</v>
      </c>
      <c r="AS762" s="95">
        <v>5</v>
      </c>
      <c r="AT762" s="95">
        <v>7</v>
      </c>
      <c r="AU762" s="95">
        <v>6</v>
      </c>
      <c r="AV762" s="96">
        <v>6</v>
      </c>
      <c r="AW762" s="3"/>
      <c r="AX762" s="97">
        <v>0.35481985536578597</v>
      </c>
      <c r="AY762" s="98">
        <v>-0.67022615978385103</v>
      </c>
      <c r="AZ762" s="98">
        <v>-0.57463197365996199</v>
      </c>
      <c r="BA762" s="98">
        <v>-0.90816176543194205</v>
      </c>
      <c r="BB762" s="89">
        <v>3.6280843362656003E-2</v>
      </c>
      <c r="BC762" s="99">
        <v>-50.990227167901999</v>
      </c>
      <c r="BD762" s="86">
        <v>43756</v>
      </c>
      <c r="BE762" s="86">
        <v>43914</v>
      </c>
      <c r="BF762" s="95"/>
      <c r="BG762" s="86"/>
      <c r="BH762" s="3"/>
    </row>
    <row r="763" spans="1:60" x14ac:dyDescent="0.25">
      <c r="A763" s="3"/>
      <c r="B763" s="81" t="s">
        <v>1861</v>
      </c>
      <c r="C763" s="81" t="s">
        <v>4874</v>
      </c>
      <c r="D763" s="81" t="s">
        <v>781</v>
      </c>
      <c r="E763" s="82" t="s">
        <v>1164</v>
      </c>
      <c r="F763" s="82" t="s">
        <v>1111</v>
      </c>
      <c r="G763" s="83" t="s">
        <v>1119</v>
      </c>
      <c r="H763" s="84" t="s">
        <v>1142</v>
      </c>
      <c r="I763" s="85" t="s">
        <v>3480</v>
      </c>
      <c r="J763" s="85" t="s">
        <v>4875</v>
      </c>
      <c r="K763" s="3"/>
      <c r="L763" s="86">
        <v>44029</v>
      </c>
      <c r="M763" s="87">
        <v>875.749200000428</v>
      </c>
      <c r="N763" s="88">
        <v>875.749200000428</v>
      </c>
      <c r="O763" s="88">
        <v>1232.2437999993599</v>
      </c>
      <c r="P763" s="89">
        <f t="shared" si="11"/>
        <v>0.71069475050382314</v>
      </c>
      <c r="Q763" s="86">
        <v>43756</v>
      </c>
      <c r="R763" s="90">
        <v>3234082.727</v>
      </c>
      <c r="S763" s="90">
        <v>4437112.9720078101</v>
      </c>
      <c r="T763" s="3"/>
      <c r="U763" s="91">
        <v>-1.2204349079183901E-2</v>
      </c>
      <c r="V763" s="92">
        <v>-4.7660297786933398E-2</v>
      </c>
      <c r="W763" s="91">
        <v>2.7951382286119E-2</v>
      </c>
      <c r="X763" s="92">
        <v>2.8036478444846602</v>
      </c>
      <c r="Y763" s="91">
        <v>-0.174119138196111</v>
      </c>
      <c r="Z763" s="92">
        <v>0.73824208922451395</v>
      </c>
      <c r="AA763" s="91">
        <v>-0.27169256224995503</v>
      </c>
      <c r="AB763" s="92">
        <v>-6.2712278641993198</v>
      </c>
      <c r="AC763" s="91">
        <v>-0.28253510665585102</v>
      </c>
      <c r="AD763" s="92">
        <v>-2.9053147131926398</v>
      </c>
      <c r="AE763" s="91">
        <v>-0.23306002542347401</v>
      </c>
      <c r="AF763" s="93">
        <v>-2.46659284766065</v>
      </c>
      <c r="AG763" s="91">
        <v>1.12584373619029E-2</v>
      </c>
      <c r="AH763" s="92">
        <v>0.21961378406558699</v>
      </c>
      <c r="AI763" s="91">
        <v>-0.12186341005232</v>
      </c>
      <c r="AJ763" s="92">
        <v>2.2970346746733399</v>
      </c>
      <c r="AK763" s="91">
        <v>-0.124250799999572</v>
      </c>
      <c r="AL763" s="91">
        <v>-3.7616261303810503E-2</v>
      </c>
      <c r="AM763" s="92">
        <v>-0.25227098731556902</v>
      </c>
      <c r="AN763" s="3"/>
      <c r="AO763" s="94">
        <v>0.115974028778583</v>
      </c>
      <c r="AP763" s="94">
        <v>-0.129383188244974</v>
      </c>
      <c r="AQ763" s="94">
        <v>0.193699223638687</v>
      </c>
      <c r="AR763" s="94">
        <v>-0.20553739601397</v>
      </c>
      <c r="AS763" s="95">
        <v>5</v>
      </c>
      <c r="AT763" s="95">
        <v>7</v>
      </c>
      <c r="AU763" s="95">
        <v>6</v>
      </c>
      <c r="AV763" s="96">
        <v>6</v>
      </c>
      <c r="AW763" s="3"/>
      <c r="AX763" s="97">
        <v>0.35425011383602401</v>
      </c>
      <c r="AY763" s="98">
        <v>-0.66069093096666598</v>
      </c>
      <c r="AZ763" s="98">
        <v>-0.54391121407843501</v>
      </c>
      <c r="BA763" s="98">
        <v>-0.89602775992170802</v>
      </c>
      <c r="BB763" s="89">
        <v>3.62241893462487E-2</v>
      </c>
      <c r="BC763" s="99">
        <v>-50.790492920321398</v>
      </c>
      <c r="BD763" s="86">
        <v>43756</v>
      </c>
      <c r="BE763" s="86">
        <v>43914</v>
      </c>
      <c r="BF763" s="95"/>
      <c r="BG763" s="86"/>
      <c r="BH763" s="3"/>
    </row>
    <row r="764" spans="1:60" x14ac:dyDescent="0.25">
      <c r="A764" s="3"/>
      <c r="B764" s="81" t="s">
        <v>1862</v>
      </c>
      <c r="C764" s="81" t="s">
        <v>4876</v>
      </c>
      <c r="D764" s="81" t="s">
        <v>781</v>
      </c>
      <c r="E764" s="82" t="s">
        <v>1239</v>
      </c>
      <c r="F764" s="82" t="s">
        <v>1111</v>
      </c>
      <c r="G764" s="83" t="s">
        <v>1119</v>
      </c>
      <c r="H764" s="84" t="s">
        <v>1142</v>
      </c>
      <c r="I764" s="85" t="s">
        <v>3480</v>
      </c>
      <c r="J764" s="85" t="s">
        <v>4877</v>
      </c>
      <c r="K764" s="3"/>
      <c r="L764" s="86">
        <v>44029</v>
      </c>
      <c r="M764" s="87">
        <v>772.16089999955102</v>
      </c>
      <c r="N764" s="88">
        <v>772.16089999955102</v>
      </c>
      <c r="O764" s="88">
        <v>1158.5245999991901</v>
      </c>
      <c r="P764" s="89">
        <f t="shared" si="11"/>
        <v>0.66650367199806615</v>
      </c>
      <c r="Q764" s="86">
        <v>43756</v>
      </c>
      <c r="R764" s="90">
        <v>0</v>
      </c>
      <c r="S764" s="90">
        <v>46691.326435119598</v>
      </c>
      <c r="T764" s="3"/>
      <c r="U764" s="91">
        <v>0</v>
      </c>
      <c r="V764" s="92">
        <v>1.17277461013146</v>
      </c>
      <c r="W764" s="91">
        <v>0</v>
      </c>
      <c r="X764" s="92">
        <v>8.5096158727537806E-3</v>
      </c>
      <c r="Y764" s="91">
        <v>-0.23114976909448201</v>
      </c>
      <c r="Z764" s="92">
        <v>-4.9648210006125701</v>
      </c>
      <c r="AA764" s="91">
        <v>-0.31662012332613798</v>
      </c>
      <c r="AB764" s="92">
        <v>-10.7639839718177</v>
      </c>
      <c r="AC764" s="91">
        <v>-0.325183239681064</v>
      </c>
      <c r="AD764" s="92">
        <v>-7.1701280157139999</v>
      </c>
      <c r="AE764" s="91">
        <v>-0.27355070401506998</v>
      </c>
      <c r="AF764" s="93">
        <v>-6.5156607068202002</v>
      </c>
      <c r="AG764" s="91">
        <v>0</v>
      </c>
      <c r="AH764" s="92">
        <v>-0.90622995212470403</v>
      </c>
      <c r="AI764" s="91">
        <v>-0.17693692898581501</v>
      </c>
      <c r="AJ764" s="92">
        <v>-3.2103172186762099</v>
      </c>
      <c r="AK764" s="91">
        <v>-0.227839100000856</v>
      </c>
      <c r="AL764" s="91">
        <v>-7.2884179303437102E-2</v>
      </c>
      <c r="AM764" s="92">
        <v>-5.6900461320765299</v>
      </c>
      <c r="AN764" s="3"/>
      <c r="AO764" s="94">
        <v>0.115981383709441</v>
      </c>
      <c r="AP764" s="94">
        <v>-0.12936630204785601</v>
      </c>
      <c r="AQ764" s="94">
        <v>0.19393145797046599</v>
      </c>
      <c r="AR764" s="94">
        <v>-0.20537795768817901</v>
      </c>
      <c r="AS764" s="95">
        <v>3</v>
      </c>
      <c r="AT764" s="95">
        <v>7</v>
      </c>
      <c r="AU764" s="95">
        <v>5</v>
      </c>
      <c r="AV764" s="96">
        <v>7</v>
      </c>
      <c r="AW764" s="3"/>
      <c r="AX764" s="97">
        <v>0.32162623973330501</v>
      </c>
      <c r="AY764" s="98">
        <v>-0.92846449086209804</v>
      </c>
      <c r="AZ764" s="98">
        <v>-0.78144269176846104</v>
      </c>
      <c r="BA764" s="98">
        <v>-1.23660422317153</v>
      </c>
      <c r="BB764" s="89">
        <v>3.28188497609153E-2</v>
      </c>
      <c r="BC764" s="99">
        <v>-50.381631948053801</v>
      </c>
      <c r="BD764" s="86">
        <v>43756</v>
      </c>
      <c r="BE764" s="86">
        <v>43914</v>
      </c>
      <c r="BF764" s="95"/>
      <c r="BG764" s="86"/>
      <c r="BH764" s="3"/>
    </row>
    <row r="765" spans="1:60" x14ac:dyDescent="0.25">
      <c r="A765" s="3"/>
      <c r="B765" s="81" t="s">
        <v>1863</v>
      </c>
      <c r="C765" s="81" t="s">
        <v>4878</v>
      </c>
      <c r="D765" s="81" t="s">
        <v>781</v>
      </c>
      <c r="E765" s="82" t="s">
        <v>1165</v>
      </c>
      <c r="F765" s="82" t="s">
        <v>1111</v>
      </c>
      <c r="G765" s="83" t="s">
        <v>1119</v>
      </c>
      <c r="H765" s="84" t="s">
        <v>1142</v>
      </c>
      <c r="I765" s="85" t="s">
        <v>3480</v>
      </c>
      <c r="J765" s="85" t="s">
        <v>4879</v>
      </c>
      <c r="K765" s="3"/>
      <c r="L765" s="86">
        <v>44029</v>
      </c>
      <c r="M765" s="87">
        <v>896.88499999977603</v>
      </c>
      <c r="N765" s="88">
        <v>896.88499999977603</v>
      </c>
      <c r="O765" s="88">
        <v>1255.22140000015</v>
      </c>
      <c r="P765" s="89">
        <f t="shared" si="11"/>
        <v>0.71452335022305136</v>
      </c>
      <c r="Q765" s="86">
        <v>43756</v>
      </c>
      <c r="R765" s="90">
        <v>3438478.1170000001</v>
      </c>
      <c r="S765" s="90">
        <v>9842700.4992343709</v>
      </c>
      <c r="T765" s="3"/>
      <c r="U765" s="91">
        <v>-1.21882087732956E-2</v>
      </c>
      <c r="V765" s="92">
        <v>-4.6046267198107699E-2</v>
      </c>
      <c r="W765" s="91">
        <v>2.84523362442997E-2</v>
      </c>
      <c r="X765" s="92">
        <v>2.8537432403027201</v>
      </c>
      <c r="Y765" s="91">
        <v>-0.17162814505369201</v>
      </c>
      <c r="Z765" s="92">
        <v>0.98734140346641697</v>
      </c>
      <c r="AA765" s="91">
        <v>-0.26694687544019002</v>
      </c>
      <c r="AB765" s="92">
        <v>-5.7966591832227996</v>
      </c>
      <c r="AC765" s="91">
        <v>-0.27387910245131902</v>
      </c>
      <c r="AD765" s="92">
        <v>-2.0397142927395202</v>
      </c>
      <c r="AE765" s="91">
        <v>-0.216128497993923</v>
      </c>
      <c r="AF765" s="93">
        <v>-0.77344010470551405</v>
      </c>
      <c r="AG765" s="91">
        <v>1.15377457968862E-2</v>
      </c>
      <c r="AH765" s="92">
        <v>0.24754462756391099</v>
      </c>
      <c r="AI765" s="91">
        <v>-0.118950542426319</v>
      </c>
      <c r="AJ765" s="92">
        <v>2.58832143727341</v>
      </c>
      <c r="AK765" s="91">
        <v>-0.103114999999962</v>
      </c>
      <c r="AL765" s="91">
        <v>-3.09607737353872E-2</v>
      </c>
      <c r="AM765" s="92">
        <v>1.8613090126455101</v>
      </c>
      <c r="AN765" s="3"/>
      <c r="AO765" s="94">
        <v>0.11599231150830699</v>
      </c>
      <c r="AP765" s="94">
        <v>-0.12934089280955999</v>
      </c>
      <c r="AQ765" s="94">
        <v>0.19428130511922101</v>
      </c>
      <c r="AR765" s="94">
        <v>-0.205137134670513</v>
      </c>
      <c r="AS765" s="95">
        <v>5</v>
      </c>
      <c r="AT765" s="95">
        <v>7</v>
      </c>
      <c r="AU765" s="95">
        <v>6</v>
      </c>
      <c r="AV765" s="96">
        <v>6</v>
      </c>
      <c r="AW765" s="3"/>
      <c r="AX765" s="97">
        <v>0.35403876128024397</v>
      </c>
      <c r="AY765" s="98">
        <v>-0.64787817520846103</v>
      </c>
      <c r="AZ765" s="98">
        <v>-0.50312772849974896</v>
      </c>
      <c r="BA765" s="98">
        <v>-0.87933989073462704</v>
      </c>
      <c r="BB765" s="89">
        <v>3.6203965082131598E-2</v>
      </c>
      <c r="BC765" s="99">
        <v>-50.617787427734598</v>
      </c>
      <c r="BD765" s="86">
        <v>43756</v>
      </c>
      <c r="BE765" s="86">
        <v>43914</v>
      </c>
      <c r="BF765" s="95"/>
      <c r="BG765" s="86"/>
      <c r="BH765" s="3"/>
    </row>
    <row r="766" spans="1:60" x14ac:dyDescent="0.25">
      <c r="A766" s="3"/>
      <c r="B766" s="81" t="s">
        <v>1864</v>
      </c>
      <c r="C766" s="81" t="s">
        <v>4880</v>
      </c>
      <c r="D766" s="81" t="s">
        <v>781</v>
      </c>
      <c r="E766" s="82" t="s">
        <v>1235</v>
      </c>
      <c r="F766" s="82" t="s">
        <v>1111</v>
      </c>
      <c r="G766" s="83" t="s">
        <v>1119</v>
      </c>
      <c r="H766" s="84" t="s">
        <v>1142</v>
      </c>
      <c r="I766" s="85" t="s">
        <v>3480</v>
      </c>
      <c r="J766" s="85" t="s">
        <v>4881</v>
      </c>
      <c r="K766" s="3"/>
      <c r="L766" s="86">
        <v>44029</v>
      </c>
      <c r="M766" s="87">
        <v>892.67559999972605</v>
      </c>
      <c r="N766" s="88">
        <v>892.67559999972605</v>
      </c>
      <c r="O766" s="88">
        <v>1248.2305999994301</v>
      </c>
      <c r="P766" s="89">
        <f t="shared" si="11"/>
        <v>0.71515279308177004</v>
      </c>
      <c r="Q766" s="86">
        <v>43756</v>
      </c>
      <c r="R766" s="90">
        <v>199278.321</v>
      </c>
      <c r="S766" s="90">
        <v>212995.162465576</v>
      </c>
      <c r="T766" s="3"/>
      <c r="U766" s="91">
        <v>-1.2184424576844301E-2</v>
      </c>
      <c r="V766" s="92">
        <v>-4.5667847552977002E-2</v>
      </c>
      <c r="W766" s="91">
        <v>2.8572798086315701E-2</v>
      </c>
      <c r="X766" s="92">
        <v>2.8657894245043298</v>
      </c>
      <c r="Y766" s="91">
        <v>-0.17143279864365499</v>
      </c>
      <c r="Z766" s="92">
        <v>1.0068760444701199</v>
      </c>
      <c r="AA766" s="91">
        <v>-0.26523834600986401</v>
      </c>
      <c r="AB766" s="92">
        <v>-5.6258062401902897</v>
      </c>
      <c r="AC766" s="91">
        <v>-0.27179847281513497</v>
      </c>
      <c r="AD766" s="92">
        <v>-1.8316513291210901</v>
      </c>
      <c r="AE766" s="91">
        <v>-0.21260869595891599</v>
      </c>
      <c r="AF766" s="93">
        <v>-0.42145990120479798</v>
      </c>
      <c r="AG766" s="91">
        <v>1.16050487122266E-2</v>
      </c>
      <c r="AH766" s="92">
        <v>0.25427491909795202</v>
      </c>
      <c r="AI766" s="91">
        <v>-0.118302590782114</v>
      </c>
      <c r="AJ766" s="92">
        <v>2.6531166016939101</v>
      </c>
      <c r="AK766" s="91">
        <v>-0.11379001083973</v>
      </c>
      <c r="AL766" s="91">
        <v>-3.4385637745799599E-2</v>
      </c>
      <c r="AM766" s="92">
        <v>2.7483568864263401</v>
      </c>
      <c r="AN766" s="3"/>
      <c r="AO766" s="94">
        <v>0.11599663357090299</v>
      </c>
      <c r="AP766" s="94">
        <v>-0.129330733709212</v>
      </c>
      <c r="AQ766" s="94">
        <v>0.194421191114234</v>
      </c>
      <c r="AR766" s="94">
        <v>-0.20504123034246699</v>
      </c>
      <c r="AS766" s="95">
        <v>5</v>
      </c>
      <c r="AT766" s="95">
        <v>7</v>
      </c>
      <c r="AU766" s="95">
        <v>6</v>
      </c>
      <c r="AV766" s="96">
        <v>6</v>
      </c>
      <c r="AW766" s="3"/>
      <c r="AX766" s="97">
        <v>0.35407268675626302</v>
      </c>
      <c r="AY766" s="98">
        <v>-0.64289965863736098</v>
      </c>
      <c r="AZ766" s="98">
        <v>-0.48777320152339598</v>
      </c>
      <c r="BA766" s="98">
        <v>-0.87268069658875902</v>
      </c>
      <c r="BB766" s="89">
        <v>3.62074793583088E-2</v>
      </c>
      <c r="BC766" s="99">
        <v>-50.596428256074397</v>
      </c>
      <c r="BD766" s="86">
        <v>43756</v>
      </c>
      <c r="BE766" s="86">
        <v>43914</v>
      </c>
      <c r="BF766" s="95"/>
      <c r="BG766" s="86"/>
      <c r="BH766" s="3"/>
    </row>
    <row r="767" spans="1:60" x14ac:dyDescent="0.25">
      <c r="A767" s="3"/>
      <c r="B767" s="81" t="s">
        <v>1865</v>
      </c>
      <c r="C767" s="81" t="s">
        <v>4882</v>
      </c>
      <c r="D767" s="81" t="s">
        <v>781</v>
      </c>
      <c r="E767" s="82" t="s">
        <v>1172</v>
      </c>
      <c r="F767" s="82" t="s">
        <v>1111</v>
      </c>
      <c r="G767" s="83" t="s">
        <v>1119</v>
      </c>
      <c r="H767" s="84" t="s">
        <v>1142</v>
      </c>
      <c r="I767" s="85" t="s">
        <v>3480</v>
      </c>
      <c r="J767" s="85" t="s">
        <v>4883</v>
      </c>
      <c r="K767" s="3"/>
      <c r="L767" s="86">
        <v>44029</v>
      </c>
      <c r="M767" s="87">
        <v>913.77599999960501</v>
      </c>
      <c r="N767" s="88">
        <v>913.77599999960501</v>
      </c>
      <c r="O767" s="88">
        <v>1275.5375999994601</v>
      </c>
      <c r="P767" s="89">
        <f t="shared" si="11"/>
        <v>0.71638499719646975</v>
      </c>
      <c r="Q767" s="86">
        <v>43756</v>
      </c>
      <c r="R767" s="90">
        <v>6676138.9699999997</v>
      </c>
      <c r="S767" s="90">
        <v>7876056.8926250003</v>
      </c>
      <c r="T767" s="3"/>
      <c r="U767" s="91">
        <v>-1.21801879095074E-2</v>
      </c>
      <c r="V767" s="92">
        <v>-4.5244180819281603E-2</v>
      </c>
      <c r="W767" s="91">
        <v>2.87037035996036E-2</v>
      </c>
      <c r="X767" s="92">
        <v>2.8788799758331201</v>
      </c>
      <c r="Y767" s="91">
        <v>-0.17037946285738101</v>
      </c>
      <c r="Z767" s="92">
        <v>1.1122096230974401</v>
      </c>
      <c r="AA767" s="91">
        <v>-0.26392430320265697</v>
      </c>
      <c r="AB767" s="92">
        <v>-5.4944019594695401</v>
      </c>
      <c r="AC767" s="91">
        <v>-0.269724023075541</v>
      </c>
      <c r="AD767" s="92">
        <v>-1.6242063551617301</v>
      </c>
      <c r="AE767" s="91">
        <v>-0.20636943040328301</v>
      </c>
      <c r="AF767" s="93">
        <v>0.202466654358432</v>
      </c>
      <c r="AG767" s="91">
        <v>1.16776664672216E-2</v>
      </c>
      <c r="AH767" s="92">
        <v>0.26153669459745299</v>
      </c>
      <c r="AI767" s="91">
        <v>-0.11752213640560499</v>
      </c>
      <c r="AJ767" s="92">
        <v>2.7311620393447802</v>
      </c>
      <c r="AK767" s="91">
        <v>-9.2082248500519201E-2</v>
      </c>
      <c r="AL767" s="91">
        <v>-2.7530866530469201E-2</v>
      </c>
      <c r="AM767" s="92">
        <v>2.9645841625897398</v>
      </c>
      <c r="AN767" s="3"/>
      <c r="AO767" s="94">
        <v>0.116001360751397</v>
      </c>
      <c r="AP767" s="94">
        <v>-0.129319536352414</v>
      </c>
      <c r="AQ767" s="94">
        <v>0.194572473053995</v>
      </c>
      <c r="AR767" s="94">
        <v>-0.20493708601396099</v>
      </c>
      <c r="AS767" s="95">
        <v>5</v>
      </c>
      <c r="AT767" s="95">
        <v>7</v>
      </c>
      <c r="AU767" s="95">
        <v>6</v>
      </c>
      <c r="AV767" s="96">
        <v>6</v>
      </c>
      <c r="AW767" s="3"/>
      <c r="AX767" s="97">
        <v>0.353910667073214</v>
      </c>
      <c r="AY767" s="98">
        <v>-0.63960814743859395</v>
      </c>
      <c r="AZ767" s="98">
        <v>-0.47692907478676699</v>
      </c>
      <c r="BA767" s="98">
        <v>-0.86843374004001805</v>
      </c>
      <c r="BB767" s="89">
        <v>3.6191346071464098E-2</v>
      </c>
      <c r="BC767" s="99">
        <v>-50.535397780477098</v>
      </c>
      <c r="BD767" s="86">
        <v>43756</v>
      </c>
      <c r="BE767" s="86">
        <v>43914</v>
      </c>
      <c r="BF767" s="95"/>
      <c r="BG767" s="86"/>
      <c r="BH767" s="3"/>
    </row>
    <row r="768" spans="1:60" x14ac:dyDescent="0.25">
      <c r="A768" s="3"/>
      <c r="B768" s="81" t="s">
        <v>1866</v>
      </c>
      <c r="C768" s="81" t="s">
        <v>4884</v>
      </c>
      <c r="D768" s="81" t="s">
        <v>781</v>
      </c>
      <c r="E768" s="82" t="s">
        <v>1166</v>
      </c>
      <c r="F768" s="82" t="s">
        <v>1111</v>
      </c>
      <c r="G768" s="83" t="s">
        <v>1119</v>
      </c>
      <c r="H768" s="84" t="s">
        <v>1142</v>
      </c>
      <c r="I768" s="85" t="s">
        <v>3480</v>
      </c>
      <c r="J768" s="85" t="s">
        <v>4885</v>
      </c>
      <c r="K768" s="3"/>
      <c r="L768" s="86">
        <v>44029</v>
      </c>
      <c r="M768" s="87">
        <v>970.058400000446</v>
      </c>
      <c r="N768" s="88">
        <v>970.058400000446</v>
      </c>
      <c r="O768" s="88">
        <v>1366.8677999991901</v>
      </c>
      <c r="P768" s="89">
        <f t="shared" si="11"/>
        <v>0.70969438302740084</v>
      </c>
      <c r="Q768" s="86">
        <v>43756</v>
      </c>
      <c r="R768" s="90">
        <v>35529713.027000003</v>
      </c>
      <c r="S768" s="90">
        <v>55512684.251062497</v>
      </c>
      <c r="T768" s="3"/>
      <c r="U768" s="91">
        <v>-1.2202736746076E-2</v>
      </c>
      <c r="V768" s="92">
        <v>-4.7499064476141897E-2</v>
      </c>
      <c r="W768" s="91">
        <v>2.80010631231562E-2</v>
      </c>
      <c r="X768" s="92">
        <v>2.8086159281883698</v>
      </c>
      <c r="Y768" s="91">
        <v>-0.17692284913850001</v>
      </c>
      <c r="Z768" s="92">
        <v>0.45787099498556899</v>
      </c>
      <c r="AA768" s="91">
        <v>-0.27146172704320598</v>
      </c>
      <c r="AB768" s="92">
        <v>-6.2481443435244701</v>
      </c>
      <c r="AC768" s="91">
        <v>-0.28187223736400502</v>
      </c>
      <c r="AD768" s="92">
        <v>-2.8390277840080702</v>
      </c>
      <c r="AE768" s="91">
        <v>-0.22232077577238701</v>
      </c>
      <c r="AF768" s="93">
        <v>-1.3926678825519001</v>
      </c>
      <c r="AG768" s="91">
        <v>1.12862129444693E-2</v>
      </c>
      <c r="AH768" s="92">
        <v>0.22239134232222599</v>
      </c>
      <c r="AI768" s="91">
        <v>-0.121775037478074</v>
      </c>
      <c r="AJ768" s="92">
        <v>2.3058719320979399</v>
      </c>
      <c r="AK768" s="91">
        <v>-2.99415999998018E-2</v>
      </c>
      <c r="AL768" s="91">
        <v>-3.3749402264220399E-3</v>
      </c>
      <c r="AM768" s="92">
        <v>3.8504332432276001</v>
      </c>
      <c r="AN768" s="3"/>
      <c r="AO768" s="94">
        <v>0.11597586941396</v>
      </c>
      <c r="AP768" s="94">
        <v>-0.12937904006233999</v>
      </c>
      <c r="AQ768" s="94">
        <v>0.19375739558396199</v>
      </c>
      <c r="AR768" s="94">
        <v>-0.20549772404512601</v>
      </c>
      <c r="AS768" s="95">
        <v>5</v>
      </c>
      <c r="AT768" s="95">
        <v>7</v>
      </c>
      <c r="AU768" s="95">
        <v>6</v>
      </c>
      <c r="AV768" s="96">
        <v>6</v>
      </c>
      <c r="AW768" s="3"/>
      <c r="AX768" s="97">
        <v>0.354803333719028</v>
      </c>
      <c r="AY768" s="98">
        <v>-0.65862573679896697</v>
      </c>
      <c r="AZ768" s="98">
        <v>-0.53846057491955401</v>
      </c>
      <c r="BA768" s="98">
        <v>-0.89297670496216597</v>
      </c>
      <c r="BB768" s="89">
        <v>3.62800612430874E-2</v>
      </c>
      <c r="BC768" s="99">
        <v>-50.868898952787298</v>
      </c>
      <c r="BD768" s="86">
        <v>43756</v>
      </c>
      <c r="BE768" s="86">
        <v>43914</v>
      </c>
      <c r="BF768" s="95"/>
      <c r="BG768" s="86"/>
      <c r="BH768" s="3"/>
    </row>
    <row r="769" spans="1:60" x14ac:dyDescent="0.25">
      <c r="A769" s="3"/>
      <c r="B769" s="81" t="s">
        <v>1867</v>
      </c>
      <c r="C769" s="81" t="s">
        <v>4886</v>
      </c>
      <c r="D769" s="81" t="s">
        <v>781</v>
      </c>
      <c r="E769" s="82" t="s">
        <v>1236</v>
      </c>
      <c r="F769" s="82" t="s">
        <v>1111</v>
      </c>
      <c r="G769" s="83" t="s">
        <v>1119</v>
      </c>
      <c r="H769" s="84" t="s">
        <v>1142</v>
      </c>
      <c r="I769" s="85" t="s">
        <v>3480</v>
      </c>
      <c r="J769" s="85" t="s">
        <v>4887</v>
      </c>
      <c r="K769" s="3"/>
      <c r="L769" s="86">
        <v>44029</v>
      </c>
      <c r="M769" s="87">
        <v>1043.7631000000999</v>
      </c>
      <c r="N769" s="88">
        <v>1043.7631000000999</v>
      </c>
      <c r="O769" s="88">
        <v>1468.21990000084</v>
      </c>
      <c r="P769" s="89">
        <f t="shared" si="11"/>
        <v>0.71090379581389873</v>
      </c>
      <c r="Q769" s="86">
        <v>43756</v>
      </c>
      <c r="R769" s="90">
        <v>1006392.903</v>
      </c>
      <c r="S769" s="90">
        <v>1071721.6860078101</v>
      </c>
      <c r="T769" s="3"/>
      <c r="U769" s="91">
        <v>-1.2196557688184799E-2</v>
      </c>
      <c r="V769" s="92">
        <v>-4.6881158687028801E-2</v>
      </c>
      <c r="W769" s="91">
        <v>2.8193272099088101E-2</v>
      </c>
      <c r="X769" s="92">
        <v>2.82783682578156</v>
      </c>
      <c r="Y769" s="91">
        <v>-0.17598875174560799</v>
      </c>
      <c r="Z769" s="92">
        <v>0.55128073427476898</v>
      </c>
      <c r="AA769" s="91">
        <v>-0.26979573775955901</v>
      </c>
      <c r="AB769" s="92">
        <v>-6.0815454151597796</v>
      </c>
      <c r="AC769" s="91">
        <v>-0.27858696745271999</v>
      </c>
      <c r="AD769" s="92">
        <v>-2.5105007928796099</v>
      </c>
      <c r="AE769" s="91">
        <v>-0.21698021698568501</v>
      </c>
      <c r="AF769" s="93">
        <v>-0.85861200388171699</v>
      </c>
      <c r="AG769" s="91">
        <v>1.1393256545488799E-2</v>
      </c>
      <c r="AH769" s="92">
        <v>0.23309570242418001</v>
      </c>
      <c r="AI769" s="91">
        <v>-0.12068506093244701</v>
      </c>
      <c r="AJ769" s="92">
        <v>2.41486958666064</v>
      </c>
      <c r="AK769" s="91">
        <v>4.3763100000433E-2</v>
      </c>
      <c r="AL769" s="91">
        <v>4.7747353983140801E-3</v>
      </c>
      <c r="AM769" s="92">
        <v>11.2209032432584</v>
      </c>
      <c r="AN769" s="3"/>
      <c r="AO769" s="94">
        <v>0.115982835981413</v>
      </c>
      <c r="AP769" s="94">
        <v>-0.12936279056157199</v>
      </c>
      <c r="AQ769" s="94">
        <v>0.193980307496677</v>
      </c>
      <c r="AR769" s="94">
        <v>-0.205343906063645</v>
      </c>
      <c r="AS769" s="95">
        <v>5</v>
      </c>
      <c r="AT769" s="95">
        <v>7</v>
      </c>
      <c r="AU769" s="95">
        <v>6</v>
      </c>
      <c r="AV769" s="96">
        <v>6</v>
      </c>
      <c r="AW769" s="3"/>
      <c r="AX769" s="97">
        <v>0.35479670897359</v>
      </c>
      <c r="AY769" s="98">
        <v>-0.65398122903479805</v>
      </c>
      <c r="AZ769" s="98">
        <v>-0.523979616729775</v>
      </c>
      <c r="BA769" s="98">
        <v>-0.88689101261297798</v>
      </c>
      <c r="BB769" s="89">
        <v>3.6279746105392398E-2</v>
      </c>
      <c r="BC769" s="99">
        <v>-50.820432279957501</v>
      </c>
      <c r="BD769" s="86">
        <v>43756</v>
      </c>
      <c r="BE769" s="86">
        <v>43914</v>
      </c>
      <c r="BF769" s="95"/>
      <c r="BG769" s="86"/>
      <c r="BH769" s="3"/>
    </row>
    <row r="770" spans="1:60" x14ac:dyDescent="0.25">
      <c r="A770" s="3"/>
      <c r="B770" s="81" t="s">
        <v>180</v>
      </c>
      <c r="C770" s="81" t="s">
        <v>4888</v>
      </c>
      <c r="D770" s="81" t="s">
        <v>781</v>
      </c>
      <c r="E770" s="82" t="s">
        <v>1180</v>
      </c>
      <c r="F770" s="82" t="s">
        <v>1111</v>
      </c>
      <c r="G770" s="83" t="s">
        <v>1119</v>
      </c>
      <c r="H770" s="84" t="s">
        <v>1142</v>
      </c>
      <c r="I770" s="85" t="s">
        <v>3480</v>
      </c>
      <c r="J770" s="85" t="s">
        <v>4889</v>
      </c>
      <c r="K770" s="3"/>
      <c r="L770" s="86">
        <v>44029</v>
      </c>
      <c r="M770" s="87">
        <v>657.98570000007703</v>
      </c>
      <c r="N770" s="88">
        <v>657.98570000007703</v>
      </c>
      <c r="O770" s="88">
        <v>921.39059999957703</v>
      </c>
      <c r="P770" s="89">
        <f t="shared" si="11"/>
        <v>0.71412243623972183</v>
      </c>
      <c r="Q770" s="86">
        <v>43756</v>
      </c>
      <c r="R770" s="90">
        <v>48516558.566</v>
      </c>
      <c r="S770" s="90">
        <v>61904242.975937501</v>
      </c>
      <c r="T770" s="3"/>
      <c r="U770" s="91">
        <v>-1.2180173243905299E-2</v>
      </c>
      <c r="V770" s="92">
        <v>-4.5242714259075001E-2</v>
      </c>
      <c r="W770" s="91">
        <v>2.8703483378194498E-2</v>
      </c>
      <c r="X770" s="92">
        <v>2.8788579536921999</v>
      </c>
      <c r="Y770" s="91">
        <v>-0.173504931506759</v>
      </c>
      <c r="Z770" s="92">
        <v>0.79966275815968402</v>
      </c>
      <c r="AA770" s="91">
        <v>-0.26535825393511903</v>
      </c>
      <c r="AB770" s="92">
        <v>-5.6377970327157501</v>
      </c>
      <c r="AC770" s="91">
        <v>-0.26979781505011502</v>
      </c>
      <c r="AD770" s="92">
        <v>-1.6315855526190699</v>
      </c>
      <c r="AE770" s="91"/>
      <c r="AF770" s="93"/>
      <c r="AG770" s="91">
        <v>1.16779073505313E-2</v>
      </c>
      <c r="AH770" s="92">
        <v>0.26156078292842699</v>
      </c>
      <c r="AI770" s="91">
        <v>-0.11778686259553101</v>
      </c>
      <c r="AJ770" s="92">
        <v>2.7046894203522198</v>
      </c>
      <c r="AK770" s="91">
        <v>-0.33013463975454199</v>
      </c>
      <c r="AL770" s="91">
        <v>-0.14787105589130101</v>
      </c>
      <c r="AM770" s="92">
        <v>-3.9742876378004399</v>
      </c>
      <c r="AN770" s="3"/>
      <c r="AO770" s="94">
        <v>0.116001396050706</v>
      </c>
      <c r="AP770" s="94">
        <v>-0.12931946972093999</v>
      </c>
      <c r="AQ770" s="94">
        <v>0.19457244927791201</v>
      </c>
      <c r="AR770" s="94">
        <v>-0.204936514897854</v>
      </c>
      <c r="AS770" s="95">
        <v>5</v>
      </c>
      <c r="AT770" s="95">
        <v>7</v>
      </c>
      <c r="AU770" s="95">
        <v>6</v>
      </c>
      <c r="AV770" s="96">
        <v>6</v>
      </c>
      <c r="AW770" s="3"/>
      <c r="AX770" s="97">
        <v>0.35477933426620401</v>
      </c>
      <c r="AY770" s="98">
        <v>-0.641610846436379</v>
      </c>
      <c r="AZ770" s="98">
        <v>-0.48541939841607001</v>
      </c>
      <c r="BA770" s="98">
        <v>-0.87066551007501403</v>
      </c>
      <c r="BB770" s="89">
        <v>3.62789318084469E-2</v>
      </c>
      <c r="BC770" s="99">
        <v>-50.691617648350103</v>
      </c>
      <c r="BD770" s="86">
        <v>43756</v>
      </c>
      <c r="BE770" s="86">
        <v>43914</v>
      </c>
      <c r="BF770" s="95"/>
      <c r="BG770" s="86"/>
      <c r="BH770" s="3"/>
    </row>
    <row r="771" spans="1:60" x14ac:dyDescent="0.25">
      <c r="A771" s="3"/>
      <c r="B771" s="81" t="s">
        <v>181</v>
      </c>
      <c r="C771" s="81" t="s">
        <v>4890</v>
      </c>
      <c r="D771" s="81" t="s">
        <v>782</v>
      </c>
      <c r="E771" s="82" t="s">
        <v>1162</v>
      </c>
      <c r="F771" s="82" t="s">
        <v>1097</v>
      </c>
      <c r="G771" s="83" t="s">
        <v>1120</v>
      </c>
      <c r="H771" s="84" t="s">
        <v>1128</v>
      </c>
      <c r="I771" s="85" t="s">
        <v>3480</v>
      </c>
      <c r="J771" s="85" t="s">
        <v>4891</v>
      </c>
      <c r="K771" s="3"/>
      <c r="L771" s="86">
        <v>44029</v>
      </c>
      <c r="M771" s="87">
        <v>681.50769999995805</v>
      </c>
      <c r="N771" s="88">
        <v>681.50769999995805</v>
      </c>
      <c r="O771" s="88">
        <v>895.65940000023704</v>
      </c>
      <c r="P771" s="89">
        <f t="shared" si="11"/>
        <v>0.76090051642374068</v>
      </c>
      <c r="Q771" s="86">
        <v>43756</v>
      </c>
      <c r="R771" s="90">
        <v>84610.451000000001</v>
      </c>
      <c r="S771" s="90">
        <v>85446.6752290039</v>
      </c>
      <c r="T771" s="3"/>
      <c r="U771" s="91">
        <v>-1.1478899338726501E-2</v>
      </c>
      <c r="V771" s="92">
        <v>2.48846762588073E-2</v>
      </c>
      <c r="W771" s="91">
        <v>-2.4710335637792001E-3</v>
      </c>
      <c r="X771" s="92">
        <v>-0.23859374050516599</v>
      </c>
      <c r="Y771" s="91">
        <v>-0.19261739583540499</v>
      </c>
      <c r="Z771" s="92">
        <v>-1.1115836747048899</v>
      </c>
      <c r="AA771" s="91">
        <v>-0.22174954207643199</v>
      </c>
      <c r="AB771" s="92">
        <v>-1.2769258468470099</v>
      </c>
      <c r="AC771" s="91">
        <v>-0.29051511144090902</v>
      </c>
      <c r="AD771" s="92">
        <v>-3.7033151916984899</v>
      </c>
      <c r="AE771" s="91"/>
      <c r="AF771" s="93"/>
      <c r="AG771" s="91">
        <v>5.6691652916924804E-3</v>
      </c>
      <c r="AH771" s="92">
        <v>-0.33931342295545602</v>
      </c>
      <c r="AI771" s="91">
        <v>-0.15783865408869999</v>
      </c>
      <c r="AJ771" s="92">
        <v>-1.3004897289647499</v>
      </c>
      <c r="AK771" s="91">
        <v>-0.31849229999992501</v>
      </c>
      <c r="AL771" s="91">
        <v>-0.12674205980511</v>
      </c>
      <c r="AM771" s="92">
        <v>-4.0119790952303402</v>
      </c>
      <c r="AN771" s="3"/>
      <c r="AO771" s="94">
        <v>7.9611215902332305E-2</v>
      </c>
      <c r="AP771" s="94">
        <v>-0.14208012120347099</v>
      </c>
      <c r="AQ771" s="94">
        <v>0.13743051965502701</v>
      </c>
      <c r="AR771" s="94">
        <v>-0.15648557383072301</v>
      </c>
      <c r="AS771" s="95">
        <v>5</v>
      </c>
      <c r="AT771" s="95">
        <v>7</v>
      </c>
      <c r="AU771" s="95">
        <v>3</v>
      </c>
      <c r="AV771" s="96">
        <v>9</v>
      </c>
      <c r="AW771" s="3"/>
      <c r="AX771" s="97">
        <v>0.34433432544581599</v>
      </c>
      <c r="AY771" s="98">
        <v>-0.537568402939542</v>
      </c>
      <c r="AZ771" s="98">
        <v>-0.93777145683361596</v>
      </c>
      <c r="BA771" s="98">
        <v>-0.71037497911129299</v>
      </c>
      <c r="BB771" s="89">
        <v>3.4932468318584098E-2</v>
      </c>
      <c r="BC771" s="99">
        <v>-44.644102434511304</v>
      </c>
      <c r="BD771" s="86">
        <v>43756</v>
      </c>
      <c r="BE771" s="86">
        <v>43908</v>
      </c>
      <c r="BF771" s="95"/>
      <c r="BG771" s="86"/>
      <c r="BH771" s="3"/>
    </row>
    <row r="772" spans="1:60" x14ac:dyDescent="0.25">
      <c r="A772" s="3"/>
      <c r="B772" s="81" t="s">
        <v>182</v>
      </c>
      <c r="C772" s="81" t="s">
        <v>4892</v>
      </c>
      <c r="D772" s="81" t="s">
        <v>782</v>
      </c>
      <c r="E772" s="82" t="s">
        <v>1185</v>
      </c>
      <c r="F772" s="82" t="s">
        <v>1097</v>
      </c>
      <c r="G772" s="83" t="s">
        <v>1120</v>
      </c>
      <c r="H772" s="84" t="s">
        <v>1128</v>
      </c>
      <c r="I772" s="85" t="s">
        <v>3480</v>
      </c>
      <c r="J772" s="85" t="s">
        <v>4893</v>
      </c>
      <c r="K772" s="3"/>
      <c r="L772" s="86">
        <v>44029</v>
      </c>
      <c r="M772" s="87">
        <v>727.30069999955595</v>
      </c>
      <c r="N772" s="88">
        <v>727.30069999955595</v>
      </c>
      <c r="O772" s="88">
        <v>945.40600000042502</v>
      </c>
      <c r="P772" s="89">
        <f t="shared" si="11"/>
        <v>0.76929985635719356</v>
      </c>
      <c r="Q772" s="86">
        <v>43756</v>
      </c>
      <c r="R772" s="90">
        <v>43717284.425999999</v>
      </c>
      <c r="S772" s="90">
        <v>57872901.7346875</v>
      </c>
      <c r="T772" s="3"/>
      <c r="U772" s="91">
        <v>-1.14382451929487E-2</v>
      </c>
      <c r="V772" s="92">
        <v>2.8950090836588099E-2</v>
      </c>
      <c r="W772" s="91">
        <v>-1.2396261818139499E-3</v>
      </c>
      <c r="X772" s="92">
        <v>-0.115453002308641</v>
      </c>
      <c r="Y772" s="91">
        <v>-0.18660010803607299</v>
      </c>
      <c r="Z772" s="92">
        <v>-0.50985489477170598</v>
      </c>
      <c r="AA772" s="91">
        <v>-0.21085409310588099</v>
      </c>
      <c r="AB772" s="92">
        <v>-0.187380949791986</v>
      </c>
      <c r="AC772" s="91">
        <v>-0.29228378916013797</v>
      </c>
      <c r="AD772" s="92">
        <v>-3.8801829636213401</v>
      </c>
      <c r="AE772" s="91"/>
      <c r="AF772" s="93"/>
      <c r="AG772" s="91">
        <v>6.3722549803060203E-3</v>
      </c>
      <c r="AH772" s="92">
        <v>-0.26900445409410201</v>
      </c>
      <c r="AI772" s="91">
        <v>-0.15096668647762301</v>
      </c>
      <c r="AJ772" s="92">
        <v>-0.61329296785697796</v>
      </c>
      <c r="AK772" s="91">
        <v>-0.27269930000067699</v>
      </c>
      <c r="AL772" s="91">
        <v>-0.10007248842972299</v>
      </c>
      <c r="AM772" s="92">
        <v>-5.4366074473364296</v>
      </c>
      <c r="AN772" s="3"/>
      <c r="AO772" s="94">
        <v>7.9655479432403795E-2</v>
      </c>
      <c r="AP772" s="94">
        <v>-0.14197443280689201</v>
      </c>
      <c r="AQ772" s="94">
        <v>0.138892028180708</v>
      </c>
      <c r="AR772" s="94">
        <v>-0.15543606096703999</v>
      </c>
      <c r="AS772" s="95">
        <v>5</v>
      </c>
      <c r="AT772" s="95">
        <v>7</v>
      </c>
      <c r="AU772" s="95">
        <v>3</v>
      </c>
      <c r="AV772" s="96">
        <v>9</v>
      </c>
      <c r="AW772" s="3"/>
      <c r="AX772" s="97">
        <v>0.34427353074599498</v>
      </c>
      <c r="AY772" s="98">
        <v>-0.50624113700814599</v>
      </c>
      <c r="AZ772" s="98">
        <v>-0.24982825488268601</v>
      </c>
      <c r="BA772" s="98">
        <v>-0.66994861292187102</v>
      </c>
      <c r="BB772" s="89">
        <v>3.4928726527177802E-2</v>
      </c>
      <c r="BC772" s="99">
        <v>-44.308593345107496</v>
      </c>
      <c r="BD772" s="86">
        <v>43756</v>
      </c>
      <c r="BE772" s="86">
        <v>43908</v>
      </c>
      <c r="BF772" s="95"/>
      <c r="BG772" s="86"/>
      <c r="BH772" s="3"/>
    </row>
    <row r="773" spans="1:60" x14ac:dyDescent="0.25">
      <c r="A773" s="3"/>
      <c r="B773" s="81" t="s">
        <v>1868</v>
      </c>
      <c r="C773" s="81" t="s">
        <v>4894</v>
      </c>
      <c r="D773" s="81" t="s">
        <v>782</v>
      </c>
      <c r="E773" s="82" t="s">
        <v>1273</v>
      </c>
      <c r="F773" s="82" t="s">
        <v>1097</v>
      </c>
      <c r="G773" s="83" t="s">
        <v>1120</v>
      </c>
      <c r="H773" s="84" t="s">
        <v>1128</v>
      </c>
      <c r="I773" s="85" t="s">
        <v>3480</v>
      </c>
      <c r="J773" s="85" t="s">
        <v>1096</v>
      </c>
      <c r="K773" s="3"/>
      <c r="L773" s="86">
        <v>44029</v>
      </c>
      <c r="M773" s="87">
        <v>668.51690000016197</v>
      </c>
      <c r="N773" s="88">
        <v>668.51690000016197</v>
      </c>
      <c r="O773" s="88"/>
      <c r="P773" s="89" t="str">
        <f t="shared" si="11"/>
        <v/>
      </c>
      <c r="Q773" s="86"/>
      <c r="R773" s="90">
        <v>787812.60499999998</v>
      </c>
      <c r="S773" s="90"/>
      <c r="T773" s="3"/>
      <c r="U773" s="91">
        <v>-1.1519608603521201E-2</v>
      </c>
      <c r="V773" s="92">
        <v>2.0813749779335901E-2</v>
      </c>
      <c r="W773" s="91">
        <v>-3.6997052457081701E-3</v>
      </c>
      <c r="X773" s="92">
        <v>-0.36146090869806402</v>
      </c>
      <c r="Y773" s="91"/>
      <c r="Z773" s="92"/>
      <c r="AA773" s="91"/>
      <c r="AB773" s="92"/>
      <c r="AC773" s="91"/>
      <c r="AD773" s="92"/>
      <c r="AE773" s="91"/>
      <c r="AF773" s="93"/>
      <c r="AG773" s="91">
        <v>4.9669819945847796E-3</v>
      </c>
      <c r="AH773" s="92">
        <v>-0.40953175266622599</v>
      </c>
      <c r="AI773" s="91"/>
      <c r="AJ773" s="92"/>
      <c r="AK773" s="91">
        <v>-0.18569120826956401</v>
      </c>
      <c r="AL773" s="91">
        <v>-0.37271168197388799</v>
      </c>
      <c r="AM773" s="92">
        <v>-4.3081784815585698</v>
      </c>
      <c r="AN773" s="3"/>
      <c r="AO773" s="94">
        <v>7.9566775260900599E-2</v>
      </c>
      <c r="AP773" s="94">
        <v>-0.14218594314574101</v>
      </c>
      <c r="AQ773" s="94">
        <v>0.13271090912719999</v>
      </c>
      <c r="AR773" s="94">
        <v>-0.16413118267257201</v>
      </c>
      <c r="AS773" s="95"/>
      <c r="AT773" s="95"/>
      <c r="AU773" s="95"/>
      <c r="AV773" s="96"/>
      <c r="AW773" s="3"/>
      <c r="AX773" s="97"/>
      <c r="AY773" s="98"/>
      <c r="AZ773" s="98"/>
      <c r="BA773" s="98"/>
      <c r="BB773" s="89"/>
      <c r="BC773" s="99">
        <v>-38.431930621911299</v>
      </c>
      <c r="BD773" s="86">
        <v>43874</v>
      </c>
      <c r="BE773" s="86">
        <v>43908</v>
      </c>
      <c r="BF773" s="95"/>
      <c r="BG773" s="86"/>
      <c r="BH773" s="3"/>
    </row>
    <row r="774" spans="1:60" x14ac:dyDescent="0.25">
      <c r="A774" s="3"/>
      <c r="B774" s="81" t="s">
        <v>1869</v>
      </c>
      <c r="C774" s="81" t="s">
        <v>4895</v>
      </c>
      <c r="D774" s="81" t="s">
        <v>782</v>
      </c>
      <c r="E774" s="82" t="s">
        <v>1207</v>
      </c>
      <c r="F774" s="82" t="s">
        <v>1097</v>
      </c>
      <c r="G774" s="83" t="s">
        <v>1120</v>
      </c>
      <c r="H774" s="84" t="s">
        <v>1128</v>
      </c>
      <c r="I774" s="85" t="s">
        <v>3480</v>
      </c>
      <c r="J774" s="85" t="s">
        <v>4896</v>
      </c>
      <c r="K774" s="3"/>
      <c r="L774" s="86">
        <v>44029</v>
      </c>
      <c r="M774" s="87">
        <v>683.87229999992996</v>
      </c>
      <c r="N774" s="88">
        <v>683.87229999992996</v>
      </c>
      <c r="O774" s="88">
        <v>945.83069999981706</v>
      </c>
      <c r="P774" s="89">
        <f t="shared" si="11"/>
        <v>0.72303880599356973</v>
      </c>
      <c r="Q774" s="86">
        <v>43756</v>
      </c>
      <c r="R774" s="90">
        <v>587373.53399999999</v>
      </c>
      <c r="S774" s="90">
        <v>694579.64930956997</v>
      </c>
      <c r="T774" s="3"/>
      <c r="U774" s="91">
        <v>-1.15188233148729E-2</v>
      </c>
      <c r="V774" s="92">
        <v>2.0892278644169E-2</v>
      </c>
      <c r="W774" s="91">
        <v>-3.67920813187084E-3</v>
      </c>
      <c r="X774" s="92">
        <v>-0.35941119731433002</v>
      </c>
      <c r="Y774" s="91">
        <v>-0.22698395330458901</v>
      </c>
      <c r="Z774" s="92">
        <v>-4.5482394216232898</v>
      </c>
      <c r="AA774" s="91">
        <v>-0.26390991072083098</v>
      </c>
      <c r="AB774" s="92">
        <v>-5.4929627112869603</v>
      </c>
      <c r="AC774" s="91"/>
      <c r="AD774" s="92"/>
      <c r="AE774" s="91"/>
      <c r="AF774" s="93"/>
      <c r="AG774" s="91">
        <v>4.9786593190219702E-3</v>
      </c>
      <c r="AH774" s="92">
        <v>-0.40836402022250701</v>
      </c>
      <c r="AI774" s="91">
        <v>-0.19448484223801599</v>
      </c>
      <c r="AJ774" s="92">
        <v>-4.96510854389635</v>
      </c>
      <c r="AK774" s="91">
        <v>-0.31626991585741099</v>
      </c>
      <c r="AL774" s="91">
        <v>-0.23595203603064899</v>
      </c>
      <c r="AM774" s="92">
        <v>-7.61908640223555</v>
      </c>
      <c r="AN774" s="3"/>
      <c r="AO774" s="94">
        <v>7.9567475118892603E-2</v>
      </c>
      <c r="AP774" s="94">
        <v>-0.14218429072483599</v>
      </c>
      <c r="AQ774" s="94">
        <v>0.13273486733494799</v>
      </c>
      <c r="AR774" s="94">
        <v>-0.16411354666721301</v>
      </c>
      <c r="AS774" s="95">
        <v>5</v>
      </c>
      <c r="AT774" s="95">
        <v>7</v>
      </c>
      <c r="AU774" s="95">
        <v>2</v>
      </c>
      <c r="AV774" s="96">
        <v>10</v>
      </c>
      <c r="AW774" s="3"/>
      <c r="AX774" s="97">
        <v>0.34391688716830698</v>
      </c>
      <c r="AY774" s="98">
        <v>-0.66607338885114598</v>
      </c>
      <c r="AZ774" s="98">
        <v>-3.1576174444817302</v>
      </c>
      <c r="BA774" s="98">
        <v>-0.87412456795936999</v>
      </c>
      <c r="BB774" s="89">
        <v>3.4879459060102799E-2</v>
      </c>
      <c r="BC774" s="99">
        <v>-45.337183493829798</v>
      </c>
      <c r="BD774" s="86">
        <v>43756</v>
      </c>
      <c r="BE774" s="86">
        <v>43908</v>
      </c>
      <c r="BF774" s="95"/>
      <c r="BG774" s="86"/>
      <c r="BH774" s="3"/>
    </row>
    <row r="775" spans="1:60" x14ac:dyDescent="0.25">
      <c r="A775" s="3"/>
      <c r="B775" s="81" t="s">
        <v>183</v>
      </c>
      <c r="C775" s="81" t="s">
        <v>4897</v>
      </c>
      <c r="D775" s="81" t="s">
        <v>782</v>
      </c>
      <c r="E775" s="82" t="s">
        <v>1179</v>
      </c>
      <c r="F775" s="82" t="s">
        <v>1097</v>
      </c>
      <c r="G775" s="83" t="s">
        <v>1120</v>
      </c>
      <c r="H775" s="84" t="s">
        <v>1128</v>
      </c>
      <c r="I775" s="85" t="s">
        <v>3480</v>
      </c>
      <c r="J775" s="85" t="s">
        <v>4898</v>
      </c>
      <c r="K775" s="3"/>
      <c r="L775" s="86">
        <v>44029</v>
      </c>
      <c r="M775" s="87">
        <v>592.663200000301</v>
      </c>
      <c r="N775" s="88">
        <v>592.663200000301</v>
      </c>
      <c r="O775" s="88">
        <v>821.340099999681</v>
      </c>
      <c r="P775" s="89">
        <f t="shared" ref="P775:P838" si="12">IFERROR(N775/O775,"")</f>
        <v>0.72158074347098256</v>
      </c>
      <c r="Q775" s="86">
        <v>43756</v>
      </c>
      <c r="R775" s="90">
        <v>0</v>
      </c>
      <c r="S775" s="90">
        <v>9214268.5756250005</v>
      </c>
      <c r="T775" s="3"/>
      <c r="U775" s="91">
        <v>0</v>
      </c>
      <c r="V775" s="92">
        <v>1.17277461013146</v>
      </c>
      <c r="W775" s="91">
        <v>0</v>
      </c>
      <c r="X775" s="92">
        <v>8.5096158727537806E-3</v>
      </c>
      <c r="Y775" s="91">
        <v>-0.23347973180003501</v>
      </c>
      <c r="Z775" s="92">
        <v>-5.1978172711678798</v>
      </c>
      <c r="AA775" s="91">
        <v>-0.26055810057267098</v>
      </c>
      <c r="AB775" s="92">
        <v>-5.15778169647092</v>
      </c>
      <c r="AC775" s="91">
        <v>-0.33950627396581701</v>
      </c>
      <c r="AD775" s="92">
        <v>-8.6024314441892802</v>
      </c>
      <c r="AE775" s="91"/>
      <c r="AF775" s="93"/>
      <c r="AG775" s="91">
        <v>0</v>
      </c>
      <c r="AH775" s="92">
        <v>-0.90622995212470403</v>
      </c>
      <c r="AI775" s="91">
        <v>-0.200294912090758</v>
      </c>
      <c r="AJ775" s="92">
        <v>-5.54611552917049</v>
      </c>
      <c r="AK775" s="91">
        <v>-0.40733680000004802</v>
      </c>
      <c r="AL775" s="91">
        <v>-0.18356917339406201</v>
      </c>
      <c r="AM775" s="92">
        <v>-8.9535490825364796</v>
      </c>
      <c r="AN775" s="3"/>
      <c r="AO775" s="94">
        <v>7.9643573169960305E-2</v>
      </c>
      <c r="AP775" s="94">
        <v>-0.14200265996172701</v>
      </c>
      <c r="AQ775" s="94">
        <v>0.13513448612502499</v>
      </c>
      <c r="AR775" s="94">
        <v>-0.16228291895473401</v>
      </c>
      <c r="AS775" s="95">
        <v>3</v>
      </c>
      <c r="AT775" s="95">
        <v>7</v>
      </c>
      <c r="AU775" s="95">
        <v>3</v>
      </c>
      <c r="AV775" s="96">
        <v>9</v>
      </c>
      <c r="AW775" s="3"/>
      <c r="AX775" s="97">
        <v>0.32148010568402202</v>
      </c>
      <c r="AY775" s="98">
        <v>-0.75280895835203399</v>
      </c>
      <c r="AZ775" s="98">
        <v>-0.59042162903278905</v>
      </c>
      <c r="BA775" s="98">
        <v>-0.97579098916139595</v>
      </c>
      <c r="BB775" s="89">
        <v>3.2520625886281802E-2</v>
      </c>
      <c r="BC775" s="99">
        <v>-44.747809098800602</v>
      </c>
      <c r="BD775" s="86">
        <v>43756</v>
      </c>
      <c r="BE775" s="86">
        <v>43908</v>
      </c>
      <c r="BF775" s="95"/>
      <c r="BG775" s="86"/>
      <c r="BH775" s="3"/>
    </row>
    <row r="776" spans="1:60" x14ac:dyDescent="0.25">
      <c r="A776" s="3"/>
      <c r="B776" s="81" t="s">
        <v>184</v>
      </c>
      <c r="C776" s="81" t="s">
        <v>4899</v>
      </c>
      <c r="D776" s="81" t="s">
        <v>783</v>
      </c>
      <c r="E776" s="82" t="s">
        <v>1161</v>
      </c>
      <c r="F776" s="82" t="s">
        <v>1112</v>
      </c>
      <c r="G776" s="83" t="s">
        <v>1120</v>
      </c>
      <c r="H776" s="84" t="s">
        <v>1128</v>
      </c>
      <c r="I776" s="85" t="s">
        <v>3480</v>
      </c>
      <c r="J776" s="85" t="s">
        <v>1096</v>
      </c>
      <c r="K776" s="3"/>
      <c r="L776" s="86">
        <v>44029</v>
      </c>
      <c r="M776" s="87">
        <v>975.61299999989603</v>
      </c>
      <c r="N776" s="88">
        <v>975.61299999989603</v>
      </c>
      <c r="O776" s="88">
        <v>1286.49220000021</v>
      </c>
      <c r="P776" s="89">
        <f t="shared" si="12"/>
        <v>0.75835127488509979</v>
      </c>
      <c r="Q776" s="86">
        <v>43756</v>
      </c>
      <c r="R776" s="90">
        <v>1769730.027</v>
      </c>
      <c r="S776" s="90">
        <v>2168733.56803125</v>
      </c>
      <c r="T776" s="3"/>
      <c r="U776" s="91">
        <v>-1.15085378338335E-2</v>
      </c>
      <c r="V776" s="92">
        <v>2.1920826748100801E-2</v>
      </c>
      <c r="W776" s="91">
        <v>2.3862351481511702E-3</v>
      </c>
      <c r="X776" s="92">
        <v>0.24713313068787099</v>
      </c>
      <c r="Y776" s="91">
        <v>-0.164296043582144</v>
      </c>
      <c r="Z776" s="92">
        <v>1.7205515506211699</v>
      </c>
      <c r="AA776" s="91">
        <v>-0.216833362967882</v>
      </c>
      <c r="AB776" s="92">
        <v>-0.78530793599202298</v>
      </c>
      <c r="AC776" s="91">
        <v>-0.267769231197308</v>
      </c>
      <c r="AD776" s="92">
        <v>-1.4287271673383699</v>
      </c>
      <c r="AE776" s="91">
        <v>-0.191149355150701</v>
      </c>
      <c r="AF776" s="93">
        <v>1.7244741796166601</v>
      </c>
      <c r="AG776" s="91">
        <v>6.7572364623629299E-3</v>
      </c>
      <c r="AH776" s="92">
        <v>-0.23050630588841201</v>
      </c>
      <c r="AI776" s="91">
        <v>-0.123151765433286</v>
      </c>
      <c r="AJ776" s="92">
        <v>2.1681991365767299</v>
      </c>
      <c r="AK776" s="91">
        <v>-3.6209052520462102E-2</v>
      </c>
      <c r="AL776" s="91">
        <v>-9.9864943958891707E-3</v>
      </c>
      <c r="AM776" s="92">
        <v>-0.41460691882093698</v>
      </c>
      <c r="AN776" s="3"/>
      <c r="AO776" s="94">
        <v>8.2239497054688401E-2</v>
      </c>
      <c r="AP776" s="94">
        <v>-0.116983867810632</v>
      </c>
      <c r="AQ776" s="94">
        <v>0.11409315949276801</v>
      </c>
      <c r="AR776" s="94">
        <v>-0.130137646305229</v>
      </c>
      <c r="AS776" s="95">
        <v>5</v>
      </c>
      <c r="AT776" s="95">
        <v>7</v>
      </c>
      <c r="AU776" s="95">
        <v>7</v>
      </c>
      <c r="AV776" s="96">
        <v>5</v>
      </c>
      <c r="AW776" s="3"/>
      <c r="AX776" s="97">
        <v>0.30558132144622502</v>
      </c>
      <c r="AY776" s="98">
        <v>-0.61818427563230205</v>
      </c>
      <c r="AZ776" s="98">
        <v>-0.29981699696509201</v>
      </c>
      <c r="BA776" s="98">
        <v>-0.82084090098942397</v>
      </c>
      <c r="BB776" s="89">
        <v>3.1154538823975599E-2</v>
      </c>
      <c r="BC776" s="99">
        <v>-44.158270061772797</v>
      </c>
      <c r="BD776" s="86">
        <v>43756</v>
      </c>
      <c r="BE776" s="86">
        <v>43908</v>
      </c>
      <c r="BF776" s="95"/>
      <c r="BG776" s="86"/>
      <c r="BH776" s="3"/>
    </row>
    <row r="777" spans="1:60" x14ac:dyDescent="0.25">
      <c r="A777" s="3"/>
      <c r="B777" s="81" t="s">
        <v>185</v>
      </c>
      <c r="C777" s="81" t="s">
        <v>4900</v>
      </c>
      <c r="D777" s="81" t="s">
        <v>783</v>
      </c>
      <c r="E777" s="82" t="s">
        <v>1162</v>
      </c>
      <c r="F777" s="82" t="s">
        <v>1112</v>
      </c>
      <c r="G777" s="83" t="s">
        <v>1120</v>
      </c>
      <c r="H777" s="84" t="s">
        <v>1128</v>
      </c>
      <c r="I777" s="85" t="s">
        <v>3480</v>
      </c>
      <c r="J777" s="85" t="s">
        <v>4901</v>
      </c>
      <c r="K777" s="3"/>
      <c r="L777" s="86">
        <v>44029</v>
      </c>
      <c r="M777" s="87">
        <v>729.77400000020896</v>
      </c>
      <c r="N777" s="88">
        <v>729.77400000020896</v>
      </c>
      <c r="O777" s="88">
        <v>962.31670000031602</v>
      </c>
      <c r="P777" s="89">
        <f t="shared" si="12"/>
        <v>0.75835117482630121</v>
      </c>
      <c r="Q777" s="86">
        <v>43756</v>
      </c>
      <c r="R777" s="90">
        <v>7144423.2779999999</v>
      </c>
      <c r="S777" s="90">
        <v>6148936.6297343699</v>
      </c>
      <c r="T777" s="3"/>
      <c r="U777" s="91">
        <v>-1.1508520455208801E-2</v>
      </c>
      <c r="V777" s="92">
        <v>2.1922564610577001E-2</v>
      </c>
      <c r="W777" s="91">
        <v>2.3861431182012902E-3</v>
      </c>
      <c r="X777" s="92">
        <v>0.24712392769288299</v>
      </c>
      <c r="Y777" s="91">
        <v>-0.16429610165330799</v>
      </c>
      <c r="Z777" s="92">
        <v>1.72054574350477</v>
      </c>
      <c r="AA777" s="91">
        <v>-0.21683346483128799</v>
      </c>
      <c r="AB777" s="92">
        <v>-0.78531812233268306</v>
      </c>
      <c r="AC777" s="91"/>
      <c r="AD777" s="92"/>
      <c r="AE777" s="91"/>
      <c r="AF777" s="93"/>
      <c r="AG777" s="91">
        <v>6.7572955267678498E-3</v>
      </c>
      <c r="AH777" s="92">
        <v>-0.230500399447919</v>
      </c>
      <c r="AI777" s="91">
        <v>-0.123151815608289</v>
      </c>
      <c r="AJ777" s="92">
        <v>2.1681941190763601</v>
      </c>
      <c r="AK777" s="91">
        <v>-0.270225999999675</v>
      </c>
      <c r="AL777" s="91">
        <v>-0.181238592856098</v>
      </c>
      <c r="AM777" s="92">
        <v>-2.9107643305906099</v>
      </c>
      <c r="AN777" s="3"/>
      <c r="AO777" s="94">
        <v>8.2239513603853995E-2</v>
      </c>
      <c r="AP777" s="94">
        <v>-0.116983948538254</v>
      </c>
      <c r="AQ777" s="94">
        <v>0.114093130079709</v>
      </c>
      <c r="AR777" s="94">
        <v>-0.13013766374569999</v>
      </c>
      <c r="AS777" s="95">
        <v>5</v>
      </c>
      <c r="AT777" s="95">
        <v>7</v>
      </c>
      <c r="AU777" s="95">
        <v>7</v>
      </c>
      <c r="AV777" s="96">
        <v>5</v>
      </c>
      <c r="AW777" s="3"/>
      <c r="AX777" s="97">
        <v>0.30558151368604702</v>
      </c>
      <c r="AY777" s="98">
        <v>-0.61818398386094497</v>
      </c>
      <c r="AZ777" s="98">
        <v>-0.29981760626606002</v>
      </c>
      <c r="BA777" s="98">
        <v>-0.82084046551790402</v>
      </c>
      <c r="BB777" s="89">
        <v>3.1154557730114898E-2</v>
      </c>
      <c r="BC777" s="99">
        <v>-44.158279701427098</v>
      </c>
      <c r="BD777" s="86">
        <v>43756</v>
      </c>
      <c r="BE777" s="86">
        <v>43908</v>
      </c>
      <c r="BF777" s="95"/>
      <c r="BG777" s="86"/>
      <c r="BH777" s="3"/>
    </row>
    <row r="778" spans="1:60" x14ac:dyDescent="0.25">
      <c r="A778" s="3"/>
      <c r="B778" s="81" t="s">
        <v>186</v>
      </c>
      <c r="C778" s="81" t="s">
        <v>4902</v>
      </c>
      <c r="D778" s="81" t="s">
        <v>783</v>
      </c>
      <c r="E778" s="82" t="s">
        <v>1172</v>
      </c>
      <c r="F778" s="82" t="s">
        <v>1112</v>
      </c>
      <c r="G778" s="83" t="s">
        <v>1120</v>
      </c>
      <c r="H778" s="84" t="s">
        <v>1128</v>
      </c>
      <c r="I778" s="85" t="s">
        <v>3480</v>
      </c>
      <c r="J778" s="85" t="s">
        <v>1096</v>
      </c>
      <c r="K778" s="3"/>
      <c r="L778" s="86">
        <v>44029</v>
      </c>
      <c r="M778" s="87">
        <v>741.47130000032496</v>
      </c>
      <c r="N778" s="88">
        <v>741.47130000032496</v>
      </c>
      <c r="O778" s="88">
        <v>972.53450000006706</v>
      </c>
      <c r="P778" s="89">
        <f t="shared" si="12"/>
        <v>0.76241130777393895</v>
      </c>
      <c r="Q778" s="86">
        <v>43756</v>
      </c>
      <c r="R778" s="90">
        <v>431277.87800000003</v>
      </c>
      <c r="S778" s="90">
        <v>401086.787675781</v>
      </c>
      <c r="T778" s="3"/>
      <c r="U778" s="91">
        <v>-1.14891668881683E-2</v>
      </c>
      <c r="V778" s="92">
        <v>2.38579213146295E-2</v>
      </c>
      <c r="W778" s="91">
        <v>2.9746823984169199E-3</v>
      </c>
      <c r="X778" s="92">
        <v>0.30597785571444502</v>
      </c>
      <c r="Y778" s="91">
        <v>-0.161315334677929</v>
      </c>
      <c r="Z778" s="92">
        <v>2.0186224410426798</v>
      </c>
      <c r="AA778" s="91">
        <v>-0.21122021243616501</v>
      </c>
      <c r="AB778" s="92">
        <v>-0.22399288282031199</v>
      </c>
      <c r="AC778" s="91"/>
      <c r="AD778" s="92"/>
      <c r="AE778" s="91"/>
      <c r="AF778" s="93"/>
      <c r="AG778" s="91">
        <v>7.0921590886428004E-3</v>
      </c>
      <c r="AH778" s="92">
        <v>-0.19701404326042399</v>
      </c>
      <c r="AI778" s="91">
        <v>-0.11973158550245</v>
      </c>
      <c r="AJ778" s="92">
        <v>2.5102171296603002</v>
      </c>
      <c r="AK778" s="91">
        <v>-0.25852869999915101</v>
      </c>
      <c r="AL778" s="91">
        <v>-0.18891561233263901</v>
      </c>
      <c r="AM778" s="92">
        <v>-1.58811114987475</v>
      </c>
      <c r="AN778" s="3"/>
      <c r="AO778" s="94">
        <v>8.2260682203923394E-2</v>
      </c>
      <c r="AP778" s="94">
        <v>-0.116932054470526</v>
      </c>
      <c r="AQ778" s="94">
        <v>0.11474722787897899</v>
      </c>
      <c r="AR778" s="94">
        <v>-0.12960993542132199</v>
      </c>
      <c r="AS778" s="95">
        <v>5</v>
      </c>
      <c r="AT778" s="95">
        <v>7</v>
      </c>
      <c r="AU778" s="95">
        <v>7</v>
      </c>
      <c r="AV778" s="96">
        <v>5</v>
      </c>
      <c r="AW778" s="3"/>
      <c r="AX778" s="97">
        <v>0.305558092150022</v>
      </c>
      <c r="AY778" s="98">
        <v>-0.60020520338002803</v>
      </c>
      <c r="AZ778" s="98">
        <v>-0.2104230704158</v>
      </c>
      <c r="BA778" s="98">
        <v>-0.79763988425384003</v>
      </c>
      <c r="BB778" s="89">
        <v>3.115315680192E-2</v>
      </c>
      <c r="BC778" s="99">
        <v>-43.992043469916098</v>
      </c>
      <c r="BD778" s="86">
        <v>43756</v>
      </c>
      <c r="BE778" s="86">
        <v>43908</v>
      </c>
      <c r="BF778" s="95"/>
      <c r="BG778" s="86"/>
      <c r="BH778" s="3"/>
    </row>
    <row r="779" spans="1:60" x14ac:dyDescent="0.25">
      <c r="A779" s="3"/>
      <c r="B779" s="81" t="s">
        <v>1870</v>
      </c>
      <c r="C779" s="81" t="s">
        <v>4903</v>
      </c>
      <c r="D779" s="81" t="s">
        <v>783</v>
      </c>
      <c r="E779" s="82" t="s">
        <v>1166</v>
      </c>
      <c r="F779" s="82" t="s">
        <v>1112</v>
      </c>
      <c r="G779" s="83" t="s">
        <v>1120</v>
      </c>
      <c r="H779" s="84" t="s">
        <v>1128</v>
      </c>
      <c r="I779" s="85" t="s">
        <v>3480</v>
      </c>
      <c r="J779" s="85" t="s">
        <v>4904</v>
      </c>
      <c r="K779" s="3"/>
      <c r="L779" s="86">
        <v>44029</v>
      </c>
      <c r="M779" s="87">
        <v>835.27819999959297</v>
      </c>
      <c r="N779" s="88">
        <v>835.27819999959297</v>
      </c>
      <c r="O779" s="88">
        <v>1099.4807999990901</v>
      </c>
      <c r="P779" s="89">
        <f t="shared" si="12"/>
        <v>0.75970239771379744</v>
      </c>
      <c r="Q779" s="86">
        <v>43756</v>
      </c>
      <c r="R779" s="90">
        <v>4799321.34</v>
      </c>
      <c r="S779" s="90">
        <v>6111111.8909531301</v>
      </c>
      <c r="T779" s="3"/>
      <c r="U779" s="91">
        <v>-1.1502047225803801E-2</v>
      </c>
      <c r="V779" s="92">
        <v>2.2569887551071598E-2</v>
      </c>
      <c r="W779" s="91">
        <v>2.5823200012382599E-3</v>
      </c>
      <c r="X779" s="92">
        <v>0.26674161599657997</v>
      </c>
      <c r="Y779" s="91">
        <v>-0.16330359960207699</v>
      </c>
      <c r="Z779" s="92">
        <v>1.8197959486278701</v>
      </c>
      <c r="AA779" s="91">
        <v>-0.214962105637824</v>
      </c>
      <c r="AB779" s="92">
        <v>-0.59818220298620906</v>
      </c>
      <c r="AC779" s="91">
        <v>-0.264270555379917</v>
      </c>
      <c r="AD779" s="92">
        <v>-1.07885958559928</v>
      </c>
      <c r="AE779" s="91">
        <v>-0.185347656817758</v>
      </c>
      <c r="AF779" s="93">
        <v>2.3046440129110102</v>
      </c>
      <c r="AG779" s="91">
        <v>6.8688983410538597E-3</v>
      </c>
      <c r="AH779" s="92">
        <v>-0.21934011801931799</v>
      </c>
      <c r="AI779" s="91">
        <v>-0.1220131849678</v>
      </c>
      <c r="AJ779" s="92">
        <v>2.28205718312529</v>
      </c>
      <c r="AK779" s="91">
        <v>-0.160711343081784</v>
      </c>
      <c r="AL779" s="91">
        <v>-5.1143475359858699E-2</v>
      </c>
      <c r="AM779" s="92">
        <v>0.40242299347301003</v>
      </c>
      <c r="AN779" s="3"/>
      <c r="AO779" s="94">
        <v>8.2246571999421605E-2</v>
      </c>
      <c r="AP779" s="94">
        <v>-0.11696651491365601</v>
      </c>
      <c r="AQ779" s="94">
        <v>0.114311227069265</v>
      </c>
      <c r="AR779" s="94">
        <v>-0.129961903347139</v>
      </c>
      <c r="AS779" s="95">
        <v>5</v>
      </c>
      <c r="AT779" s="95">
        <v>7</v>
      </c>
      <c r="AU779" s="95">
        <v>7</v>
      </c>
      <c r="AV779" s="96">
        <v>5</v>
      </c>
      <c r="AW779" s="3"/>
      <c r="AX779" s="97">
        <v>0.30557340105267899</v>
      </c>
      <c r="AY779" s="98">
        <v>-0.61218990370616699</v>
      </c>
      <c r="AZ779" s="98">
        <v>-0.27000484926747997</v>
      </c>
      <c r="BA779" s="98">
        <v>-0.81311044666108501</v>
      </c>
      <c r="BB779" s="89">
        <v>3.11540607942879E-2</v>
      </c>
      <c r="BC779" s="99">
        <v>-44.102898386190603</v>
      </c>
      <c r="BD779" s="86">
        <v>43756</v>
      </c>
      <c r="BE779" s="86">
        <v>43908</v>
      </c>
      <c r="BF779" s="95"/>
      <c r="BG779" s="86"/>
      <c r="BH779" s="3"/>
    </row>
    <row r="780" spans="1:60" x14ac:dyDescent="0.25">
      <c r="A780" s="3"/>
      <c r="B780" s="81" t="s">
        <v>1871</v>
      </c>
      <c r="C780" s="81" t="s">
        <v>4905</v>
      </c>
      <c r="D780" s="81" t="s">
        <v>784</v>
      </c>
      <c r="E780" s="82" t="s">
        <v>1170</v>
      </c>
      <c r="F780" s="82" t="s">
        <v>1101</v>
      </c>
      <c r="G780" s="83" t="s">
        <v>1120</v>
      </c>
      <c r="H780" s="84" t="s">
        <v>1130</v>
      </c>
      <c r="I780" s="85" t="s">
        <v>3480</v>
      </c>
      <c r="J780" s="85" t="s">
        <v>4906</v>
      </c>
      <c r="K780" s="3"/>
      <c r="L780" s="86">
        <v>44029</v>
      </c>
      <c r="M780" s="87">
        <v>724.15089999977499</v>
      </c>
      <c r="N780" s="88">
        <v>724.15089999977499</v>
      </c>
      <c r="O780" s="88">
        <v>1080.0373999998001</v>
      </c>
      <c r="P780" s="89">
        <f t="shared" si="12"/>
        <v>0.67048687388039441</v>
      </c>
      <c r="Q780" s="86">
        <v>43664</v>
      </c>
      <c r="R780" s="90">
        <v>242776.28899999999</v>
      </c>
      <c r="S780" s="90">
        <v>323239.63610498002</v>
      </c>
      <c r="T780" s="3"/>
      <c r="U780" s="91">
        <v>-1.3125287891853099E-2</v>
      </c>
      <c r="V780" s="92">
        <v>-0.13975417905385301</v>
      </c>
      <c r="W780" s="91">
        <v>1.9600982610427298E-2</v>
      </c>
      <c r="X780" s="92">
        <v>1.96860787691548</v>
      </c>
      <c r="Y780" s="91">
        <v>-0.16765670741006</v>
      </c>
      <c r="Z780" s="92">
        <v>1.38448516782955</v>
      </c>
      <c r="AA780" s="91">
        <v>-0.33138901025289702</v>
      </c>
      <c r="AB780" s="92">
        <v>-12.2408726644935</v>
      </c>
      <c r="AC780" s="91">
        <v>-0.34560676451015798</v>
      </c>
      <c r="AD780" s="92">
        <v>-9.2124804986233393</v>
      </c>
      <c r="AE780" s="91">
        <v>-0.31467832934402401</v>
      </c>
      <c r="AF780" s="93">
        <v>-10.6284232397156</v>
      </c>
      <c r="AG780" s="91">
        <v>3.58554622471274E-3</v>
      </c>
      <c r="AH780" s="92">
        <v>-0.54767532965343002</v>
      </c>
      <c r="AI780" s="91">
        <v>-0.141973651283479</v>
      </c>
      <c r="AJ780" s="92">
        <v>0.28601055155741101</v>
      </c>
      <c r="AK780" s="91">
        <v>-0.241623571795644</v>
      </c>
      <c r="AL780" s="91">
        <v>-3.0488249946756699E-2</v>
      </c>
      <c r="AM780" s="92">
        <v>-20.659899332094898</v>
      </c>
      <c r="AN780" s="3"/>
      <c r="AO780" s="94">
        <v>0.103746372289606</v>
      </c>
      <c r="AP780" s="94">
        <v>-8.4134527740388904E-2</v>
      </c>
      <c r="AQ780" s="94">
        <v>0.122356752655905</v>
      </c>
      <c r="AR780" s="94">
        <v>-0.19162220149621101</v>
      </c>
      <c r="AS780" s="95">
        <v>5</v>
      </c>
      <c r="AT780" s="95">
        <v>7</v>
      </c>
      <c r="AU780" s="95">
        <v>5</v>
      </c>
      <c r="AV780" s="96">
        <v>7</v>
      </c>
      <c r="AW780" s="3"/>
      <c r="AX780" s="97">
        <v>0.25609075394429998</v>
      </c>
      <c r="AY780" s="98">
        <v>-1.2283966388513401</v>
      </c>
      <c r="AZ780" s="98">
        <v>-0.92060459156164098</v>
      </c>
      <c r="BA780" s="98">
        <v>-1.62487943163433</v>
      </c>
      <c r="BB780" s="89">
        <v>2.6338088241136599E-2</v>
      </c>
      <c r="BC780" s="99">
        <v>-48.339733420347301</v>
      </c>
      <c r="BD780" s="86">
        <v>43664</v>
      </c>
      <c r="BE780" s="86">
        <v>43914</v>
      </c>
      <c r="BF780" s="95"/>
      <c r="BG780" s="86"/>
      <c r="BH780" s="3"/>
    </row>
    <row r="781" spans="1:60" x14ac:dyDescent="0.25">
      <c r="A781" s="3"/>
      <c r="B781" s="81" t="s">
        <v>1872</v>
      </c>
      <c r="C781" s="81" t="s">
        <v>4907</v>
      </c>
      <c r="D781" s="81" t="s">
        <v>784</v>
      </c>
      <c r="E781" s="82" t="s">
        <v>1164</v>
      </c>
      <c r="F781" s="82" t="s">
        <v>1101</v>
      </c>
      <c r="G781" s="83" t="s">
        <v>1120</v>
      </c>
      <c r="H781" s="84" t="s">
        <v>1130</v>
      </c>
      <c r="I781" s="85" t="s">
        <v>3480</v>
      </c>
      <c r="J781" s="85" t="s">
        <v>4908</v>
      </c>
      <c r="K781" s="3"/>
      <c r="L781" s="86">
        <v>44029</v>
      </c>
      <c r="M781" s="87">
        <v>592.83179999981098</v>
      </c>
      <c r="N781" s="88">
        <v>592.83179999981098</v>
      </c>
      <c r="O781" s="88">
        <v>887.60910000000104</v>
      </c>
      <c r="P781" s="89">
        <f t="shared" si="12"/>
        <v>0.66789738861376058</v>
      </c>
      <c r="Q781" s="86">
        <v>43664</v>
      </c>
      <c r="R781" s="90">
        <v>1775640.2290000001</v>
      </c>
      <c r="S781" s="90">
        <v>2602194.7385195298</v>
      </c>
      <c r="T781" s="3"/>
      <c r="U781" s="91">
        <v>-1.3135842355040899E-2</v>
      </c>
      <c r="V781" s="92">
        <v>-0.14080962537264</v>
      </c>
      <c r="W781" s="91">
        <v>1.9274919703093502E-2</v>
      </c>
      <c r="X781" s="92">
        <v>1.9360015861821001</v>
      </c>
      <c r="Y781" s="91">
        <v>-0.16926926381245699</v>
      </c>
      <c r="Z781" s="92">
        <v>1.2232295275898699</v>
      </c>
      <c r="AA781" s="91">
        <v>-0.33397834804316501</v>
      </c>
      <c r="AB781" s="92">
        <v>-12.4998064435204</v>
      </c>
      <c r="AC781" s="91">
        <v>-0.35064595650939701</v>
      </c>
      <c r="AD781" s="92">
        <v>-9.7163996985473204</v>
      </c>
      <c r="AE781" s="91">
        <v>-0.32256891217431999</v>
      </c>
      <c r="AF781" s="93">
        <v>-11.4174815227452</v>
      </c>
      <c r="AG781" s="91">
        <v>3.4035695080092401E-3</v>
      </c>
      <c r="AH781" s="92">
        <v>-0.56587300132378004</v>
      </c>
      <c r="AI781" s="91">
        <v>-0.14378894663153899</v>
      </c>
      <c r="AJ781" s="92">
        <v>0.104481016751379</v>
      </c>
      <c r="AK781" s="91">
        <v>-0.40716820000030601</v>
      </c>
      <c r="AL781" s="91">
        <v>-5.35274308513181E-2</v>
      </c>
      <c r="AM781" s="92">
        <v>-23.073746037698601</v>
      </c>
      <c r="AN781" s="3"/>
      <c r="AO781" s="94">
        <v>0.1037347759775</v>
      </c>
      <c r="AP781" s="94">
        <v>-8.4163882229477197E-2</v>
      </c>
      <c r="AQ781" s="94">
        <v>0.121998206843273</v>
      </c>
      <c r="AR781" s="94">
        <v>-0.191889501801634</v>
      </c>
      <c r="AS781" s="95">
        <v>5</v>
      </c>
      <c r="AT781" s="95">
        <v>7</v>
      </c>
      <c r="AU781" s="95">
        <v>5</v>
      </c>
      <c r="AV781" s="96">
        <v>7</v>
      </c>
      <c r="AW781" s="3"/>
      <c r="AX781" s="97">
        <v>0.256099321870424</v>
      </c>
      <c r="AY781" s="98">
        <v>-1.2380348429596799</v>
      </c>
      <c r="AZ781" s="98">
        <v>-0.93645597522572599</v>
      </c>
      <c r="BA781" s="98">
        <v>-1.63674999559589</v>
      </c>
      <c r="BB781" s="89">
        <v>2.6338548437524902E-2</v>
      </c>
      <c r="BC781" s="99">
        <v>-48.476181688543903</v>
      </c>
      <c r="BD781" s="86">
        <v>43664</v>
      </c>
      <c r="BE781" s="86">
        <v>43914</v>
      </c>
      <c r="BF781" s="95"/>
      <c r="BG781" s="86"/>
      <c r="BH781" s="3"/>
    </row>
    <row r="782" spans="1:60" x14ac:dyDescent="0.25">
      <c r="A782" s="3"/>
      <c r="B782" s="81" t="s">
        <v>1873</v>
      </c>
      <c r="C782" s="81" t="s">
        <v>4909</v>
      </c>
      <c r="D782" s="81" t="s">
        <v>784</v>
      </c>
      <c r="E782" s="82" t="s">
        <v>1181</v>
      </c>
      <c r="F782" s="82" t="s">
        <v>1101</v>
      </c>
      <c r="G782" s="83" t="s">
        <v>1120</v>
      </c>
      <c r="H782" s="84" t="s">
        <v>1130</v>
      </c>
      <c r="I782" s="85" t="s">
        <v>3480</v>
      </c>
      <c r="J782" s="85" t="s">
        <v>4910</v>
      </c>
      <c r="K782" s="3"/>
      <c r="L782" s="86">
        <v>44029</v>
      </c>
      <c r="M782" s="87">
        <v>549.73350000008895</v>
      </c>
      <c r="N782" s="88">
        <v>549.73350000008895</v>
      </c>
      <c r="O782" s="88">
        <v>821.56720000039797</v>
      </c>
      <c r="P782" s="89">
        <f t="shared" si="12"/>
        <v>0.66912785710021361</v>
      </c>
      <c r="Q782" s="86">
        <v>43664</v>
      </c>
      <c r="R782" s="90">
        <v>188217.86199999999</v>
      </c>
      <c r="S782" s="90">
        <v>204413.13921240199</v>
      </c>
      <c r="T782" s="3"/>
      <c r="U782" s="91">
        <v>-1.3127990774592001E-2</v>
      </c>
      <c r="V782" s="92">
        <v>-0.14002446732774801</v>
      </c>
      <c r="W782" s="91">
        <v>1.9517271206495899E-2</v>
      </c>
      <c r="X782" s="92">
        <v>1.9602367365223501</v>
      </c>
      <c r="Y782" s="91">
        <v>-0.16809344751178301</v>
      </c>
      <c r="Z782" s="92">
        <v>1.3408111576573001</v>
      </c>
      <c r="AA782" s="91">
        <v>-0.33274979302135799</v>
      </c>
      <c r="AB782" s="92">
        <v>-12.376950941339601</v>
      </c>
      <c r="AC782" s="91">
        <v>-0.34889506040781298</v>
      </c>
      <c r="AD782" s="92">
        <v>-9.5413100883888493</v>
      </c>
      <c r="AE782" s="91">
        <v>-0.32016497577773401</v>
      </c>
      <c r="AF782" s="93">
        <v>-11.1770878830866</v>
      </c>
      <c r="AG782" s="91">
        <v>3.5389157510508102E-3</v>
      </c>
      <c r="AH782" s="92">
        <v>-0.55233837701962296</v>
      </c>
      <c r="AI782" s="91">
        <v>-0.14254356274614099</v>
      </c>
      <c r="AJ782" s="92">
        <v>0.229019405291183</v>
      </c>
      <c r="AK782" s="91">
        <v>-0.45026650000014301</v>
      </c>
      <c r="AL782" s="91">
        <v>-6.1014207914922701E-2</v>
      </c>
      <c r="AM782" s="92">
        <v>-27.383576037682399</v>
      </c>
      <c r="AN782" s="3"/>
      <c r="AO782" s="94">
        <v>0.10373737735251801</v>
      </c>
      <c r="AP782" s="94">
        <v>-8.4142223781818806E-2</v>
      </c>
      <c r="AQ782" s="94">
        <v>0.12226449502122699</v>
      </c>
      <c r="AR782" s="94">
        <v>-0.19169046042865401</v>
      </c>
      <c r="AS782" s="95">
        <v>5</v>
      </c>
      <c r="AT782" s="95">
        <v>7</v>
      </c>
      <c r="AU782" s="95">
        <v>5</v>
      </c>
      <c r="AV782" s="96">
        <v>7</v>
      </c>
      <c r="AW782" s="3"/>
      <c r="AX782" s="97">
        <v>0.25609677761094601</v>
      </c>
      <c r="AY782" s="98">
        <v>-1.23346926824161</v>
      </c>
      <c r="AZ782" s="98">
        <v>-0.92890539747531897</v>
      </c>
      <c r="BA782" s="98">
        <v>-1.63118785664665</v>
      </c>
      <c r="BB782" s="89">
        <v>2.6338542585799599E-2</v>
      </c>
      <c r="BC782" s="99">
        <v>-48.428235693951102</v>
      </c>
      <c r="BD782" s="86">
        <v>43664</v>
      </c>
      <c r="BE782" s="86">
        <v>43914</v>
      </c>
      <c r="BF782" s="95"/>
      <c r="BG782" s="86"/>
      <c r="BH782" s="3"/>
    </row>
    <row r="783" spans="1:60" x14ac:dyDescent="0.25">
      <c r="A783" s="3"/>
      <c r="B783" s="81" t="s">
        <v>1874</v>
      </c>
      <c r="C783" s="81" t="s">
        <v>4911</v>
      </c>
      <c r="D783" s="81" t="s">
        <v>784</v>
      </c>
      <c r="E783" s="82" t="s">
        <v>1174</v>
      </c>
      <c r="F783" s="82" t="s">
        <v>1101</v>
      </c>
      <c r="G783" s="83" t="s">
        <v>1120</v>
      </c>
      <c r="H783" s="84" t="s">
        <v>1130</v>
      </c>
      <c r="I783" s="85" t="s">
        <v>3480</v>
      </c>
      <c r="J783" s="85" t="s">
        <v>4912</v>
      </c>
      <c r="K783" s="3"/>
      <c r="L783" s="86">
        <v>44029</v>
      </c>
      <c r="M783" s="87">
        <v>533.11529999971401</v>
      </c>
      <c r="N783" s="88">
        <v>533.11529999971401</v>
      </c>
      <c r="O783" s="88">
        <v>807.92300000041701</v>
      </c>
      <c r="P783" s="89">
        <f t="shared" si="12"/>
        <v>0.65985904597274603</v>
      </c>
      <c r="Q783" s="86">
        <v>43664</v>
      </c>
      <c r="R783" s="90">
        <v>152404.946</v>
      </c>
      <c r="S783" s="90">
        <v>158363.34122167999</v>
      </c>
      <c r="T783" s="3"/>
      <c r="U783" s="91">
        <v>-1.31684823463729E-2</v>
      </c>
      <c r="V783" s="92">
        <v>-0.144073624505836</v>
      </c>
      <c r="W783" s="91">
        <v>1.82646334815217E-2</v>
      </c>
      <c r="X783" s="92">
        <v>1.8349729640249299</v>
      </c>
      <c r="Y783" s="91">
        <v>-0.174253399195441</v>
      </c>
      <c r="Z783" s="92">
        <v>0.72481598929152802</v>
      </c>
      <c r="AA783" s="91">
        <v>-0.34201597999956002</v>
      </c>
      <c r="AB783" s="92">
        <v>-13.3035696391598</v>
      </c>
      <c r="AC783" s="91">
        <v>-0.36623012972821001</v>
      </c>
      <c r="AD783" s="92">
        <v>-11.2748170204286</v>
      </c>
      <c r="AE783" s="91">
        <v>-0.34681210942042501</v>
      </c>
      <c r="AF783" s="93">
        <v>-13.8418012473558</v>
      </c>
      <c r="AG783" s="91">
        <v>2.8398873146215902E-3</v>
      </c>
      <c r="AH783" s="92">
        <v>-0.62224122066254495</v>
      </c>
      <c r="AI783" s="91">
        <v>-0.14940670786381799</v>
      </c>
      <c r="AJ783" s="92">
        <v>-0.457295106476522</v>
      </c>
      <c r="AK783" s="91">
        <v>-0.46688470000051902</v>
      </c>
      <c r="AL783" s="91">
        <v>-6.4042049486524796E-2</v>
      </c>
      <c r="AM783" s="92">
        <v>-29.0453960377199</v>
      </c>
      <c r="AN783" s="3"/>
      <c r="AO783" s="94">
        <v>0.103698090242688</v>
      </c>
      <c r="AP783" s="94">
        <v>-8.42549128182873E-2</v>
      </c>
      <c r="AQ783" s="94">
        <v>0.12088531665183801</v>
      </c>
      <c r="AR783" s="94">
        <v>-0.19271713576919899</v>
      </c>
      <c r="AS783" s="95">
        <v>5</v>
      </c>
      <c r="AT783" s="95">
        <v>7</v>
      </c>
      <c r="AU783" s="95">
        <v>4</v>
      </c>
      <c r="AV783" s="96">
        <v>8</v>
      </c>
      <c r="AW783" s="3"/>
      <c r="AX783" s="97">
        <v>0.25612595145299599</v>
      </c>
      <c r="AY783" s="98">
        <v>-1.2679597634814901</v>
      </c>
      <c r="AZ783" s="98">
        <v>-0.98567868049394702</v>
      </c>
      <c r="BA783" s="98">
        <v>-1.67350519887259</v>
      </c>
      <c r="BB783" s="89">
        <v>2.6339974844559001E-2</v>
      </c>
      <c r="BC783" s="99">
        <v>-48.902370646712399</v>
      </c>
      <c r="BD783" s="86">
        <v>43664</v>
      </c>
      <c r="BE783" s="86">
        <v>43914</v>
      </c>
      <c r="BF783" s="95"/>
      <c r="BG783" s="86"/>
      <c r="BH783" s="3"/>
    </row>
    <row r="784" spans="1:60" x14ac:dyDescent="0.25">
      <c r="A784" s="3"/>
      <c r="B784" s="81" t="s">
        <v>1875</v>
      </c>
      <c r="C784" s="81" t="s">
        <v>4913</v>
      </c>
      <c r="D784" s="81" t="s">
        <v>784</v>
      </c>
      <c r="E784" s="82" t="s">
        <v>1182</v>
      </c>
      <c r="F784" s="82" t="s">
        <v>1101</v>
      </c>
      <c r="G784" s="83" t="s">
        <v>1120</v>
      </c>
      <c r="H784" s="84" t="s">
        <v>1130</v>
      </c>
      <c r="I784" s="85" t="s">
        <v>3480</v>
      </c>
      <c r="J784" s="85" t="s">
        <v>4914</v>
      </c>
      <c r="K784" s="3"/>
      <c r="L784" s="86">
        <v>44029</v>
      </c>
      <c r="M784" s="87">
        <v>597.23840000014798</v>
      </c>
      <c r="N784" s="88">
        <v>597.23840000014798</v>
      </c>
      <c r="O784" s="88">
        <v>898.79540000017698</v>
      </c>
      <c r="P784" s="89">
        <f t="shared" si="12"/>
        <v>0.66448760196150358</v>
      </c>
      <c r="Q784" s="86">
        <v>43664</v>
      </c>
      <c r="R784" s="90">
        <v>31992.084999999999</v>
      </c>
      <c r="S784" s="90">
        <v>141263.99278466799</v>
      </c>
      <c r="T784" s="3"/>
      <c r="U784" s="91">
        <v>-1.31496133890323E-2</v>
      </c>
      <c r="V784" s="92">
        <v>-0.14218672877177599</v>
      </c>
      <c r="W784" s="91">
        <v>1.88490305099549E-2</v>
      </c>
      <c r="X784" s="92">
        <v>1.8934126668682401</v>
      </c>
      <c r="Y784" s="91">
        <v>-0.171373545956158</v>
      </c>
      <c r="Z784" s="92">
        <v>1.0128013132198199</v>
      </c>
      <c r="AA784" s="91">
        <v>-0.33738789184193602</v>
      </c>
      <c r="AB784" s="92">
        <v>-12.8407608233974</v>
      </c>
      <c r="AC784" s="91">
        <v>-0.35728819746233098</v>
      </c>
      <c r="AD784" s="92">
        <v>-10.3806237938406</v>
      </c>
      <c r="AE784" s="91">
        <v>-0.33294256616034501</v>
      </c>
      <c r="AF784" s="93">
        <v>-12.4548469213478</v>
      </c>
      <c r="AG784" s="91">
        <v>3.1663551726523998E-3</v>
      </c>
      <c r="AH784" s="92">
        <v>-0.58959443485946395</v>
      </c>
      <c r="AI784" s="91">
        <v>-0.146162395417341</v>
      </c>
      <c r="AJ784" s="92">
        <v>-0.13286386182880999</v>
      </c>
      <c r="AK784" s="91">
        <v>-0.40276160000008498</v>
      </c>
      <c r="AL784" s="91">
        <v>-5.2789636542947799E-2</v>
      </c>
      <c r="AM784" s="92">
        <v>-22.633086037676499</v>
      </c>
      <c r="AN784" s="3"/>
      <c r="AO784" s="94">
        <v>0.103719213911972</v>
      </c>
      <c r="AP784" s="94">
        <v>-8.4202215255645599E-2</v>
      </c>
      <c r="AQ784" s="94">
        <v>0.121528926245519</v>
      </c>
      <c r="AR784" s="94">
        <v>-0.19223810217052201</v>
      </c>
      <c r="AS784" s="95">
        <v>5</v>
      </c>
      <c r="AT784" s="95">
        <v>7</v>
      </c>
      <c r="AU784" s="95">
        <v>5</v>
      </c>
      <c r="AV784" s="96">
        <v>7</v>
      </c>
      <c r="AW784" s="3"/>
      <c r="AX784" s="97">
        <v>0.25611035077716199</v>
      </c>
      <c r="AY784" s="98">
        <v>-1.25072932240801</v>
      </c>
      <c r="AZ784" s="98">
        <v>-0.957330165057101</v>
      </c>
      <c r="BA784" s="98">
        <v>-1.6523624606215901</v>
      </c>
      <c r="BB784" s="89">
        <v>2.6339128599793201E-2</v>
      </c>
      <c r="BC784" s="99">
        <v>-48.656991346448201</v>
      </c>
      <c r="BD784" s="86">
        <v>43664</v>
      </c>
      <c r="BE784" s="86">
        <v>43914</v>
      </c>
      <c r="BF784" s="95"/>
      <c r="BG784" s="86"/>
      <c r="BH784" s="3"/>
    </row>
    <row r="785" spans="1:60" x14ac:dyDescent="0.25">
      <c r="A785" s="3"/>
      <c r="B785" s="81" t="s">
        <v>1876</v>
      </c>
      <c r="C785" s="81" t="s">
        <v>4915</v>
      </c>
      <c r="D785" s="81" t="s">
        <v>784</v>
      </c>
      <c r="E785" s="82" t="s">
        <v>1183</v>
      </c>
      <c r="F785" s="82" t="s">
        <v>1101</v>
      </c>
      <c r="G785" s="83" t="s">
        <v>1120</v>
      </c>
      <c r="H785" s="84" t="s">
        <v>1130</v>
      </c>
      <c r="I785" s="85" t="s">
        <v>3480</v>
      </c>
      <c r="J785" s="85" t="s">
        <v>4916</v>
      </c>
      <c r="K785" s="3"/>
      <c r="L785" s="86">
        <v>44029</v>
      </c>
      <c r="M785" s="87">
        <v>454.29660000000098</v>
      </c>
      <c r="N785" s="88">
        <v>454.29660000000098</v>
      </c>
      <c r="O785" s="88">
        <v>695.99710000027005</v>
      </c>
      <c r="P785" s="89">
        <f t="shared" si="12"/>
        <v>0.65272771969858023</v>
      </c>
      <c r="Q785" s="86">
        <v>43664</v>
      </c>
      <c r="R785" s="90">
        <v>2554925.6660000002</v>
      </c>
      <c r="S785" s="90">
        <v>4322367.9713437501</v>
      </c>
      <c r="T785" s="3"/>
      <c r="U785" s="91">
        <v>-1.31819288644692E-2</v>
      </c>
      <c r="V785" s="92">
        <v>-0.145418276315468</v>
      </c>
      <c r="W785" s="91">
        <v>1.7847528750280599E-2</v>
      </c>
      <c r="X785" s="92">
        <v>1.7932624909008199</v>
      </c>
      <c r="Y785" s="91">
        <v>-0.17643151613272501</v>
      </c>
      <c r="Z785" s="92">
        <v>0.50700429556309201</v>
      </c>
      <c r="AA785" s="91">
        <v>-0.34915627500857199</v>
      </c>
      <c r="AB785" s="92">
        <v>-14.017599140061099</v>
      </c>
      <c r="AC785" s="91">
        <v>-0.38331216380058297</v>
      </c>
      <c r="AD785" s="92">
        <v>-12.983020427665901</v>
      </c>
      <c r="AE785" s="91">
        <v>-0.37476348734635401</v>
      </c>
      <c r="AF785" s="93">
        <v>-16.636939039948601</v>
      </c>
      <c r="AG785" s="91">
        <v>2.6075052446685701E-3</v>
      </c>
      <c r="AH785" s="92">
        <v>-0.64547942765784705</v>
      </c>
      <c r="AI785" s="91">
        <v>-0.15229617869961701</v>
      </c>
      <c r="AJ785" s="92">
        <v>-0.74624219005636405</v>
      </c>
      <c r="AK785" s="91">
        <v>-0.545703400000348</v>
      </c>
      <c r="AL785" s="91">
        <v>-7.96658599247166E-2</v>
      </c>
      <c r="AM785" s="92">
        <v>-36.927266037731897</v>
      </c>
      <c r="AN785" s="3"/>
      <c r="AO785" s="94">
        <v>0.103648452057387</v>
      </c>
      <c r="AP785" s="94">
        <v>-8.4292292196623694E-2</v>
      </c>
      <c r="AQ785" s="94">
        <v>0.120427025765821</v>
      </c>
      <c r="AR785" s="94">
        <v>-0.19305879674269799</v>
      </c>
      <c r="AS785" s="95">
        <v>5</v>
      </c>
      <c r="AT785" s="95">
        <v>7</v>
      </c>
      <c r="AU785" s="95">
        <v>4</v>
      </c>
      <c r="AV785" s="96">
        <v>8</v>
      </c>
      <c r="AW785" s="3"/>
      <c r="AX785" s="97">
        <v>0.256159292029915</v>
      </c>
      <c r="AY785" s="98">
        <v>-1.29457954405734</v>
      </c>
      <c r="AZ785" s="98">
        <v>-1.0292617139748499</v>
      </c>
      <c r="BA785" s="98">
        <v>-1.70640297834871</v>
      </c>
      <c r="BB785" s="89">
        <v>2.6342538379285501E-2</v>
      </c>
      <c r="BC785" s="99">
        <v>-49.375162626441998</v>
      </c>
      <c r="BD785" s="86">
        <v>43664</v>
      </c>
      <c r="BE785" s="86">
        <v>43914</v>
      </c>
      <c r="BF785" s="95"/>
      <c r="BG785" s="86"/>
      <c r="BH785" s="3"/>
    </row>
    <row r="786" spans="1:60" x14ac:dyDescent="0.25">
      <c r="A786" s="3"/>
      <c r="B786" s="81" t="s">
        <v>187</v>
      </c>
      <c r="C786" s="81" t="s">
        <v>4917</v>
      </c>
      <c r="D786" s="81" t="s">
        <v>785</v>
      </c>
      <c r="E786" s="82" t="s">
        <v>1161</v>
      </c>
      <c r="F786" s="82" t="s">
        <v>1113</v>
      </c>
      <c r="G786" s="83" t="s">
        <v>1121</v>
      </c>
      <c r="H786" s="84" t="s">
        <v>1096</v>
      </c>
      <c r="I786" s="85" t="s">
        <v>3480</v>
      </c>
      <c r="J786" s="85" t="s">
        <v>4918</v>
      </c>
      <c r="K786" s="3"/>
      <c r="L786" s="86">
        <v>44029</v>
      </c>
      <c r="M786" s="87">
        <v>1112.5533000007299</v>
      </c>
      <c r="N786" s="88">
        <v>1112.5533000007299</v>
      </c>
      <c r="O786" s="88">
        <v>1116.40780000016</v>
      </c>
      <c r="P786" s="89">
        <f t="shared" si="12"/>
        <v>0.99654740857289825</v>
      </c>
      <c r="Q786" s="86">
        <v>44022</v>
      </c>
      <c r="R786" s="90">
        <v>12208853.265000001</v>
      </c>
      <c r="S786" s="90">
        <v>5290201.81849219</v>
      </c>
      <c r="T786" s="3"/>
      <c r="U786" s="91">
        <v>-8.9282226235809503E-4</v>
      </c>
      <c r="V786" s="92">
        <v>1.0834923838956501</v>
      </c>
      <c r="W786" s="91">
        <v>1.12252900198655E-2</v>
      </c>
      <c r="X786" s="92">
        <v>1.1310386178592999</v>
      </c>
      <c r="Y786" s="91">
        <v>3.8257174013779101E-2</v>
      </c>
      <c r="Z786" s="92">
        <v>21.9758733102062</v>
      </c>
      <c r="AA786" s="91">
        <v>5.0575739862324602E-2</v>
      </c>
      <c r="AB786" s="92">
        <v>25.955602347035899</v>
      </c>
      <c r="AC786" s="91">
        <v>8.9023744083533501E-2</v>
      </c>
      <c r="AD786" s="92">
        <v>34.250570360745797</v>
      </c>
      <c r="AE786" s="91"/>
      <c r="AF786" s="93"/>
      <c r="AG786" s="91">
        <v>-2.4401163227594199E-3</v>
      </c>
      <c r="AH786" s="92">
        <v>-1.1502415844006499</v>
      </c>
      <c r="AI786" s="91">
        <v>4.6357974033526303E-2</v>
      </c>
      <c r="AJ786" s="92">
        <v>19.119173083250601</v>
      </c>
      <c r="AK786" s="91">
        <v>0.112626177015045</v>
      </c>
      <c r="AL786" s="91">
        <v>4.3542948829781401E-2</v>
      </c>
      <c r="AM786" s="92">
        <v>40.301794039143701</v>
      </c>
      <c r="AN786" s="3"/>
      <c r="AO786" s="94">
        <v>1.90414552616858E-2</v>
      </c>
      <c r="AP786" s="94">
        <v>-2.70666901351433E-2</v>
      </c>
      <c r="AQ786" s="94">
        <v>3.1203170590742998E-2</v>
      </c>
      <c r="AR786" s="94">
        <v>-1.6089219953755701E-2</v>
      </c>
      <c r="AS786" s="95">
        <v>7</v>
      </c>
      <c r="AT786" s="95">
        <v>5</v>
      </c>
      <c r="AU786" s="95">
        <v>7</v>
      </c>
      <c r="AV786" s="96">
        <v>5</v>
      </c>
      <c r="AW786" s="3"/>
      <c r="AX786" s="97">
        <v>5.0676824816837301E-2</v>
      </c>
      <c r="AY786" s="98">
        <v>0.46865829266516801</v>
      </c>
      <c r="AZ786" s="98">
        <v>0.72371752499657305</v>
      </c>
      <c r="BA786" s="98">
        <v>0.63656427410933203</v>
      </c>
      <c r="BB786" s="89">
        <v>5.2215858299314299E-3</v>
      </c>
      <c r="BC786" s="99">
        <v>-6.3050533062414598</v>
      </c>
      <c r="BD786" s="86">
        <v>43749</v>
      </c>
      <c r="BE786" s="86">
        <v>43784</v>
      </c>
      <c r="BF786" s="95">
        <v>132</v>
      </c>
      <c r="BG786" s="86">
        <v>43935</v>
      </c>
      <c r="BH786" s="3"/>
    </row>
    <row r="787" spans="1:60" x14ac:dyDescent="0.25">
      <c r="A787" s="3"/>
      <c r="B787" s="81" t="s">
        <v>188</v>
      </c>
      <c r="C787" s="81" t="s">
        <v>4919</v>
      </c>
      <c r="D787" s="81" t="s">
        <v>785</v>
      </c>
      <c r="E787" s="82" t="s">
        <v>1170</v>
      </c>
      <c r="F787" s="82" t="s">
        <v>1113</v>
      </c>
      <c r="G787" s="83" t="s">
        <v>1121</v>
      </c>
      <c r="H787" s="84" t="s">
        <v>1096</v>
      </c>
      <c r="I787" s="85" t="s">
        <v>3480</v>
      </c>
      <c r="J787" s="85" t="s">
        <v>1096</v>
      </c>
      <c r="K787" s="3"/>
      <c r="L787" s="86">
        <v>44029</v>
      </c>
      <c r="M787" s="87">
        <v>1105.36529999971</v>
      </c>
      <c r="N787" s="88">
        <v>1105.36529999971</v>
      </c>
      <c r="O787" s="88">
        <v>1109.04629999958</v>
      </c>
      <c r="P787" s="89">
        <f t="shared" si="12"/>
        <v>0.99668093207662167</v>
      </c>
      <c r="Q787" s="86">
        <v>44022</v>
      </c>
      <c r="R787" s="90">
        <v>826242.85699999996</v>
      </c>
      <c r="S787" s="90">
        <v>335749.14812988299</v>
      </c>
      <c r="T787" s="3"/>
      <c r="U787" s="91">
        <v>-8.7360771976818796E-4</v>
      </c>
      <c r="V787" s="92">
        <v>1.0854138381546401</v>
      </c>
      <c r="W787" s="91">
        <v>1.1805747335529301E-2</v>
      </c>
      <c r="X787" s="92">
        <v>1.18908434942568</v>
      </c>
      <c r="Y787" s="91">
        <v>4.20705594606261E-2</v>
      </c>
      <c r="Z787" s="92">
        <v>22.357211854890899</v>
      </c>
      <c r="AA787" s="91">
        <v>5.84803368692519E-2</v>
      </c>
      <c r="AB787" s="92">
        <v>26.746062047721399</v>
      </c>
      <c r="AC787" s="91"/>
      <c r="AD787" s="92"/>
      <c r="AE787" s="91"/>
      <c r="AF787" s="93"/>
      <c r="AG787" s="91">
        <v>-2.1156282227821101E-3</v>
      </c>
      <c r="AH787" s="92">
        <v>-1.1177927744029099</v>
      </c>
      <c r="AI787" s="91">
        <v>5.0478132709031301E-2</v>
      </c>
      <c r="AJ787" s="92">
        <v>19.5311889508157</v>
      </c>
      <c r="AK787" s="91">
        <v>0.105365299999976</v>
      </c>
      <c r="AL787" s="91">
        <v>6.3347233646709397E-2</v>
      </c>
      <c r="AM787" s="92">
        <v>31.477604965795798</v>
      </c>
      <c r="AN787" s="3"/>
      <c r="AO787" s="94">
        <v>1.88430658799916E-2</v>
      </c>
      <c r="AP787" s="94">
        <v>-2.65325770078562E-2</v>
      </c>
      <c r="AQ787" s="94">
        <v>3.1795042699741302E-2</v>
      </c>
      <c r="AR787" s="94">
        <v>-1.5249821887664401E-2</v>
      </c>
      <c r="AS787" s="95">
        <v>7</v>
      </c>
      <c r="AT787" s="95">
        <v>5</v>
      </c>
      <c r="AU787" s="95">
        <v>7</v>
      </c>
      <c r="AV787" s="96">
        <v>5</v>
      </c>
      <c r="AW787" s="3"/>
      <c r="AX787" s="97">
        <v>5.01620796706993E-2</v>
      </c>
      <c r="AY787" s="98">
        <v>0.61791312943751098</v>
      </c>
      <c r="AZ787" s="98">
        <v>0.75001557997893498</v>
      </c>
      <c r="BA787" s="98">
        <v>0.84511886099335198</v>
      </c>
      <c r="BB787" s="89">
        <v>5.1693728543068598E-3</v>
      </c>
      <c r="BC787" s="99">
        <v>-6.1408211539674102</v>
      </c>
      <c r="BD787" s="86">
        <v>43749</v>
      </c>
      <c r="BE787" s="86">
        <v>43784</v>
      </c>
      <c r="BF787" s="95">
        <v>89</v>
      </c>
      <c r="BG787" s="86">
        <v>43874</v>
      </c>
      <c r="BH787" s="3"/>
    </row>
    <row r="788" spans="1:60" x14ac:dyDescent="0.25">
      <c r="A788" s="3"/>
      <c r="B788" s="81" t="s">
        <v>1877</v>
      </c>
      <c r="C788" s="81" t="s">
        <v>4920</v>
      </c>
      <c r="D788" s="81" t="s">
        <v>786</v>
      </c>
      <c r="E788" s="82" t="s">
        <v>1162</v>
      </c>
      <c r="F788" s="82" t="s">
        <v>1097</v>
      </c>
      <c r="G788" s="83" t="s">
        <v>1121</v>
      </c>
      <c r="H788" s="84" t="s">
        <v>1155</v>
      </c>
      <c r="I788" s="85" t="s">
        <v>3480</v>
      </c>
      <c r="J788" s="85" t="s">
        <v>4921</v>
      </c>
      <c r="K788" s="3"/>
      <c r="L788" s="86">
        <v>44029</v>
      </c>
      <c r="M788" s="87">
        <v>2005.9455999992799</v>
      </c>
      <c r="N788" s="88">
        <v>2005.9455999992799</v>
      </c>
      <c r="O788" s="88"/>
      <c r="P788" s="89" t="str">
        <f t="shared" si="12"/>
        <v/>
      </c>
      <c r="Q788" s="86"/>
      <c r="R788" s="90">
        <v>266619.42099999997</v>
      </c>
      <c r="S788" s="90"/>
      <c r="T788" s="3"/>
      <c r="U788" s="91">
        <v>3.1646552397433E-3</v>
      </c>
      <c r="V788" s="92">
        <v>1.4892401341057799</v>
      </c>
      <c r="W788" s="91">
        <v>1.2996143592317801E-2</v>
      </c>
      <c r="X788" s="92">
        <v>1.3081239751045399</v>
      </c>
      <c r="Y788" s="91">
        <v>-1.11173439681806E-2</v>
      </c>
      <c r="Z788" s="92">
        <v>17.0384215120284</v>
      </c>
      <c r="AA788" s="91"/>
      <c r="AB788" s="92"/>
      <c r="AC788" s="91"/>
      <c r="AD788" s="92"/>
      <c r="AE788" s="91"/>
      <c r="AF788" s="93"/>
      <c r="AG788" s="91">
        <v>1.1418039486670801E-2</v>
      </c>
      <c r="AH788" s="92">
        <v>0.23557399654237099</v>
      </c>
      <c r="AI788" s="91">
        <v>-4.4918683988726098E-3</v>
      </c>
      <c r="AJ788" s="92">
        <v>14.0341888400144</v>
      </c>
      <c r="AK788" s="91">
        <v>2.9727999990427599E-3</v>
      </c>
      <c r="AL788" s="91">
        <v>4.4098967009631503E-3</v>
      </c>
      <c r="AM788" s="92">
        <v>15.853962836001299</v>
      </c>
      <c r="AN788" s="3"/>
      <c r="AO788" s="94">
        <v>1.8590160798339601E-2</v>
      </c>
      <c r="AP788" s="94">
        <v>-4.0112067395966698E-2</v>
      </c>
      <c r="AQ788" s="94">
        <v>4.2429408800671801E-2</v>
      </c>
      <c r="AR788" s="94">
        <v>-0.11554693983634901</v>
      </c>
      <c r="AS788" s="95"/>
      <c r="AT788" s="95"/>
      <c r="AU788" s="95"/>
      <c r="AV788" s="96"/>
      <c r="AW788" s="3"/>
      <c r="AX788" s="97"/>
      <c r="AY788" s="98"/>
      <c r="AZ788" s="98"/>
      <c r="BA788" s="98"/>
      <c r="BB788" s="89"/>
      <c r="BC788" s="99">
        <v>-16.652466076426201</v>
      </c>
      <c r="BD788" s="86">
        <v>43899</v>
      </c>
      <c r="BE788" s="86">
        <v>43914</v>
      </c>
      <c r="BF788" s="95"/>
      <c r="BG788" s="86"/>
      <c r="BH788" s="3"/>
    </row>
    <row r="789" spans="1:60" x14ac:dyDescent="0.25">
      <c r="A789" s="3"/>
      <c r="B789" s="81" t="s">
        <v>189</v>
      </c>
      <c r="C789" s="81" t="s">
        <v>4922</v>
      </c>
      <c r="D789" s="81" t="s">
        <v>786</v>
      </c>
      <c r="E789" s="82" t="s">
        <v>1185</v>
      </c>
      <c r="F789" s="82" t="s">
        <v>1097</v>
      </c>
      <c r="G789" s="83" t="s">
        <v>1121</v>
      </c>
      <c r="H789" s="84" t="s">
        <v>1155</v>
      </c>
      <c r="I789" s="85" t="s">
        <v>3480</v>
      </c>
      <c r="J789" s="85" t="s">
        <v>4923</v>
      </c>
      <c r="K789" s="3"/>
      <c r="L789" s="86">
        <v>44029</v>
      </c>
      <c r="M789" s="87">
        <v>1082.4114999994599</v>
      </c>
      <c r="N789" s="88">
        <v>1082.4114999994599</v>
      </c>
      <c r="O789" s="88">
        <v>1113.4996000006799</v>
      </c>
      <c r="P789" s="89">
        <f t="shared" si="12"/>
        <v>0.97208072638625009</v>
      </c>
      <c r="Q789" s="86">
        <v>43899</v>
      </c>
      <c r="R789" s="90">
        <v>199405142.06799999</v>
      </c>
      <c r="S789" s="90">
        <v>161358088.01525</v>
      </c>
      <c r="T789" s="3"/>
      <c r="U789" s="91">
        <v>3.1921263962431099E-3</v>
      </c>
      <c r="V789" s="92">
        <v>1.49198724975577</v>
      </c>
      <c r="W789" s="91">
        <v>1.38293888630869E-2</v>
      </c>
      <c r="X789" s="92">
        <v>1.39144850218145</v>
      </c>
      <c r="Y789" s="91">
        <v>-6.1733388265565702E-3</v>
      </c>
      <c r="Z789" s="92">
        <v>17.532822026172699</v>
      </c>
      <c r="AA789" s="91">
        <v>3.3443041604186902E-2</v>
      </c>
      <c r="AB789" s="92">
        <v>24.242332521214799</v>
      </c>
      <c r="AC789" s="91">
        <v>0.105357731687109</v>
      </c>
      <c r="AD789" s="92">
        <v>35.883969121088697</v>
      </c>
      <c r="AE789" s="91"/>
      <c r="AF789" s="93"/>
      <c r="AG789" s="91">
        <v>1.1889197812706699E-2</v>
      </c>
      <c r="AH789" s="92">
        <v>0.28268982914596602</v>
      </c>
      <c r="AI789" s="91">
        <v>9.5118944409478001E-4</v>
      </c>
      <c r="AJ789" s="92">
        <v>14.578494624321999</v>
      </c>
      <c r="AK789" s="91">
        <v>8.2411499999580001E-2</v>
      </c>
      <c r="AL789" s="91">
        <v>3.06513499726861E-2</v>
      </c>
      <c r="AM789" s="92">
        <v>37.342246944084799</v>
      </c>
      <c r="AN789" s="3"/>
      <c r="AO789" s="94">
        <v>1.8618040352521299E-2</v>
      </c>
      <c r="AP789" s="94">
        <v>-4.0085740898575799E-2</v>
      </c>
      <c r="AQ789" s="94">
        <v>4.3286848564093802E-2</v>
      </c>
      <c r="AR789" s="94">
        <v>-0.114795592842711</v>
      </c>
      <c r="AS789" s="95">
        <v>10</v>
      </c>
      <c r="AT789" s="95">
        <v>2</v>
      </c>
      <c r="AU789" s="95">
        <v>8</v>
      </c>
      <c r="AV789" s="96">
        <v>4</v>
      </c>
      <c r="AW789" s="3"/>
      <c r="AX789" s="97">
        <v>7.9993733435112499E-2</v>
      </c>
      <c r="AY789" s="98">
        <v>3.7183658499827701E-2</v>
      </c>
      <c r="AZ789" s="98">
        <v>0.66722986647892002</v>
      </c>
      <c r="BA789" s="98">
        <v>4.4550549811958703E-2</v>
      </c>
      <c r="BB789" s="89">
        <v>8.1903626219718695E-3</v>
      </c>
      <c r="BC789" s="99">
        <v>-16.618200850760299</v>
      </c>
      <c r="BD789" s="86">
        <v>43899</v>
      </c>
      <c r="BE789" s="86">
        <v>43914</v>
      </c>
      <c r="BF789" s="95"/>
      <c r="BG789" s="86"/>
      <c r="BH789" s="3"/>
    </row>
    <row r="790" spans="1:60" x14ac:dyDescent="0.25">
      <c r="A790" s="3"/>
      <c r="B790" s="81" t="s">
        <v>1878</v>
      </c>
      <c r="C790" s="81" t="s">
        <v>4924</v>
      </c>
      <c r="D790" s="81" t="s">
        <v>786</v>
      </c>
      <c r="E790" s="82" t="s">
        <v>1273</v>
      </c>
      <c r="F790" s="82" t="s">
        <v>1097</v>
      </c>
      <c r="G790" s="83" t="s">
        <v>1121</v>
      </c>
      <c r="H790" s="84" t="s">
        <v>1155</v>
      </c>
      <c r="I790" s="85" t="s">
        <v>3480</v>
      </c>
      <c r="J790" s="85" t="s">
        <v>1096</v>
      </c>
      <c r="K790" s="3"/>
      <c r="L790" s="86">
        <v>44029</v>
      </c>
      <c r="M790" s="87">
        <v>974.55910000018798</v>
      </c>
      <c r="N790" s="88">
        <v>974.55910000018798</v>
      </c>
      <c r="O790" s="88"/>
      <c r="P790" s="89" t="str">
        <f t="shared" si="12"/>
        <v/>
      </c>
      <c r="Q790" s="86"/>
      <c r="R790" s="90">
        <v>5835409.0939999996</v>
      </c>
      <c r="S790" s="90"/>
      <c r="T790" s="3"/>
      <c r="U790" s="91">
        <v>3.1399619110743498E-3</v>
      </c>
      <c r="V790" s="92">
        <v>1.48677080123889</v>
      </c>
      <c r="W790" s="91">
        <v>1.22471885479172E-2</v>
      </c>
      <c r="X790" s="92">
        <v>1.2332284706644701</v>
      </c>
      <c r="Y790" s="91"/>
      <c r="Z790" s="92"/>
      <c r="AA790" s="91"/>
      <c r="AB790" s="92"/>
      <c r="AC790" s="91"/>
      <c r="AD790" s="92"/>
      <c r="AE790" s="91"/>
      <c r="AF790" s="93"/>
      <c r="AG790" s="91">
        <v>1.09942195795156E-2</v>
      </c>
      <c r="AH790" s="92">
        <v>0.193192005826859</v>
      </c>
      <c r="AI790" s="91"/>
      <c r="AJ790" s="92"/>
      <c r="AK790" s="91">
        <v>-2.9143455602934399E-2</v>
      </c>
      <c r="AL790" s="91">
        <v>-6.7898989690584097E-2</v>
      </c>
      <c r="AM790" s="92">
        <v>8.9963643548835499</v>
      </c>
      <c r="AN790" s="3"/>
      <c r="AO790" s="94">
        <v>1.8565001448223501E-2</v>
      </c>
      <c r="AP790" s="94">
        <v>-4.0135716751174201E-2</v>
      </c>
      <c r="AQ790" s="94">
        <v>4.16583073274523E-2</v>
      </c>
      <c r="AR790" s="94">
        <v>-0.116223167569842</v>
      </c>
      <c r="AS790" s="95"/>
      <c r="AT790" s="95"/>
      <c r="AU790" s="95"/>
      <c r="AV790" s="96"/>
      <c r="AW790" s="3"/>
      <c r="AX790" s="97"/>
      <c r="AY790" s="98"/>
      <c r="AZ790" s="98"/>
      <c r="BA790" s="98"/>
      <c r="BB790" s="89"/>
      <c r="BC790" s="99">
        <v>-16.683309250336599</v>
      </c>
      <c r="BD790" s="86">
        <v>43899</v>
      </c>
      <c r="BE790" s="86">
        <v>43914</v>
      </c>
      <c r="BF790" s="95"/>
      <c r="BG790" s="86"/>
      <c r="BH790" s="3"/>
    </row>
    <row r="791" spans="1:60" x14ac:dyDescent="0.25">
      <c r="A791" s="3"/>
      <c r="B791" s="81" t="s">
        <v>1879</v>
      </c>
      <c r="C791" s="81" t="s">
        <v>4925</v>
      </c>
      <c r="D791" s="81" t="s">
        <v>786</v>
      </c>
      <c r="E791" s="82" t="s">
        <v>1207</v>
      </c>
      <c r="F791" s="82" t="s">
        <v>1097</v>
      </c>
      <c r="G791" s="83" t="s">
        <v>1121</v>
      </c>
      <c r="H791" s="84" t="s">
        <v>1155</v>
      </c>
      <c r="I791" s="85" t="s">
        <v>3480</v>
      </c>
      <c r="J791" s="85" t="s">
        <v>4926</v>
      </c>
      <c r="K791" s="3"/>
      <c r="L791" s="86">
        <v>44029</v>
      </c>
      <c r="M791" s="87">
        <v>974.63530000019796</v>
      </c>
      <c r="N791" s="88">
        <v>974.63530000019796</v>
      </c>
      <c r="O791" s="88">
        <v>1008.5959000000699</v>
      </c>
      <c r="P791" s="89">
        <f t="shared" si="12"/>
        <v>0.96632883397615477</v>
      </c>
      <c r="Q791" s="86">
        <v>43899</v>
      </c>
      <c r="R791" s="90">
        <v>2166950.335</v>
      </c>
      <c r="S791" s="90">
        <v>878254.80163964804</v>
      </c>
      <c r="T791" s="3"/>
      <c r="U791" s="91">
        <v>3.1463235500268599E-3</v>
      </c>
      <c r="V791" s="92">
        <v>1.4874069651341399</v>
      </c>
      <c r="W791" s="91">
        <v>1.2442010811355399E-2</v>
      </c>
      <c r="X791" s="92">
        <v>1.2527106970083</v>
      </c>
      <c r="Y791" s="91">
        <v>-1.4396011775716E-2</v>
      </c>
      <c r="Z791" s="92">
        <v>16.710554731253101</v>
      </c>
      <c r="AA791" s="91">
        <v>-6.7140680412194299E-3</v>
      </c>
      <c r="AB791" s="92">
        <v>20.226621556677902</v>
      </c>
      <c r="AC791" s="91">
        <v>-6.7140680412194299E-3</v>
      </c>
      <c r="AD791" s="92">
        <v>24.6767891482741</v>
      </c>
      <c r="AE791" s="91"/>
      <c r="AF791" s="93"/>
      <c r="AG791" s="91">
        <v>1.1104316023193001E-2</v>
      </c>
      <c r="AH791" s="92">
        <v>0.20420165019459099</v>
      </c>
      <c r="AI791" s="91">
        <v>-8.1001878188544704E-3</v>
      </c>
      <c r="AJ791" s="92">
        <v>13.6733568980271</v>
      </c>
      <c r="AK791" s="91">
        <v>-2.5364699999954599E-2</v>
      </c>
      <c r="AL791" s="91">
        <v>-9.7469922266100201E-3</v>
      </c>
      <c r="AM791" s="92">
        <v>26.564626944134901</v>
      </c>
      <c r="AN791" s="3"/>
      <c r="AO791" s="94">
        <v>1.8571560833152E-2</v>
      </c>
      <c r="AP791" s="94">
        <v>-4.0129569850250797E-2</v>
      </c>
      <c r="AQ791" s="94">
        <v>4.1858625083477798E-2</v>
      </c>
      <c r="AR791" s="94">
        <v>-0.116047241878696</v>
      </c>
      <c r="AS791" s="95">
        <v>7</v>
      </c>
      <c r="AT791" s="95">
        <v>2</v>
      </c>
      <c r="AU791" s="95">
        <v>8</v>
      </c>
      <c r="AV791" s="96">
        <v>4</v>
      </c>
      <c r="AW791" s="3"/>
      <c r="AX791" s="97">
        <v>7.8739670295763106E-2</v>
      </c>
      <c r="AY791" s="98">
        <v>-0.46387211970932202</v>
      </c>
      <c r="AZ791" s="98">
        <v>0.53198231784335803</v>
      </c>
      <c r="BA791" s="98">
        <v>-0.54948154071644195</v>
      </c>
      <c r="BB791" s="89">
        <v>8.0589879081435396E-3</v>
      </c>
      <c r="BC791" s="99">
        <v>-16.6753007819934</v>
      </c>
      <c r="BD791" s="86">
        <v>43899</v>
      </c>
      <c r="BE791" s="86">
        <v>43914</v>
      </c>
      <c r="BF791" s="95"/>
      <c r="BG791" s="86"/>
      <c r="BH791" s="3"/>
    </row>
    <row r="792" spans="1:60" x14ac:dyDescent="0.25">
      <c r="A792" s="3"/>
      <c r="B792" s="81" t="s">
        <v>1880</v>
      </c>
      <c r="C792" s="81" t="s">
        <v>4927</v>
      </c>
      <c r="D792" s="81" t="s">
        <v>787</v>
      </c>
      <c r="E792" s="82" t="s">
        <v>1161</v>
      </c>
      <c r="F792" s="82" t="s">
        <v>1114</v>
      </c>
      <c r="G792" s="83" t="s">
        <v>1120</v>
      </c>
      <c r="H792" s="84" t="s">
        <v>1128</v>
      </c>
      <c r="I792" s="85" t="s">
        <v>3480</v>
      </c>
      <c r="J792" s="85" t="s">
        <v>4928</v>
      </c>
      <c r="K792" s="3"/>
      <c r="L792" s="86">
        <v>44029</v>
      </c>
      <c r="M792" s="87">
        <v>949.26410000026203</v>
      </c>
      <c r="N792" s="88">
        <v>949.26410000026203</v>
      </c>
      <c r="O792" s="88">
        <v>1221.5174000002401</v>
      </c>
      <c r="P792" s="89">
        <f t="shared" si="12"/>
        <v>0.77711877047357281</v>
      </c>
      <c r="Q792" s="86">
        <v>43756</v>
      </c>
      <c r="R792" s="90">
        <v>955771.39099999995</v>
      </c>
      <c r="S792" s="90">
        <v>4218955.8168476596</v>
      </c>
      <c r="T792" s="3"/>
      <c r="U792" s="91">
        <v>-9.8111988090749894E-3</v>
      </c>
      <c r="V792" s="92">
        <v>0.19165472922395599</v>
      </c>
      <c r="W792" s="91">
        <v>1.50846231699688E-2</v>
      </c>
      <c r="X792" s="92">
        <v>1.51697193286964</v>
      </c>
      <c r="Y792" s="91">
        <v>-0.17544175860530201</v>
      </c>
      <c r="Z792" s="92">
        <v>0.60598004830535501</v>
      </c>
      <c r="AA792" s="91">
        <v>-0.19511333153146601</v>
      </c>
      <c r="AB792" s="92">
        <v>1.38669520764961</v>
      </c>
      <c r="AC792" s="91">
        <v>-0.24996547166490901</v>
      </c>
      <c r="AD792" s="92">
        <v>0.35164878590148901</v>
      </c>
      <c r="AE792" s="91">
        <v>-0.204630044303485</v>
      </c>
      <c r="AF792" s="93">
        <v>0.376405264338246</v>
      </c>
      <c r="AG792" s="91">
        <v>1.44441665925115E-2</v>
      </c>
      <c r="AH792" s="92">
        <v>0.53818670712644201</v>
      </c>
      <c r="AI792" s="91">
        <v>-0.13880896031783799</v>
      </c>
      <c r="AJ792" s="92">
        <v>0.602479648121516</v>
      </c>
      <c r="AK792" s="91">
        <v>-4.9726900021632901E-2</v>
      </c>
      <c r="AL792" s="91">
        <v>-1.25713720071872E-2</v>
      </c>
      <c r="AM792" s="92">
        <v>-1.1652961487961899</v>
      </c>
      <c r="AN792" s="3"/>
      <c r="AO792" s="94">
        <v>8.1193149653699906E-2</v>
      </c>
      <c r="AP792" s="94">
        <v>-0.13391325543212601</v>
      </c>
      <c r="AQ792" s="94">
        <v>0.12925437750527599</v>
      </c>
      <c r="AR792" s="94">
        <v>-0.160873164339282</v>
      </c>
      <c r="AS792" s="95">
        <v>5</v>
      </c>
      <c r="AT792" s="95">
        <v>7</v>
      </c>
      <c r="AU792" s="95">
        <v>6</v>
      </c>
      <c r="AV792" s="96">
        <v>6</v>
      </c>
      <c r="AW792" s="3"/>
      <c r="AX792" s="97">
        <v>0.31373266478185502</v>
      </c>
      <c r="AY792" s="98">
        <v>-0.58590671075126</v>
      </c>
      <c r="AZ792" s="98">
        <v>0.111814985453975</v>
      </c>
      <c r="BA792" s="98">
        <v>-0.76784706371654499</v>
      </c>
      <c r="BB792" s="89">
        <v>3.1861430228236703E-2</v>
      </c>
      <c r="BC792" s="99">
        <v>-43.303353681287298</v>
      </c>
      <c r="BD792" s="86">
        <v>43756</v>
      </c>
      <c r="BE792" s="86">
        <v>43908</v>
      </c>
      <c r="BF792" s="95"/>
      <c r="BG792" s="86"/>
      <c r="BH792" s="3"/>
    </row>
    <row r="793" spans="1:60" x14ac:dyDescent="0.25">
      <c r="A793" s="3"/>
      <c r="B793" s="81" t="s">
        <v>1881</v>
      </c>
      <c r="C793" s="81" t="s">
        <v>4929</v>
      </c>
      <c r="D793" s="81" t="s">
        <v>787</v>
      </c>
      <c r="E793" s="82" t="s">
        <v>1162</v>
      </c>
      <c r="F793" s="82" t="s">
        <v>1114</v>
      </c>
      <c r="G793" s="83" t="s">
        <v>1120</v>
      </c>
      <c r="H793" s="84" t="s">
        <v>1128</v>
      </c>
      <c r="I793" s="85" t="s">
        <v>3480</v>
      </c>
      <c r="J793" s="85" t="s">
        <v>4930</v>
      </c>
      <c r="K793" s="3"/>
      <c r="L793" s="86">
        <v>44029</v>
      </c>
      <c r="M793" s="87">
        <v>986.23330000042904</v>
      </c>
      <c r="N793" s="88">
        <v>986.23330000042904</v>
      </c>
      <c r="O793" s="88">
        <v>1258.7292999997701</v>
      </c>
      <c r="P793" s="89">
        <f t="shared" si="12"/>
        <v>0.78351500993947565</v>
      </c>
      <c r="Q793" s="86">
        <v>43756</v>
      </c>
      <c r="R793" s="90">
        <v>1309248.4339999999</v>
      </c>
      <c r="S793" s="90">
        <v>18105750.189968701</v>
      </c>
      <c r="T793" s="3"/>
      <c r="U793" s="91">
        <v>-9.7854433524844405E-3</v>
      </c>
      <c r="V793" s="92">
        <v>0.19423027488301201</v>
      </c>
      <c r="W793" s="91">
        <v>1.58771017686377E-2</v>
      </c>
      <c r="X793" s="92">
        <v>1.59621979273652</v>
      </c>
      <c r="Y793" s="91">
        <v>-0.17062498638639201</v>
      </c>
      <c r="Z793" s="92">
        <v>1.08765727019636</v>
      </c>
      <c r="AA793" s="91">
        <v>-0.186431484945351</v>
      </c>
      <c r="AB793" s="92">
        <v>2.2548798662610401</v>
      </c>
      <c r="AC793" s="91">
        <v>-0.23462321327504501</v>
      </c>
      <c r="AD793" s="92">
        <v>1.8858746248879501</v>
      </c>
      <c r="AE793" s="91">
        <v>-0.180596376417379</v>
      </c>
      <c r="AF793" s="93">
        <v>2.7797720529488301</v>
      </c>
      <c r="AG793" s="91">
        <v>1.48927550199005E-2</v>
      </c>
      <c r="AH793" s="92">
        <v>0.58304554986534596</v>
      </c>
      <c r="AI793" s="91">
        <v>-0.13339501819980801</v>
      </c>
      <c r="AJ793" s="92">
        <v>1.1438738599245</v>
      </c>
      <c r="AK793" s="91">
        <v>-1.37933275791511E-2</v>
      </c>
      <c r="AL793" s="91">
        <v>-3.43232154773432E-3</v>
      </c>
      <c r="AM793" s="92">
        <v>2.8619422021620302</v>
      </c>
      <c r="AN793" s="3"/>
      <c r="AO793" s="94">
        <v>8.1221415119216503E-2</v>
      </c>
      <c r="AP793" s="94">
        <v>-0.133845633685269</v>
      </c>
      <c r="AQ793" s="94">
        <v>0.130154658594693</v>
      </c>
      <c r="AR793" s="94">
        <v>-0.16019602161221</v>
      </c>
      <c r="AS793" s="95">
        <v>5</v>
      </c>
      <c r="AT793" s="95">
        <v>7</v>
      </c>
      <c r="AU793" s="95">
        <v>6</v>
      </c>
      <c r="AV793" s="96">
        <v>6</v>
      </c>
      <c r="AW793" s="3"/>
      <c r="AX793" s="97">
        <v>0.31373229977674799</v>
      </c>
      <c r="AY793" s="98">
        <v>-0.55902042386696804</v>
      </c>
      <c r="AZ793" s="98">
        <v>0.24757135679419701</v>
      </c>
      <c r="BA793" s="98">
        <v>-0.73346246816981897</v>
      </c>
      <c r="BB793" s="89">
        <v>3.1862867378222297E-2</v>
      </c>
      <c r="BC793" s="99">
        <v>-43.017271465738297</v>
      </c>
      <c r="BD793" s="86">
        <v>43756</v>
      </c>
      <c r="BE793" s="86">
        <v>43908</v>
      </c>
      <c r="BF793" s="95"/>
      <c r="BG793" s="86"/>
      <c r="BH793" s="3"/>
    </row>
    <row r="794" spans="1:60" x14ac:dyDescent="0.25">
      <c r="A794" s="3"/>
      <c r="B794" s="81" t="s">
        <v>8663</v>
      </c>
      <c r="C794" s="81" t="s">
        <v>8794</v>
      </c>
      <c r="D794" s="81" t="s">
        <v>787</v>
      </c>
      <c r="E794" s="82" t="s">
        <v>1186</v>
      </c>
      <c r="F794" s="82" t="s">
        <v>1114</v>
      </c>
      <c r="G794" s="83" t="s">
        <v>1120</v>
      </c>
      <c r="H794" s="84" t="s">
        <v>1128</v>
      </c>
      <c r="I794" s="85" t="s">
        <v>3480</v>
      </c>
      <c r="J794" s="85" t="s">
        <v>1096</v>
      </c>
      <c r="K794" s="3"/>
      <c r="L794" s="86">
        <v>44029</v>
      </c>
      <c r="M794" s="87">
        <v>949.26429999992297</v>
      </c>
      <c r="N794" s="88">
        <v>949.26429999992297</v>
      </c>
      <c r="O794" s="88"/>
      <c r="P794" s="89" t="str">
        <f t="shared" si="12"/>
        <v/>
      </c>
      <c r="Q794" s="86"/>
      <c r="R794" s="90">
        <v>3966643.7390000001</v>
      </c>
      <c r="S794" s="90"/>
      <c r="T794" s="3"/>
      <c r="U794" s="91">
        <v>-9.8110934750366106E-3</v>
      </c>
      <c r="V794" s="92">
        <v>0.19166526262779399</v>
      </c>
      <c r="W794" s="91"/>
      <c r="X794" s="92"/>
      <c r="Y794" s="91"/>
      <c r="Z794" s="92"/>
      <c r="AA794" s="91"/>
      <c r="AB794" s="92"/>
      <c r="AC794" s="91"/>
      <c r="AD794" s="92"/>
      <c r="AE794" s="91"/>
      <c r="AF794" s="93"/>
      <c r="AG794" s="91"/>
      <c r="AH794" s="92"/>
      <c r="AI794" s="91"/>
      <c r="AJ794" s="92"/>
      <c r="AK794" s="91">
        <v>-4.3791426476673202E-2</v>
      </c>
      <c r="AL794" s="91">
        <v>-0.97675009407568703</v>
      </c>
      <c r="AM794" s="92">
        <v>6.7576605397334802E-2</v>
      </c>
      <c r="AN794" s="3"/>
      <c r="AO794" s="94">
        <v>-6.5711732531781295E-5</v>
      </c>
      <c r="AP794" s="94">
        <v>-3.4253559626449701E-2</v>
      </c>
      <c r="AQ794" s="94"/>
      <c r="AR794" s="94"/>
      <c r="AS794" s="95"/>
      <c r="AT794" s="95"/>
      <c r="AU794" s="95"/>
      <c r="AV794" s="96"/>
      <c r="AW794" s="3"/>
      <c r="AX794" s="97"/>
      <c r="AY794" s="98"/>
      <c r="AZ794" s="98"/>
      <c r="BA794" s="98"/>
      <c r="BB794" s="89"/>
      <c r="BC794" s="99">
        <v>-4.3791426476964297</v>
      </c>
      <c r="BD794" s="86">
        <v>44026</v>
      </c>
      <c r="BE794" s="86">
        <v>44029</v>
      </c>
      <c r="BF794" s="95"/>
      <c r="BG794" s="86"/>
      <c r="BH794" s="3"/>
    </row>
    <row r="795" spans="1:60" x14ac:dyDescent="0.25">
      <c r="A795" s="3"/>
      <c r="B795" s="81" t="s">
        <v>8664</v>
      </c>
      <c r="C795" s="81" t="s">
        <v>8795</v>
      </c>
      <c r="D795" s="81" t="s">
        <v>787</v>
      </c>
      <c r="E795" s="82" t="s">
        <v>1163</v>
      </c>
      <c r="F795" s="82" t="s">
        <v>1114</v>
      </c>
      <c r="G795" s="83" t="s">
        <v>1120</v>
      </c>
      <c r="H795" s="84" t="s">
        <v>1128</v>
      </c>
      <c r="I795" s="85" t="s">
        <v>3480</v>
      </c>
      <c r="J795" s="85" t="s">
        <v>1096</v>
      </c>
      <c r="K795" s="3"/>
      <c r="L795" s="86">
        <v>44029</v>
      </c>
      <c r="M795" s="87">
        <v>986.23350000008895</v>
      </c>
      <c r="N795" s="88">
        <v>986.23350000008895</v>
      </c>
      <c r="O795" s="88"/>
      <c r="P795" s="89" t="str">
        <f t="shared" si="12"/>
        <v/>
      </c>
      <c r="Q795" s="86"/>
      <c r="R795" s="90">
        <v>16501038.825999999</v>
      </c>
      <c r="S795" s="90"/>
      <c r="T795" s="3"/>
      <c r="U795" s="91">
        <v>-9.7853419674720499E-3</v>
      </c>
      <c r="V795" s="92">
        <v>0.19424041338424999</v>
      </c>
      <c r="W795" s="91"/>
      <c r="X795" s="92"/>
      <c r="Y795" s="91"/>
      <c r="Z795" s="92"/>
      <c r="AA795" s="91"/>
      <c r="AB795" s="92"/>
      <c r="AC795" s="91"/>
      <c r="AD795" s="92"/>
      <c r="AE795" s="91"/>
      <c r="AF795" s="93"/>
      <c r="AG795" s="91"/>
      <c r="AH795" s="92"/>
      <c r="AI795" s="91"/>
      <c r="AJ795" s="92"/>
      <c r="AK795" s="91">
        <v>-4.3716811326739803E-2</v>
      </c>
      <c r="AL795" s="91">
        <v>-0.97659720305236997</v>
      </c>
      <c r="AM795" s="92">
        <v>7.5038120390672702E-2</v>
      </c>
      <c r="AN795" s="3"/>
      <c r="AO795" s="94">
        <v>-3.9758273487677798E-5</v>
      </c>
      <c r="AP795" s="94">
        <v>-3.4228384122798203E-2</v>
      </c>
      <c r="AQ795" s="94"/>
      <c r="AR795" s="94"/>
      <c r="AS795" s="95"/>
      <c r="AT795" s="95"/>
      <c r="AU795" s="95"/>
      <c r="AV795" s="96"/>
      <c r="AW795" s="3"/>
      <c r="AX795" s="97"/>
      <c r="AY795" s="98"/>
      <c r="AZ795" s="98"/>
      <c r="BA795" s="98"/>
      <c r="BB795" s="89"/>
      <c r="BC795" s="99">
        <v>-4.3716811326885399</v>
      </c>
      <c r="BD795" s="86">
        <v>44026</v>
      </c>
      <c r="BE795" s="86">
        <v>44029</v>
      </c>
      <c r="BF795" s="95"/>
      <c r="BG795" s="86"/>
      <c r="BH795" s="3"/>
    </row>
    <row r="796" spans="1:60" x14ac:dyDescent="0.25">
      <c r="A796" s="3"/>
      <c r="B796" s="81" t="s">
        <v>1882</v>
      </c>
      <c r="C796" s="81" t="s">
        <v>4931</v>
      </c>
      <c r="D796" s="81" t="s">
        <v>788</v>
      </c>
      <c r="E796" s="82" t="s">
        <v>1161</v>
      </c>
      <c r="F796" s="82" t="s">
        <v>1103</v>
      </c>
      <c r="G796" s="83" t="s">
        <v>1123</v>
      </c>
      <c r="H796" s="84" t="s">
        <v>1135</v>
      </c>
      <c r="I796" s="85" t="s">
        <v>3480</v>
      </c>
      <c r="J796" s="85" t="s">
        <v>4932</v>
      </c>
      <c r="K796" s="3"/>
      <c r="L796" s="86">
        <v>44029</v>
      </c>
      <c r="M796" s="87">
        <v>2107.63190000132</v>
      </c>
      <c r="N796" s="88">
        <v>2107.63190000132</v>
      </c>
      <c r="O796" s="88">
        <v>2127.21460000053</v>
      </c>
      <c r="P796" s="89">
        <f t="shared" si="12"/>
        <v>0.99079420571896926</v>
      </c>
      <c r="Q796" s="86">
        <v>43984</v>
      </c>
      <c r="R796" s="90">
        <v>74246358.167999998</v>
      </c>
      <c r="S796" s="90">
        <v>88275795.61225</v>
      </c>
      <c r="T796" s="3"/>
      <c r="U796" s="91">
        <v>-3.9516189444839299E-3</v>
      </c>
      <c r="V796" s="92">
        <v>0.777612715683063</v>
      </c>
      <c r="W796" s="91">
        <v>-4.3513327273103598E-4</v>
      </c>
      <c r="X796" s="92">
        <v>-3.5003711400349899E-2</v>
      </c>
      <c r="Y796" s="91">
        <v>1.7261767377931399E-2</v>
      </c>
      <c r="Z796" s="92">
        <v>19.876332646643299</v>
      </c>
      <c r="AA796" s="91">
        <v>3.6101362371482502E-2</v>
      </c>
      <c r="AB796" s="92">
        <v>24.5081645979371</v>
      </c>
      <c r="AC796" s="91">
        <v>9.36971801966138E-2</v>
      </c>
      <c r="AD796" s="92">
        <v>34.717913972039199</v>
      </c>
      <c r="AE796" s="91">
        <v>0.130413867560565</v>
      </c>
      <c r="AF796" s="93">
        <v>33.880796450772301</v>
      </c>
      <c r="AG796" s="91">
        <v>-5.2910484901076398E-3</v>
      </c>
      <c r="AH796" s="92">
        <v>-1.4353348011354701</v>
      </c>
      <c r="AI796" s="91">
        <v>2.4625048377856701E-2</v>
      </c>
      <c r="AJ796" s="92">
        <v>16.945880517683701</v>
      </c>
      <c r="AK796" s="91">
        <v>1.0038904893666001</v>
      </c>
      <c r="AL796" s="91">
        <v>4.8668339282812702E-2</v>
      </c>
      <c r="AM796" s="92">
        <v>15.6870446593966</v>
      </c>
      <c r="AN796" s="3"/>
      <c r="AO796" s="94">
        <v>1.7867420259790399E-2</v>
      </c>
      <c r="AP796" s="94">
        <v>-2.5939572886272799E-2</v>
      </c>
      <c r="AQ796" s="94">
        <v>2.5648384475061899E-2</v>
      </c>
      <c r="AR796" s="94">
        <v>-1.80647516326644E-2</v>
      </c>
      <c r="AS796" s="95">
        <v>6</v>
      </c>
      <c r="AT796" s="95">
        <v>6</v>
      </c>
      <c r="AU796" s="95">
        <v>7</v>
      </c>
      <c r="AV796" s="96">
        <v>5</v>
      </c>
      <c r="AW796" s="3"/>
      <c r="AX796" s="97">
        <v>4.3794499377690997E-2</v>
      </c>
      <c r="AY796" s="98">
        <v>0.25505289390048302</v>
      </c>
      <c r="AZ796" s="98">
        <v>0.68302334250711305</v>
      </c>
      <c r="BA796" s="98">
        <v>0.334743140911542</v>
      </c>
      <c r="BB796" s="89">
        <v>4.5097970754477499E-3</v>
      </c>
      <c r="BC796" s="99">
        <v>-6.0751278609386601</v>
      </c>
      <c r="BD796" s="86">
        <v>43747</v>
      </c>
      <c r="BE796" s="86">
        <v>43783</v>
      </c>
      <c r="BF796" s="95">
        <v>150</v>
      </c>
      <c r="BG796" s="86">
        <v>43957</v>
      </c>
      <c r="BH796" s="3"/>
    </row>
    <row r="797" spans="1:60" x14ac:dyDescent="0.25">
      <c r="A797" s="3"/>
      <c r="B797" s="81" t="s">
        <v>1883</v>
      </c>
      <c r="C797" s="81" t="s">
        <v>4933</v>
      </c>
      <c r="D797" s="81" t="s">
        <v>788</v>
      </c>
      <c r="E797" s="82" t="s">
        <v>1170</v>
      </c>
      <c r="F797" s="82" t="s">
        <v>1103</v>
      </c>
      <c r="G797" s="83" t="s">
        <v>1123</v>
      </c>
      <c r="H797" s="84" t="s">
        <v>1135</v>
      </c>
      <c r="I797" s="85" t="s">
        <v>3480</v>
      </c>
      <c r="J797" s="85" t="s">
        <v>4934</v>
      </c>
      <c r="K797" s="3"/>
      <c r="L797" s="86">
        <v>44029</v>
      </c>
      <c r="M797" s="87">
        <v>1544.3479999993001</v>
      </c>
      <c r="N797" s="88">
        <v>1544.3479999993001</v>
      </c>
      <c r="O797" s="88">
        <v>1559.7503999993201</v>
      </c>
      <c r="P797" s="89">
        <f t="shared" si="12"/>
        <v>0.99012508668051846</v>
      </c>
      <c r="Q797" s="86">
        <v>43984</v>
      </c>
      <c r="R797" s="90">
        <v>4163442.4337617201</v>
      </c>
      <c r="S797" s="90">
        <v>3930291.3826562501</v>
      </c>
      <c r="T797" s="3"/>
      <c r="U797" s="91">
        <v>-3.9665960266575002E-3</v>
      </c>
      <c r="V797" s="92">
        <v>0.77611500746570505</v>
      </c>
      <c r="W797" s="91">
        <v>-8.8522065834695197E-4</v>
      </c>
      <c r="X797" s="92">
        <v>-8.0012449961941498E-2</v>
      </c>
      <c r="Y797" s="91">
        <v>1.44858799485519E-2</v>
      </c>
      <c r="Z797" s="92">
        <v>19.598743903683499</v>
      </c>
      <c r="AA797" s="91">
        <v>3.0423607502598302E-2</v>
      </c>
      <c r="AB797" s="92">
        <v>23.940389111056</v>
      </c>
      <c r="AC797" s="91">
        <v>8.1759356895490798E-2</v>
      </c>
      <c r="AD797" s="92">
        <v>33.524131641955996</v>
      </c>
      <c r="AE797" s="91">
        <v>0.111964657284261</v>
      </c>
      <c r="AF797" s="93">
        <v>32.035875423112898</v>
      </c>
      <c r="AG797" s="91">
        <v>-5.54489848218509E-3</v>
      </c>
      <c r="AH797" s="92">
        <v>-1.46071980034321</v>
      </c>
      <c r="AI797" s="91">
        <v>2.1568292426309199E-2</v>
      </c>
      <c r="AJ797" s="92">
        <v>16.640204922528898</v>
      </c>
      <c r="AK797" s="91">
        <v>0.54434799999929995</v>
      </c>
      <c r="AL797" s="91">
        <v>3.6402604882823701E-2</v>
      </c>
      <c r="AM797" s="92">
        <v>-2.7522152260644401</v>
      </c>
      <c r="AN797" s="3"/>
      <c r="AO797" s="94">
        <v>1.7852094331829001E-2</v>
      </c>
      <c r="AP797" s="94">
        <v>-2.5954174807338901E-2</v>
      </c>
      <c r="AQ797" s="94">
        <v>2.51864931342425E-2</v>
      </c>
      <c r="AR797" s="94">
        <v>-1.85216821892027E-2</v>
      </c>
      <c r="AS797" s="95">
        <v>6</v>
      </c>
      <c r="AT797" s="95">
        <v>6</v>
      </c>
      <c r="AU797" s="95">
        <v>7</v>
      </c>
      <c r="AV797" s="96">
        <v>5</v>
      </c>
      <c r="AW797" s="3"/>
      <c r="AX797" s="97">
        <v>4.3784088570100702E-2</v>
      </c>
      <c r="AY797" s="98">
        <v>0.13551694707166501</v>
      </c>
      <c r="AZ797" s="98">
        <v>0.66405224458867496</v>
      </c>
      <c r="BA797" s="98">
        <v>0.177343524601383</v>
      </c>
      <c r="BB797" s="89">
        <v>4.5086434722270497E-3</v>
      </c>
      <c r="BC797" s="99">
        <v>-6.1258745292507202</v>
      </c>
      <c r="BD797" s="86">
        <v>43747</v>
      </c>
      <c r="BE797" s="86">
        <v>43783</v>
      </c>
      <c r="BF797" s="95">
        <v>152</v>
      </c>
      <c r="BG797" s="86">
        <v>43959</v>
      </c>
      <c r="BH797" s="3"/>
    </row>
    <row r="798" spans="1:60" x14ac:dyDescent="0.25">
      <c r="A798" s="3"/>
      <c r="B798" s="81" t="s">
        <v>1884</v>
      </c>
      <c r="C798" s="81" t="s">
        <v>4935</v>
      </c>
      <c r="D798" s="81" t="s">
        <v>788</v>
      </c>
      <c r="E798" s="82" t="s">
        <v>1162</v>
      </c>
      <c r="F798" s="82" t="s">
        <v>1103</v>
      </c>
      <c r="G798" s="83" t="s">
        <v>1123</v>
      </c>
      <c r="H798" s="84" t="s">
        <v>1135</v>
      </c>
      <c r="I798" s="85" t="s">
        <v>3480</v>
      </c>
      <c r="J798" s="85" t="s">
        <v>4936</v>
      </c>
      <c r="K798" s="3"/>
      <c r="L798" s="86">
        <v>44029</v>
      </c>
      <c r="M798" s="87">
        <v>1787.56479999982</v>
      </c>
      <c r="N798" s="88">
        <v>1787.56479999982</v>
      </c>
      <c r="O798" s="88">
        <v>1806.02759999968</v>
      </c>
      <c r="P798" s="89">
        <f t="shared" si="12"/>
        <v>0.98977712190009537</v>
      </c>
      <c r="Q798" s="86">
        <v>43984</v>
      </c>
      <c r="R798" s="90">
        <v>34520809.531999998</v>
      </c>
      <c r="S798" s="90">
        <v>39575445.981312498</v>
      </c>
      <c r="T798" s="3"/>
      <c r="U798" s="91">
        <v>-3.9743742900100196E-3</v>
      </c>
      <c r="V798" s="92">
        <v>0.77533718113045302</v>
      </c>
      <c r="W798" s="91">
        <v>-1.11926466252044E-3</v>
      </c>
      <c r="X798" s="92">
        <v>-0.10341685037929001</v>
      </c>
      <c r="Y798" s="91">
        <v>1.3045053736277601E-2</v>
      </c>
      <c r="Z798" s="92">
        <v>19.4546612824779</v>
      </c>
      <c r="AA798" s="91">
        <v>2.7482714918733098E-2</v>
      </c>
      <c r="AB798" s="92">
        <v>23.6462998526695</v>
      </c>
      <c r="AC798" s="91">
        <v>7.5601936170642106E-2</v>
      </c>
      <c r="AD798" s="92">
        <v>32.908389569434803</v>
      </c>
      <c r="AE798" s="91">
        <v>0.102488622884266</v>
      </c>
      <c r="AF798" s="93">
        <v>31.088271983113401</v>
      </c>
      <c r="AG798" s="91">
        <v>-5.6769200700728098E-3</v>
      </c>
      <c r="AH798" s="92">
        <v>-1.4739219591319901</v>
      </c>
      <c r="AI798" s="91">
        <v>1.9982021578471201E-2</v>
      </c>
      <c r="AJ798" s="92">
        <v>16.4815778377524</v>
      </c>
      <c r="AK798" s="91">
        <v>0.78756479999865403</v>
      </c>
      <c r="AL798" s="91">
        <v>4.0510171304049401E-2</v>
      </c>
      <c r="AM798" s="92">
        <v>-5.9455242773983601</v>
      </c>
      <c r="AN798" s="3"/>
      <c r="AO798" s="94">
        <v>1.78441800562723E-2</v>
      </c>
      <c r="AP798" s="94">
        <v>-2.5961767732042101E-2</v>
      </c>
      <c r="AQ798" s="94">
        <v>2.49463847758307E-2</v>
      </c>
      <c r="AR798" s="94">
        <v>-1.8759217044134899E-2</v>
      </c>
      <c r="AS798" s="95">
        <v>6</v>
      </c>
      <c r="AT798" s="95">
        <v>6</v>
      </c>
      <c r="AU798" s="95">
        <v>7</v>
      </c>
      <c r="AV798" s="96">
        <v>5</v>
      </c>
      <c r="AW798" s="3"/>
      <c r="AX798" s="97">
        <v>4.3779040210792999E-2</v>
      </c>
      <c r="AY798" s="98">
        <v>7.3566894858231494E-2</v>
      </c>
      <c r="AZ798" s="98">
        <v>0.65422341750218005</v>
      </c>
      <c r="BA798" s="98">
        <v>9.6127368905172303E-2</v>
      </c>
      <c r="BB798" s="89">
        <v>4.5080815701157902E-3</v>
      </c>
      <c r="BC798" s="99">
        <v>-6.1522618341259703</v>
      </c>
      <c r="BD798" s="86">
        <v>43747</v>
      </c>
      <c r="BE798" s="86">
        <v>43783</v>
      </c>
      <c r="BF798" s="95">
        <v>153</v>
      </c>
      <c r="BG798" s="86">
        <v>43962</v>
      </c>
      <c r="BH798" s="3"/>
    </row>
    <row r="799" spans="1:60" x14ac:dyDescent="0.25">
      <c r="A799" s="3"/>
      <c r="B799" s="81" t="s">
        <v>1885</v>
      </c>
      <c r="C799" s="81" t="s">
        <v>4937</v>
      </c>
      <c r="D799" s="81" t="s">
        <v>788</v>
      </c>
      <c r="E799" s="82" t="s">
        <v>3451</v>
      </c>
      <c r="F799" s="82" t="s">
        <v>1103</v>
      </c>
      <c r="G799" s="83" t="s">
        <v>1123</v>
      </c>
      <c r="H799" s="84" t="s">
        <v>1135</v>
      </c>
      <c r="I799" s="85" t="s">
        <v>3480</v>
      </c>
      <c r="J799" s="85" t="s">
        <v>1096</v>
      </c>
      <c r="K799" s="3"/>
      <c r="L799" s="86">
        <v>44029</v>
      </c>
      <c r="M799" s="87">
        <v>1049.5666000004901</v>
      </c>
      <c r="N799" s="88">
        <v>1049.5666000004901</v>
      </c>
      <c r="O799" s="88">
        <v>1058.68349999934</v>
      </c>
      <c r="P799" s="89">
        <f t="shared" si="12"/>
        <v>0.9913884555687742</v>
      </c>
      <c r="Q799" s="86">
        <v>44019</v>
      </c>
      <c r="R799" s="90">
        <v>2380962.014</v>
      </c>
      <c r="S799" s="90">
        <v>1826791.0716914099</v>
      </c>
      <c r="T799" s="3"/>
      <c r="U799" s="91">
        <v>-3.9256788741113303E-3</v>
      </c>
      <c r="V799" s="92">
        <v>0.78020672272032199</v>
      </c>
      <c r="W799" s="91">
        <v>3.4731151026789998E-4</v>
      </c>
      <c r="X799" s="92">
        <v>4.32407668995438E-2</v>
      </c>
      <c r="Y799" s="91">
        <v>2.2102202761743701E-2</v>
      </c>
      <c r="Z799" s="92">
        <v>20.360376185010001</v>
      </c>
      <c r="AA799" s="91">
        <v>4.6039563800150098E-2</v>
      </c>
      <c r="AB799" s="92">
        <v>25.501984740811199</v>
      </c>
      <c r="AC799" s="91"/>
      <c r="AD799" s="92"/>
      <c r="AE799" s="91"/>
      <c r="AF799" s="93"/>
      <c r="AG799" s="91">
        <v>-4.8498992637178197E-3</v>
      </c>
      <c r="AH799" s="92">
        <v>-1.39121987849649</v>
      </c>
      <c r="AI799" s="91">
        <v>2.9957041888337699E-2</v>
      </c>
      <c r="AJ799" s="92">
        <v>17.479079868731802</v>
      </c>
      <c r="AK799" s="91">
        <v>4.9566600000616703E-2</v>
      </c>
      <c r="AL799" s="91">
        <v>4.5668072498301598E-2</v>
      </c>
      <c r="AM799" s="92">
        <v>25.208889665547801</v>
      </c>
      <c r="AN799" s="3"/>
      <c r="AO799" s="94">
        <v>1.7893872951390201E-2</v>
      </c>
      <c r="AP799" s="94">
        <v>-2.59141396645646E-2</v>
      </c>
      <c r="AQ799" s="94">
        <v>2.6451260537214701E-2</v>
      </c>
      <c r="AR799" s="94">
        <v>-1.72704936558148E-2</v>
      </c>
      <c r="AS799" s="95">
        <v>6</v>
      </c>
      <c r="AT799" s="95">
        <v>6</v>
      </c>
      <c r="AU799" s="95">
        <v>7</v>
      </c>
      <c r="AV799" s="96">
        <v>5</v>
      </c>
      <c r="AW799" s="3"/>
      <c r="AX799" s="97">
        <v>4.3814462011796403E-2</v>
      </c>
      <c r="AY799" s="98">
        <v>0.46409151607213101</v>
      </c>
      <c r="AZ799" s="98">
        <v>0.71621798161686501</v>
      </c>
      <c r="BA799" s="98">
        <v>0.61215558326239305</v>
      </c>
      <c r="BB799" s="89">
        <v>4.5119960165538901E-3</v>
      </c>
      <c r="BC799" s="99">
        <v>-5.9872387054492702</v>
      </c>
      <c r="BD799" s="86">
        <v>43748</v>
      </c>
      <c r="BE799" s="86">
        <v>43783</v>
      </c>
      <c r="BF799" s="95">
        <v>143</v>
      </c>
      <c r="BG799" s="86">
        <v>43949</v>
      </c>
      <c r="BH799" s="3"/>
    </row>
    <row r="800" spans="1:60" x14ac:dyDescent="0.25">
      <c r="A800" s="3"/>
      <c r="B800" s="81" t="s">
        <v>1886</v>
      </c>
      <c r="C800" s="81" t="s">
        <v>4938</v>
      </c>
      <c r="D800" s="81" t="s">
        <v>788</v>
      </c>
      <c r="E800" s="82" t="s">
        <v>1186</v>
      </c>
      <c r="F800" s="82" t="s">
        <v>1103</v>
      </c>
      <c r="G800" s="83" t="s">
        <v>1123</v>
      </c>
      <c r="H800" s="84" t="s">
        <v>1135</v>
      </c>
      <c r="I800" s="85" t="s">
        <v>3480</v>
      </c>
      <c r="J800" s="85" t="s">
        <v>4939</v>
      </c>
      <c r="K800" s="3"/>
      <c r="L800" s="86">
        <v>44029</v>
      </c>
      <c r="M800" s="87">
        <v>1529.75650000013</v>
      </c>
      <c r="N800" s="88">
        <v>1529.75650000013</v>
      </c>
      <c r="O800" s="88">
        <v>1547.82579999976</v>
      </c>
      <c r="P800" s="89">
        <f t="shared" si="12"/>
        <v>0.98832601188090241</v>
      </c>
      <c r="Q800" s="86">
        <v>43984</v>
      </c>
      <c r="R800" s="90">
        <v>16576200.16</v>
      </c>
      <c r="S800" s="90">
        <v>18095798.692343701</v>
      </c>
      <c r="T800" s="3"/>
      <c r="U800" s="91">
        <v>-4.0068087291729197E-3</v>
      </c>
      <c r="V800" s="92">
        <v>0.77209373721416297</v>
      </c>
      <c r="W800" s="91">
        <v>-2.0958670147592801E-3</v>
      </c>
      <c r="X800" s="92">
        <v>-0.201077085603174</v>
      </c>
      <c r="Y800" s="91">
        <v>7.0514035433006904E-3</v>
      </c>
      <c r="Z800" s="92">
        <v>18.8552962631802</v>
      </c>
      <c r="AA800" s="91">
        <v>1.52942923941737E-2</v>
      </c>
      <c r="AB800" s="92">
        <v>22.427457600220801</v>
      </c>
      <c r="AC800" s="91">
        <v>5.1588415919468403E-2</v>
      </c>
      <c r="AD800" s="92">
        <v>30.507037544332</v>
      </c>
      <c r="AE800" s="91">
        <v>7.5559462558885598E-2</v>
      </c>
      <c r="AF800" s="93">
        <v>28.395355950575301</v>
      </c>
      <c r="AG800" s="91">
        <v>-6.2279150961330699E-3</v>
      </c>
      <c r="AH800" s="92">
        <v>-1.52902146173801</v>
      </c>
      <c r="AI800" s="91">
        <v>1.3385441559876201E-2</v>
      </c>
      <c r="AJ800" s="92">
        <v>15.8219198359002</v>
      </c>
      <c r="AK800" s="91">
        <v>0.529756500000367</v>
      </c>
      <c r="AL800" s="91">
        <v>2.9489769294741602E-2</v>
      </c>
      <c r="AM800" s="92">
        <v>-31.726354277227099</v>
      </c>
      <c r="AN800" s="3"/>
      <c r="AO800" s="94">
        <v>1.78109607841179E-2</v>
      </c>
      <c r="AP800" s="94">
        <v>-2.5993558615482502E-2</v>
      </c>
      <c r="AQ800" s="94">
        <v>2.39442615438747E-2</v>
      </c>
      <c r="AR800" s="94">
        <v>-1.9750534035665599E-2</v>
      </c>
      <c r="AS800" s="95">
        <v>6</v>
      </c>
      <c r="AT800" s="95">
        <v>6</v>
      </c>
      <c r="AU800" s="95">
        <v>7</v>
      </c>
      <c r="AV800" s="96">
        <v>5</v>
      </c>
      <c r="AW800" s="3"/>
      <c r="AX800" s="97">
        <v>4.3760289798446997E-2</v>
      </c>
      <c r="AY800" s="98">
        <v>-0.183384922616142</v>
      </c>
      <c r="AZ800" s="98">
        <v>0.61347284763451204</v>
      </c>
      <c r="BA800" s="98">
        <v>-0.238104011399173</v>
      </c>
      <c r="BB800" s="89">
        <v>4.50597669081617E-3</v>
      </c>
      <c r="BC800" s="99">
        <v>-6.2623545019814602</v>
      </c>
      <c r="BD800" s="86">
        <v>43747</v>
      </c>
      <c r="BE800" s="86">
        <v>43783</v>
      </c>
      <c r="BF800" s="95">
        <v>160</v>
      </c>
      <c r="BG800" s="86">
        <v>43971</v>
      </c>
      <c r="BH800" s="3"/>
    </row>
    <row r="801" spans="1:60" x14ac:dyDescent="0.25">
      <c r="A801" s="3"/>
      <c r="B801" s="81" t="s">
        <v>190</v>
      </c>
      <c r="C801" s="81" t="s">
        <v>4940</v>
      </c>
      <c r="D801" s="81" t="s">
        <v>788</v>
      </c>
      <c r="E801" s="82" t="s">
        <v>1165</v>
      </c>
      <c r="F801" s="82" t="s">
        <v>1103</v>
      </c>
      <c r="G801" s="83" t="s">
        <v>1123</v>
      </c>
      <c r="H801" s="84" t="s">
        <v>1135</v>
      </c>
      <c r="I801" s="85" t="s">
        <v>3480</v>
      </c>
      <c r="J801" s="85" t="s">
        <v>4941</v>
      </c>
      <c r="K801" s="3"/>
      <c r="L801" s="86">
        <v>44029</v>
      </c>
      <c r="M801" s="87">
        <v>1131.0236000008899</v>
      </c>
      <c r="N801" s="88">
        <v>1131.0236000008899</v>
      </c>
      <c r="O801" s="88">
        <v>1140.88550000079</v>
      </c>
      <c r="P801" s="89">
        <f t="shared" si="12"/>
        <v>0.99135592484969504</v>
      </c>
      <c r="Q801" s="86">
        <v>44019</v>
      </c>
      <c r="R801" s="90">
        <v>23999252.852000002</v>
      </c>
      <c r="S801" s="90">
        <v>12008022.854406299</v>
      </c>
      <c r="T801" s="3"/>
      <c r="U801" s="91">
        <v>-3.9288945117732501E-3</v>
      </c>
      <c r="V801" s="92">
        <v>0.77988515895413002</v>
      </c>
      <c r="W801" s="91">
        <v>2.4868617401807601E-4</v>
      </c>
      <c r="X801" s="92">
        <v>3.3378233274561402E-2</v>
      </c>
      <c r="Y801" s="91">
        <v>2.1491055005753899E-2</v>
      </c>
      <c r="Z801" s="92">
        <v>20.299261409410999</v>
      </c>
      <c r="AA801" s="91">
        <v>4.4782160999602597E-2</v>
      </c>
      <c r="AB801" s="92">
        <v>25.3762444607564</v>
      </c>
      <c r="AC801" s="91">
        <v>0.111899812742195</v>
      </c>
      <c r="AD801" s="92">
        <v>36.5381772266119</v>
      </c>
      <c r="AE801" s="91"/>
      <c r="AF801" s="93"/>
      <c r="AG801" s="91">
        <v>-4.9054235560106497E-3</v>
      </c>
      <c r="AH801" s="92">
        <v>-1.3967723077257701</v>
      </c>
      <c r="AI801" s="91">
        <v>2.9283739941092801E-2</v>
      </c>
      <c r="AJ801" s="92">
        <v>17.4117496740073</v>
      </c>
      <c r="AK801" s="91">
        <v>0.13102360000091701</v>
      </c>
      <c r="AL801" s="91">
        <v>5.1316898845470901E-2</v>
      </c>
      <c r="AM801" s="92">
        <v>41.059124032326501</v>
      </c>
      <c r="AN801" s="3"/>
      <c r="AO801" s="94">
        <v>1.7890629627800098E-2</v>
      </c>
      <c r="AP801" s="94">
        <v>-2.5917355391356998E-2</v>
      </c>
      <c r="AQ801" s="94">
        <v>2.6349998899604501E-2</v>
      </c>
      <c r="AR801" s="94">
        <v>-1.73705699044149E-2</v>
      </c>
      <c r="AS801" s="95">
        <v>6</v>
      </c>
      <c r="AT801" s="95">
        <v>6</v>
      </c>
      <c r="AU801" s="95">
        <v>7</v>
      </c>
      <c r="AV801" s="96">
        <v>5</v>
      </c>
      <c r="AW801" s="3"/>
      <c r="AX801" s="97">
        <v>4.3811821116323701E-2</v>
      </c>
      <c r="AY801" s="98">
        <v>0.437653092705659</v>
      </c>
      <c r="AZ801" s="98">
        <v>0.71201864078102495</v>
      </c>
      <c r="BA801" s="98">
        <v>0.57691855031953299</v>
      </c>
      <c r="BB801" s="89">
        <v>4.5117059259700901E-3</v>
      </c>
      <c r="BC801" s="99">
        <v>-5.9980592838692202</v>
      </c>
      <c r="BD801" s="86">
        <v>43748</v>
      </c>
      <c r="BE801" s="86">
        <v>43783</v>
      </c>
      <c r="BF801" s="95">
        <v>144</v>
      </c>
      <c r="BG801" s="86">
        <v>43950</v>
      </c>
      <c r="BH801" s="3"/>
    </row>
    <row r="802" spans="1:60" x14ac:dyDescent="0.25">
      <c r="A802" s="3"/>
      <c r="B802" s="81" t="s">
        <v>1887</v>
      </c>
      <c r="C802" s="81" t="s">
        <v>4942</v>
      </c>
      <c r="D802" s="81" t="s">
        <v>788</v>
      </c>
      <c r="E802" s="82" t="s">
        <v>1166</v>
      </c>
      <c r="F802" s="82" t="s">
        <v>1103</v>
      </c>
      <c r="G802" s="83" t="s">
        <v>1123</v>
      </c>
      <c r="H802" s="84" t="s">
        <v>1135</v>
      </c>
      <c r="I802" s="85" t="s">
        <v>3480</v>
      </c>
      <c r="J802" s="85" t="s">
        <v>4943</v>
      </c>
      <c r="K802" s="3"/>
      <c r="L802" s="86">
        <v>44029</v>
      </c>
      <c r="M802" s="87">
        <v>1452.98359999992</v>
      </c>
      <c r="N802" s="88">
        <v>1452.98359999992</v>
      </c>
      <c r="O802" s="88">
        <v>1465.7002000007799</v>
      </c>
      <c r="P802" s="89">
        <f t="shared" si="12"/>
        <v>0.99132387373567044</v>
      </c>
      <c r="Q802" s="86">
        <v>44019</v>
      </c>
      <c r="R802" s="90">
        <v>47385467.567000002</v>
      </c>
      <c r="S802" s="90">
        <v>34410511.4574375</v>
      </c>
      <c r="T802" s="3"/>
      <c r="U802" s="91">
        <v>-3.9320790547208197E-3</v>
      </c>
      <c r="V802" s="92">
        <v>0.77956670465937306</v>
      </c>
      <c r="W802" s="91">
        <v>1.5171089216892101E-4</v>
      </c>
      <c r="X802" s="92">
        <v>2.3680705089645902E-2</v>
      </c>
      <c r="Y802" s="91">
        <v>2.0889977382466899E-2</v>
      </c>
      <c r="Z802" s="92">
        <v>20.239153647096799</v>
      </c>
      <c r="AA802" s="91">
        <v>4.3546172231799601E-2</v>
      </c>
      <c r="AB802" s="92">
        <v>25.2526455839688</v>
      </c>
      <c r="AC802" s="91">
        <v>0.109449285455485</v>
      </c>
      <c r="AD802" s="92">
        <v>36.2931244979263</v>
      </c>
      <c r="AE802" s="91">
        <v>0.15491155328345499</v>
      </c>
      <c r="AF802" s="93">
        <v>36.330565023061403</v>
      </c>
      <c r="AG802" s="91">
        <v>-4.9601890559642899E-3</v>
      </c>
      <c r="AH802" s="92">
        <v>-1.4022488577211301</v>
      </c>
      <c r="AI802" s="91">
        <v>2.8621558636587E-2</v>
      </c>
      <c r="AJ802" s="92">
        <v>17.345531543571301</v>
      </c>
      <c r="AK802" s="91">
        <v>0.45298360000015198</v>
      </c>
      <c r="AL802" s="91">
        <v>5.3243433236275499E-2</v>
      </c>
      <c r="AM802" s="92">
        <v>40.7283199234516</v>
      </c>
      <c r="AN802" s="3"/>
      <c r="AO802" s="94">
        <v>1.7887318437715301E-2</v>
      </c>
      <c r="AP802" s="94">
        <v>-2.5920494733327401E-2</v>
      </c>
      <c r="AQ802" s="94">
        <v>2.6250435739711999E-2</v>
      </c>
      <c r="AR802" s="94">
        <v>-1.7469102992436099E-2</v>
      </c>
      <c r="AS802" s="95">
        <v>6</v>
      </c>
      <c r="AT802" s="95">
        <v>6</v>
      </c>
      <c r="AU802" s="95">
        <v>7</v>
      </c>
      <c r="AV802" s="96">
        <v>5</v>
      </c>
      <c r="AW802" s="3"/>
      <c r="AX802" s="97">
        <v>4.3809221374467598E-2</v>
      </c>
      <c r="AY802" s="98">
        <v>0.41166671949667899</v>
      </c>
      <c r="AZ802" s="98">
        <v>0.70789097706256099</v>
      </c>
      <c r="BA802" s="98">
        <v>0.54232668293025199</v>
      </c>
      <c r="BB802" s="89">
        <v>4.51142035721659E-3</v>
      </c>
      <c r="BC802" s="99">
        <v>-6.0089594876044403</v>
      </c>
      <c r="BD802" s="86">
        <v>43747</v>
      </c>
      <c r="BE802" s="86">
        <v>43783</v>
      </c>
      <c r="BF802" s="95">
        <v>146</v>
      </c>
      <c r="BG802" s="86">
        <v>43951</v>
      </c>
      <c r="BH802" s="3"/>
    </row>
    <row r="803" spans="1:60" x14ac:dyDescent="0.25">
      <c r="A803" s="3"/>
      <c r="B803" s="81" t="s">
        <v>191</v>
      </c>
      <c r="C803" s="81" t="s">
        <v>4944</v>
      </c>
      <c r="D803" s="81" t="s">
        <v>788</v>
      </c>
      <c r="E803" s="82" t="s">
        <v>1187</v>
      </c>
      <c r="F803" s="82" t="s">
        <v>1103</v>
      </c>
      <c r="G803" s="83" t="s">
        <v>1123</v>
      </c>
      <c r="H803" s="84" t="s">
        <v>1135</v>
      </c>
      <c r="I803" s="85" t="s">
        <v>3480</v>
      </c>
      <c r="J803" s="85" t="s">
        <v>1096</v>
      </c>
      <c r="K803" s="3"/>
      <c r="L803" s="86">
        <v>44029</v>
      </c>
      <c r="M803" s="87">
        <v>1294.8567999992499</v>
      </c>
      <c r="N803" s="88">
        <v>1294.8567999992499</v>
      </c>
      <c r="O803" s="88">
        <v>1306.15799999982</v>
      </c>
      <c r="P803" s="89">
        <f t="shared" si="12"/>
        <v>0.99134775425287625</v>
      </c>
      <c r="Q803" s="86">
        <v>44019</v>
      </c>
      <c r="R803" s="90">
        <v>73904819.694999993</v>
      </c>
      <c r="S803" s="90">
        <v>73019080.252124995</v>
      </c>
      <c r="T803" s="3"/>
      <c r="U803" s="91">
        <v>-3.9297202783927796E-3</v>
      </c>
      <c r="V803" s="92">
        <v>0.77980258229217703</v>
      </c>
      <c r="W803" s="91">
        <v>2.2401315982278899E-4</v>
      </c>
      <c r="X803" s="92">
        <v>3.09109318550327E-2</v>
      </c>
      <c r="Y803" s="91">
        <v>2.1338072443540999E-2</v>
      </c>
      <c r="Z803" s="92">
        <v>20.283963153197</v>
      </c>
      <c r="AA803" s="91">
        <v>4.4467453053584897E-2</v>
      </c>
      <c r="AB803" s="92">
        <v>25.3447736661474</v>
      </c>
      <c r="AC803" s="91">
        <v>0.11140629817236899</v>
      </c>
      <c r="AD803" s="92">
        <v>36.488825769629301</v>
      </c>
      <c r="AE803" s="91">
        <v>0.15796734314062599</v>
      </c>
      <c r="AF803" s="93">
        <v>36.636144008778501</v>
      </c>
      <c r="AG803" s="91">
        <v>-4.9193926306543298E-3</v>
      </c>
      <c r="AH803" s="92">
        <v>-1.3981692151901399</v>
      </c>
      <c r="AI803" s="91">
        <v>2.9115179386280901E-2</v>
      </c>
      <c r="AJ803" s="92">
        <v>17.394893618533398</v>
      </c>
      <c r="AK803" s="91">
        <v>0.29485679999925202</v>
      </c>
      <c r="AL803" s="91">
        <v>4.7506485585472498E-2</v>
      </c>
      <c r="AM803" s="92">
        <v>28.755150818877201</v>
      </c>
      <c r="AN803" s="3"/>
      <c r="AO803" s="94">
        <v>1.78897386831522E-2</v>
      </c>
      <c r="AP803" s="94">
        <v>-2.5918135759638999E-2</v>
      </c>
      <c r="AQ803" s="94">
        <v>2.63246972754132E-2</v>
      </c>
      <c r="AR803" s="94">
        <v>-1.7395630153259799E-2</v>
      </c>
      <c r="AS803" s="95">
        <v>6</v>
      </c>
      <c r="AT803" s="95">
        <v>6</v>
      </c>
      <c r="AU803" s="95">
        <v>7</v>
      </c>
      <c r="AV803" s="96">
        <v>5</v>
      </c>
      <c r="AW803" s="3"/>
      <c r="AX803" s="97">
        <v>4.3811127839944702E-2</v>
      </c>
      <c r="AY803" s="98">
        <v>0.43104117185885099</v>
      </c>
      <c r="AZ803" s="98">
        <v>0.71096820437105601</v>
      </c>
      <c r="BA803" s="98">
        <v>0.56811303638733102</v>
      </c>
      <c r="BB803" s="89">
        <v>4.5116299708570298E-3</v>
      </c>
      <c r="BC803" s="99">
        <v>-6.0007936073889097</v>
      </c>
      <c r="BD803" s="86">
        <v>43747</v>
      </c>
      <c r="BE803" s="86">
        <v>43783</v>
      </c>
      <c r="BF803" s="95">
        <v>146</v>
      </c>
      <c r="BG803" s="86">
        <v>43951</v>
      </c>
      <c r="BH803" s="3"/>
    </row>
    <row r="804" spans="1:60" x14ac:dyDescent="0.25">
      <c r="A804" s="3"/>
      <c r="B804" s="81" t="s">
        <v>192</v>
      </c>
      <c r="C804" s="81" t="s">
        <v>4945</v>
      </c>
      <c r="D804" s="81" t="s">
        <v>789</v>
      </c>
      <c r="E804" s="82" t="s">
        <v>1161</v>
      </c>
      <c r="F804" s="82" t="s">
        <v>1101</v>
      </c>
      <c r="G804" s="83" t="s">
        <v>1121</v>
      </c>
      <c r="H804" s="84" t="s">
        <v>1132</v>
      </c>
      <c r="I804" s="85" t="s">
        <v>3480</v>
      </c>
      <c r="J804" s="85" t="s">
        <v>4946</v>
      </c>
      <c r="K804" s="3"/>
      <c r="L804" s="86">
        <v>44029</v>
      </c>
      <c r="M804" s="87">
        <v>1140.14880000055</v>
      </c>
      <c r="N804" s="88">
        <v>1140.14880000055</v>
      </c>
      <c r="O804" s="88">
        <v>1205.5140000004301</v>
      </c>
      <c r="P804" s="89">
        <f t="shared" si="12"/>
        <v>0.94577814940360971</v>
      </c>
      <c r="Q804" s="86">
        <v>43748</v>
      </c>
      <c r="R804" s="90">
        <v>2337260.5430000001</v>
      </c>
      <c r="S804" s="90">
        <v>2603289.5452382802</v>
      </c>
      <c r="T804" s="3"/>
      <c r="U804" s="91">
        <v>-9.0438155793890508E-3</v>
      </c>
      <c r="V804" s="92">
        <v>0.26839305219255</v>
      </c>
      <c r="W804" s="91">
        <v>-5.2913339550286799E-3</v>
      </c>
      <c r="X804" s="92">
        <v>-0.52062377963011397</v>
      </c>
      <c r="Y804" s="91">
        <v>-4.9700432155077599E-2</v>
      </c>
      <c r="Z804" s="92">
        <v>13.1801126933278</v>
      </c>
      <c r="AA804" s="91">
        <v>-1.6014092981095001E-2</v>
      </c>
      <c r="AB804" s="92">
        <v>19.296619062690301</v>
      </c>
      <c r="AC804" s="91">
        <v>3.7594892279230401E-2</v>
      </c>
      <c r="AD804" s="92">
        <v>29.107685180322701</v>
      </c>
      <c r="AE804" s="91">
        <v>3.2911513504586799E-2</v>
      </c>
      <c r="AF804" s="93">
        <v>24.130561045138201</v>
      </c>
      <c r="AG804" s="91">
        <v>-1.2143247221502E-2</v>
      </c>
      <c r="AH804" s="92">
        <v>-2.1205546742749002</v>
      </c>
      <c r="AI804" s="91">
        <v>-3.9274392925108301E-2</v>
      </c>
      <c r="AJ804" s="92">
        <v>10.555936387390799</v>
      </c>
      <c r="AK804" s="91">
        <v>0.14014880000104299</v>
      </c>
      <c r="AL804" s="91">
        <v>2.2115259507700099E-2</v>
      </c>
      <c r="AM804" s="92">
        <v>10.848567633001901</v>
      </c>
      <c r="AN804" s="3"/>
      <c r="AO804" s="94">
        <v>3.5476907267366201E-2</v>
      </c>
      <c r="AP804" s="94">
        <v>-2.26020845357198E-2</v>
      </c>
      <c r="AQ804" s="94">
        <v>3.2035532592999502E-2</v>
      </c>
      <c r="AR804" s="94">
        <v>-4.8392093240181601E-2</v>
      </c>
      <c r="AS804" s="95">
        <v>7</v>
      </c>
      <c r="AT804" s="95">
        <v>5</v>
      </c>
      <c r="AU804" s="95">
        <v>7</v>
      </c>
      <c r="AV804" s="96">
        <v>5</v>
      </c>
      <c r="AW804" s="3"/>
      <c r="AX804" s="97">
        <v>6.73669902457186E-2</v>
      </c>
      <c r="AY804" s="98">
        <v>-0.46620826176968</v>
      </c>
      <c r="AZ804" s="98">
        <v>0.55279085858546795</v>
      </c>
      <c r="BA804" s="98">
        <v>-0.66426667391624505</v>
      </c>
      <c r="BB804" s="89">
        <v>6.9709457021417598E-3</v>
      </c>
      <c r="BC804" s="99">
        <v>-10.089687884174101</v>
      </c>
      <c r="BD804" s="86">
        <v>43748</v>
      </c>
      <c r="BE804" s="86">
        <v>43914</v>
      </c>
      <c r="BF804" s="95"/>
      <c r="BG804" s="86"/>
      <c r="BH804" s="3"/>
    </row>
    <row r="805" spans="1:60" x14ac:dyDescent="0.25">
      <c r="A805" s="3"/>
      <c r="B805" s="81" t="s">
        <v>193</v>
      </c>
      <c r="C805" s="81" t="s">
        <v>4947</v>
      </c>
      <c r="D805" s="81" t="s">
        <v>789</v>
      </c>
      <c r="E805" s="82" t="s">
        <v>1170</v>
      </c>
      <c r="F805" s="82" t="s">
        <v>1101</v>
      </c>
      <c r="G805" s="83" t="s">
        <v>1121</v>
      </c>
      <c r="H805" s="84" t="s">
        <v>1132</v>
      </c>
      <c r="I805" s="85" t="s">
        <v>3480</v>
      </c>
      <c r="J805" s="85" t="s">
        <v>1096</v>
      </c>
      <c r="K805" s="3"/>
      <c r="L805" s="86">
        <v>44029</v>
      </c>
      <c r="M805" s="87">
        <v>1165.5668000001499</v>
      </c>
      <c r="N805" s="88">
        <v>1165.5668000001499</v>
      </c>
      <c r="O805" s="88">
        <v>1228.6520000006999</v>
      </c>
      <c r="P805" s="89">
        <f t="shared" si="12"/>
        <v>0.94865494867504052</v>
      </c>
      <c r="Q805" s="86">
        <v>43748</v>
      </c>
      <c r="R805" s="90">
        <v>37112.589</v>
      </c>
      <c r="S805" s="90">
        <v>37510.948049377403</v>
      </c>
      <c r="T805" s="3"/>
      <c r="U805" s="91">
        <v>-9.0330536340843502E-3</v>
      </c>
      <c r="V805" s="92">
        <v>0.26946924672301997</v>
      </c>
      <c r="W805" s="91">
        <v>-4.9666010636428802E-3</v>
      </c>
      <c r="X805" s="92">
        <v>-0.48815049049153503</v>
      </c>
      <c r="Y805" s="91">
        <v>-4.7817412971198799E-2</v>
      </c>
      <c r="Z805" s="92">
        <v>13.3684146117157</v>
      </c>
      <c r="AA805" s="91">
        <v>-1.2105359557608599E-2</v>
      </c>
      <c r="AB805" s="92">
        <v>19.6874924050353</v>
      </c>
      <c r="AC805" s="91">
        <v>4.5873107284933198E-2</v>
      </c>
      <c r="AD805" s="92">
        <v>29.935506680892999</v>
      </c>
      <c r="AE805" s="91">
        <v>4.5306952870305402E-2</v>
      </c>
      <c r="AF805" s="93">
        <v>25.370104981731899</v>
      </c>
      <c r="AG805" s="91">
        <v>-1.19604844148853E-2</v>
      </c>
      <c r="AH805" s="92">
        <v>-2.1022783936132301</v>
      </c>
      <c r="AI805" s="91">
        <v>-3.71927123260321E-2</v>
      </c>
      <c r="AJ805" s="92">
        <v>10.7641044472985</v>
      </c>
      <c r="AK805" s="91">
        <v>0.16556680000037899</v>
      </c>
      <c r="AL805" s="91">
        <v>2.60553687130596E-2</v>
      </c>
      <c r="AM805" s="92">
        <v>10.8100370604079</v>
      </c>
      <c r="AN805" s="3"/>
      <c r="AO805" s="94">
        <v>3.5488234590957297E-2</v>
      </c>
      <c r="AP805" s="94">
        <v>-2.2591457457565401E-2</v>
      </c>
      <c r="AQ805" s="94">
        <v>3.2372209992899997E-2</v>
      </c>
      <c r="AR805" s="94">
        <v>-4.8071152037664398E-2</v>
      </c>
      <c r="AS805" s="95">
        <v>7</v>
      </c>
      <c r="AT805" s="95">
        <v>5</v>
      </c>
      <c r="AU805" s="95">
        <v>7</v>
      </c>
      <c r="AV805" s="96">
        <v>5</v>
      </c>
      <c r="AW805" s="3"/>
      <c r="AX805" s="97">
        <v>6.7362377949393704E-2</v>
      </c>
      <c r="AY805" s="98">
        <v>-0.41234746301324798</v>
      </c>
      <c r="AZ805" s="98">
        <v>0.56701418245120305</v>
      </c>
      <c r="BA805" s="98">
        <v>-0.58865665362645803</v>
      </c>
      <c r="BB805" s="89">
        <v>6.9705555402379098E-3</v>
      </c>
      <c r="BC805" s="99">
        <v>-9.9289627982361708</v>
      </c>
      <c r="BD805" s="86">
        <v>43748</v>
      </c>
      <c r="BE805" s="86">
        <v>43914</v>
      </c>
      <c r="BF805" s="95"/>
      <c r="BG805" s="86"/>
      <c r="BH805" s="3"/>
    </row>
    <row r="806" spans="1:60" x14ac:dyDescent="0.25">
      <c r="A806" s="3"/>
      <c r="B806" s="81" t="s">
        <v>194</v>
      </c>
      <c r="C806" s="81" t="s">
        <v>4948</v>
      </c>
      <c r="D806" s="81" t="s">
        <v>789</v>
      </c>
      <c r="E806" s="82" t="s">
        <v>1174</v>
      </c>
      <c r="F806" s="82" t="s">
        <v>1101</v>
      </c>
      <c r="G806" s="83" t="s">
        <v>1121</v>
      </c>
      <c r="H806" s="84" t="s">
        <v>1132</v>
      </c>
      <c r="I806" s="85" t="s">
        <v>3480</v>
      </c>
      <c r="J806" s="85" t="s">
        <v>4949</v>
      </c>
      <c r="K806" s="3"/>
      <c r="L806" s="86">
        <v>44029</v>
      </c>
      <c r="M806" s="87">
        <v>1138.7846000008301</v>
      </c>
      <c r="N806" s="88">
        <v>1138.7846000008301</v>
      </c>
      <c r="O806" s="88">
        <v>1203.0908000003501</v>
      </c>
      <c r="P806" s="89">
        <f t="shared" si="12"/>
        <v>0.94654917151764328</v>
      </c>
      <c r="Q806" s="86">
        <v>43748</v>
      </c>
      <c r="R806" s="90">
        <v>44551.661</v>
      </c>
      <c r="S806" s="90">
        <v>48096.917126220702</v>
      </c>
      <c r="T806" s="3"/>
      <c r="U806" s="91">
        <v>-9.0410131861062802E-3</v>
      </c>
      <c r="V806" s="92">
        <v>0.26867329152082697</v>
      </c>
      <c r="W806" s="91">
        <v>-5.2048372772333096E-3</v>
      </c>
      <c r="X806" s="92">
        <v>-0.51197411185057695</v>
      </c>
      <c r="Y806" s="91">
        <v>-4.91990219998115E-2</v>
      </c>
      <c r="Z806" s="92">
        <v>13.2302537088544</v>
      </c>
      <c r="AA806" s="91">
        <v>-1.4966262483540001E-2</v>
      </c>
      <c r="AB806" s="92">
        <v>19.401402112445801</v>
      </c>
      <c r="AC806" s="91">
        <v>3.9812444079871098E-2</v>
      </c>
      <c r="AD806" s="92">
        <v>29.329440360394099</v>
      </c>
      <c r="AE806" s="91">
        <v>3.62283544054662E-2</v>
      </c>
      <c r="AF806" s="93">
        <v>24.462245135247901</v>
      </c>
      <c r="AG806" s="91">
        <v>-1.2094544905267001E-2</v>
      </c>
      <c r="AH806" s="92">
        <v>-2.1156844426513999</v>
      </c>
      <c r="AI806" s="91">
        <v>-3.8720390215530601E-2</v>
      </c>
      <c r="AJ806" s="92">
        <v>10.6113366583595</v>
      </c>
      <c r="AK806" s="91"/>
      <c r="AL806" s="91"/>
      <c r="AM806" s="92"/>
      <c r="AN806" s="3"/>
      <c r="AO806" s="94">
        <v>3.5479962058161597E-2</v>
      </c>
      <c r="AP806" s="94">
        <v>-2.2599271038416201E-2</v>
      </c>
      <c r="AQ806" s="94">
        <v>3.2125208706929698E-2</v>
      </c>
      <c r="AR806" s="94">
        <v>-4.8306793275551201E-2</v>
      </c>
      <c r="AS806" s="95">
        <v>7</v>
      </c>
      <c r="AT806" s="95">
        <v>5</v>
      </c>
      <c r="AU806" s="95">
        <v>7</v>
      </c>
      <c r="AV806" s="96">
        <v>5</v>
      </c>
      <c r="AW806" s="3"/>
      <c r="AX806" s="97">
        <v>6.7365665472971195E-2</v>
      </c>
      <c r="AY806" s="98">
        <v>-0.45176723857684897</v>
      </c>
      <c r="AZ806" s="98">
        <v>0.55660452457141196</v>
      </c>
      <c r="BA806" s="98">
        <v>-0.64402295155741696</v>
      </c>
      <c r="BB806" s="89">
        <v>6.9708318204175198E-3</v>
      </c>
      <c r="BC806" s="99">
        <v>-10.0464154492511</v>
      </c>
      <c r="BD806" s="86">
        <v>43748</v>
      </c>
      <c r="BE806" s="86">
        <v>43914</v>
      </c>
      <c r="BF806" s="95"/>
      <c r="BG806" s="86"/>
      <c r="BH806" s="3"/>
    </row>
    <row r="807" spans="1:60" x14ac:dyDescent="0.25">
      <c r="A807" s="3"/>
      <c r="B807" s="81" t="s">
        <v>195</v>
      </c>
      <c r="C807" s="81" t="s">
        <v>4950</v>
      </c>
      <c r="D807" s="81" t="s">
        <v>789</v>
      </c>
      <c r="E807" s="82" t="s">
        <v>1183</v>
      </c>
      <c r="F807" s="82" t="s">
        <v>1101</v>
      </c>
      <c r="G807" s="83" t="s">
        <v>1121</v>
      </c>
      <c r="H807" s="84" t="s">
        <v>1132</v>
      </c>
      <c r="I807" s="85" t="s">
        <v>3480</v>
      </c>
      <c r="J807" s="85" t="s">
        <v>4951</v>
      </c>
      <c r="K807" s="3"/>
      <c r="L807" s="86">
        <v>44029</v>
      </c>
      <c r="M807" s="87">
        <v>1109.7985999994</v>
      </c>
      <c r="N807" s="88">
        <v>1109.7985999994</v>
      </c>
      <c r="O807" s="88">
        <v>1177.7234000004801</v>
      </c>
      <c r="P807" s="89">
        <f t="shared" si="12"/>
        <v>0.94232533717080569</v>
      </c>
      <c r="Q807" s="86">
        <v>43748</v>
      </c>
      <c r="R807" s="90">
        <v>84667.551999999996</v>
      </c>
      <c r="S807" s="90">
        <v>92296.833959716794</v>
      </c>
      <c r="T807" s="3"/>
      <c r="U807" s="91">
        <v>-9.0567222441677604E-3</v>
      </c>
      <c r="V807" s="92">
        <v>0.26710238571467898</v>
      </c>
      <c r="W807" s="91">
        <v>-5.6792290988596497E-3</v>
      </c>
      <c r="X807" s="92">
        <v>-0.55941329401321105</v>
      </c>
      <c r="Y807" s="91">
        <v>-5.1946689574833699E-2</v>
      </c>
      <c r="Z807" s="92">
        <v>12.955486951352199</v>
      </c>
      <c r="AA807" s="91">
        <v>-2.0692637141109999E-2</v>
      </c>
      <c r="AB807" s="92">
        <v>18.828764646692399</v>
      </c>
      <c r="AC807" s="91">
        <v>2.77572600607527E-2</v>
      </c>
      <c r="AD807" s="92">
        <v>28.123921958467701</v>
      </c>
      <c r="AE807" s="91">
        <v>1.82594201269239E-2</v>
      </c>
      <c r="AF807" s="93">
        <v>22.665351707371901</v>
      </c>
      <c r="AG807" s="91">
        <v>-1.23615152979255E-2</v>
      </c>
      <c r="AH807" s="92">
        <v>-2.14238148191725</v>
      </c>
      <c r="AI807" s="91">
        <v>-4.1757428418350201E-2</v>
      </c>
      <c r="AJ807" s="92">
        <v>10.307632838070299</v>
      </c>
      <c r="AK807" s="91">
        <v>0.109798599998612</v>
      </c>
      <c r="AL807" s="91">
        <v>1.7526400088172502E-2</v>
      </c>
      <c r="AM807" s="92">
        <v>7.8135476327588496</v>
      </c>
      <c r="AN807" s="3"/>
      <c r="AO807" s="94">
        <v>3.5463463567794E-2</v>
      </c>
      <c r="AP807" s="94">
        <v>-2.2614871460063999E-2</v>
      </c>
      <c r="AQ807" s="94">
        <v>3.1632809987058898E-2</v>
      </c>
      <c r="AR807" s="94">
        <v>-4.8775680043036097E-2</v>
      </c>
      <c r="AS807" s="95">
        <v>7</v>
      </c>
      <c r="AT807" s="95">
        <v>5</v>
      </c>
      <c r="AU807" s="95">
        <v>7</v>
      </c>
      <c r="AV807" s="96">
        <v>5</v>
      </c>
      <c r="AW807" s="3"/>
      <c r="AX807" s="97">
        <v>6.7373509185999894E-2</v>
      </c>
      <c r="AY807" s="98">
        <v>-0.53068906473072297</v>
      </c>
      <c r="AZ807" s="98">
        <v>0.53575781374183895</v>
      </c>
      <c r="BA807" s="98">
        <v>-0.75439096011359696</v>
      </c>
      <c r="BB807" s="89">
        <v>6.97151612792368E-3</v>
      </c>
      <c r="BC807" s="99">
        <v>-10.2838578227529</v>
      </c>
      <c r="BD807" s="86">
        <v>43748</v>
      </c>
      <c r="BE807" s="86">
        <v>43914</v>
      </c>
      <c r="BF807" s="95"/>
      <c r="BG807" s="86"/>
      <c r="BH807" s="3"/>
    </row>
    <row r="808" spans="1:60" x14ac:dyDescent="0.25">
      <c r="A808" s="3"/>
      <c r="B808" s="81" t="s">
        <v>1888</v>
      </c>
      <c r="C808" s="81" t="s">
        <v>4952</v>
      </c>
      <c r="D808" s="81" t="s">
        <v>3437</v>
      </c>
      <c r="E808" s="82" t="s">
        <v>1161</v>
      </c>
      <c r="F808" s="82" t="s">
        <v>1100</v>
      </c>
      <c r="G808" s="83" t="s">
        <v>1121</v>
      </c>
      <c r="H808" s="84" t="s">
        <v>1096</v>
      </c>
      <c r="I808" s="85" t="s">
        <v>3651</v>
      </c>
      <c r="J808" s="85" t="s">
        <v>1096</v>
      </c>
      <c r="K808" s="3"/>
      <c r="L808" s="86">
        <v>44029</v>
      </c>
      <c r="M808" s="87">
        <v>8574.2212499976195</v>
      </c>
      <c r="N808" s="88">
        <v>8574.2212499976195</v>
      </c>
      <c r="O808" s="88"/>
      <c r="P808" s="89" t="str">
        <f t="shared" si="12"/>
        <v/>
      </c>
      <c r="Q808" s="86"/>
      <c r="R808" s="90">
        <v>3148075.3263750002</v>
      </c>
      <c r="S808" s="90"/>
      <c r="T808" s="3"/>
      <c r="U808" s="91">
        <v>1.5633287584933E-3</v>
      </c>
      <c r="V808" s="92">
        <v>1.3291074859807801</v>
      </c>
      <c r="W808" s="91">
        <v>2.4338665780305701E-2</v>
      </c>
      <c r="X808" s="92">
        <v>2.4423761939033302</v>
      </c>
      <c r="Y808" s="91"/>
      <c r="Z808" s="92"/>
      <c r="AA808" s="91"/>
      <c r="AB808" s="92"/>
      <c r="AC808" s="91"/>
      <c r="AD808" s="92"/>
      <c r="AE808" s="91"/>
      <c r="AF808" s="93"/>
      <c r="AG808" s="91">
        <v>-1.8210248028481101E-2</v>
      </c>
      <c r="AH808" s="92">
        <v>-2.7272547549728201</v>
      </c>
      <c r="AI808" s="91"/>
      <c r="AJ808" s="92"/>
      <c r="AK808" s="91">
        <v>5.82845285116491E-2</v>
      </c>
      <c r="AL808" s="91">
        <v>0.148662372210383</v>
      </c>
      <c r="AM808" s="92">
        <v>14.2501521364611</v>
      </c>
      <c r="AN808" s="3"/>
      <c r="AO808" s="94">
        <v>2.47482358445268E-2</v>
      </c>
      <c r="AP808" s="94">
        <v>-2.0342075658845701E-2</v>
      </c>
      <c r="AQ808" s="94">
        <v>2.82077702122479E-2</v>
      </c>
      <c r="AR808" s="94">
        <v>-1.8210248028481101E-2</v>
      </c>
      <c r="AS808" s="95"/>
      <c r="AT808" s="95"/>
      <c r="AU808" s="95"/>
      <c r="AV808" s="96"/>
      <c r="AW808" s="3"/>
      <c r="AX808" s="97"/>
      <c r="AY808" s="98"/>
      <c r="AZ808" s="98"/>
      <c r="BA808" s="98"/>
      <c r="BB808" s="89"/>
      <c r="BC808" s="99">
        <v>-6.8828594718943403</v>
      </c>
      <c r="BD808" s="86">
        <v>43948</v>
      </c>
      <c r="BE808" s="86">
        <v>43993</v>
      </c>
      <c r="BF808" s="95"/>
      <c r="BG808" s="86"/>
      <c r="BH808" s="3"/>
    </row>
    <row r="809" spans="1:60" x14ac:dyDescent="0.25">
      <c r="A809" s="3"/>
      <c r="B809" s="81" t="s">
        <v>1889</v>
      </c>
      <c r="C809" s="81" t="s">
        <v>4953</v>
      </c>
      <c r="D809" s="81" t="s">
        <v>3437</v>
      </c>
      <c r="E809" s="82" t="s">
        <v>1170</v>
      </c>
      <c r="F809" s="82" t="s">
        <v>1100</v>
      </c>
      <c r="G809" s="83" t="s">
        <v>1121</v>
      </c>
      <c r="H809" s="84" t="s">
        <v>1096</v>
      </c>
      <c r="I809" s="85" t="s">
        <v>3651</v>
      </c>
      <c r="J809" s="85" t="s">
        <v>1096</v>
      </c>
      <c r="K809" s="3"/>
      <c r="L809" s="86">
        <v>44029</v>
      </c>
      <c r="M809" s="87">
        <v>8580.2062499970198</v>
      </c>
      <c r="N809" s="88">
        <v>8580.2062499970198</v>
      </c>
      <c r="O809" s="88"/>
      <c r="P809" s="89" t="str">
        <f t="shared" si="12"/>
        <v/>
      </c>
      <c r="Q809" s="86"/>
      <c r="R809" s="90">
        <v>170540.74012500001</v>
      </c>
      <c r="S809" s="90"/>
      <c r="T809" s="3"/>
      <c r="U809" s="91">
        <v>1.5803303995198801E-3</v>
      </c>
      <c r="V809" s="92">
        <v>1.33080765008344</v>
      </c>
      <c r="W809" s="91">
        <v>2.4843820780006399E-2</v>
      </c>
      <c r="X809" s="92">
        <v>2.49289169387339</v>
      </c>
      <c r="Y809" s="91"/>
      <c r="Z809" s="92"/>
      <c r="AA809" s="91"/>
      <c r="AB809" s="92"/>
      <c r="AC809" s="91"/>
      <c r="AD809" s="92"/>
      <c r="AE809" s="91"/>
      <c r="AF809" s="93"/>
      <c r="AG809" s="91">
        <v>-1.7938038266947801E-2</v>
      </c>
      <c r="AH809" s="92">
        <v>-2.7000337788194901</v>
      </c>
      <c r="AI809" s="91"/>
      <c r="AJ809" s="92"/>
      <c r="AK809" s="91">
        <v>4.85147925010097E-2</v>
      </c>
      <c r="AL809" s="91">
        <v>0.12816237626073401</v>
      </c>
      <c r="AM809" s="92">
        <v>11.5761714757391</v>
      </c>
      <c r="AN809" s="3"/>
      <c r="AO809" s="94">
        <v>2.47673506364663E-2</v>
      </c>
      <c r="AP809" s="94">
        <v>-2.03718136572206E-2</v>
      </c>
      <c r="AQ809" s="94">
        <v>2.5986962113165601E-2</v>
      </c>
      <c r="AR809" s="94">
        <v>-1.7938038266947801E-2</v>
      </c>
      <c r="AS809" s="95"/>
      <c r="AT809" s="95"/>
      <c r="AU809" s="95"/>
      <c r="AV809" s="96"/>
      <c r="AW809" s="3"/>
      <c r="AX809" s="97"/>
      <c r="AY809" s="98"/>
      <c r="AZ809" s="98"/>
      <c r="BA809" s="98"/>
      <c r="BB809" s="89"/>
      <c r="BC809" s="99">
        <v>-6.8533001444375303</v>
      </c>
      <c r="BD809" s="86">
        <v>43948</v>
      </c>
      <c r="BE809" s="86">
        <v>43993</v>
      </c>
      <c r="BF809" s="95"/>
      <c r="BG809" s="86"/>
      <c r="BH809" s="3"/>
    </row>
    <row r="810" spans="1:60" x14ac:dyDescent="0.25">
      <c r="A810" s="3"/>
      <c r="B810" s="81" t="s">
        <v>1890</v>
      </c>
      <c r="C810" s="81" t="s">
        <v>4954</v>
      </c>
      <c r="D810" s="81" t="s">
        <v>3437</v>
      </c>
      <c r="E810" s="82" t="s">
        <v>1165</v>
      </c>
      <c r="F810" s="82" t="s">
        <v>1100</v>
      </c>
      <c r="G810" s="83" t="s">
        <v>1121</v>
      </c>
      <c r="H810" s="84" t="s">
        <v>1096</v>
      </c>
      <c r="I810" s="85" t="s">
        <v>3651</v>
      </c>
      <c r="J810" s="85" t="s">
        <v>1096</v>
      </c>
      <c r="K810" s="3"/>
      <c r="L810" s="86">
        <v>44029</v>
      </c>
      <c r="M810" s="87">
        <v>8673.1312499940395</v>
      </c>
      <c r="N810" s="88">
        <v>8673.1312499940395</v>
      </c>
      <c r="O810" s="88"/>
      <c r="P810" s="89" t="str">
        <f t="shared" si="12"/>
        <v/>
      </c>
      <c r="Q810" s="86"/>
      <c r="R810" s="90">
        <v>4852984.1692500003</v>
      </c>
      <c r="S810" s="90"/>
      <c r="T810" s="3"/>
      <c r="U810" s="91">
        <v>1.57654747272318E-3</v>
      </c>
      <c r="V810" s="92">
        <v>1.33042935740377</v>
      </c>
      <c r="W810" s="91">
        <v>2.46722202573437E-2</v>
      </c>
      <c r="X810" s="92">
        <v>2.4757316416071302</v>
      </c>
      <c r="Y810" s="91"/>
      <c r="Z810" s="92"/>
      <c r="AA810" s="91"/>
      <c r="AB810" s="92"/>
      <c r="AC810" s="91"/>
      <c r="AD810" s="92"/>
      <c r="AE810" s="91"/>
      <c r="AF810" s="93"/>
      <c r="AG810" s="91">
        <v>-1.8028117505309599E-2</v>
      </c>
      <c r="AH810" s="92">
        <v>-2.7090417026556701</v>
      </c>
      <c r="AI810" s="91"/>
      <c r="AJ810" s="92"/>
      <c r="AK810" s="91">
        <v>3.6637493127272998E-2</v>
      </c>
      <c r="AL810" s="91">
        <v>0.107253311467502</v>
      </c>
      <c r="AM810" s="92">
        <v>-20.223475400620401</v>
      </c>
      <c r="AN810" s="3"/>
      <c r="AO810" s="94">
        <v>2.47503503014741E-2</v>
      </c>
      <c r="AP810" s="94">
        <v>-1.92394411651549E-2</v>
      </c>
      <c r="AQ810" s="94">
        <v>2.5989354249759299E-2</v>
      </c>
      <c r="AR810" s="94">
        <v>-1.8028117505309599E-2</v>
      </c>
      <c r="AS810" s="95"/>
      <c r="AT810" s="95"/>
      <c r="AU810" s="95"/>
      <c r="AV810" s="96"/>
      <c r="AW810" s="3"/>
      <c r="AX810" s="97"/>
      <c r="AY810" s="98"/>
      <c r="AZ810" s="98"/>
      <c r="BA810" s="98"/>
      <c r="BB810" s="89"/>
      <c r="BC810" s="99">
        <v>-6.8610869530530199</v>
      </c>
      <c r="BD810" s="86">
        <v>43948</v>
      </c>
      <c r="BE810" s="86">
        <v>43993</v>
      </c>
      <c r="BF810" s="95"/>
      <c r="BG810" s="86"/>
      <c r="BH810" s="3"/>
    </row>
    <row r="811" spans="1:60" x14ac:dyDescent="0.25">
      <c r="A811" s="3"/>
      <c r="B811" s="81" t="s">
        <v>4955</v>
      </c>
      <c r="C811" s="81" t="s">
        <v>4956</v>
      </c>
      <c r="D811" s="81" t="s">
        <v>3437</v>
      </c>
      <c r="E811" s="82" t="s">
        <v>1178</v>
      </c>
      <c r="F811" s="82" t="s">
        <v>1100</v>
      </c>
      <c r="G811" s="83" t="s">
        <v>1121</v>
      </c>
      <c r="H811" s="84" t="s">
        <v>1096</v>
      </c>
      <c r="I811" s="85" t="s">
        <v>3651</v>
      </c>
      <c r="J811" s="85" t="s">
        <v>1096</v>
      </c>
      <c r="K811" s="3"/>
      <c r="L811" s="86">
        <v>44029</v>
      </c>
      <c r="M811" s="87">
        <v>8042.57999999821</v>
      </c>
      <c r="N811" s="88">
        <v>8042.57999999821</v>
      </c>
      <c r="O811" s="88"/>
      <c r="P811" s="89" t="str">
        <f t="shared" si="12"/>
        <v/>
      </c>
      <c r="Q811" s="86"/>
      <c r="R811" s="90">
        <v>162191.59424999999</v>
      </c>
      <c r="S811" s="90"/>
      <c r="T811" s="3"/>
      <c r="U811" s="91">
        <v>1.58989172632573E-3</v>
      </c>
      <c r="V811" s="92">
        <v>1.3317637827640301</v>
      </c>
      <c r="W811" s="91">
        <v>2.4932092695962599E-2</v>
      </c>
      <c r="X811" s="92">
        <v>2.5017188854690202</v>
      </c>
      <c r="Y811" s="91"/>
      <c r="Z811" s="92"/>
      <c r="AA811" s="91"/>
      <c r="AB811" s="92"/>
      <c r="AC811" s="91"/>
      <c r="AD811" s="92"/>
      <c r="AE811" s="91"/>
      <c r="AF811" s="93"/>
      <c r="AG811" s="91">
        <v>-1.78885299883405E-2</v>
      </c>
      <c r="AH811" s="92">
        <v>-2.6950829509587502</v>
      </c>
      <c r="AI811" s="91"/>
      <c r="AJ811" s="92"/>
      <c r="AK811" s="91">
        <v>4.5672383083001498E-2</v>
      </c>
      <c r="AL811" s="91">
        <v>0.43769832994788899</v>
      </c>
      <c r="AM811" s="92">
        <v>1.74176010295923</v>
      </c>
      <c r="AN811" s="3"/>
      <c r="AO811" s="94">
        <v>2.4766034703134199E-2</v>
      </c>
      <c r="AP811" s="94">
        <v>-1.92421217798255E-2</v>
      </c>
      <c r="AQ811" s="94">
        <v>-1.78885299883405E-2</v>
      </c>
      <c r="AR811" s="94">
        <v>-1.78885299883405E-2</v>
      </c>
      <c r="AS811" s="95"/>
      <c r="AT811" s="95"/>
      <c r="AU811" s="95"/>
      <c r="AV811" s="96"/>
      <c r="AW811" s="3"/>
      <c r="AX811" s="97"/>
      <c r="AY811" s="98"/>
      <c r="AZ811" s="98"/>
      <c r="BA811" s="98"/>
      <c r="BB811" s="89"/>
      <c r="BC811" s="99">
        <v>-3.6120735497206602</v>
      </c>
      <c r="BD811" s="86">
        <v>44007</v>
      </c>
      <c r="BE811" s="86">
        <v>44022</v>
      </c>
      <c r="BF811" s="95"/>
      <c r="BG811" s="86"/>
      <c r="BH811" s="3"/>
    </row>
    <row r="812" spans="1:60" x14ac:dyDescent="0.25">
      <c r="A812" s="3"/>
      <c r="B812" s="81" t="s">
        <v>1891</v>
      </c>
      <c r="C812" s="81" t="s">
        <v>4957</v>
      </c>
      <c r="D812" s="81" t="s">
        <v>790</v>
      </c>
      <c r="E812" s="82" t="s">
        <v>1161</v>
      </c>
      <c r="F812" s="82" t="s">
        <v>1100</v>
      </c>
      <c r="G812" s="83" t="s">
        <v>1120</v>
      </c>
      <c r="H812" s="84" t="s">
        <v>1128</v>
      </c>
      <c r="I812" s="85" t="s">
        <v>3480</v>
      </c>
      <c r="J812" s="85" t="s">
        <v>4958</v>
      </c>
      <c r="K812" s="3"/>
      <c r="L812" s="86">
        <v>44029</v>
      </c>
      <c r="M812" s="87">
        <v>1439.19720000029</v>
      </c>
      <c r="N812" s="88">
        <v>1439.19720000029</v>
      </c>
      <c r="O812" s="88">
        <v>1995.7910999991</v>
      </c>
      <c r="P812" s="89">
        <f t="shared" si="12"/>
        <v>0.72111615288841557</v>
      </c>
      <c r="Q812" s="86">
        <v>43756</v>
      </c>
      <c r="R812" s="90">
        <v>1244370.0859999999</v>
      </c>
      <c r="S812" s="90">
        <v>2215894.2484531198</v>
      </c>
      <c r="T812" s="3"/>
      <c r="U812" s="91">
        <v>-1.06146025636917E-2</v>
      </c>
      <c r="V812" s="92">
        <v>0.11131435376228201</v>
      </c>
      <c r="W812" s="91">
        <v>5.42042262168252E-3</v>
      </c>
      <c r="X812" s="92">
        <v>0.55055187804100603</v>
      </c>
      <c r="Y812" s="91">
        <v>-0.197189354014117</v>
      </c>
      <c r="Z812" s="92">
        <v>-1.56877949257614</v>
      </c>
      <c r="AA812" s="91">
        <v>-0.26331573979230599</v>
      </c>
      <c r="AB812" s="92">
        <v>-5.4335456184344402</v>
      </c>
      <c r="AC812" s="91">
        <v>-0.36214336555975002</v>
      </c>
      <c r="AD812" s="92">
        <v>-10.8661406035826</v>
      </c>
      <c r="AE812" s="91">
        <v>-0.35823151949967702</v>
      </c>
      <c r="AF812" s="93">
        <v>-14.983742255280999</v>
      </c>
      <c r="AG812" s="91">
        <v>1.15113760803069E-2</v>
      </c>
      <c r="AH812" s="92">
        <v>0.24490765590599001</v>
      </c>
      <c r="AI812" s="91">
        <v>-0.16444766672706501</v>
      </c>
      <c r="AJ812" s="92">
        <v>-1.9613909928011699</v>
      </c>
      <c r="AK812" s="91">
        <v>-0.112964597406099</v>
      </c>
      <c r="AL812" s="91">
        <v>-7.4235507800040103E-3</v>
      </c>
      <c r="AM812" s="92">
        <v>-133.75712817930599</v>
      </c>
      <c r="AN812" s="3"/>
      <c r="AO812" s="94">
        <v>8.8793583414371796E-2</v>
      </c>
      <c r="AP812" s="94">
        <v>-0.13438148648317999</v>
      </c>
      <c r="AQ812" s="94">
        <v>0.14806015635811501</v>
      </c>
      <c r="AR812" s="94">
        <v>-0.17632076006702799</v>
      </c>
      <c r="AS812" s="95">
        <v>5</v>
      </c>
      <c r="AT812" s="95">
        <v>7</v>
      </c>
      <c r="AU812" s="95">
        <v>5</v>
      </c>
      <c r="AV812" s="96">
        <v>7</v>
      </c>
      <c r="AW812" s="3"/>
      <c r="AX812" s="97">
        <v>0.32172915118921103</v>
      </c>
      <c r="AY812" s="98">
        <v>-0.72626434549874797</v>
      </c>
      <c r="AZ812" s="98">
        <v>-1.1540181588698</v>
      </c>
      <c r="BA812" s="98">
        <v>-0.94263762748323598</v>
      </c>
      <c r="BB812" s="89">
        <v>3.2627411952562399E-2</v>
      </c>
      <c r="BC812" s="99">
        <v>-47.738894115667797</v>
      </c>
      <c r="BD812" s="86">
        <v>43756</v>
      </c>
      <c r="BE812" s="86">
        <v>43908</v>
      </c>
      <c r="BF812" s="95"/>
      <c r="BG812" s="86"/>
      <c r="BH812" s="3"/>
    </row>
    <row r="813" spans="1:60" x14ac:dyDescent="0.25">
      <c r="A813" s="3"/>
      <c r="B813" s="81" t="s">
        <v>1892</v>
      </c>
      <c r="C813" s="81" t="s">
        <v>4959</v>
      </c>
      <c r="D813" s="81" t="s">
        <v>790</v>
      </c>
      <c r="E813" s="82" t="s">
        <v>1170</v>
      </c>
      <c r="F813" s="82" t="s">
        <v>1100</v>
      </c>
      <c r="G813" s="83" t="s">
        <v>1120</v>
      </c>
      <c r="H813" s="84" t="s">
        <v>1128</v>
      </c>
      <c r="I813" s="85" t="s">
        <v>3480</v>
      </c>
      <c r="J813" s="85" t="s">
        <v>4960</v>
      </c>
      <c r="K813" s="3"/>
      <c r="L813" s="86">
        <v>44029</v>
      </c>
      <c r="M813" s="87">
        <v>2088.1152000017501</v>
      </c>
      <c r="N813" s="88">
        <v>2088.1152000017501</v>
      </c>
      <c r="O813" s="88">
        <v>2854.8883000016199</v>
      </c>
      <c r="P813" s="89">
        <f t="shared" si="12"/>
        <v>0.73141747787490152</v>
      </c>
      <c r="Q813" s="86">
        <v>43756</v>
      </c>
      <c r="R813" s="90">
        <v>12053125.630999999</v>
      </c>
      <c r="S813" s="90">
        <v>14038239.382265599</v>
      </c>
      <c r="T813" s="3"/>
      <c r="U813" s="91">
        <v>-1.0563265491327901E-2</v>
      </c>
      <c r="V813" s="92">
        <v>0.116448060998664</v>
      </c>
      <c r="W813" s="91">
        <v>6.98761661624303E-3</v>
      </c>
      <c r="X813" s="92">
        <v>0.70727127749705698</v>
      </c>
      <c r="Y813" s="91">
        <v>-0.189567577815033</v>
      </c>
      <c r="Z813" s="92">
        <v>-0.80660187266767003</v>
      </c>
      <c r="AA813" s="91">
        <v>-0.24916557880176701</v>
      </c>
      <c r="AB813" s="92">
        <v>-4.0185295193805404</v>
      </c>
      <c r="AC813" s="91">
        <v>-0.33741992798168202</v>
      </c>
      <c r="AD813" s="92">
        <v>-8.3937968457757997</v>
      </c>
      <c r="AE813" s="91">
        <v>-0.32056776186625902</v>
      </c>
      <c r="AF813" s="93">
        <v>-11.217366491939201</v>
      </c>
      <c r="AG813" s="91">
        <v>1.2404470509864001E-2</v>
      </c>
      <c r="AH813" s="92">
        <v>0.33421709886169998</v>
      </c>
      <c r="AI813" s="91">
        <v>-0.155770234682714</v>
      </c>
      <c r="AJ813" s="92">
        <v>-1.09364778836607</v>
      </c>
      <c r="AK813" s="91">
        <v>-0.40604976618778899</v>
      </c>
      <c r="AL813" s="91">
        <v>-5.3253183414199198E-2</v>
      </c>
      <c r="AM813" s="92">
        <v>-23.4630867768137</v>
      </c>
      <c r="AN813" s="3"/>
      <c r="AO813" s="94">
        <v>8.8850297364842803E-2</v>
      </c>
      <c r="AP813" s="94">
        <v>-0.13424662437231699</v>
      </c>
      <c r="AQ813" s="94">
        <v>0.14984972510501399</v>
      </c>
      <c r="AR813" s="94">
        <v>-0.17499402031709901</v>
      </c>
      <c r="AS813" s="95">
        <v>5</v>
      </c>
      <c r="AT813" s="95">
        <v>7</v>
      </c>
      <c r="AU813" s="95">
        <v>5</v>
      </c>
      <c r="AV813" s="96">
        <v>7</v>
      </c>
      <c r="AW813" s="3"/>
      <c r="AX813" s="97">
        <v>0.32165480577678002</v>
      </c>
      <c r="AY813" s="98">
        <v>-0.68283497909760604</v>
      </c>
      <c r="AZ813" s="98">
        <v>-0.891598051371147</v>
      </c>
      <c r="BA813" s="98">
        <v>-0.88802107911123995</v>
      </c>
      <c r="BB813" s="89">
        <v>3.2622637820022601E-2</v>
      </c>
      <c r="BC813" s="99">
        <v>-47.324282354616997</v>
      </c>
      <c r="BD813" s="86">
        <v>43756</v>
      </c>
      <c r="BE813" s="86">
        <v>43908</v>
      </c>
      <c r="BF813" s="95"/>
      <c r="BG813" s="86"/>
      <c r="BH813" s="3"/>
    </row>
    <row r="814" spans="1:60" x14ac:dyDescent="0.25">
      <c r="A814" s="3"/>
      <c r="B814" s="81" t="s">
        <v>1893</v>
      </c>
      <c r="C814" s="81" t="s">
        <v>4961</v>
      </c>
      <c r="D814" s="81" t="s">
        <v>790</v>
      </c>
      <c r="E814" s="82" t="s">
        <v>1165</v>
      </c>
      <c r="F814" s="82" t="s">
        <v>1100</v>
      </c>
      <c r="G814" s="83" t="s">
        <v>1120</v>
      </c>
      <c r="H814" s="84" t="s">
        <v>1128</v>
      </c>
      <c r="I814" s="85" t="s">
        <v>3480</v>
      </c>
      <c r="J814" s="85" t="s">
        <v>4962</v>
      </c>
      <c r="K814" s="3"/>
      <c r="L814" s="86">
        <v>44029</v>
      </c>
      <c r="M814" s="87">
        <v>603.50270000007004</v>
      </c>
      <c r="N814" s="88">
        <v>603.50270000007004</v>
      </c>
      <c r="O814" s="88">
        <v>823.788200000301</v>
      </c>
      <c r="P814" s="89">
        <f t="shared" si="12"/>
        <v>0.73259449455557812</v>
      </c>
      <c r="Q814" s="86">
        <v>43756</v>
      </c>
      <c r="R814" s="90">
        <v>3641929.2919999999</v>
      </c>
      <c r="S814" s="90">
        <v>4050435.5335039101</v>
      </c>
      <c r="T814" s="3"/>
      <c r="U814" s="91">
        <v>-1.0557395528849199E-2</v>
      </c>
      <c r="V814" s="92">
        <v>0.11703505724653999</v>
      </c>
      <c r="W814" s="91">
        <v>7.1654452513030299E-3</v>
      </c>
      <c r="X814" s="92">
        <v>0.72505414100305599</v>
      </c>
      <c r="Y814" s="91">
        <v>-0.18869902454753201</v>
      </c>
      <c r="Z814" s="92">
        <v>-0.71974654591758702</v>
      </c>
      <c r="AA814" s="91">
        <v>-0.247544431149436</v>
      </c>
      <c r="AB814" s="92">
        <v>-3.8564147541474099</v>
      </c>
      <c r="AC814" s="91">
        <v>-0.334557367404341</v>
      </c>
      <c r="AD814" s="92">
        <v>-8.1075407880416606</v>
      </c>
      <c r="AE814" s="91">
        <v>-0.31616090939409303</v>
      </c>
      <c r="AF814" s="93">
        <v>-10.776681244722599</v>
      </c>
      <c r="AG814" s="91">
        <v>1.2505689552199301E-2</v>
      </c>
      <c r="AH814" s="92">
        <v>0.34433900309522902</v>
      </c>
      <c r="AI814" s="91">
        <v>-0.154780851831747</v>
      </c>
      <c r="AJ814" s="92">
        <v>-0.99470950326940499</v>
      </c>
      <c r="AK814" s="91">
        <v>-0.39411617657402498</v>
      </c>
      <c r="AL814" s="91">
        <v>-5.1272786649860798E-2</v>
      </c>
      <c r="AM814" s="92">
        <v>-22.269727815437399</v>
      </c>
      <c r="AN814" s="3"/>
      <c r="AO814" s="94">
        <v>8.8856618152931305E-2</v>
      </c>
      <c r="AP814" s="94">
        <v>-0.13423134265394801</v>
      </c>
      <c r="AQ814" s="94">
        <v>0.15005266659689401</v>
      </c>
      <c r="AR814" s="94">
        <v>-0.17484339332819199</v>
      </c>
      <c r="AS814" s="95">
        <v>5</v>
      </c>
      <c r="AT814" s="95">
        <v>7</v>
      </c>
      <c r="AU814" s="95">
        <v>5</v>
      </c>
      <c r="AV814" s="96">
        <v>7</v>
      </c>
      <c r="AW814" s="3"/>
      <c r="AX814" s="97">
        <v>0.32164651073981099</v>
      </c>
      <c r="AY814" s="98">
        <v>-0.67785886867113698</v>
      </c>
      <c r="AZ814" s="98">
        <v>-0.86153565412223498</v>
      </c>
      <c r="BA814" s="98">
        <v>-0.88174687819355302</v>
      </c>
      <c r="BB814" s="89">
        <v>3.2622109137410003E-2</v>
      </c>
      <c r="BC814" s="99">
        <v>-47.277079229883398</v>
      </c>
      <c r="BD814" s="86">
        <v>43756</v>
      </c>
      <c r="BE814" s="86">
        <v>43908</v>
      </c>
      <c r="BF814" s="95"/>
      <c r="BG814" s="86"/>
      <c r="BH814" s="3"/>
    </row>
    <row r="815" spans="1:60" x14ac:dyDescent="0.25">
      <c r="A815" s="3"/>
      <c r="B815" s="81" t="s">
        <v>196</v>
      </c>
      <c r="C815" s="81" t="s">
        <v>4963</v>
      </c>
      <c r="D815" s="81" t="s">
        <v>790</v>
      </c>
      <c r="E815" s="82" t="s">
        <v>1177</v>
      </c>
      <c r="F815" s="82" t="s">
        <v>1100</v>
      </c>
      <c r="G815" s="83" t="s">
        <v>1120</v>
      </c>
      <c r="H815" s="84" t="s">
        <v>1128</v>
      </c>
      <c r="I815" s="85" t="s">
        <v>3480</v>
      </c>
      <c r="J815" s="85" t="s">
        <v>4964</v>
      </c>
      <c r="K815" s="3"/>
      <c r="L815" s="86">
        <v>44029</v>
      </c>
      <c r="M815" s="87">
        <v>777.07510000001605</v>
      </c>
      <c r="N815" s="88">
        <v>777.07510000001605</v>
      </c>
      <c r="O815" s="88">
        <v>1038.50779999979</v>
      </c>
      <c r="P815" s="89">
        <f t="shared" si="12"/>
        <v>0.7482612070898006</v>
      </c>
      <c r="Q815" s="86">
        <v>43756</v>
      </c>
      <c r="R815" s="90">
        <v>4795612.9749999996</v>
      </c>
      <c r="S815" s="90">
        <v>11126046.543593699</v>
      </c>
      <c r="T815" s="3"/>
      <c r="U815" s="91">
        <v>-1.04807592770157E-2</v>
      </c>
      <c r="V815" s="92">
        <v>0.12469868242988</v>
      </c>
      <c r="W815" s="91">
        <v>9.5084688528004301E-3</v>
      </c>
      <c r="X815" s="92">
        <v>0.95935650115279703</v>
      </c>
      <c r="Y815" s="91">
        <v>-0.17718101930484401</v>
      </c>
      <c r="Z815" s="92">
        <v>0.43205397835117798</v>
      </c>
      <c r="AA815" s="91">
        <v>-0.22588203064340601</v>
      </c>
      <c r="AB815" s="92">
        <v>-1.6901747035444701</v>
      </c>
      <c r="AC815" s="91">
        <v>-0.29591716726921702</v>
      </c>
      <c r="AD815" s="92">
        <v>-4.24352077452932</v>
      </c>
      <c r="AE815" s="91">
        <v>-0.256020600397314</v>
      </c>
      <c r="AF815" s="93">
        <v>-4.7626503450446798</v>
      </c>
      <c r="AG815" s="91">
        <v>1.3839859835570701E-2</v>
      </c>
      <c r="AH815" s="92">
        <v>0.477756031432364</v>
      </c>
      <c r="AI815" s="91">
        <v>-0.141653095896763</v>
      </c>
      <c r="AJ815" s="92">
        <v>0.31806609022896698</v>
      </c>
      <c r="AK815" s="91">
        <v>-0.222924900000216</v>
      </c>
      <c r="AL815" s="91">
        <v>-7.7209203524034806E-2</v>
      </c>
      <c r="AM815" s="92">
        <v>-4.9685458541789602</v>
      </c>
      <c r="AN815" s="3"/>
      <c r="AO815" s="94">
        <v>8.8941172167396901E-2</v>
      </c>
      <c r="AP815" s="94">
        <v>-0.13402997003140599</v>
      </c>
      <c r="AQ815" s="94">
        <v>0.15272783846376101</v>
      </c>
      <c r="AR815" s="94">
        <v>-0.172859563825186</v>
      </c>
      <c r="AS815" s="95">
        <v>5</v>
      </c>
      <c r="AT815" s="95">
        <v>7</v>
      </c>
      <c r="AU815" s="95">
        <v>6</v>
      </c>
      <c r="AV815" s="96">
        <v>6</v>
      </c>
      <c r="AW815" s="3"/>
      <c r="AX815" s="97">
        <v>0.32153796980914201</v>
      </c>
      <c r="AY815" s="98">
        <v>-0.61139103688583396</v>
      </c>
      <c r="AZ815" s="98">
        <v>-0.46011883006940502</v>
      </c>
      <c r="BA815" s="98">
        <v>-0.79763149398695499</v>
      </c>
      <c r="BB815" s="89">
        <v>3.2615234890472501E-2</v>
      </c>
      <c r="BC815" s="99">
        <v>-46.651888411433902</v>
      </c>
      <c r="BD815" s="86">
        <v>43756</v>
      </c>
      <c r="BE815" s="86">
        <v>43908</v>
      </c>
      <c r="BF815" s="95"/>
      <c r="BG815" s="86"/>
      <c r="BH815" s="3"/>
    </row>
    <row r="816" spans="1:60" x14ac:dyDescent="0.25">
      <c r="A816" s="3"/>
      <c r="B816" s="81" t="s">
        <v>1894</v>
      </c>
      <c r="C816" s="81" t="s">
        <v>4965</v>
      </c>
      <c r="D816" s="81" t="s">
        <v>790</v>
      </c>
      <c r="E816" s="82" t="s">
        <v>1179</v>
      </c>
      <c r="F816" s="82" t="s">
        <v>1100</v>
      </c>
      <c r="G816" s="83" t="s">
        <v>1120</v>
      </c>
      <c r="H816" s="84" t="s">
        <v>1128</v>
      </c>
      <c r="I816" s="85" t="s">
        <v>3480</v>
      </c>
      <c r="J816" s="85" t="s">
        <v>4966</v>
      </c>
      <c r="K816" s="3"/>
      <c r="L816" s="86">
        <v>44029</v>
      </c>
      <c r="M816" s="87">
        <v>1738.5592000000199</v>
      </c>
      <c r="N816" s="88">
        <v>1738.5592000000199</v>
      </c>
      <c r="O816" s="88">
        <v>2392.9963000007001</v>
      </c>
      <c r="P816" s="89">
        <f t="shared" si="12"/>
        <v>0.72651980280935302</v>
      </c>
      <c r="Q816" s="86">
        <v>43756</v>
      </c>
      <c r="R816" s="90">
        <v>894461.35600000003</v>
      </c>
      <c r="S816" s="90">
        <v>1051604.5712138701</v>
      </c>
      <c r="T816" s="3"/>
      <c r="U816" s="91">
        <v>-1.0587519702312399E-2</v>
      </c>
      <c r="V816" s="92">
        <v>0.114022639900213</v>
      </c>
      <c r="W816" s="91">
        <v>6.2450470813928396E-3</v>
      </c>
      <c r="X816" s="92">
        <v>0.63301432401203805</v>
      </c>
      <c r="Y816" s="91">
        <v>-0.193186783731217</v>
      </c>
      <c r="Z816" s="92">
        <v>-1.1685224642860701</v>
      </c>
      <c r="AA816" s="91">
        <v>-0.25590172673226302</v>
      </c>
      <c r="AB816" s="92">
        <v>-4.6921443124301696</v>
      </c>
      <c r="AC816" s="91">
        <v>-0.349885649584467</v>
      </c>
      <c r="AD816" s="92">
        <v>-9.6403690060542395</v>
      </c>
      <c r="AE816" s="91">
        <v>-0.34107264565944201</v>
      </c>
      <c r="AF816" s="93">
        <v>-13.2678548712574</v>
      </c>
      <c r="AG816" s="91">
        <v>1.1981369931163501E-2</v>
      </c>
      <c r="AH816" s="92">
        <v>0.29190704099164599</v>
      </c>
      <c r="AI816" s="91">
        <v>-0.15989165025079299</v>
      </c>
      <c r="AJ816" s="92">
        <v>-1.5057893451739801</v>
      </c>
      <c r="AK816" s="91">
        <v>-0.46366754381335301</v>
      </c>
      <c r="AL816" s="91">
        <v>-6.3346983489318498E-2</v>
      </c>
      <c r="AM816" s="92">
        <v>-29.224864539370198</v>
      </c>
      <c r="AN816" s="3"/>
      <c r="AO816" s="94">
        <v>8.88234539015684E-2</v>
      </c>
      <c r="AP816" s="94">
        <v>-0.13431047502948801</v>
      </c>
      <c r="AQ816" s="94">
        <v>0.14900164808204899</v>
      </c>
      <c r="AR816" s="94">
        <v>-0.175622716620564</v>
      </c>
      <c r="AS816" s="95">
        <v>5</v>
      </c>
      <c r="AT816" s="95">
        <v>7</v>
      </c>
      <c r="AU816" s="95">
        <v>5</v>
      </c>
      <c r="AV816" s="96">
        <v>7</v>
      </c>
      <c r="AW816" s="3"/>
      <c r="AX816" s="97">
        <v>0.32168987068871502</v>
      </c>
      <c r="AY816" s="98">
        <v>-0.70350797640367102</v>
      </c>
      <c r="AZ816" s="98">
        <v>-1.0165079457328801</v>
      </c>
      <c r="BA816" s="98">
        <v>-0.91405106032652805</v>
      </c>
      <c r="BB816" s="89">
        <v>3.2624883966600501E-2</v>
      </c>
      <c r="BC816" s="99">
        <v>-47.521084758918697</v>
      </c>
      <c r="BD816" s="86">
        <v>43756</v>
      </c>
      <c r="BE816" s="86">
        <v>43908</v>
      </c>
      <c r="BF816" s="95"/>
      <c r="BG816" s="86"/>
      <c r="BH816" s="3"/>
    </row>
    <row r="817" spans="1:60" x14ac:dyDescent="0.25">
      <c r="A817" s="3"/>
      <c r="B817" s="81" t="s">
        <v>1895</v>
      </c>
      <c r="C817" s="81" t="s">
        <v>4967</v>
      </c>
      <c r="D817" s="81" t="s">
        <v>791</v>
      </c>
      <c r="E817" s="82" t="s">
        <v>1161</v>
      </c>
      <c r="F817" s="82" t="s">
        <v>1100</v>
      </c>
      <c r="G817" s="83" t="s">
        <v>1121</v>
      </c>
      <c r="H817" s="84" t="s">
        <v>1134</v>
      </c>
      <c r="I817" s="85" t="s">
        <v>3480</v>
      </c>
      <c r="J817" s="85" t="s">
        <v>4968</v>
      </c>
      <c r="K817" s="3"/>
      <c r="L817" s="86">
        <v>44029</v>
      </c>
      <c r="M817" s="87">
        <v>1471.9471000004601</v>
      </c>
      <c r="N817" s="88">
        <v>1471.9471000004601</v>
      </c>
      <c r="O817" s="88">
        <v>1635.1270000003301</v>
      </c>
      <c r="P817" s="89">
        <f t="shared" si="12"/>
        <v>0.90020353159122379</v>
      </c>
      <c r="Q817" s="86">
        <v>43881</v>
      </c>
      <c r="R817" s="90">
        <v>1723946.345</v>
      </c>
      <c r="S817" s="90">
        <v>1832949.4095761699</v>
      </c>
      <c r="T817" s="3"/>
      <c r="U817" s="91">
        <v>-5.0684526686381997E-3</v>
      </c>
      <c r="V817" s="92">
        <v>0.66592934326763498</v>
      </c>
      <c r="W817" s="91">
        <v>1.8533900614784202E-2</v>
      </c>
      <c r="X817" s="92">
        <v>1.86189967735118</v>
      </c>
      <c r="Y817" s="91">
        <v>-8.4317996434983805E-2</v>
      </c>
      <c r="Z817" s="92">
        <v>9.71835626533721</v>
      </c>
      <c r="AA817" s="91">
        <v>4.4013740334776204E-3</v>
      </c>
      <c r="AB817" s="92">
        <v>21.338165764143898</v>
      </c>
      <c r="AC817" s="91">
        <v>3.8077870867709901E-3</v>
      </c>
      <c r="AD817" s="92">
        <v>25.7289746610622</v>
      </c>
      <c r="AE817" s="91">
        <v>2.2266699521423999E-2</v>
      </c>
      <c r="AF817" s="93">
        <v>23.066079646843701</v>
      </c>
      <c r="AG817" s="91">
        <v>-1.77713114044309E-3</v>
      </c>
      <c r="AH817" s="92">
        <v>-1.0839430661690099</v>
      </c>
      <c r="AI817" s="91">
        <v>-4.8897042765020202E-2</v>
      </c>
      <c r="AJ817" s="92">
        <v>9.5936714034032793</v>
      </c>
      <c r="AK817" s="91">
        <v>0.33150043420027903</v>
      </c>
      <c r="AL817" s="91">
        <v>1.79563574893109E-2</v>
      </c>
      <c r="AM817" s="92">
        <v>-89.310625018668404</v>
      </c>
      <c r="AN817" s="3"/>
      <c r="AO817" s="94">
        <v>2.65440192579263E-2</v>
      </c>
      <c r="AP817" s="94">
        <v>-4.63668590764428E-2</v>
      </c>
      <c r="AQ817" s="94">
        <v>7.0600088187347906E-2</v>
      </c>
      <c r="AR817" s="94">
        <v>-0.126052765002969</v>
      </c>
      <c r="AS817" s="95">
        <v>6</v>
      </c>
      <c r="AT817" s="95">
        <v>6</v>
      </c>
      <c r="AU817" s="95">
        <v>7</v>
      </c>
      <c r="AV817" s="96">
        <v>5</v>
      </c>
      <c r="AW817" s="3"/>
      <c r="AX817" s="97">
        <v>0.133057961200539</v>
      </c>
      <c r="AY817" s="98">
        <v>-5.4103566820799601E-2</v>
      </c>
      <c r="AZ817" s="98">
        <v>0.68219428570318996</v>
      </c>
      <c r="BA817" s="98">
        <v>-7.38936198382589E-2</v>
      </c>
      <c r="BB817" s="89">
        <v>1.36953544382777E-2</v>
      </c>
      <c r="BC817" s="99">
        <v>-24.900243222771699</v>
      </c>
      <c r="BD817" s="86">
        <v>43881</v>
      </c>
      <c r="BE817" s="86">
        <v>43913</v>
      </c>
      <c r="BF817" s="95"/>
      <c r="BG817" s="86"/>
      <c r="BH817" s="3"/>
    </row>
    <row r="818" spans="1:60" x14ac:dyDescent="0.25">
      <c r="A818" s="3"/>
      <c r="B818" s="81" t="s">
        <v>1896</v>
      </c>
      <c r="C818" s="81" t="s">
        <v>4969</v>
      </c>
      <c r="D818" s="81" t="s">
        <v>791</v>
      </c>
      <c r="E818" s="82" t="s">
        <v>1170</v>
      </c>
      <c r="F818" s="82" t="s">
        <v>1100</v>
      </c>
      <c r="G818" s="83" t="s">
        <v>1121</v>
      </c>
      <c r="H818" s="84" t="s">
        <v>1134</v>
      </c>
      <c r="I818" s="85" t="s">
        <v>3480</v>
      </c>
      <c r="J818" s="85" t="s">
        <v>4970</v>
      </c>
      <c r="K818" s="3"/>
      <c r="L818" s="86">
        <v>44029</v>
      </c>
      <c r="M818" s="87">
        <v>2074.4565000012499</v>
      </c>
      <c r="N818" s="88">
        <v>2074.4565000012499</v>
      </c>
      <c r="O818" s="88">
        <v>2281.7056000009202</v>
      </c>
      <c r="P818" s="89">
        <f t="shared" si="12"/>
        <v>0.90916921972773934</v>
      </c>
      <c r="Q818" s="86">
        <v>43881</v>
      </c>
      <c r="R818" s="90">
        <v>36853996.381999999</v>
      </c>
      <c r="S818" s="90">
        <v>37606872.133625001</v>
      </c>
      <c r="T818" s="3"/>
      <c r="U818" s="91">
        <v>-5.0019068194160398E-3</v>
      </c>
      <c r="V818" s="92">
        <v>0.67258392818985202</v>
      </c>
      <c r="W818" s="91">
        <v>2.05819963211979E-2</v>
      </c>
      <c r="X818" s="92">
        <v>2.06670924799255</v>
      </c>
      <c r="Y818" s="91">
        <v>-7.3433653532483698E-2</v>
      </c>
      <c r="Z818" s="92">
        <v>10.8067905555945</v>
      </c>
      <c r="AA818" s="91">
        <v>2.3172116103523901E-2</v>
      </c>
      <c r="AB818" s="92">
        <v>23.215239971148499</v>
      </c>
      <c r="AC818" s="91">
        <v>4.7830725194216897E-2</v>
      </c>
      <c r="AD818" s="92">
        <v>30.131268471828701</v>
      </c>
      <c r="AE818" s="91">
        <v>8.6731192281149602E-2</v>
      </c>
      <c r="AF818" s="93">
        <v>29.512528922816301</v>
      </c>
      <c r="AG818" s="91">
        <v>-6.4019141791504797E-4</v>
      </c>
      <c r="AH818" s="92">
        <v>-0.97024909391620895</v>
      </c>
      <c r="AI818" s="91">
        <v>-3.6495456361990398E-2</v>
      </c>
      <c r="AJ818" s="92">
        <v>10.8338300437026</v>
      </c>
      <c r="AK818" s="91">
        <v>0.50679980824119397</v>
      </c>
      <c r="AL818" s="91">
        <v>4.4007519227307099E-2</v>
      </c>
      <c r="AM818" s="92">
        <v>67.821870666113696</v>
      </c>
      <c r="AN818" s="3"/>
      <c r="AO818" s="94">
        <v>2.66126983296999E-2</v>
      </c>
      <c r="AP818" s="94">
        <v>-4.6302969003591002E-2</v>
      </c>
      <c r="AQ818" s="94">
        <v>7.2752974483591998E-2</v>
      </c>
      <c r="AR818" s="94">
        <v>-0.124236763008375</v>
      </c>
      <c r="AS818" s="95">
        <v>6</v>
      </c>
      <c r="AT818" s="95">
        <v>6</v>
      </c>
      <c r="AU818" s="95">
        <v>7</v>
      </c>
      <c r="AV818" s="96">
        <v>5</v>
      </c>
      <c r="AW818" s="3"/>
      <c r="AX818" s="97">
        <v>0.132693467542122</v>
      </c>
      <c r="AY818" s="98">
        <v>7.4610625096170197E-2</v>
      </c>
      <c r="AZ818" s="98">
        <v>0.75261874097577697</v>
      </c>
      <c r="BA818" s="98">
        <v>0.102273800016178</v>
      </c>
      <c r="BB818" s="89">
        <v>1.36582013993575E-2</v>
      </c>
      <c r="BC818" s="99">
        <v>-24.739146890817199</v>
      </c>
      <c r="BD818" s="86">
        <v>43881</v>
      </c>
      <c r="BE818" s="86">
        <v>43913</v>
      </c>
      <c r="BF818" s="95"/>
      <c r="BG818" s="86"/>
      <c r="BH818" s="3"/>
    </row>
    <row r="819" spans="1:60" x14ac:dyDescent="0.25">
      <c r="A819" s="3"/>
      <c r="B819" s="81" t="s">
        <v>1897</v>
      </c>
      <c r="C819" s="81" t="s">
        <v>4971</v>
      </c>
      <c r="D819" s="81" t="s">
        <v>791</v>
      </c>
      <c r="E819" s="82" t="s">
        <v>1165</v>
      </c>
      <c r="F819" s="82" t="s">
        <v>1100</v>
      </c>
      <c r="G819" s="83" t="s">
        <v>1121</v>
      </c>
      <c r="H819" s="84" t="s">
        <v>1134</v>
      </c>
      <c r="I819" s="85" t="s">
        <v>3480</v>
      </c>
      <c r="J819" s="85" t="s">
        <v>4972</v>
      </c>
      <c r="K819" s="3"/>
      <c r="L819" s="86">
        <v>44029</v>
      </c>
      <c r="M819" s="87">
        <v>1327.7082000002299</v>
      </c>
      <c r="N819" s="88">
        <v>1327.7082000002299</v>
      </c>
      <c r="O819" s="88">
        <v>1469.5839000009</v>
      </c>
      <c r="P819" s="89">
        <f t="shared" si="12"/>
        <v>0.90345859123757188</v>
      </c>
      <c r="Q819" s="86">
        <v>43881</v>
      </c>
      <c r="R819" s="90">
        <v>14098508.116</v>
      </c>
      <c r="S819" s="90">
        <v>14340182.784406301</v>
      </c>
      <c r="T819" s="3"/>
      <c r="U819" s="91">
        <v>-5.0442155716155001E-3</v>
      </c>
      <c r="V819" s="92">
        <v>0.66835305296990599</v>
      </c>
      <c r="W819" s="91">
        <v>1.9279361582448501E-2</v>
      </c>
      <c r="X819" s="92">
        <v>1.9364457741176</v>
      </c>
      <c r="Y819" s="91">
        <v>-8.0446735151781495E-2</v>
      </c>
      <c r="Z819" s="92">
        <v>10.1054823936574</v>
      </c>
      <c r="AA819" s="91">
        <v>8.6822719094925595E-3</v>
      </c>
      <c r="AB819" s="92">
        <v>21.766255551745399</v>
      </c>
      <c r="AC819" s="91">
        <v>1.71242305732449E-2</v>
      </c>
      <c r="AD819" s="92">
        <v>27.060619009716898</v>
      </c>
      <c r="AE819" s="91">
        <v>3.8442063392721999E-2</v>
      </c>
      <c r="AF819" s="93">
        <v>24.683616033959002</v>
      </c>
      <c r="AG819" s="91">
        <v>-1.3631981337312001E-3</v>
      </c>
      <c r="AH819" s="92">
        <v>-1.04254976549782</v>
      </c>
      <c r="AI819" s="91">
        <v>-4.4479950071036001E-2</v>
      </c>
      <c r="AJ819" s="92">
        <v>10.035380672809</v>
      </c>
      <c r="AK819" s="91">
        <v>0.325150659228093</v>
      </c>
      <c r="AL819" s="91">
        <v>3.0014179343197601E-2</v>
      </c>
      <c r="AM819" s="92">
        <v>49.656955764803598</v>
      </c>
      <c r="AN819" s="3"/>
      <c r="AO819" s="94">
        <v>2.6569032981569801E-2</v>
      </c>
      <c r="AP819" s="94">
        <v>-4.6343535856067299E-2</v>
      </c>
      <c r="AQ819" s="94">
        <v>7.1383641585271093E-2</v>
      </c>
      <c r="AR819" s="94">
        <v>-0.12539174529956701</v>
      </c>
      <c r="AS819" s="95">
        <v>6</v>
      </c>
      <c r="AT819" s="95">
        <v>6</v>
      </c>
      <c r="AU819" s="95">
        <v>7</v>
      </c>
      <c r="AV819" s="96">
        <v>5</v>
      </c>
      <c r="AW819" s="3"/>
      <c r="AX819" s="97">
        <v>0.13264269994862801</v>
      </c>
      <c r="AY819" s="98">
        <v>-2.6559441941884601E-2</v>
      </c>
      <c r="AZ819" s="98">
        <v>0.69806286584753297</v>
      </c>
      <c r="BA819" s="98">
        <v>-3.6243072849288203E-2</v>
      </c>
      <c r="BB819" s="89">
        <v>1.3651755738701501E-2</v>
      </c>
      <c r="BC819" s="99">
        <v>-24.841609927883798</v>
      </c>
      <c r="BD819" s="86">
        <v>43881</v>
      </c>
      <c r="BE819" s="86">
        <v>43913</v>
      </c>
      <c r="BF819" s="95"/>
      <c r="BG819" s="86"/>
      <c r="BH819" s="3"/>
    </row>
    <row r="820" spans="1:60" x14ac:dyDescent="0.25">
      <c r="A820" s="3"/>
      <c r="B820" s="81" t="s">
        <v>197</v>
      </c>
      <c r="C820" s="81" t="s">
        <v>4973</v>
      </c>
      <c r="D820" s="81" t="s">
        <v>791</v>
      </c>
      <c r="E820" s="82" t="s">
        <v>1177</v>
      </c>
      <c r="F820" s="82" t="s">
        <v>1100</v>
      </c>
      <c r="G820" s="83" t="s">
        <v>1121</v>
      </c>
      <c r="H820" s="84" t="s">
        <v>1134</v>
      </c>
      <c r="I820" s="85" t="s">
        <v>3480</v>
      </c>
      <c r="J820" s="85" t="s">
        <v>4974</v>
      </c>
      <c r="K820" s="3"/>
      <c r="L820" s="86">
        <v>44029</v>
      </c>
      <c r="M820" s="87">
        <v>1045.0859999992001</v>
      </c>
      <c r="N820" s="88">
        <v>1045.0859999992001</v>
      </c>
      <c r="O820" s="88">
        <v>1045.0859999992001</v>
      </c>
      <c r="P820" s="89">
        <f t="shared" si="12"/>
        <v>1</v>
      </c>
      <c r="Q820" s="86">
        <v>44029</v>
      </c>
      <c r="R820" s="90">
        <v>0</v>
      </c>
      <c r="S820" s="90">
        <v>0</v>
      </c>
      <c r="T820" s="3"/>
      <c r="U820" s="91">
        <v>0</v>
      </c>
      <c r="V820" s="92">
        <v>1.17277461013146</v>
      </c>
      <c r="W820" s="91">
        <v>0</v>
      </c>
      <c r="X820" s="92">
        <v>8.5096158727537806E-3</v>
      </c>
      <c r="Y820" s="91">
        <v>0</v>
      </c>
      <c r="Z820" s="92">
        <v>18.1501559088356</v>
      </c>
      <c r="AA820" s="91">
        <v>0</v>
      </c>
      <c r="AB820" s="92">
        <v>20.8980283607962</v>
      </c>
      <c r="AC820" s="91">
        <v>0</v>
      </c>
      <c r="AD820" s="92">
        <v>25.348195952392398</v>
      </c>
      <c r="AE820" s="91">
        <v>3.2692859531380201E-2</v>
      </c>
      <c r="AF820" s="93">
        <v>24.108695647824799</v>
      </c>
      <c r="AG820" s="91">
        <v>0</v>
      </c>
      <c r="AH820" s="92">
        <v>-0.90622995212470403</v>
      </c>
      <c r="AI820" s="91">
        <v>0</v>
      </c>
      <c r="AJ820" s="92">
        <v>14.483375679905301</v>
      </c>
      <c r="AK820" s="91">
        <v>4.5086000000082997E-2</v>
      </c>
      <c r="AL820" s="91">
        <v>1.4148451029541299E-2</v>
      </c>
      <c r="AM820" s="92">
        <v>21.832544145843698</v>
      </c>
      <c r="AN820" s="3"/>
      <c r="AO820" s="94">
        <v>0</v>
      </c>
      <c r="AP820" s="94">
        <v>0</v>
      </c>
      <c r="AQ820" s="94">
        <v>0</v>
      </c>
      <c r="AR820" s="94">
        <v>0</v>
      </c>
      <c r="AS820" s="95">
        <v>0</v>
      </c>
      <c r="AT820" s="95">
        <v>0</v>
      </c>
      <c r="AU820" s="95">
        <v>7</v>
      </c>
      <c r="AV820" s="96">
        <v>5</v>
      </c>
      <c r="AW820" s="3"/>
      <c r="AX820" s="97">
        <v>0</v>
      </c>
      <c r="AY820" s="98">
        <v>-113.07365610974399</v>
      </c>
      <c r="AZ820" s="98">
        <v>0.54787164163735702</v>
      </c>
      <c r="BA820" s="98">
        <v>-15.957369743191499</v>
      </c>
      <c r="BB820" s="89">
        <v>0</v>
      </c>
      <c r="BC820" s="99">
        <v>0</v>
      </c>
      <c r="BD820" s="86">
        <v>43664</v>
      </c>
      <c r="BE820" s="86"/>
      <c r="BF820" s="95"/>
      <c r="BG820" s="86"/>
      <c r="BH820" s="3"/>
    </row>
    <row r="821" spans="1:60" x14ac:dyDescent="0.25">
      <c r="A821" s="3"/>
      <c r="B821" s="81" t="s">
        <v>1898</v>
      </c>
      <c r="C821" s="81" t="s">
        <v>4975</v>
      </c>
      <c r="D821" s="81" t="s">
        <v>791</v>
      </c>
      <c r="E821" s="82" t="s">
        <v>1179</v>
      </c>
      <c r="F821" s="82" t="s">
        <v>1100</v>
      </c>
      <c r="G821" s="83" t="s">
        <v>1121</v>
      </c>
      <c r="H821" s="84" t="s">
        <v>1134</v>
      </c>
      <c r="I821" s="85" t="s">
        <v>3480</v>
      </c>
      <c r="J821" s="85" t="s">
        <v>4976</v>
      </c>
      <c r="K821" s="3"/>
      <c r="L821" s="86">
        <v>44029</v>
      </c>
      <c r="M821" s="87">
        <v>1586.91559999995</v>
      </c>
      <c r="N821" s="88">
        <v>1586.91559999995</v>
      </c>
      <c r="O821" s="88">
        <v>1758.68879999965</v>
      </c>
      <c r="P821" s="89">
        <f t="shared" si="12"/>
        <v>0.9023288258845259</v>
      </c>
      <c r="Q821" s="86">
        <v>43881</v>
      </c>
      <c r="R821" s="90">
        <v>1537815.7830000001</v>
      </c>
      <c r="S821" s="90">
        <v>1632835.95061523</v>
      </c>
      <c r="T821" s="3"/>
      <c r="U821" s="91">
        <v>-5.0526202803666802E-3</v>
      </c>
      <c r="V821" s="92">
        <v>0.66751258209478703</v>
      </c>
      <c r="W821" s="91">
        <v>1.9020872416149401E-2</v>
      </c>
      <c r="X821" s="92">
        <v>1.9105968574876899</v>
      </c>
      <c r="Y821" s="91">
        <v>-8.1790491519350306E-2</v>
      </c>
      <c r="Z821" s="92">
        <v>9.97110675690055</v>
      </c>
      <c r="AA821" s="91">
        <v>6.2431609712803003E-3</v>
      </c>
      <c r="AB821" s="92">
        <v>21.522344457916901</v>
      </c>
      <c r="AC821" s="91">
        <v>1.1529886784046499E-2</v>
      </c>
      <c r="AD821" s="92">
        <v>26.501184630789801</v>
      </c>
      <c r="AE821" s="91">
        <v>3.2295458022417699E-2</v>
      </c>
      <c r="AF821" s="93">
        <v>24.068955496943101</v>
      </c>
      <c r="AG821" s="91">
        <v>-1.5066913938426301E-3</v>
      </c>
      <c r="AH821" s="92">
        <v>-1.05689909150897</v>
      </c>
      <c r="AI821" s="91">
        <v>-4.6013395358386298E-2</v>
      </c>
      <c r="AJ821" s="92">
        <v>9.8820361440739397</v>
      </c>
      <c r="AK821" s="91">
        <v>0.29325596746639299</v>
      </c>
      <c r="AL821" s="91">
        <v>2.7381544119634799E-2</v>
      </c>
      <c r="AM821" s="92">
        <v>46.467486588633598</v>
      </c>
      <c r="AN821" s="3"/>
      <c r="AO821" s="94">
        <v>2.6560311574940001E-2</v>
      </c>
      <c r="AP821" s="94">
        <v>-4.6351684832188801E-2</v>
      </c>
      <c r="AQ821" s="94">
        <v>7.11119504612725E-2</v>
      </c>
      <c r="AR821" s="94">
        <v>-0.125620987913862</v>
      </c>
      <c r="AS821" s="95">
        <v>6</v>
      </c>
      <c r="AT821" s="95">
        <v>6</v>
      </c>
      <c r="AU821" s="95">
        <v>7</v>
      </c>
      <c r="AV821" s="96">
        <v>5</v>
      </c>
      <c r="AW821" s="3"/>
      <c r="AX821" s="97">
        <v>0.13265834138845101</v>
      </c>
      <c r="AY821" s="98">
        <v>-4.3386716501345297E-2</v>
      </c>
      <c r="AZ821" s="98">
        <v>0.68894049470600305</v>
      </c>
      <c r="BA821" s="98">
        <v>-5.9164215935425098E-2</v>
      </c>
      <c r="BB821" s="89">
        <v>1.36531902809475E-2</v>
      </c>
      <c r="BC821" s="99">
        <v>-24.861942601826701</v>
      </c>
      <c r="BD821" s="86">
        <v>43881</v>
      </c>
      <c r="BE821" s="86">
        <v>43913</v>
      </c>
      <c r="BF821" s="95"/>
      <c r="BG821" s="86"/>
      <c r="BH821" s="3"/>
    </row>
    <row r="822" spans="1:60" x14ac:dyDescent="0.25">
      <c r="A822" s="3"/>
      <c r="B822" s="81" t="s">
        <v>1899</v>
      </c>
      <c r="C822" s="81" t="s">
        <v>4977</v>
      </c>
      <c r="D822" s="81" t="s">
        <v>792</v>
      </c>
      <c r="E822" s="82" t="s">
        <v>1161</v>
      </c>
      <c r="F822" s="82" t="s">
        <v>1100</v>
      </c>
      <c r="G822" s="83" t="s">
        <v>1123</v>
      </c>
      <c r="H822" s="84" t="s">
        <v>1149</v>
      </c>
      <c r="I822" s="85" t="s">
        <v>3480</v>
      </c>
      <c r="J822" s="85" t="s">
        <v>4978</v>
      </c>
      <c r="K822" s="3"/>
      <c r="L822" s="86">
        <v>44029</v>
      </c>
      <c r="M822" s="87">
        <v>1755.83860000037</v>
      </c>
      <c r="N822" s="88">
        <v>1755.83860000037</v>
      </c>
      <c r="O822" s="88">
        <v>1816.3883999995901</v>
      </c>
      <c r="P822" s="89">
        <f t="shared" si="12"/>
        <v>0.9666647287555713</v>
      </c>
      <c r="Q822" s="86">
        <v>43747</v>
      </c>
      <c r="R822" s="90">
        <v>28575195.743999999</v>
      </c>
      <c r="S822" s="90">
        <v>40599147.797812499</v>
      </c>
      <c r="T822" s="3"/>
      <c r="U822" s="91">
        <v>-3.89125146011793E-3</v>
      </c>
      <c r="V822" s="92">
        <v>0.78364946411966196</v>
      </c>
      <c r="W822" s="91">
        <v>2.5401614038855799E-5</v>
      </c>
      <c r="X822" s="92">
        <v>1.1049777276639401E-2</v>
      </c>
      <c r="Y822" s="91">
        <v>1.9779470403591399E-3</v>
      </c>
      <c r="Z822" s="92">
        <v>18.347950612864199</v>
      </c>
      <c r="AA822" s="91">
        <v>-5.5873674500617199E-4</v>
      </c>
      <c r="AB822" s="92">
        <v>20.842154686310099</v>
      </c>
      <c r="AC822" s="91">
        <v>6.1194549527499503E-2</v>
      </c>
      <c r="AD822" s="92">
        <v>31.467650905135098</v>
      </c>
      <c r="AE822" s="91">
        <v>8.4254973025963395E-2</v>
      </c>
      <c r="AF822" s="93">
        <v>29.2649069972977</v>
      </c>
      <c r="AG822" s="91">
        <v>-6.6974320825465804E-3</v>
      </c>
      <c r="AH822" s="92">
        <v>-1.5759731603793601</v>
      </c>
      <c r="AI822" s="91">
        <v>8.7279650106211193E-3</v>
      </c>
      <c r="AJ822" s="92">
        <v>15.3561721809674</v>
      </c>
      <c r="AK822" s="91">
        <v>0.75583860000013403</v>
      </c>
      <c r="AL822" s="91">
        <v>3.6699709746244501E-2</v>
      </c>
      <c r="AM822" s="92">
        <v>-18.4981811176986</v>
      </c>
      <c r="AN822" s="3"/>
      <c r="AO822" s="94">
        <v>1.7671224581135899E-2</v>
      </c>
      <c r="AP822" s="94">
        <v>-3.12084839624731E-2</v>
      </c>
      <c r="AQ822" s="94">
        <v>3.3687860221107299E-2</v>
      </c>
      <c r="AR822" s="94">
        <v>-2.7225801415625001E-2</v>
      </c>
      <c r="AS822" s="95">
        <v>6</v>
      </c>
      <c r="AT822" s="95">
        <v>6</v>
      </c>
      <c r="AU822" s="95">
        <v>7</v>
      </c>
      <c r="AV822" s="96">
        <v>5</v>
      </c>
      <c r="AW822" s="3"/>
      <c r="AX822" s="97">
        <v>5.1203466816441501E-2</v>
      </c>
      <c r="AY822" s="98">
        <v>-0.46391796009538699</v>
      </c>
      <c r="AZ822" s="98">
        <v>0.55612324713365502</v>
      </c>
      <c r="BA822" s="98">
        <v>-0.57340604610908497</v>
      </c>
      <c r="BB822" s="89">
        <v>5.2612015479644499E-3</v>
      </c>
      <c r="BC822" s="99">
        <v>-8.0909182199393399</v>
      </c>
      <c r="BD822" s="86">
        <v>43747</v>
      </c>
      <c r="BE822" s="86">
        <v>43783</v>
      </c>
      <c r="BF822" s="95"/>
      <c r="BG822" s="86"/>
      <c r="BH822" s="3"/>
    </row>
    <row r="823" spans="1:60" x14ac:dyDescent="0.25">
      <c r="A823" s="3"/>
      <c r="B823" s="81" t="s">
        <v>1900</v>
      </c>
      <c r="C823" s="81" t="s">
        <v>4979</v>
      </c>
      <c r="D823" s="81" t="s">
        <v>792</v>
      </c>
      <c r="E823" s="82" t="s">
        <v>1170</v>
      </c>
      <c r="F823" s="82" t="s">
        <v>1100</v>
      </c>
      <c r="G823" s="83" t="s">
        <v>1123</v>
      </c>
      <c r="H823" s="84" t="s">
        <v>1149</v>
      </c>
      <c r="I823" s="85" t="s">
        <v>3480</v>
      </c>
      <c r="J823" s="85" t="s">
        <v>4980</v>
      </c>
      <c r="K823" s="3"/>
      <c r="L823" s="86">
        <v>44029</v>
      </c>
      <c r="M823" s="87">
        <v>1916.7570999991101</v>
      </c>
      <c r="N823" s="88">
        <v>1916.7570999991101</v>
      </c>
      <c r="O823" s="88">
        <v>1972.18139999919</v>
      </c>
      <c r="P823" s="89">
        <f t="shared" si="12"/>
        <v>0.97189695633469486</v>
      </c>
      <c r="Q823" s="86">
        <v>43747</v>
      </c>
      <c r="R823" s="90">
        <v>83009773.689999998</v>
      </c>
      <c r="S823" s="90">
        <v>88846124.108125001</v>
      </c>
      <c r="T823" s="3"/>
      <c r="U823" s="91">
        <v>-3.8721387654732098E-3</v>
      </c>
      <c r="V823" s="92">
        <v>0.78556073358413403</v>
      </c>
      <c r="W823" s="91">
        <v>5.9944389431620905E-4</v>
      </c>
      <c r="X823" s="92">
        <v>6.8454005304374704E-2</v>
      </c>
      <c r="Y823" s="91">
        <v>5.4719925356039303E-3</v>
      </c>
      <c r="Z823" s="92">
        <v>18.697355162410499</v>
      </c>
      <c r="AA823" s="91">
        <v>6.4711113791418003E-3</v>
      </c>
      <c r="AB823" s="92">
        <v>21.545139498717599</v>
      </c>
      <c r="AC823" s="91">
        <v>7.6714538319720305E-2</v>
      </c>
      <c r="AD823" s="92">
        <v>33.019649784371701</v>
      </c>
      <c r="AE823" s="91">
        <v>0.109438985682646</v>
      </c>
      <c r="AF823" s="93">
        <v>31.7833082629659</v>
      </c>
      <c r="AG823" s="91">
        <v>-6.3743692771822697E-3</v>
      </c>
      <c r="AH823" s="92">
        <v>-1.5436668798429301</v>
      </c>
      <c r="AI823" s="91">
        <v>1.2574686184962E-2</v>
      </c>
      <c r="AJ823" s="92">
        <v>15.7408442984015</v>
      </c>
      <c r="AK823" s="91">
        <v>0.53663876796781596</v>
      </c>
      <c r="AL823" s="91">
        <v>4.6160223306287697E-2</v>
      </c>
      <c r="AM823" s="92">
        <v>70.8057666387176</v>
      </c>
      <c r="AN823" s="3"/>
      <c r="AO823" s="94">
        <v>1.7690724418571301E-2</v>
      </c>
      <c r="AP823" s="94">
        <v>-3.11898755153379E-2</v>
      </c>
      <c r="AQ823" s="94">
        <v>3.4281166648724999E-2</v>
      </c>
      <c r="AR823" s="94">
        <v>-2.66472648017952E-2</v>
      </c>
      <c r="AS823" s="95">
        <v>6</v>
      </c>
      <c r="AT823" s="95">
        <v>6</v>
      </c>
      <c r="AU823" s="95">
        <v>7</v>
      </c>
      <c r="AV823" s="96">
        <v>5</v>
      </c>
      <c r="AW823" s="3"/>
      <c r="AX823" s="97">
        <v>5.1212974810259798E-2</v>
      </c>
      <c r="AY823" s="98">
        <v>-0.33716661731841702</v>
      </c>
      <c r="AZ823" s="98">
        <v>0.57956555264991005</v>
      </c>
      <c r="BA823" s="98">
        <v>-0.41804213817977098</v>
      </c>
      <c r="BB823" s="89">
        <v>5.2622901455197301E-3</v>
      </c>
      <c r="BC823" s="99">
        <v>-8.0274360157054598</v>
      </c>
      <c r="BD823" s="86">
        <v>43747</v>
      </c>
      <c r="BE823" s="86">
        <v>43783</v>
      </c>
      <c r="BF823" s="95"/>
      <c r="BG823" s="86"/>
      <c r="BH823" s="3"/>
    </row>
    <row r="824" spans="1:60" x14ac:dyDescent="0.25">
      <c r="A824" s="3"/>
      <c r="B824" s="81" t="s">
        <v>1901</v>
      </c>
      <c r="C824" s="81" t="s">
        <v>4981</v>
      </c>
      <c r="D824" s="81" t="s">
        <v>792</v>
      </c>
      <c r="E824" s="82" t="s">
        <v>1165</v>
      </c>
      <c r="F824" s="82" t="s">
        <v>1100</v>
      </c>
      <c r="G824" s="83" t="s">
        <v>1123</v>
      </c>
      <c r="H824" s="84" t="s">
        <v>1149</v>
      </c>
      <c r="I824" s="85" t="s">
        <v>3480</v>
      </c>
      <c r="J824" s="85" t="s">
        <v>4982</v>
      </c>
      <c r="K824" s="3"/>
      <c r="L824" s="86">
        <v>44029</v>
      </c>
      <c r="M824" s="87">
        <v>1473.3925999999001</v>
      </c>
      <c r="N824" s="88">
        <v>1473.3925999999001</v>
      </c>
      <c r="O824" s="88">
        <v>1519.50799999945</v>
      </c>
      <c r="P824" s="89">
        <f t="shared" si="12"/>
        <v>0.96965109759240053</v>
      </c>
      <c r="Q824" s="86">
        <v>43747</v>
      </c>
      <c r="R824" s="90">
        <v>29586822.881000001</v>
      </c>
      <c r="S824" s="90">
        <v>31082338.723812498</v>
      </c>
      <c r="T824" s="3"/>
      <c r="U824" s="91">
        <v>-3.8803833767815398E-3</v>
      </c>
      <c r="V824" s="92">
        <v>0.78473627245330102</v>
      </c>
      <c r="W824" s="91">
        <v>3.5332325569470402E-4</v>
      </c>
      <c r="X824" s="92">
        <v>4.3841941442224197E-2</v>
      </c>
      <c r="Y824" s="91">
        <v>3.9730521766614402E-3</v>
      </c>
      <c r="Z824" s="92">
        <v>18.5474611264945</v>
      </c>
      <c r="AA824" s="91">
        <v>3.4522362784628101E-3</v>
      </c>
      <c r="AB824" s="92">
        <v>21.243251988635201</v>
      </c>
      <c r="AC824" s="91">
        <v>6.9696360509624397E-2</v>
      </c>
      <c r="AD824" s="92">
        <v>32.317832003347597</v>
      </c>
      <c r="AE824" s="91">
        <v>9.7242343726975405E-2</v>
      </c>
      <c r="AF824" s="93">
        <v>30.563644067384299</v>
      </c>
      <c r="AG824" s="91">
        <v>-6.5129224094562198E-3</v>
      </c>
      <c r="AH824" s="92">
        <v>-1.55752219307033</v>
      </c>
      <c r="AI824" s="91">
        <v>1.09242668877414E-2</v>
      </c>
      <c r="AJ824" s="92">
        <v>15.575802368679399</v>
      </c>
      <c r="AK824" s="91">
        <v>0.47300961749919201</v>
      </c>
      <c r="AL824" s="91">
        <v>4.15231997267256E-2</v>
      </c>
      <c r="AM824" s="92">
        <v>64.442851591855302</v>
      </c>
      <c r="AN824" s="3"/>
      <c r="AO824" s="94">
        <v>1.76823415640683E-2</v>
      </c>
      <c r="AP824" s="94">
        <v>-3.1197877939121099E-2</v>
      </c>
      <c r="AQ824" s="94">
        <v>3.4026801711661399E-2</v>
      </c>
      <c r="AR824" s="94">
        <v>-2.6895269332271699E-2</v>
      </c>
      <c r="AS824" s="95">
        <v>6</v>
      </c>
      <c r="AT824" s="95">
        <v>6</v>
      </c>
      <c r="AU824" s="95">
        <v>7</v>
      </c>
      <c r="AV824" s="96">
        <v>5</v>
      </c>
      <c r="AW824" s="3"/>
      <c r="AX824" s="97">
        <v>5.1208773560647403E-2</v>
      </c>
      <c r="AY824" s="98">
        <v>-0.39159115007078099</v>
      </c>
      <c r="AZ824" s="98">
        <v>0.56949933173655198</v>
      </c>
      <c r="BA824" s="98">
        <v>-0.48487365135133598</v>
      </c>
      <c r="BB824" s="89">
        <v>5.2618103515396798E-3</v>
      </c>
      <c r="BC824" s="99">
        <v>-8.05464663555904</v>
      </c>
      <c r="BD824" s="86">
        <v>43747</v>
      </c>
      <c r="BE824" s="86">
        <v>43783</v>
      </c>
      <c r="BF824" s="95"/>
      <c r="BG824" s="86"/>
      <c r="BH824" s="3"/>
    </row>
    <row r="825" spans="1:60" x14ac:dyDescent="0.25">
      <c r="A825" s="3"/>
      <c r="B825" s="81" t="s">
        <v>198</v>
      </c>
      <c r="C825" s="81" t="s">
        <v>4983</v>
      </c>
      <c r="D825" s="81" t="s">
        <v>792</v>
      </c>
      <c r="E825" s="82" t="s">
        <v>1177</v>
      </c>
      <c r="F825" s="82" t="s">
        <v>1100</v>
      </c>
      <c r="G825" s="83" t="s">
        <v>1123</v>
      </c>
      <c r="H825" s="84" t="s">
        <v>1149</v>
      </c>
      <c r="I825" s="85" t="s">
        <v>3480</v>
      </c>
      <c r="J825" s="85" t="s">
        <v>4984</v>
      </c>
      <c r="K825" s="3"/>
      <c r="L825" s="86">
        <v>44029</v>
      </c>
      <c r="M825" s="87">
        <v>1159.2957000005999</v>
      </c>
      <c r="N825" s="88">
        <v>1159.2957000005999</v>
      </c>
      <c r="O825" s="88">
        <v>1179.55519999936</v>
      </c>
      <c r="P825" s="89">
        <f t="shared" si="12"/>
        <v>0.98282445789839168</v>
      </c>
      <c r="Q825" s="86">
        <v>43747</v>
      </c>
      <c r="R825" s="90">
        <v>105593111.766</v>
      </c>
      <c r="S825" s="90">
        <v>89195713.140000001</v>
      </c>
      <c r="T825" s="3"/>
      <c r="U825" s="91">
        <v>-3.8326762642100199E-3</v>
      </c>
      <c r="V825" s="92">
        <v>0.78950698371045303</v>
      </c>
      <c r="W825" s="91">
        <v>1.7894533739308801E-3</v>
      </c>
      <c r="X825" s="92">
        <v>0.18745495326584199</v>
      </c>
      <c r="Y825" s="91">
        <v>1.27488191046723E-2</v>
      </c>
      <c r="Z825" s="92">
        <v>19.425037819310099</v>
      </c>
      <c r="AA825" s="91">
        <v>2.1189338965996299E-2</v>
      </c>
      <c r="AB825" s="92">
        <v>23.016962257388499</v>
      </c>
      <c r="AC825" s="91">
        <v>0.109471020667115</v>
      </c>
      <c r="AD825" s="92">
        <v>36.295298019133</v>
      </c>
      <c r="AE825" s="91">
        <v>0.16337344024592301</v>
      </c>
      <c r="AF825" s="93">
        <v>37.176753719279098</v>
      </c>
      <c r="AG825" s="91">
        <v>-5.7048890630539998E-3</v>
      </c>
      <c r="AH825" s="92">
        <v>-1.4767188584301001</v>
      </c>
      <c r="AI825" s="91">
        <v>2.0588712755852601E-2</v>
      </c>
      <c r="AJ825" s="92">
        <v>16.542246955505099</v>
      </c>
      <c r="AK825" s="91">
        <v>0.15929570000123899</v>
      </c>
      <c r="AL825" s="91">
        <v>4.8217141691566198E-2</v>
      </c>
      <c r="AM825" s="92">
        <v>33.253514145966598</v>
      </c>
      <c r="AN825" s="3"/>
      <c r="AO825" s="94">
        <v>1.7731173738866301E-2</v>
      </c>
      <c r="AP825" s="94">
        <v>-3.1151424763265802E-2</v>
      </c>
      <c r="AQ825" s="94">
        <v>3.5511169820893002E-2</v>
      </c>
      <c r="AR825" s="94">
        <v>-2.54477969583604E-2</v>
      </c>
      <c r="AS825" s="95">
        <v>6</v>
      </c>
      <c r="AT825" s="95">
        <v>6</v>
      </c>
      <c r="AU825" s="95">
        <v>7</v>
      </c>
      <c r="AV825" s="96">
        <v>5</v>
      </c>
      <c r="AW825" s="3"/>
      <c r="AX825" s="97">
        <v>5.12363475478924E-2</v>
      </c>
      <c r="AY825" s="98">
        <v>-7.2007218550424995E-2</v>
      </c>
      <c r="AZ825" s="98">
        <v>0.628622995951446</v>
      </c>
      <c r="BA825" s="98">
        <v>-8.9854001814956105E-2</v>
      </c>
      <c r="BB825" s="89">
        <v>5.2649273538008896E-3</v>
      </c>
      <c r="BC825" s="99">
        <v>-7.8957983483342096</v>
      </c>
      <c r="BD825" s="86">
        <v>43747</v>
      </c>
      <c r="BE825" s="86">
        <v>43783</v>
      </c>
      <c r="BF825" s="95"/>
      <c r="BG825" s="86"/>
      <c r="BH825" s="3"/>
    </row>
    <row r="826" spans="1:60" x14ac:dyDescent="0.25">
      <c r="A826" s="3"/>
      <c r="B826" s="81" t="s">
        <v>1902</v>
      </c>
      <c r="C826" s="81" t="s">
        <v>4985</v>
      </c>
      <c r="D826" s="81" t="s">
        <v>792</v>
      </c>
      <c r="E826" s="82" t="s">
        <v>1179</v>
      </c>
      <c r="F826" s="82" t="s">
        <v>1100</v>
      </c>
      <c r="G826" s="83" t="s">
        <v>1123</v>
      </c>
      <c r="H826" s="84" t="s">
        <v>1149</v>
      </c>
      <c r="I826" s="85" t="s">
        <v>3480</v>
      </c>
      <c r="J826" s="85" t="s">
        <v>4986</v>
      </c>
      <c r="K826" s="3"/>
      <c r="L826" s="86">
        <v>44029</v>
      </c>
      <c r="M826" s="87">
        <v>1834.2993999999001</v>
      </c>
      <c r="N826" s="88">
        <v>1834.2993999999001</v>
      </c>
      <c r="O826" s="88">
        <v>1895.3611999992299</v>
      </c>
      <c r="P826" s="89">
        <f t="shared" si="12"/>
        <v>0.96778355492380308</v>
      </c>
      <c r="Q826" s="86">
        <v>43747</v>
      </c>
      <c r="R826" s="90">
        <v>14625124.721000001</v>
      </c>
      <c r="S826" s="90">
        <v>17193591.170781299</v>
      </c>
      <c r="T826" s="3"/>
      <c r="U826" s="91">
        <v>-3.8871385240781802E-3</v>
      </c>
      <c r="V826" s="92">
        <v>0.78406075772363704</v>
      </c>
      <c r="W826" s="91">
        <v>1.48416555020958E-4</v>
      </c>
      <c r="X826" s="92">
        <v>2.3351271374849599E-2</v>
      </c>
      <c r="Y826" s="91">
        <v>2.7256676039542102E-3</v>
      </c>
      <c r="Z826" s="92">
        <v>18.422722669231</v>
      </c>
      <c r="AA826" s="91">
        <v>9.4353815438807899E-4</v>
      </c>
      <c r="AB826" s="92">
        <v>20.9923821762495</v>
      </c>
      <c r="AC826" s="91">
        <v>6.4626624009179096E-2</v>
      </c>
      <c r="AD826" s="92">
        <v>31.810858353303001</v>
      </c>
      <c r="AE826" s="91">
        <v>9.0094371074956103E-2</v>
      </c>
      <c r="AF826" s="93">
        <v>29.848846802196899</v>
      </c>
      <c r="AG826" s="91">
        <v>-6.6282390935157301E-3</v>
      </c>
      <c r="AH826" s="92">
        <v>-1.5690538614762799</v>
      </c>
      <c r="AI826" s="91">
        <v>9.5510284099873406E-3</v>
      </c>
      <c r="AJ826" s="92">
        <v>15.4384785209113</v>
      </c>
      <c r="AK826" s="91">
        <v>0.453013997037779</v>
      </c>
      <c r="AL826" s="91">
        <v>4.0028956367677899E-2</v>
      </c>
      <c r="AM826" s="92">
        <v>62.443289545772103</v>
      </c>
      <c r="AN826" s="3"/>
      <c r="AO826" s="94">
        <v>1.7675421468084099E-2</v>
      </c>
      <c r="AP826" s="94">
        <v>-3.12045060445598E-2</v>
      </c>
      <c r="AQ826" s="94">
        <v>3.3814898255514002E-2</v>
      </c>
      <c r="AR826" s="94">
        <v>-2.7101871496597599E-2</v>
      </c>
      <c r="AS826" s="95">
        <v>6</v>
      </c>
      <c r="AT826" s="95">
        <v>6</v>
      </c>
      <c r="AU826" s="95">
        <v>7</v>
      </c>
      <c r="AV826" s="96">
        <v>5</v>
      </c>
      <c r="AW826" s="3"/>
      <c r="AX826" s="97">
        <v>5.1205414630312598E-2</v>
      </c>
      <c r="AY826" s="98">
        <v>-0.43682662771152497</v>
      </c>
      <c r="AZ826" s="98">
        <v>0.56113339424064201</v>
      </c>
      <c r="BA826" s="98">
        <v>-0.54028251576892194</v>
      </c>
      <c r="BB826" s="89">
        <v>5.2614254738910004E-3</v>
      </c>
      <c r="BC826" s="99">
        <v>-8.0773205656005302</v>
      </c>
      <c r="BD826" s="86">
        <v>43747</v>
      </c>
      <c r="BE826" s="86">
        <v>43783</v>
      </c>
      <c r="BF826" s="95"/>
      <c r="BG826" s="86"/>
      <c r="BH826" s="3"/>
    </row>
    <row r="827" spans="1:60" x14ac:dyDescent="0.25">
      <c r="A827" s="3"/>
      <c r="B827" s="81" t="s">
        <v>1903</v>
      </c>
      <c r="C827" s="81" t="s">
        <v>4987</v>
      </c>
      <c r="D827" s="81" t="s">
        <v>793</v>
      </c>
      <c r="E827" s="82" t="s">
        <v>1161</v>
      </c>
      <c r="F827" s="82" t="s">
        <v>1103</v>
      </c>
      <c r="G827" s="83" t="s">
        <v>1125</v>
      </c>
      <c r="H827" s="84" t="s">
        <v>1144</v>
      </c>
      <c r="I827" s="85" t="s">
        <v>3480</v>
      </c>
      <c r="J827" s="85" t="s">
        <v>4988</v>
      </c>
      <c r="K827" s="3"/>
      <c r="L827" s="86">
        <v>44029</v>
      </c>
      <c r="M827" s="87">
        <v>1647.53219999932</v>
      </c>
      <c r="N827" s="88">
        <v>1647.53219999932</v>
      </c>
      <c r="O827" s="88">
        <v>1647.53219999932</v>
      </c>
      <c r="P827" s="89">
        <f t="shared" si="12"/>
        <v>1</v>
      </c>
      <c r="Q827" s="86">
        <v>44029</v>
      </c>
      <c r="R827" s="90">
        <v>157766224.12599999</v>
      </c>
      <c r="S827" s="90">
        <v>146423519.68024999</v>
      </c>
      <c r="T827" s="3"/>
      <c r="U827" s="91">
        <v>2.5492736313026398E-6</v>
      </c>
      <c r="V827" s="92">
        <v>1.17302953749459</v>
      </c>
      <c r="W827" s="91">
        <v>9.4149663709686097E-5</v>
      </c>
      <c r="X827" s="92">
        <v>1.7924582243722401E-2</v>
      </c>
      <c r="Y827" s="91">
        <v>5.6495954340789502E-3</v>
      </c>
      <c r="Z827" s="92">
        <v>18.715115452243499</v>
      </c>
      <c r="AA827" s="91">
        <v>1.4379963360624999E-2</v>
      </c>
      <c r="AB827" s="92">
        <v>22.3360246968514</v>
      </c>
      <c r="AC827" s="91">
        <v>3.81087798268709E-2</v>
      </c>
      <c r="AD827" s="92">
        <v>29.159073935094099</v>
      </c>
      <c r="AE827" s="91">
        <v>6.0216753618078697E-2</v>
      </c>
      <c r="AF827" s="93">
        <v>26.861085056501899</v>
      </c>
      <c r="AG827" s="91">
        <v>5.0623728384380202E-5</v>
      </c>
      <c r="AH827" s="92">
        <v>-0.90116757928626601</v>
      </c>
      <c r="AI827" s="91">
        <v>6.2499881660187401E-3</v>
      </c>
      <c r="AJ827" s="92">
        <v>15.108374496514401</v>
      </c>
      <c r="AK827" s="91">
        <v>0.64730157777899899</v>
      </c>
      <c r="AL827" s="91">
        <v>3.47134220810403E-2</v>
      </c>
      <c r="AM827" s="92">
        <v>-19.971846499363899</v>
      </c>
      <c r="AN827" s="3"/>
      <c r="AO827" s="94">
        <v>8.7396023081964802E-4</v>
      </c>
      <c r="AP827" s="94">
        <v>2.4885957827791601E-6</v>
      </c>
      <c r="AQ827" s="94">
        <v>2.2868889773235402E-3</v>
      </c>
      <c r="AR827" s="94">
        <v>5.0623728384380202E-5</v>
      </c>
      <c r="AS827" s="95">
        <v>12</v>
      </c>
      <c r="AT827" s="95">
        <v>0</v>
      </c>
      <c r="AU827" s="95">
        <v>7</v>
      </c>
      <c r="AV827" s="96">
        <v>5</v>
      </c>
      <c r="AW827" s="3"/>
      <c r="AX827" s="97">
        <v>1.20997794144728E-3</v>
      </c>
      <c r="AY827" s="98">
        <v>-12.6634762393369</v>
      </c>
      <c r="AZ827" s="98">
        <v>0.59609629672377196</v>
      </c>
      <c r="BA827" s="98">
        <v>-12.702509440379799</v>
      </c>
      <c r="BB827" s="89">
        <v>1.2504002373944401E-4</v>
      </c>
      <c r="BC827" s="99">
        <v>0</v>
      </c>
      <c r="BD827" s="86">
        <v>44029</v>
      </c>
      <c r="BE827" s="86"/>
      <c r="BF827" s="95"/>
      <c r="BG827" s="86"/>
      <c r="BH827" s="3"/>
    </row>
    <row r="828" spans="1:60" x14ac:dyDescent="0.25">
      <c r="A828" s="3"/>
      <c r="B828" s="81" t="s">
        <v>1904</v>
      </c>
      <c r="C828" s="81" t="s">
        <v>4989</v>
      </c>
      <c r="D828" s="81" t="s">
        <v>793</v>
      </c>
      <c r="E828" s="82" t="s">
        <v>1162</v>
      </c>
      <c r="F828" s="82" t="s">
        <v>1103</v>
      </c>
      <c r="G828" s="83" t="s">
        <v>1125</v>
      </c>
      <c r="H828" s="84" t="s">
        <v>1144</v>
      </c>
      <c r="I828" s="85" t="s">
        <v>3480</v>
      </c>
      <c r="J828" s="85" t="s">
        <v>4990</v>
      </c>
      <c r="K828" s="3"/>
      <c r="L828" s="86">
        <v>44029</v>
      </c>
      <c r="M828" s="87">
        <v>1586.01369999908</v>
      </c>
      <c r="N828" s="88">
        <v>1586.01369999908</v>
      </c>
      <c r="O828" s="88">
        <v>1586.01369999908</v>
      </c>
      <c r="P828" s="89">
        <f t="shared" si="12"/>
        <v>1</v>
      </c>
      <c r="Q828" s="86">
        <v>44029</v>
      </c>
      <c r="R828" s="90">
        <v>139671160.49700001</v>
      </c>
      <c r="S828" s="90">
        <v>134072945.44425</v>
      </c>
      <c r="T828" s="3"/>
      <c r="U828" s="91">
        <v>2.5851040845736899E-6</v>
      </c>
      <c r="V828" s="92">
        <v>1.17303312053991</v>
      </c>
      <c r="W828" s="91">
        <v>9.4207303845905699E-5</v>
      </c>
      <c r="X828" s="92">
        <v>1.7930346257344399E-2</v>
      </c>
      <c r="Y828" s="91">
        <v>4.0525769545638503E-3</v>
      </c>
      <c r="Z828" s="92">
        <v>18.555413604306501</v>
      </c>
      <c r="AA828" s="91">
        <v>9.4329613402806007E-3</v>
      </c>
      <c r="AB828" s="92">
        <v>21.8413244948315</v>
      </c>
      <c r="AC828" s="91">
        <v>2.64639005908975E-2</v>
      </c>
      <c r="AD828" s="92">
        <v>27.994586011482198</v>
      </c>
      <c r="AE828" s="91">
        <v>4.2724991613795303E-2</v>
      </c>
      <c r="AF828" s="93">
        <v>25.111908856080799</v>
      </c>
      <c r="AG828" s="91">
        <v>5.0695700338110301E-5</v>
      </c>
      <c r="AH828" s="92">
        <v>-0.901160382090893</v>
      </c>
      <c r="AI828" s="91">
        <v>4.3458161999296897E-3</v>
      </c>
      <c r="AJ828" s="92">
        <v>14.917957299898299</v>
      </c>
      <c r="AK828" s="91">
        <v>0.51677301200106696</v>
      </c>
      <c r="AL828" s="91">
        <v>2.8890034383948701E-2</v>
      </c>
      <c r="AM828" s="92">
        <v>-33.024703077157</v>
      </c>
      <c r="AN828" s="3"/>
      <c r="AO828" s="94">
        <v>8.5599021622328997E-4</v>
      </c>
      <c r="AP828" s="94">
        <v>2.4590190150774998E-6</v>
      </c>
      <c r="AQ828" s="94">
        <v>2.0335218268883199E-3</v>
      </c>
      <c r="AR828" s="94">
        <v>5.0695700338110301E-5</v>
      </c>
      <c r="AS828" s="95">
        <v>12</v>
      </c>
      <c r="AT828" s="95">
        <v>0</v>
      </c>
      <c r="AU828" s="95">
        <v>7</v>
      </c>
      <c r="AV828" s="96">
        <v>5</v>
      </c>
      <c r="AW828" s="3"/>
      <c r="AX828" s="97">
        <v>1.0999520893085399E-3</v>
      </c>
      <c r="AY828" s="98">
        <v>-17.843409279739699</v>
      </c>
      <c r="AZ828" s="98">
        <v>0.57965792918639603</v>
      </c>
      <c r="BA828" s="98">
        <v>-14.1655572284799</v>
      </c>
      <c r="BB828" s="89">
        <v>1.1367297083069201E-4</v>
      </c>
      <c r="BC828" s="99">
        <v>0</v>
      </c>
      <c r="BD828" s="86">
        <v>44029</v>
      </c>
      <c r="BE828" s="86"/>
      <c r="BF828" s="95"/>
      <c r="BG828" s="86"/>
      <c r="BH828" s="3"/>
    </row>
    <row r="829" spans="1:60" x14ac:dyDescent="0.25">
      <c r="A829" s="3"/>
      <c r="B829" s="81" t="s">
        <v>1905</v>
      </c>
      <c r="C829" s="81" t="s">
        <v>4991</v>
      </c>
      <c r="D829" s="81" t="s">
        <v>793</v>
      </c>
      <c r="E829" s="82" t="s">
        <v>3451</v>
      </c>
      <c r="F829" s="82" t="s">
        <v>1103</v>
      </c>
      <c r="G829" s="83" t="s">
        <v>1125</v>
      </c>
      <c r="H829" s="84" t="s">
        <v>1144</v>
      </c>
      <c r="I829" s="85" t="s">
        <v>3480</v>
      </c>
      <c r="J829" s="85" t="s">
        <v>1096</v>
      </c>
      <c r="K829" s="3"/>
      <c r="L829" s="86">
        <v>44029</v>
      </c>
      <c r="M829" s="87">
        <v>1013.73620000016</v>
      </c>
      <c r="N829" s="88">
        <v>1013.73620000016</v>
      </c>
      <c r="O829" s="88"/>
      <c r="P829" s="89" t="str">
        <f t="shared" si="12"/>
        <v/>
      </c>
      <c r="Q829" s="86"/>
      <c r="R829" s="90">
        <v>1159059.517</v>
      </c>
      <c r="S829" s="90"/>
      <c r="T829" s="3"/>
      <c r="U829" s="91">
        <v>1.5882096704444801E-5</v>
      </c>
      <c r="V829" s="92">
        <v>1.1743628198019</v>
      </c>
      <c r="W829" s="91">
        <v>5.0818118324968996E-4</v>
      </c>
      <c r="X829" s="92">
        <v>5.9327734197722699E-2</v>
      </c>
      <c r="Y829" s="91">
        <v>7.7384431078826301E-3</v>
      </c>
      <c r="Z829" s="92">
        <v>18.924000219616602</v>
      </c>
      <c r="AA829" s="91"/>
      <c r="AB829" s="92"/>
      <c r="AC829" s="91"/>
      <c r="AD829" s="92"/>
      <c r="AE829" s="91"/>
      <c r="AF829" s="93"/>
      <c r="AG829" s="91">
        <v>2.7855238477059201E-4</v>
      </c>
      <c r="AH829" s="92">
        <v>-0.87837471364764497</v>
      </c>
      <c r="AI829" s="91">
        <v>7.7384431078826301E-3</v>
      </c>
      <c r="AJ829" s="92">
        <v>15.257219990700801</v>
      </c>
      <c r="AK829" s="91">
        <v>1.36557157366042E-2</v>
      </c>
      <c r="AL829" s="91">
        <v>1.33360328200069E-2</v>
      </c>
      <c r="AM829" s="92">
        <v>21.4283985892544</v>
      </c>
      <c r="AN829" s="3"/>
      <c r="AO829" s="94">
        <v>8.9522933376429104E-4</v>
      </c>
      <c r="AP829" s="94">
        <v>0</v>
      </c>
      <c r="AQ829" s="94">
        <v>2.9243827975733399E-3</v>
      </c>
      <c r="AR829" s="94">
        <v>0</v>
      </c>
      <c r="AS829" s="95">
        <v>9</v>
      </c>
      <c r="AT829" s="95">
        <v>0</v>
      </c>
      <c r="AU829" s="95">
        <v>7</v>
      </c>
      <c r="AV829" s="96">
        <v>5</v>
      </c>
      <c r="AW829" s="3"/>
      <c r="AX829" s="97">
        <v>1.3879944788232001E-3</v>
      </c>
      <c r="AY829" s="98">
        <v>-10.9999400781817</v>
      </c>
      <c r="AZ829" s="98">
        <v>0.56261099160383299</v>
      </c>
      <c r="BA829" s="98">
        <v>-11.553043301653799</v>
      </c>
      <c r="BB829" s="89">
        <v>1.4343286636488999E-4</v>
      </c>
      <c r="BC829" s="99">
        <v>0</v>
      </c>
      <c r="BD829" s="86">
        <v>44029</v>
      </c>
      <c r="BE829" s="86"/>
      <c r="BF829" s="95"/>
      <c r="BG829" s="86"/>
      <c r="BH829" s="3"/>
    </row>
    <row r="830" spans="1:60" x14ac:dyDescent="0.25">
      <c r="A830" s="3"/>
      <c r="B830" s="81" t="s">
        <v>1906</v>
      </c>
      <c r="C830" s="81" t="s">
        <v>4992</v>
      </c>
      <c r="D830" s="81" t="s">
        <v>793</v>
      </c>
      <c r="E830" s="82" t="s">
        <v>1186</v>
      </c>
      <c r="F830" s="82" t="s">
        <v>1103</v>
      </c>
      <c r="G830" s="83" t="s">
        <v>1125</v>
      </c>
      <c r="H830" s="84" t="s">
        <v>1144</v>
      </c>
      <c r="I830" s="85" t="s">
        <v>3480</v>
      </c>
      <c r="J830" s="85" t="s">
        <v>4993</v>
      </c>
      <c r="K830" s="3"/>
      <c r="L830" s="86">
        <v>44029</v>
      </c>
      <c r="M830" s="87">
        <v>1185.1794000007201</v>
      </c>
      <c r="N830" s="88">
        <v>1185.1794000007201</v>
      </c>
      <c r="O830" s="88">
        <v>1185.1794000007201</v>
      </c>
      <c r="P830" s="89">
        <f t="shared" si="12"/>
        <v>1</v>
      </c>
      <c r="Q830" s="86">
        <v>44029</v>
      </c>
      <c r="R830" s="90">
        <v>85705767.033000007</v>
      </c>
      <c r="S830" s="90">
        <v>76259064.100749999</v>
      </c>
      <c r="T830" s="3"/>
      <c r="U830" s="91">
        <v>2.6156449166592202E-6</v>
      </c>
      <c r="V830" s="92">
        <v>1.1730361746231199</v>
      </c>
      <c r="W830" s="91">
        <v>9.4171828095568303E-5</v>
      </c>
      <c r="X830" s="92">
        <v>1.7926798682310601E-2</v>
      </c>
      <c r="Y830" s="91">
        <v>3.7940211404929899E-3</v>
      </c>
      <c r="Z830" s="92">
        <v>18.529558022884899</v>
      </c>
      <c r="AA830" s="91">
        <v>8.5676983471785206E-3</v>
      </c>
      <c r="AB830" s="92">
        <v>21.754798195528601</v>
      </c>
      <c r="AC830" s="91">
        <v>2.42073877998337E-2</v>
      </c>
      <c r="AD830" s="92">
        <v>27.768934732390299</v>
      </c>
      <c r="AE830" s="91">
        <v>3.7959300812872201E-2</v>
      </c>
      <c r="AF830" s="93">
        <v>24.635339775966699</v>
      </c>
      <c r="AG830" s="91">
        <v>5.0627810196601799E-5</v>
      </c>
      <c r="AH830" s="92">
        <v>-0.90116717110504396</v>
      </c>
      <c r="AI830" s="91">
        <v>4.0314443849638303E-3</v>
      </c>
      <c r="AJ830" s="92">
        <v>14.886520118409001</v>
      </c>
      <c r="AK830" s="91">
        <v>0.185060893911286</v>
      </c>
      <c r="AL830" s="91">
        <v>2.110200826246E-2</v>
      </c>
      <c r="AM830" s="92">
        <v>22.802046610740899</v>
      </c>
      <c r="AN830" s="3"/>
      <c r="AO830" s="94">
        <v>8.5278275400923998E-4</v>
      </c>
      <c r="AP830" s="94">
        <v>2.4469100026181002E-6</v>
      </c>
      <c r="AQ830" s="94">
        <v>2.0171982378087701E-3</v>
      </c>
      <c r="AR830" s="94">
        <v>5.0627810196601799E-5</v>
      </c>
      <c r="AS830" s="95">
        <v>12</v>
      </c>
      <c r="AT830" s="95">
        <v>0</v>
      </c>
      <c r="AU830" s="95">
        <v>7</v>
      </c>
      <c r="AV830" s="96">
        <v>5</v>
      </c>
      <c r="AW830" s="3"/>
      <c r="AX830" s="97">
        <v>1.08536963282745E-3</v>
      </c>
      <c r="AY830" s="98">
        <v>-18.744605850603001</v>
      </c>
      <c r="AZ830" s="98">
        <v>0.57678165468951204</v>
      </c>
      <c r="BA830" s="98">
        <v>-14.327829232424801</v>
      </c>
      <c r="BB830" s="89">
        <v>1.12166428698544E-4</v>
      </c>
      <c r="BC830" s="99">
        <v>0</v>
      </c>
      <c r="BD830" s="86">
        <v>44029</v>
      </c>
      <c r="BE830" s="86"/>
      <c r="BF830" s="95"/>
      <c r="BG830" s="86"/>
      <c r="BH830" s="3"/>
    </row>
    <row r="831" spans="1:60" x14ac:dyDescent="0.25">
      <c r="A831" s="3"/>
      <c r="B831" s="81" t="s">
        <v>1907</v>
      </c>
      <c r="C831" s="81" t="s">
        <v>4994</v>
      </c>
      <c r="D831" s="81" t="s">
        <v>793</v>
      </c>
      <c r="E831" s="82" t="s">
        <v>1166</v>
      </c>
      <c r="F831" s="82" t="s">
        <v>1103</v>
      </c>
      <c r="G831" s="83" t="s">
        <v>1125</v>
      </c>
      <c r="H831" s="84" t="s">
        <v>1144</v>
      </c>
      <c r="I831" s="85" t="s">
        <v>3480</v>
      </c>
      <c r="J831" s="85" t="s">
        <v>4995</v>
      </c>
      <c r="K831" s="3"/>
      <c r="L831" s="86">
        <v>44029</v>
      </c>
      <c r="M831" s="87">
        <v>1355.15090000071</v>
      </c>
      <c r="N831" s="88">
        <v>1355.15090000071</v>
      </c>
      <c r="O831" s="88">
        <v>1355.15090000071</v>
      </c>
      <c r="P831" s="89">
        <f t="shared" si="12"/>
        <v>1</v>
      </c>
      <c r="Q831" s="86">
        <v>44029</v>
      </c>
      <c r="R831" s="90">
        <v>357447413.70099998</v>
      </c>
      <c r="S831" s="90">
        <v>194716637.75174999</v>
      </c>
      <c r="T831" s="3"/>
      <c r="U831" s="91">
        <v>9.9620901892194507E-6</v>
      </c>
      <c r="V831" s="92">
        <v>1.17377081915038</v>
      </c>
      <c r="W831" s="91">
        <v>3.1371659861179101E-4</v>
      </c>
      <c r="X831" s="92">
        <v>3.9881275733932901E-2</v>
      </c>
      <c r="Y831" s="91">
        <v>8.0837079021875997E-3</v>
      </c>
      <c r="Z831" s="92">
        <v>18.958526699047098</v>
      </c>
      <c r="AA831" s="91">
        <v>2.01128804237669E-2</v>
      </c>
      <c r="AB831" s="92">
        <v>22.9093164031801</v>
      </c>
      <c r="AC831" s="91">
        <v>5.0300375709412003E-2</v>
      </c>
      <c r="AD831" s="92">
        <v>30.378233523340899</v>
      </c>
      <c r="AE831" s="91">
        <v>7.91543652794644E-2</v>
      </c>
      <c r="AF831" s="93">
        <v>28.754846222640499</v>
      </c>
      <c r="AG831" s="91">
        <v>1.7012069656630001E-4</v>
      </c>
      <c r="AH831" s="92">
        <v>-0.88921788246807398</v>
      </c>
      <c r="AI831" s="91">
        <v>9.0000225609401206E-3</v>
      </c>
      <c r="AJ831" s="92">
        <v>15.383377935999301</v>
      </c>
      <c r="AK831" s="91">
        <v>0.35515090000059002</v>
      </c>
      <c r="AL831" s="91">
        <v>3.4813012091035503E-2</v>
      </c>
      <c r="AM831" s="92">
        <v>39.919261603208703</v>
      </c>
      <c r="AN831" s="3"/>
      <c r="AO831" s="94">
        <v>8.8540025899419604E-4</v>
      </c>
      <c r="AP831" s="94">
        <v>9.9620901892194507E-6</v>
      </c>
      <c r="AQ831" s="94">
        <v>2.6847190638363801E-3</v>
      </c>
      <c r="AR831" s="94">
        <v>1.7012069656630001E-4</v>
      </c>
      <c r="AS831" s="95">
        <v>12</v>
      </c>
      <c r="AT831" s="95">
        <v>0</v>
      </c>
      <c r="AU831" s="95">
        <v>7</v>
      </c>
      <c r="AV831" s="96">
        <v>5</v>
      </c>
      <c r="AW831" s="3"/>
      <c r="AX831" s="97">
        <v>1.3045070085854599E-3</v>
      </c>
      <c r="AY831" s="98">
        <v>-7.5880973550447397</v>
      </c>
      <c r="AZ831" s="98">
        <v>0.61503655258275103</v>
      </c>
      <c r="BA831" s="98">
        <v>-10.0634632156143</v>
      </c>
      <c r="BB831" s="89">
        <v>1.3480698001444599E-4</v>
      </c>
      <c r="BC831" s="99">
        <v>0</v>
      </c>
      <c r="BD831" s="86">
        <v>44029</v>
      </c>
      <c r="BE831" s="86"/>
      <c r="BF831" s="95"/>
      <c r="BG831" s="86"/>
      <c r="BH831" s="3"/>
    </row>
    <row r="832" spans="1:60" x14ac:dyDescent="0.25">
      <c r="A832" s="3"/>
      <c r="B832" s="81" t="s">
        <v>1908</v>
      </c>
      <c r="C832" s="81" t="s">
        <v>4996</v>
      </c>
      <c r="D832" s="81" t="s">
        <v>794</v>
      </c>
      <c r="E832" s="82" t="s">
        <v>1170</v>
      </c>
      <c r="F832" s="82" t="s">
        <v>1115</v>
      </c>
      <c r="G832" s="83" t="s">
        <v>1125</v>
      </c>
      <c r="H832" s="84" t="s">
        <v>1144</v>
      </c>
      <c r="I832" s="85" t="s">
        <v>3480</v>
      </c>
      <c r="J832" s="85" t="s">
        <v>4997</v>
      </c>
      <c r="K832" s="3"/>
      <c r="L832" s="86">
        <v>44029</v>
      </c>
      <c r="M832" s="87">
        <v>1435.95450000092</v>
      </c>
      <c r="N832" s="88">
        <v>1435.95450000092</v>
      </c>
      <c r="O832" s="88">
        <v>1435.95450000092</v>
      </c>
      <c r="P832" s="89">
        <f t="shared" si="12"/>
        <v>1</v>
      </c>
      <c r="Q832" s="86">
        <v>44029</v>
      </c>
      <c r="R832" s="90">
        <v>409738.17099999997</v>
      </c>
      <c r="S832" s="90">
        <v>90258.019885497997</v>
      </c>
      <c r="T832" s="3"/>
      <c r="U832" s="91">
        <v>2.5766912585822899E-6</v>
      </c>
      <c r="V832" s="92">
        <v>1.17303227925731</v>
      </c>
      <c r="W832" s="91">
        <v>6.4490883232792799E-5</v>
      </c>
      <c r="X832" s="92">
        <v>1.4958704196033099E-2</v>
      </c>
      <c r="Y832" s="91">
        <v>6.2086300968076102E-3</v>
      </c>
      <c r="Z832" s="92">
        <v>18.771018918516301</v>
      </c>
      <c r="AA832" s="91">
        <v>1.66325217887788E-2</v>
      </c>
      <c r="AB832" s="92">
        <v>22.5612805396668</v>
      </c>
      <c r="AC832" s="91">
        <v>4.3460110004161799E-2</v>
      </c>
      <c r="AD832" s="92">
        <v>29.6942069528159</v>
      </c>
      <c r="AE832" s="91">
        <v>6.8570305113098598E-2</v>
      </c>
      <c r="AF832" s="93">
        <v>27.696440205996598</v>
      </c>
      <c r="AG832" s="91">
        <v>2.9040762456133999E-5</v>
      </c>
      <c r="AH832" s="92">
        <v>-0.90332587587909097</v>
      </c>
      <c r="AI832" s="91">
        <v>6.9786674357601398E-3</v>
      </c>
      <c r="AJ832" s="92">
        <v>15.181242423481301</v>
      </c>
      <c r="AK832" s="91">
        <v>0.34598862059996499</v>
      </c>
      <c r="AL832" s="91">
        <v>3.4256296567036798E-2</v>
      </c>
      <c r="AM832" s="92">
        <v>39.713006693928001</v>
      </c>
      <c r="AN832" s="3"/>
      <c r="AO832" s="94">
        <v>7.7998746928642504E-4</v>
      </c>
      <c r="AP832" s="94">
        <v>8.3569648268166898E-7</v>
      </c>
      <c r="AQ832" s="94">
        <v>2.0989603035559399E-3</v>
      </c>
      <c r="AR832" s="94">
        <v>2.9040762456133999E-5</v>
      </c>
      <c r="AS832" s="95">
        <v>12</v>
      </c>
      <c r="AT832" s="95">
        <v>0</v>
      </c>
      <c r="AU832" s="95">
        <v>7</v>
      </c>
      <c r="AV832" s="96">
        <v>5</v>
      </c>
      <c r="AW832" s="3"/>
      <c r="AX832" s="97">
        <v>1.13957414887295E-3</v>
      </c>
      <c r="AY832" s="98">
        <v>-11.588274231180501</v>
      </c>
      <c r="AZ832" s="98">
        <v>0.60355466688361004</v>
      </c>
      <c r="BA832" s="98">
        <v>-11.8759085531347</v>
      </c>
      <c r="BB832" s="89">
        <v>1.17757859246694E-4</v>
      </c>
      <c r="BC832" s="99">
        <v>0</v>
      </c>
      <c r="BD832" s="86">
        <v>44029</v>
      </c>
      <c r="BE832" s="86"/>
      <c r="BF832" s="95"/>
      <c r="BG832" s="86"/>
      <c r="BH832" s="3"/>
    </row>
    <row r="833" spans="1:60" x14ac:dyDescent="0.25">
      <c r="A833" s="3"/>
      <c r="B833" s="81" t="s">
        <v>1909</v>
      </c>
      <c r="C833" s="81" t="s">
        <v>4998</v>
      </c>
      <c r="D833" s="81" t="s">
        <v>794</v>
      </c>
      <c r="E833" s="82" t="s">
        <v>1240</v>
      </c>
      <c r="F833" s="82" t="s">
        <v>1115</v>
      </c>
      <c r="G833" s="83" t="s">
        <v>1125</v>
      </c>
      <c r="H833" s="84" t="s">
        <v>1144</v>
      </c>
      <c r="I833" s="85" t="s">
        <v>3480</v>
      </c>
      <c r="J833" s="85" t="s">
        <v>4999</v>
      </c>
      <c r="K833" s="3"/>
      <c r="L833" s="86">
        <v>44029</v>
      </c>
      <c r="M833" s="87">
        <v>2772.1206000000202</v>
      </c>
      <c r="N833" s="88">
        <v>2772.1206000000202</v>
      </c>
      <c r="O833" s="88">
        <v>2772.1206000000202</v>
      </c>
      <c r="P833" s="89">
        <f t="shared" si="12"/>
        <v>1</v>
      </c>
      <c r="Q833" s="86">
        <v>44029</v>
      </c>
      <c r="R833" s="90">
        <v>30001219.870000001</v>
      </c>
      <c r="S833" s="90">
        <v>13397264.285875</v>
      </c>
      <c r="T833" s="3"/>
      <c r="U833" s="91">
        <v>3.7155805330257901E-6</v>
      </c>
      <c r="V833" s="92">
        <v>1.1731461681847599</v>
      </c>
      <c r="W833" s="91">
        <v>1.49474710269715E-4</v>
      </c>
      <c r="X833" s="92">
        <v>2.34570868997253E-2</v>
      </c>
      <c r="Y833" s="91">
        <v>5.5035503755789302E-3</v>
      </c>
      <c r="Z833" s="92">
        <v>18.7005109463935</v>
      </c>
      <c r="AA833" s="91">
        <v>1.23953136753698E-2</v>
      </c>
      <c r="AB833" s="92">
        <v>22.1375597283477</v>
      </c>
      <c r="AC833" s="91">
        <v>3.1904334569844699E-2</v>
      </c>
      <c r="AD833" s="92">
        <v>28.538629409391401</v>
      </c>
      <c r="AE833" s="91">
        <v>4.7716140541524503E-2</v>
      </c>
      <c r="AF833" s="93">
        <v>25.611023748846499</v>
      </c>
      <c r="AG833" s="91">
        <v>7.1250173277803697E-5</v>
      </c>
      <c r="AH833" s="92">
        <v>-0.89910493479692399</v>
      </c>
      <c r="AI833" s="91">
        <v>5.9504898654267899E-3</v>
      </c>
      <c r="AJ833" s="92">
        <v>15.0784246664552</v>
      </c>
      <c r="AK833" s="91">
        <v>0.25930495931970698</v>
      </c>
      <c r="AL833" s="91">
        <v>2.64809001309914E-2</v>
      </c>
      <c r="AM833" s="92">
        <v>31.044640565873099</v>
      </c>
      <c r="AN833" s="3"/>
      <c r="AO833" s="94">
        <v>7.8323261550394797E-4</v>
      </c>
      <c r="AP833" s="94">
        <v>3.7155805330257901E-6</v>
      </c>
      <c r="AQ833" s="94">
        <v>2.0756568701472099E-3</v>
      </c>
      <c r="AR833" s="94">
        <v>7.1250173277803697E-5</v>
      </c>
      <c r="AS833" s="95">
        <v>12</v>
      </c>
      <c r="AT833" s="95">
        <v>0</v>
      </c>
      <c r="AU833" s="95">
        <v>7</v>
      </c>
      <c r="AV833" s="96">
        <v>5</v>
      </c>
      <c r="AW833" s="3"/>
      <c r="AX833" s="97">
        <v>1.0359181901856099E-3</v>
      </c>
      <c r="AY833" s="98">
        <v>-16.310743326641401</v>
      </c>
      <c r="AZ833" s="98">
        <v>0.58950975190418797</v>
      </c>
      <c r="BA833" s="98">
        <v>-13.6273437162017</v>
      </c>
      <c r="BB833" s="89">
        <v>1.0705027491368899E-4</v>
      </c>
      <c r="BC833" s="99">
        <v>0</v>
      </c>
      <c r="BD833" s="86">
        <v>44029</v>
      </c>
      <c r="BE833" s="86"/>
      <c r="BF833" s="95"/>
      <c r="BG833" s="86"/>
      <c r="BH833" s="3"/>
    </row>
    <row r="834" spans="1:60" x14ac:dyDescent="0.25">
      <c r="A834" s="3"/>
      <c r="B834" s="81" t="s">
        <v>1910</v>
      </c>
      <c r="C834" s="81" t="s">
        <v>5000</v>
      </c>
      <c r="D834" s="81" t="s">
        <v>794</v>
      </c>
      <c r="E834" s="82" t="s">
        <v>1241</v>
      </c>
      <c r="F834" s="82" t="s">
        <v>1115</v>
      </c>
      <c r="G834" s="83" t="s">
        <v>1125</v>
      </c>
      <c r="H834" s="84" t="s">
        <v>1144</v>
      </c>
      <c r="I834" s="85" t="s">
        <v>3480</v>
      </c>
      <c r="J834" s="85" t="s">
        <v>5001</v>
      </c>
      <c r="K834" s="3"/>
      <c r="L834" s="86">
        <v>44029</v>
      </c>
      <c r="M834" s="87">
        <v>1711.8715000003599</v>
      </c>
      <c r="N834" s="88">
        <v>1711.8715000003599</v>
      </c>
      <c r="O834" s="88">
        <v>1711.8715000003599</v>
      </c>
      <c r="P834" s="89">
        <f t="shared" si="12"/>
        <v>1</v>
      </c>
      <c r="Q834" s="86">
        <v>44029</v>
      </c>
      <c r="R834" s="90">
        <v>42668904.504000001</v>
      </c>
      <c r="S834" s="90">
        <v>14701275.501468699</v>
      </c>
      <c r="T834" s="3"/>
      <c r="U834" s="91">
        <v>3.7386125768534801E-6</v>
      </c>
      <c r="V834" s="92">
        <v>1.17314847138914</v>
      </c>
      <c r="W834" s="91">
        <v>1.49507868627552E-4</v>
      </c>
      <c r="X834" s="92">
        <v>2.3460402735508999E-2</v>
      </c>
      <c r="Y834" s="91">
        <v>5.8065008524863498E-3</v>
      </c>
      <c r="Z834" s="92">
        <v>18.730805994098802</v>
      </c>
      <c r="AA834" s="91">
        <v>1.36706591438269E-2</v>
      </c>
      <c r="AB834" s="92">
        <v>22.2650942751789</v>
      </c>
      <c r="AC834" s="91">
        <v>3.5142709548381397E-2</v>
      </c>
      <c r="AD834" s="92">
        <v>28.8624669072451</v>
      </c>
      <c r="AE834" s="91">
        <v>5.2236782603358699E-2</v>
      </c>
      <c r="AF834" s="93">
        <v>26.0630879550299</v>
      </c>
      <c r="AG834" s="91">
        <v>7.1330536229652393E-5</v>
      </c>
      <c r="AH834" s="92">
        <v>-0.89909689850173902</v>
      </c>
      <c r="AI834" s="91">
        <v>6.3422544735658396E-3</v>
      </c>
      <c r="AJ834" s="92">
        <v>15.117601127261899</v>
      </c>
      <c r="AK834" s="91">
        <v>0.275108563682879</v>
      </c>
      <c r="AL834" s="91">
        <v>2.7933123017646701E-2</v>
      </c>
      <c r="AM834" s="92">
        <v>32.625001002219499</v>
      </c>
      <c r="AN834" s="3"/>
      <c r="AO834" s="94">
        <v>7.8325881258933805E-4</v>
      </c>
      <c r="AP834" s="94">
        <v>3.6802248359890701E-6</v>
      </c>
      <c r="AQ834" s="94">
        <v>2.0756651447300101E-3</v>
      </c>
      <c r="AR834" s="94">
        <v>7.1330536229652393E-5</v>
      </c>
      <c r="AS834" s="95">
        <v>12</v>
      </c>
      <c r="AT834" s="95">
        <v>0</v>
      </c>
      <c r="AU834" s="95">
        <v>7</v>
      </c>
      <c r="AV834" s="96">
        <v>5</v>
      </c>
      <c r="AW834" s="3"/>
      <c r="AX834" s="97">
        <v>1.05664702441345E-3</v>
      </c>
      <c r="AY834" s="98">
        <v>-14.945821787812701</v>
      </c>
      <c r="AZ834" s="98">
        <v>0.593734713869708</v>
      </c>
      <c r="BA834" s="98">
        <v>-13.2403832910641</v>
      </c>
      <c r="BB834" s="89">
        <v>1.09191499755497E-4</v>
      </c>
      <c r="BC834" s="99">
        <v>0</v>
      </c>
      <c r="BD834" s="86">
        <v>44029</v>
      </c>
      <c r="BE834" s="86"/>
      <c r="BF834" s="95"/>
      <c r="BG834" s="86"/>
      <c r="BH834" s="3"/>
    </row>
    <row r="835" spans="1:60" x14ac:dyDescent="0.25">
      <c r="A835" s="3"/>
      <c r="B835" s="81" t="s">
        <v>1911</v>
      </c>
      <c r="C835" s="81" t="s">
        <v>5002</v>
      </c>
      <c r="D835" s="81" t="s">
        <v>794</v>
      </c>
      <c r="E835" s="82" t="s">
        <v>1242</v>
      </c>
      <c r="F835" s="82" t="s">
        <v>1115</v>
      </c>
      <c r="G835" s="83" t="s">
        <v>1125</v>
      </c>
      <c r="H835" s="84" t="s">
        <v>1144</v>
      </c>
      <c r="I835" s="85" t="s">
        <v>3480</v>
      </c>
      <c r="J835" s="85" t="s">
        <v>5003</v>
      </c>
      <c r="K835" s="3"/>
      <c r="L835" s="86">
        <v>44029</v>
      </c>
      <c r="M835" s="87">
        <v>1806.6043999996</v>
      </c>
      <c r="N835" s="88">
        <v>1806.6043999996</v>
      </c>
      <c r="O835" s="88">
        <v>1806.6043999996</v>
      </c>
      <c r="P835" s="89">
        <f t="shared" si="12"/>
        <v>1</v>
      </c>
      <c r="Q835" s="86">
        <v>44029</v>
      </c>
      <c r="R835" s="90">
        <v>27884909.015999999</v>
      </c>
      <c r="S835" s="90">
        <v>9042798.1162343808</v>
      </c>
      <c r="T835" s="3"/>
      <c r="U835" s="91">
        <v>3.7086283555254302E-6</v>
      </c>
      <c r="V835" s="92">
        <v>1.1731454729670101</v>
      </c>
      <c r="W835" s="91">
        <v>1.4936324623704401E-4</v>
      </c>
      <c r="X835" s="92">
        <v>2.3445940496458199E-2</v>
      </c>
      <c r="Y835" s="91">
        <v>6.2839959791745103E-3</v>
      </c>
      <c r="Z835" s="92">
        <v>18.778555506753001</v>
      </c>
      <c r="AA835" s="91">
        <v>1.5686602133428099E-2</v>
      </c>
      <c r="AB835" s="92">
        <v>22.4666885741462</v>
      </c>
      <c r="AC835" s="91">
        <v>4.0381575972787701E-2</v>
      </c>
      <c r="AD835" s="92">
        <v>29.386353549663902</v>
      </c>
      <c r="AE835" s="91">
        <v>6.2616960514787906E-2</v>
      </c>
      <c r="AF835" s="93">
        <v>27.101105746172799</v>
      </c>
      <c r="AG835" s="91">
        <v>7.1243692218558903E-5</v>
      </c>
      <c r="AH835" s="92">
        <v>-0.89910558290284803</v>
      </c>
      <c r="AI835" s="91">
        <v>6.9603049250872599E-3</v>
      </c>
      <c r="AJ835" s="92">
        <v>15.179406172421301</v>
      </c>
      <c r="AK835" s="91">
        <v>0.32054002689779698</v>
      </c>
      <c r="AL835" s="91">
        <v>3.2020768203437897E-2</v>
      </c>
      <c r="AM835" s="92">
        <v>37.168147323711302</v>
      </c>
      <c r="AN835" s="3"/>
      <c r="AO835" s="94">
        <v>7.8320950706256597E-4</v>
      </c>
      <c r="AP835" s="94">
        <v>3.7086283555254302E-6</v>
      </c>
      <c r="AQ835" s="94">
        <v>2.0753469852934402E-3</v>
      </c>
      <c r="AR835" s="94">
        <v>7.1243692218558903E-5</v>
      </c>
      <c r="AS835" s="95">
        <v>12</v>
      </c>
      <c r="AT835" s="95">
        <v>0</v>
      </c>
      <c r="AU835" s="95">
        <v>7</v>
      </c>
      <c r="AV835" s="96">
        <v>5</v>
      </c>
      <c r="AW835" s="3"/>
      <c r="AX835" s="97">
        <v>1.0993864694057701E-3</v>
      </c>
      <c r="AY835" s="98">
        <v>-12.7419528314931</v>
      </c>
      <c r="AZ835" s="98">
        <v>0.60041197465216101</v>
      </c>
      <c r="BA835" s="98">
        <v>-12.4432995069365</v>
      </c>
      <c r="BB835" s="89">
        <v>1.1360658410652E-4</v>
      </c>
      <c r="BC835" s="99">
        <v>0</v>
      </c>
      <c r="BD835" s="86">
        <v>44029</v>
      </c>
      <c r="BE835" s="86"/>
      <c r="BF835" s="95"/>
      <c r="BG835" s="86"/>
      <c r="BH835" s="3"/>
    </row>
    <row r="836" spans="1:60" x14ac:dyDescent="0.25">
      <c r="A836" s="3"/>
      <c r="B836" s="81" t="s">
        <v>1912</v>
      </c>
      <c r="C836" s="81" t="s">
        <v>5004</v>
      </c>
      <c r="D836" s="81" t="s">
        <v>794</v>
      </c>
      <c r="E836" s="82" t="s">
        <v>1243</v>
      </c>
      <c r="F836" s="82" t="s">
        <v>1115</v>
      </c>
      <c r="G836" s="83" t="s">
        <v>1125</v>
      </c>
      <c r="H836" s="84" t="s">
        <v>1144</v>
      </c>
      <c r="I836" s="85" t="s">
        <v>3480</v>
      </c>
      <c r="J836" s="85" t="s">
        <v>5005</v>
      </c>
      <c r="K836" s="3"/>
      <c r="L836" s="86">
        <v>44029</v>
      </c>
      <c r="M836" s="87">
        <v>1329.4364000000101</v>
      </c>
      <c r="N836" s="88">
        <v>1329.4364000000101</v>
      </c>
      <c r="O836" s="88">
        <v>1329.4364000000101</v>
      </c>
      <c r="P836" s="89">
        <f t="shared" si="12"/>
        <v>1</v>
      </c>
      <c r="Q836" s="86">
        <v>44029</v>
      </c>
      <c r="R836" s="90">
        <v>17586371.234999999</v>
      </c>
      <c r="S836" s="90">
        <v>12621053.899671899</v>
      </c>
      <c r="T836" s="3"/>
      <c r="U836" s="91">
        <v>3.6857854865957098E-6</v>
      </c>
      <c r="V836" s="92">
        <v>1.17314318868011</v>
      </c>
      <c r="W836" s="91">
        <v>1.49484174471581E-4</v>
      </c>
      <c r="X836" s="92">
        <v>2.3458033319911899E-2</v>
      </c>
      <c r="Y836" s="91">
        <v>7.1719833558745397E-3</v>
      </c>
      <c r="Z836" s="92">
        <v>18.867354244430299</v>
      </c>
      <c r="AA836" s="91">
        <v>1.9688953529111999E-2</v>
      </c>
      <c r="AB836" s="92">
        <v>22.866923713707401</v>
      </c>
      <c r="AC836" s="91">
        <v>4.7518566272629001E-2</v>
      </c>
      <c r="AD836" s="92">
        <v>30.100052579655301</v>
      </c>
      <c r="AE836" s="91">
        <v>7.1182279227286899E-2</v>
      </c>
      <c r="AF836" s="93">
        <v>27.957637617422701</v>
      </c>
      <c r="AG836" s="91">
        <v>7.1238267992157503E-5</v>
      </c>
      <c r="AH836" s="92">
        <v>-0.89910612532548795</v>
      </c>
      <c r="AI836" s="91">
        <v>8.1392082774982607E-3</v>
      </c>
      <c r="AJ836" s="92">
        <v>15.2972965076624</v>
      </c>
      <c r="AK836" s="91">
        <v>0.32943639999954</v>
      </c>
      <c r="AL836" s="91">
        <v>3.2806577948576901E-2</v>
      </c>
      <c r="AM836" s="92">
        <v>38.057784633885603</v>
      </c>
      <c r="AN836" s="3"/>
      <c r="AO836" s="94">
        <v>7.83249637606787E-4</v>
      </c>
      <c r="AP836" s="94">
        <v>3.6857854865957098E-6</v>
      </c>
      <c r="AQ836" s="94">
        <v>2.3930993374961002E-3</v>
      </c>
      <c r="AR836" s="94">
        <v>7.1238267992157503E-5</v>
      </c>
      <c r="AS836" s="95">
        <v>12</v>
      </c>
      <c r="AT836" s="95">
        <v>0</v>
      </c>
      <c r="AU836" s="95">
        <v>7</v>
      </c>
      <c r="AV836" s="96">
        <v>5</v>
      </c>
      <c r="AW836" s="3"/>
      <c r="AX836" s="97">
        <v>1.2125829382455299E-3</v>
      </c>
      <c r="AY836" s="98">
        <v>-8.5294859981077007</v>
      </c>
      <c r="AZ836" s="98">
        <v>0.61363659356356903</v>
      </c>
      <c r="BA836" s="98">
        <v>-10.2443749451195</v>
      </c>
      <c r="BB836" s="89">
        <v>1.2530102384999999E-4</v>
      </c>
      <c r="BC836" s="99">
        <v>0</v>
      </c>
      <c r="BD836" s="86">
        <v>44029</v>
      </c>
      <c r="BE836" s="86"/>
      <c r="BF836" s="95"/>
      <c r="BG836" s="86"/>
      <c r="BH836" s="3"/>
    </row>
    <row r="837" spans="1:60" x14ac:dyDescent="0.25">
      <c r="A837" s="3"/>
      <c r="B837" s="81" t="s">
        <v>1913</v>
      </c>
      <c r="C837" s="81" t="s">
        <v>5006</v>
      </c>
      <c r="D837" s="81" t="s">
        <v>794</v>
      </c>
      <c r="E837" s="82" t="s">
        <v>1244</v>
      </c>
      <c r="F837" s="82" t="s">
        <v>1115</v>
      </c>
      <c r="G837" s="83" t="s">
        <v>1125</v>
      </c>
      <c r="H837" s="84" t="s">
        <v>1144</v>
      </c>
      <c r="I837" s="85" t="s">
        <v>3480</v>
      </c>
      <c r="J837" s="85" t="s">
        <v>5007</v>
      </c>
      <c r="K837" s="3"/>
      <c r="L837" s="86">
        <v>44029</v>
      </c>
      <c r="M837" s="87">
        <v>1033.98000000045</v>
      </c>
      <c r="N837" s="88">
        <v>1033.98000000045</v>
      </c>
      <c r="O837" s="88">
        <v>1033.98000000045</v>
      </c>
      <c r="P837" s="89">
        <f t="shared" si="12"/>
        <v>1</v>
      </c>
      <c r="Q837" s="86">
        <v>44029</v>
      </c>
      <c r="R837" s="90">
        <v>19079909.168000001</v>
      </c>
      <c r="S837" s="90">
        <v>10609510.6844687</v>
      </c>
      <c r="T837" s="3"/>
      <c r="U837" s="91">
        <v>1.0832047337316899E-5</v>
      </c>
      <c r="V837" s="92">
        <v>1.1738578148651899</v>
      </c>
      <c r="W837" s="91">
        <v>3.68808478015126E-4</v>
      </c>
      <c r="X837" s="92">
        <v>4.5390463674266399E-2</v>
      </c>
      <c r="Y837" s="91">
        <v>7.9211069096345506E-3</v>
      </c>
      <c r="Z837" s="92">
        <v>18.942266599799002</v>
      </c>
      <c r="AA837" s="91">
        <v>2.0447639761186999E-2</v>
      </c>
      <c r="AB837" s="92">
        <v>22.9427923369221</v>
      </c>
      <c r="AC837" s="91">
        <v>3.3714955485265798E-2</v>
      </c>
      <c r="AD837" s="92">
        <v>28.719691500911701</v>
      </c>
      <c r="AE837" s="91">
        <v>3.3714955485265798E-2</v>
      </c>
      <c r="AF837" s="93">
        <v>24.210905243206099</v>
      </c>
      <c r="AG837" s="91">
        <v>1.9810883532045401E-4</v>
      </c>
      <c r="AH837" s="92">
        <v>-0.88641906859265895</v>
      </c>
      <c r="AI837" s="91">
        <v>8.8889322560135008E-3</v>
      </c>
      <c r="AJ837" s="92">
        <v>15.3722689055139</v>
      </c>
      <c r="AK837" s="91">
        <v>3.3888190728248398E-2</v>
      </c>
      <c r="AL837" s="91">
        <v>9.4277534553839394E-3</v>
      </c>
      <c r="AM837" s="92">
        <v>10.742189875061699</v>
      </c>
      <c r="AN837" s="3"/>
      <c r="AO837" s="94">
        <v>7.8711835521971796E-4</v>
      </c>
      <c r="AP837" s="94">
        <v>1.0832047337316899E-5</v>
      </c>
      <c r="AQ837" s="94">
        <v>2.3933223401400002E-3</v>
      </c>
      <c r="AR837" s="94">
        <v>1.9810883532045401E-4</v>
      </c>
      <c r="AS837" s="95">
        <v>12</v>
      </c>
      <c r="AT837" s="95">
        <v>0</v>
      </c>
      <c r="AU837" s="95">
        <v>7</v>
      </c>
      <c r="AV837" s="96">
        <v>5</v>
      </c>
      <c r="AW837" s="3"/>
      <c r="AX837" s="97">
        <v>1.1931629459604699E-3</v>
      </c>
      <c r="AY837" s="98">
        <v>-8.0271079674130306</v>
      </c>
      <c r="AZ837" s="98">
        <v>0.61609254689392401</v>
      </c>
      <c r="BA837" s="98">
        <v>-9.9977937223011395</v>
      </c>
      <c r="BB837" s="89">
        <v>1.23295282282072E-4</v>
      </c>
      <c r="BC837" s="99">
        <v>0</v>
      </c>
      <c r="BD837" s="86">
        <v>44029</v>
      </c>
      <c r="BE837" s="86"/>
      <c r="BF837" s="95"/>
      <c r="BG837" s="86"/>
      <c r="BH837" s="3"/>
    </row>
    <row r="838" spans="1:60" x14ac:dyDescent="0.25">
      <c r="A838" s="3"/>
      <c r="B838" s="81" t="s">
        <v>1914</v>
      </c>
      <c r="C838" s="81" t="s">
        <v>5008</v>
      </c>
      <c r="D838" s="81" t="s">
        <v>795</v>
      </c>
      <c r="E838" s="82" t="s">
        <v>1192</v>
      </c>
      <c r="F838" s="82" t="s">
        <v>1105</v>
      </c>
      <c r="G838" s="83" t="s">
        <v>1123</v>
      </c>
      <c r="H838" s="84" t="s">
        <v>1143</v>
      </c>
      <c r="I838" s="85" t="s">
        <v>3651</v>
      </c>
      <c r="J838" s="85" t="s">
        <v>5009</v>
      </c>
      <c r="K838" s="3"/>
      <c r="L838" s="86">
        <v>44029</v>
      </c>
      <c r="M838" s="87">
        <v>92562.041249990507</v>
      </c>
      <c r="N838" s="88">
        <v>92562.041249990507</v>
      </c>
      <c r="O838" s="88">
        <v>102621.038256049</v>
      </c>
      <c r="P838" s="89">
        <f t="shared" si="12"/>
        <v>0.90197919279514249</v>
      </c>
      <c r="Q838" s="86">
        <v>43885</v>
      </c>
      <c r="R838" s="90">
        <v>1760705.9583749999</v>
      </c>
      <c r="S838" s="90">
        <v>1758638.36363672</v>
      </c>
      <c r="T838" s="3"/>
      <c r="U838" s="91">
        <v>2.0342053048807399E-3</v>
      </c>
      <c r="V838" s="92">
        <v>1.3761951406195301</v>
      </c>
      <c r="W838" s="91">
        <v>2.5751792805749602E-2</v>
      </c>
      <c r="X838" s="92">
        <v>2.5836888964477098</v>
      </c>
      <c r="Y838" s="91">
        <v>-4.04088924351527E-2</v>
      </c>
      <c r="Z838" s="92">
        <v>14.109266665327601</v>
      </c>
      <c r="AA838" s="91">
        <v>0.13289007994360899</v>
      </c>
      <c r="AB838" s="92">
        <v>34.187036355142503</v>
      </c>
      <c r="AC838" s="91">
        <v>0.32359430211363399</v>
      </c>
      <c r="AD838" s="92">
        <v>57.707626163784902</v>
      </c>
      <c r="AE838" s="91">
        <v>0.293620119862608</v>
      </c>
      <c r="AF838" s="93">
        <v>50.201421680976601</v>
      </c>
      <c r="AG838" s="91">
        <v>-2.19720869272351E-2</v>
      </c>
      <c r="AH838" s="92">
        <v>-3.1034386448482101</v>
      </c>
      <c r="AI838" s="91">
        <v>7.53664934745757E-3</v>
      </c>
      <c r="AJ838" s="92">
        <v>15.2370406146511</v>
      </c>
      <c r="AK838" s="91">
        <v>0.95105689578806096</v>
      </c>
      <c r="AL838" s="91">
        <v>8.8975804572401104E-2</v>
      </c>
      <c r="AM838" s="92">
        <v>102.012695989688</v>
      </c>
      <c r="AN838" s="3"/>
      <c r="AO838" s="94">
        <v>3.5299307301102097E-2</v>
      </c>
      <c r="AP838" s="94">
        <v>-5.0881423527243903E-2</v>
      </c>
      <c r="AQ838" s="94">
        <v>0.141230668296048</v>
      </c>
      <c r="AR838" s="94">
        <v>-0.17778475434170099</v>
      </c>
      <c r="AS838" s="95">
        <v>8</v>
      </c>
      <c r="AT838" s="95">
        <v>4</v>
      </c>
      <c r="AU838" s="95">
        <v>6</v>
      </c>
      <c r="AV838" s="96">
        <v>6</v>
      </c>
      <c r="AW838" s="3"/>
      <c r="AX838" s="97">
        <v>0.15756901675616999</v>
      </c>
      <c r="AY838" s="98">
        <v>0.72024090711693101</v>
      </c>
      <c r="AZ838" s="98">
        <v>0.96659661119520002</v>
      </c>
      <c r="BA838" s="98">
        <v>1.0647537446784601</v>
      </c>
      <c r="BB838" s="89">
        <v>1.62596954953915E-2</v>
      </c>
      <c r="BC838" s="99">
        <v>-23.526978197041899</v>
      </c>
      <c r="BD838" s="86">
        <v>43885</v>
      </c>
      <c r="BE838" s="86">
        <v>43915</v>
      </c>
      <c r="BF838" s="95"/>
      <c r="BG838" s="86"/>
      <c r="BH838" s="3"/>
    </row>
    <row r="839" spans="1:60" x14ac:dyDescent="0.25">
      <c r="A839" s="3"/>
      <c r="B839" s="81" t="s">
        <v>199</v>
      </c>
      <c r="C839" s="81" t="s">
        <v>5010</v>
      </c>
      <c r="D839" s="81" t="s">
        <v>795</v>
      </c>
      <c r="E839" s="82" t="s">
        <v>1193</v>
      </c>
      <c r="F839" s="82" t="s">
        <v>1105</v>
      </c>
      <c r="G839" s="83" t="s">
        <v>1123</v>
      </c>
      <c r="H839" s="84" t="s">
        <v>1143</v>
      </c>
      <c r="I839" s="85" t="s">
        <v>3651</v>
      </c>
      <c r="J839" s="85" t="s">
        <v>5011</v>
      </c>
      <c r="K839" s="3"/>
      <c r="L839" s="86">
        <v>44029</v>
      </c>
      <c r="M839" s="87">
        <v>101530.091249943</v>
      </c>
      <c r="N839" s="88">
        <v>101530.091249943</v>
      </c>
      <c r="O839" s="88">
        <v>112126.057559967</v>
      </c>
      <c r="P839" s="89">
        <f t="shared" ref="P839:P902" si="13">IFERROR(N839/O839,"")</f>
        <v>0.90549951955318597</v>
      </c>
      <c r="Q839" s="86">
        <v>43885</v>
      </c>
      <c r="R839" s="90">
        <v>6229712.7742499998</v>
      </c>
      <c r="S839" s="90">
        <v>4916930.3074375</v>
      </c>
      <c r="T839" s="3"/>
      <c r="U839" s="91">
        <v>2.06104263816087E-3</v>
      </c>
      <c r="V839" s="92">
        <v>1.3788788739475399</v>
      </c>
      <c r="W839" s="91">
        <v>2.6584888859360899E-2</v>
      </c>
      <c r="X839" s="92">
        <v>2.66699850180885</v>
      </c>
      <c r="Y839" s="91">
        <v>-3.5672718107889502E-2</v>
      </c>
      <c r="Z839" s="92">
        <v>14.582884098053899</v>
      </c>
      <c r="AA839" s="91">
        <v>0.14417611859797</v>
      </c>
      <c r="AB839" s="92">
        <v>35.315640220593203</v>
      </c>
      <c r="AC839" s="91">
        <v>0.35008082166314097</v>
      </c>
      <c r="AD839" s="92">
        <v>60.356278118735602</v>
      </c>
      <c r="AE839" s="91">
        <v>0.332636906540138</v>
      </c>
      <c r="AF839" s="93">
        <v>54.103100348729598</v>
      </c>
      <c r="AG839" s="91">
        <v>-2.15219044330297E-2</v>
      </c>
      <c r="AH839" s="92">
        <v>-3.0584203954276701</v>
      </c>
      <c r="AI839" s="91">
        <v>1.29746207203425E-2</v>
      </c>
      <c r="AJ839" s="92">
        <v>15.780837751939501</v>
      </c>
      <c r="AK839" s="91"/>
      <c r="AL839" s="91"/>
      <c r="AM839" s="92"/>
      <c r="AN839" s="3"/>
      <c r="AO839" s="94">
        <v>3.5327770645381E-2</v>
      </c>
      <c r="AP839" s="94">
        <v>-5.0856138802410002E-2</v>
      </c>
      <c r="AQ839" s="94">
        <v>0.14215892105858099</v>
      </c>
      <c r="AR839" s="94">
        <v>-0.17709541708260099</v>
      </c>
      <c r="AS839" s="95">
        <v>9</v>
      </c>
      <c r="AT839" s="95">
        <v>3</v>
      </c>
      <c r="AU839" s="95">
        <v>6</v>
      </c>
      <c r="AV839" s="96">
        <v>6</v>
      </c>
      <c r="AW839" s="3"/>
      <c r="AX839" s="97">
        <v>0.15755415186140501</v>
      </c>
      <c r="AY839" s="98">
        <v>0.78660234596918599</v>
      </c>
      <c r="AZ839" s="98">
        <v>1.0011362943114399</v>
      </c>
      <c r="BA839" s="98">
        <v>1.1659629108471601</v>
      </c>
      <c r="BB839" s="89">
        <v>1.6258725476873199E-2</v>
      </c>
      <c r="BC839" s="99">
        <v>-23.464869298419199</v>
      </c>
      <c r="BD839" s="86">
        <v>43885</v>
      </c>
      <c r="BE839" s="86">
        <v>43915</v>
      </c>
      <c r="BF839" s="95"/>
      <c r="BG839" s="86"/>
      <c r="BH839" s="3"/>
    </row>
    <row r="840" spans="1:60" x14ac:dyDescent="0.25">
      <c r="A840" s="3"/>
      <c r="B840" s="81" t="s">
        <v>1915</v>
      </c>
      <c r="C840" s="81" t="s">
        <v>5012</v>
      </c>
      <c r="D840" s="81" t="s">
        <v>795</v>
      </c>
      <c r="E840" s="82" t="s">
        <v>1194</v>
      </c>
      <c r="F840" s="82" t="s">
        <v>1105</v>
      </c>
      <c r="G840" s="83" t="s">
        <v>1123</v>
      </c>
      <c r="H840" s="84" t="s">
        <v>1143</v>
      </c>
      <c r="I840" s="85" t="s">
        <v>3651</v>
      </c>
      <c r="J840" s="85" t="s">
        <v>5013</v>
      </c>
      <c r="K840" s="3"/>
      <c r="L840" s="86">
        <v>44029</v>
      </c>
      <c r="M840" s="87">
        <v>93071.002500057206</v>
      </c>
      <c r="N840" s="88">
        <v>93071.002500057206</v>
      </c>
      <c r="O840" s="88">
        <v>103128.552449942</v>
      </c>
      <c r="P840" s="89">
        <f t="shared" si="13"/>
        <v>0.90247560243060065</v>
      </c>
      <c r="Q840" s="86">
        <v>43885</v>
      </c>
      <c r="R840" s="90">
        <v>1516295.8361249999</v>
      </c>
      <c r="S840" s="90">
        <v>1443294.6846679701</v>
      </c>
      <c r="T840" s="3"/>
      <c r="U840" s="91">
        <v>2.0374782434373598E-3</v>
      </c>
      <c r="V840" s="92">
        <v>1.3765224344751901</v>
      </c>
      <c r="W840" s="91">
        <v>2.5869545326713698E-2</v>
      </c>
      <c r="X840" s="92">
        <v>2.5954641485441199</v>
      </c>
      <c r="Y840" s="91">
        <v>-3.9740227984111698E-2</v>
      </c>
      <c r="Z840" s="92">
        <v>14.1761331104208</v>
      </c>
      <c r="AA840" s="91">
        <v>0.134479398600961</v>
      </c>
      <c r="AB840" s="92">
        <v>34.345968220906798</v>
      </c>
      <c r="AC840" s="91">
        <v>0.32795820001047099</v>
      </c>
      <c r="AD840" s="92">
        <v>58.144015953468603</v>
      </c>
      <c r="AE840" s="91">
        <v>0.298405440689821</v>
      </c>
      <c r="AF840" s="93">
        <v>50.679953763668898</v>
      </c>
      <c r="AG840" s="91">
        <v>-2.19086678807798E-2</v>
      </c>
      <c r="AH840" s="92">
        <v>-3.0970967402026899</v>
      </c>
      <c r="AI840" s="91">
        <v>8.3031418726022804E-3</v>
      </c>
      <c r="AJ840" s="92">
        <v>15.3136898671655</v>
      </c>
      <c r="AK840" s="91">
        <v>0.96178496901644395</v>
      </c>
      <c r="AL840" s="91">
        <v>8.9737610260344797E-2</v>
      </c>
      <c r="AM840" s="92">
        <v>103.085503312526</v>
      </c>
      <c r="AN840" s="3"/>
      <c r="AO840" s="94">
        <v>3.5304141292726902E-2</v>
      </c>
      <c r="AP840" s="94">
        <v>-5.0878219471996999E-2</v>
      </c>
      <c r="AQ840" s="94">
        <v>0.14136095850699301</v>
      </c>
      <c r="AR840" s="94">
        <v>-0.17768790047004601</v>
      </c>
      <c r="AS840" s="95">
        <v>8</v>
      </c>
      <c r="AT840" s="95">
        <v>4</v>
      </c>
      <c r="AU840" s="95">
        <v>6</v>
      </c>
      <c r="AV840" s="96">
        <v>6</v>
      </c>
      <c r="AW840" s="3"/>
      <c r="AX840" s="97">
        <v>0.157566969106847</v>
      </c>
      <c r="AY840" s="98">
        <v>0.72956626680843295</v>
      </c>
      <c r="AZ840" s="98">
        <v>0.97144815892261205</v>
      </c>
      <c r="BA840" s="98">
        <v>1.07894540732559</v>
      </c>
      <c r="BB840" s="89">
        <v>1.6259563729127E-2</v>
      </c>
      <c r="BC840" s="99">
        <v>-23.518187599547701</v>
      </c>
      <c r="BD840" s="86">
        <v>43885</v>
      </c>
      <c r="BE840" s="86">
        <v>43915</v>
      </c>
      <c r="BF840" s="95"/>
      <c r="BG840" s="86"/>
      <c r="BH840" s="3"/>
    </row>
    <row r="841" spans="1:60" x14ac:dyDescent="0.25">
      <c r="A841" s="3"/>
      <c r="B841" s="81" t="s">
        <v>1916</v>
      </c>
      <c r="C841" s="81" t="s">
        <v>5014</v>
      </c>
      <c r="D841" s="81" t="s">
        <v>795</v>
      </c>
      <c r="E841" s="82" t="s">
        <v>1195</v>
      </c>
      <c r="F841" s="82" t="s">
        <v>1105</v>
      </c>
      <c r="G841" s="83" t="s">
        <v>1123</v>
      </c>
      <c r="H841" s="84" t="s">
        <v>1143</v>
      </c>
      <c r="I841" s="85" t="s">
        <v>3651</v>
      </c>
      <c r="J841" s="85" t="s">
        <v>5015</v>
      </c>
      <c r="K841" s="3"/>
      <c r="L841" s="86">
        <v>44029</v>
      </c>
      <c r="M841" s="87">
        <v>87182.628749966607</v>
      </c>
      <c r="N841" s="88">
        <v>87182.628749966607</v>
      </c>
      <c r="O841" s="88">
        <v>96961.773149967194</v>
      </c>
      <c r="P841" s="89">
        <f t="shared" si="13"/>
        <v>0.89914433201550936</v>
      </c>
      <c r="Q841" s="86">
        <v>43885</v>
      </c>
      <c r="R841" s="90">
        <v>6782981.0658750003</v>
      </c>
      <c r="S841" s="90">
        <v>6783345.3167031202</v>
      </c>
      <c r="T841" s="3"/>
      <c r="U841" s="91">
        <v>2.0121465695410699E-3</v>
      </c>
      <c r="V841" s="92">
        <v>1.37398926708556</v>
      </c>
      <c r="W841" s="91">
        <v>2.5079887478568701E-2</v>
      </c>
      <c r="X841" s="92">
        <v>2.5164983637296201</v>
      </c>
      <c r="Y841" s="91">
        <v>-4.4218963416860803E-2</v>
      </c>
      <c r="Z841" s="92">
        <v>13.728259567156799</v>
      </c>
      <c r="AA841" s="91">
        <v>0.123851393924269</v>
      </c>
      <c r="AB841" s="92">
        <v>33.283167753252201</v>
      </c>
      <c r="AC841" s="91">
        <v>0.30257121570495699</v>
      </c>
      <c r="AD841" s="92">
        <v>55.6053175228881</v>
      </c>
      <c r="AE841" s="91">
        <v>0.26293020211247498</v>
      </c>
      <c r="AF841" s="93">
        <v>47.132429905934302</v>
      </c>
      <c r="AG841" s="91">
        <v>-2.2336029826874399E-2</v>
      </c>
      <c r="AH841" s="92">
        <v>-3.1398329348121501</v>
      </c>
      <c r="AI841" s="91">
        <v>3.1631381189072298E-3</v>
      </c>
      <c r="AJ841" s="92">
        <v>14.799689491803299</v>
      </c>
      <c r="AK841" s="91">
        <v>0.83766765207983596</v>
      </c>
      <c r="AL841" s="91">
        <v>8.0692314815678401E-2</v>
      </c>
      <c r="AM841" s="92">
        <v>90.673771618865402</v>
      </c>
      <c r="AN841" s="3"/>
      <c r="AO841" s="94">
        <v>3.5277005983516602E-2</v>
      </c>
      <c r="AP841" s="94">
        <v>-5.0902691808951198E-2</v>
      </c>
      <c r="AQ841" s="94">
        <v>0.14048064792412299</v>
      </c>
      <c r="AR841" s="94">
        <v>-0.178342434321239</v>
      </c>
      <c r="AS841" s="95">
        <v>8</v>
      </c>
      <c r="AT841" s="95">
        <v>4</v>
      </c>
      <c r="AU841" s="95">
        <v>6</v>
      </c>
      <c r="AV841" s="96">
        <v>6</v>
      </c>
      <c r="AW841" s="3"/>
      <c r="AX841" s="97">
        <v>0.157581610549823</v>
      </c>
      <c r="AY841" s="98">
        <v>0.667048556149894</v>
      </c>
      <c r="AZ841" s="98">
        <v>0.93890367985022705</v>
      </c>
      <c r="BA841" s="98">
        <v>0.98399442041500196</v>
      </c>
      <c r="BB841" s="89">
        <v>1.6260539199338401E-2</v>
      </c>
      <c r="BC841" s="99">
        <v>-23.5770912755106</v>
      </c>
      <c r="BD841" s="86">
        <v>43885</v>
      </c>
      <c r="BE841" s="86">
        <v>43915</v>
      </c>
      <c r="BF841" s="95"/>
      <c r="BG841" s="86"/>
      <c r="BH841" s="3"/>
    </row>
    <row r="842" spans="1:60" x14ac:dyDescent="0.25">
      <c r="A842" s="3"/>
      <c r="B842" s="81" t="s">
        <v>1917</v>
      </c>
      <c r="C842" s="81" t="s">
        <v>5016</v>
      </c>
      <c r="D842" s="81" t="s">
        <v>795</v>
      </c>
      <c r="E842" s="82" t="s">
        <v>1176</v>
      </c>
      <c r="F842" s="82" t="s">
        <v>1105</v>
      </c>
      <c r="G842" s="83" t="s">
        <v>1123</v>
      </c>
      <c r="H842" s="84" t="s">
        <v>1143</v>
      </c>
      <c r="I842" s="85" t="s">
        <v>3651</v>
      </c>
      <c r="J842" s="85" t="s">
        <v>5017</v>
      </c>
      <c r="K842" s="3"/>
      <c r="L842" s="86">
        <v>44029</v>
      </c>
      <c r="M842" s="87">
        <v>93954.892500042901</v>
      </c>
      <c r="N842" s="88">
        <v>93954.892500042901</v>
      </c>
      <c r="O842" s="88">
        <v>104046.483420014</v>
      </c>
      <c r="P842" s="89">
        <f t="shared" si="13"/>
        <v>0.90300882270827498</v>
      </c>
      <c r="Q842" s="86">
        <v>43885</v>
      </c>
      <c r="R842" s="90">
        <v>86341.641749999995</v>
      </c>
      <c r="S842" s="90">
        <v>84114.433971191407</v>
      </c>
      <c r="T842" s="3"/>
      <c r="U842" s="91">
        <v>2.0416187435330401E-3</v>
      </c>
      <c r="V842" s="92">
        <v>1.37693648448476</v>
      </c>
      <c r="W842" s="91">
        <v>2.5996907110311399E-2</v>
      </c>
      <c r="X842" s="92">
        <v>2.6082003269039</v>
      </c>
      <c r="Y842" s="91">
        <v>-3.9023797219670101E-2</v>
      </c>
      <c r="Z842" s="92">
        <v>14.2477761868649</v>
      </c>
      <c r="AA842" s="91">
        <v>0.13618375390986301</v>
      </c>
      <c r="AB842" s="92">
        <v>34.516403751797</v>
      </c>
      <c r="AC842" s="91">
        <v>0.33323967459727999</v>
      </c>
      <c r="AD842" s="92">
        <v>58.672163412149501</v>
      </c>
      <c r="AE842" s="91">
        <v>0.30487499576527599</v>
      </c>
      <c r="AF842" s="93">
        <v>51.326909271243501</v>
      </c>
      <c r="AG842" s="91">
        <v>-2.1839894019649399E-2</v>
      </c>
      <c r="AH842" s="92">
        <v>-3.0902193540896401</v>
      </c>
      <c r="AI842" s="91">
        <v>9.1261566194589198E-3</v>
      </c>
      <c r="AJ842" s="92">
        <v>15.3959913418512</v>
      </c>
      <c r="AK842" s="91">
        <v>0.98041592892492202</v>
      </c>
      <c r="AL842" s="91">
        <v>9.1052008689148395E-2</v>
      </c>
      <c r="AM842" s="92">
        <v>104.948599303374</v>
      </c>
      <c r="AN842" s="3"/>
      <c r="AO842" s="94">
        <v>3.5308729318785502E-2</v>
      </c>
      <c r="AP842" s="94">
        <v>-5.0873740831812002E-2</v>
      </c>
      <c r="AQ842" s="94">
        <v>0.14150130631067401</v>
      </c>
      <c r="AR842" s="94">
        <v>-0.177583233104087</v>
      </c>
      <c r="AS842" s="95">
        <v>8</v>
      </c>
      <c r="AT842" s="95">
        <v>4</v>
      </c>
      <c r="AU842" s="95">
        <v>6</v>
      </c>
      <c r="AV842" s="96">
        <v>6</v>
      </c>
      <c r="AW842" s="3"/>
      <c r="AX842" s="97">
        <v>0.15756496016445501</v>
      </c>
      <c r="AY842" s="98">
        <v>0.73960527190956804</v>
      </c>
      <c r="AZ842" s="98">
        <v>0.97667344350429597</v>
      </c>
      <c r="BA842" s="98">
        <v>1.0942369447457201</v>
      </c>
      <c r="BB842" s="89">
        <v>1.6259444573497601E-2</v>
      </c>
      <c r="BC842" s="99">
        <v>-23.508848053257701</v>
      </c>
      <c r="BD842" s="86">
        <v>43885</v>
      </c>
      <c r="BE842" s="86">
        <v>43915</v>
      </c>
      <c r="BF842" s="95"/>
      <c r="BG842" s="86"/>
      <c r="BH842" s="3"/>
    </row>
    <row r="843" spans="1:60" x14ac:dyDescent="0.25">
      <c r="A843" s="3"/>
      <c r="B843" s="81" t="s">
        <v>1918</v>
      </c>
      <c r="C843" s="81" t="s">
        <v>5018</v>
      </c>
      <c r="D843" s="81" t="s">
        <v>796</v>
      </c>
      <c r="E843" s="82" t="s">
        <v>1161</v>
      </c>
      <c r="F843" s="82" t="s">
        <v>1097</v>
      </c>
      <c r="G843" s="83" t="s">
        <v>1125</v>
      </c>
      <c r="H843" s="84" t="s">
        <v>1145</v>
      </c>
      <c r="I843" s="85" t="s">
        <v>3651</v>
      </c>
      <c r="J843" s="85" t="s">
        <v>5019</v>
      </c>
      <c r="K843" s="3"/>
      <c r="L843" s="86">
        <v>44029</v>
      </c>
      <c r="M843" s="87">
        <v>998665.447500229</v>
      </c>
      <c r="N843" s="88">
        <v>998665.447500229</v>
      </c>
      <c r="O843" s="88">
        <v>1097803.82182121</v>
      </c>
      <c r="P843" s="89">
        <f t="shared" si="13"/>
        <v>0.90969390673416073</v>
      </c>
      <c r="Q843" s="86">
        <v>43910</v>
      </c>
      <c r="R843" s="90">
        <v>1078353171.4879999</v>
      </c>
      <c r="S843" s="90">
        <v>772716212.85899997</v>
      </c>
      <c r="T843" s="3"/>
      <c r="U843" s="91">
        <v>-4.6922653109504598E-4</v>
      </c>
      <c r="V843" s="92">
        <v>1.1258519570219501</v>
      </c>
      <c r="W843" s="91">
        <v>1.08010399490013E-2</v>
      </c>
      <c r="X843" s="92">
        <v>1.0886136107728801</v>
      </c>
      <c r="Y843" s="91">
        <v>2.3420620054821501E-2</v>
      </c>
      <c r="Z843" s="92">
        <v>20.492217914317699</v>
      </c>
      <c r="AA843" s="91">
        <v>0.17496328153007201</v>
      </c>
      <c r="AB843" s="92">
        <v>38.394356513803402</v>
      </c>
      <c r="AC843" s="91"/>
      <c r="AD843" s="92"/>
      <c r="AE843" s="91"/>
      <c r="AF843" s="93"/>
      <c r="AG843" s="91">
        <v>-3.5343835201274501E-2</v>
      </c>
      <c r="AH843" s="92">
        <v>-4.4406134722521502</v>
      </c>
      <c r="AI843" s="91">
        <v>6.3753463589819107E-2</v>
      </c>
      <c r="AJ843" s="92">
        <v>20.858722038887201</v>
      </c>
      <c r="AK843" s="91">
        <v>0.261010243128112</v>
      </c>
      <c r="AL843" s="91">
        <v>0.12141624931799</v>
      </c>
      <c r="AM843" s="92">
        <v>52.189796597347602</v>
      </c>
      <c r="AN843" s="3"/>
      <c r="AO843" s="94">
        <v>3.6604851226002197E-2</v>
      </c>
      <c r="AP843" s="94">
        <v>-2.35691372508882E-2</v>
      </c>
      <c r="AQ843" s="94">
        <v>0.141915497504669</v>
      </c>
      <c r="AR843" s="94">
        <v>-9.9734915826993495E-2</v>
      </c>
      <c r="AS843" s="95">
        <v>8</v>
      </c>
      <c r="AT843" s="95">
        <v>4</v>
      </c>
      <c r="AU843" s="95">
        <v>7</v>
      </c>
      <c r="AV843" s="96">
        <v>5</v>
      </c>
      <c r="AW843" s="3"/>
      <c r="AX843" s="97">
        <v>0.13606884497421601</v>
      </c>
      <c r="AY843" s="98">
        <v>1.1394077374807201</v>
      </c>
      <c r="AZ843" s="98">
        <v>1.1130805440498099</v>
      </c>
      <c r="BA843" s="98">
        <v>1.79384569053582</v>
      </c>
      <c r="BB843" s="89">
        <v>1.4082188346765201E-2</v>
      </c>
      <c r="BC843" s="99">
        <v>-11.642460992705301</v>
      </c>
      <c r="BD843" s="86">
        <v>43910</v>
      </c>
      <c r="BE843" s="86">
        <v>43990</v>
      </c>
      <c r="BF843" s="95"/>
      <c r="BG843" s="86"/>
      <c r="BH843" s="3"/>
    </row>
    <row r="844" spans="1:60" x14ac:dyDescent="0.25">
      <c r="A844" s="3"/>
      <c r="B844" s="81" t="s">
        <v>1919</v>
      </c>
      <c r="C844" s="81" t="s">
        <v>5020</v>
      </c>
      <c r="D844" s="81" t="s">
        <v>796</v>
      </c>
      <c r="E844" s="82" t="s">
        <v>1209</v>
      </c>
      <c r="F844" s="82" t="s">
        <v>1097</v>
      </c>
      <c r="G844" s="83" t="s">
        <v>1125</v>
      </c>
      <c r="H844" s="84" t="s">
        <v>1145</v>
      </c>
      <c r="I844" s="85" t="s">
        <v>3651</v>
      </c>
      <c r="J844" s="85" t="s">
        <v>1096</v>
      </c>
      <c r="K844" s="3"/>
      <c r="L844" s="86">
        <v>44029</v>
      </c>
      <c r="M844" s="87">
        <v>996973.66125011398</v>
      </c>
      <c r="N844" s="88">
        <v>996973.66125011398</v>
      </c>
      <c r="O844" s="88"/>
      <c r="P844" s="89" t="str">
        <f t="shared" si="13"/>
        <v/>
      </c>
      <c r="Q844" s="86"/>
      <c r="R844" s="90">
        <v>395522.0955</v>
      </c>
      <c r="S844" s="90"/>
      <c r="T844" s="3"/>
      <c r="U844" s="91">
        <v>-4.6962062242528202E-4</v>
      </c>
      <c r="V844" s="92">
        <v>1.12581254788893</v>
      </c>
      <c r="W844" s="91">
        <v>1.08378022760007E-2</v>
      </c>
      <c r="X844" s="92">
        <v>1.0922898434728301</v>
      </c>
      <c r="Y844" s="91"/>
      <c r="Z844" s="92"/>
      <c r="AA844" s="91"/>
      <c r="AB844" s="92"/>
      <c r="AC844" s="91"/>
      <c r="AD844" s="92"/>
      <c r="AE844" s="91"/>
      <c r="AF844" s="93"/>
      <c r="AG844" s="91">
        <v>-3.53435926663224E-2</v>
      </c>
      <c r="AH844" s="92">
        <v>-4.4405892187569398</v>
      </c>
      <c r="AI844" s="91"/>
      <c r="AJ844" s="92"/>
      <c r="AK844" s="91">
        <v>-7.7602815636055303E-3</v>
      </c>
      <c r="AL844" s="91">
        <v>-1.8350469960751101E-2</v>
      </c>
      <c r="AM844" s="92">
        <v>11.134681758820101</v>
      </c>
      <c r="AN844" s="3"/>
      <c r="AO844" s="94">
        <v>2.4942108828326998E-2</v>
      </c>
      <c r="AP844" s="94">
        <v>-2.2296272315543299E-2</v>
      </c>
      <c r="AQ844" s="94">
        <v>3.8286211796730599E-2</v>
      </c>
      <c r="AR844" s="94">
        <v>-3.53435926663224E-2</v>
      </c>
      <c r="AS844" s="95"/>
      <c r="AT844" s="95"/>
      <c r="AU844" s="95"/>
      <c r="AV844" s="96"/>
      <c r="AW844" s="3"/>
      <c r="AX844" s="97"/>
      <c r="AY844" s="98"/>
      <c r="AZ844" s="98"/>
      <c r="BA844" s="98"/>
      <c r="BB844" s="89"/>
      <c r="BC844" s="99">
        <v>-11.5751483631902</v>
      </c>
      <c r="BD844" s="86">
        <v>43910</v>
      </c>
      <c r="BE844" s="86">
        <v>43990</v>
      </c>
      <c r="BF844" s="95"/>
      <c r="BG844" s="86"/>
      <c r="BH844" s="3"/>
    </row>
    <row r="845" spans="1:60" x14ac:dyDescent="0.25">
      <c r="A845" s="3"/>
      <c r="B845" s="81" t="s">
        <v>1920</v>
      </c>
      <c r="C845" s="81" t="s">
        <v>5021</v>
      </c>
      <c r="D845" s="81" t="s">
        <v>797</v>
      </c>
      <c r="E845" s="82" t="s">
        <v>1170</v>
      </c>
      <c r="F845" s="82" t="s">
        <v>1099</v>
      </c>
      <c r="G845" s="83" t="s">
        <v>1125</v>
      </c>
      <c r="H845" s="84" t="s">
        <v>1144</v>
      </c>
      <c r="I845" s="85" t="s">
        <v>3480</v>
      </c>
      <c r="J845" s="85" t="s">
        <v>5022</v>
      </c>
      <c r="K845" s="3"/>
      <c r="L845" s="86">
        <v>44029</v>
      </c>
      <c r="M845" s="87">
        <v>1314.8845000006299</v>
      </c>
      <c r="N845" s="88">
        <v>1314.8845000006299</v>
      </c>
      <c r="O845" s="88">
        <v>1314.8845000006299</v>
      </c>
      <c r="P845" s="89">
        <f t="shared" si="13"/>
        <v>1</v>
      </c>
      <c r="Q845" s="86">
        <v>44029</v>
      </c>
      <c r="R845" s="90">
        <v>238588.11499999999</v>
      </c>
      <c r="S845" s="90">
        <v>348138.45645019499</v>
      </c>
      <c r="T845" s="3"/>
      <c r="U845" s="91">
        <v>3.7265781429596199E-6</v>
      </c>
      <c r="V845" s="92">
        <v>1.17314726794575</v>
      </c>
      <c r="W845" s="91">
        <v>1.3166387725505E-4</v>
      </c>
      <c r="X845" s="92">
        <v>2.1676003598258799E-2</v>
      </c>
      <c r="Y845" s="91">
        <v>6.43231802678201E-3</v>
      </c>
      <c r="Z845" s="92">
        <v>18.793387711513802</v>
      </c>
      <c r="AA845" s="91">
        <v>1.5474565996555599E-2</v>
      </c>
      <c r="AB845" s="92">
        <v>22.445484960451701</v>
      </c>
      <c r="AC845" s="91">
        <v>3.9631876315979801E-2</v>
      </c>
      <c r="AD845" s="92">
        <v>29.311383583990398</v>
      </c>
      <c r="AE845" s="91">
        <v>6.2488197465427199E-2</v>
      </c>
      <c r="AF845" s="93">
        <v>27.088229441229501</v>
      </c>
      <c r="AG845" s="91">
        <v>6.7234759626444402E-5</v>
      </c>
      <c r="AH845" s="92">
        <v>-0.89950647616206003</v>
      </c>
      <c r="AI845" s="91">
        <v>7.1361288173648098E-3</v>
      </c>
      <c r="AJ845" s="92">
        <v>15.196988561641801</v>
      </c>
      <c r="AK845" s="91">
        <v>0.31488450000149898</v>
      </c>
      <c r="AL845" s="91">
        <v>3.1290053795601097E-2</v>
      </c>
      <c r="AM845" s="92">
        <v>35.006388707377504</v>
      </c>
      <c r="AN845" s="3"/>
      <c r="AO845" s="94">
        <v>9.3057336744095697E-4</v>
      </c>
      <c r="AP845" s="94">
        <v>3.121134795947E-6</v>
      </c>
      <c r="AQ845" s="94">
        <v>2.3077029291016498E-3</v>
      </c>
      <c r="AR845" s="94">
        <v>6.7234759626444402E-5</v>
      </c>
      <c r="AS845" s="95">
        <v>12</v>
      </c>
      <c r="AT845" s="95">
        <v>0</v>
      </c>
      <c r="AU845" s="95">
        <v>7</v>
      </c>
      <c r="AV845" s="96">
        <v>5</v>
      </c>
      <c r="AW845" s="3"/>
      <c r="AX845" s="97">
        <v>1.25105987114921E-3</v>
      </c>
      <c r="AY845" s="98">
        <v>-11.3004155749368</v>
      </c>
      <c r="AZ845" s="98">
        <v>0.59982172905620201</v>
      </c>
      <c r="BA845" s="98">
        <v>-12.158042307259199</v>
      </c>
      <c r="BB845" s="89">
        <v>1.2928745959101199E-4</v>
      </c>
      <c r="BC845" s="99">
        <v>0</v>
      </c>
      <c r="BD845" s="86">
        <v>44029</v>
      </c>
      <c r="BE845" s="86"/>
      <c r="BF845" s="95"/>
      <c r="BG845" s="86"/>
      <c r="BH845" s="3"/>
    </row>
    <row r="846" spans="1:60" x14ac:dyDescent="0.25">
      <c r="A846" s="3"/>
      <c r="B846" s="81" t="s">
        <v>1921</v>
      </c>
      <c r="C846" s="81" t="s">
        <v>5023</v>
      </c>
      <c r="D846" s="81" t="s">
        <v>797</v>
      </c>
      <c r="E846" s="82" t="s">
        <v>1171</v>
      </c>
      <c r="F846" s="82" t="s">
        <v>1099</v>
      </c>
      <c r="G846" s="83" t="s">
        <v>1125</v>
      </c>
      <c r="H846" s="84" t="s">
        <v>1144</v>
      </c>
      <c r="I846" s="85" t="s">
        <v>3480</v>
      </c>
      <c r="J846" s="85" t="s">
        <v>5024</v>
      </c>
      <c r="K846" s="3"/>
      <c r="L846" s="86">
        <v>44029</v>
      </c>
      <c r="M846" s="87">
        <v>1345.84109999985</v>
      </c>
      <c r="N846" s="88">
        <v>1345.84109999985</v>
      </c>
      <c r="O846" s="88">
        <v>1345.84109999985</v>
      </c>
      <c r="P846" s="89">
        <f t="shared" si="13"/>
        <v>1</v>
      </c>
      <c r="Q846" s="86">
        <v>44029</v>
      </c>
      <c r="R846" s="90">
        <v>110970123.17299999</v>
      </c>
      <c r="S846" s="90">
        <v>92896121.377499998</v>
      </c>
      <c r="T846" s="3"/>
      <c r="U846" s="91">
        <v>4.6068071242189001E-6</v>
      </c>
      <c r="V846" s="92">
        <v>1.1732352908438799</v>
      </c>
      <c r="W846" s="91">
        <v>1.5628358050889801E-4</v>
      </c>
      <c r="X846" s="92">
        <v>2.4137973923643599E-2</v>
      </c>
      <c r="Y846" s="91">
        <v>7.1183839063451203E-3</v>
      </c>
      <c r="Z846" s="92">
        <v>18.8619942994846</v>
      </c>
      <c r="AA846" s="91">
        <v>1.7704708136079699E-2</v>
      </c>
      <c r="AB846" s="92">
        <v>22.668499174411401</v>
      </c>
      <c r="AC846" s="91">
        <v>4.4925372183570303E-2</v>
      </c>
      <c r="AD846" s="92">
        <v>29.840733170742201</v>
      </c>
      <c r="AE846" s="91">
        <v>6.7898004810558604E-2</v>
      </c>
      <c r="AF846" s="93">
        <v>27.6292101757426</v>
      </c>
      <c r="AG846" s="91">
        <v>8.1219750427408103E-5</v>
      </c>
      <c r="AH846" s="92">
        <v>-0.89810797708196299</v>
      </c>
      <c r="AI846" s="91">
        <v>7.9634016656200401E-3</v>
      </c>
      <c r="AJ846" s="92">
        <v>15.279715846467299</v>
      </c>
      <c r="AK846" s="91">
        <v>0.345625799871632</v>
      </c>
      <c r="AL846" s="91">
        <v>3.3976009353864398E-2</v>
      </c>
      <c r="AM846" s="92">
        <v>38.080518694419901</v>
      </c>
      <c r="AN846" s="3"/>
      <c r="AO846" s="94">
        <v>9.3607291455555198E-4</v>
      </c>
      <c r="AP846" s="94">
        <v>4.6068071242189001E-6</v>
      </c>
      <c r="AQ846" s="94">
        <v>2.3915485035104198E-3</v>
      </c>
      <c r="AR846" s="94">
        <v>8.1219750427408103E-5</v>
      </c>
      <c r="AS846" s="95">
        <v>12</v>
      </c>
      <c r="AT846" s="95">
        <v>0</v>
      </c>
      <c r="AU846" s="95">
        <v>7</v>
      </c>
      <c r="AV846" s="96">
        <v>5</v>
      </c>
      <c r="AW846" s="3"/>
      <c r="AX846" s="97">
        <v>1.3025026581772201E-3</v>
      </c>
      <c r="AY846" s="98">
        <v>-9.2901259236823499</v>
      </c>
      <c r="AZ846" s="98">
        <v>0.60721821864535697</v>
      </c>
      <c r="BA846" s="98">
        <v>-11.083760874796999</v>
      </c>
      <c r="BB846" s="89">
        <v>1.3460216569654901E-4</v>
      </c>
      <c r="BC846" s="99">
        <v>0</v>
      </c>
      <c r="BD846" s="86">
        <v>44029</v>
      </c>
      <c r="BE846" s="86"/>
      <c r="BF846" s="95"/>
      <c r="BG846" s="86"/>
      <c r="BH846" s="3"/>
    </row>
    <row r="847" spans="1:60" x14ac:dyDescent="0.25">
      <c r="A847" s="3"/>
      <c r="B847" s="81" t="s">
        <v>200</v>
      </c>
      <c r="C847" s="81" t="s">
        <v>5025</v>
      </c>
      <c r="D847" s="81" t="s">
        <v>797</v>
      </c>
      <c r="E847" s="82" t="s">
        <v>1172</v>
      </c>
      <c r="F847" s="82" t="s">
        <v>1099</v>
      </c>
      <c r="G847" s="83" t="s">
        <v>1125</v>
      </c>
      <c r="H847" s="84" t="s">
        <v>1144</v>
      </c>
      <c r="I847" s="85" t="s">
        <v>3480</v>
      </c>
      <c r="J847" s="85" t="s">
        <v>5026</v>
      </c>
      <c r="K847" s="3"/>
      <c r="L847" s="86">
        <v>44029</v>
      </c>
      <c r="M847" s="87">
        <v>1040.5341999996499</v>
      </c>
      <c r="N847" s="88">
        <v>1040.5341999996499</v>
      </c>
      <c r="O847" s="88">
        <v>1040.5341999996499</v>
      </c>
      <c r="P847" s="89">
        <f t="shared" si="13"/>
        <v>1</v>
      </c>
      <c r="Q847" s="86">
        <v>44029</v>
      </c>
      <c r="R847" s="90">
        <v>0</v>
      </c>
      <c r="S847" s="90">
        <v>0</v>
      </c>
      <c r="T847" s="3"/>
      <c r="U847" s="91">
        <v>0</v>
      </c>
      <c r="V847" s="92">
        <v>1.17277461013146</v>
      </c>
      <c r="W847" s="91">
        <v>0</v>
      </c>
      <c r="X847" s="92">
        <v>8.5096158727537806E-3</v>
      </c>
      <c r="Y847" s="91">
        <v>0</v>
      </c>
      <c r="Z847" s="92">
        <v>18.1501559088356</v>
      </c>
      <c r="AA847" s="91">
        <v>0</v>
      </c>
      <c r="AB847" s="92">
        <v>20.8980283607962</v>
      </c>
      <c r="AC847" s="91">
        <v>8.8323495965596504E-3</v>
      </c>
      <c r="AD847" s="92">
        <v>26.231430912041102</v>
      </c>
      <c r="AE847" s="91">
        <v>3.46004560051369E-2</v>
      </c>
      <c r="AF847" s="93">
        <v>24.299455295200499</v>
      </c>
      <c r="AG847" s="91">
        <v>0</v>
      </c>
      <c r="AH847" s="92">
        <v>-0.90622995212470403</v>
      </c>
      <c r="AI847" s="91">
        <v>0</v>
      </c>
      <c r="AJ847" s="92">
        <v>14.483375679905301</v>
      </c>
      <c r="AK847" s="91">
        <v>4.0378143277848701E-2</v>
      </c>
      <c r="AL847" s="91">
        <v>1.05779496861942E-2</v>
      </c>
      <c r="AM847" s="92">
        <v>8.3296446868189395</v>
      </c>
      <c r="AN847" s="3"/>
      <c r="AO847" s="94">
        <v>0</v>
      </c>
      <c r="AP847" s="94">
        <v>0</v>
      </c>
      <c r="AQ847" s="94">
        <v>0</v>
      </c>
      <c r="AR847" s="94">
        <v>0</v>
      </c>
      <c r="AS847" s="95">
        <v>0</v>
      </c>
      <c r="AT847" s="95">
        <v>0</v>
      </c>
      <c r="AU847" s="95">
        <v>7</v>
      </c>
      <c r="AV847" s="96">
        <v>5</v>
      </c>
      <c r="AW847" s="3"/>
      <c r="AX847" s="97">
        <v>0</v>
      </c>
      <c r="AY847" s="98">
        <v>-113.07365610974399</v>
      </c>
      <c r="AZ847" s="98">
        <v>0.54787164163735702</v>
      </c>
      <c r="BA847" s="98">
        <v>-15.957369743191499</v>
      </c>
      <c r="BB847" s="89">
        <v>0</v>
      </c>
      <c r="BC847" s="99">
        <v>0</v>
      </c>
      <c r="BD847" s="86">
        <v>43664</v>
      </c>
      <c r="BE847" s="86"/>
      <c r="BF847" s="95"/>
      <c r="BG847" s="86"/>
      <c r="BH847" s="3"/>
    </row>
    <row r="848" spans="1:60" x14ac:dyDescent="0.25">
      <c r="A848" s="3"/>
      <c r="B848" s="81" t="s">
        <v>1922</v>
      </c>
      <c r="C848" s="81" t="s">
        <v>5027</v>
      </c>
      <c r="D848" s="81" t="s">
        <v>797</v>
      </c>
      <c r="E848" s="82" t="s">
        <v>1174</v>
      </c>
      <c r="F848" s="82" t="s">
        <v>1099</v>
      </c>
      <c r="G848" s="83" t="s">
        <v>1125</v>
      </c>
      <c r="H848" s="84" t="s">
        <v>1144</v>
      </c>
      <c r="I848" s="85" t="s">
        <v>3480</v>
      </c>
      <c r="J848" s="85" t="s">
        <v>5028</v>
      </c>
      <c r="K848" s="3"/>
      <c r="L848" s="86">
        <v>44029</v>
      </c>
      <c r="M848" s="87">
        <v>1260.48020000011</v>
      </c>
      <c r="N848" s="88">
        <v>1260.48020000011</v>
      </c>
      <c r="O848" s="88">
        <v>1260.48020000011</v>
      </c>
      <c r="P848" s="89">
        <f t="shared" si="13"/>
        <v>1</v>
      </c>
      <c r="Q848" s="86">
        <v>44029</v>
      </c>
      <c r="R848" s="90">
        <v>40086267.601999998</v>
      </c>
      <c r="S848" s="90">
        <v>31304599.559374999</v>
      </c>
      <c r="T848" s="3"/>
      <c r="U848" s="91">
        <v>3.7287518352968601E-6</v>
      </c>
      <c r="V848" s="92">
        <v>1.1731474853149799</v>
      </c>
      <c r="W848" s="91">
        <v>1.31713186419802E-4</v>
      </c>
      <c r="X848" s="92">
        <v>2.1680934514734001E-2</v>
      </c>
      <c r="Y848" s="91">
        <v>5.1847774757334299E-3</v>
      </c>
      <c r="Z848" s="92">
        <v>18.668633656401699</v>
      </c>
      <c r="AA848" s="91">
        <v>1.14076214867964E-2</v>
      </c>
      <c r="AB848" s="92">
        <v>22.0387905094831</v>
      </c>
      <c r="AC848" s="91">
        <v>2.9788604484565401E-2</v>
      </c>
      <c r="AD848" s="92">
        <v>28.3270564008562</v>
      </c>
      <c r="AE848" s="91">
        <v>4.6655842610562097E-2</v>
      </c>
      <c r="AF848" s="93">
        <v>25.504993955750301</v>
      </c>
      <c r="AG848" s="91">
        <v>6.7280472649144899E-5</v>
      </c>
      <c r="AH848" s="92">
        <v>-0.89950190485978998</v>
      </c>
      <c r="AI848" s="91">
        <v>5.6300209489563704E-3</v>
      </c>
      <c r="AJ848" s="92">
        <v>15.046377774808199</v>
      </c>
      <c r="AK848" s="91">
        <v>0.26031635887367899</v>
      </c>
      <c r="AL848" s="91">
        <v>2.6381937615951801E-2</v>
      </c>
      <c r="AM848" s="92">
        <v>29.549574594595502</v>
      </c>
      <c r="AN848" s="3"/>
      <c r="AO848" s="94">
        <v>9.15468966923072E-4</v>
      </c>
      <c r="AP848" s="94">
        <v>1.5882087609497801E-6</v>
      </c>
      <c r="AQ848" s="94">
        <v>2.18211704850546E-3</v>
      </c>
      <c r="AR848" s="94">
        <v>6.7280472649144899E-5</v>
      </c>
      <c r="AS848" s="95">
        <v>12</v>
      </c>
      <c r="AT848" s="95">
        <v>0</v>
      </c>
      <c r="AU848" s="95">
        <v>7</v>
      </c>
      <c r="AV848" s="96">
        <v>5</v>
      </c>
      <c r="AW848" s="3"/>
      <c r="AX848" s="97">
        <v>1.16201772974136E-3</v>
      </c>
      <c r="AY848" s="98">
        <v>-15.2249130165583</v>
      </c>
      <c r="AZ848" s="98">
        <v>0.58630450555483504</v>
      </c>
      <c r="BA848" s="98">
        <v>-13.594718342457799</v>
      </c>
      <c r="BB848" s="89">
        <v>1.2008823184928E-4</v>
      </c>
      <c r="BC848" s="99">
        <v>0</v>
      </c>
      <c r="BD848" s="86">
        <v>44029</v>
      </c>
      <c r="BE848" s="86"/>
      <c r="BF848" s="95"/>
      <c r="BG848" s="86"/>
      <c r="BH848" s="3"/>
    </row>
    <row r="849" spans="1:60" x14ac:dyDescent="0.25">
      <c r="A849" s="3"/>
      <c r="B849" s="81" t="s">
        <v>1923</v>
      </c>
      <c r="C849" s="81" t="s">
        <v>5029</v>
      </c>
      <c r="D849" s="81" t="s">
        <v>797</v>
      </c>
      <c r="E849" s="82" t="s">
        <v>1175</v>
      </c>
      <c r="F849" s="82" t="s">
        <v>1099</v>
      </c>
      <c r="G849" s="83" t="s">
        <v>1125</v>
      </c>
      <c r="H849" s="84" t="s">
        <v>1144</v>
      </c>
      <c r="I849" s="85" t="s">
        <v>3480</v>
      </c>
      <c r="J849" s="85" t="s">
        <v>5030</v>
      </c>
      <c r="K849" s="3"/>
      <c r="L849" s="86">
        <v>44029</v>
      </c>
      <c r="M849" s="87">
        <v>1687.8807999994599</v>
      </c>
      <c r="N849" s="88">
        <v>1687.8807999994599</v>
      </c>
      <c r="O849" s="88">
        <v>1687.8807999994599</v>
      </c>
      <c r="P849" s="89">
        <f t="shared" si="13"/>
        <v>1</v>
      </c>
      <c r="Q849" s="86">
        <v>44029</v>
      </c>
      <c r="R849" s="90">
        <v>72733222.048999995</v>
      </c>
      <c r="S849" s="90">
        <v>65841748.520999998</v>
      </c>
      <c r="T849" s="3"/>
      <c r="U849" s="91">
        <v>2.9030561563558902E-6</v>
      </c>
      <c r="V849" s="92">
        <v>1.17306491574709</v>
      </c>
      <c r="W849" s="91">
        <v>1.07068784927833E-4</v>
      </c>
      <c r="X849" s="92">
        <v>1.9216494365537101E-2</v>
      </c>
      <c r="Y849" s="91">
        <v>4.4774411344405997E-3</v>
      </c>
      <c r="Z849" s="92">
        <v>18.5979000222869</v>
      </c>
      <c r="AA849" s="91">
        <v>9.1684767303377192E-3</v>
      </c>
      <c r="AB849" s="92">
        <v>21.814876033837201</v>
      </c>
      <c r="AC849" s="91">
        <v>2.44307574284903E-2</v>
      </c>
      <c r="AD849" s="92">
        <v>27.791271695256</v>
      </c>
      <c r="AE849" s="91">
        <v>3.8091164864454199E-2</v>
      </c>
      <c r="AF849" s="93">
        <v>24.6485261811467</v>
      </c>
      <c r="AG849" s="91">
        <v>5.3324143664212897E-5</v>
      </c>
      <c r="AH849" s="92">
        <v>-0.90089753775828296</v>
      </c>
      <c r="AI849" s="91">
        <v>4.7819210303714499E-3</v>
      </c>
      <c r="AJ849" s="92">
        <v>14.961567782942399</v>
      </c>
      <c r="AK849" s="91">
        <v>0.23101441876322501</v>
      </c>
      <c r="AL849" s="91">
        <v>2.36680263151356E-2</v>
      </c>
      <c r="AM849" s="92">
        <v>26.6193805835501</v>
      </c>
      <c r="AN849" s="3"/>
      <c r="AO849" s="94">
        <v>9.0725547124748097E-4</v>
      </c>
      <c r="AP849" s="94">
        <v>1.6010581020964299E-6</v>
      </c>
      <c r="AQ849" s="94">
        <v>2.1475119665410598E-3</v>
      </c>
      <c r="AR849" s="94">
        <v>5.3324143664212897E-5</v>
      </c>
      <c r="AS849" s="95">
        <v>12</v>
      </c>
      <c r="AT849" s="95">
        <v>0</v>
      </c>
      <c r="AU849" s="95">
        <v>7</v>
      </c>
      <c r="AV849" s="96">
        <v>5</v>
      </c>
      <c r="AW849" s="3"/>
      <c r="AX849" s="97">
        <v>1.1323189093059201E-3</v>
      </c>
      <c r="AY849" s="98">
        <v>-17.3027106341906</v>
      </c>
      <c r="AZ849" s="98">
        <v>0.57886833320571895</v>
      </c>
      <c r="BA849" s="98">
        <v>-14.059549294455801</v>
      </c>
      <c r="BB849" s="89">
        <v>1.17019854699265E-4</v>
      </c>
      <c r="BC849" s="99">
        <v>0</v>
      </c>
      <c r="BD849" s="86">
        <v>44029</v>
      </c>
      <c r="BE849" s="86"/>
      <c r="BF849" s="95"/>
      <c r="BG849" s="86"/>
      <c r="BH849" s="3"/>
    </row>
    <row r="850" spans="1:60" x14ac:dyDescent="0.25">
      <c r="A850" s="3"/>
      <c r="B850" s="81" t="s">
        <v>1924</v>
      </c>
      <c r="C850" s="81" t="s">
        <v>5031</v>
      </c>
      <c r="D850" s="81" t="s">
        <v>798</v>
      </c>
      <c r="E850" s="82" t="s">
        <v>1162</v>
      </c>
      <c r="F850" s="82" t="s">
        <v>1097</v>
      </c>
      <c r="G850" s="83" t="s">
        <v>1124</v>
      </c>
      <c r="H850" s="84" t="s">
        <v>1136</v>
      </c>
      <c r="I850" s="85" t="s">
        <v>3480</v>
      </c>
      <c r="J850" s="85" t="s">
        <v>5032</v>
      </c>
      <c r="K850" s="3"/>
      <c r="L850" s="86">
        <v>44029</v>
      </c>
      <c r="M850" s="87">
        <v>42022.022300005003</v>
      </c>
      <c r="N850" s="88">
        <v>42022.022300005003</v>
      </c>
      <c r="O850" s="88">
        <v>42038.676299989202</v>
      </c>
      <c r="P850" s="89">
        <f t="shared" si="13"/>
        <v>0.99960384099952726</v>
      </c>
      <c r="Q850" s="86">
        <v>44020</v>
      </c>
      <c r="R850" s="90">
        <v>1320809.081</v>
      </c>
      <c r="S850" s="90">
        <v>990365.51618359401</v>
      </c>
      <c r="T850" s="3"/>
      <c r="U850" s="91">
        <v>-2.6632508343027401E-4</v>
      </c>
      <c r="V850" s="92">
        <v>1.1461421017884299</v>
      </c>
      <c r="W850" s="91">
        <v>7.0042324477981299E-4</v>
      </c>
      <c r="X850" s="92">
        <v>7.8551940350735094E-2</v>
      </c>
      <c r="Y850" s="91">
        <v>1.34228364677256E-2</v>
      </c>
      <c r="Z850" s="92">
        <v>19.492439555615402</v>
      </c>
      <c r="AA850" s="91">
        <v>2.2993695516561299E-2</v>
      </c>
      <c r="AB850" s="92">
        <v>23.197397912444998</v>
      </c>
      <c r="AC850" s="91">
        <v>5.8679276964539902E-2</v>
      </c>
      <c r="AD850" s="92">
        <v>31.216123648861</v>
      </c>
      <c r="AE850" s="91">
        <v>8.5194308752834305E-2</v>
      </c>
      <c r="AF850" s="93">
        <v>29.358840569970202</v>
      </c>
      <c r="AG850" s="91">
        <v>2.3939370657899401E-4</v>
      </c>
      <c r="AH850" s="92">
        <v>-0.88229058146680495</v>
      </c>
      <c r="AI850" s="91">
        <v>1.6562988765144799E-2</v>
      </c>
      <c r="AJ850" s="92">
        <v>16.139674556412501</v>
      </c>
      <c r="AK850" s="91">
        <v>0.74540212511783499</v>
      </c>
      <c r="AL850" s="91">
        <v>4.2108455740162802E-2</v>
      </c>
      <c r="AM850" s="92">
        <v>60.377101803722297</v>
      </c>
      <c r="AN850" s="3"/>
      <c r="AO850" s="94">
        <v>2.0805333297175799E-3</v>
      </c>
      <c r="AP850" s="94">
        <v>-1.64768187732989E-3</v>
      </c>
      <c r="AQ850" s="94">
        <v>5.6634950433363E-3</v>
      </c>
      <c r="AR850" s="94">
        <v>-5.9656764688042997E-3</v>
      </c>
      <c r="AS850" s="95">
        <v>10</v>
      </c>
      <c r="AT850" s="95">
        <v>2</v>
      </c>
      <c r="AU850" s="95">
        <v>7</v>
      </c>
      <c r="AV850" s="96">
        <v>5</v>
      </c>
      <c r="AW850" s="3"/>
      <c r="AX850" s="97">
        <v>7.09404761272708E-3</v>
      </c>
      <c r="AY850" s="98">
        <v>-0.87498395186503297</v>
      </c>
      <c r="AZ850" s="98">
        <v>0.62692709136990699</v>
      </c>
      <c r="BA850" s="98">
        <v>-1.14751397397413</v>
      </c>
      <c r="BB850" s="89">
        <v>7.3286891764723805E-4</v>
      </c>
      <c r="BC850" s="99">
        <v>-0.85227089900672603</v>
      </c>
      <c r="BD850" s="86">
        <v>43766</v>
      </c>
      <c r="BE850" s="86">
        <v>43803</v>
      </c>
      <c r="BF850" s="95">
        <v>58</v>
      </c>
      <c r="BG850" s="86">
        <v>43846</v>
      </c>
      <c r="BH850" s="3"/>
    </row>
    <row r="851" spans="1:60" x14ac:dyDescent="0.25">
      <c r="A851" s="3"/>
      <c r="B851" s="81" t="s">
        <v>201</v>
      </c>
      <c r="C851" s="81" t="s">
        <v>5033</v>
      </c>
      <c r="D851" s="81" t="s">
        <v>798</v>
      </c>
      <c r="E851" s="82" t="s">
        <v>1185</v>
      </c>
      <c r="F851" s="82" t="s">
        <v>1097</v>
      </c>
      <c r="G851" s="83" t="s">
        <v>1124</v>
      </c>
      <c r="H851" s="84" t="s">
        <v>1136</v>
      </c>
      <c r="I851" s="85" t="s">
        <v>3480</v>
      </c>
      <c r="J851" s="85" t="s">
        <v>5034</v>
      </c>
      <c r="K851" s="3"/>
      <c r="L851" s="86">
        <v>44029</v>
      </c>
      <c r="M851" s="87">
        <v>1017.35049999971</v>
      </c>
      <c r="N851" s="88">
        <v>1017.35049999971</v>
      </c>
      <c r="O851" s="88">
        <v>1017.47410000023</v>
      </c>
      <c r="P851" s="89">
        <f t="shared" si="13"/>
        <v>0.99987852270586541</v>
      </c>
      <c r="Q851" s="86">
        <v>43992</v>
      </c>
      <c r="R851" s="90">
        <v>0</v>
      </c>
      <c r="S851" s="90">
        <v>671247.54636230494</v>
      </c>
      <c r="T851" s="3"/>
      <c r="U851" s="91">
        <v>0</v>
      </c>
      <c r="V851" s="92">
        <v>1.17277461013146</v>
      </c>
      <c r="W851" s="91">
        <v>0</v>
      </c>
      <c r="X851" s="92">
        <v>8.5096158727537806E-3</v>
      </c>
      <c r="Y851" s="91">
        <v>4.1587658761272897E-3</v>
      </c>
      <c r="Z851" s="92">
        <v>18.566032496455598</v>
      </c>
      <c r="AA851" s="91">
        <v>4.1587658761272897E-3</v>
      </c>
      <c r="AB851" s="92">
        <v>21.313904948416202</v>
      </c>
      <c r="AC851" s="91"/>
      <c r="AD851" s="92"/>
      <c r="AE851" s="91"/>
      <c r="AF851" s="93"/>
      <c r="AG851" s="91">
        <v>0</v>
      </c>
      <c r="AH851" s="92">
        <v>-0.90622995212470403</v>
      </c>
      <c r="AI851" s="91">
        <v>4.1587658761272897E-3</v>
      </c>
      <c r="AJ851" s="92">
        <v>14.8992522675253</v>
      </c>
      <c r="AK851" s="91">
        <v>1.73505000002478E-2</v>
      </c>
      <c r="AL851" s="91">
        <v>1.0474739819983399E-2</v>
      </c>
      <c r="AM851" s="92">
        <v>24.309856201580299</v>
      </c>
      <c r="AN851" s="3"/>
      <c r="AO851" s="94">
        <v>8.2851378829218404E-4</v>
      </c>
      <c r="AP851" s="94">
        <v>-1.21477293760108E-4</v>
      </c>
      <c r="AQ851" s="94">
        <v>2.8550803526741198E-3</v>
      </c>
      <c r="AR851" s="94">
        <v>-1.21477293760108E-4</v>
      </c>
      <c r="AS851" s="95">
        <v>2</v>
      </c>
      <c r="AT851" s="95">
        <v>1</v>
      </c>
      <c r="AU851" s="95">
        <v>7</v>
      </c>
      <c r="AV851" s="96">
        <v>5</v>
      </c>
      <c r="AW851" s="3"/>
      <c r="AX851" s="97">
        <v>1.39828664604465E-3</v>
      </c>
      <c r="AY851" s="98">
        <v>-16.566566320310798</v>
      </c>
      <c r="AZ851" s="98">
        <v>0.56196128542069301</v>
      </c>
      <c r="BA851" s="98">
        <v>-13.929627106001099</v>
      </c>
      <c r="BB851" s="89">
        <v>1.44502688224293E-4</v>
      </c>
      <c r="BC851" s="99">
        <v>-1.21477294130159E-2</v>
      </c>
      <c r="BD851" s="86">
        <v>43969</v>
      </c>
      <c r="BE851" s="86">
        <v>43993</v>
      </c>
      <c r="BF851" s="95"/>
      <c r="BG851" s="86"/>
      <c r="BH851" s="3"/>
    </row>
    <row r="852" spans="1:60" x14ac:dyDescent="0.25">
      <c r="A852" s="3"/>
      <c r="B852" s="81" t="s">
        <v>1925</v>
      </c>
      <c r="C852" s="81" t="s">
        <v>5035</v>
      </c>
      <c r="D852" s="81" t="s">
        <v>798</v>
      </c>
      <c r="E852" s="82" t="s">
        <v>1209</v>
      </c>
      <c r="F852" s="82" t="s">
        <v>1097</v>
      </c>
      <c r="G852" s="83" t="s">
        <v>1124</v>
      </c>
      <c r="H852" s="84" t="s">
        <v>1136</v>
      </c>
      <c r="I852" s="85" t="s">
        <v>3480</v>
      </c>
      <c r="J852" s="85" t="s">
        <v>1096</v>
      </c>
      <c r="K852" s="3"/>
      <c r="L852" s="86">
        <v>44029</v>
      </c>
      <c r="M852" s="87">
        <v>2003.3609999995699</v>
      </c>
      <c r="N852" s="88">
        <v>2003.3609999995699</v>
      </c>
      <c r="O852" s="88"/>
      <c r="P852" s="89" t="str">
        <f t="shared" si="13"/>
        <v/>
      </c>
      <c r="Q852" s="86"/>
      <c r="R852" s="90">
        <v>253034.386</v>
      </c>
      <c r="S852" s="90"/>
      <c r="T852" s="3"/>
      <c r="U852" s="91">
        <v>-2.5535554232192199E-4</v>
      </c>
      <c r="V852" s="92">
        <v>1.14723905589926</v>
      </c>
      <c r="W852" s="91">
        <v>1.02953049645294E-3</v>
      </c>
      <c r="X852" s="92">
        <v>0.111462665518047</v>
      </c>
      <c r="Y852" s="91"/>
      <c r="Z852" s="92"/>
      <c r="AA852" s="91"/>
      <c r="AB852" s="92"/>
      <c r="AC852" s="91"/>
      <c r="AD852" s="92"/>
      <c r="AE852" s="91"/>
      <c r="AF852" s="93"/>
      <c r="AG852" s="91">
        <v>4.2581596244417602E-4</v>
      </c>
      <c r="AH852" s="92">
        <v>-0.86364835588028699</v>
      </c>
      <c r="AI852" s="91"/>
      <c r="AJ852" s="92"/>
      <c r="AK852" s="91">
        <v>1.6804999995656501E-3</v>
      </c>
      <c r="AL852" s="91">
        <v>1.1822972066511299E-2</v>
      </c>
      <c r="AM852" s="92">
        <v>-9.0983455387759005</v>
      </c>
      <c r="AN852" s="3"/>
      <c r="AO852" s="94">
        <v>7.4026655056513803E-4</v>
      </c>
      <c r="AP852" s="94">
        <v>-6.5826255013234903E-4</v>
      </c>
      <c r="AQ852" s="94">
        <v>1.00404913791863E-3</v>
      </c>
      <c r="AR852" s="94">
        <v>4.2581596244417602E-4</v>
      </c>
      <c r="AS852" s="95"/>
      <c r="AT852" s="95"/>
      <c r="AU852" s="95"/>
      <c r="AV852" s="96"/>
      <c r="AW852" s="3"/>
      <c r="AX852" s="97"/>
      <c r="AY852" s="98"/>
      <c r="AZ852" s="98"/>
      <c r="BA852" s="98"/>
      <c r="BB852" s="89"/>
      <c r="BC852" s="99">
        <v>-0.18222208209704099</v>
      </c>
      <c r="BD852" s="86">
        <v>43984</v>
      </c>
      <c r="BE852" s="86">
        <v>43990</v>
      </c>
      <c r="BF852" s="95">
        <v>13</v>
      </c>
      <c r="BG852" s="86">
        <v>44001</v>
      </c>
      <c r="BH852" s="3"/>
    </row>
    <row r="853" spans="1:60" x14ac:dyDescent="0.25">
      <c r="A853" s="3"/>
      <c r="B853" s="81" t="s">
        <v>1926</v>
      </c>
      <c r="C853" s="81" t="s">
        <v>5036</v>
      </c>
      <c r="D853" s="81" t="s">
        <v>798</v>
      </c>
      <c r="E853" s="82" t="s">
        <v>1273</v>
      </c>
      <c r="F853" s="82" t="s">
        <v>1097</v>
      </c>
      <c r="G853" s="83" t="s">
        <v>1124</v>
      </c>
      <c r="H853" s="84" t="s">
        <v>1136</v>
      </c>
      <c r="I853" s="85" t="s">
        <v>3480</v>
      </c>
      <c r="J853" s="85" t="s">
        <v>1096</v>
      </c>
      <c r="K853" s="3"/>
      <c r="L853" s="86">
        <v>44029</v>
      </c>
      <c r="M853" s="87">
        <v>40854.046800017401</v>
      </c>
      <c r="N853" s="88">
        <v>40854.046800017401</v>
      </c>
      <c r="O853" s="88"/>
      <c r="P853" s="89" t="str">
        <f t="shared" si="13"/>
        <v/>
      </c>
      <c r="Q853" s="86"/>
      <c r="R853" s="90">
        <v>188642069.64500001</v>
      </c>
      <c r="S853" s="90"/>
      <c r="T853" s="3"/>
      <c r="U853" s="91">
        <v>-2.7152725306223098E-4</v>
      </c>
      <c r="V853" s="92">
        <v>1.14562188482523</v>
      </c>
      <c r="W853" s="91">
        <v>5.44149037523312E-4</v>
      </c>
      <c r="X853" s="92">
        <v>6.2924519625084899E-2</v>
      </c>
      <c r="Y853" s="91"/>
      <c r="Z853" s="92"/>
      <c r="AA853" s="91"/>
      <c r="AB853" s="92"/>
      <c r="AC853" s="91"/>
      <c r="AD853" s="92"/>
      <c r="AE853" s="91"/>
      <c r="AF853" s="93"/>
      <c r="AG853" s="91">
        <v>1.5087684914760801E-4</v>
      </c>
      <c r="AH853" s="92">
        <v>-0.89114226720994305</v>
      </c>
      <c r="AI853" s="91"/>
      <c r="AJ853" s="92"/>
      <c r="AK853" s="91">
        <v>1.02096810769581E-2</v>
      </c>
      <c r="AL853" s="91">
        <v>2.4211770392867E-2</v>
      </c>
      <c r="AM853" s="92">
        <v>12.6004419853416</v>
      </c>
      <c r="AN853" s="3"/>
      <c r="AO853" s="94">
        <v>2.0648818772315298E-3</v>
      </c>
      <c r="AP853" s="94">
        <v>-1.65287701565831E-3</v>
      </c>
      <c r="AQ853" s="94">
        <v>5.5064606258383702E-3</v>
      </c>
      <c r="AR853" s="94">
        <v>1.5087684914760801E-4</v>
      </c>
      <c r="AS853" s="95"/>
      <c r="AT853" s="95"/>
      <c r="AU853" s="95"/>
      <c r="AV853" s="96"/>
      <c r="AW853" s="3"/>
      <c r="AX853" s="97"/>
      <c r="AY853" s="98"/>
      <c r="AZ853" s="98"/>
      <c r="BA853" s="98"/>
      <c r="BB853" s="89"/>
      <c r="BC853" s="99">
        <v>-0.494440207043226</v>
      </c>
      <c r="BD853" s="86">
        <v>43907</v>
      </c>
      <c r="BE853" s="86">
        <v>43916</v>
      </c>
      <c r="BF853" s="95">
        <v>20</v>
      </c>
      <c r="BG853" s="86">
        <v>43935</v>
      </c>
      <c r="BH853" s="3"/>
    </row>
    <row r="854" spans="1:60" x14ac:dyDescent="0.25">
      <c r="A854" s="3"/>
      <c r="B854" s="81" t="s">
        <v>1927</v>
      </c>
      <c r="C854" s="81" t="s">
        <v>5037</v>
      </c>
      <c r="D854" s="81" t="s">
        <v>798</v>
      </c>
      <c r="E854" s="82" t="s">
        <v>1207</v>
      </c>
      <c r="F854" s="82" t="s">
        <v>1097</v>
      </c>
      <c r="G854" s="83" t="s">
        <v>1124</v>
      </c>
      <c r="H854" s="84" t="s">
        <v>1136</v>
      </c>
      <c r="I854" s="85" t="s">
        <v>3480</v>
      </c>
      <c r="J854" s="85" t="s">
        <v>5038</v>
      </c>
      <c r="K854" s="3"/>
      <c r="L854" s="86">
        <v>44029</v>
      </c>
      <c r="M854" s="87">
        <v>1180.6278000008299</v>
      </c>
      <c r="N854" s="88">
        <v>1180.6278000008299</v>
      </c>
      <c r="O854" s="88">
        <v>1181.13340000063</v>
      </c>
      <c r="P854" s="89">
        <f t="shared" si="13"/>
        <v>0.9995719365824387</v>
      </c>
      <c r="Q854" s="86">
        <v>44020</v>
      </c>
      <c r="R854" s="90">
        <v>3897322.6740000001</v>
      </c>
      <c r="S854" s="90">
        <v>3374495.92236719</v>
      </c>
      <c r="T854" s="3"/>
      <c r="U854" s="91">
        <v>-2.6986827833752603E-4</v>
      </c>
      <c r="V854" s="92">
        <v>1.1457877822977001</v>
      </c>
      <c r="W854" s="91">
        <v>5.9368064466980297E-4</v>
      </c>
      <c r="X854" s="92">
        <v>6.7877680339734098E-2</v>
      </c>
      <c r="Y854" s="91">
        <v>1.27659895697434E-2</v>
      </c>
      <c r="Z854" s="92">
        <v>19.426754865824499</v>
      </c>
      <c r="AA854" s="91">
        <v>2.1660580780007901E-2</v>
      </c>
      <c r="AB854" s="92">
        <v>23.064086438796899</v>
      </c>
      <c r="AC854" s="91">
        <v>5.5926001417901702E-2</v>
      </c>
      <c r="AD854" s="92">
        <v>30.940796094189899</v>
      </c>
      <c r="AE854" s="91">
        <v>8.0965583694778603E-2</v>
      </c>
      <c r="AF854" s="93">
        <v>28.9359680641792</v>
      </c>
      <c r="AG854" s="91">
        <v>1.79004615347367E-4</v>
      </c>
      <c r="AH854" s="92">
        <v>-0.88832949058996702</v>
      </c>
      <c r="AI854" s="91">
        <v>1.58425895806431E-2</v>
      </c>
      <c r="AJ854" s="92">
        <v>16.0676346379623</v>
      </c>
      <c r="AK854" s="91">
        <v>0.18062780000036599</v>
      </c>
      <c r="AL854" s="91">
        <v>2.9054515853204101E-2</v>
      </c>
      <c r="AM854" s="92">
        <v>13.6236312526307</v>
      </c>
      <c r="AN854" s="3"/>
      <c r="AO854" s="94">
        <v>2.0698372518381798E-3</v>
      </c>
      <c r="AP854" s="94">
        <v>-1.65126976571628E-3</v>
      </c>
      <c r="AQ854" s="94">
        <v>5.5559468601131803E-3</v>
      </c>
      <c r="AR854" s="94">
        <v>-6.0718154027199498E-3</v>
      </c>
      <c r="AS854" s="95">
        <v>10</v>
      </c>
      <c r="AT854" s="95">
        <v>2</v>
      </c>
      <c r="AU854" s="95">
        <v>7</v>
      </c>
      <c r="AV854" s="96">
        <v>5</v>
      </c>
      <c r="AW854" s="3"/>
      <c r="AX854" s="97">
        <v>7.1045837105884902E-3</v>
      </c>
      <c r="AY854" s="98">
        <v>-0.96091847665411501</v>
      </c>
      <c r="AZ854" s="98">
        <v>0.62077239527388905</v>
      </c>
      <c r="BA854" s="98">
        <v>-1.2541690957823399</v>
      </c>
      <c r="BB854" s="89">
        <v>7.3395257668494205E-4</v>
      </c>
      <c r="BC854" s="99">
        <v>-0.86533040396807304</v>
      </c>
      <c r="BD854" s="86">
        <v>43766</v>
      </c>
      <c r="BE854" s="86">
        <v>43803</v>
      </c>
      <c r="BF854" s="95">
        <v>60</v>
      </c>
      <c r="BG854" s="86">
        <v>43850</v>
      </c>
      <c r="BH854" s="3"/>
    </row>
    <row r="855" spans="1:60" x14ac:dyDescent="0.25">
      <c r="A855" s="3"/>
      <c r="B855" s="81" t="s">
        <v>1928</v>
      </c>
      <c r="C855" s="81" t="s">
        <v>5039</v>
      </c>
      <c r="D855" s="81" t="s">
        <v>798</v>
      </c>
      <c r="E855" s="82" t="s">
        <v>1211</v>
      </c>
      <c r="F855" s="82" t="s">
        <v>1097</v>
      </c>
      <c r="G855" s="83" t="s">
        <v>1124</v>
      </c>
      <c r="H855" s="84" t="s">
        <v>1136</v>
      </c>
      <c r="I855" s="85" t="s">
        <v>3480</v>
      </c>
      <c r="J855" s="85" t="s">
        <v>1096</v>
      </c>
      <c r="K855" s="3"/>
      <c r="L855" s="86">
        <v>44029</v>
      </c>
      <c r="M855" s="87">
        <v>39005.825399994901</v>
      </c>
      <c r="N855" s="88">
        <v>39005.825399994901</v>
      </c>
      <c r="O855" s="88"/>
      <c r="P855" s="89" t="str">
        <f t="shared" si="13"/>
        <v/>
      </c>
      <c r="Q855" s="86"/>
      <c r="R855" s="90">
        <v>0</v>
      </c>
      <c r="S855" s="90"/>
      <c r="T855" s="3"/>
      <c r="U855" s="91">
        <v>0</v>
      </c>
      <c r="V855" s="92">
        <v>1.17277461013146</v>
      </c>
      <c r="W855" s="91">
        <v>0</v>
      </c>
      <c r="X855" s="92">
        <v>8.5096158727537806E-3</v>
      </c>
      <c r="Y855" s="91">
        <v>0</v>
      </c>
      <c r="Z855" s="92">
        <v>18.1501559088356</v>
      </c>
      <c r="AA855" s="91"/>
      <c r="AB855" s="92"/>
      <c r="AC855" s="91"/>
      <c r="AD855" s="92"/>
      <c r="AE855" s="91"/>
      <c r="AF855" s="93"/>
      <c r="AG855" s="91">
        <v>0</v>
      </c>
      <c r="AH855" s="92">
        <v>-0.90622995212470403</v>
      </c>
      <c r="AI855" s="91">
        <v>1.9721209446288399E-3</v>
      </c>
      <c r="AJ855" s="92">
        <v>14.6805877743755</v>
      </c>
      <c r="AK855" s="91">
        <v>1.49369230712182E-4</v>
      </c>
      <c r="AL855" s="91">
        <v>1.89154747204157E-4</v>
      </c>
      <c r="AM855" s="92">
        <v>22.162611470790601</v>
      </c>
      <c r="AN855" s="3"/>
      <c r="AO855" s="94">
        <v>9.9716436852759194E-4</v>
      </c>
      <c r="AP855" s="94">
        <v>-1.47914442914043E-3</v>
      </c>
      <c r="AQ855" s="94">
        <v>4.3542279236135099E-3</v>
      </c>
      <c r="AR855" s="94">
        <v>-5.6347213112530898E-3</v>
      </c>
      <c r="AS855" s="95"/>
      <c r="AT855" s="95"/>
      <c r="AU855" s="95"/>
      <c r="AV855" s="96"/>
      <c r="AW855" s="3"/>
      <c r="AX855" s="97"/>
      <c r="AY855" s="98"/>
      <c r="AZ855" s="98"/>
      <c r="BA855" s="98"/>
      <c r="BB855" s="89"/>
      <c r="BC855" s="99">
        <v>-0.81155680915253503</v>
      </c>
      <c r="BD855" s="86">
        <v>43766</v>
      </c>
      <c r="BE855" s="86">
        <v>43803</v>
      </c>
      <c r="BF855" s="95"/>
      <c r="BG855" s="86"/>
      <c r="BH855" s="3"/>
    </row>
    <row r="856" spans="1:60" x14ac:dyDescent="0.25">
      <c r="A856" s="3"/>
      <c r="B856" s="81" t="s">
        <v>1929</v>
      </c>
      <c r="C856" s="81" t="s">
        <v>5040</v>
      </c>
      <c r="D856" s="81" t="s">
        <v>798</v>
      </c>
      <c r="E856" s="82" t="s">
        <v>1161</v>
      </c>
      <c r="F856" s="82" t="s">
        <v>1102</v>
      </c>
      <c r="G856" s="83" t="s">
        <v>1121</v>
      </c>
      <c r="H856" s="84" t="s">
        <v>1134</v>
      </c>
      <c r="I856" s="85" t="s">
        <v>3480</v>
      </c>
      <c r="J856" s="85" t="s">
        <v>5041</v>
      </c>
      <c r="K856" s="3"/>
      <c r="L856" s="86">
        <v>44029</v>
      </c>
      <c r="M856" s="87">
        <v>1205.1782000009</v>
      </c>
      <c r="N856" s="88">
        <v>1205.1782000009</v>
      </c>
      <c r="O856" s="88">
        <v>1320.0713999997799</v>
      </c>
      <c r="P856" s="89">
        <f t="shared" si="13"/>
        <v>0.91296440480499841</v>
      </c>
      <c r="Q856" s="86">
        <v>43881</v>
      </c>
      <c r="R856" s="90">
        <v>9091234.1649999991</v>
      </c>
      <c r="S856" s="90">
        <v>8675226.7890000008</v>
      </c>
      <c r="T856" s="3"/>
      <c r="U856" s="91">
        <v>-2.4574820008638198E-3</v>
      </c>
      <c r="V856" s="92">
        <v>0.92702641004507302</v>
      </c>
      <c r="W856" s="91">
        <v>1.9197833160433199E-2</v>
      </c>
      <c r="X856" s="92">
        <v>1.92829293191608</v>
      </c>
      <c r="Y856" s="91">
        <v>-6.8095159627773696E-2</v>
      </c>
      <c r="Z856" s="92">
        <v>11.340639946065499</v>
      </c>
      <c r="AA856" s="91">
        <v>5.10632178193191E-2</v>
      </c>
      <c r="AB856" s="92">
        <v>26.0043501427281</v>
      </c>
      <c r="AC856" s="91">
        <v>8.3892377219017406E-2</v>
      </c>
      <c r="AD856" s="92">
        <v>33.7374336742796</v>
      </c>
      <c r="AE856" s="91">
        <v>0.113661815299565</v>
      </c>
      <c r="AF856" s="93">
        <v>32.205591224657802</v>
      </c>
      <c r="AG856" s="91">
        <v>2.9797002025588897E-4</v>
      </c>
      <c r="AH856" s="92">
        <v>-0.87643295009911504</v>
      </c>
      <c r="AI856" s="91">
        <v>-3.3538396051881102E-2</v>
      </c>
      <c r="AJ856" s="92">
        <v>11.129536074717199</v>
      </c>
      <c r="AK856" s="91">
        <v>0.20517820000182799</v>
      </c>
      <c r="AL856" s="91">
        <v>1.3400660349361699E-2</v>
      </c>
      <c r="AM856" s="92">
        <v>-28.045019692916</v>
      </c>
      <c r="AN856" s="3"/>
      <c r="AO856" s="94">
        <v>2.6441378529853E-2</v>
      </c>
      <c r="AP856" s="94">
        <v>-5.3166223165171701E-2</v>
      </c>
      <c r="AQ856" s="94">
        <v>6.9633522327421801E-2</v>
      </c>
      <c r="AR856" s="94">
        <v>-9.9350220340129497E-2</v>
      </c>
      <c r="AS856" s="95">
        <v>8</v>
      </c>
      <c r="AT856" s="95">
        <v>4</v>
      </c>
      <c r="AU856" s="95">
        <v>7</v>
      </c>
      <c r="AV856" s="96">
        <v>5</v>
      </c>
      <c r="AW856" s="3"/>
      <c r="AX856" s="97">
        <v>0.14766599258568</v>
      </c>
      <c r="AY856" s="98">
        <v>0.25440710281100098</v>
      </c>
      <c r="AZ856" s="98">
        <v>0.87713021833314997</v>
      </c>
      <c r="BA856" s="98">
        <v>0.33451927846954299</v>
      </c>
      <c r="BB856" s="89">
        <v>1.51492860013786E-2</v>
      </c>
      <c r="BC856" s="99">
        <v>-21.949146084079999</v>
      </c>
      <c r="BD856" s="86">
        <v>43881</v>
      </c>
      <c r="BE856" s="86">
        <v>43913</v>
      </c>
      <c r="BF856" s="95"/>
      <c r="BG856" s="86"/>
      <c r="BH856" s="3"/>
    </row>
    <row r="857" spans="1:60" x14ac:dyDescent="0.25">
      <c r="A857" s="3"/>
      <c r="B857" s="81" t="s">
        <v>1930</v>
      </c>
      <c r="C857" s="81" t="s">
        <v>5042</v>
      </c>
      <c r="D857" s="81" t="s">
        <v>798</v>
      </c>
      <c r="E857" s="82" t="s">
        <v>1162</v>
      </c>
      <c r="F857" s="82" t="s">
        <v>1102</v>
      </c>
      <c r="G857" s="83" t="s">
        <v>1121</v>
      </c>
      <c r="H857" s="84" t="s">
        <v>1134</v>
      </c>
      <c r="I857" s="85" t="s">
        <v>3480</v>
      </c>
      <c r="J857" s="85" t="s">
        <v>5043</v>
      </c>
      <c r="K857" s="3"/>
      <c r="L857" s="86">
        <v>44029</v>
      </c>
      <c r="M857" s="87">
        <v>1783.6830000001901</v>
      </c>
      <c r="N857" s="88">
        <v>1783.6830000001901</v>
      </c>
      <c r="O857" s="88">
        <v>1944.2687999997299</v>
      </c>
      <c r="P857" s="89">
        <f t="shared" si="13"/>
        <v>0.91740555626898801</v>
      </c>
      <c r="Q857" s="86">
        <v>43881</v>
      </c>
      <c r="R857" s="90">
        <v>4509864.6339999996</v>
      </c>
      <c r="S857" s="90">
        <v>4834738.9140703101</v>
      </c>
      <c r="T857" s="3"/>
      <c r="U857" s="91">
        <v>-2.42480699034786E-3</v>
      </c>
      <c r="V857" s="92">
        <v>0.93029391109666904</v>
      </c>
      <c r="W857" s="91">
        <v>2.0200762461172399E-2</v>
      </c>
      <c r="X857" s="92">
        <v>2.0285858619899999</v>
      </c>
      <c r="Y857" s="91">
        <v>-6.2517098043827005E-2</v>
      </c>
      <c r="Z857" s="92">
        <v>11.8984461044602</v>
      </c>
      <c r="AA857" s="91">
        <v>6.3769145879632602E-2</v>
      </c>
      <c r="AB857" s="92">
        <v>27.274942948774001</v>
      </c>
      <c r="AC857" s="91">
        <v>0.110239484618505</v>
      </c>
      <c r="AD857" s="92">
        <v>36.372144414228401</v>
      </c>
      <c r="AE857" s="91">
        <v>0.154505611610221</v>
      </c>
      <c r="AF857" s="93">
        <v>36.2899708556943</v>
      </c>
      <c r="AG857" s="91">
        <v>8.55591832078062E-4</v>
      </c>
      <c r="AH857" s="92">
        <v>-0.82067076891689805</v>
      </c>
      <c r="AI857" s="91">
        <v>-2.7211398570216299E-2</v>
      </c>
      <c r="AJ857" s="92">
        <v>11.762235822883699</v>
      </c>
      <c r="AK857" s="91">
        <v>0.78368299999972801</v>
      </c>
      <c r="AL857" s="91">
        <v>4.2139500137636801E-2</v>
      </c>
      <c r="AM857" s="92">
        <v>29.805460306874</v>
      </c>
      <c r="AN857" s="3"/>
      <c r="AO857" s="94">
        <v>2.65424634908413E-2</v>
      </c>
      <c r="AP857" s="94">
        <v>-5.3135214039721199E-2</v>
      </c>
      <c r="AQ857" s="94">
        <v>7.0689328789740102E-2</v>
      </c>
      <c r="AR857" s="94">
        <v>-9.8434398331883097E-2</v>
      </c>
      <c r="AS857" s="95">
        <v>8</v>
      </c>
      <c r="AT857" s="95">
        <v>4</v>
      </c>
      <c r="AU857" s="95">
        <v>7</v>
      </c>
      <c r="AV857" s="96">
        <v>5</v>
      </c>
      <c r="AW857" s="3"/>
      <c r="AX857" s="97">
        <v>0.147657671546185</v>
      </c>
      <c r="AY857" s="98">
        <v>0.33474353268366003</v>
      </c>
      <c r="AZ857" s="98">
        <v>0.92547386972637502</v>
      </c>
      <c r="BA857" s="98">
        <v>0.441329627120922</v>
      </c>
      <c r="BB857" s="89">
        <v>1.51492821199099E-2</v>
      </c>
      <c r="BC857" s="99">
        <v>-21.867218154133301</v>
      </c>
      <c r="BD857" s="86">
        <v>43881</v>
      </c>
      <c r="BE857" s="86">
        <v>43913</v>
      </c>
      <c r="BF857" s="95"/>
      <c r="BG857" s="86"/>
      <c r="BH857" s="3"/>
    </row>
    <row r="858" spans="1:60" x14ac:dyDescent="0.25">
      <c r="A858" s="3"/>
      <c r="B858" s="81" t="s">
        <v>1931</v>
      </c>
      <c r="C858" s="81" t="s">
        <v>5044</v>
      </c>
      <c r="D858" s="81" t="s">
        <v>798</v>
      </c>
      <c r="E858" s="82" t="s">
        <v>1163</v>
      </c>
      <c r="F858" s="82" t="s">
        <v>1102</v>
      </c>
      <c r="G858" s="83" t="s">
        <v>1121</v>
      </c>
      <c r="H858" s="84" t="s">
        <v>1134</v>
      </c>
      <c r="I858" s="85" t="s">
        <v>3480</v>
      </c>
      <c r="J858" s="85" t="s">
        <v>5045</v>
      </c>
      <c r="K858" s="3"/>
      <c r="L858" s="86">
        <v>44029</v>
      </c>
      <c r="M858" s="87">
        <v>1381.9645000006999</v>
      </c>
      <c r="N858" s="88">
        <v>1381.9645000006999</v>
      </c>
      <c r="O858" s="88">
        <v>1499.69659999944</v>
      </c>
      <c r="P858" s="89">
        <f t="shared" si="13"/>
        <v>0.92149605460278827</v>
      </c>
      <c r="Q858" s="86">
        <v>43881</v>
      </c>
      <c r="R858" s="90">
        <v>5513.81</v>
      </c>
      <c r="S858" s="90">
        <v>5380.7575801544199</v>
      </c>
      <c r="T858" s="3"/>
      <c r="U858" s="91">
        <v>-2.3948192492753199E-3</v>
      </c>
      <c r="V858" s="92">
        <v>0.93329268520392406</v>
      </c>
      <c r="W858" s="91">
        <v>2.1122332414961399E-2</v>
      </c>
      <c r="X858" s="92">
        <v>2.1207428573688998</v>
      </c>
      <c r="Y858" s="91">
        <v>-5.7374748520524002E-2</v>
      </c>
      <c r="Z858" s="92">
        <v>12.4126810567832</v>
      </c>
      <c r="AA858" s="91">
        <v>7.5549067505562603E-2</v>
      </c>
      <c r="AB858" s="92">
        <v>28.4529351113597</v>
      </c>
      <c r="AC858" s="91">
        <v>0.123751562885445</v>
      </c>
      <c r="AD858" s="92">
        <v>37.723352240922402</v>
      </c>
      <c r="AE858" s="91">
        <v>0.18148231108003501</v>
      </c>
      <c r="AF858" s="93">
        <v>38.987640802690301</v>
      </c>
      <c r="AG858" s="91">
        <v>1.36767731237342E-3</v>
      </c>
      <c r="AH858" s="92">
        <v>-0.76946222088736205</v>
      </c>
      <c r="AI858" s="91">
        <v>-2.13756313860358E-2</v>
      </c>
      <c r="AJ858" s="92">
        <v>12.345812541301701</v>
      </c>
      <c r="AK858" s="91">
        <v>0.381964500000468</v>
      </c>
      <c r="AL858" s="91">
        <v>6.3657553497250802E-2</v>
      </c>
      <c r="AM858" s="92">
        <v>34.7043017222313</v>
      </c>
      <c r="AN858" s="3"/>
      <c r="AO858" s="94">
        <v>2.66354191408027E-2</v>
      </c>
      <c r="AP858" s="94">
        <v>-5.3106755161061302E-2</v>
      </c>
      <c r="AQ858" s="94">
        <v>7.1657489768767804E-2</v>
      </c>
      <c r="AR858" s="94">
        <v>-9.75936028444266E-2</v>
      </c>
      <c r="AS858" s="95">
        <v>8</v>
      </c>
      <c r="AT858" s="95">
        <v>4</v>
      </c>
      <c r="AU858" s="95">
        <v>7</v>
      </c>
      <c r="AV858" s="96">
        <v>5</v>
      </c>
      <c r="AW858" s="3"/>
      <c r="AX858" s="97">
        <v>0.147651161250833</v>
      </c>
      <c r="AY858" s="98">
        <v>0.40919859114683299</v>
      </c>
      <c r="AZ858" s="98">
        <v>0.97026682080286297</v>
      </c>
      <c r="BA858" s="98">
        <v>0.54081367319486195</v>
      </c>
      <c r="BB858" s="89">
        <v>1.5149395178614199E-2</v>
      </c>
      <c r="BC858" s="99">
        <v>-21.7919477845717</v>
      </c>
      <c r="BD858" s="86">
        <v>43881</v>
      </c>
      <c r="BE858" s="86">
        <v>43913</v>
      </c>
      <c r="BF858" s="95"/>
      <c r="BG858" s="86"/>
      <c r="BH858" s="3"/>
    </row>
    <row r="859" spans="1:60" x14ac:dyDescent="0.25">
      <c r="A859" s="3"/>
      <c r="B859" s="81" t="s">
        <v>595</v>
      </c>
      <c r="C859" s="81" t="s">
        <v>5046</v>
      </c>
      <c r="D859" s="81" t="s">
        <v>798</v>
      </c>
      <c r="E859" s="82" t="s">
        <v>1206</v>
      </c>
      <c r="F859" s="82" t="s">
        <v>1102</v>
      </c>
      <c r="G859" s="83" t="s">
        <v>1121</v>
      </c>
      <c r="H859" s="84" t="s">
        <v>1134</v>
      </c>
      <c r="I859" s="85" t="s">
        <v>3480</v>
      </c>
      <c r="J859" s="85" t="s">
        <v>5047</v>
      </c>
      <c r="K859" s="3"/>
      <c r="L859" s="86">
        <v>44029</v>
      </c>
      <c r="M859" s="87">
        <v>1114.97729999945</v>
      </c>
      <c r="N859" s="88">
        <v>1114.97729999945</v>
      </c>
      <c r="O859" s="88">
        <v>1215.3585000000901</v>
      </c>
      <c r="P859" s="89">
        <f t="shared" si="13"/>
        <v>0.91740609869381529</v>
      </c>
      <c r="Q859" s="86">
        <v>43881</v>
      </c>
      <c r="R859" s="90">
        <v>519284.51</v>
      </c>
      <c r="S859" s="90">
        <v>821827.52332812501</v>
      </c>
      <c r="T859" s="3"/>
      <c r="U859" s="91">
        <v>-2.42482804969768E-3</v>
      </c>
      <c r="V859" s="92">
        <v>0.93029180516168697</v>
      </c>
      <c r="W859" s="91">
        <v>2.02008454925817E-2</v>
      </c>
      <c r="X859" s="92">
        <v>2.0285941651309298</v>
      </c>
      <c r="Y859" s="91">
        <v>-6.25166953205189E-2</v>
      </c>
      <c r="Z859" s="92">
        <v>11.898486376783699</v>
      </c>
      <c r="AA859" s="91">
        <v>6.3769154912733897E-2</v>
      </c>
      <c r="AB859" s="92">
        <v>27.274943852069601</v>
      </c>
      <c r="AC859" s="91">
        <v>0.110239243005781</v>
      </c>
      <c r="AD859" s="92">
        <v>36.372120252984999</v>
      </c>
      <c r="AE859" s="91"/>
      <c r="AF859" s="93"/>
      <c r="AG859" s="91">
        <v>8.5563678476319204E-4</v>
      </c>
      <c r="AH859" s="92">
        <v>-0.82066627364838496</v>
      </c>
      <c r="AI859" s="91">
        <v>-2.72110742807854E-2</v>
      </c>
      <c r="AJ859" s="92">
        <v>11.7622682518268</v>
      </c>
      <c r="AK859" s="91">
        <v>0.11497729999973701</v>
      </c>
      <c r="AL859" s="91">
        <v>4.0369581354752902E-2</v>
      </c>
      <c r="AM859" s="92">
        <v>34.6539428476826</v>
      </c>
      <c r="AN859" s="3"/>
      <c r="AO859" s="94">
        <v>2.6542437357420599E-2</v>
      </c>
      <c r="AP859" s="94">
        <v>-5.3135215865040698E-2</v>
      </c>
      <c r="AQ859" s="94">
        <v>7.0688987270841594E-2</v>
      </c>
      <c r="AR859" s="94">
        <v>-9.84341787507583E-2</v>
      </c>
      <c r="AS859" s="95">
        <v>8</v>
      </c>
      <c r="AT859" s="95">
        <v>4</v>
      </c>
      <c r="AU859" s="95">
        <v>7</v>
      </c>
      <c r="AV859" s="96">
        <v>5</v>
      </c>
      <c r="AW859" s="3"/>
      <c r="AX859" s="97">
        <v>0.14765762021706899</v>
      </c>
      <c r="AY859" s="98">
        <v>0.33474516395335702</v>
      </c>
      <c r="AZ859" s="98">
        <v>0.92547454146733799</v>
      </c>
      <c r="BA859" s="98">
        <v>0.44133189426020197</v>
      </c>
      <c r="BB859" s="89">
        <v>1.51492770458935E-2</v>
      </c>
      <c r="BC859" s="99">
        <v>-21.8671939185006</v>
      </c>
      <c r="BD859" s="86">
        <v>43881</v>
      </c>
      <c r="BE859" s="86">
        <v>43913</v>
      </c>
      <c r="BF859" s="95"/>
      <c r="BG859" s="86"/>
      <c r="BH859" s="3"/>
    </row>
    <row r="860" spans="1:60" x14ac:dyDescent="0.25">
      <c r="A860" s="3"/>
      <c r="B860" s="81" t="s">
        <v>596</v>
      </c>
      <c r="C860" s="81" t="s">
        <v>5048</v>
      </c>
      <c r="D860" s="81" t="s">
        <v>798</v>
      </c>
      <c r="E860" s="82" t="s">
        <v>1236</v>
      </c>
      <c r="F860" s="82" t="s">
        <v>1102</v>
      </c>
      <c r="G860" s="83" t="s">
        <v>1121</v>
      </c>
      <c r="H860" s="84" t="s">
        <v>1134</v>
      </c>
      <c r="I860" s="85" t="s">
        <v>3480</v>
      </c>
      <c r="J860" s="85" t="s">
        <v>5049</v>
      </c>
      <c r="K860" s="3"/>
      <c r="L860" s="86">
        <v>44029</v>
      </c>
      <c r="M860" s="87">
        <v>1862.8770000003301</v>
      </c>
      <c r="N860" s="88">
        <v>1862.8770000003301</v>
      </c>
      <c r="O860" s="88">
        <v>2028.54020000063</v>
      </c>
      <c r="P860" s="89">
        <f t="shared" si="13"/>
        <v>0.91833378505377983</v>
      </c>
      <c r="Q860" s="86">
        <v>43881</v>
      </c>
      <c r="R860" s="90">
        <v>15456319.086999999</v>
      </c>
      <c r="S860" s="90">
        <v>14447065.1167969</v>
      </c>
      <c r="T860" s="3"/>
      <c r="U860" s="91">
        <v>-2.417970771603E-3</v>
      </c>
      <c r="V860" s="92">
        <v>0.93097753297115604</v>
      </c>
      <c r="W860" s="91">
        <v>2.0409873619428299E-2</v>
      </c>
      <c r="X860" s="92">
        <v>2.04949697781558</v>
      </c>
      <c r="Y860" s="91">
        <v>-6.1350560342398198E-2</v>
      </c>
      <c r="Z860" s="92">
        <v>12.0150998745958</v>
      </c>
      <c r="AA860" s="91">
        <v>6.6436023438654998E-2</v>
      </c>
      <c r="AB860" s="92">
        <v>27.541630704654398</v>
      </c>
      <c r="AC860" s="91">
        <v>0.115808437722153</v>
      </c>
      <c r="AD860" s="92">
        <v>36.929039724636802</v>
      </c>
      <c r="AE860" s="91">
        <v>0.16320100835029699</v>
      </c>
      <c r="AF860" s="93">
        <v>37.159510529716499</v>
      </c>
      <c r="AG860" s="91">
        <v>9.7191494751314199E-4</v>
      </c>
      <c r="AH860" s="92">
        <v>-0.80903845737338997</v>
      </c>
      <c r="AI860" s="91">
        <v>-2.58877869955541E-2</v>
      </c>
      <c r="AJ860" s="92">
        <v>11.8945969803463</v>
      </c>
      <c r="AK860" s="91">
        <v>0.862876999999862</v>
      </c>
      <c r="AL860" s="91">
        <v>4.5373671206107198E-2</v>
      </c>
      <c r="AM860" s="92">
        <v>37.7248603068874</v>
      </c>
      <c r="AN860" s="3"/>
      <c r="AO860" s="94">
        <v>2.6563514020381301E-2</v>
      </c>
      <c r="AP860" s="94">
        <v>-5.3128705753843E-2</v>
      </c>
      <c r="AQ860" s="94">
        <v>7.0909099096752498E-2</v>
      </c>
      <c r="AR860" s="94">
        <v>-9.8243225777841905E-2</v>
      </c>
      <c r="AS860" s="95">
        <v>8</v>
      </c>
      <c r="AT860" s="95">
        <v>4</v>
      </c>
      <c r="AU860" s="95">
        <v>7</v>
      </c>
      <c r="AV860" s="96">
        <v>5</v>
      </c>
      <c r="AW860" s="3"/>
      <c r="AX860" s="97">
        <v>0.14765600724393199</v>
      </c>
      <c r="AY860" s="98">
        <v>0.35160382240656002</v>
      </c>
      <c r="AZ860" s="98">
        <v>0.93561780428171903</v>
      </c>
      <c r="BA860" s="98">
        <v>0.46381641289144698</v>
      </c>
      <c r="BB860" s="89">
        <v>1.5149288996435599E-2</v>
      </c>
      <c r="BC860" s="99">
        <v>-21.850116650428401</v>
      </c>
      <c r="BD860" s="86">
        <v>43881</v>
      </c>
      <c r="BE860" s="86">
        <v>43913</v>
      </c>
      <c r="BF860" s="95"/>
      <c r="BG860" s="86"/>
      <c r="BH860" s="3"/>
    </row>
    <row r="861" spans="1:60" x14ac:dyDescent="0.25">
      <c r="A861" s="3"/>
      <c r="B861" s="81" t="s">
        <v>1932</v>
      </c>
      <c r="C861" s="81" t="s">
        <v>5050</v>
      </c>
      <c r="D861" s="81" t="s">
        <v>798</v>
      </c>
      <c r="E861" s="82" t="s">
        <v>1184</v>
      </c>
      <c r="F861" s="82" t="s">
        <v>1102</v>
      </c>
      <c r="G861" s="83" t="s">
        <v>1121</v>
      </c>
      <c r="H861" s="84" t="s">
        <v>1134</v>
      </c>
      <c r="I861" s="85" t="s">
        <v>3480</v>
      </c>
      <c r="J861" s="85" t="s">
        <v>5051</v>
      </c>
      <c r="K861" s="3"/>
      <c r="L861" s="86">
        <v>44029</v>
      </c>
      <c r="M861" s="87">
        <v>1183.9741999991199</v>
      </c>
      <c r="N861" s="88">
        <v>1183.9741999991199</v>
      </c>
      <c r="O861" s="88">
        <v>1282.5043000001499</v>
      </c>
      <c r="P861" s="89">
        <f t="shared" si="13"/>
        <v>0.92317366889060848</v>
      </c>
      <c r="Q861" s="86">
        <v>43881</v>
      </c>
      <c r="R861" s="90">
        <v>5483586.4620000003</v>
      </c>
      <c r="S861" s="90">
        <v>5189667.2538671903</v>
      </c>
      <c r="T861" s="3"/>
      <c r="U861" s="91">
        <v>-2.3825376747481598E-3</v>
      </c>
      <c r="V861" s="92">
        <v>0.93452084265663904</v>
      </c>
      <c r="W861" s="91">
        <v>2.1497732941497798E-2</v>
      </c>
      <c r="X861" s="92">
        <v>2.1582829100225398</v>
      </c>
      <c r="Y861" s="91">
        <v>-5.5263351080648102E-2</v>
      </c>
      <c r="Z861" s="92">
        <v>12.623820800770799</v>
      </c>
      <c r="AA861" s="91">
        <v>8.0407227496907596E-2</v>
      </c>
      <c r="AB861" s="92">
        <v>28.938751110486901</v>
      </c>
      <c r="AC861" s="91">
        <v>0.14521940279708401</v>
      </c>
      <c r="AD861" s="92">
        <v>39.8701362321153</v>
      </c>
      <c r="AE861" s="91"/>
      <c r="AF861" s="93"/>
      <c r="AG861" s="91">
        <v>1.5764175041113001E-3</v>
      </c>
      <c r="AH861" s="92">
        <v>-0.74858820171357399</v>
      </c>
      <c r="AI861" s="91">
        <v>-1.8978538860210399E-2</v>
      </c>
      <c r="AJ861" s="92">
        <v>12.5855217938806</v>
      </c>
      <c r="AK861" s="91">
        <v>0.18397419999935699</v>
      </c>
      <c r="AL861" s="91">
        <v>6.1063284621923203E-2</v>
      </c>
      <c r="AM861" s="92">
        <v>45.537218580604502</v>
      </c>
      <c r="AN861" s="3"/>
      <c r="AO861" s="94">
        <v>2.66728922651964E-2</v>
      </c>
      <c r="AP861" s="94">
        <v>-5.3095099921847598E-2</v>
      </c>
      <c r="AQ861" s="94">
        <v>7.2053976071401807E-2</v>
      </c>
      <c r="AR861" s="94">
        <v>-9.7249898671143503E-2</v>
      </c>
      <c r="AS861" s="95">
        <v>8</v>
      </c>
      <c r="AT861" s="95">
        <v>4</v>
      </c>
      <c r="AU861" s="95">
        <v>7</v>
      </c>
      <c r="AV861" s="96">
        <v>5</v>
      </c>
      <c r="AW861" s="3"/>
      <c r="AX861" s="97">
        <v>0.147648550316517</v>
      </c>
      <c r="AY861" s="98">
        <v>0.43989494922516298</v>
      </c>
      <c r="AZ861" s="98">
        <v>0.98873207693486598</v>
      </c>
      <c r="BA861" s="98">
        <v>0.58196539618347698</v>
      </c>
      <c r="BB861" s="89">
        <v>1.51494469143654E-2</v>
      </c>
      <c r="BC861" s="99">
        <v>-21.7612525743316</v>
      </c>
      <c r="BD861" s="86">
        <v>43881</v>
      </c>
      <c r="BE861" s="86">
        <v>43913</v>
      </c>
      <c r="BF861" s="95"/>
      <c r="BG861" s="86"/>
      <c r="BH861" s="3"/>
    </row>
    <row r="862" spans="1:60" x14ac:dyDescent="0.25">
      <c r="A862" s="3"/>
      <c r="B862" s="81" t="s">
        <v>597</v>
      </c>
      <c r="C862" s="81" t="s">
        <v>5052</v>
      </c>
      <c r="D862" s="81" t="s">
        <v>798</v>
      </c>
      <c r="E862" s="82" t="s">
        <v>1245</v>
      </c>
      <c r="F862" s="82" t="s">
        <v>1102</v>
      </c>
      <c r="G862" s="83" t="s">
        <v>1121</v>
      </c>
      <c r="H862" s="84" t="s">
        <v>1134</v>
      </c>
      <c r="I862" s="85" t="s">
        <v>3480</v>
      </c>
      <c r="J862" s="85" t="s">
        <v>5053</v>
      </c>
      <c r="K862" s="3"/>
      <c r="L862" s="86">
        <v>44029</v>
      </c>
      <c r="M862" s="87">
        <v>1187.49660000019</v>
      </c>
      <c r="N862" s="88">
        <v>1187.49660000019</v>
      </c>
      <c r="O862" s="88">
        <v>1283.4616000000401</v>
      </c>
      <c r="P862" s="89">
        <f t="shared" si="13"/>
        <v>0.92522955108290961</v>
      </c>
      <c r="Q862" s="86">
        <v>43881</v>
      </c>
      <c r="R862" s="90">
        <v>3586175.1379999998</v>
      </c>
      <c r="S862" s="90">
        <v>2958775.1125624999</v>
      </c>
      <c r="T862" s="3"/>
      <c r="U862" s="91">
        <v>-2.3675251595705001E-3</v>
      </c>
      <c r="V862" s="92">
        <v>0.93602209417440496</v>
      </c>
      <c r="W862" s="91">
        <v>2.1958442877803502E-2</v>
      </c>
      <c r="X862" s="92">
        <v>2.2043539036531001</v>
      </c>
      <c r="Y862" s="91">
        <v>-5.26757658454153E-2</v>
      </c>
      <c r="Z862" s="92">
        <v>12.8825793243013</v>
      </c>
      <c r="AA862" s="91">
        <v>8.63732813068782E-2</v>
      </c>
      <c r="AB862" s="92">
        <v>29.535356491483999</v>
      </c>
      <c r="AC862" s="91">
        <v>0.15789332042375501</v>
      </c>
      <c r="AD862" s="92">
        <v>41.137527994753299</v>
      </c>
      <c r="AE862" s="91"/>
      <c r="AF862" s="93"/>
      <c r="AG862" s="91">
        <v>1.8324094507988799E-3</v>
      </c>
      <c r="AH862" s="92">
        <v>-0.72298900704481595</v>
      </c>
      <c r="AI862" s="91">
        <v>-1.6040206328398199E-2</v>
      </c>
      <c r="AJ862" s="92">
        <v>12.8793550470727</v>
      </c>
      <c r="AK862" s="91">
        <v>0.18749659999972201</v>
      </c>
      <c r="AL862" s="91">
        <v>7.7522828920336906E-2</v>
      </c>
      <c r="AM862" s="92">
        <v>48.5422455695225</v>
      </c>
      <c r="AN862" s="3"/>
      <c r="AO862" s="94">
        <v>2.6719121369751499E-2</v>
      </c>
      <c r="AP862" s="94">
        <v>-5.3080857543172898E-2</v>
      </c>
      <c r="AQ862" s="94">
        <v>7.2538523112598299E-2</v>
      </c>
      <c r="AR862" s="94">
        <v>-9.6829092635744005E-2</v>
      </c>
      <c r="AS862" s="95">
        <v>8</v>
      </c>
      <c r="AT862" s="95">
        <v>4</v>
      </c>
      <c r="AU862" s="95">
        <v>7</v>
      </c>
      <c r="AV862" s="96">
        <v>5</v>
      </c>
      <c r="AW862" s="3"/>
      <c r="AX862" s="97">
        <v>0.147645785842906</v>
      </c>
      <c r="AY862" s="98">
        <v>0.47758582723190601</v>
      </c>
      <c r="AZ862" s="98">
        <v>1.0114028980587999</v>
      </c>
      <c r="BA862" s="98">
        <v>0.63260245909896196</v>
      </c>
      <c r="BB862" s="89">
        <v>1.51495543178316E-2</v>
      </c>
      <c r="BC862" s="99">
        <v>-21.723610585613599</v>
      </c>
      <c r="BD862" s="86">
        <v>43881</v>
      </c>
      <c r="BE862" s="86">
        <v>43913</v>
      </c>
      <c r="BF862" s="95"/>
      <c r="BG862" s="86"/>
      <c r="BH862" s="3"/>
    </row>
    <row r="863" spans="1:60" x14ac:dyDescent="0.25">
      <c r="A863" s="3"/>
      <c r="B863" s="81" t="s">
        <v>1933</v>
      </c>
      <c r="C863" s="81" t="s">
        <v>5054</v>
      </c>
      <c r="D863" s="81" t="s">
        <v>3438</v>
      </c>
      <c r="E863" s="82" t="s">
        <v>1161</v>
      </c>
      <c r="F863" s="82" t="s">
        <v>1100</v>
      </c>
      <c r="G863" s="83" t="s">
        <v>1121</v>
      </c>
      <c r="H863" s="84" t="s">
        <v>1096</v>
      </c>
      <c r="I863" s="85" t="s">
        <v>3651</v>
      </c>
      <c r="J863" s="85" t="s">
        <v>1096</v>
      </c>
      <c r="K863" s="3"/>
      <c r="L863" s="86">
        <v>44029</v>
      </c>
      <c r="M863" s="87">
        <v>7550.6287499964201</v>
      </c>
      <c r="N863" s="88">
        <v>7550.6287499964201</v>
      </c>
      <c r="O863" s="88"/>
      <c r="P863" s="89" t="str">
        <f t="shared" si="13"/>
        <v/>
      </c>
      <c r="Q863" s="86"/>
      <c r="R863" s="90">
        <v>12256853.245874999</v>
      </c>
      <c r="S863" s="90"/>
      <c r="T863" s="3"/>
      <c r="U863" s="91">
        <v>-2.14518330540159E-3</v>
      </c>
      <c r="V863" s="92">
        <v>0.958256279591296</v>
      </c>
      <c r="W863" s="91">
        <v>3.8765647841501001E-2</v>
      </c>
      <c r="X863" s="92">
        <v>3.8850744000228601</v>
      </c>
      <c r="Y863" s="91">
        <v>-6.4736052183434395E-2</v>
      </c>
      <c r="Z863" s="92">
        <v>11.6765506904921</v>
      </c>
      <c r="AA863" s="91"/>
      <c r="AB863" s="92"/>
      <c r="AC863" s="91"/>
      <c r="AD863" s="92"/>
      <c r="AE863" s="91"/>
      <c r="AF863" s="93"/>
      <c r="AG863" s="91">
        <v>-6.7289885992067901E-3</v>
      </c>
      <c r="AH863" s="92">
        <v>-1.5791288120453799</v>
      </c>
      <c r="AI863" s="91">
        <v>-1.13444657272339E-2</v>
      </c>
      <c r="AJ863" s="92">
        <v>13.3489291071892</v>
      </c>
      <c r="AK863" s="91">
        <v>2.4981504357128901E-2</v>
      </c>
      <c r="AL863" s="91">
        <v>3.4561942848085898E-2</v>
      </c>
      <c r="AM863" s="92">
        <v>18.034124084719199</v>
      </c>
      <c r="AN863" s="3"/>
      <c r="AO863" s="94">
        <v>3.5201156397306498E-2</v>
      </c>
      <c r="AP863" s="94">
        <v>-3.8432706516687197E-2</v>
      </c>
      <c r="AQ863" s="94">
        <v>6.8196383608665201E-2</v>
      </c>
      <c r="AR863" s="94">
        <v>-0.1198500880746</v>
      </c>
      <c r="AS863" s="95"/>
      <c r="AT863" s="95"/>
      <c r="AU863" s="95"/>
      <c r="AV863" s="96"/>
      <c r="AW863" s="3"/>
      <c r="AX863" s="97"/>
      <c r="AY863" s="98"/>
      <c r="AZ863" s="98"/>
      <c r="BA863" s="98"/>
      <c r="BB863" s="89"/>
      <c r="BC863" s="99">
        <v>-20.343442751822302</v>
      </c>
      <c r="BD863" s="86">
        <v>43882</v>
      </c>
      <c r="BE863" s="86">
        <v>43913</v>
      </c>
      <c r="BF863" s="95"/>
      <c r="BG863" s="86"/>
      <c r="BH863" s="3"/>
    </row>
    <row r="864" spans="1:60" x14ac:dyDescent="0.25">
      <c r="A864" s="3"/>
      <c r="B864" s="81" t="s">
        <v>1934</v>
      </c>
      <c r="C864" s="81" t="s">
        <v>5055</v>
      </c>
      <c r="D864" s="81" t="s">
        <v>3438</v>
      </c>
      <c r="E864" s="82" t="s">
        <v>1170</v>
      </c>
      <c r="F864" s="82" t="s">
        <v>1100</v>
      </c>
      <c r="G864" s="83" t="s">
        <v>1121</v>
      </c>
      <c r="H864" s="84" t="s">
        <v>1096</v>
      </c>
      <c r="I864" s="85" t="s">
        <v>3651</v>
      </c>
      <c r="J864" s="85" t="s">
        <v>1096</v>
      </c>
      <c r="K864" s="3"/>
      <c r="L864" s="86">
        <v>44029</v>
      </c>
      <c r="M864" s="87">
        <v>7598.7449999973196</v>
      </c>
      <c r="N864" s="88">
        <v>7598.7449999973196</v>
      </c>
      <c r="O864" s="88"/>
      <c r="P864" s="89" t="str">
        <f t="shared" si="13"/>
        <v/>
      </c>
      <c r="Q864" s="86"/>
      <c r="R864" s="90">
        <v>730842.72187500005</v>
      </c>
      <c r="S864" s="90"/>
      <c r="T864" s="3"/>
      <c r="U864" s="91">
        <v>-2.1345910963645998E-3</v>
      </c>
      <c r="V864" s="92">
        <v>0.95931550049499503</v>
      </c>
      <c r="W864" s="91">
        <v>3.9280789947952102E-2</v>
      </c>
      <c r="X864" s="92">
        <v>3.9365886106679699</v>
      </c>
      <c r="Y864" s="91">
        <v>-6.19481075546355E-2</v>
      </c>
      <c r="Z864" s="92">
        <v>11.955345153372001</v>
      </c>
      <c r="AA864" s="91"/>
      <c r="AB864" s="92"/>
      <c r="AC864" s="91"/>
      <c r="AD864" s="92"/>
      <c r="AE864" s="91"/>
      <c r="AF864" s="93"/>
      <c r="AG864" s="91">
        <v>-6.4597705450068999E-3</v>
      </c>
      <c r="AH864" s="92">
        <v>-1.5522070066253899</v>
      </c>
      <c r="AI864" s="91">
        <v>-8.10990318404947E-3</v>
      </c>
      <c r="AJ864" s="92">
        <v>13.672385361496699</v>
      </c>
      <c r="AK864" s="91">
        <v>2.0887841135845499E-2</v>
      </c>
      <c r="AL864" s="91">
        <v>2.9531083066103699E-2</v>
      </c>
      <c r="AM864" s="92">
        <v>15.6260570080194</v>
      </c>
      <c r="AN864" s="3"/>
      <c r="AO864" s="94">
        <v>3.5194360170862603E-2</v>
      </c>
      <c r="AP864" s="94">
        <v>-3.8390172991967099E-2</v>
      </c>
      <c r="AQ864" s="94">
        <v>6.87381932802964E-2</v>
      </c>
      <c r="AR864" s="94">
        <v>-0.119403040735924</v>
      </c>
      <c r="AS864" s="95"/>
      <c r="AT864" s="95"/>
      <c r="AU864" s="95"/>
      <c r="AV864" s="96"/>
      <c r="AW864" s="3"/>
      <c r="AX864" s="97"/>
      <c r="AY864" s="98"/>
      <c r="AZ864" s="98"/>
      <c r="BA864" s="98"/>
      <c r="BB864" s="89"/>
      <c r="BC864" s="99">
        <v>-20.303484606469301</v>
      </c>
      <c r="BD864" s="86">
        <v>43882</v>
      </c>
      <c r="BE864" s="86">
        <v>43913</v>
      </c>
      <c r="BF864" s="95"/>
      <c r="BG864" s="86"/>
      <c r="BH864" s="3"/>
    </row>
    <row r="865" spans="1:60" x14ac:dyDescent="0.25">
      <c r="A865" s="3"/>
      <c r="B865" s="81" t="s">
        <v>1935</v>
      </c>
      <c r="C865" s="81" t="s">
        <v>5056</v>
      </c>
      <c r="D865" s="81" t="s">
        <v>3438</v>
      </c>
      <c r="E865" s="82" t="s">
        <v>3453</v>
      </c>
      <c r="F865" s="82" t="s">
        <v>1100</v>
      </c>
      <c r="G865" s="83" t="s">
        <v>1121</v>
      </c>
      <c r="H865" s="84" t="s">
        <v>1096</v>
      </c>
      <c r="I865" s="85" t="s">
        <v>3651</v>
      </c>
      <c r="J865" s="85" t="s">
        <v>1096</v>
      </c>
      <c r="K865" s="3"/>
      <c r="L865" s="86">
        <v>44029</v>
      </c>
      <c r="M865" s="87">
        <v>7662.7687499970198</v>
      </c>
      <c r="N865" s="88">
        <v>7662.7687499970198</v>
      </c>
      <c r="O865" s="88"/>
      <c r="P865" s="89" t="str">
        <f t="shared" si="13"/>
        <v/>
      </c>
      <c r="Q865" s="86"/>
      <c r="R865" s="90">
        <v>445712.64412499999</v>
      </c>
      <c r="S865" s="90"/>
      <c r="T865" s="3"/>
      <c r="U865" s="91">
        <v>-2.1104646257299499E-3</v>
      </c>
      <c r="V865" s="92">
        <v>0.96172814755846003</v>
      </c>
      <c r="W865" s="91">
        <v>3.9706024568658897E-2</v>
      </c>
      <c r="X865" s="92">
        <v>3.9791120727386402</v>
      </c>
      <c r="Y865" s="91">
        <v>-5.9601854085485698E-2</v>
      </c>
      <c r="Z865" s="92">
        <v>12.189970500287</v>
      </c>
      <c r="AA865" s="91"/>
      <c r="AB865" s="92"/>
      <c r="AC865" s="91"/>
      <c r="AD865" s="92"/>
      <c r="AE865" s="91"/>
      <c r="AF865" s="93"/>
      <c r="AG865" s="91">
        <v>-6.2140693726178099E-3</v>
      </c>
      <c r="AH865" s="92">
        <v>-1.52763688938649</v>
      </c>
      <c r="AI865" s="91">
        <v>-5.4079851724964101E-3</v>
      </c>
      <c r="AJ865" s="92">
        <v>13.9425771626557</v>
      </c>
      <c r="AK865" s="91">
        <v>-4.96618720662809E-2</v>
      </c>
      <c r="AL865" s="91">
        <v>-7.0724384443601601E-2</v>
      </c>
      <c r="AM865" s="92">
        <v>12.8698608354316</v>
      </c>
      <c r="AN865" s="3"/>
      <c r="AO865" s="94">
        <v>2.5178983909427199E-2</v>
      </c>
      <c r="AP865" s="94">
        <v>-3.8343825744050299E-2</v>
      </c>
      <c r="AQ865" s="94">
        <v>6.9189565521810395E-2</v>
      </c>
      <c r="AR865" s="94">
        <v>-0.11902182626276001</v>
      </c>
      <c r="AS865" s="95"/>
      <c r="AT865" s="95"/>
      <c r="AU865" s="95"/>
      <c r="AV865" s="96"/>
      <c r="AW865" s="3"/>
      <c r="AX865" s="97"/>
      <c r="AY865" s="98"/>
      <c r="AZ865" s="98"/>
      <c r="BA865" s="98"/>
      <c r="BB865" s="89"/>
      <c r="BC865" s="99">
        <v>-20.269911006267598</v>
      </c>
      <c r="BD865" s="86">
        <v>43882</v>
      </c>
      <c r="BE865" s="86">
        <v>43913</v>
      </c>
      <c r="BF865" s="95"/>
      <c r="BG865" s="86"/>
      <c r="BH865" s="3"/>
    </row>
    <row r="866" spans="1:60" x14ac:dyDescent="0.25">
      <c r="A866" s="3"/>
      <c r="B866" s="81" t="s">
        <v>1936</v>
      </c>
      <c r="C866" s="81" t="s">
        <v>5057</v>
      </c>
      <c r="D866" s="81" t="s">
        <v>3438</v>
      </c>
      <c r="E866" s="82" t="s">
        <v>1165</v>
      </c>
      <c r="F866" s="82" t="s">
        <v>1100</v>
      </c>
      <c r="G866" s="83" t="s">
        <v>1121</v>
      </c>
      <c r="H866" s="84" t="s">
        <v>1096</v>
      </c>
      <c r="I866" s="85" t="s">
        <v>3651</v>
      </c>
      <c r="J866" s="85" t="s">
        <v>1096</v>
      </c>
      <c r="K866" s="3"/>
      <c r="L866" s="86">
        <v>44029</v>
      </c>
      <c r="M866" s="87">
        <v>7569.2924999967199</v>
      </c>
      <c r="N866" s="88">
        <v>7569.2924999967199</v>
      </c>
      <c r="O866" s="88"/>
      <c r="P866" s="89" t="str">
        <f t="shared" si="13"/>
        <v/>
      </c>
      <c r="Q866" s="86"/>
      <c r="R866" s="90">
        <v>4223738.6100000003</v>
      </c>
      <c r="S866" s="90"/>
      <c r="T866" s="3"/>
      <c r="U866" s="91">
        <v>-2.1306943963281802E-3</v>
      </c>
      <c r="V866" s="92">
        <v>0.95970517049863702</v>
      </c>
      <c r="W866" s="91">
        <v>3.9105784811909003E-2</v>
      </c>
      <c r="X866" s="92">
        <v>3.9190880970636499</v>
      </c>
      <c r="Y866" s="91">
        <v>-6.2873103603123995E-2</v>
      </c>
      <c r="Z866" s="92">
        <v>11.862845548530499</v>
      </c>
      <c r="AA866" s="91"/>
      <c r="AB866" s="92"/>
      <c r="AC866" s="91"/>
      <c r="AD866" s="92"/>
      <c r="AE866" s="91"/>
      <c r="AF866" s="93"/>
      <c r="AG866" s="91">
        <v>-6.54625361676153E-3</v>
      </c>
      <c r="AH866" s="92">
        <v>-1.5608553138008601</v>
      </c>
      <c r="AI866" s="91">
        <v>-9.1904995351797004E-3</v>
      </c>
      <c r="AJ866" s="92">
        <v>13.564325726387301</v>
      </c>
      <c r="AK866" s="91">
        <v>2.75150680081424E-2</v>
      </c>
      <c r="AL866" s="91">
        <v>3.8085034730102101E-2</v>
      </c>
      <c r="AM866" s="92">
        <v>18.2874804498279</v>
      </c>
      <c r="AN866" s="3"/>
      <c r="AO866" s="94">
        <v>3.51907407475665E-2</v>
      </c>
      <c r="AP866" s="94">
        <v>-3.8410453353208099E-2</v>
      </c>
      <c r="AQ866" s="94">
        <v>6.8552524931874401E-2</v>
      </c>
      <c r="AR866" s="94">
        <v>-0.119553655672498</v>
      </c>
      <c r="AS866" s="95"/>
      <c r="AT866" s="95"/>
      <c r="AU866" s="95"/>
      <c r="AV866" s="96"/>
      <c r="AW866" s="3"/>
      <c r="AX866" s="97"/>
      <c r="AY866" s="98"/>
      <c r="AZ866" s="98"/>
      <c r="BA866" s="98"/>
      <c r="BB866" s="89"/>
      <c r="BC866" s="99">
        <v>-20.316790509852598</v>
      </c>
      <c r="BD866" s="86">
        <v>43882</v>
      </c>
      <c r="BE866" s="86">
        <v>43913</v>
      </c>
      <c r="BF866" s="95"/>
      <c r="BG866" s="86"/>
      <c r="BH866" s="3"/>
    </row>
    <row r="867" spans="1:60" x14ac:dyDescent="0.25">
      <c r="A867" s="3"/>
      <c r="B867" s="81" t="s">
        <v>1937</v>
      </c>
      <c r="C867" s="81" t="s">
        <v>5058</v>
      </c>
      <c r="D867" s="81" t="s">
        <v>3438</v>
      </c>
      <c r="E867" s="82" t="s">
        <v>1178</v>
      </c>
      <c r="F867" s="82" t="s">
        <v>1100</v>
      </c>
      <c r="G867" s="83" t="s">
        <v>1121</v>
      </c>
      <c r="H867" s="84" t="s">
        <v>1096</v>
      </c>
      <c r="I867" s="85" t="s">
        <v>3651</v>
      </c>
      <c r="J867" s="85" t="s">
        <v>1096</v>
      </c>
      <c r="K867" s="3"/>
      <c r="L867" s="86">
        <v>44029</v>
      </c>
      <c r="M867" s="87">
        <v>7441.3237499967199</v>
      </c>
      <c r="N867" s="88">
        <v>7441.3237499967199</v>
      </c>
      <c r="O867" s="88"/>
      <c r="P867" s="89" t="str">
        <f t="shared" si="13"/>
        <v/>
      </c>
      <c r="Q867" s="86"/>
      <c r="R867" s="90">
        <v>908794.78200000001</v>
      </c>
      <c r="S867" s="90"/>
      <c r="T867" s="3"/>
      <c r="U867" s="91">
        <v>-2.1275843791954698E-3</v>
      </c>
      <c r="V867" s="92">
        <v>0.96001617221190805</v>
      </c>
      <c r="W867" s="91">
        <v>3.93578807634185E-2</v>
      </c>
      <c r="X867" s="92">
        <v>3.9442976922146</v>
      </c>
      <c r="Y867" s="91">
        <v>-6.1481252647354302E-2</v>
      </c>
      <c r="Z867" s="92">
        <v>12.0020306441002</v>
      </c>
      <c r="AA867" s="91"/>
      <c r="AB867" s="92"/>
      <c r="AC867" s="91"/>
      <c r="AD867" s="92"/>
      <c r="AE867" s="91"/>
      <c r="AF867" s="93"/>
      <c r="AG867" s="91">
        <v>-6.4150305115617803E-3</v>
      </c>
      <c r="AH867" s="92">
        <v>-1.54773300328088</v>
      </c>
      <c r="AI867" s="91">
        <v>-7.5819422690983603E-3</v>
      </c>
      <c r="AJ867" s="92">
        <v>13.725181453002699</v>
      </c>
      <c r="AK867" s="91">
        <v>-1.8229189337034799E-2</v>
      </c>
      <c r="AL867" s="91">
        <v>-3.0040473021472301E-2</v>
      </c>
      <c r="AM867" s="92">
        <v>13.878444356494599</v>
      </c>
      <c r="AN867" s="3"/>
      <c r="AO867" s="94">
        <v>2.4961338958746599E-2</v>
      </c>
      <c r="AP867" s="94">
        <v>-3.83717360846276E-2</v>
      </c>
      <c r="AQ867" s="94">
        <v>6.8824350466457004E-2</v>
      </c>
      <c r="AR867" s="94">
        <v>-0.11933438767126101</v>
      </c>
      <c r="AS867" s="95"/>
      <c r="AT867" s="95"/>
      <c r="AU867" s="95"/>
      <c r="AV867" s="96"/>
      <c r="AW867" s="3"/>
      <c r="AX867" s="97"/>
      <c r="AY867" s="98"/>
      <c r="AZ867" s="98"/>
      <c r="BA867" s="98"/>
      <c r="BB867" s="89"/>
      <c r="BC867" s="99">
        <v>-20.296751137095299</v>
      </c>
      <c r="BD867" s="86">
        <v>43882</v>
      </c>
      <c r="BE867" s="86">
        <v>43913</v>
      </c>
      <c r="BF867" s="95"/>
      <c r="BG867" s="86"/>
      <c r="BH867" s="3"/>
    </row>
    <row r="868" spans="1:60" x14ac:dyDescent="0.25">
      <c r="A868" s="3"/>
      <c r="B868" s="81" t="s">
        <v>202</v>
      </c>
      <c r="C868" s="81" t="s">
        <v>5059</v>
      </c>
      <c r="D868" s="81" t="s">
        <v>799</v>
      </c>
      <c r="E868" s="82" t="s">
        <v>1161</v>
      </c>
      <c r="F868" s="82" t="s">
        <v>1102</v>
      </c>
      <c r="G868" s="83" t="s">
        <v>1123</v>
      </c>
      <c r="H868" s="84" t="s">
        <v>1143</v>
      </c>
      <c r="I868" s="85" t="s">
        <v>3651</v>
      </c>
      <c r="J868" s="85" t="s">
        <v>5060</v>
      </c>
      <c r="K868" s="3"/>
      <c r="L868" s="86">
        <v>44029</v>
      </c>
      <c r="M868" s="87">
        <v>900.90000000037298</v>
      </c>
      <c r="N868" s="88">
        <v>900.90000000037298</v>
      </c>
      <c r="O868" s="88">
        <v>988.26531200017803</v>
      </c>
      <c r="P868" s="89">
        <f t="shared" si="13"/>
        <v>0.91159731001487454</v>
      </c>
      <c r="Q868" s="86">
        <v>43896</v>
      </c>
      <c r="R868" s="90">
        <v>3011987.7506249999</v>
      </c>
      <c r="S868" s="90">
        <v>2102552.3334121099</v>
      </c>
      <c r="T868" s="3"/>
      <c r="U868" s="91">
        <v>2.1584171845461199E-3</v>
      </c>
      <c r="V868" s="92">
        <v>1.38861632858607</v>
      </c>
      <c r="W868" s="91">
        <v>2.3033028228383001E-2</v>
      </c>
      <c r="X868" s="92">
        <v>2.3118124387110601</v>
      </c>
      <c r="Y868" s="91">
        <v>-1.11902834987632E-2</v>
      </c>
      <c r="Z868" s="92">
        <v>17.031127558962901</v>
      </c>
      <c r="AA868" s="91">
        <v>0.18075237273849801</v>
      </c>
      <c r="AB868" s="92">
        <v>38.973265634675002</v>
      </c>
      <c r="AC868" s="91">
        <v>0.36231177906505802</v>
      </c>
      <c r="AD868" s="92">
        <v>61.579373858927298</v>
      </c>
      <c r="AE868" s="91">
        <v>0.32826249333098501</v>
      </c>
      <c r="AF868" s="93">
        <v>53.665659027814399</v>
      </c>
      <c r="AG868" s="91">
        <v>-2.5212212566657399E-2</v>
      </c>
      <c r="AH868" s="92">
        <v>-3.4274512087904401</v>
      </c>
      <c r="AI868" s="91">
        <v>3.8790129980043303E-2</v>
      </c>
      <c r="AJ868" s="92">
        <v>18.362388677924201</v>
      </c>
      <c r="AK868" s="91"/>
      <c r="AL868" s="91"/>
      <c r="AM868" s="92"/>
      <c r="AN868" s="3"/>
      <c r="AO868" s="94">
        <v>3.54733746698912E-2</v>
      </c>
      <c r="AP868" s="94">
        <v>-4.3269831203360802E-2</v>
      </c>
      <c r="AQ868" s="94">
        <v>0.13526102778996599</v>
      </c>
      <c r="AR868" s="94">
        <v>-0.13119630966044499</v>
      </c>
      <c r="AS868" s="95">
        <v>9</v>
      </c>
      <c r="AT868" s="95">
        <v>3</v>
      </c>
      <c r="AU868" s="95">
        <v>7</v>
      </c>
      <c r="AV868" s="96">
        <v>5</v>
      </c>
      <c r="AW868" s="3"/>
      <c r="AX868" s="97">
        <v>0.15934701997786799</v>
      </c>
      <c r="AY868" s="98">
        <v>1.0135244160483099</v>
      </c>
      <c r="AZ868" s="98">
        <v>1.22485700967081</v>
      </c>
      <c r="BA868" s="98">
        <v>1.4736450145064699</v>
      </c>
      <c r="BB868" s="89">
        <v>1.64289975298379E-2</v>
      </c>
      <c r="BC868" s="99">
        <v>-18.815698754391601</v>
      </c>
      <c r="BD868" s="86">
        <v>43896</v>
      </c>
      <c r="BE868" s="86">
        <v>43915</v>
      </c>
      <c r="BF868" s="95"/>
      <c r="BG868" s="86"/>
      <c r="BH868" s="3"/>
    </row>
    <row r="869" spans="1:60" x14ac:dyDescent="0.25">
      <c r="A869" s="3"/>
      <c r="B869" s="81" t="s">
        <v>203</v>
      </c>
      <c r="C869" s="81" t="s">
        <v>5061</v>
      </c>
      <c r="D869" s="81" t="s">
        <v>799</v>
      </c>
      <c r="E869" s="82" t="s">
        <v>1162</v>
      </c>
      <c r="F869" s="82" t="s">
        <v>1102</v>
      </c>
      <c r="G869" s="83" t="s">
        <v>1123</v>
      </c>
      <c r="H869" s="84" t="s">
        <v>1143</v>
      </c>
      <c r="I869" s="85" t="s">
        <v>3651</v>
      </c>
      <c r="J869" s="85" t="s">
        <v>5062</v>
      </c>
      <c r="K869" s="3"/>
      <c r="L869" s="86">
        <v>44029</v>
      </c>
      <c r="M869" s="87">
        <v>907.90875000041001</v>
      </c>
      <c r="N869" s="88">
        <v>907.90875000041001</v>
      </c>
      <c r="O869" s="88">
        <v>996.25112800020702</v>
      </c>
      <c r="P869" s="89">
        <f t="shared" si="13"/>
        <v>0.91132519149350599</v>
      </c>
      <c r="Q869" s="86">
        <v>43896</v>
      </c>
      <c r="R869" s="90">
        <v>951130.23074999999</v>
      </c>
      <c r="S869" s="90">
        <v>386132.19940039102</v>
      </c>
      <c r="T869" s="3"/>
      <c r="U869" s="91">
        <v>2.2252342878346099E-3</v>
      </c>
      <c r="V869" s="92">
        <v>1.3952980389149201</v>
      </c>
      <c r="W869" s="91">
        <v>2.32067685301445E-2</v>
      </c>
      <c r="X869" s="92">
        <v>2.3291864688872002</v>
      </c>
      <c r="Y869" s="91">
        <v>-1.1635415646196599E-2</v>
      </c>
      <c r="Z869" s="92">
        <v>16.986614344205002</v>
      </c>
      <c r="AA869" s="91">
        <v>0.18047681993630199</v>
      </c>
      <c r="AB869" s="92">
        <v>38.945710354426403</v>
      </c>
      <c r="AC869" s="91">
        <v>0.36155940398573899</v>
      </c>
      <c r="AD869" s="92">
        <v>61.504136350995402</v>
      </c>
      <c r="AE869" s="91">
        <v>0.32841215534426699</v>
      </c>
      <c r="AF869" s="93">
        <v>53.680625229142599</v>
      </c>
      <c r="AG869" s="91">
        <v>-2.5120423472799299E-2</v>
      </c>
      <c r="AH869" s="92">
        <v>-3.41827229940463</v>
      </c>
      <c r="AI869" s="91">
        <v>3.8401791452997699E-2</v>
      </c>
      <c r="AJ869" s="92">
        <v>18.323554825212302</v>
      </c>
      <c r="AK869" s="91">
        <v>0.48244521912245503</v>
      </c>
      <c r="AL869" s="91">
        <v>7.0016810675952001E-2</v>
      </c>
      <c r="AM869" s="92">
        <v>46.893341113347603</v>
      </c>
      <c r="AN869" s="3"/>
      <c r="AO869" s="94">
        <v>3.5482083201713997E-2</v>
      </c>
      <c r="AP869" s="94">
        <v>-4.3338116003724302E-2</v>
      </c>
      <c r="AQ869" s="94">
        <v>0.13539953953848499</v>
      </c>
      <c r="AR869" s="94">
        <v>-0.131407403048797</v>
      </c>
      <c r="AS869" s="95">
        <v>9</v>
      </c>
      <c r="AT869" s="95">
        <v>3</v>
      </c>
      <c r="AU869" s="95">
        <v>7</v>
      </c>
      <c r="AV869" s="96">
        <v>5</v>
      </c>
      <c r="AW869" s="3"/>
      <c r="AX869" s="97">
        <v>0.159424186726974</v>
      </c>
      <c r="AY869" s="98">
        <v>1.01103787257671</v>
      </c>
      <c r="AZ869" s="98">
        <v>1.2239968009889699</v>
      </c>
      <c r="BA869" s="98">
        <v>1.4694818632906399</v>
      </c>
      <c r="BB869" s="89">
        <v>1.6436653088458101E-2</v>
      </c>
      <c r="BC869" s="99">
        <v>-18.845795274188301</v>
      </c>
      <c r="BD869" s="86">
        <v>43896</v>
      </c>
      <c r="BE869" s="86">
        <v>43915</v>
      </c>
      <c r="BF869" s="95"/>
      <c r="BG869" s="86"/>
      <c r="BH869" s="3"/>
    </row>
    <row r="870" spans="1:60" x14ac:dyDescent="0.25">
      <c r="A870" s="3"/>
      <c r="B870" s="81" t="s">
        <v>1938</v>
      </c>
      <c r="C870" s="81" t="s">
        <v>5063</v>
      </c>
      <c r="D870" s="81" t="s">
        <v>799</v>
      </c>
      <c r="E870" s="82" t="s">
        <v>1163</v>
      </c>
      <c r="F870" s="82" t="s">
        <v>1102</v>
      </c>
      <c r="G870" s="83" t="s">
        <v>1123</v>
      </c>
      <c r="H870" s="84" t="s">
        <v>1143</v>
      </c>
      <c r="I870" s="85" t="s">
        <v>3651</v>
      </c>
      <c r="J870" s="85" t="s">
        <v>5064</v>
      </c>
      <c r="K870" s="3"/>
      <c r="L870" s="86">
        <v>44029</v>
      </c>
      <c r="M870" s="87">
        <v>992438.36999988602</v>
      </c>
      <c r="N870" s="88">
        <v>992438.36999988602</v>
      </c>
      <c r="O870" s="88">
        <v>1083464.9654884301</v>
      </c>
      <c r="P870" s="89">
        <f t="shared" si="13"/>
        <v>0.91598565861563508</v>
      </c>
      <c r="Q870" s="86">
        <v>43896</v>
      </c>
      <c r="R870" s="90">
        <v>31532293.319625001</v>
      </c>
      <c r="S870" s="90">
        <v>32849534.9440937</v>
      </c>
      <c r="T870" s="3"/>
      <c r="U870" s="91">
        <v>2.2325535119307499E-3</v>
      </c>
      <c r="V870" s="92">
        <v>1.3960299613245299</v>
      </c>
      <c r="W870" s="91">
        <v>2.4321772658368001E-2</v>
      </c>
      <c r="X870" s="92">
        <v>2.4406868817095502</v>
      </c>
      <c r="Y870" s="91">
        <v>-4.8891439973886E-3</v>
      </c>
      <c r="Z870" s="92">
        <v>17.661241509107601</v>
      </c>
      <c r="AA870" s="91">
        <v>0.19621305291017099</v>
      </c>
      <c r="AB870" s="92">
        <v>40.519333651813199</v>
      </c>
      <c r="AC870" s="91">
        <v>0.39804804215615203</v>
      </c>
      <c r="AD870" s="92">
        <v>65.153000168036698</v>
      </c>
      <c r="AE870" s="91">
        <v>0.3819238752604</v>
      </c>
      <c r="AF870" s="93">
        <v>59.031797220755799</v>
      </c>
      <c r="AG870" s="91">
        <v>-2.4438909966192999E-2</v>
      </c>
      <c r="AH870" s="92">
        <v>-3.35012094874401</v>
      </c>
      <c r="AI870" s="91">
        <v>4.6049932090681998E-2</v>
      </c>
      <c r="AJ870" s="92">
        <v>19.088368888973498</v>
      </c>
      <c r="AK870" s="91">
        <v>0.61243622154695898</v>
      </c>
      <c r="AL870" s="91">
        <v>8.5894275796890698E-2</v>
      </c>
      <c r="AM870" s="92">
        <v>56.804473407275502</v>
      </c>
      <c r="AN870" s="3"/>
      <c r="AO870" s="94">
        <v>3.5484528709275799E-2</v>
      </c>
      <c r="AP870" s="94">
        <v>-4.3205341917200699E-2</v>
      </c>
      <c r="AQ870" s="94">
        <v>0.13644624838169001</v>
      </c>
      <c r="AR870" s="94">
        <v>-0.130321112017555</v>
      </c>
      <c r="AS870" s="95">
        <v>9</v>
      </c>
      <c r="AT870" s="95">
        <v>3</v>
      </c>
      <c r="AU870" s="95">
        <v>7</v>
      </c>
      <c r="AV870" s="96">
        <v>5</v>
      </c>
      <c r="AW870" s="3"/>
      <c r="AX870" s="97">
        <v>0.15928629279835099</v>
      </c>
      <c r="AY870" s="98">
        <v>1.1038227101398701</v>
      </c>
      <c r="AZ870" s="98">
        <v>1.27679291616914</v>
      </c>
      <c r="BA870" s="98">
        <v>1.60976114863843</v>
      </c>
      <c r="BB870" s="89">
        <v>1.6423389031588201E-2</v>
      </c>
      <c r="BC870" s="99">
        <v>-18.771545681898701</v>
      </c>
      <c r="BD870" s="86">
        <v>43896</v>
      </c>
      <c r="BE870" s="86">
        <v>43915</v>
      </c>
      <c r="BF870" s="95"/>
      <c r="BG870" s="86"/>
      <c r="BH870" s="3"/>
    </row>
    <row r="871" spans="1:60" x14ac:dyDescent="0.25">
      <c r="A871" s="3"/>
      <c r="B871" s="81" t="s">
        <v>204</v>
      </c>
      <c r="C871" s="81" t="s">
        <v>5065</v>
      </c>
      <c r="D871" s="81" t="s">
        <v>799</v>
      </c>
      <c r="E871" s="82" t="s">
        <v>1172</v>
      </c>
      <c r="F871" s="82" t="s">
        <v>1102</v>
      </c>
      <c r="G871" s="83" t="s">
        <v>1123</v>
      </c>
      <c r="H871" s="84" t="s">
        <v>1143</v>
      </c>
      <c r="I871" s="85" t="s">
        <v>3651</v>
      </c>
      <c r="J871" s="85" t="s">
        <v>5066</v>
      </c>
      <c r="K871" s="3"/>
      <c r="L871" s="86">
        <v>44029</v>
      </c>
      <c r="M871" s="87">
        <v>1013993.26875019</v>
      </c>
      <c r="N871" s="88">
        <v>1013993.26875019</v>
      </c>
      <c r="O871" s="88">
        <v>1117427.0202140801</v>
      </c>
      <c r="P871" s="89">
        <f t="shared" si="13"/>
        <v>0.90743578811610093</v>
      </c>
      <c r="Q871" s="86">
        <v>43910</v>
      </c>
      <c r="R871" s="90">
        <v>0</v>
      </c>
      <c r="S871" s="90">
        <v>6326.2987475814798</v>
      </c>
      <c r="T871" s="3"/>
      <c r="U871" s="91">
        <v>-4.6962062242528202E-4</v>
      </c>
      <c r="V871" s="92">
        <v>1.12581254788893</v>
      </c>
      <c r="W871" s="91">
        <v>1.07816711588384E-2</v>
      </c>
      <c r="X871" s="92">
        <v>1.0866767317566</v>
      </c>
      <c r="Y871" s="91">
        <v>1.8283852281456299E-2</v>
      </c>
      <c r="Z871" s="92">
        <v>19.9785411369812</v>
      </c>
      <c r="AA871" s="91">
        <v>0.187437456121261</v>
      </c>
      <c r="AB871" s="92">
        <v>39.641773972951299</v>
      </c>
      <c r="AC871" s="91">
        <v>0.37949608192662698</v>
      </c>
      <c r="AD871" s="92">
        <v>63.2978041450842</v>
      </c>
      <c r="AE871" s="91">
        <v>0.35542782286938701</v>
      </c>
      <c r="AF871" s="93">
        <v>56.3821919816546</v>
      </c>
      <c r="AG871" s="91">
        <v>-3.5352050566871199E-2</v>
      </c>
      <c r="AH871" s="92">
        <v>-4.44143500881182</v>
      </c>
      <c r="AI871" s="91">
        <v>5.7586419919971397E-2</v>
      </c>
      <c r="AJ871" s="92">
        <v>20.242017671902399</v>
      </c>
      <c r="AK871" s="91"/>
      <c r="AL871" s="91"/>
      <c r="AM871" s="92"/>
      <c r="AN871" s="3"/>
      <c r="AO871" s="94">
        <v>3.5467528523440699E-2</v>
      </c>
      <c r="AP871" s="94">
        <v>-2.4172643770725699E-2</v>
      </c>
      <c r="AQ871" s="94">
        <v>0.13567629446333701</v>
      </c>
      <c r="AR871" s="94">
        <v>-0.100971928765794</v>
      </c>
      <c r="AS871" s="95">
        <v>8</v>
      </c>
      <c r="AT871" s="95">
        <v>4</v>
      </c>
      <c r="AU871" s="95">
        <v>7</v>
      </c>
      <c r="AV871" s="96">
        <v>5</v>
      </c>
      <c r="AW871" s="3"/>
      <c r="AX871" s="97">
        <v>0.13690893808830901</v>
      </c>
      <c r="AY871" s="98">
        <v>1.2239851732338101</v>
      </c>
      <c r="AZ871" s="98">
        <v>1.1533118611951101</v>
      </c>
      <c r="BA871" s="98">
        <v>1.92736821447579</v>
      </c>
      <c r="BB871" s="89">
        <v>1.41673475288917E-2</v>
      </c>
      <c r="BC871" s="99">
        <v>-11.8525517669477</v>
      </c>
      <c r="BD871" s="86">
        <v>43910</v>
      </c>
      <c r="BE871" s="86">
        <v>43990</v>
      </c>
      <c r="BF871" s="95"/>
      <c r="BG871" s="86"/>
      <c r="BH871" s="3"/>
    </row>
    <row r="872" spans="1:60" x14ac:dyDescent="0.25">
      <c r="A872" s="3"/>
      <c r="B872" s="81" t="s">
        <v>1939</v>
      </c>
      <c r="C872" s="81" t="s">
        <v>5067</v>
      </c>
      <c r="D872" s="81" t="s">
        <v>799</v>
      </c>
      <c r="E872" s="82" t="s">
        <v>1206</v>
      </c>
      <c r="F872" s="82" t="s">
        <v>1102</v>
      </c>
      <c r="G872" s="83" t="s">
        <v>1123</v>
      </c>
      <c r="H872" s="84" t="s">
        <v>1143</v>
      </c>
      <c r="I872" s="85" t="s">
        <v>3651</v>
      </c>
      <c r="J872" s="85" t="s">
        <v>5068</v>
      </c>
      <c r="K872" s="3"/>
      <c r="L872" s="86">
        <v>44029</v>
      </c>
      <c r="M872" s="87">
        <v>986140.81124973297</v>
      </c>
      <c r="N872" s="88">
        <v>986140.81124973297</v>
      </c>
      <c r="O872" s="88">
        <v>1076703.9431438399</v>
      </c>
      <c r="P872" s="89">
        <f t="shared" si="13"/>
        <v>0.91588854812802667</v>
      </c>
      <c r="Q872" s="86">
        <v>43896</v>
      </c>
      <c r="R872" s="90">
        <v>1044523.998</v>
      </c>
      <c r="S872" s="90">
        <v>1731807.5548125</v>
      </c>
      <c r="T872" s="3"/>
      <c r="U872" s="91">
        <v>2.2297935774986399E-3</v>
      </c>
      <c r="V872" s="92">
        <v>1.39575396788132</v>
      </c>
      <c r="W872" s="91">
        <v>2.4238145169874801E-2</v>
      </c>
      <c r="X872" s="92">
        <v>2.4323241328602299</v>
      </c>
      <c r="Y872" s="91">
        <v>-4.9946874560191602E-3</v>
      </c>
      <c r="Z872" s="92">
        <v>17.65068716323</v>
      </c>
      <c r="AA872" s="91">
        <v>0.19608553032245299</v>
      </c>
      <c r="AB872" s="92">
        <v>40.506581393070498</v>
      </c>
      <c r="AC872" s="91">
        <v>0.38717604879115203</v>
      </c>
      <c r="AD872" s="92">
        <v>64.065800831536805</v>
      </c>
      <c r="AE872" s="91">
        <v>0.35751213351439198</v>
      </c>
      <c r="AF872" s="93">
        <v>56.590623046155102</v>
      </c>
      <c r="AG872" s="91">
        <v>-2.4484085983203799E-2</v>
      </c>
      <c r="AH872" s="92">
        <v>-3.35463855044509</v>
      </c>
      <c r="AI872" s="91">
        <v>4.5938985578686697E-2</v>
      </c>
      <c r="AJ872" s="92">
        <v>19.077274237788501</v>
      </c>
      <c r="AK872" s="91">
        <v>0.60669438266835596</v>
      </c>
      <c r="AL872" s="91">
        <v>8.5165611886623097E-2</v>
      </c>
      <c r="AM872" s="92">
        <v>57.156782299571198</v>
      </c>
      <c r="AN872" s="3"/>
      <c r="AO872" s="94">
        <v>3.5484534402712598E-2</v>
      </c>
      <c r="AP872" s="94">
        <v>-4.3205328855037799E-2</v>
      </c>
      <c r="AQ872" s="94">
        <v>0.13644599542938499</v>
      </c>
      <c r="AR872" s="94">
        <v>-0.13032126427337101</v>
      </c>
      <c r="AS872" s="95">
        <v>9</v>
      </c>
      <c r="AT872" s="95">
        <v>3</v>
      </c>
      <c r="AU872" s="95">
        <v>7</v>
      </c>
      <c r="AV872" s="96">
        <v>5</v>
      </c>
      <c r="AW872" s="3"/>
      <c r="AX872" s="97">
        <v>0.15928527278461799</v>
      </c>
      <c r="AY872" s="98">
        <v>1.10314324198225</v>
      </c>
      <c r="AZ872" s="98">
        <v>1.2763912701375399</v>
      </c>
      <c r="BA872" s="98">
        <v>1.6087280897881999</v>
      </c>
      <c r="BB872" s="89">
        <v>1.6423277797766801E-2</v>
      </c>
      <c r="BC872" s="99">
        <v>-18.771553047088702</v>
      </c>
      <c r="BD872" s="86">
        <v>43896</v>
      </c>
      <c r="BE872" s="86">
        <v>43915</v>
      </c>
      <c r="BF872" s="95"/>
      <c r="BG872" s="86"/>
      <c r="BH872" s="3"/>
    </row>
    <row r="873" spans="1:60" x14ac:dyDescent="0.25">
      <c r="A873" s="3"/>
      <c r="B873" s="81" t="s">
        <v>205</v>
      </c>
      <c r="C873" s="81" t="s">
        <v>5069</v>
      </c>
      <c r="D873" s="81" t="s">
        <v>799</v>
      </c>
      <c r="E873" s="82" t="s">
        <v>1236</v>
      </c>
      <c r="F873" s="82" t="s">
        <v>1102</v>
      </c>
      <c r="G873" s="83" t="s">
        <v>1123</v>
      </c>
      <c r="H873" s="84" t="s">
        <v>1143</v>
      </c>
      <c r="I873" s="85" t="s">
        <v>3651</v>
      </c>
      <c r="J873" s="85" t="s">
        <v>1096</v>
      </c>
      <c r="K873" s="3"/>
      <c r="L873" s="86">
        <v>44029</v>
      </c>
      <c r="M873" s="87">
        <v>142076.26125001899</v>
      </c>
      <c r="N873" s="88">
        <v>142076.26125001899</v>
      </c>
      <c r="O873" s="88">
        <v>155377.30508804301</v>
      </c>
      <c r="P873" s="89">
        <f t="shared" si="13"/>
        <v>0.91439519542131897</v>
      </c>
      <c r="Q873" s="86">
        <v>43896</v>
      </c>
      <c r="R873" s="90">
        <v>456236.09324999998</v>
      </c>
      <c r="S873" s="90">
        <v>520093.07660107402</v>
      </c>
      <c r="T873" s="3"/>
      <c r="U873" s="91">
        <v>2.2173756096890399E-3</v>
      </c>
      <c r="V873" s="92">
        <v>1.3945121711003601</v>
      </c>
      <c r="W873" s="91">
        <v>2.3860394210714699E-2</v>
      </c>
      <c r="X873" s="92">
        <v>2.3945490369442299</v>
      </c>
      <c r="Y873" s="91">
        <v>-7.2139785934268704E-3</v>
      </c>
      <c r="Z873" s="92">
        <v>17.4287580495002</v>
      </c>
      <c r="AA873" s="91">
        <v>0.190724876511085</v>
      </c>
      <c r="AB873" s="92">
        <v>39.970516011933803</v>
      </c>
      <c r="AC873" s="91">
        <v>0.38538333542062903</v>
      </c>
      <c r="AD873" s="92">
        <v>63.8865294944844</v>
      </c>
      <c r="AE873" s="91">
        <v>0.36324998435913602</v>
      </c>
      <c r="AF873" s="93">
        <v>57.164408130629504</v>
      </c>
      <c r="AG873" s="91">
        <v>-2.46877155113907E-2</v>
      </c>
      <c r="AH873" s="92">
        <v>-3.3750015032637699</v>
      </c>
      <c r="AI873" s="91">
        <v>4.3388439937189098E-2</v>
      </c>
      <c r="AJ873" s="92">
        <v>18.822219673631501</v>
      </c>
      <c r="AK873" s="91">
        <v>0.54655978544906203</v>
      </c>
      <c r="AL873" s="91">
        <v>7.7832911194491303E-2</v>
      </c>
      <c r="AM873" s="92">
        <v>53.304797746008298</v>
      </c>
      <c r="AN873" s="3"/>
      <c r="AO873" s="94">
        <v>3.5471647453959997E-2</v>
      </c>
      <c r="AP873" s="94">
        <v>-4.3240369484046803E-2</v>
      </c>
      <c r="AQ873" s="94">
        <v>0.13602648119747801</v>
      </c>
      <c r="AR873" s="94">
        <v>-0.13065151238159201</v>
      </c>
      <c r="AS873" s="95">
        <v>9</v>
      </c>
      <c r="AT873" s="95">
        <v>3</v>
      </c>
      <c r="AU873" s="95">
        <v>7</v>
      </c>
      <c r="AV873" s="96">
        <v>5</v>
      </c>
      <c r="AW873" s="3"/>
      <c r="AX873" s="97">
        <v>0.15930652662354999</v>
      </c>
      <c r="AY873" s="98">
        <v>1.0717830876456</v>
      </c>
      <c r="AZ873" s="98">
        <v>1.2584206004048599</v>
      </c>
      <c r="BA873" s="98">
        <v>1.56124964895753</v>
      </c>
      <c r="BB873" s="89">
        <v>1.64251664031872E-2</v>
      </c>
      <c r="BC873" s="99">
        <v>-18.790416836971399</v>
      </c>
      <c r="BD873" s="86">
        <v>43896</v>
      </c>
      <c r="BE873" s="86">
        <v>43915</v>
      </c>
      <c r="BF873" s="95"/>
      <c r="BG873" s="86"/>
      <c r="BH873" s="3"/>
    </row>
    <row r="874" spans="1:60" x14ac:dyDescent="0.25">
      <c r="A874" s="3"/>
      <c r="B874" s="81" t="s">
        <v>206</v>
      </c>
      <c r="C874" s="81" t="s">
        <v>5070</v>
      </c>
      <c r="D874" s="81" t="s">
        <v>799</v>
      </c>
      <c r="E874" s="82" t="s">
        <v>1245</v>
      </c>
      <c r="F874" s="82" t="s">
        <v>1102</v>
      </c>
      <c r="G874" s="83" t="s">
        <v>1123</v>
      </c>
      <c r="H874" s="84" t="s">
        <v>1143</v>
      </c>
      <c r="I874" s="85" t="s">
        <v>3651</v>
      </c>
      <c r="J874" s="85" t="s">
        <v>5071</v>
      </c>
      <c r="K874" s="3"/>
      <c r="L874" s="86">
        <v>44029</v>
      </c>
      <c r="M874" s="87">
        <v>1012258.01249981</v>
      </c>
      <c r="N874" s="88">
        <v>1012258.01249981</v>
      </c>
      <c r="O874" s="88">
        <v>1103614.9904727901</v>
      </c>
      <c r="P874" s="89">
        <f t="shared" si="13"/>
        <v>0.91722024550079495</v>
      </c>
      <c r="Q874" s="86">
        <v>43896</v>
      </c>
      <c r="R874" s="90">
        <v>9993131.1506249998</v>
      </c>
      <c r="S874" s="90">
        <v>6245411.0766093703</v>
      </c>
      <c r="T874" s="3"/>
      <c r="U874" s="91">
        <v>2.24071856246155E-3</v>
      </c>
      <c r="V874" s="92">
        <v>1.3968464663776099</v>
      </c>
      <c r="W874" s="91">
        <v>2.45734838172211E-2</v>
      </c>
      <c r="X874" s="92">
        <v>2.46585799759487</v>
      </c>
      <c r="Y874" s="91">
        <v>-3.0144022175591098E-3</v>
      </c>
      <c r="Z874" s="92">
        <v>17.848715687083299</v>
      </c>
      <c r="AA874" s="91">
        <v>0.20088550339452901</v>
      </c>
      <c r="AB874" s="92">
        <v>40.986578700249098</v>
      </c>
      <c r="AC874" s="91">
        <v>0.40644193509826398</v>
      </c>
      <c r="AD874" s="92">
        <v>65.992389462189706</v>
      </c>
      <c r="AE874" s="91">
        <v>0.38594939786184101</v>
      </c>
      <c r="AF874" s="93">
        <v>59.434349480900003</v>
      </c>
      <c r="AG874" s="91">
        <v>-2.43031446580062E-2</v>
      </c>
      <c r="AH874" s="92">
        <v>-3.3365444179253201</v>
      </c>
      <c r="AI874" s="91">
        <v>4.8215405653536401E-2</v>
      </c>
      <c r="AJ874" s="92">
        <v>19.3049162452517</v>
      </c>
      <c r="AK874" s="91"/>
      <c r="AL874" s="91"/>
      <c r="AM874" s="92"/>
      <c r="AN874" s="3"/>
      <c r="AO874" s="94">
        <v>3.5495875719789197E-2</v>
      </c>
      <c r="AP874" s="94">
        <v>-4.3173900832698599E-2</v>
      </c>
      <c r="AQ874" s="94">
        <v>0.13681998391985001</v>
      </c>
      <c r="AR874" s="94">
        <v>-0.130026619041892</v>
      </c>
      <c r="AS874" s="95">
        <v>9</v>
      </c>
      <c r="AT874" s="95">
        <v>3</v>
      </c>
      <c r="AU874" s="95">
        <v>7</v>
      </c>
      <c r="AV874" s="96">
        <v>5</v>
      </c>
      <c r="AW874" s="3"/>
      <c r="AX874" s="97">
        <v>0.159265999450872</v>
      </c>
      <c r="AY874" s="98">
        <v>1.1312232158397799</v>
      </c>
      <c r="AZ874" s="98">
        <v>1.29247516438954</v>
      </c>
      <c r="BA874" s="98">
        <v>1.6513233038258499</v>
      </c>
      <c r="BB874" s="89">
        <v>1.6421561162296702E-2</v>
      </c>
      <c r="BC874" s="99">
        <v>-18.754678488010502</v>
      </c>
      <c r="BD874" s="86">
        <v>43896</v>
      </c>
      <c r="BE874" s="86">
        <v>43915</v>
      </c>
      <c r="BF874" s="95"/>
      <c r="BG874" s="86"/>
      <c r="BH874" s="3"/>
    </row>
    <row r="875" spans="1:60" x14ac:dyDescent="0.25">
      <c r="A875" s="3"/>
      <c r="B875" s="81" t="s">
        <v>207</v>
      </c>
      <c r="C875" s="81" t="s">
        <v>5072</v>
      </c>
      <c r="D875" s="81" t="s">
        <v>799</v>
      </c>
      <c r="E875" s="82" t="s">
        <v>1208</v>
      </c>
      <c r="F875" s="82" t="s">
        <v>1102</v>
      </c>
      <c r="G875" s="83" t="s">
        <v>1123</v>
      </c>
      <c r="H875" s="84" t="s">
        <v>1143</v>
      </c>
      <c r="I875" s="85" t="s">
        <v>3651</v>
      </c>
      <c r="J875" s="85" t="s">
        <v>5073</v>
      </c>
      <c r="K875" s="3"/>
      <c r="L875" s="86">
        <v>44029</v>
      </c>
      <c r="M875" s="87">
        <v>1009536.01875019</v>
      </c>
      <c r="N875" s="88">
        <v>1009536.01875019</v>
      </c>
      <c r="O875" s="88">
        <v>1112515.1024150799</v>
      </c>
      <c r="P875" s="89">
        <f t="shared" si="13"/>
        <v>0.90743578811528947</v>
      </c>
      <c r="Q875" s="86">
        <v>43910</v>
      </c>
      <c r="R875" s="90">
        <v>0</v>
      </c>
      <c r="S875" s="90">
        <v>4969.2853557205199</v>
      </c>
      <c r="T875" s="3"/>
      <c r="U875" s="91">
        <v>-4.6962062242528202E-4</v>
      </c>
      <c r="V875" s="92">
        <v>1.12581254788893</v>
      </c>
      <c r="W875" s="91">
        <v>1.07816711588384E-2</v>
      </c>
      <c r="X875" s="92">
        <v>1.0866767317566</v>
      </c>
      <c r="Y875" s="91">
        <v>1.8283852281456299E-2</v>
      </c>
      <c r="Z875" s="92">
        <v>19.9785411369812</v>
      </c>
      <c r="AA875" s="91">
        <v>0.18873016838362699</v>
      </c>
      <c r="AB875" s="92">
        <v>39.771045199187903</v>
      </c>
      <c r="AC875" s="91">
        <v>0.37960198661661698</v>
      </c>
      <c r="AD875" s="92">
        <v>63.308394614083198</v>
      </c>
      <c r="AE875" s="91">
        <v>0.35417805459292101</v>
      </c>
      <c r="AF875" s="93">
        <v>56.257215154008001</v>
      </c>
      <c r="AG875" s="91">
        <v>-3.5352050565961697E-2</v>
      </c>
      <c r="AH875" s="92">
        <v>-4.4414350087245102</v>
      </c>
      <c r="AI875" s="91">
        <v>5.7586419919971397E-2</v>
      </c>
      <c r="AJ875" s="92">
        <v>20.242017671902399</v>
      </c>
      <c r="AK875" s="91">
        <v>0.44947690646978999</v>
      </c>
      <c r="AL875" s="91">
        <v>7.7770318668626701E-2</v>
      </c>
      <c r="AM875" s="92">
        <v>38.291484732006197</v>
      </c>
      <c r="AN875" s="3"/>
      <c r="AO875" s="94">
        <v>3.5464980801407399E-2</v>
      </c>
      <c r="AP875" s="94">
        <v>-2.4179247574466E-2</v>
      </c>
      <c r="AQ875" s="94">
        <v>0.13578614021214899</v>
      </c>
      <c r="AR875" s="94">
        <v>-9.9818289421818904E-2</v>
      </c>
      <c r="AS875" s="95">
        <v>8</v>
      </c>
      <c r="AT875" s="95">
        <v>4</v>
      </c>
      <c r="AU875" s="95">
        <v>7</v>
      </c>
      <c r="AV875" s="96">
        <v>5</v>
      </c>
      <c r="AW875" s="3"/>
      <c r="AX875" s="97">
        <v>0.13685698684683301</v>
      </c>
      <c r="AY875" s="98">
        <v>1.2337948026124601</v>
      </c>
      <c r="AZ875" s="98">
        <v>1.15764463765117</v>
      </c>
      <c r="BA875" s="98">
        <v>1.9436637180824601</v>
      </c>
      <c r="BB875" s="89">
        <v>1.41619358235585E-2</v>
      </c>
      <c r="BC875" s="99">
        <v>-11.8525517670932</v>
      </c>
      <c r="BD875" s="86">
        <v>43910</v>
      </c>
      <c r="BE875" s="86">
        <v>43990</v>
      </c>
      <c r="BF875" s="95"/>
      <c r="BG875" s="86"/>
      <c r="BH875" s="3"/>
    </row>
    <row r="876" spans="1:60" x14ac:dyDescent="0.25">
      <c r="A876" s="3"/>
      <c r="B876" s="81" t="s">
        <v>1940</v>
      </c>
      <c r="C876" s="81" t="s">
        <v>5074</v>
      </c>
      <c r="D876" s="81" t="s">
        <v>800</v>
      </c>
      <c r="E876" s="82" t="s">
        <v>1192</v>
      </c>
      <c r="F876" s="82" t="s">
        <v>1105</v>
      </c>
      <c r="G876" s="83" t="s">
        <v>1123</v>
      </c>
      <c r="H876" s="84" t="s">
        <v>1131</v>
      </c>
      <c r="I876" s="85" t="s">
        <v>3480</v>
      </c>
      <c r="J876" s="85" t="s">
        <v>1096</v>
      </c>
      <c r="K876" s="3"/>
      <c r="L876" s="86">
        <v>44029</v>
      </c>
      <c r="M876" s="87">
        <v>1025.7025000005999</v>
      </c>
      <c r="N876" s="88">
        <v>1025.7025000005999</v>
      </c>
      <c r="O876" s="88"/>
      <c r="P876" s="89" t="str">
        <f t="shared" si="13"/>
        <v/>
      </c>
      <c r="Q876" s="86"/>
      <c r="R876" s="90">
        <v>3998245.0189999999</v>
      </c>
      <c r="S876" s="90"/>
      <c r="T876" s="3"/>
      <c r="U876" s="91">
        <v>-8.6801632005517604E-4</v>
      </c>
      <c r="V876" s="92">
        <v>1.08597297812594</v>
      </c>
      <c r="W876" s="91">
        <v>-2.0723220941363299E-3</v>
      </c>
      <c r="X876" s="92">
        <v>-0.19872259354087901</v>
      </c>
      <c r="Y876" s="91">
        <v>2.5535952961945399E-2</v>
      </c>
      <c r="Z876" s="92">
        <v>20.703751205030098</v>
      </c>
      <c r="AA876" s="91"/>
      <c r="AB876" s="92"/>
      <c r="AC876" s="91"/>
      <c r="AD876" s="92"/>
      <c r="AE876" s="91"/>
      <c r="AF876" s="93"/>
      <c r="AG876" s="91">
        <v>-2.0550396866383402E-3</v>
      </c>
      <c r="AH876" s="92">
        <v>-1.1117339207885399</v>
      </c>
      <c r="AI876" s="91"/>
      <c r="AJ876" s="92"/>
      <c r="AK876" s="91">
        <v>2.57025000009889E-2</v>
      </c>
      <c r="AL876" s="91">
        <v>5.0029495823764598E-2</v>
      </c>
      <c r="AM876" s="92">
        <v>20.9149642574775</v>
      </c>
      <c r="AN876" s="3"/>
      <c r="AO876" s="94">
        <v>6.02096115289896E-3</v>
      </c>
      <c r="AP876" s="94">
        <v>-4.6013051432964901E-3</v>
      </c>
      <c r="AQ876" s="94">
        <v>1.7870965573820299E-2</v>
      </c>
      <c r="AR876" s="94">
        <v>-3.4989000068890198E-3</v>
      </c>
      <c r="AS876" s="95"/>
      <c r="AT876" s="95"/>
      <c r="AU876" s="95"/>
      <c r="AV876" s="96"/>
      <c r="AW876" s="3"/>
      <c r="AX876" s="97"/>
      <c r="AY876" s="98"/>
      <c r="AZ876" s="98"/>
      <c r="BA876" s="98"/>
      <c r="BB876" s="89"/>
      <c r="BC876" s="99">
        <v>-1.08813923862908</v>
      </c>
      <c r="BD876" s="86">
        <v>43907</v>
      </c>
      <c r="BE876" s="86">
        <v>43913</v>
      </c>
      <c r="BF876" s="95">
        <v>13</v>
      </c>
      <c r="BG876" s="86">
        <v>43924</v>
      </c>
      <c r="BH876" s="3"/>
    </row>
    <row r="877" spans="1:60" x14ac:dyDescent="0.25">
      <c r="A877" s="3"/>
      <c r="B877" s="81" t="s">
        <v>1941</v>
      </c>
      <c r="C877" s="81" t="s">
        <v>5075</v>
      </c>
      <c r="D877" s="81" t="s">
        <v>800</v>
      </c>
      <c r="E877" s="82" t="s">
        <v>1170</v>
      </c>
      <c r="F877" s="82" t="s">
        <v>1105</v>
      </c>
      <c r="G877" s="83" t="s">
        <v>1123</v>
      </c>
      <c r="H877" s="84" t="s">
        <v>1131</v>
      </c>
      <c r="I877" s="85" t="s">
        <v>3480</v>
      </c>
      <c r="J877" s="85" t="s">
        <v>5076</v>
      </c>
      <c r="K877" s="3"/>
      <c r="L877" s="86">
        <v>44029</v>
      </c>
      <c r="M877" s="87">
        <v>2577.5544000007199</v>
      </c>
      <c r="N877" s="88">
        <v>2577.5544000007199</v>
      </c>
      <c r="O877" s="88">
        <v>2584.19330000132</v>
      </c>
      <c r="P877" s="89">
        <f t="shared" si="13"/>
        <v>0.99743095843465079</v>
      </c>
      <c r="Q877" s="86">
        <v>44004</v>
      </c>
      <c r="R877" s="90">
        <v>675031.64599999995</v>
      </c>
      <c r="S877" s="90">
        <v>671991.49748437502</v>
      </c>
      <c r="T877" s="3"/>
      <c r="U877" s="91">
        <v>-8.6251557513605803E-4</v>
      </c>
      <c r="V877" s="92">
        <v>1.08652305261785</v>
      </c>
      <c r="W877" s="91">
        <v>-1.90870524875209E-3</v>
      </c>
      <c r="X877" s="92">
        <v>-0.182360909002455</v>
      </c>
      <c r="Y877" s="91">
        <v>2.65567718524835E-2</v>
      </c>
      <c r="Z877" s="92">
        <v>20.805833094083901</v>
      </c>
      <c r="AA877" s="91">
        <v>3.9148399273472002E-2</v>
      </c>
      <c r="AB877" s="92">
        <v>24.812868288136102</v>
      </c>
      <c r="AC877" s="91">
        <v>8.5569499640841998E-2</v>
      </c>
      <c r="AD877" s="92">
        <v>33.905145916505703</v>
      </c>
      <c r="AE877" s="91">
        <v>0.115716128331842</v>
      </c>
      <c r="AF877" s="93">
        <v>32.411022527900101</v>
      </c>
      <c r="AG877" s="91">
        <v>-1.96234648956306E-3</v>
      </c>
      <c r="AH877" s="92">
        <v>-1.10246460108101</v>
      </c>
      <c r="AI877" s="91">
        <v>2.9092910575855099E-2</v>
      </c>
      <c r="AJ877" s="92">
        <v>17.392666737490799</v>
      </c>
      <c r="AK877" s="91">
        <v>0.48570776413718703</v>
      </c>
      <c r="AL877" s="91">
        <v>4.5816326944986899E-2</v>
      </c>
      <c r="AM877" s="92">
        <v>53.4057842032053</v>
      </c>
      <c r="AN877" s="3"/>
      <c r="AO877" s="94">
        <v>6.0264870753599098E-3</v>
      </c>
      <c r="AP877" s="94">
        <v>-4.5959265271449104E-3</v>
      </c>
      <c r="AQ877" s="94">
        <v>1.8037848441963399E-2</v>
      </c>
      <c r="AR877" s="94">
        <v>-3.34103658587992E-3</v>
      </c>
      <c r="AS877" s="95">
        <v>8</v>
      </c>
      <c r="AT877" s="95">
        <v>4</v>
      </c>
      <c r="AU877" s="95">
        <v>7</v>
      </c>
      <c r="AV877" s="96">
        <v>5</v>
      </c>
      <c r="AW877" s="3"/>
      <c r="AX877" s="97">
        <v>1.39378362308889E-2</v>
      </c>
      <c r="AY877" s="98">
        <v>0.72353298957113998</v>
      </c>
      <c r="AZ877" s="98">
        <v>0.68601974188641202</v>
      </c>
      <c r="BA877" s="98">
        <v>1.0864414421375801</v>
      </c>
      <c r="BB877" s="89">
        <v>1.44032488689163E-3</v>
      </c>
      <c r="BC877" s="99">
        <v>-1.08489289570207</v>
      </c>
      <c r="BD877" s="86">
        <v>43907</v>
      </c>
      <c r="BE877" s="86">
        <v>43913</v>
      </c>
      <c r="BF877" s="95">
        <v>13</v>
      </c>
      <c r="BG877" s="86">
        <v>43924</v>
      </c>
      <c r="BH877" s="3"/>
    </row>
    <row r="878" spans="1:60" x14ac:dyDescent="0.25">
      <c r="A878" s="3"/>
      <c r="B878" s="81" t="s">
        <v>1942</v>
      </c>
      <c r="C878" s="81" t="s">
        <v>5077</v>
      </c>
      <c r="D878" s="81" t="s">
        <v>800</v>
      </c>
      <c r="E878" s="82" t="s">
        <v>1226</v>
      </c>
      <c r="F878" s="82" t="s">
        <v>1105</v>
      </c>
      <c r="G878" s="83" t="s">
        <v>1123</v>
      </c>
      <c r="H878" s="84" t="s">
        <v>1131</v>
      </c>
      <c r="I878" s="85" t="s">
        <v>3480</v>
      </c>
      <c r="J878" s="85" t="s">
        <v>5078</v>
      </c>
      <c r="K878" s="3"/>
      <c r="L878" s="86">
        <v>44029</v>
      </c>
      <c r="M878" s="87">
        <v>1000</v>
      </c>
      <c r="N878" s="88">
        <v>1000</v>
      </c>
      <c r="O878" s="88">
        <v>1000</v>
      </c>
      <c r="P878" s="89">
        <f t="shared" si="13"/>
        <v>1</v>
      </c>
      <c r="Q878" s="86">
        <v>44029</v>
      </c>
      <c r="R878" s="90">
        <v>0</v>
      </c>
      <c r="S878" s="90">
        <v>0</v>
      </c>
      <c r="T878" s="3"/>
      <c r="U878" s="91">
        <v>0</v>
      </c>
      <c r="V878" s="92">
        <v>1.17277461013146</v>
      </c>
      <c r="W878" s="91">
        <v>0</v>
      </c>
      <c r="X878" s="92">
        <v>8.5096158727537806E-3</v>
      </c>
      <c r="Y878" s="91">
        <v>0</v>
      </c>
      <c r="Z878" s="92">
        <v>18.1501559088356</v>
      </c>
      <c r="AA878" s="91">
        <v>0</v>
      </c>
      <c r="AB878" s="92">
        <v>20.8980283607962</v>
      </c>
      <c r="AC878" s="91">
        <v>0</v>
      </c>
      <c r="AD878" s="92">
        <v>25.348195952392398</v>
      </c>
      <c r="AE878" s="91">
        <v>0</v>
      </c>
      <c r="AF878" s="93">
        <v>20.8394096946868</v>
      </c>
      <c r="AG878" s="91">
        <v>0</v>
      </c>
      <c r="AH878" s="92">
        <v>-0.90622995212470403</v>
      </c>
      <c r="AI878" s="91">
        <v>0</v>
      </c>
      <c r="AJ878" s="92">
        <v>14.483375679905301</v>
      </c>
      <c r="AK878" s="91">
        <v>0</v>
      </c>
      <c r="AL878" s="91">
        <v>0</v>
      </c>
      <c r="AM878" s="92">
        <v>4.8350077894647301</v>
      </c>
      <c r="AN878" s="3"/>
      <c r="AO878" s="94">
        <v>0</v>
      </c>
      <c r="AP878" s="94">
        <v>0</v>
      </c>
      <c r="AQ878" s="94">
        <v>0</v>
      </c>
      <c r="AR878" s="94">
        <v>0</v>
      </c>
      <c r="AS878" s="95">
        <v>0</v>
      </c>
      <c r="AT878" s="95">
        <v>0</v>
      </c>
      <c r="AU878" s="95">
        <v>7</v>
      </c>
      <c r="AV878" s="96">
        <v>5</v>
      </c>
      <c r="AW878" s="3"/>
      <c r="AX878" s="97">
        <v>0</v>
      </c>
      <c r="AY878" s="98">
        <v>-113.07365610974399</v>
      </c>
      <c r="AZ878" s="98">
        <v>0.54787164163735702</v>
      </c>
      <c r="BA878" s="98">
        <v>-15.957369743191499</v>
      </c>
      <c r="BB878" s="89">
        <v>0</v>
      </c>
      <c r="BC878" s="99">
        <v>0</v>
      </c>
      <c r="BD878" s="86">
        <v>43664</v>
      </c>
      <c r="BE878" s="86"/>
      <c r="BF878" s="95"/>
      <c r="BG878" s="86"/>
      <c r="BH878" s="3"/>
    </row>
    <row r="879" spans="1:60" x14ac:dyDescent="0.25">
      <c r="A879" s="3"/>
      <c r="B879" s="81" t="s">
        <v>1943</v>
      </c>
      <c r="C879" s="81" t="s">
        <v>5079</v>
      </c>
      <c r="D879" s="81" t="s">
        <v>800</v>
      </c>
      <c r="E879" s="82" t="s">
        <v>1193</v>
      </c>
      <c r="F879" s="82" t="s">
        <v>1105</v>
      </c>
      <c r="G879" s="83" t="s">
        <v>1123</v>
      </c>
      <c r="H879" s="84" t="s">
        <v>1131</v>
      </c>
      <c r="I879" s="85" t="s">
        <v>3480</v>
      </c>
      <c r="J879" s="85" t="s">
        <v>1096</v>
      </c>
      <c r="K879" s="3"/>
      <c r="L879" s="86">
        <v>44029</v>
      </c>
      <c r="M879" s="87">
        <v>1040.56100000069</v>
      </c>
      <c r="N879" s="88">
        <v>1040.56100000069</v>
      </c>
      <c r="O879" s="88"/>
      <c r="P879" s="89" t="str">
        <f t="shared" si="13"/>
        <v/>
      </c>
      <c r="Q879" s="86"/>
      <c r="R879" s="90">
        <v>2079107.4569999999</v>
      </c>
      <c r="S879" s="90"/>
      <c r="T879" s="3"/>
      <c r="U879" s="91">
        <v>-8.4056981268076903E-4</v>
      </c>
      <c r="V879" s="92">
        <v>1.08871762886338</v>
      </c>
      <c r="W879" s="91">
        <v>-1.2539023673525699E-3</v>
      </c>
      <c r="X879" s="92">
        <v>-0.116880620862503</v>
      </c>
      <c r="Y879" s="91">
        <v>3.06488378682843E-2</v>
      </c>
      <c r="Z879" s="92">
        <v>21.215039695671301</v>
      </c>
      <c r="AA879" s="91"/>
      <c r="AB879" s="92"/>
      <c r="AC879" s="91"/>
      <c r="AD879" s="92"/>
      <c r="AE879" s="91"/>
      <c r="AF879" s="93"/>
      <c r="AG879" s="91">
        <v>-1.59131545569835E-3</v>
      </c>
      <c r="AH879" s="92">
        <v>-1.06536149769454</v>
      </c>
      <c r="AI879" s="91">
        <v>3.3579070024643401E-2</v>
      </c>
      <c r="AJ879" s="92">
        <v>17.8412826823769</v>
      </c>
      <c r="AK879" s="91">
        <v>4.05609999997978E-2</v>
      </c>
      <c r="AL879" s="91">
        <v>4.19183663725562E-2</v>
      </c>
      <c r="AM879" s="92">
        <v>21.2837481043825</v>
      </c>
      <c r="AN879" s="3"/>
      <c r="AO879" s="94">
        <v>6.0485328140202901E-3</v>
      </c>
      <c r="AP879" s="94">
        <v>-4.5741270077996896E-3</v>
      </c>
      <c r="AQ879" s="94">
        <v>1.87056129889243E-2</v>
      </c>
      <c r="AR879" s="94">
        <v>-2.7090525491075801E-3</v>
      </c>
      <c r="AS879" s="95"/>
      <c r="AT879" s="95"/>
      <c r="AU879" s="95"/>
      <c r="AV879" s="96"/>
      <c r="AW879" s="3"/>
      <c r="AX879" s="97">
        <v>1.4360739220173901E-2</v>
      </c>
      <c r="AY879" s="98">
        <v>0.97853208912420098</v>
      </c>
      <c r="AZ879" s="98">
        <v>0.55988432455978898</v>
      </c>
      <c r="BA879" s="98">
        <v>1.48727103767305</v>
      </c>
      <c r="BB879" s="89">
        <v>1.48407252409925E-3</v>
      </c>
      <c r="BC879" s="99">
        <v>-1.07191980724201</v>
      </c>
      <c r="BD879" s="86">
        <v>43907</v>
      </c>
      <c r="BE879" s="86">
        <v>43913</v>
      </c>
      <c r="BF879" s="95">
        <v>12</v>
      </c>
      <c r="BG879" s="86">
        <v>43923</v>
      </c>
      <c r="BH879" s="3"/>
    </row>
    <row r="880" spans="1:60" x14ac:dyDescent="0.25">
      <c r="A880" s="3"/>
      <c r="B880" s="81" t="s">
        <v>208</v>
      </c>
      <c r="C880" s="81" t="s">
        <v>5080</v>
      </c>
      <c r="D880" s="81" t="s">
        <v>800</v>
      </c>
      <c r="E880" s="82" t="s">
        <v>1194</v>
      </c>
      <c r="F880" s="82" t="s">
        <v>1105</v>
      </c>
      <c r="G880" s="83" t="s">
        <v>1123</v>
      </c>
      <c r="H880" s="84" t="s">
        <v>1131</v>
      </c>
      <c r="I880" s="85" t="s">
        <v>3480</v>
      </c>
      <c r="J880" s="85" t="s">
        <v>1096</v>
      </c>
      <c r="K880" s="3"/>
      <c r="L880" s="86">
        <v>44029</v>
      </c>
      <c r="M880" s="87">
        <v>1055.5139000006</v>
      </c>
      <c r="N880" s="88">
        <v>1055.5139000006</v>
      </c>
      <c r="O880" s="88">
        <v>1058.2686000000699</v>
      </c>
      <c r="P880" s="89">
        <f t="shared" si="13"/>
        <v>0.9973969746438005</v>
      </c>
      <c r="Q880" s="86">
        <v>44004</v>
      </c>
      <c r="R880" s="90">
        <v>7682317.0719999997</v>
      </c>
      <c r="S880" s="90">
        <v>4831441.3536718702</v>
      </c>
      <c r="T880" s="3"/>
      <c r="U880" s="91">
        <v>-8.6385564827651305E-4</v>
      </c>
      <c r="V880" s="92">
        <v>1.0863890453038001</v>
      </c>
      <c r="W880" s="91">
        <v>-1.94955311417289E-3</v>
      </c>
      <c r="X880" s="92">
        <v>-0.186445695544535</v>
      </c>
      <c r="Y880" s="91">
        <v>2.63016600692936E-2</v>
      </c>
      <c r="Z880" s="92">
        <v>20.780321915779499</v>
      </c>
      <c r="AA880" s="91">
        <v>3.8628296606475501E-2</v>
      </c>
      <c r="AB880" s="92">
        <v>24.760858021443699</v>
      </c>
      <c r="AC880" s="91">
        <v>5.1137384387402597E-2</v>
      </c>
      <c r="AD880" s="92">
        <v>30.461934391147199</v>
      </c>
      <c r="AE880" s="91"/>
      <c r="AF880" s="93"/>
      <c r="AG880" s="91">
        <v>-1.9855073751387001E-3</v>
      </c>
      <c r="AH880" s="92">
        <v>-1.1047806896385699</v>
      </c>
      <c r="AI880" s="91">
        <v>2.8813213550165501E-2</v>
      </c>
      <c r="AJ880" s="92">
        <v>17.364697034936398</v>
      </c>
      <c r="AK880" s="91">
        <v>5.5513900000733002E-2</v>
      </c>
      <c r="AL880" s="91">
        <v>2.0045191049575799E-2</v>
      </c>
      <c r="AM880" s="92">
        <v>25.7029077285551</v>
      </c>
      <c r="AN880" s="3"/>
      <c r="AO880" s="94">
        <v>6.0251079048612198E-3</v>
      </c>
      <c r="AP880" s="94">
        <v>-4.5972889065524197E-3</v>
      </c>
      <c r="AQ880" s="94">
        <v>1.7996180309637601E-2</v>
      </c>
      <c r="AR880" s="94">
        <v>-3.38054532858223E-3</v>
      </c>
      <c r="AS880" s="95">
        <v>8</v>
      </c>
      <c r="AT880" s="95">
        <v>4</v>
      </c>
      <c r="AU880" s="95">
        <v>7</v>
      </c>
      <c r="AV880" s="96">
        <v>5</v>
      </c>
      <c r="AW880" s="3"/>
      <c r="AX880" s="97">
        <v>1.3936461890316399E-2</v>
      </c>
      <c r="AY880" s="98">
        <v>0.68953850783054804</v>
      </c>
      <c r="AZ880" s="98">
        <v>0.68429288707466196</v>
      </c>
      <c r="BA880" s="98">
        <v>1.0341595095214899</v>
      </c>
      <c r="BB880" s="89">
        <v>1.44018038945887E-3</v>
      </c>
      <c r="BC880" s="99">
        <v>-1.08570838670857</v>
      </c>
      <c r="BD880" s="86">
        <v>43907</v>
      </c>
      <c r="BE880" s="86">
        <v>43913</v>
      </c>
      <c r="BF880" s="95">
        <v>13</v>
      </c>
      <c r="BG880" s="86">
        <v>43924</v>
      </c>
      <c r="BH880" s="3"/>
    </row>
    <row r="881" spans="1:60" x14ac:dyDescent="0.25">
      <c r="A881" s="3"/>
      <c r="B881" s="81" t="s">
        <v>1944</v>
      </c>
      <c r="C881" s="81" t="s">
        <v>5081</v>
      </c>
      <c r="D881" s="81" t="s">
        <v>800</v>
      </c>
      <c r="E881" s="82" t="s">
        <v>1195</v>
      </c>
      <c r="F881" s="82" t="s">
        <v>1105</v>
      </c>
      <c r="G881" s="83" t="s">
        <v>1123</v>
      </c>
      <c r="H881" s="84" t="s">
        <v>1131</v>
      </c>
      <c r="I881" s="85" t="s">
        <v>3480</v>
      </c>
      <c r="J881" s="85" t="s">
        <v>5082</v>
      </c>
      <c r="K881" s="3"/>
      <c r="L881" s="86">
        <v>44029</v>
      </c>
      <c r="M881" s="87">
        <v>2167.7347999997401</v>
      </c>
      <c r="N881" s="88">
        <v>2167.7347999997401</v>
      </c>
      <c r="O881" s="88">
        <v>2174.6396999992398</v>
      </c>
      <c r="P881" s="89">
        <f t="shared" si="13"/>
        <v>0.99682480734647572</v>
      </c>
      <c r="Q881" s="86">
        <v>44004</v>
      </c>
      <c r="R881" s="90">
        <v>66159406.039999999</v>
      </c>
      <c r="S881" s="90">
        <v>47666162.004000001</v>
      </c>
      <c r="T881" s="3"/>
      <c r="U881" s="91">
        <v>-8.8677537587500399E-4</v>
      </c>
      <c r="V881" s="92">
        <v>1.08409707254395</v>
      </c>
      <c r="W881" s="91">
        <v>-2.63652714602358E-3</v>
      </c>
      <c r="X881" s="92">
        <v>-0.255143098729604</v>
      </c>
      <c r="Y881" s="91">
        <v>2.2023481598807799E-2</v>
      </c>
      <c r="Z881" s="92">
        <v>20.352504068723601</v>
      </c>
      <c r="AA881" s="91">
        <v>2.9929282523880801E-2</v>
      </c>
      <c r="AB881" s="92">
        <v>23.890956613177</v>
      </c>
      <c r="AC881" s="91">
        <v>6.6404860450347797E-2</v>
      </c>
      <c r="AD881" s="92">
        <v>31.988681997434501</v>
      </c>
      <c r="AE881" s="91">
        <v>8.6307627138012294E-2</v>
      </c>
      <c r="AF881" s="93">
        <v>29.470172408502499</v>
      </c>
      <c r="AG881" s="91">
        <v>-2.3748500334477298E-3</v>
      </c>
      <c r="AH881" s="92">
        <v>-1.1437149554694801</v>
      </c>
      <c r="AI881" s="91">
        <v>2.4124967601892401E-2</v>
      </c>
      <c r="AJ881" s="92">
        <v>16.895872440101801</v>
      </c>
      <c r="AK881" s="91">
        <v>0.35988281494995999</v>
      </c>
      <c r="AL881" s="91">
        <v>3.5396253757426201E-2</v>
      </c>
      <c r="AM881" s="92">
        <v>40.823289284482598</v>
      </c>
      <c r="AN881" s="3"/>
      <c r="AO881" s="94">
        <v>6.00200904409576E-3</v>
      </c>
      <c r="AP881" s="94">
        <v>-4.6201326158552504E-3</v>
      </c>
      <c r="AQ881" s="94">
        <v>1.7295385936449699E-2</v>
      </c>
      <c r="AR881" s="94">
        <v>-4.0436298140775796E-3</v>
      </c>
      <c r="AS881" s="95">
        <v>8</v>
      </c>
      <c r="AT881" s="95">
        <v>4</v>
      </c>
      <c r="AU881" s="95">
        <v>7</v>
      </c>
      <c r="AV881" s="96">
        <v>5</v>
      </c>
      <c r="AW881" s="3"/>
      <c r="AX881" s="97">
        <v>1.39165611087083E-2</v>
      </c>
      <c r="AY881" s="98">
        <v>0.120162922138888</v>
      </c>
      <c r="AZ881" s="98">
        <v>0.65541182353808802</v>
      </c>
      <c r="BA881" s="98">
        <v>0.176601537894612</v>
      </c>
      <c r="BB881" s="89">
        <v>1.4380823946930799E-3</v>
      </c>
      <c r="BC881" s="99">
        <v>-1.1238421716170699</v>
      </c>
      <c r="BD881" s="86">
        <v>43747</v>
      </c>
      <c r="BE881" s="86">
        <v>43783</v>
      </c>
      <c r="BF881" s="95">
        <v>108</v>
      </c>
      <c r="BG881" s="86">
        <v>43899</v>
      </c>
      <c r="BH881" s="3"/>
    </row>
    <row r="882" spans="1:60" x14ac:dyDescent="0.25">
      <c r="A882" s="3"/>
      <c r="B882" s="81" t="s">
        <v>1945</v>
      </c>
      <c r="C882" s="81" t="s">
        <v>5083</v>
      </c>
      <c r="D882" s="81" t="s">
        <v>800</v>
      </c>
      <c r="E882" s="82" t="s">
        <v>1196</v>
      </c>
      <c r="F882" s="82" t="s">
        <v>1105</v>
      </c>
      <c r="G882" s="83" t="s">
        <v>1123</v>
      </c>
      <c r="H882" s="84" t="s">
        <v>1131</v>
      </c>
      <c r="I882" s="85" t="s">
        <v>3480</v>
      </c>
      <c r="J882" s="85" t="s">
        <v>5084</v>
      </c>
      <c r="K882" s="3"/>
      <c r="L882" s="86">
        <v>44029</v>
      </c>
      <c r="M882" s="87">
        <v>1187.3000000007501</v>
      </c>
      <c r="N882" s="88">
        <v>1187.3000000007501</v>
      </c>
      <c r="O882" s="88">
        <v>1187.3000000007501</v>
      </c>
      <c r="P882" s="89">
        <f t="shared" si="13"/>
        <v>1</v>
      </c>
      <c r="Q882" s="86">
        <v>44029</v>
      </c>
      <c r="R882" s="90">
        <v>0</v>
      </c>
      <c r="S882" s="90">
        <v>0</v>
      </c>
      <c r="T882" s="3"/>
      <c r="U882" s="91">
        <v>0</v>
      </c>
      <c r="V882" s="92">
        <v>1.17277461013146</v>
      </c>
      <c r="W882" s="91">
        <v>0</v>
      </c>
      <c r="X882" s="92">
        <v>8.5096158727537806E-3</v>
      </c>
      <c r="Y882" s="91">
        <v>0</v>
      </c>
      <c r="Z882" s="92">
        <v>18.1501559088356</v>
      </c>
      <c r="AA882" s="91">
        <v>0</v>
      </c>
      <c r="AB882" s="92">
        <v>20.8980283607962</v>
      </c>
      <c r="AC882" s="91">
        <v>0</v>
      </c>
      <c r="AD882" s="92">
        <v>25.348195952392398</v>
      </c>
      <c r="AE882" s="91">
        <v>0</v>
      </c>
      <c r="AF882" s="93">
        <v>20.8394096946868</v>
      </c>
      <c r="AG882" s="91">
        <v>0</v>
      </c>
      <c r="AH882" s="92">
        <v>-0.90622995212470403</v>
      </c>
      <c r="AI882" s="91">
        <v>0</v>
      </c>
      <c r="AJ882" s="92">
        <v>14.483375679905301</v>
      </c>
      <c r="AK882" s="91">
        <v>0.18730000000156</v>
      </c>
      <c r="AL882" s="91">
        <v>1.9616881774709299E-2</v>
      </c>
      <c r="AM882" s="92">
        <v>23.5650077896134</v>
      </c>
      <c r="AN882" s="3"/>
      <c r="AO882" s="94">
        <v>0</v>
      </c>
      <c r="AP882" s="94">
        <v>0</v>
      </c>
      <c r="AQ882" s="94">
        <v>0</v>
      </c>
      <c r="AR882" s="94">
        <v>0</v>
      </c>
      <c r="AS882" s="95">
        <v>0</v>
      </c>
      <c r="AT882" s="95">
        <v>0</v>
      </c>
      <c r="AU882" s="95">
        <v>7</v>
      </c>
      <c r="AV882" s="96">
        <v>5</v>
      </c>
      <c r="AW882" s="3"/>
      <c r="AX882" s="97">
        <v>0</v>
      </c>
      <c r="AY882" s="98">
        <v>-113.07365610974399</v>
      </c>
      <c r="AZ882" s="98">
        <v>0.54787164163735702</v>
      </c>
      <c r="BA882" s="98">
        <v>-15.957369743191499</v>
      </c>
      <c r="BB882" s="89">
        <v>0</v>
      </c>
      <c r="BC882" s="99">
        <v>0</v>
      </c>
      <c r="BD882" s="86">
        <v>43664</v>
      </c>
      <c r="BE882" s="86"/>
      <c r="BF882" s="95"/>
      <c r="BG882" s="86"/>
      <c r="BH882" s="3"/>
    </row>
    <row r="883" spans="1:60" x14ac:dyDescent="0.25">
      <c r="A883" s="3"/>
      <c r="B883" s="81" t="s">
        <v>5085</v>
      </c>
      <c r="C883" s="81" t="s">
        <v>5086</v>
      </c>
      <c r="D883" s="81" t="s">
        <v>800</v>
      </c>
      <c r="E883" s="82" t="s">
        <v>1166</v>
      </c>
      <c r="F883" s="82" t="s">
        <v>1105</v>
      </c>
      <c r="G883" s="83" t="s">
        <v>1123</v>
      </c>
      <c r="H883" s="84" t="s">
        <v>1131</v>
      </c>
      <c r="I883" s="85" t="s">
        <v>3480</v>
      </c>
      <c r="J883" s="85" t="s">
        <v>1096</v>
      </c>
      <c r="K883" s="3"/>
      <c r="L883" s="86">
        <v>44029</v>
      </c>
      <c r="M883" s="87">
        <v>998.17310000024702</v>
      </c>
      <c r="N883" s="88">
        <v>998.17310000024702</v>
      </c>
      <c r="O883" s="88"/>
      <c r="P883" s="89" t="str">
        <f t="shared" si="13"/>
        <v/>
      </c>
      <c r="Q883" s="86"/>
      <c r="R883" s="90">
        <v>798908.84699999995</v>
      </c>
      <c r="S883" s="90"/>
      <c r="T883" s="3"/>
      <c r="U883" s="91">
        <v>-8.5983223198127202E-4</v>
      </c>
      <c r="V883" s="92">
        <v>1.0867913869333301</v>
      </c>
      <c r="W883" s="91">
        <v>-1.82690000019647E-3</v>
      </c>
      <c r="X883" s="92">
        <v>-0.17418038414689399</v>
      </c>
      <c r="Y883" s="91"/>
      <c r="Z883" s="92"/>
      <c r="AA883" s="91"/>
      <c r="AB883" s="92"/>
      <c r="AC883" s="91"/>
      <c r="AD883" s="92"/>
      <c r="AE883" s="91"/>
      <c r="AF883" s="93"/>
      <c r="AG883" s="91">
        <v>-1.91602889844944E-3</v>
      </c>
      <c r="AH883" s="92">
        <v>-1.0978328419696499</v>
      </c>
      <c r="AI883" s="91"/>
      <c r="AJ883" s="92"/>
      <c r="AK883" s="91">
        <v>-1.82690000019647E-3</v>
      </c>
      <c r="AL883" s="91">
        <v>-2.0727615173200299E-2</v>
      </c>
      <c r="AM883" s="92">
        <v>-0.17418038414689399</v>
      </c>
      <c r="AN883" s="3"/>
      <c r="AO883" s="94">
        <v>9.3305250629782698E-4</v>
      </c>
      <c r="AP883" s="94">
        <v>-1.0649156629369801E-3</v>
      </c>
      <c r="AQ883" s="94">
        <v>-1.91602889844944E-3</v>
      </c>
      <c r="AR883" s="94">
        <v>-1.91602889844944E-3</v>
      </c>
      <c r="AS883" s="95"/>
      <c r="AT883" s="95"/>
      <c r="AU883" s="95"/>
      <c r="AV883" s="96"/>
      <c r="AW883" s="3"/>
      <c r="AX883" s="97"/>
      <c r="AY883" s="98"/>
      <c r="AZ883" s="98"/>
      <c r="BA883" s="98"/>
      <c r="BB883" s="89"/>
      <c r="BC883" s="99">
        <v>-0.25009101343312101</v>
      </c>
      <c r="BD883" s="86">
        <v>44004</v>
      </c>
      <c r="BE883" s="86">
        <v>44029</v>
      </c>
      <c r="BF883" s="95"/>
      <c r="BG883" s="86"/>
      <c r="BH883" s="3"/>
    </row>
    <row r="884" spans="1:60" x14ac:dyDescent="0.25">
      <c r="A884" s="3"/>
      <c r="B884" s="81" t="s">
        <v>1946</v>
      </c>
      <c r="C884" s="81" t="s">
        <v>5087</v>
      </c>
      <c r="D884" s="81" t="s">
        <v>801</v>
      </c>
      <c r="E884" s="82" t="s">
        <v>1161</v>
      </c>
      <c r="F884" s="82" t="s">
        <v>1106</v>
      </c>
      <c r="G884" s="83" t="s">
        <v>1123</v>
      </c>
      <c r="H884" s="84" t="s">
        <v>1131</v>
      </c>
      <c r="I884" s="85" t="s">
        <v>3480</v>
      </c>
      <c r="J884" s="85" t="s">
        <v>5088</v>
      </c>
      <c r="K884" s="3"/>
      <c r="L884" s="86">
        <v>44029</v>
      </c>
      <c r="M884" s="87">
        <v>2250.9605999998698</v>
      </c>
      <c r="N884" s="88">
        <v>2250.9605999998698</v>
      </c>
      <c r="O884" s="88">
        <v>2314.6634000018198</v>
      </c>
      <c r="P884" s="89">
        <f t="shared" si="13"/>
        <v>0.9724785901907379</v>
      </c>
      <c r="Q884" s="86">
        <v>43747</v>
      </c>
      <c r="R884" s="90">
        <v>1772784.8970000001</v>
      </c>
      <c r="S884" s="90">
        <v>1723800.51225586</v>
      </c>
      <c r="T884" s="3"/>
      <c r="U884" s="91">
        <v>-2.7160623994859599E-3</v>
      </c>
      <c r="V884" s="92">
        <v>0.901168370182859</v>
      </c>
      <c r="W884" s="91">
        <v>5.86396334256278E-3</v>
      </c>
      <c r="X884" s="92">
        <v>0.59490595012903202</v>
      </c>
      <c r="Y884" s="91">
        <v>-2.9831302317688802E-3</v>
      </c>
      <c r="Z884" s="92">
        <v>17.8518428856623</v>
      </c>
      <c r="AA884" s="91">
        <v>-7.3564071362852701E-3</v>
      </c>
      <c r="AB884" s="92">
        <v>20.1623876471713</v>
      </c>
      <c r="AC884" s="91">
        <v>4.5494337511627202E-2</v>
      </c>
      <c r="AD884" s="92">
        <v>29.897629703569699</v>
      </c>
      <c r="AE884" s="91">
        <v>7.3888239052394097E-2</v>
      </c>
      <c r="AF884" s="93">
        <v>28.228233599918902</v>
      </c>
      <c r="AG884" s="91">
        <v>-9.9196887367725096E-4</v>
      </c>
      <c r="AH884" s="92">
        <v>-1.0054268394924299</v>
      </c>
      <c r="AI884" s="91">
        <v>4.4507473830890398E-4</v>
      </c>
      <c r="AJ884" s="92">
        <v>14.527883153743501</v>
      </c>
      <c r="AK884" s="91">
        <v>0.74104371635243305</v>
      </c>
      <c r="AL884" s="91">
        <v>3.8234345682212699E-2</v>
      </c>
      <c r="AM884" s="92">
        <v>-11.193596303928601</v>
      </c>
      <c r="AN884" s="3"/>
      <c r="AO884" s="94">
        <v>1.17773923066125E-2</v>
      </c>
      <c r="AP884" s="94">
        <v>-1.74230691927733E-2</v>
      </c>
      <c r="AQ884" s="94">
        <v>1.14971094026259E-2</v>
      </c>
      <c r="AR884" s="94">
        <v>-2.29954682126845E-2</v>
      </c>
      <c r="AS884" s="95">
        <v>7</v>
      </c>
      <c r="AT884" s="95">
        <v>5</v>
      </c>
      <c r="AU884" s="95">
        <v>7</v>
      </c>
      <c r="AV884" s="96">
        <v>5</v>
      </c>
      <c r="AW884" s="3"/>
      <c r="AX884" s="97">
        <v>3.65902857453329E-2</v>
      </c>
      <c r="AY884" s="98">
        <v>-0.89227702769676398</v>
      </c>
      <c r="AZ884" s="98">
        <v>0.52317530121854405</v>
      </c>
      <c r="BA884" s="98">
        <v>-1.1098746087845901</v>
      </c>
      <c r="BB884" s="89">
        <v>3.7702374862146801E-3</v>
      </c>
      <c r="BC884" s="99">
        <v>-4.7628566641942598</v>
      </c>
      <c r="BD884" s="86">
        <v>43747</v>
      </c>
      <c r="BE884" s="86">
        <v>43917</v>
      </c>
      <c r="BF884" s="95"/>
      <c r="BG884" s="86"/>
      <c r="BH884" s="3"/>
    </row>
    <row r="885" spans="1:60" x14ac:dyDescent="0.25">
      <c r="A885" s="3"/>
      <c r="B885" s="81" t="s">
        <v>1947</v>
      </c>
      <c r="C885" s="81" t="s">
        <v>5089</v>
      </c>
      <c r="D885" s="81" t="s">
        <v>801</v>
      </c>
      <c r="E885" s="82" t="s">
        <v>1162</v>
      </c>
      <c r="F885" s="82" t="s">
        <v>1106</v>
      </c>
      <c r="G885" s="83" t="s">
        <v>1123</v>
      </c>
      <c r="H885" s="84" t="s">
        <v>1131</v>
      </c>
      <c r="I885" s="85" t="s">
        <v>3480</v>
      </c>
      <c r="J885" s="85" t="s">
        <v>5090</v>
      </c>
      <c r="K885" s="3"/>
      <c r="L885" s="86">
        <v>44029</v>
      </c>
      <c r="M885" s="87">
        <v>2372.9765999987699</v>
      </c>
      <c r="N885" s="88">
        <v>2372.9765999987699</v>
      </c>
      <c r="O885" s="88">
        <v>2432.8376999981701</v>
      </c>
      <c r="P885" s="89">
        <f t="shared" si="13"/>
        <v>0.97539453618322125</v>
      </c>
      <c r="Q885" s="86">
        <v>43747</v>
      </c>
      <c r="R885" s="90">
        <v>3900842.5929999999</v>
      </c>
      <c r="S885" s="90">
        <v>4366471.7054765597</v>
      </c>
      <c r="T885" s="3"/>
      <c r="U885" s="91">
        <v>-2.7054560505348499E-3</v>
      </c>
      <c r="V885" s="92">
        <v>0.90222900507796999</v>
      </c>
      <c r="W885" s="91">
        <v>6.1845554864703401E-3</v>
      </c>
      <c r="X885" s="92">
        <v>0.62696516451978801</v>
      </c>
      <c r="Y885" s="91">
        <v>-1.0547332685746399E-3</v>
      </c>
      <c r="Z885" s="92">
        <v>18.044682581967201</v>
      </c>
      <c r="AA885" s="91">
        <v>-3.4913840436274798E-3</v>
      </c>
      <c r="AB885" s="92">
        <v>20.548889956437101</v>
      </c>
      <c r="AC885" s="91">
        <v>5.3640089334294302E-2</v>
      </c>
      <c r="AD885" s="92">
        <v>30.7122048858146</v>
      </c>
      <c r="AE885" s="91">
        <v>8.6457306611991996E-2</v>
      </c>
      <c r="AF885" s="93">
        <v>29.485140355885999</v>
      </c>
      <c r="AG885" s="91">
        <v>-8.1156964643014395E-4</v>
      </c>
      <c r="AH885" s="92">
        <v>-0.98738691676771895</v>
      </c>
      <c r="AI885" s="91">
        <v>2.56105542939622E-3</v>
      </c>
      <c r="AJ885" s="92">
        <v>14.739481222844899</v>
      </c>
      <c r="AK885" s="91">
        <v>0.83540486816084003</v>
      </c>
      <c r="AL885" s="91">
        <v>4.1949134256355998E-2</v>
      </c>
      <c r="AM885" s="92">
        <v>-1.7574811230879299</v>
      </c>
      <c r="AN885" s="3"/>
      <c r="AO885" s="94">
        <v>1.1788128776970601E-2</v>
      </c>
      <c r="AP885" s="94">
        <v>-1.7412661673915902E-2</v>
      </c>
      <c r="AQ885" s="94">
        <v>1.18302042483265E-2</v>
      </c>
      <c r="AR885" s="94">
        <v>-2.2684501303956502E-2</v>
      </c>
      <c r="AS885" s="95">
        <v>7</v>
      </c>
      <c r="AT885" s="95">
        <v>5</v>
      </c>
      <c r="AU885" s="95">
        <v>7</v>
      </c>
      <c r="AV885" s="96">
        <v>5</v>
      </c>
      <c r="AW885" s="3"/>
      <c r="AX885" s="97">
        <v>3.6603087810035503E-2</v>
      </c>
      <c r="AY885" s="98">
        <v>-0.79511598831504704</v>
      </c>
      <c r="AZ885" s="98">
        <v>0.53593798904694301</v>
      </c>
      <c r="BA885" s="98">
        <v>-0.99165026304399395</v>
      </c>
      <c r="BB885" s="89">
        <v>3.7716054207066899E-3</v>
      </c>
      <c r="BC885" s="99">
        <v>-4.6153017111064401</v>
      </c>
      <c r="BD885" s="86">
        <v>43747</v>
      </c>
      <c r="BE885" s="86">
        <v>43783</v>
      </c>
      <c r="BF885" s="95"/>
      <c r="BG885" s="86"/>
      <c r="BH885" s="3"/>
    </row>
    <row r="886" spans="1:60" x14ac:dyDescent="0.25">
      <c r="A886" s="3"/>
      <c r="B886" s="81" t="s">
        <v>1948</v>
      </c>
      <c r="C886" s="81" t="s">
        <v>5091</v>
      </c>
      <c r="D886" s="81" t="s">
        <v>801</v>
      </c>
      <c r="E886" s="82" t="s">
        <v>1186</v>
      </c>
      <c r="F886" s="82" t="s">
        <v>1106</v>
      </c>
      <c r="G886" s="83" t="s">
        <v>1123</v>
      </c>
      <c r="H886" s="84" t="s">
        <v>1131</v>
      </c>
      <c r="I886" s="85" t="s">
        <v>3480</v>
      </c>
      <c r="J886" s="85" t="s">
        <v>5092</v>
      </c>
      <c r="K886" s="3"/>
      <c r="L886" s="86">
        <v>44029</v>
      </c>
      <c r="M886" s="87">
        <v>2154.5914000011999</v>
      </c>
      <c r="N886" s="88">
        <v>2154.5914000011999</v>
      </c>
      <c r="O886" s="88">
        <v>2204.6799000017299</v>
      </c>
      <c r="P886" s="89">
        <f t="shared" si="13"/>
        <v>0.97728082884028167</v>
      </c>
      <c r="Q886" s="86">
        <v>43747</v>
      </c>
      <c r="R886" s="90">
        <v>20204975.287999999</v>
      </c>
      <c r="S886" s="90">
        <v>19370267.675218701</v>
      </c>
      <c r="T886" s="3"/>
      <c r="U886" s="91">
        <v>-2.6986399307134001E-3</v>
      </c>
      <c r="V886" s="92">
        <v>0.90291061706011499</v>
      </c>
      <c r="W886" s="91">
        <v>6.3912122550391403E-3</v>
      </c>
      <c r="X886" s="92">
        <v>0.64763084137666704</v>
      </c>
      <c r="Y886" s="91">
        <v>1.9139541473123199E-4</v>
      </c>
      <c r="Z886" s="92">
        <v>18.1692954503233</v>
      </c>
      <c r="AA886" s="91">
        <v>-9.89972534625849E-4</v>
      </c>
      <c r="AB886" s="92">
        <v>20.7990311073372</v>
      </c>
      <c r="AC886" s="91">
        <v>5.8929104154230999E-2</v>
      </c>
      <c r="AD886" s="92">
        <v>31.241106367815501</v>
      </c>
      <c r="AE886" s="91">
        <v>9.4645224757259699E-2</v>
      </c>
      <c r="AF886" s="93">
        <v>30.3039321704127</v>
      </c>
      <c r="AG886" s="91">
        <v>-6.9519351745839198E-4</v>
      </c>
      <c r="AH886" s="92">
        <v>-0.97574930387054304</v>
      </c>
      <c r="AI886" s="91">
        <v>3.9286448336497398E-3</v>
      </c>
      <c r="AJ886" s="92">
        <v>14.8762401632703</v>
      </c>
      <c r="AK886" s="91">
        <v>0.90321479047415798</v>
      </c>
      <c r="AL886" s="91">
        <v>4.4510255738714498E-2</v>
      </c>
      <c r="AM886" s="92">
        <v>5.0235111082438397</v>
      </c>
      <c r="AN886" s="3"/>
      <c r="AO886" s="94">
        <v>1.17950734183978E-2</v>
      </c>
      <c r="AP886" s="94">
        <v>-1.74059317787396E-2</v>
      </c>
      <c r="AQ886" s="94">
        <v>1.2045270796079401E-2</v>
      </c>
      <c r="AR886" s="94">
        <v>-2.2483488461148199E-2</v>
      </c>
      <c r="AS886" s="95">
        <v>7</v>
      </c>
      <c r="AT886" s="95">
        <v>5</v>
      </c>
      <c r="AU886" s="95">
        <v>7</v>
      </c>
      <c r="AV886" s="96">
        <v>5</v>
      </c>
      <c r="AW886" s="3"/>
      <c r="AX886" s="97">
        <v>3.66115715737396E-2</v>
      </c>
      <c r="AY886" s="98">
        <v>-0.73227102367673103</v>
      </c>
      <c r="AZ886" s="98">
        <v>0.54419686799792499</v>
      </c>
      <c r="BA886" s="98">
        <v>-0.91483373982373495</v>
      </c>
      <c r="BB886" s="89">
        <v>3.7725112984298898E-3</v>
      </c>
      <c r="BC886" s="99">
        <v>-4.5917731641238797</v>
      </c>
      <c r="BD886" s="86">
        <v>43747</v>
      </c>
      <c r="BE886" s="86">
        <v>43783</v>
      </c>
      <c r="BF886" s="95"/>
      <c r="BG886" s="86"/>
      <c r="BH886" s="3"/>
    </row>
    <row r="887" spans="1:60" x14ac:dyDescent="0.25">
      <c r="A887" s="3"/>
      <c r="B887" s="81" t="s">
        <v>1949</v>
      </c>
      <c r="C887" s="81" t="s">
        <v>5093</v>
      </c>
      <c r="D887" s="81" t="s">
        <v>801</v>
      </c>
      <c r="E887" s="82" t="s">
        <v>1172</v>
      </c>
      <c r="F887" s="82" t="s">
        <v>1106</v>
      </c>
      <c r="G887" s="83" t="s">
        <v>1123</v>
      </c>
      <c r="H887" s="84" t="s">
        <v>1131</v>
      </c>
      <c r="I887" s="85" t="s">
        <v>3480</v>
      </c>
      <c r="J887" s="85" t="s">
        <v>5094</v>
      </c>
      <c r="K887" s="3"/>
      <c r="L887" s="86">
        <v>44029</v>
      </c>
      <c r="M887" s="87">
        <v>1342.0508999992201</v>
      </c>
      <c r="N887" s="88">
        <v>1342.0508999992201</v>
      </c>
      <c r="O887" s="88">
        <v>1380.16410000063</v>
      </c>
      <c r="P887" s="89">
        <f t="shared" si="13"/>
        <v>0.97238502291039697</v>
      </c>
      <c r="Q887" s="86">
        <v>43747</v>
      </c>
      <c r="R887" s="90">
        <v>189323.166</v>
      </c>
      <c r="S887" s="90">
        <v>224032.453549561</v>
      </c>
      <c r="T887" s="3"/>
      <c r="U887" s="91">
        <v>-2.7164171915501399E-3</v>
      </c>
      <c r="V887" s="92">
        <v>0.901132890976442</v>
      </c>
      <c r="W887" s="91">
        <v>5.8536664328130402E-3</v>
      </c>
      <c r="X887" s="92">
        <v>0.59387625915405795</v>
      </c>
      <c r="Y887" s="91">
        <v>-3.0450544154518901E-3</v>
      </c>
      <c r="Z887" s="92">
        <v>17.845650467294</v>
      </c>
      <c r="AA887" s="91">
        <v>-7.4805175518122304E-3</v>
      </c>
      <c r="AB887" s="92">
        <v>20.149976605607701</v>
      </c>
      <c r="AC887" s="91">
        <v>4.5232065040181603E-2</v>
      </c>
      <c r="AD887" s="92">
        <v>29.871402456425098</v>
      </c>
      <c r="AE887" s="91">
        <v>7.5265919920639093E-2</v>
      </c>
      <c r="AF887" s="93">
        <v>28.3660016867507</v>
      </c>
      <c r="AG887" s="91">
        <v>-9.9769895859935808E-4</v>
      </c>
      <c r="AH887" s="92">
        <v>-1.0059998479846399</v>
      </c>
      <c r="AI887" s="91">
        <v>3.7732622695330103E-4</v>
      </c>
      <c r="AJ887" s="92">
        <v>14.5211083026079</v>
      </c>
      <c r="AK887" s="91">
        <v>0.34205089999886701</v>
      </c>
      <c r="AL887" s="91">
        <v>3.0470445422906799E-2</v>
      </c>
      <c r="AM887" s="92">
        <v>48.698782948195003</v>
      </c>
      <c r="AN887" s="3"/>
      <c r="AO887" s="94">
        <v>1.17770789984206E-2</v>
      </c>
      <c r="AP887" s="94">
        <v>-1.7423381264961801E-2</v>
      </c>
      <c r="AQ887" s="94">
        <v>1.1486454035548399E-2</v>
      </c>
      <c r="AR887" s="94">
        <v>-2.30058528595691E-2</v>
      </c>
      <c r="AS887" s="95">
        <v>7</v>
      </c>
      <c r="AT887" s="95">
        <v>5</v>
      </c>
      <c r="AU887" s="95">
        <v>7</v>
      </c>
      <c r="AV887" s="96">
        <v>5</v>
      </c>
      <c r="AW887" s="3"/>
      <c r="AX887" s="97">
        <v>3.6589911659284602E-2</v>
      </c>
      <c r="AY887" s="98">
        <v>-0.89539826906911901</v>
      </c>
      <c r="AZ887" s="98">
        <v>0.52276533903477695</v>
      </c>
      <c r="BA887" s="98">
        <v>-1.11366192776768</v>
      </c>
      <c r="BB887" s="89">
        <v>3.7701973962157402E-3</v>
      </c>
      <c r="BC887" s="99">
        <v>-4.7683750069991202</v>
      </c>
      <c r="BD887" s="86">
        <v>43747</v>
      </c>
      <c r="BE887" s="86">
        <v>43917</v>
      </c>
      <c r="BF887" s="95"/>
      <c r="BG887" s="86"/>
      <c r="BH887" s="3"/>
    </row>
    <row r="888" spans="1:60" x14ac:dyDescent="0.25">
      <c r="A888" s="3"/>
      <c r="B888" s="81" t="s">
        <v>1950</v>
      </c>
      <c r="C888" s="81" t="s">
        <v>5095</v>
      </c>
      <c r="D888" s="81" t="s">
        <v>801</v>
      </c>
      <c r="E888" s="82" t="s">
        <v>1197</v>
      </c>
      <c r="F888" s="82" t="s">
        <v>1106</v>
      </c>
      <c r="G888" s="83" t="s">
        <v>1123</v>
      </c>
      <c r="H888" s="84" t="s">
        <v>1131</v>
      </c>
      <c r="I888" s="85" t="s">
        <v>3480</v>
      </c>
      <c r="J888" s="85" t="s">
        <v>5096</v>
      </c>
      <c r="K888" s="3"/>
      <c r="L888" s="86">
        <v>44029</v>
      </c>
      <c r="M888" s="87">
        <v>1815.2107999995401</v>
      </c>
      <c r="N888" s="88">
        <v>1815.2107999995401</v>
      </c>
      <c r="O888" s="88">
        <v>1862.2960000000901</v>
      </c>
      <c r="P888" s="89">
        <f t="shared" si="13"/>
        <v>0.97471658640702241</v>
      </c>
      <c r="Q888" s="86">
        <v>43747</v>
      </c>
      <c r="R888" s="90">
        <v>38255129.784999996</v>
      </c>
      <c r="S888" s="90">
        <v>38599056.451562501</v>
      </c>
      <c r="T888" s="3"/>
      <c r="U888" s="91">
        <v>-2.7079241617684602E-3</v>
      </c>
      <c r="V888" s="92">
        <v>0.90198219395460899</v>
      </c>
      <c r="W888" s="91">
        <v>6.1098974529158996E-3</v>
      </c>
      <c r="X888" s="92">
        <v>0.61949936116434401</v>
      </c>
      <c r="Y888" s="91">
        <v>-1.50285248309956E-3</v>
      </c>
      <c r="Z888" s="92">
        <v>17.9998706605402</v>
      </c>
      <c r="AA888" s="91">
        <v>-4.3904299855057598E-3</v>
      </c>
      <c r="AB888" s="92">
        <v>20.458985362260101</v>
      </c>
      <c r="AC888" s="91">
        <v>5.1742137444307397E-2</v>
      </c>
      <c r="AD888" s="92">
        <v>30.522409696830401</v>
      </c>
      <c r="AE888" s="91">
        <v>8.3525067142618398E-2</v>
      </c>
      <c r="AF888" s="93">
        <v>29.1919164089486</v>
      </c>
      <c r="AG888" s="91">
        <v>-8.5349677738122398E-4</v>
      </c>
      <c r="AH888" s="92">
        <v>-0.99157962986282699</v>
      </c>
      <c r="AI888" s="91">
        <v>2.06932266701187E-3</v>
      </c>
      <c r="AJ888" s="92">
        <v>14.6903079466138</v>
      </c>
      <c r="AK888" s="91">
        <v>0.81521079999976798</v>
      </c>
      <c r="AL888" s="91">
        <v>4.1169363474182298E-2</v>
      </c>
      <c r="AM888" s="92">
        <v>-3.77688793919515</v>
      </c>
      <c r="AN888" s="3"/>
      <c r="AO888" s="94">
        <v>1.1785635706473801E-2</v>
      </c>
      <c r="AP888" s="94">
        <v>-1.7415086605978999E-2</v>
      </c>
      <c r="AQ888" s="94">
        <v>1.1752830258046699E-2</v>
      </c>
      <c r="AR888" s="94">
        <v>-2.2756733251299E-2</v>
      </c>
      <c r="AS888" s="95">
        <v>7</v>
      </c>
      <c r="AT888" s="95">
        <v>5</v>
      </c>
      <c r="AU888" s="95">
        <v>7</v>
      </c>
      <c r="AV888" s="96">
        <v>5</v>
      </c>
      <c r="AW888" s="3"/>
      <c r="AX888" s="97">
        <v>3.6600074024499898E-2</v>
      </c>
      <c r="AY888" s="98">
        <v>-0.81770765556302605</v>
      </c>
      <c r="AZ888" s="98">
        <v>0.53296989977934595</v>
      </c>
      <c r="BA888" s="98">
        <v>-1.0191978527964201</v>
      </c>
      <c r="BB888" s="89">
        <v>3.7712835057800501E-3</v>
      </c>
      <c r="BC888" s="99">
        <v>-4.6307837207495997</v>
      </c>
      <c r="BD888" s="86">
        <v>43747</v>
      </c>
      <c r="BE888" s="86">
        <v>43917</v>
      </c>
      <c r="BF888" s="95"/>
      <c r="BG888" s="86"/>
      <c r="BH888" s="3"/>
    </row>
    <row r="889" spans="1:60" x14ac:dyDescent="0.25">
      <c r="A889" s="3"/>
      <c r="B889" s="81" t="s">
        <v>1951</v>
      </c>
      <c r="C889" s="81" t="s">
        <v>5097</v>
      </c>
      <c r="D889" s="81" t="s">
        <v>801</v>
      </c>
      <c r="E889" s="82" t="s">
        <v>1198</v>
      </c>
      <c r="F889" s="82" t="s">
        <v>1106</v>
      </c>
      <c r="G889" s="83" t="s">
        <v>1123</v>
      </c>
      <c r="H889" s="84" t="s">
        <v>1131</v>
      </c>
      <c r="I889" s="85" t="s">
        <v>3480</v>
      </c>
      <c r="J889" s="85" t="s">
        <v>5098</v>
      </c>
      <c r="K889" s="3"/>
      <c r="L889" s="86">
        <v>44029</v>
      </c>
      <c r="M889" s="87">
        <v>1911.5289999991701</v>
      </c>
      <c r="N889" s="88">
        <v>1911.5289999991701</v>
      </c>
      <c r="O889" s="88">
        <v>1955.7114000003801</v>
      </c>
      <c r="P889" s="89">
        <f t="shared" si="13"/>
        <v>0.97740852765842579</v>
      </c>
      <c r="Q889" s="86">
        <v>43747</v>
      </c>
      <c r="R889" s="90">
        <v>2969938.05</v>
      </c>
      <c r="S889" s="90">
        <v>2627879.0815273402</v>
      </c>
      <c r="T889" s="3"/>
      <c r="U889" s="91">
        <v>-2.6981783175870099E-3</v>
      </c>
      <c r="V889" s="92">
        <v>0.90295677837275401</v>
      </c>
      <c r="W889" s="91">
        <v>6.4053053574753003E-3</v>
      </c>
      <c r="X889" s="92">
        <v>0.64904015162028394</v>
      </c>
      <c r="Y889" s="91">
        <v>2.7587624390434901E-4</v>
      </c>
      <c r="Z889" s="92">
        <v>18.177743533218699</v>
      </c>
      <c r="AA889" s="91">
        <v>-8.2050131550204198E-4</v>
      </c>
      <c r="AB889" s="92">
        <v>20.815978229249598</v>
      </c>
      <c r="AC889" s="91">
        <v>5.9289146027367699E-2</v>
      </c>
      <c r="AD889" s="92">
        <v>31.277110555121901</v>
      </c>
      <c r="AE889" s="91">
        <v>9.5202444368624101E-2</v>
      </c>
      <c r="AF889" s="93">
        <v>30.359654131549199</v>
      </c>
      <c r="AG889" s="91">
        <v>-6.8730131988559205E-4</v>
      </c>
      <c r="AH889" s="92">
        <v>-0.97496008411326296</v>
      </c>
      <c r="AI889" s="91">
        <v>4.0212766289187104E-3</v>
      </c>
      <c r="AJ889" s="92">
        <v>14.8855033427972</v>
      </c>
      <c r="AK889" s="91">
        <v>0.91152899999869996</v>
      </c>
      <c r="AL889" s="91">
        <v>4.4818399872383501E-2</v>
      </c>
      <c r="AM889" s="92">
        <v>5.8549320606980499</v>
      </c>
      <c r="AN889" s="3"/>
      <c r="AO889" s="94">
        <v>1.17955498062656E-2</v>
      </c>
      <c r="AP889" s="94">
        <v>-1.7405479817170999E-2</v>
      </c>
      <c r="AQ889" s="94">
        <v>1.20595685693843E-2</v>
      </c>
      <c r="AR889" s="94">
        <v>-2.2469943674877899E-2</v>
      </c>
      <c r="AS889" s="95">
        <v>7</v>
      </c>
      <c r="AT889" s="95">
        <v>5</v>
      </c>
      <c r="AU889" s="95">
        <v>7</v>
      </c>
      <c r="AV889" s="96">
        <v>5</v>
      </c>
      <c r="AW889" s="3"/>
      <c r="AX889" s="97">
        <v>3.6612137432966797E-2</v>
      </c>
      <c r="AY889" s="98">
        <v>-0.72801026022898396</v>
      </c>
      <c r="AZ889" s="98">
        <v>0.54475685664510798</v>
      </c>
      <c r="BA889" s="98">
        <v>-0.90961593812971797</v>
      </c>
      <c r="BB889" s="89">
        <v>3.77257176962303E-3</v>
      </c>
      <c r="BC889" s="99">
        <v>-4.5901660132803999</v>
      </c>
      <c r="BD889" s="86">
        <v>43747</v>
      </c>
      <c r="BE889" s="86">
        <v>43783</v>
      </c>
      <c r="BF889" s="95"/>
      <c r="BG889" s="86"/>
      <c r="BH889" s="3"/>
    </row>
    <row r="890" spans="1:60" x14ac:dyDescent="0.25">
      <c r="A890" s="3"/>
      <c r="B890" s="81" t="s">
        <v>209</v>
      </c>
      <c r="C890" s="81" t="s">
        <v>5099</v>
      </c>
      <c r="D890" s="81" t="s">
        <v>801</v>
      </c>
      <c r="E890" s="82" t="s">
        <v>1199</v>
      </c>
      <c r="F890" s="82" t="s">
        <v>1106</v>
      </c>
      <c r="G890" s="83" t="s">
        <v>1123</v>
      </c>
      <c r="H890" s="84" t="s">
        <v>1131</v>
      </c>
      <c r="I890" s="85" t="s">
        <v>3480</v>
      </c>
      <c r="J890" s="85" t="s">
        <v>5100</v>
      </c>
      <c r="K890" s="3"/>
      <c r="L890" s="86">
        <v>44029</v>
      </c>
      <c r="M890" s="87">
        <v>1299.52920000069</v>
      </c>
      <c r="N890" s="88">
        <v>1299.52920000069</v>
      </c>
      <c r="O890" s="88">
        <v>1328.7128999996901</v>
      </c>
      <c r="P890" s="89">
        <f t="shared" si="13"/>
        <v>0.97803611299400584</v>
      </c>
      <c r="Q890" s="86">
        <v>43747</v>
      </c>
      <c r="R890" s="90">
        <v>6425683.7039999999</v>
      </c>
      <c r="S890" s="90">
        <v>4858854.5570859397</v>
      </c>
      <c r="T890" s="3"/>
      <c r="U890" s="91">
        <v>-2.6959221031574998E-3</v>
      </c>
      <c r="V890" s="92">
        <v>0.90318239981570503</v>
      </c>
      <c r="W890" s="91">
        <v>6.47420606765081E-3</v>
      </c>
      <c r="X890" s="92">
        <v>0.65593022263783496</v>
      </c>
      <c r="Y890" s="91">
        <v>6.9034146508784001E-4</v>
      </c>
      <c r="Z890" s="92">
        <v>18.219190055358901</v>
      </c>
      <c r="AA890" s="91">
        <v>1.23892568808515E-5</v>
      </c>
      <c r="AB890" s="92">
        <v>20.899267286498802</v>
      </c>
      <c r="AC890" s="91">
        <v>6.1051767304888899E-2</v>
      </c>
      <c r="AD890" s="92">
        <v>31.453372682881302</v>
      </c>
      <c r="AE890" s="91">
        <v>9.7935876241535894E-2</v>
      </c>
      <c r="AF890" s="93">
        <v>30.632997318840399</v>
      </c>
      <c r="AG890" s="91">
        <v>-6.4866018783504798E-4</v>
      </c>
      <c r="AH890" s="92">
        <v>-0.97109597090820898</v>
      </c>
      <c r="AI890" s="91">
        <v>4.4762537345377504E-3</v>
      </c>
      <c r="AJ890" s="92">
        <v>14.9310010533663</v>
      </c>
      <c r="AK890" s="91">
        <v>0.29952920000156202</v>
      </c>
      <c r="AL890" s="91">
        <v>2.7091039439255799E-2</v>
      </c>
      <c r="AM890" s="92">
        <v>44.446612948493602</v>
      </c>
      <c r="AN890" s="3"/>
      <c r="AO890" s="94">
        <v>1.1797827872214801E-2</v>
      </c>
      <c r="AP890" s="94">
        <v>-1.7403253878910601E-2</v>
      </c>
      <c r="AQ890" s="94">
        <v>1.21309756086703E-2</v>
      </c>
      <c r="AR890" s="94">
        <v>-2.2403247909096501E-2</v>
      </c>
      <c r="AS890" s="95">
        <v>7</v>
      </c>
      <c r="AT890" s="95">
        <v>5</v>
      </c>
      <c r="AU890" s="95">
        <v>7</v>
      </c>
      <c r="AV890" s="96">
        <v>5</v>
      </c>
      <c r="AW890" s="3"/>
      <c r="AX890" s="97">
        <v>3.6615050975597099E-2</v>
      </c>
      <c r="AY890" s="98">
        <v>-0.70709438465291896</v>
      </c>
      <c r="AZ890" s="98">
        <v>0.54750622470783095</v>
      </c>
      <c r="BA890" s="98">
        <v>-0.88398337303260599</v>
      </c>
      <c r="BB890" s="89">
        <v>3.7728825070371401E-3</v>
      </c>
      <c r="BC890" s="99">
        <v>-4.5823518383403998</v>
      </c>
      <c r="BD890" s="86">
        <v>43747</v>
      </c>
      <c r="BE890" s="86">
        <v>43783</v>
      </c>
      <c r="BF890" s="95"/>
      <c r="BG890" s="86"/>
      <c r="BH890" s="3"/>
    </row>
    <row r="891" spans="1:60" x14ac:dyDescent="0.25">
      <c r="A891" s="3"/>
      <c r="B891" s="81" t="s">
        <v>210</v>
      </c>
      <c r="C891" s="81" t="s">
        <v>5101</v>
      </c>
      <c r="D891" s="81" t="s">
        <v>801</v>
      </c>
      <c r="E891" s="82" t="s">
        <v>1178</v>
      </c>
      <c r="F891" s="82" t="s">
        <v>1106</v>
      </c>
      <c r="G891" s="83" t="s">
        <v>1123</v>
      </c>
      <c r="H891" s="84" t="s">
        <v>1131</v>
      </c>
      <c r="I891" s="85" t="s">
        <v>3480</v>
      </c>
      <c r="J891" s="85" t="s">
        <v>5102</v>
      </c>
      <c r="K891" s="3"/>
      <c r="L891" s="86">
        <v>44029</v>
      </c>
      <c r="M891" s="87">
        <v>1088.8456999994801</v>
      </c>
      <c r="N891" s="88">
        <v>1088.8456999994801</v>
      </c>
      <c r="O891" s="88">
        <v>1106.8658000007299</v>
      </c>
      <c r="P891" s="89">
        <f t="shared" si="13"/>
        <v>0.98371970657939023</v>
      </c>
      <c r="Q891" s="86">
        <v>43747</v>
      </c>
      <c r="R891" s="90">
        <v>10891641.577</v>
      </c>
      <c r="S891" s="90">
        <v>14196742.418578099</v>
      </c>
      <c r="T891" s="3"/>
      <c r="U891" s="91">
        <v>-2.6753886777441901E-3</v>
      </c>
      <c r="V891" s="92">
        <v>0.90523574235703597</v>
      </c>
      <c r="W891" s="91">
        <v>7.0945948446024002E-3</v>
      </c>
      <c r="X891" s="92">
        <v>0.71796910033299399</v>
      </c>
      <c r="Y891" s="91">
        <v>4.4396249923011099E-3</v>
      </c>
      <c r="Z891" s="92">
        <v>18.594118408073001</v>
      </c>
      <c r="AA891" s="91">
        <v>7.5612969085341302E-3</v>
      </c>
      <c r="AB891" s="92">
        <v>21.654158051649599</v>
      </c>
      <c r="AC891" s="91">
        <v>7.7109408177420805E-2</v>
      </c>
      <c r="AD891" s="92">
        <v>33.059136770141798</v>
      </c>
      <c r="AE891" s="91"/>
      <c r="AF891" s="93"/>
      <c r="AG891" s="91">
        <v>-2.9958537379570798E-4</v>
      </c>
      <c r="AH891" s="92">
        <v>-0.93618848950427502</v>
      </c>
      <c r="AI891" s="91">
        <v>8.5919385874149191E-3</v>
      </c>
      <c r="AJ891" s="92">
        <v>15.3425695386541</v>
      </c>
      <c r="AK891" s="91">
        <v>8.8338969375472504E-2</v>
      </c>
      <c r="AL891" s="91">
        <v>3.6691689603685497E-2</v>
      </c>
      <c r="AM891" s="92">
        <v>37.6676199705107</v>
      </c>
      <c r="AN891" s="3"/>
      <c r="AO891" s="94">
        <v>1.18186057752609E-2</v>
      </c>
      <c r="AP891" s="94">
        <v>-1.7383021190653401E-2</v>
      </c>
      <c r="AQ891" s="94">
        <v>1.2776098421454701E-2</v>
      </c>
      <c r="AR891" s="94">
        <v>-2.18005270389767E-2</v>
      </c>
      <c r="AS891" s="95">
        <v>7</v>
      </c>
      <c r="AT891" s="95">
        <v>5</v>
      </c>
      <c r="AU891" s="95">
        <v>7</v>
      </c>
      <c r="AV891" s="96">
        <v>5</v>
      </c>
      <c r="AW891" s="3"/>
      <c r="AX891" s="97">
        <v>3.6641974280682901E-2</v>
      </c>
      <c r="AY891" s="98">
        <v>-0.51766667893934903</v>
      </c>
      <c r="AZ891" s="98">
        <v>0.57242243186647102</v>
      </c>
      <c r="BA891" s="98">
        <v>-0.65047787376624899</v>
      </c>
      <c r="BB891" s="89">
        <v>3.77575296900886E-3</v>
      </c>
      <c r="BC891" s="99">
        <v>-4.5117574326504801</v>
      </c>
      <c r="BD891" s="86">
        <v>43747</v>
      </c>
      <c r="BE891" s="86">
        <v>43783</v>
      </c>
      <c r="BF891" s="95"/>
      <c r="BG891" s="86"/>
      <c r="BH891" s="3"/>
    </row>
    <row r="892" spans="1:60" x14ac:dyDescent="0.25">
      <c r="A892" s="3"/>
      <c r="B892" s="81" t="s">
        <v>1952</v>
      </c>
      <c r="C892" s="81" t="s">
        <v>5103</v>
      </c>
      <c r="D892" s="81" t="s">
        <v>801</v>
      </c>
      <c r="E892" s="82" t="s">
        <v>1200</v>
      </c>
      <c r="F892" s="82" t="s">
        <v>1106</v>
      </c>
      <c r="G892" s="83" t="s">
        <v>1123</v>
      </c>
      <c r="H892" s="84" t="s">
        <v>1131</v>
      </c>
      <c r="I892" s="85" t="s">
        <v>3480</v>
      </c>
      <c r="J892" s="85" t="s">
        <v>5104</v>
      </c>
      <c r="K892" s="3"/>
      <c r="L892" s="86">
        <v>44029</v>
      </c>
      <c r="M892" s="87">
        <v>1551.84530000016</v>
      </c>
      <c r="N892" s="88">
        <v>1551.84530000016</v>
      </c>
      <c r="O892" s="88">
        <v>1587.9224999994001</v>
      </c>
      <c r="P892" s="89">
        <f t="shared" si="13"/>
        <v>0.97728025139812946</v>
      </c>
      <c r="Q892" s="86">
        <v>43747</v>
      </c>
      <c r="R892" s="90">
        <v>152866.027</v>
      </c>
      <c r="S892" s="90">
        <v>154225.73115258801</v>
      </c>
      <c r="T892" s="3"/>
      <c r="U892" s="91">
        <v>-2.6986374750777001E-3</v>
      </c>
      <c r="V892" s="92">
        <v>0.90291086262368503</v>
      </c>
      <c r="W892" s="91">
        <v>6.3911560537235302E-3</v>
      </c>
      <c r="X892" s="92">
        <v>0.64762522124510702</v>
      </c>
      <c r="Y892" s="91">
        <v>1.9109937056782699E-4</v>
      </c>
      <c r="Z892" s="92">
        <v>18.169265845906899</v>
      </c>
      <c r="AA892" s="91">
        <v>-9.9041846533509692E-4</v>
      </c>
      <c r="AB892" s="92">
        <v>20.798986514273601</v>
      </c>
      <c r="AC892" s="91">
        <v>5.8928345028107301E-2</v>
      </c>
      <c r="AD892" s="92">
        <v>31.2410304552177</v>
      </c>
      <c r="AE892" s="91">
        <v>9.4643787366367194E-2</v>
      </c>
      <c r="AF892" s="93">
        <v>30.303788431337999</v>
      </c>
      <c r="AG892" s="91">
        <v>-6.9526860625046495E-4</v>
      </c>
      <c r="AH892" s="92">
        <v>-0.97575681274975101</v>
      </c>
      <c r="AI892" s="91">
        <v>3.9283258283830903E-3</v>
      </c>
      <c r="AJ892" s="92">
        <v>14.8762082627509</v>
      </c>
      <c r="AK892" s="91">
        <v>0.42902094940131102</v>
      </c>
      <c r="AL892" s="91">
        <v>4.1203894101272502E-2</v>
      </c>
      <c r="AM892" s="92">
        <v>46.937877025571701</v>
      </c>
      <c r="AN892" s="3"/>
      <c r="AO892" s="94">
        <v>1.17950469993957E-2</v>
      </c>
      <c r="AP892" s="94">
        <v>-1.7405888786015601E-2</v>
      </c>
      <c r="AQ892" s="94">
        <v>1.20449065616413E-2</v>
      </c>
      <c r="AR892" s="94">
        <v>-2.2483427907900502E-2</v>
      </c>
      <c r="AS892" s="95">
        <v>7</v>
      </c>
      <c r="AT892" s="95">
        <v>5</v>
      </c>
      <c r="AU892" s="95">
        <v>7</v>
      </c>
      <c r="AV892" s="96">
        <v>5</v>
      </c>
      <c r="AW892" s="3"/>
      <c r="AX892" s="97">
        <v>3.6611526874403402E-2</v>
      </c>
      <c r="AY892" s="98">
        <v>-0.73228421567819202</v>
      </c>
      <c r="AZ892" s="98">
        <v>0.54419524311197198</v>
      </c>
      <c r="BA892" s="98">
        <v>-0.91484980617224199</v>
      </c>
      <c r="BB892" s="89">
        <v>3.77250670323974E-3</v>
      </c>
      <c r="BC892" s="99">
        <v>-4.5917669155460299</v>
      </c>
      <c r="BD892" s="86">
        <v>43747</v>
      </c>
      <c r="BE892" s="86">
        <v>43783</v>
      </c>
      <c r="BF892" s="95"/>
      <c r="BG892" s="86"/>
      <c r="BH892" s="3"/>
    </row>
    <row r="893" spans="1:60" x14ac:dyDescent="0.25">
      <c r="A893" s="3"/>
      <c r="B893" s="81" t="s">
        <v>1953</v>
      </c>
      <c r="C893" s="81" t="s">
        <v>5105</v>
      </c>
      <c r="D893" s="81" t="s">
        <v>801</v>
      </c>
      <c r="E893" s="82" t="s">
        <v>1201</v>
      </c>
      <c r="F893" s="82" t="s">
        <v>1106</v>
      </c>
      <c r="G893" s="83" t="s">
        <v>1123</v>
      </c>
      <c r="H893" s="84" t="s">
        <v>1131</v>
      </c>
      <c r="I893" s="85" t="s">
        <v>3480</v>
      </c>
      <c r="J893" s="85" t="s">
        <v>5106</v>
      </c>
      <c r="K893" s="3"/>
      <c r="L893" s="86">
        <v>44029</v>
      </c>
      <c r="M893" s="87">
        <v>1659.38719999976</v>
      </c>
      <c r="N893" s="88">
        <v>1659.38719999976</v>
      </c>
      <c r="O893" s="88">
        <v>1696.65279999934</v>
      </c>
      <c r="P893" s="89">
        <f t="shared" si="13"/>
        <v>0.97803581263084916</v>
      </c>
      <c r="Q893" s="86">
        <v>43747</v>
      </c>
      <c r="R893" s="90">
        <v>240021.79500000001</v>
      </c>
      <c r="S893" s="90">
        <v>281550.74043896497</v>
      </c>
      <c r="T893" s="3"/>
      <c r="U893" s="91">
        <v>-2.69587915590819E-3</v>
      </c>
      <c r="V893" s="92">
        <v>0.90318669454063605</v>
      </c>
      <c r="W893" s="91">
        <v>6.4740789075585798E-3</v>
      </c>
      <c r="X893" s="92">
        <v>0.65591750662861203</v>
      </c>
      <c r="Y893" s="91">
        <v>6.9024882213852801E-4</v>
      </c>
      <c r="Z893" s="92">
        <v>18.219180791056701</v>
      </c>
      <c r="AA893" s="91">
        <v>1.2414375305525E-5</v>
      </c>
      <c r="AB893" s="92">
        <v>20.899269798334</v>
      </c>
      <c r="AC893" s="91">
        <v>6.1051808808770099E-2</v>
      </c>
      <c r="AD893" s="92">
        <v>31.453376833262201</v>
      </c>
      <c r="AE893" s="91">
        <v>9.7936506570549697E-2</v>
      </c>
      <c r="AF893" s="93">
        <v>30.633060351741701</v>
      </c>
      <c r="AG893" s="91">
        <v>-6.4861380269576297E-4</v>
      </c>
      <c r="AH893" s="92">
        <v>-0.97109133239428003</v>
      </c>
      <c r="AI893" s="91">
        <v>4.4760485634469703E-3</v>
      </c>
      <c r="AJ893" s="92">
        <v>14.9309805362573</v>
      </c>
      <c r="AK893" s="91">
        <v>0.44127852136269202</v>
      </c>
      <c r="AL893" s="91">
        <v>4.2210224992231801E-2</v>
      </c>
      <c r="AM893" s="92">
        <v>48.163634221709799</v>
      </c>
      <c r="AN893" s="3"/>
      <c r="AO893" s="94">
        <v>1.17978459147707E-2</v>
      </c>
      <c r="AP893" s="94">
        <v>-1.7403233314325899E-2</v>
      </c>
      <c r="AQ893" s="94">
        <v>1.2131167870393301E-2</v>
      </c>
      <c r="AR893" s="94">
        <v>-2.24032532887577E-2</v>
      </c>
      <c r="AS893" s="95">
        <v>7</v>
      </c>
      <c r="AT893" s="95">
        <v>5</v>
      </c>
      <c r="AU893" s="95">
        <v>7</v>
      </c>
      <c r="AV893" s="96">
        <v>5</v>
      </c>
      <c r="AW893" s="3"/>
      <c r="AX893" s="97">
        <v>3.6615009094093702E-2</v>
      </c>
      <c r="AY893" s="98">
        <v>-0.70709916853775201</v>
      </c>
      <c r="AZ893" s="98">
        <v>0.54750561320906899</v>
      </c>
      <c r="BA893" s="98">
        <v>-0.88398937836427605</v>
      </c>
      <c r="BB893" s="89">
        <v>3.7728782237127201E-3</v>
      </c>
      <c r="BC893" s="99">
        <v>-4.5823812626476901</v>
      </c>
      <c r="BD893" s="86">
        <v>43747</v>
      </c>
      <c r="BE893" s="86">
        <v>43783</v>
      </c>
      <c r="BF893" s="95"/>
      <c r="BG893" s="86"/>
      <c r="BH893" s="3"/>
    </row>
    <row r="894" spans="1:60" x14ac:dyDescent="0.25">
      <c r="A894" s="3"/>
      <c r="B894" s="81" t="s">
        <v>1954</v>
      </c>
      <c r="C894" s="81" t="s">
        <v>5107</v>
      </c>
      <c r="D894" s="81" t="s">
        <v>801</v>
      </c>
      <c r="E894" s="82" t="s">
        <v>1202</v>
      </c>
      <c r="F894" s="82" t="s">
        <v>1106</v>
      </c>
      <c r="G894" s="83" t="s">
        <v>1123</v>
      </c>
      <c r="H894" s="84" t="s">
        <v>1131</v>
      </c>
      <c r="I894" s="85" t="s">
        <v>3480</v>
      </c>
      <c r="J894" s="85" t="s">
        <v>5108</v>
      </c>
      <c r="K894" s="3"/>
      <c r="L894" s="86">
        <v>44029</v>
      </c>
      <c r="M894" s="87">
        <v>1571.5559000000401</v>
      </c>
      <c r="N894" s="88">
        <v>1571.5559000000401</v>
      </c>
      <c r="O894" s="88">
        <v>1606.2288000006199</v>
      </c>
      <c r="P894" s="89">
        <f t="shared" si="13"/>
        <v>0.97841347384596367</v>
      </c>
      <c r="Q894" s="86">
        <v>43747</v>
      </c>
      <c r="R894" s="90">
        <v>403866.288</v>
      </c>
      <c r="S894" s="90">
        <v>413019.77835107403</v>
      </c>
      <c r="T894" s="3"/>
      <c r="U894" s="91">
        <v>-2.6945644176521498E-3</v>
      </c>
      <c r="V894" s="92">
        <v>0.90331816836624101</v>
      </c>
      <c r="W894" s="91">
        <v>6.5153781306435104E-3</v>
      </c>
      <c r="X894" s="92">
        <v>0.660047428937105</v>
      </c>
      <c r="Y894" s="91">
        <v>9.39505787755479E-4</v>
      </c>
      <c r="Z894" s="92">
        <v>18.244106487603901</v>
      </c>
      <c r="AA894" s="91">
        <v>5.1344918574613996E-4</v>
      </c>
      <c r="AB894" s="92">
        <v>20.949373279378101</v>
      </c>
      <c r="AC894" s="91">
        <v>6.2113916063026402E-2</v>
      </c>
      <c r="AD894" s="92">
        <v>31.559587558702301</v>
      </c>
      <c r="AE894" s="91">
        <v>9.9584838400915004E-2</v>
      </c>
      <c r="AF894" s="93">
        <v>30.797893534792799</v>
      </c>
      <c r="AG894" s="91">
        <v>-6.2535798042517897E-4</v>
      </c>
      <c r="AH894" s="92">
        <v>-0.968765750167222</v>
      </c>
      <c r="AI894" s="91">
        <v>4.7496788611169896E-3</v>
      </c>
      <c r="AJ894" s="92">
        <v>14.958343566017</v>
      </c>
      <c r="AK894" s="91">
        <v>0.44745141562481899</v>
      </c>
      <c r="AL894" s="91">
        <v>4.2714141061878798E-2</v>
      </c>
      <c r="AM894" s="92">
        <v>48.780923647922499</v>
      </c>
      <c r="AN894" s="3"/>
      <c r="AO894" s="94">
        <v>1.1799235468060901E-2</v>
      </c>
      <c r="AP894" s="94">
        <v>-1.7401855005118701E-2</v>
      </c>
      <c r="AQ894" s="94">
        <v>1.2173964361863901E-2</v>
      </c>
      <c r="AR894" s="94">
        <v>-2.2362964895364702E-2</v>
      </c>
      <c r="AS894" s="95">
        <v>7</v>
      </c>
      <c r="AT894" s="95">
        <v>5</v>
      </c>
      <c r="AU894" s="95">
        <v>7</v>
      </c>
      <c r="AV894" s="96">
        <v>5</v>
      </c>
      <c r="AW894" s="3"/>
      <c r="AX894" s="97">
        <v>3.6616758355157798E-2</v>
      </c>
      <c r="AY894" s="98">
        <v>-0.69451054899673204</v>
      </c>
      <c r="AZ894" s="98">
        <v>0.54916011446675805</v>
      </c>
      <c r="BA894" s="98">
        <v>-0.86854754987234595</v>
      </c>
      <c r="BB894" s="89">
        <v>3.7730648709612099E-3</v>
      </c>
      <c r="BC894" s="99">
        <v>-4.5776666438323401</v>
      </c>
      <c r="BD894" s="86">
        <v>43747</v>
      </c>
      <c r="BE894" s="86">
        <v>43783</v>
      </c>
      <c r="BF894" s="95"/>
      <c r="BG894" s="86"/>
      <c r="BH894" s="3"/>
    </row>
    <row r="895" spans="1:60" x14ac:dyDescent="0.25">
      <c r="A895" s="3"/>
      <c r="B895" s="81" t="s">
        <v>1955</v>
      </c>
      <c r="C895" s="81" t="s">
        <v>5109</v>
      </c>
      <c r="D895" s="81" t="s">
        <v>801</v>
      </c>
      <c r="E895" s="82" t="s">
        <v>1203</v>
      </c>
      <c r="F895" s="82" t="s">
        <v>1106</v>
      </c>
      <c r="G895" s="83" t="s">
        <v>1123</v>
      </c>
      <c r="H895" s="84" t="s">
        <v>1131</v>
      </c>
      <c r="I895" s="85" t="s">
        <v>3480</v>
      </c>
      <c r="J895" s="85" t="s">
        <v>5110</v>
      </c>
      <c r="K895" s="3"/>
      <c r="L895" s="86">
        <v>44029</v>
      </c>
      <c r="M895" s="87">
        <v>1584.57259999961</v>
      </c>
      <c r="N895" s="88">
        <v>1584.57259999961</v>
      </c>
      <c r="O895" s="88">
        <v>1618.9070999994899</v>
      </c>
      <c r="P895" s="89">
        <f t="shared" si="13"/>
        <v>0.97879155635311577</v>
      </c>
      <c r="Q895" s="86">
        <v>43747</v>
      </c>
      <c r="R895" s="90">
        <v>2146005.2779999999</v>
      </c>
      <c r="S895" s="90">
        <v>2227257.6541132801</v>
      </c>
      <c r="T895" s="3"/>
      <c r="U895" s="91">
        <v>-2.6931401280307901E-3</v>
      </c>
      <c r="V895" s="92">
        <v>0.90346059732837602</v>
      </c>
      <c r="W895" s="91">
        <v>6.5567705660214397E-3</v>
      </c>
      <c r="X895" s="92">
        <v>0.66418667247489804</v>
      </c>
      <c r="Y895" s="91">
        <v>1.1894305771420501E-3</v>
      </c>
      <c r="Z895" s="92">
        <v>18.269098966557099</v>
      </c>
      <c r="AA895" s="91">
        <v>1.01511990942527E-3</v>
      </c>
      <c r="AB895" s="92">
        <v>20.999540351738698</v>
      </c>
      <c r="AC895" s="91">
        <v>6.3178848346069599E-2</v>
      </c>
      <c r="AD895" s="92">
        <v>31.666080786992101</v>
      </c>
      <c r="AE895" s="91">
        <v>0.10161048142807</v>
      </c>
      <c r="AF895" s="93">
        <v>31.0004578375083</v>
      </c>
      <c r="AG895" s="91">
        <v>-6.0207103433640398E-4</v>
      </c>
      <c r="AH895" s="92">
        <v>-0.96643705555834503</v>
      </c>
      <c r="AI895" s="91">
        <v>5.0238105850439804E-3</v>
      </c>
      <c r="AJ895" s="92">
        <v>14.985756738417001</v>
      </c>
      <c r="AK895" s="91">
        <v>0.45413655134499997</v>
      </c>
      <c r="AL895" s="91">
        <v>4.3257728042590302E-2</v>
      </c>
      <c r="AM895" s="92">
        <v>49.449437219940599</v>
      </c>
      <c r="AN895" s="3"/>
      <c r="AO895" s="94">
        <v>1.18006311186036E-2</v>
      </c>
      <c r="AP895" s="94">
        <v>-1.7400541280949301E-2</v>
      </c>
      <c r="AQ895" s="94">
        <v>1.22170182075934E-2</v>
      </c>
      <c r="AR895" s="94">
        <v>-2.2322991588225701E-2</v>
      </c>
      <c r="AS895" s="95">
        <v>7</v>
      </c>
      <c r="AT895" s="95">
        <v>5</v>
      </c>
      <c r="AU895" s="95">
        <v>7</v>
      </c>
      <c r="AV895" s="96">
        <v>5</v>
      </c>
      <c r="AW895" s="3"/>
      <c r="AX895" s="97">
        <v>3.6618534769768299E-2</v>
      </c>
      <c r="AY895" s="98">
        <v>-0.68191690962612495</v>
      </c>
      <c r="AZ895" s="98">
        <v>0.55081627645631703</v>
      </c>
      <c r="BA895" s="98">
        <v>-0.85308912953041705</v>
      </c>
      <c r="BB895" s="89">
        <v>3.7732542840967702E-3</v>
      </c>
      <c r="BC895" s="99">
        <v>-4.5729677755734901</v>
      </c>
      <c r="BD895" s="86">
        <v>43747</v>
      </c>
      <c r="BE895" s="86">
        <v>43783</v>
      </c>
      <c r="BF895" s="95"/>
      <c r="BG895" s="86"/>
      <c r="BH895" s="3"/>
    </row>
    <row r="896" spans="1:60" x14ac:dyDescent="0.25">
      <c r="A896" s="3"/>
      <c r="B896" s="81" t="s">
        <v>1956</v>
      </c>
      <c r="C896" s="81" t="s">
        <v>5111</v>
      </c>
      <c r="D896" s="81" t="s">
        <v>802</v>
      </c>
      <c r="E896" s="82" t="s">
        <v>1162</v>
      </c>
      <c r="F896" s="82" t="s">
        <v>1097</v>
      </c>
      <c r="G896" s="83" t="s">
        <v>1123</v>
      </c>
      <c r="H896" s="84" t="s">
        <v>1135</v>
      </c>
      <c r="I896" s="85" t="s">
        <v>3480</v>
      </c>
      <c r="J896" s="85" t="s">
        <v>5112</v>
      </c>
      <c r="K896" s="3"/>
      <c r="L896" s="86">
        <v>44029</v>
      </c>
      <c r="M896" s="87">
        <v>2723.2961999997501</v>
      </c>
      <c r="N896" s="88">
        <v>2723.2961999997501</v>
      </c>
      <c r="O896" s="88">
        <v>2741.4094999991398</v>
      </c>
      <c r="P896" s="89">
        <f t="shared" si="13"/>
        <v>0.99339270546797354</v>
      </c>
      <c r="Q896" s="86">
        <v>44019</v>
      </c>
      <c r="R896" s="90">
        <v>5318474.3480000002</v>
      </c>
      <c r="S896" s="90">
        <v>4828583.8783437498</v>
      </c>
      <c r="T896" s="3"/>
      <c r="U896" s="91">
        <v>-2.35890995099908E-3</v>
      </c>
      <c r="V896" s="92">
        <v>0.93688361503154705</v>
      </c>
      <c r="W896" s="91">
        <v>1.7758896228770001E-3</v>
      </c>
      <c r="X896" s="92">
        <v>0.186098578160454</v>
      </c>
      <c r="Y896" s="91">
        <v>1.1649945672615999E-2</v>
      </c>
      <c r="Z896" s="92">
        <v>19.315150476089901</v>
      </c>
      <c r="AA896" s="91">
        <v>3.1052194528456301E-2</v>
      </c>
      <c r="AB896" s="92">
        <v>24.003247813641799</v>
      </c>
      <c r="AC896" s="91">
        <v>8.42128781878273E-2</v>
      </c>
      <c r="AD896" s="92">
        <v>33.769483771175103</v>
      </c>
      <c r="AE896" s="91">
        <v>0.117229051475151</v>
      </c>
      <c r="AF896" s="93">
        <v>32.562314842187298</v>
      </c>
      <c r="AG896" s="91">
        <v>-3.0184789802660799E-3</v>
      </c>
      <c r="AH896" s="92">
        <v>-1.2080778501513101</v>
      </c>
      <c r="AI896" s="91">
        <v>1.9236244306739501E-2</v>
      </c>
      <c r="AJ896" s="92">
        <v>16.407000110572</v>
      </c>
      <c r="AK896" s="91">
        <v>0.91958511020871803</v>
      </c>
      <c r="AL896" s="91">
        <v>4.9475149127829403E-2</v>
      </c>
      <c r="AM896" s="92">
        <v>77.795400312752506</v>
      </c>
      <c r="AN896" s="3"/>
      <c r="AO896" s="94">
        <v>1.36364177942596E-2</v>
      </c>
      <c r="AP896" s="94">
        <v>-1.6648480489493502E-2</v>
      </c>
      <c r="AQ896" s="94">
        <v>1.7226610229045002E-2</v>
      </c>
      <c r="AR896" s="94">
        <v>-1.4207066941708001E-2</v>
      </c>
      <c r="AS896" s="95">
        <v>6</v>
      </c>
      <c r="AT896" s="95">
        <v>6</v>
      </c>
      <c r="AU896" s="95">
        <v>7</v>
      </c>
      <c r="AV896" s="96">
        <v>5</v>
      </c>
      <c r="AW896" s="3"/>
      <c r="AX896" s="97">
        <v>3.3781918937383998E-2</v>
      </c>
      <c r="AY896" s="98">
        <v>0.12725770533325001</v>
      </c>
      <c r="AZ896" s="98">
        <v>0.662904459971287</v>
      </c>
      <c r="BA896" s="98">
        <v>0.169629348482431</v>
      </c>
      <c r="BB896" s="89">
        <v>3.4852527013299502E-3</v>
      </c>
      <c r="BC896" s="99">
        <v>-4.66254875316372</v>
      </c>
      <c r="BD896" s="86">
        <v>43748</v>
      </c>
      <c r="BE896" s="86">
        <v>43783</v>
      </c>
      <c r="BF896" s="95">
        <v>107</v>
      </c>
      <c r="BG896" s="86">
        <v>43899</v>
      </c>
      <c r="BH896" s="3"/>
    </row>
    <row r="897" spans="1:60" x14ac:dyDescent="0.25">
      <c r="A897" s="3"/>
      <c r="B897" s="81" t="s">
        <v>211</v>
      </c>
      <c r="C897" s="81" t="s">
        <v>5113</v>
      </c>
      <c r="D897" s="81" t="s">
        <v>802</v>
      </c>
      <c r="E897" s="82" t="s">
        <v>1185</v>
      </c>
      <c r="F897" s="82" t="s">
        <v>1097</v>
      </c>
      <c r="G897" s="83" t="s">
        <v>1123</v>
      </c>
      <c r="H897" s="84" t="s">
        <v>1135</v>
      </c>
      <c r="I897" s="85" t="s">
        <v>3480</v>
      </c>
      <c r="J897" s="85" t="s">
        <v>5114</v>
      </c>
      <c r="K897" s="3"/>
      <c r="L897" s="86">
        <v>44029</v>
      </c>
      <c r="M897" s="87">
        <v>1086.97369999997</v>
      </c>
      <c r="N897" s="88">
        <v>1086.97369999997</v>
      </c>
      <c r="O897" s="88">
        <v>1093.90359999985</v>
      </c>
      <c r="P897" s="89">
        <f t="shared" si="13"/>
        <v>0.99366498108253687</v>
      </c>
      <c r="Q897" s="86">
        <v>44019</v>
      </c>
      <c r="R897" s="90">
        <v>162161404.73500001</v>
      </c>
      <c r="S897" s="90">
        <v>105074572.87625</v>
      </c>
      <c r="T897" s="3"/>
      <c r="U897" s="91">
        <v>-2.3315900489251401E-3</v>
      </c>
      <c r="V897" s="92">
        <v>0.93961560523894105</v>
      </c>
      <c r="W897" s="91">
        <v>2.5997200391429899E-3</v>
      </c>
      <c r="X897" s="92">
        <v>0.26848161978705298</v>
      </c>
      <c r="Y897" s="91">
        <v>1.67066624599101E-2</v>
      </c>
      <c r="Z897" s="92">
        <v>19.820822154841199</v>
      </c>
      <c r="AA897" s="91">
        <v>2.1395895768364401E-2</v>
      </c>
      <c r="AB897" s="92">
        <v>23.0376179376326</v>
      </c>
      <c r="AC897" s="91">
        <v>4.9388487128453597E-2</v>
      </c>
      <c r="AD897" s="92">
        <v>30.287044665252299</v>
      </c>
      <c r="AE897" s="91"/>
      <c r="AF897" s="93"/>
      <c r="AG897" s="91">
        <v>-2.5539640992064999E-3</v>
      </c>
      <c r="AH897" s="92">
        <v>-1.16162636204535</v>
      </c>
      <c r="AI897" s="91">
        <v>2.4808025336824399E-2</v>
      </c>
      <c r="AJ897" s="92">
        <v>16.964178213587701</v>
      </c>
      <c r="AK897" s="91">
        <v>8.6973699999361997E-2</v>
      </c>
      <c r="AL897" s="91">
        <v>2.8966138328542002E-2</v>
      </c>
      <c r="AM897" s="92">
        <v>33.1463610037463</v>
      </c>
      <c r="AN897" s="3"/>
      <c r="AO897" s="94">
        <v>1.3664191332281901E-2</v>
      </c>
      <c r="AP897" s="94">
        <v>-1.66214772516469E-2</v>
      </c>
      <c r="AQ897" s="94">
        <v>1.8091035934048701E-2</v>
      </c>
      <c r="AR897" s="94">
        <v>-1.33693149537066E-2</v>
      </c>
      <c r="AS897" s="95">
        <v>5</v>
      </c>
      <c r="AT897" s="95">
        <v>6</v>
      </c>
      <c r="AU897" s="95">
        <v>7</v>
      </c>
      <c r="AV897" s="96">
        <v>5</v>
      </c>
      <c r="AW897" s="3"/>
      <c r="AX897" s="97">
        <v>3.34805683476588E-2</v>
      </c>
      <c r="AY897" s="98">
        <v>-0.165899244170987</v>
      </c>
      <c r="AZ897" s="98">
        <v>0.62840234825944197</v>
      </c>
      <c r="BA897" s="98">
        <v>-0.220854379386765</v>
      </c>
      <c r="BB897" s="89">
        <v>3.45425880880157E-3</v>
      </c>
      <c r="BC897" s="99">
        <v>-4.5710688389954202</v>
      </c>
      <c r="BD897" s="86">
        <v>43748</v>
      </c>
      <c r="BE897" s="86">
        <v>43783</v>
      </c>
      <c r="BF897" s="95">
        <v>74</v>
      </c>
      <c r="BG897" s="86">
        <v>43852</v>
      </c>
      <c r="BH897" s="3"/>
    </row>
    <row r="898" spans="1:60" x14ac:dyDescent="0.25">
      <c r="A898" s="3"/>
      <c r="B898" s="81" t="s">
        <v>1957</v>
      </c>
      <c r="C898" s="81" t="s">
        <v>5115</v>
      </c>
      <c r="D898" s="81" t="s">
        <v>802</v>
      </c>
      <c r="E898" s="82" t="s">
        <v>1273</v>
      </c>
      <c r="F898" s="82" t="s">
        <v>1097</v>
      </c>
      <c r="G898" s="83" t="s">
        <v>1123</v>
      </c>
      <c r="H898" s="84" t="s">
        <v>1135</v>
      </c>
      <c r="I898" s="85" t="s">
        <v>3480</v>
      </c>
      <c r="J898" s="85" t="s">
        <v>1096</v>
      </c>
      <c r="K898" s="3"/>
      <c r="L898" s="86">
        <v>44029</v>
      </c>
      <c r="M898" s="87">
        <v>1489.46319999918</v>
      </c>
      <c r="N898" s="88">
        <v>1489.46319999918</v>
      </c>
      <c r="O898" s="88"/>
      <c r="P898" s="89" t="str">
        <f t="shared" si="13"/>
        <v/>
      </c>
      <c r="Q898" s="86"/>
      <c r="R898" s="90">
        <v>72956681.881999999</v>
      </c>
      <c r="S898" s="90"/>
      <c r="T898" s="3"/>
      <c r="U898" s="91">
        <v>-2.3834883058953E-3</v>
      </c>
      <c r="V898" s="92">
        <v>0.93442577954192496</v>
      </c>
      <c r="W898" s="91">
        <v>1.0352687640988699E-3</v>
      </c>
      <c r="X898" s="92">
        <v>0.112036492282641</v>
      </c>
      <c r="Y898" s="91"/>
      <c r="Z898" s="92"/>
      <c r="AA898" s="91"/>
      <c r="AB898" s="92"/>
      <c r="AC898" s="91"/>
      <c r="AD898" s="92"/>
      <c r="AE898" s="91"/>
      <c r="AF898" s="93"/>
      <c r="AG898" s="91">
        <v>-3.4361727421128299E-3</v>
      </c>
      <c r="AH898" s="92">
        <v>-1.2498472263359901</v>
      </c>
      <c r="AI898" s="91"/>
      <c r="AJ898" s="92"/>
      <c r="AK898" s="91">
        <v>5.8625780166039502E-3</v>
      </c>
      <c r="AL898" s="91">
        <v>1.277972949174E-2</v>
      </c>
      <c r="AM898" s="92">
        <v>15.570074437084299</v>
      </c>
      <c r="AN898" s="3"/>
      <c r="AO898" s="94">
        <v>5.1333339106349697E-3</v>
      </c>
      <c r="AP898" s="94">
        <v>-8.2131505032521108E-3</v>
      </c>
      <c r="AQ898" s="94">
        <v>1.6449238180939602E-2</v>
      </c>
      <c r="AR898" s="94">
        <v>-5.6067204732244101E-3</v>
      </c>
      <c r="AS898" s="95"/>
      <c r="AT898" s="95"/>
      <c r="AU898" s="95"/>
      <c r="AV898" s="96"/>
      <c r="AW898" s="3"/>
      <c r="AX898" s="97"/>
      <c r="AY898" s="98"/>
      <c r="AZ898" s="98"/>
      <c r="BA898" s="98"/>
      <c r="BB898" s="89"/>
      <c r="BC898" s="99">
        <v>-2.0740696611646898</v>
      </c>
      <c r="BD898" s="86">
        <v>43901</v>
      </c>
      <c r="BE898" s="86">
        <v>43914</v>
      </c>
      <c r="BF898" s="95">
        <v>43</v>
      </c>
      <c r="BG898" s="86">
        <v>43962</v>
      </c>
      <c r="BH898" s="3"/>
    </row>
    <row r="899" spans="1:60" x14ac:dyDescent="0.25">
      <c r="A899" s="3"/>
      <c r="B899" s="81" t="s">
        <v>1958</v>
      </c>
      <c r="C899" s="81" t="s">
        <v>5116</v>
      </c>
      <c r="D899" s="81" t="s">
        <v>802</v>
      </c>
      <c r="E899" s="82" t="s">
        <v>1207</v>
      </c>
      <c r="F899" s="82" t="s">
        <v>1097</v>
      </c>
      <c r="G899" s="83" t="s">
        <v>1123</v>
      </c>
      <c r="H899" s="84" t="s">
        <v>1135</v>
      </c>
      <c r="I899" s="85" t="s">
        <v>3480</v>
      </c>
      <c r="J899" s="85" t="s">
        <v>5117</v>
      </c>
      <c r="K899" s="3"/>
      <c r="L899" s="86">
        <v>44029</v>
      </c>
      <c r="M899" s="87">
        <v>2540.82360000163</v>
      </c>
      <c r="N899" s="88">
        <v>2540.82360000163</v>
      </c>
      <c r="O899" s="88">
        <v>2558.5879000015598</v>
      </c>
      <c r="P899" s="89">
        <f t="shared" si="13"/>
        <v>0.99305699053766383</v>
      </c>
      <c r="Q899" s="86">
        <v>43984</v>
      </c>
      <c r="R899" s="90">
        <v>116413820.242</v>
      </c>
      <c r="S899" s="90">
        <v>113962492.544375</v>
      </c>
      <c r="T899" s="3"/>
      <c r="U899" s="91">
        <v>-2.3771065880282501E-3</v>
      </c>
      <c r="V899" s="92">
        <v>0.93506395132862996</v>
      </c>
      <c r="W899" s="91">
        <v>1.22772202303167E-3</v>
      </c>
      <c r="X899" s="92">
        <v>0.13128181817592099</v>
      </c>
      <c r="Y899" s="91">
        <v>8.2955027628486295E-3</v>
      </c>
      <c r="Z899" s="92">
        <v>18.979706185113201</v>
      </c>
      <c r="AA899" s="91">
        <v>2.4189025616578898E-2</v>
      </c>
      <c r="AB899" s="92">
        <v>23.316930922446801</v>
      </c>
      <c r="AC899" s="91">
        <v>6.9846319654970998E-2</v>
      </c>
      <c r="AD899" s="92">
        <v>32.332827917882199</v>
      </c>
      <c r="AE899" s="91">
        <v>9.5107203182124095E-2</v>
      </c>
      <c r="AF899" s="93">
        <v>30.3501300128992</v>
      </c>
      <c r="AG899" s="91">
        <v>-3.3277278880632401E-3</v>
      </c>
      <c r="AH899" s="92">
        <v>-1.23900274093103</v>
      </c>
      <c r="AI899" s="91">
        <v>1.55417857913562E-2</v>
      </c>
      <c r="AJ899" s="92">
        <v>16.037554259033602</v>
      </c>
      <c r="AK899" s="91">
        <v>0.79098987079458305</v>
      </c>
      <c r="AL899" s="91">
        <v>4.4100082508521203E-2</v>
      </c>
      <c r="AM899" s="92">
        <v>64.935876371339006</v>
      </c>
      <c r="AN899" s="3"/>
      <c r="AO899" s="94">
        <v>1.36179137698491E-2</v>
      </c>
      <c r="AP899" s="94">
        <v>-1.6666411486767198E-2</v>
      </c>
      <c r="AQ899" s="94">
        <v>1.6651259767968399E-2</v>
      </c>
      <c r="AR899" s="94">
        <v>-1.47645971537713E-2</v>
      </c>
      <c r="AS899" s="95">
        <v>6</v>
      </c>
      <c r="AT899" s="95">
        <v>6</v>
      </c>
      <c r="AU899" s="95">
        <v>7</v>
      </c>
      <c r="AV899" s="96">
        <v>5</v>
      </c>
      <c r="AW899" s="3"/>
      <c r="AX899" s="97">
        <v>3.3762246663900403E-2</v>
      </c>
      <c r="AY899" s="98">
        <v>-5.9031689119706202E-2</v>
      </c>
      <c r="AZ899" s="98">
        <v>0.64001508451838196</v>
      </c>
      <c r="BA899" s="98">
        <v>-7.8278322703340605E-2</v>
      </c>
      <c r="BB899" s="89">
        <v>3.4831426918754001E-3</v>
      </c>
      <c r="BC899" s="99">
        <v>-4.7234186133209697</v>
      </c>
      <c r="BD899" s="86">
        <v>43748</v>
      </c>
      <c r="BE899" s="86">
        <v>43783</v>
      </c>
      <c r="BF899" s="95">
        <v>154</v>
      </c>
      <c r="BG899" s="86">
        <v>43964</v>
      </c>
      <c r="BH899" s="3"/>
    </row>
    <row r="900" spans="1:60" x14ac:dyDescent="0.25">
      <c r="A900" s="3"/>
      <c r="B900" s="81" t="s">
        <v>1959</v>
      </c>
      <c r="C900" s="81" t="s">
        <v>5118</v>
      </c>
      <c r="D900" s="81" t="s">
        <v>802</v>
      </c>
      <c r="E900" s="82" t="s">
        <v>1208</v>
      </c>
      <c r="F900" s="82" t="s">
        <v>1097</v>
      </c>
      <c r="G900" s="83" t="s">
        <v>1123</v>
      </c>
      <c r="H900" s="84" t="s">
        <v>1135</v>
      </c>
      <c r="I900" s="85" t="s">
        <v>3480</v>
      </c>
      <c r="J900" s="85" t="s">
        <v>5119</v>
      </c>
      <c r="K900" s="3"/>
      <c r="L900" s="86">
        <v>44029</v>
      </c>
      <c r="M900" s="87">
        <v>1217.4952000006999</v>
      </c>
      <c r="N900" s="88">
        <v>1217.4952000006999</v>
      </c>
      <c r="O900" s="88">
        <v>1225.51239999942</v>
      </c>
      <c r="P900" s="89">
        <f t="shared" si="13"/>
        <v>0.99345808333010432</v>
      </c>
      <c r="Q900" s="86">
        <v>44019</v>
      </c>
      <c r="R900" s="90">
        <v>1024908.102</v>
      </c>
      <c r="S900" s="90">
        <v>1025874.46495801</v>
      </c>
      <c r="T900" s="3"/>
      <c r="U900" s="91">
        <v>-2.3523272811871699E-3</v>
      </c>
      <c r="V900" s="92">
        <v>0.93754188201273803</v>
      </c>
      <c r="W900" s="91">
        <v>1.9739169747481399E-3</v>
      </c>
      <c r="X900" s="92">
        <v>0.20590131334756701</v>
      </c>
      <c r="Y900" s="91">
        <v>1.2861857243478899E-2</v>
      </c>
      <c r="Z900" s="92">
        <v>19.436341633176198</v>
      </c>
      <c r="AA900" s="91">
        <v>3.35371609653521E-2</v>
      </c>
      <c r="AB900" s="92">
        <v>24.2517444573459</v>
      </c>
      <c r="AC900" s="91">
        <v>8.9436708443827201E-2</v>
      </c>
      <c r="AD900" s="92">
        <v>34.291866796789698</v>
      </c>
      <c r="AE900" s="91">
        <v>0.12531023562231</v>
      </c>
      <c r="AF900" s="93">
        <v>33.370433256903198</v>
      </c>
      <c r="AG900" s="91">
        <v>-2.9068553267279601E-3</v>
      </c>
      <c r="AH900" s="92">
        <v>-1.1969154847975001</v>
      </c>
      <c r="AI900" s="91">
        <v>2.05714485000499E-2</v>
      </c>
      <c r="AJ900" s="92">
        <v>16.540520529902999</v>
      </c>
      <c r="AK900" s="91">
        <v>0.21733426841092299</v>
      </c>
      <c r="AL900" s="91">
        <v>4.2635489518943401E-2</v>
      </c>
      <c r="AM900" s="92">
        <v>13.1759078958567</v>
      </c>
      <c r="AN900" s="3"/>
      <c r="AO900" s="94">
        <v>1.36430655038566E-2</v>
      </c>
      <c r="AP900" s="94">
        <v>-1.6641960575725499E-2</v>
      </c>
      <c r="AQ900" s="94">
        <v>1.7433980185160201E-2</v>
      </c>
      <c r="AR900" s="94">
        <v>-1.40060811681906E-2</v>
      </c>
      <c r="AS900" s="95">
        <v>6</v>
      </c>
      <c r="AT900" s="95">
        <v>6</v>
      </c>
      <c r="AU900" s="95">
        <v>7</v>
      </c>
      <c r="AV900" s="96">
        <v>5</v>
      </c>
      <c r="AW900" s="3"/>
      <c r="AX900" s="97">
        <v>3.3789364439471697E-2</v>
      </c>
      <c r="AY900" s="98">
        <v>0.194640300127048</v>
      </c>
      <c r="AZ900" s="98">
        <v>0.67118979222595998</v>
      </c>
      <c r="BA900" s="98">
        <v>0.25993265131000998</v>
      </c>
      <c r="BB900" s="89">
        <v>3.4860500487593499E-3</v>
      </c>
      <c r="BC900" s="99">
        <v>-4.6406194744631604</v>
      </c>
      <c r="BD900" s="86">
        <v>43748</v>
      </c>
      <c r="BE900" s="86">
        <v>43783</v>
      </c>
      <c r="BF900" s="95">
        <v>86</v>
      </c>
      <c r="BG900" s="86">
        <v>43868</v>
      </c>
      <c r="BH900" s="3"/>
    </row>
    <row r="901" spans="1:60" x14ac:dyDescent="0.25">
      <c r="A901" s="3"/>
      <c r="B901" s="81" t="s">
        <v>1960</v>
      </c>
      <c r="C901" s="81" t="s">
        <v>5120</v>
      </c>
      <c r="D901" s="81" t="s">
        <v>803</v>
      </c>
      <c r="E901" s="82" t="s">
        <v>1161</v>
      </c>
      <c r="F901" s="82" t="s">
        <v>1098</v>
      </c>
      <c r="G901" s="83" t="s">
        <v>1124</v>
      </c>
      <c r="H901" s="84" t="s">
        <v>1136</v>
      </c>
      <c r="I901" s="85" t="s">
        <v>3480</v>
      </c>
      <c r="J901" s="85" t="s">
        <v>5121</v>
      </c>
      <c r="K901" s="3"/>
      <c r="L901" s="86">
        <v>44029</v>
      </c>
      <c r="M901" s="87">
        <v>1165.8146999999899</v>
      </c>
      <c r="N901" s="88">
        <v>1165.8146999999899</v>
      </c>
      <c r="O901" s="88">
        <v>1166.55639999919</v>
      </c>
      <c r="P901" s="89">
        <f t="shared" si="13"/>
        <v>0.9993641970510807</v>
      </c>
      <c r="Q901" s="86">
        <v>43984</v>
      </c>
      <c r="R901" s="90">
        <v>180357.04</v>
      </c>
      <c r="S901" s="90">
        <v>44025.988910522501</v>
      </c>
      <c r="T901" s="3"/>
      <c r="U901" s="91">
        <v>-1.6715128276700901E-4</v>
      </c>
      <c r="V901" s="92">
        <v>1.15605948185475</v>
      </c>
      <c r="W901" s="91">
        <v>1.0510989868635101E-3</v>
      </c>
      <c r="X901" s="92">
        <v>0.113619514559105</v>
      </c>
      <c r="Y901" s="91">
        <v>1.1883623914400201E-2</v>
      </c>
      <c r="Z901" s="92">
        <v>19.338518300268301</v>
      </c>
      <c r="AA901" s="91">
        <v>2.3536746331956199E-2</v>
      </c>
      <c r="AB901" s="92">
        <v>23.251702993991799</v>
      </c>
      <c r="AC901" s="91">
        <v>5.53634245425201E-2</v>
      </c>
      <c r="AD901" s="92">
        <v>30.8845384066517</v>
      </c>
      <c r="AE901" s="91">
        <v>7.2895017654445796E-2</v>
      </c>
      <c r="AF901" s="93">
        <v>28.1289114601386</v>
      </c>
      <c r="AG901" s="91">
        <v>5.9375710588938102E-4</v>
      </c>
      <c r="AH901" s="92">
        <v>-0.84685424153576605</v>
      </c>
      <c r="AI901" s="91">
        <v>1.44536503285053E-2</v>
      </c>
      <c r="AJ901" s="92">
        <v>15.928740712755801</v>
      </c>
      <c r="AK901" s="91">
        <v>0.16581469999975501</v>
      </c>
      <c r="AL901" s="91">
        <v>2.3592382258357199E-2</v>
      </c>
      <c r="AM901" s="92">
        <v>7.4038419555872697</v>
      </c>
      <c r="AN901" s="3"/>
      <c r="AO901" s="94">
        <v>4.1866650426527503E-3</v>
      </c>
      <c r="AP901" s="94">
        <v>-5.4665321567881602E-3</v>
      </c>
      <c r="AQ901" s="94">
        <v>7.96351207463886E-3</v>
      </c>
      <c r="AR901" s="94">
        <v>-4.2119831505260698E-3</v>
      </c>
      <c r="AS901" s="95">
        <v>8</v>
      </c>
      <c r="AT901" s="95">
        <v>4</v>
      </c>
      <c r="AU901" s="95">
        <v>7</v>
      </c>
      <c r="AV901" s="96">
        <v>5</v>
      </c>
      <c r="AW901" s="3"/>
      <c r="AX901" s="97">
        <v>1.0814495234135401E-2</v>
      </c>
      <c r="AY901" s="98">
        <v>-0.53710689035233405</v>
      </c>
      <c r="AZ901" s="98">
        <v>0.62968266724510602</v>
      </c>
      <c r="BA901" s="98">
        <v>-0.72240035214963405</v>
      </c>
      <c r="BB901" s="89">
        <v>1.1169540971025099E-3</v>
      </c>
      <c r="BC901" s="99">
        <v>-1.3880490307128599</v>
      </c>
      <c r="BD901" s="86">
        <v>43745</v>
      </c>
      <c r="BE901" s="86">
        <v>43783</v>
      </c>
      <c r="BF901" s="95">
        <v>64</v>
      </c>
      <c r="BG901" s="86">
        <v>43833</v>
      </c>
      <c r="BH901" s="3"/>
    </row>
    <row r="902" spans="1:60" x14ac:dyDescent="0.25">
      <c r="A902" s="3"/>
      <c r="B902" s="81" t="s">
        <v>1961</v>
      </c>
      <c r="C902" s="81" t="s">
        <v>5122</v>
      </c>
      <c r="D902" s="81" t="s">
        <v>803</v>
      </c>
      <c r="E902" s="82" t="s">
        <v>1162</v>
      </c>
      <c r="F902" s="82" t="s">
        <v>1098</v>
      </c>
      <c r="G902" s="83" t="s">
        <v>1124</v>
      </c>
      <c r="H902" s="84" t="s">
        <v>1136</v>
      </c>
      <c r="I902" s="85" t="s">
        <v>3480</v>
      </c>
      <c r="J902" s="85" t="s">
        <v>5123</v>
      </c>
      <c r="K902" s="3"/>
      <c r="L902" s="86">
        <v>44029</v>
      </c>
      <c r="M902" s="87">
        <v>1196.6559999994899</v>
      </c>
      <c r="N902" s="88">
        <v>1196.6559999994899</v>
      </c>
      <c r="O902" s="88">
        <v>1198.1557</v>
      </c>
      <c r="P902" s="89">
        <f t="shared" si="13"/>
        <v>0.99874832628137555</v>
      </c>
      <c r="Q902" s="86">
        <v>43984</v>
      </c>
      <c r="R902" s="90">
        <v>7990975.0120000001</v>
      </c>
      <c r="S902" s="90">
        <v>6271711.0084843701</v>
      </c>
      <c r="T902" s="3"/>
      <c r="U902" s="91">
        <v>-1.8080457175528899E-4</v>
      </c>
      <c r="V902" s="92">
        <v>1.15469415295593</v>
      </c>
      <c r="W902" s="91">
        <v>6.3985775341279805E-4</v>
      </c>
      <c r="X902" s="92">
        <v>7.2495391214033603E-2</v>
      </c>
      <c r="Y902" s="91">
        <v>9.3636321689700708E-3</v>
      </c>
      <c r="Z902" s="92">
        <v>19.0865191257326</v>
      </c>
      <c r="AA902" s="91">
        <v>1.8417723893435298E-2</v>
      </c>
      <c r="AB902" s="92">
        <v>22.7398007501324</v>
      </c>
      <c r="AC902" s="91">
        <v>4.4845853157312397E-2</v>
      </c>
      <c r="AD902" s="92">
        <v>29.832781268138199</v>
      </c>
      <c r="AE902" s="91">
        <v>6.6936190822161706E-2</v>
      </c>
      <c r="AF902" s="93">
        <v>27.533028776902899</v>
      </c>
      <c r="AG902" s="91">
        <v>3.6071824251848701E-4</v>
      </c>
      <c r="AH902" s="92">
        <v>-0.87015812787285496</v>
      </c>
      <c r="AI902" s="91">
        <v>1.1691652573063E-2</v>
      </c>
      <c r="AJ902" s="92">
        <v>15.652540937211601</v>
      </c>
      <c r="AK902" s="91">
        <v>0.19665600000007499</v>
      </c>
      <c r="AL902" s="91">
        <v>2.76626785871485E-2</v>
      </c>
      <c r="AM902" s="92">
        <v>10.487971955619299</v>
      </c>
      <c r="AN902" s="3"/>
      <c r="AO902" s="94">
        <v>4.1729038348421498E-3</v>
      </c>
      <c r="AP902" s="94">
        <v>-5.4801415526526398E-3</v>
      </c>
      <c r="AQ902" s="94">
        <v>7.5355615026637696E-3</v>
      </c>
      <c r="AR902" s="94">
        <v>-4.6212973766159796E-3</v>
      </c>
      <c r="AS902" s="95">
        <v>7</v>
      </c>
      <c r="AT902" s="95">
        <v>5</v>
      </c>
      <c r="AU902" s="95">
        <v>7</v>
      </c>
      <c r="AV902" s="96">
        <v>5</v>
      </c>
      <c r="AW902" s="3"/>
      <c r="AX902" s="97">
        <v>1.07974363740686E-2</v>
      </c>
      <c r="AY902" s="98">
        <v>-0.968825610451859</v>
      </c>
      <c r="AZ902" s="98">
        <v>0.61274068154853001</v>
      </c>
      <c r="BA902" s="98">
        <v>-1.2873758076766499</v>
      </c>
      <c r="BB902" s="89">
        <v>1.11517579180259E-3</v>
      </c>
      <c r="BC902" s="99">
        <v>-1.4393551079065201</v>
      </c>
      <c r="BD902" s="86">
        <v>43745</v>
      </c>
      <c r="BE902" s="86">
        <v>43783</v>
      </c>
      <c r="BF902" s="95">
        <v>73</v>
      </c>
      <c r="BG902" s="86">
        <v>43846</v>
      </c>
      <c r="BH902" s="3"/>
    </row>
    <row r="903" spans="1:60" x14ac:dyDescent="0.25">
      <c r="A903" s="3"/>
      <c r="B903" s="81" t="s">
        <v>1962</v>
      </c>
      <c r="C903" s="81" t="s">
        <v>5124</v>
      </c>
      <c r="D903" s="81" t="s">
        <v>803</v>
      </c>
      <c r="E903" s="82" t="s">
        <v>1163</v>
      </c>
      <c r="F903" s="82" t="s">
        <v>1098</v>
      </c>
      <c r="G903" s="83" t="s">
        <v>1124</v>
      </c>
      <c r="H903" s="84" t="s">
        <v>1136</v>
      </c>
      <c r="I903" s="85" t="s">
        <v>3480</v>
      </c>
      <c r="J903" s="85" t="s">
        <v>5125</v>
      </c>
      <c r="K903" s="3"/>
      <c r="L903" s="86">
        <v>44029</v>
      </c>
      <c r="M903" s="87">
        <v>1211.86769999936</v>
      </c>
      <c r="N903" s="88">
        <v>1211.86769999936</v>
      </c>
      <c r="O903" s="88">
        <v>1213.08730000071</v>
      </c>
      <c r="P903" s="89">
        <f t="shared" ref="P903:P966" si="14">IFERROR(N903/O903,"")</f>
        <v>0.99899463130036126</v>
      </c>
      <c r="Q903" s="86">
        <v>43984</v>
      </c>
      <c r="R903" s="90">
        <v>4890711.0290000001</v>
      </c>
      <c r="S903" s="90">
        <v>4047651.9314023401</v>
      </c>
      <c r="T903" s="3"/>
      <c r="U903" s="91">
        <v>-1.7531843241158599E-4</v>
      </c>
      <c r="V903" s="92">
        <v>1.1552427668903</v>
      </c>
      <c r="W903" s="91">
        <v>8.0436457756150005E-4</v>
      </c>
      <c r="X903" s="92">
        <v>8.8946073628903805E-2</v>
      </c>
      <c r="Y903" s="91">
        <v>1.03708549213479E-2</v>
      </c>
      <c r="Z903" s="92">
        <v>19.1872414009704</v>
      </c>
      <c r="AA903" s="91">
        <v>2.0462249132833701E-2</v>
      </c>
      <c r="AB903" s="92">
        <v>22.944253274094098</v>
      </c>
      <c r="AC903" s="91">
        <v>4.9040646279536297E-2</v>
      </c>
      <c r="AD903" s="92">
        <v>30.252260580338799</v>
      </c>
      <c r="AE903" s="91">
        <v>7.3365166985240607E-2</v>
      </c>
      <c r="AF903" s="93">
        <v>28.175926393218099</v>
      </c>
      <c r="AG903" s="91">
        <v>4.5396839595923698E-4</v>
      </c>
      <c r="AH903" s="92">
        <v>-0.86083311252878003</v>
      </c>
      <c r="AI903" s="91">
        <v>1.27955448169814E-2</v>
      </c>
      <c r="AJ903" s="92">
        <v>15.762930161610701</v>
      </c>
      <c r="AK903" s="91">
        <v>0.21195168825041</v>
      </c>
      <c r="AL903" s="91">
        <v>2.96484289192449E-2</v>
      </c>
      <c r="AM903" s="92">
        <v>12.0175407806528</v>
      </c>
      <c r="AN903" s="3"/>
      <c r="AO903" s="94">
        <v>4.1783940559980701E-3</v>
      </c>
      <c r="AP903" s="94">
        <v>-5.4746642408645104E-3</v>
      </c>
      <c r="AQ903" s="94">
        <v>7.70662979630288E-3</v>
      </c>
      <c r="AR903" s="94">
        <v>-4.4576154277819998E-3</v>
      </c>
      <c r="AS903" s="95">
        <v>7</v>
      </c>
      <c r="AT903" s="95">
        <v>5</v>
      </c>
      <c r="AU903" s="95">
        <v>7</v>
      </c>
      <c r="AV903" s="96">
        <v>5</v>
      </c>
      <c r="AW903" s="3"/>
      <c r="AX903" s="97">
        <v>1.0803863087403401E-2</v>
      </c>
      <c r="AY903" s="98">
        <v>-0.79625995181686404</v>
      </c>
      <c r="AZ903" s="98">
        <v>0.61950771303418195</v>
      </c>
      <c r="BA903" s="98">
        <v>-1.06323178194907</v>
      </c>
      <c r="BB903" s="89">
        <v>1.11584608889075E-3</v>
      </c>
      <c r="BC903" s="99">
        <v>-1.4188203689373</v>
      </c>
      <c r="BD903" s="86">
        <v>43745</v>
      </c>
      <c r="BE903" s="86">
        <v>43783</v>
      </c>
      <c r="BF903" s="95">
        <v>65</v>
      </c>
      <c r="BG903" s="86">
        <v>43836</v>
      </c>
      <c r="BH903" s="3"/>
    </row>
    <row r="904" spans="1:60" x14ac:dyDescent="0.25">
      <c r="A904" s="3"/>
      <c r="B904" s="81" t="s">
        <v>1963</v>
      </c>
      <c r="C904" s="81" t="s">
        <v>5126</v>
      </c>
      <c r="D904" s="81" t="s">
        <v>803</v>
      </c>
      <c r="E904" s="82" t="s">
        <v>1164</v>
      </c>
      <c r="F904" s="82" t="s">
        <v>1098</v>
      </c>
      <c r="G904" s="83" t="s">
        <v>1124</v>
      </c>
      <c r="H904" s="84" t="s">
        <v>1136</v>
      </c>
      <c r="I904" s="85" t="s">
        <v>3480</v>
      </c>
      <c r="J904" s="85" t="s">
        <v>5127</v>
      </c>
      <c r="K904" s="3"/>
      <c r="L904" s="86">
        <v>44029</v>
      </c>
      <c r="M904" s="87">
        <v>1229.4637000002001</v>
      </c>
      <c r="N904" s="88">
        <v>1229.4637000002001</v>
      </c>
      <c r="O904" s="88">
        <v>1230.39750000089</v>
      </c>
      <c r="P904" s="89">
        <f t="shared" si="14"/>
        <v>0.99924105827532228</v>
      </c>
      <c r="Q904" s="86">
        <v>43984</v>
      </c>
      <c r="R904" s="90">
        <v>11029420.409</v>
      </c>
      <c r="S904" s="90">
        <v>7016577.7322578104</v>
      </c>
      <c r="T904" s="3"/>
      <c r="U904" s="91">
        <v>-1.6988261631922799E-4</v>
      </c>
      <c r="V904" s="92">
        <v>1.1557863484995301</v>
      </c>
      <c r="W904" s="91">
        <v>9.6892093097267196E-4</v>
      </c>
      <c r="X904" s="92">
        <v>0.105401708970021</v>
      </c>
      <c r="Y904" s="91">
        <v>1.1378945469914499E-2</v>
      </c>
      <c r="Z904" s="92">
        <v>19.288050455827001</v>
      </c>
      <c r="AA904" s="91">
        <v>2.2511128609039598E-2</v>
      </c>
      <c r="AB904" s="92">
        <v>23.1491412217147</v>
      </c>
      <c r="AC904" s="91">
        <v>5.3250743016178603E-2</v>
      </c>
      <c r="AD904" s="92">
        <v>30.673270254017599</v>
      </c>
      <c r="AE904" s="91">
        <v>7.9829653270280701E-2</v>
      </c>
      <c r="AF904" s="93">
        <v>28.8223750217294</v>
      </c>
      <c r="AG904" s="91">
        <v>5.4712296878278699E-4</v>
      </c>
      <c r="AH904" s="92">
        <v>-0.85151765524642498</v>
      </c>
      <c r="AI904" s="91">
        <v>1.39005373384862E-2</v>
      </c>
      <c r="AJ904" s="92">
        <v>15.8734294137539</v>
      </c>
      <c r="AK904" s="91">
        <v>0.229548907738645</v>
      </c>
      <c r="AL904" s="91">
        <v>3.1906853348118602E-2</v>
      </c>
      <c r="AM904" s="92">
        <v>13.777262729476201</v>
      </c>
      <c r="AN904" s="3"/>
      <c r="AO904" s="94">
        <v>4.1838850829662997E-3</v>
      </c>
      <c r="AP904" s="94">
        <v>-5.4691784353053698E-3</v>
      </c>
      <c r="AQ904" s="94">
        <v>7.8778705246804696E-3</v>
      </c>
      <c r="AR904" s="94">
        <v>-4.29398481264798E-3</v>
      </c>
      <c r="AS904" s="95">
        <v>8</v>
      </c>
      <c r="AT904" s="95">
        <v>4</v>
      </c>
      <c r="AU904" s="95">
        <v>7</v>
      </c>
      <c r="AV904" s="96">
        <v>5</v>
      </c>
      <c r="AW904" s="3"/>
      <c r="AX904" s="97">
        <v>1.08108171880303E-2</v>
      </c>
      <c r="AY904" s="98">
        <v>-0.62350177436655896</v>
      </c>
      <c r="AZ904" s="98">
        <v>0.62628883791239798</v>
      </c>
      <c r="BA904" s="98">
        <v>-0.83658546701917702</v>
      </c>
      <c r="BB904" s="89">
        <v>1.11657092500877E-3</v>
      </c>
      <c r="BC904" s="99">
        <v>-1.39829509814444</v>
      </c>
      <c r="BD904" s="86">
        <v>43745</v>
      </c>
      <c r="BE904" s="86">
        <v>43783</v>
      </c>
      <c r="BF904" s="95">
        <v>64</v>
      </c>
      <c r="BG904" s="86">
        <v>43833</v>
      </c>
      <c r="BH904" s="3"/>
    </row>
    <row r="905" spans="1:60" x14ac:dyDescent="0.25">
      <c r="A905" s="3"/>
      <c r="B905" s="81" t="s">
        <v>212</v>
      </c>
      <c r="C905" s="81" t="s">
        <v>5128</v>
      </c>
      <c r="D905" s="81" t="s">
        <v>803</v>
      </c>
      <c r="E905" s="82" t="s">
        <v>1165</v>
      </c>
      <c r="F905" s="82" t="s">
        <v>1098</v>
      </c>
      <c r="G905" s="83" t="s">
        <v>1124</v>
      </c>
      <c r="H905" s="84" t="s">
        <v>1136</v>
      </c>
      <c r="I905" s="85" t="s">
        <v>3480</v>
      </c>
      <c r="J905" s="85" t="s">
        <v>5129</v>
      </c>
      <c r="K905" s="3"/>
      <c r="L905" s="86">
        <v>44029</v>
      </c>
      <c r="M905" s="87">
        <v>1185.0451999995901</v>
      </c>
      <c r="N905" s="88">
        <v>1185.0451999995901</v>
      </c>
      <c r="O905" s="88">
        <v>1185.6530000008599</v>
      </c>
      <c r="P905" s="89">
        <f t="shared" si="14"/>
        <v>0.99948737109317021</v>
      </c>
      <c r="Q905" s="86">
        <v>43984</v>
      </c>
      <c r="R905" s="90">
        <v>17840572.488000002</v>
      </c>
      <c r="S905" s="90">
        <v>11249632.663531199</v>
      </c>
      <c r="T905" s="3"/>
      <c r="U905" s="91">
        <v>-1.64439255968318E-4</v>
      </c>
      <c r="V905" s="92">
        <v>1.15633068453462</v>
      </c>
      <c r="W905" s="91">
        <v>1.1333918373566099E-3</v>
      </c>
      <c r="X905" s="92">
        <v>0.12184879960841501</v>
      </c>
      <c r="Y905" s="91">
        <v>1.2388081990138701E-2</v>
      </c>
      <c r="Z905" s="92">
        <v>19.388964107842199</v>
      </c>
      <c r="AA905" s="91">
        <v>2.4563336521168801E-2</v>
      </c>
      <c r="AB905" s="92">
        <v>23.354362012905799</v>
      </c>
      <c r="AC905" s="91">
        <v>5.74778411064472E-2</v>
      </c>
      <c r="AD905" s="92">
        <v>31.095980063051702</v>
      </c>
      <c r="AE905" s="91">
        <v>8.6333447277866099E-2</v>
      </c>
      <c r="AF905" s="93">
        <v>29.472754422487899</v>
      </c>
      <c r="AG905" s="91">
        <v>6.4030092653410997E-4</v>
      </c>
      <c r="AH905" s="92">
        <v>-0.84219985947129306</v>
      </c>
      <c r="AI905" s="91">
        <v>1.50066217029234E-2</v>
      </c>
      <c r="AJ905" s="92">
        <v>15.9840378501976</v>
      </c>
      <c r="AK905" s="91">
        <v>0.18504519999987701</v>
      </c>
      <c r="AL905" s="91">
        <v>3.0285529675893499E-2</v>
      </c>
      <c r="AM905" s="92">
        <v>11.495578142610601</v>
      </c>
      <c r="AN905" s="3"/>
      <c r="AO905" s="94">
        <v>4.1894621517712897E-3</v>
      </c>
      <c r="AP905" s="94">
        <v>-5.4638129440718296E-3</v>
      </c>
      <c r="AQ905" s="94">
        <v>8.0491133630857803E-3</v>
      </c>
      <c r="AR905" s="94">
        <v>-4.1302466643173804E-3</v>
      </c>
      <c r="AS905" s="95">
        <v>8</v>
      </c>
      <c r="AT905" s="95">
        <v>4</v>
      </c>
      <c r="AU905" s="95">
        <v>7</v>
      </c>
      <c r="AV905" s="96">
        <v>5</v>
      </c>
      <c r="AW905" s="3"/>
      <c r="AX905" s="97">
        <v>1.0818214182691001E-2</v>
      </c>
      <c r="AY905" s="98">
        <v>-0.45069499705959998</v>
      </c>
      <c r="AZ905" s="98">
        <v>0.63307960120800999</v>
      </c>
      <c r="BA905" s="98">
        <v>-0.60763405936813797</v>
      </c>
      <c r="BB905" s="89">
        <v>1.1173415450730301E-3</v>
      </c>
      <c r="BC905" s="99">
        <v>-1.37775791478452</v>
      </c>
      <c r="BD905" s="86">
        <v>43745</v>
      </c>
      <c r="BE905" s="86">
        <v>43783</v>
      </c>
      <c r="BF905" s="95">
        <v>63</v>
      </c>
      <c r="BG905" s="86">
        <v>43832</v>
      </c>
      <c r="BH905" s="3"/>
    </row>
    <row r="906" spans="1:60" x14ac:dyDescent="0.25">
      <c r="A906" s="3"/>
      <c r="B906" s="81" t="s">
        <v>1964</v>
      </c>
      <c r="C906" s="81" t="s">
        <v>5130</v>
      </c>
      <c r="D906" s="81" t="s">
        <v>803</v>
      </c>
      <c r="E906" s="82" t="s">
        <v>1166</v>
      </c>
      <c r="F906" s="82" t="s">
        <v>1098</v>
      </c>
      <c r="G906" s="83" t="s">
        <v>1124</v>
      </c>
      <c r="H906" s="84" t="s">
        <v>1136</v>
      </c>
      <c r="I906" s="85" t="s">
        <v>3480</v>
      </c>
      <c r="J906" s="85" t="s">
        <v>5131</v>
      </c>
      <c r="K906" s="3"/>
      <c r="L906" s="86">
        <v>44029</v>
      </c>
      <c r="M906" s="87">
        <v>1196.6619000006499</v>
      </c>
      <c r="N906" s="88">
        <v>1196.6619000006499</v>
      </c>
      <c r="O906" s="88">
        <v>1196.98039999977</v>
      </c>
      <c r="P906" s="89">
        <f t="shared" si="14"/>
        <v>0.99973391377242249</v>
      </c>
      <c r="Q906" s="86">
        <v>43984</v>
      </c>
      <c r="R906" s="90">
        <v>31951169.588</v>
      </c>
      <c r="S906" s="90">
        <v>31670473.455375001</v>
      </c>
      <c r="T906" s="3"/>
      <c r="U906" s="91">
        <v>-1.58916877808224E-4</v>
      </c>
      <c r="V906" s="92">
        <v>1.1568829223506301</v>
      </c>
      <c r="W906" s="91">
        <v>1.29803886011359E-3</v>
      </c>
      <c r="X906" s="92">
        <v>0.13831350188411301</v>
      </c>
      <c r="Y906" s="91">
        <v>1.3825901058226E-2</v>
      </c>
      <c r="Z906" s="92">
        <v>19.5327460146509</v>
      </c>
      <c r="AA906" s="91">
        <v>2.8089640038160699E-2</v>
      </c>
      <c r="AB906" s="92">
        <v>23.706992364605</v>
      </c>
      <c r="AC906" s="91">
        <v>6.5370820411772002E-2</v>
      </c>
      <c r="AD906" s="92">
        <v>31.885277993569598</v>
      </c>
      <c r="AE906" s="91">
        <v>9.8828677633719095E-2</v>
      </c>
      <c r="AF906" s="93">
        <v>30.722277458058699</v>
      </c>
      <c r="AG906" s="91">
        <v>7.3357687142561201E-4</v>
      </c>
      <c r="AH906" s="92">
        <v>-0.83287226498214295</v>
      </c>
      <c r="AI906" s="91">
        <v>1.66376385732292E-2</v>
      </c>
      <c r="AJ906" s="92">
        <v>16.1471395372355</v>
      </c>
      <c r="AK906" s="91">
        <v>0.19666190000134501</v>
      </c>
      <c r="AL906" s="91">
        <v>2.76634486890543E-2</v>
      </c>
      <c r="AM906" s="92">
        <v>10.488561955746301</v>
      </c>
      <c r="AN906" s="3"/>
      <c r="AO906" s="94">
        <v>4.2004092647403004E-3</v>
      </c>
      <c r="AP906" s="94">
        <v>-5.4529009776160802E-3</v>
      </c>
      <c r="AQ906" s="94">
        <v>8.3915397353848693E-3</v>
      </c>
      <c r="AR906" s="94">
        <v>-3.8028103026590499E-3</v>
      </c>
      <c r="AS906" s="95">
        <v>8</v>
      </c>
      <c r="AT906" s="95">
        <v>4</v>
      </c>
      <c r="AU906" s="95">
        <v>7</v>
      </c>
      <c r="AV906" s="96">
        <v>5</v>
      </c>
      <c r="AW906" s="3"/>
      <c r="AX906" s="97">
        <v>1.0834591758302901E-2</v>
      </c>
      <c r="AY906" s="98">
        <v>-0.15314292500738699</v>
      </c>
      <c r="AZ906" s="98">
        <v>0.64477891844762802</v>
      </c>
      <c r="BA906" s="98">
        <v>-0.20825717005550401</v>
      </c>
      <c r="BB906" s="89">
        <v>1.11904713393301E-3</v>
      </c>
      <c r="BC906" s="99">
        <v>-1.34169910992387</v>
      </c>
      <c r="BD906" s="86">
        <v>43752</v>
      </c>
      <c r="BE906" s="86">
        <v>43783</v>
      </c>
      <c r="BF906" s="95">
        <v>55</v>
      </c>
      <c r="BG906" s="86">
        <v>43829</v>
      </c>
      <c r="BH906" s="3"/>
    </row>
    <row r="907" spans="1:60" x14ac:dyDescent="0.25">
      <c r="A907" s="3"/>
      <c r="B907" s="81" t="s">
        <v>213</v>
      </c>
      <c r="C907" s="81" t="s">
        <v>5132</v>
      </c>
      <c r="D907" s="81" t="s">
        <v>803</v>
      </c>
      <c r="E907" s="82" t="s">
        <v>1167</v>
      </c>
      <c r="F907" s="82" t="s">
        <v>1098</v>
      </c>
      <c r="G907" s="83" t="s">
        <v>1124</v>
      </c>
      <c r="H907" s="84" t="s">
        <v>1136</v>
      </c>
      <c r="I907" s="85" t="s">
        <v>3480</v>
      </c>
      <c r="J907" s="85" t="s">
        <v>1096</v>
      </c>
      <c r="K907" s="3"/>
      <c r="L907" s="86">
        <v>44029</v>
      </c>
      <c r="M907" s="87">
        <v>1042.2015000004301</v>
      </c>
      <c r="N907" s="88">
        <v>1042.2015000004301</v>
      </c>
      <c r="O907" s="88">
        <v>1042.2015000004301</v>
      </c>
      <c r="P907" s="89">
        <f t="shared" si="14"/>
        <v>1</v>
      </c>
      <c r="Q907" s="86">
        <v>44029</v>
      </c>
      <c r="R907" s="90">
        <v>0</v>
      </c>
      <c r="S907" s="90">
        <v>0</v>
      </c>
      <c r="T907" s="3"/>
      <c r="U907" s="91">
        <v>0</v>
      </c>
      <c r="V907" s="92">
        <v>1.17277461013146</v>
      </c>
      <c r="W907" s="91">
        <v>0</v>
      </c>
      <c r="X907" s="92">
        <v>8.5096158727537806E-3</v>
      </c>
      <c r="Y907" s="91">
        <v>0</v>
      </c>
      <c r="Z907" s="92">
        <v>18.1501559088356</v>
      </c>
      <c r="AA907" s="91">
        <v>0</v>
      </c>
      <c r="AB907" s="92">
        <v>20.8980283607962</v>
      </c>
      <c r="AC907" s="91">
        <v>0</v>
      </c>
      <c r="AD907" s="92">
        <v>25.348195952392398</v>
      </c>
      <c r="AE907" s="91">
        <v>1.6103491483590901E-2</v>
      </c>
      <c r="AF907" s="93">
        <v>22.4497588430531</v>
      </c>
      <c r="AG907" s="91">
        <v>0</v>
      </c>
      <c r="AH907" s="92">
        <v>-0.90622995212470403</v>
      </c>
      <c r="AI907" s="91">
        <v>0</v>
      </c>
      <c r="AJ907" s="92">
        <v>14.483375679905301</v>
      </c>
      <c r="AK907" s="91">
        <v>4.2201500000373898E-2</v>
      </c>
      <c r="AL907" s="91">
        <v>1.1287905737844999E-2</v>
      </c>
      <c r="AM907" s="92">
        <v>5.3629633665914298</v>
      </c>
      <c r="AN907" s="3"/>
      <c r="AO907" s="94">
        <v>0</v>
      </c>
      <c r="AP907" s="94">
        <v>0</v>
      </c>
      <c r="AQ907" s="94">
        <v>0</v>
      </c>
      <c r="AR907" s="94">
        <v>0</v>
      </c>
      <c r="AS907" s="95">
        <v>0</v>
      </c>
      <c r="AT907" s="95">
        <v>0</v>
      </c>
      <c r="AU907" s="95">
        <v>7</v>
      </c>
      <c r="AV907" s="96">
        <v>5</v>
      </c>
      <c r="AW907" s="3"/>
      <c r="AX907" s="97">
        <v>0</v>
      </c>
      <c r="AY907" s="98">
        <v>-113.07365610974399</v>
      </c>
      <c r="AZ907" s="98">
        <v>0.54787164163735702</v>
      </c>
      <c r="BA907" s="98">
        <v>-15.957369743191499</v>
      </c>
      <c r="BB907" s="89">
        <v>0</v>
      </c>
      <c r="BC907" s="99">
        <v>0</v>
      </c>
      <c r="BD907" s="86">
        <v>43664</v>
      </c>
      <c r="BE907" s="86"/>
      <c r="BF907" s="95"/>
      <c r="BG907" s="86"/>
      <c r="BH907" s="3"/>
    </row>
    <row r="908" spans="1:60" x14ac:dyDescent="0.25">
      <c r="A908" s="3"/>
      <c r="B908" s="81" t="s">
        <v>214</v>
      </c>
      <c r="C908" s="81" t="s">
        <v>5133</v>
      </c>
      <c r="D908" s="81" t="s">
        <v>804</v>
      </c>
      <c r="E908" s="82" t="s">
        <v>1161</v>
      </c>
      <c r="F908" s="82" t="s">
        <v>1114</v>
      </c>
      <c r="G908" s="83" t="s">
        <v>1119</v>
      </c>
      <c r="H908" s="84" t="s">
        <v>1138</v>
      </c>
      <c r="I908" s="85" t="s">
        <v>3480</v>
      </c>
      <c r="J908" s="85" t="s">
        <v>5134</v>
      </c>
      <c r="K908" s="3"/>
      <c r="L908" s="86">
        <v>44029</v>
      </c>
      <c r="M908" s="87">
        <v>1524.2153999991699</v>
      </c>
      <c r="N908" s="88">
        <v>1524.2153999991699</v>
      </c>
      <c r="O908" s="88">
        <v>1639.9765000007999</v>
      </c>
      <c r="P908" s="89">
        <f t="shared" si="14"/>
        <v>0.92941295195292528</v>
      </c>
      <c r="Q908" s="86">
        <v>43747</v>
      </c>
      <c r="R908" s="90">
        <v>7024338.858</v>
      </c>
      <c r="S908" s="90">
        <v>12731547.571984399</v>
      </c>
      <c r="T908" s="3"/>
      <c r="U908" s="91">
        <v>-3.23666880103701E-3</v>
      </c>
      <c r="V908" s="92">
        <v>0.84910773002775397</v>
      </c>
      <c r="W908" s="91">
        <v>7.9460420365649008E-3</v>
      </c>
      <c r="X908" s="92">
        <v>0.80311381952924399</v>
      </c>
      <c r="Y908" s="91">
        <v>-2.8452998176362598E-2</v>
      </c>
      <c r="Z908" s="92">
        <v>15.3048560911993</v>
      </c>
      <c r="AA908" s="91">
        <v>-3.1246343455677599E-2</v>
      </c>
      <c r="AB908" s="92">
        <v>17.773394015239301</v>
      </c>
      <c r="AC908" s="91">
        <v>4.6347896930456003E-2</v>
      </c>
      <c r="AD908" s="92">
        <v>29.9829856454453</v>
      </c>
      <c r="AE908" s="91">
        <v>9.2058325728430604E-2</v>
      </c>
      <c r="AF908" s="93">
        <v>30.045242267544399</v>
      </c>
      <c r="AG908" s="91">
        <v>-3.7822818967470102E-3</v>
      </c>
      <c r="AH908" s="92">
        <v>-1.2844581417994001</v>
      </c>
      <c r="AI908" s="91">
        <v>-1.91009528753057E-2</v>
      </c>
      <c r="AJ908" s="92">
        <v>12.5732803923747</v>
      </c>
      <c r="AK908" s="91"/>
      <c r="AL908" s="91"/>
      <c r="AM908" s="92"/>
      <c r="AN908" s="3"/>
      <c r="AO908" s="94">
        <v>0.28186160971759799</v>
      </c>
      <c r="AP908" s="94">
        <v>-4.8733549448152197E-2</v>
      </c>
      <c r="AQ908" s="94">
        <v>4.1268096403655398E-2</v>
      </c>
      <c r="AR908" s="94">
        <v>-5.0781679959982298E-2</v>
      </c>
      <c r="AS908" s="95">
        <v>7</v>
      </c>
      <c r="AT908" s="95">
        <v>5</v>
      </c>
      <c r="AU908" s="95">
        <v>7</v>
      </c>
      <c r="AV908" s="96">
        <v>5</v>
      </c>
      <c r="AW908" s="3"/>
      <c r="AX908" s="97">
        <v>0.25547091512125902</v>
      </c>
      <c r="AY908" s="98">
        <v>0.90439584768500902</v>
      </c>
      <c r="AZ908" s="98">
        <v>1.3029192876092599</v>
      </c>
      <c r="BA908" s="98">
        <v>4.2220813794483503</v>
      </c>
      <c r="BB908" s="89">
        <v>2.96532953341739E-2</v>
      </c>
      <c r="BC908" s="99">
        <v>-22.141944352275502</v>
      </c>
      <c r="BD908" s="86">
        <v>43712</v>
      </c>
      <c r="BE908" s="86">
        <v>43717</v>
      </c>
      <c r="BF908" s="95">
        <v>22</v>
      </c>
      <c r="BG908" s="86">
        <v>43742</v>
      </c>
      <c r="BH908" s="3"/>
    </row>
    <row r="909" spans="1:60" x14ac:dyDescent="0.25">
      <c r="A909" s="3"/>
      <c r="B909" s="81" t="s">
        <v>215</v>
      </c>
      <c r="C909" s="81" t="s">
        <v>5135</v>
      </c>
      <c r="D909" s="81" t="s">
        <v>804</v>
      </c>
      <c r="E909" s="82" t="s">
        <v>1162</v>
      </c>
      <c r="F909" s="82" t="s">
        <v>1114</v>
      </c>
      <c r="G909" s="83" t="s">
        <v>1119</v>
      </c>
      <c r="H909" s="84" t="s">
        <v>1138</v>
      </c>
      <c r="I909" s="85" t="s">
        <v>3480</v>
      </c>
      <c r="J909" s="85" t="s">
        <v>5136</v>
      </c>
      <c r="K909" s="3"/>
      <c r="L909" s="86">
        <v>44029</v>
      </c>
      <c r="M909" s="87">
        <v>1194.3298000004099</v>
      </c>
      <c r="N909" s="88">
        <v>1194.3298000004099</v>
      </c>
      <c r="O909" s="88">
        <v>1632.2473000008599</v>
      </c>
      <c r="P909" s="89">
        <f t="shared" si="14"/>
        <v>0.73170885318651202</v>
      </c>
      <c r="Q909" s="86">
        <v>43717</v>
      </c>
      <c r="R909" s="90">
        <v>40065447.855999999</v>
      </c>
      <c r="S909" s="90">
        <v>38039074.057312503</v>
      </c>
      <c r="T909" s="3"/>
      <c r="U909" s="91">
        <v>-3.2201121011894399E-3</v>
      </c>
      <c r="V909" s="92">
        <v>0.85076340001251105</v>
      </c>
      <c r="W909" s="91">
        <v>8.4476811698550609E-3</v>
      </c>
      <c r="X909" s="92">
        <v>0.85327773285826003</v>
      </c>
      <c r="Y909" s="91">
        <v>-2.5515946364066601E-2</v>
      </c>
      <c r="Z909" s="92">
        <v>15.598561272432599</v>
      </c>
      <c r="AA909" s="91">
        <v>-2.6911424017271202E-2</v>
      </c>
      <c r="AB909" s="92">
        <v>18.206885959080001</v>
      </c>
      <c r="AC909" s="91">
        <v>4.46693235699058E-2</v>
      </c>
      <c r="AD909" s="92">
        <v>29.8151283093903</v>
      </c>
      <c r="AE909" s="91">
        <v>8.3708125657722093E-2</v>
      </c>
      <c r="AF909" s="93">
        <v>29.2102222604735</v>
      </c>
      <c r="AG909" s="91">
        <v>-3.5013833239645499E-3</v>
      </c>
      <c r="AH909" s="92">
        <v>-1.2563682845211599</v>
      </c>
      <c r="AI909" s="91">
        <v>-1.5858188891797902E-2</v>
      </c>
      <c r="AJ909" s="92">
        <v>12.8975567907328</v>
      </c>
      <c r="AK909" s="91">
        <v>0.19532682210236099</v>
      </c>
      <c r="AL909" s="91">
        <v>3.83743926595344E-2</v>
      </c>
      <c r="AM909" s="92">
        <v>8.5838059661909902</v>
      </c>
      <c r="AN909" s="3"/>
      <c r="AO909" s="94">
        <v>2.4071777543213099E-2</v>
      </c>
      <c r="AP909" s="94">
        <v>-0.22120048843149601</v>
      </c>
      <c r="AQ909" s="94">
        <v>4.1786329720707699E-2</v>
      </c>
      <c r="AR909" s="94">
        <v>-5.0293570134308498E-2</v>
      </c>
      <c r="AS909" s="95">
        <v>7</v>
      </c>
      <c r="AT909" s="95">
        <v>5</v>
      </c>
      <c r="AU909" s="95">
        <v>7</v>
      </c>
      <c r="AV909" s="96">
        <v>5</v>
      </c>
      <c r="AW909" s="3"/>
      <c r="AX909" s="97">
        <v>0.25685546205641002</v>
      </c>
      <c r="AY909" s="98">
        <v>-1.03087170085018</v>
      </c>
      <c r="AZ909" s="98">
        <v>-0.12217937281968699</v>
      </c>
      <c r="BA909" s="98">
        <v>-1.0722993446706801</v>
      </c>
      <c r="BB909" s="89">
        <v>2.3719280408331499E-2</v>
      </c>
      <c r="BC909" s="99">
        <v>-30.459943171619699</v>
      </c>
      <c r="BD909" s="86">
        <v>43717</v>
      </c>
      <c r="BE909" s="86">
        <v>43920</v>
      </c>
      <c r="BF909" s="95"/>
      <c r="BG909" s="86"/>
      <c r="BH909" s="3"/>
    </row>
    <row r="910" spans="1:60" x14ac:dyDescent="0.25">
      <c r="A910" s="3"/>
      <c r="B910" s="81" t="s">
        <v>1965</v>
      </c>
      <c r="C910" s="81" t="s">
        <v>5137</v>
      </c>
      <c r="D910" s="81" t="s">
        <v>804</v>
      </c>
      <c r="E910" s="82" t="s">
        <v>3454</v>
      </c>
      <c r="F910" s="82" t="s">
        <v>1114</v>
      </c>
      <c r="G910" s="83" t="s">
        <v>1119</v>
      </c>
      <c r="H910" s="84" t="s">
        <v>1138</v>
      </c>
      <c r="I910" s="85" t="s">
        <v>3480</v>
      </c>
      <c r="J910" s="85" t="s">
        <v>1096</v>
      </c>
      <c r="K910" s="3"/>
      <c r="L910" s="86">
        <v>44029</v>
      </c>
      <c r="M910" s="87">
        <v>945.51169999968295</v>
      </c>
      <c r="N910" s="88">
        <v>945.51169999968295</v>
      </c>
      <c r="O910" s="88"/>
      <c r="P910" s="89" t="str">
        <f t="shared" si="14"/>
        <v/>
      </c>
      <c r="Q910" s="86"/>
      <c r="R910" s="90">
        <v>7824518.0710000005</v>
      </c>
      <c r="S910" s="90"/>
      <c r="T910" s="3"/>
      <c r="U910" s="91">
        <v>-3.1944823094818301E-3</v>
      </c>
      <c r="V910" s="92">
        <v>0.85332637918327203</v>
      </c>
      <c r="W910" s="91">
        <v>9.2274590151646407E-3</v>
      </c>
      <c r="X910" s="92">
        <v>0.93125551738921797</v>
      </c>
      <c r="Y910" s="91">
        <v>-2.0935667415869798E-2</v>
      </c>
      <c r="Z910" s="92">
        <v>16.056589167245001</v>
      </c>
      <c r="AA910" s="91"/>
      <c r="AB910" s="92"/>
      <c r="AC910" s="91"/>
      <c r="AD910" s="92"/>
      <c r="AE910" s="91"/>
      <c r="AF910" s="93"/>
      <c r="AG910" s="91">
        <v>-3.06478659604181E-3</v>
      </c>
      <c r="AH910" s="92">
        <v>-1.2127086117288901</v>
      </c>
      <c r="AI910" s="91">
        <v>-1.07992601224396E-2</v>
      </c>
      <c r="AJ910" s="92">
        <v>13.403449667661301</v>
      </c>
      <c r="AK910" s="91">
        <v>-5.3646992176291E-2</v>
      </c>
      <c r="AL910" s="91">
        <v>-6.0147258346696597E-2</v>
      </c>
      <c r="AM910" s="92">
        <v>12.371530577467601</v>
      </c>
      <c r="AN910" s="3"/>
      <c r="AO910" s="94">
        <v>2.4098188529023901E-2</v>
      </c>
      <c r="AP910" s="94">
        <v>-4.86930928236688E-2</v>
      </c>
      <c r="AQ910" s="94">
        <v>4.2591822530084797E-2</v>
      </c>
      <c r="AR910" s="94">
        <v>-4.9534616010569202E-2</v>
      </c>
      <c r="AS910" s="95"/>
      <c r="AT910" s="95"/>
      <c r="AU910" s="95"/>
      <c r="AV910" s="96"/>
      <c r="AW910" s="3"/>
      <c r="AX910" s="97"/>
      <c r="AY910" s="98"/>
      <c r="AZ910" s="98"/>
      <c r="BA910" s="98"/>
      <c r="BB910" s="89"/>
      <c r="BC910" s="99">
        <v>-10.8591698472737</v>
      </c>
      <c r="BD910" s="86">
        <v>43747</v>
      </c>
      <c r="BE910" s="86">
        <v>43920</v>
      </c>
      <c r="BF910" s="95"/>
      <c r="BG910" s="86"/>
      <c r="BH910" s="3"/>
    </row>
    <row r="911" spans="1:60" x14ac:dyDescent="0.25">
      <c r="A911" s="3"/>
      <c r="B911" s="81" t="s">
        <v>1966</v>
      </c>
      <c r="C911" s="81" t="s">
        <v>5138</v>
      </c>
      <c r="D911" s="81" t="s">
        <v>805</v>
      </c>
      <c r="E911" s="82" t="s">
        <v>1161</v>
      </c>
      <c r="F911" s="82" t="s">
        <v>1102</v>
      </c>
      <c r="G911" s="83" t="s">
        <v>1123</v>
      </c>
      <c r="H911" s="84" t="s">
        <v>1143</v>
      </c>
      <c r="I911" s="85" t="s">
        <v>3651</v>
      </c>
      <c r="J911" s="85" t="s">
        <v>5139</v>
      </c>
      <c r="K911" s="3"/>
      <c r="L911" s="86">
        <v>44029</v>
      </c>
      <c r="M911" s="87">
        <v>193482.213749886</v>
      </c>
      <c r="N911" s="88">
        <v>193482.213749886</v>
      </c>
      <c r="O911" s="88">
        <v>223411.35999607999</v>
      </c>
      <c r="P911" s="89">
        <f t="shared" si="14"/>
        <v>0.86603570092980442</v>
      </c>
      <c r="Q911" s="86">
        <v>43885</v>
      </c>
      <c r="R911" s="90">
        <v>5422556.9790000003</v>
      </c>
      <c r="S911" s="90">
        <v>5757683.8796875002</v>
      </c>
      <c r="T911" s="3"/>
      <c r="U911" s="91">
        <v>1.39588356796594E-3</v>
      </c>
      <c r="V911" s="92">
        <v>1.3123629669280501</v>
      </c>
      <c r="W911" s="91">
        <v>1.6115943108161401E-2</v>
      </c>
      <c r="X911" s="92">
        <v>1.6201039266888999</v>
      </c>
      <c r="Y911" s="91">
        <v>-7.5312238046535598E-2</v>
      </c>
      <c r="Z911" s="92">
        <v>10.6189321041893</v>
      </c>
      <c r="AA911" s="91">
        <v>9.8700034681387494E-2</v>
      </c>
      <c r="AB911" s="92">
        <v>30.7680318289495</v>
      </c>
      <c r="AC911" s="91">
        <v>0.26199140337499599</v>
      </c>
      <c r="AD911" s="92">
        <v>51.547336289892002</v>
      </c>
      <c r="AE911" s="91">
        <v>0.23708848391484899</v>
      </c>
      <c r="AF911" s="93">
        <v>44.548258086200804</v>
      </c>
      <c r="AG911" s="91">
        <v>-2.6985906029949502E-2</v>
      </c>
      <c r="AH911" s="92">
        <v>-3.6048205551196602</v>
      </c>
      <c r="AI911" s="91">
        <v>-2.6698330635554199E-2</v>
      </c>
      <c r="AJ911" s="92">
        <v>11.813542616349901</v>
      </c>
      <c r="AK911" s="91">
        <v>0.82071587107027899</v>
      </c>
      <c r="AL911" s="91">
        <v>7.4851542767646606E-2</v>
      </c>
      <c r="AM911" s="92">
        <v>90.556089048157403</v>
      </c>
      <c r="AN911" s="3"/>
      <c r="AO911" s="94">
        <v>3.5834642863847001E-2</v>
      </c>
      <c r="AP911" s="94">
        <v>-3.8877107998814601E-2</v>
      </c>
      <c r="AQ911" s="94">
        <v>0.13746007834750301</v>
      </c>
      <c r="AR911" s="94">
        <v>-0.17440965809510101</v>
      </c>
      <c r="AS911" s="95">
        <v>9</v>
      </c>
      <c r="AT911" s="95">
        <v>3</v>
      </c>
      <c r="AU911" s="95">
        <v>6</v>
      </c>
      <c r="AV911" s="96">
        <v>6</v>
      </c>
      <c r="AW911" s="3"/>
      <c r="AX911" s="97">
        <v>0.155124553825881</v>
      </c>
      <c r="AY911" s="98">
        <v>0.522871050713547</v>
      </c>
      <c r="AZ911" s="98">
        <v>0.864816409800369</v>
      </c>
      <c r="BA911" s="98">
        <v>0.76159282924800198</v>
      </c>
      <c r="BB911" s="89">
        <v>1.6010730176894899E-2</v>
      </c>
      <c r="BC911" s="99">
        <v>-23.9184439094388</v>
      </c>
      <c r="BD911" s="86">
        <v>43885</v>
      </c>
      <c r="BE911" s="86">
        <v>43915</v>
      </c>
      <c r="BF911" s="95"/>
      <c r="BG911" s="86"/>
      <c r="BH911" s="3"/>
    </row>
    <row r="912" spans="1:60" x14ac:dyDescent="0.25">
      <c r="A912" s="3"/>
      <c r="B912" s="81" t="s">
        <v>1967</v>
      </c>
      <c r="C912" s="81" t="s">
        <v>5140</v>
      </c>
      <c r="D912" s="81" t="s">
        <v>805</v>
      </c>
      <c r="E912" s="82" t="s">
        <v>1162</v>
      </c>
      <c r="F912" s="82" t="s">
        <v>1102</v>
      </c>
      <c r="G912" s="83" t="s">
        <v>1123</v>
      </c>
      <c r="H912" s="84" t="s">
        <v>1143</v>
      </c>
      <c r="I912" s="85" t="s">
        <v>3651</v>
      </c>
      <c r="J912" s="85" t="s">
        <v>5141</v>
      </c>
      <c r="K912" s="3"/>
      <c r="L912" s="86">
        <v>44029</v>
      </c>
      <c r="M912" s="87">
        <v>207128.013750076</v>
      </c>
      <c r="N912" s="88">
        <v>207128.013750076</v>
      </c>
      <c r="O912" s="88">
        <v>238615.001657963</v>
      </c>
      <c r="P912" s="89">
        <f t="shared" si="14"/>
        <v>0.86804271446008552</v>
      </c>
      <c r="Q912" s="86">
        <v>43885</v>
      </c>
      <c r="R912" s="90">
        <v>2675863.5277499999</v>
      </c>
      <c r="S912" s="90">
        <v>2454754.14175781</v>
      </c>
      <c r="T912" s="3"/>
      <c r="U912" s="91">
        <v>1.4119791212579E-3</v>
      </c>
      <c r="V912" s="92">
        <v>1.31397252225725</v>
      </c>
      <c r="W912" s="91">
        <v>1.6605262124357999E-2</v>
      </c>
      <c r="X912" s="92">
        <v>1.66903582830855</v>
      </c>
      <c r="Y912" s="91">
        <v>-7.2600486912997406E-2</v>
      </c>
      <c r="Z912" s="92">
        <v>10.8901072175358</v>
      </c>
      <c r="AA912" s="91">
        <v>0.105200650818006</v>
      </c>
      <c r="AB912" s="92">
        <v>31.4180934425967</v>
      </c>
      <c r="AC912" s="91">
        <v>0.27068098133895502</v>
      </c>
      <c r="AD912" s="92">
        <v>52.416294086317102</v>
      </c>
      <c r="AE912" s="91">
        <v>0.24877137067232999</v>
      </c>
      <c r="AF912" s="93">
        <v>45.716546761919702</v>
      </c>
      <c r="AG912" s="91">
        <v>-2.6720111605754899E-2</v>
      </c>
      <c r="AH912" s="92">
        <v>-3.5782411127002001</v>
      </c>
      <c r="AI912" s="91">
        <v>-2.3575823247483599E-2</v>
      </c>
      <c r="AJ912" s="92">
        <v>12.1257933551533</v>
      </c>
      <c r="AK912" s="91">
        <v>0.93789030320476696</v>
      </c>
      <c r="AL912" s="91">
        <v>8.2957355858525303E-2</v>
      </c>
      <c r="AM912" s="92">
        <v>102.27353226160599</v>
      </c>
      <c r="AN912" s="3"/>
      <c r="AO912" s="94">
        <v>3.5851411432304303E-2</v>
      </c>
      <c r="AP912" s="94">
        <v>-3.88617786884424E-2</v>
      </c>
      <c r="AQ912" s="94">
        <v>0.13801178624271401</v>
      </c>
      <c r="AR912" s="94">
        <v>-0.17399659721559099</v>
      </c>
      <c r="AS912" s="95">
        <v>9</v>
      </c>
      <c r="AT912" s="95">
        <v>3</v>
      </c>
      <c r="AU912" s="95">
        <v>6</v>
      </c>
      <c r="AV912" s="96">
        <v>6</v>
      </c>
      <c r="AW912" s="3"/>
      <c r="AX912" s="97">
        <v>0.155115488247975</v>
      </c>
      <c r="AY912" s="98">
        <v>0.56171305257430504</v>
      </c>
      <c r="AZ912" s="98">
        <v>0.88483208571142302</v>
      </c>
      <c r="BA912" s="98">
        <v>0.81945494188766999</v>
      </c>
      <c r="BB912" s="89">
        <v>1.6010122129155199E-2</v>
      </c>
      <c r="BC912" s="99">
        <v>-23.881556649023</v>
      </c>
      <c r="BD912" s="86">
        <v>43885</v>
      </c>
      <c r="BE912" s="86">
        <v>43915</v>
      </c>
      <c r="BF912" s="95"/>
      <c r="BG912" s="86"/>
      <c r="BH912" s="3"/>
    </row>
    <row r="913" spans="1:60" x14ac:dyDescent="0.25">
      <c r="A913" s="3"/>
      <c r="B913" s="81" t="s">
        <v>1968</v>
      </c>
      <c r="C913" s="81" t="s">
        <v>5142</v>
      </c>
      <c r="D913" s="81" t="s">
        <v>805</v>
      </c>
      <c r="E913" s="82" t="s">
        <v>1163</v>
      </c>
      <c r="F913" s="82" t="s">
        <v>1102</v>
      </c>
      <c r="G913" s="83" t="s">
        <v>1123</v>
      </c>
      <c r="H913" s="84" t="s">
        <v>1143</v>
      </c>
      <c r="I913" s="85" t="s">
        <v>3651</v>
      </c>
      <c r="J913" s="85" t="s">
        <v>5143</v>
      </c>
      <c r="K913" s="3"/>
      <c r="L913" s="86">
        <v>44029</v>
      </c>
      <c r="M913" s="87">
        <v>1064338.0650005301</v>
      </c>
      <c r="N913" s="88">
        <v>1064338.0650005301</v>
      </c>
      <c r="O913" s="88">
        <v>1219396.10185814</v>
      </c>
      <c r="P913" s="89">
        <f t="shared" si="14"/>
        <v>0.87284030462182927</v>
      </c>
      <c r="Q913" s="86">
        <v>43885</v>
      </c>
      <c r="R913" s="90">
        <v>3445267.8723749998</v>
      </c>
      <c r="S913" s="90">
        <v>5393092.0670390604</v>
      </c>
      <c r="T913" s="3"/>
      <c r="U913" s="91">
        <v>1.4504541031783399E-3</v>
      </c>
      <c r="V913" s="92">
        <v>1.31782002044929</v>
      </c>
      <c r="W913" s="91">
        <v>1.7773411113012099E-2</v>
      </c>
      <c r="X913" s="92">
        <v>1.7858507271739701</v>
      </c>
      <c r="Y913" s="91">
        <v>-6.6118542551557802E-2</v>
      </c>
      <c r="Z913" s="92">
        <v>11.538301653679801</v>
      </c>
      <c r="AA913" s="91">
        <v>0.120806929542596</v>
      </c>
      <c r="AB913" s="92">
        <v>32.978721315041199</v>
      </c>
      <c r="AC913" s="91">
        <v>0.31325722501234798</v>
      </c>
      <c r="AD913" s="92">
        <v>56.673918453627302</v>
      </c>
      <c r="AE913" s="91">
        <v>0.316261191985104</v>
      </c>
      <c r="AF913" s="93">
        <v>52.465528893226299</v>
      </c>
      <c r="AG913" s="91">
        <v>-2.6086493539878599E-2</v>
      </c>
      <c r="AH913" s="92">
        <v>-3.5148793061125598</v>
      </c>
      <c r="AI913" s="91">
        <v>-1.61117080824624E-2</v>
      </c>
      <c r="AJ913" s="92">
        <v>12.8722048716591</v>
      </c>
      <c r="AK913" s="91">
        <v>1.1574128694226999</v>
      </c>
      <c r="AL913" s="91">
        <v>9.7046991513780101E-2</v>
      </c>
      <c r="AM913" s="92">
        <v>124.22578888339901</v>
      </c>
      <c r="AN913" s="3"/>
      <c r="AO913" s="94">
        <v>3.5891144436391201E-2</v>
      </c>
      <c r="AP913" s="94">
        <v>-3.88249472553071E-2</v>
      </c>
      <c r="AQ913" s="94">
        <v>0.139322557424748</v>
      </c>
      <c r="AR913" s="94">
        <v>-0.17301621291146099</v>
      </c>
      <c r="AS913" s="95">
        <v>9</v>
      </c>
      <c r="AT913" s="95">
        <v>3</v>
      </c>
      <c r="AU913" s="95">
        <v>6</v>
      </c>
      <c r="AV913" s="96">
        <v>6</v>
      </c>
      <c r="AW913" s="3"/>
      <c r="AX913" s="97">
        <v>0.15509534252312701</v>
      </c>
      <c r="AY913" s="98">
        <v>0.65491966116042</v>
      </c>
      <c r="AZ913" s="98">
        <v>0.93285580095471199</v>
      </c>
      <c r="BA913" s="98">
        <v>0.95900249249825698</v>
      </c>
      <c r="BB913" s="89">
        <v>1.6008820320657799E-2</v>
      </c>
      <c r="BC913" s="99">
        <v>-23.794143300270701</v>
      </c>
      <c r="BD913" s="86">
        <v>43885</v>
      </c>
      <c r="BE913" s="86">
        <v>43915</v>
      </c>
      <c r="BF913" s="95"/>
      <c r="BG913" s="86"/>
      <c r="BH913" s="3"/>
    </row>
    <row r="914" spans="1:60" x14ac:dyDescent="0.25">
      <c r="A914" s="3"/>
      <c r="B914" s="81" t="s">
        <v>1969</v>
      </c>
      <c r="C914" s="81" t="s">
        <v>5144</v>
      </c>
      <c r="D914" s="81" t="s">
        <v>805</v>
      </c>
      <c r="E914" s="82" t="s">
        <v>1246</v>
      </c>
      <c r="F914" s="82" t="s">
        <v>1102</v>
      </c>
      <c r="G914" s="83" t="s">
        <v>1123</v>
      </c>
      <c r="H914" s="84" t="s">
        <v>1143</v>
      </c>
      <c r="I914" s="85" t="s">
        <v>3651</v>
      </c>
      <c r="J914" s="85" t="s">
        <v>5145</v>
      </c>
      <c r="K914" s="3"/>
      <c r="L914" s="86">
        <v>44029</v>
      </c>
      <c r="M914" s="87">
        <v>1017133.1099996601</v>
      </c>
      <c r="N914" s="88">
        <v>1017133.1099996601</v>
      </c>
      <c r="O914" s="88">
        <v>1166644.8319683101</v>
      </c>
      <c r="P914" s="89">
        <f t="shared" si="14"/>
        <v>0.8718446969705419</v>
      </c>
      <c r="Q914" s="86">
        <v>43885</v>
      </c>
      <c r="R914" s="90">
        <v>2168459.2833750001</v>
      </c>
      <c r="S914" s="90">
        <v>2635341.6004140601</v>
      </c>
      <c r="T914" s="3"/>
      <c r="U914" s="91">
        <v>1.4424743549170699E-3</v>
      </c>
      <c r="V914" s="92">
        <v>1.3170220456231601</v>
      </c>
      <c r="W914" s="91">
        <v>1.7531535389934998E-2</v>
      </c>
      <c r="X914" s="92">
        <v>1.76166315486626</v>
      </c>
      <c r="Y914" s="91">
        <v>-6.7464518534543494E-2</v>
      </c>
      <c r="Z914" s="92">
        <v>11.403704055381199</v>
      </c>
      <c r="AA914" s="91">
        <v>0.117556404737115</v>
      </c>
      <c r="AB914" s="92">
        <v>32.653668834536802</v>
      </c>
      <c r="AC914" s="91">
        <v>0.305656559576164</v>
      </c>
      <c r="AD914" s="92">
        <v>55.913851910037899</v>
      </c>
      <c r="AE914" s="91">
        <v>0.30512277384696102</v>
      </c>
      <c r="AF914" s="93">
        <v>51.351687079411903</v>
      </c>
      <c r="AG914" s="91">
        <v>-2.62177358063127E-2</v>
      </c>
      <c r="AH914" s="92">
        <v>-3.52800353275597</v>
      </c>
      <c r="AI914" s="91">
        <v>-1.7662124538219401E-2</v>
      </c>
      <c r="AJ914" s="92">
        <v>12.717163226086999</v>
      </c>
      <c r="AK914" s="91">
        <v>1.0617284428596001</v>
      </c>
      <c r="AL914" s="91">
        <v>9.1068389308929895E-2</v>
      </c>
      <c r="AM914" s="92">
        <v>114.65734622709</v>
      </c>
      <c r="AN914" s="3"/>
      <c r="AO914" s="94">
        <v>3.5882867721738897E-2</v>
      </c>
      <c r="AP914" s="94">
        <v>-3.8832541546980799E-2</v>
      </c>
      <c r="AQ914" s="94">
        <v>0.13905073114991001</v>
      </c>
      <c r="AR914" s="94">
        <v>-0.17321933146391499</v>
      </c>
      <c r="AS914" s="95">
        <v>9</v>
      </c>
      <c r="AT914" s="95">
        <v>3</v>
      </c>
      <c r="AU914" s="95">
        <v>6</v>
      </c>
      <c r="AV914" s="96">
        <v>6</v>
      </c>
      <c r="AW914" s="3"/>
      <c r="AX914" s="97">
        <v>0.15509934358357</v>
      </c>
      <c r="AY914" s="98">
        <v>0.63550875244800398</v>
      </c>
      <c r="AZ914" s="98">
        <v>0.92285557472769097</v>
      </c>
      <c r="BA914" s="98">
        <v>0.92985921779563796</v>
      </c>
      <c r="BB914" s="89">
        <v>1.6009072028937199E-2</v>
      </c>
      <c r="BC914" s="99">
        <v>-23.812260724749599</v>
      </c>
      <c r="BD914" s="86">
        <v>43885</v>
      </c>
      <c r="BE914" s="86">
        <v>43915</v>
      </c>
      <c r="BF914" s="95"/>
      <c r="BG914" s="86"/>
      <c r="BH914" s="3"/>
    </row>
    <row r="915" spans="1:60" x14ac:dyDescent="0.25">
      <c r="A915" s="3"/>
      <c r="B915" s="81" t="s">
        <v>1970</v>
      </c>
      <c r="C915" s="81" t="s">
        <v>5146</v>
      </c>
      <c r="D915" s="81" t="s">
        <v>805</v>
      </c>
      <c r="E915" s="82" t="s">
        <v>1247</v>
      </c>
      <c r="F915" s="82" t="s">
        <v>1102</v>
      </c>
      <c r="G915" s="83" t="s">
        <v>1123</v>
      </c>
      <c r="H915" s="84" t="s">
        <v>1143</v>
      </c>
      <c r="I915" s="85" t="s">
        <v>3651</v>
      </c>
      <c r="J915" s="85" t="s">
        <v>5147</v>
      </c>
      <c r="K915" s="3"/>
      <c r="L915" s="86">
        <v>44029</v>
      </c>
      <c r="M915" s="87">
        <v>1003197.74625015</v>
      </c>
      <c r="N915" s="88">
        <v>1003197.74625015</v>
      </c>
      <c r="O915" s="88">
        <v>1153833.9654598201</v>
      </c>
      <c r="P915" s="89">
        <f t="shared" si="14"/>
        <v>0.86944723095437804</v>
      </c>
      <c r="Q915" s="86">
        <v>43885</v>
      </c>
      <c r="R915" s="90">
        <v>186706.03612500001</v>
      </c>
      <c r="S915" s="90">
        <v>399697.98934960901</v>
      </c>
      <c r="T915" s="3"/>
      <c r="U915" s="91">
        <v>1.42332526957034E-3</v>
      </c>
      <c r="V915" s="92">
        <v>1.3151071370884899</v>
      </c>
      <c r="W915" s="91">
        <v>1.69479316136858E-2</v>
      </c>
      <c r="X915" s="92">
        <v>1.7033027772413301</v>
      </c>
      <c r="Y915" s="91">
        <v>-7.0704436117011896E-2</v>
      </c>
      <c r="Z915" s="92">
        <v>11.0797122971417</v>
      </c>
      <c r="AA915" s="91">
        <v>0.10975183221496999</v>
      </c>
      <c r="AB915" s="92">
        <v>31.8732115823077</v>
      </c>
      <c r="AC915" s="91">
        <v>0.28526373563014201</v>
      </c>
      <c r="AD915" s="92">
        <v>53.874569515406598</v>
      </c>
      <c r="AE915" s="91">
        <v>0.27297787882533198</v>
      </c>
      <c r="AF915" s="93">
        <v>48.137197577219901</v>
      </c>
      <c r="AG915" s="91">
        <v>-2.6534247553172501E-2</v>
      </c>
      <c r="AH915" s="92">
        <v>-3.55965470744195</v>
      </c>
      <c r="AI915" s="91">
        <v>-2.1393085962699801E-2</v>
      </c>
      <c r="AJ915" s="92">
        <v>12.344067083642599</v>
      </c>
      <c r="AK915" s="91">
        <v>0.432397107244469</v>
      </c>
      <c r="AL915" s="91">
        <v>7.5195847955910694E-2</v>
      </c>
      <c r="AM915" s="92">
        <v>36.5835048094741</v>
      </c>
      <c r="AN915" s="3"/>
      <c r="AO915" s="94">
        <v>3.5863026983861297E-2</v>
      </c>
      <c r="AP915" s="94">
        <v>-3.8850951930726303E-2</v>
      </c>
      <c r="AQ915" s="94">
        <v>0.138395423324255</v>
      </c>
      <c r="AR915" s="94">
        <v>-0.17370940383174499</v>
      </c>
      <c r="AS915" s="95">
        <v>9</v>
      </c>
      <c r="AT915" s="95">
        <v>3</v>
      </c>
      <c r="AU915" s="95">
        <v>6</v>
      </c>
      <c r="AV915" s="96">
        <v>6</v>
      </c>
      <c r="AW915" s="3"/>
      <c r="AX915" s="97">
        <v>0.155109447046125</v>
      </c>
      <c r="AY915" s="98">
        <v>0.58889221010031201</v>
      </c>
      <c r="AZ915" s="98">
        <v>0.89883816564724806</v>
      </c>
      <c r="BA915" s="98">
        <v>0.860044945869049</v>
      </c>
      <c r="BB915" s="89">
        <v>1.6009726285010399E-2</v>
      </c>
      <c r="BC915" s="99">
        <v>-23.8559663677297</v>
      </c>
      <c r="BD915" s="86">
        <v>43885</v>
      </c>
      <c r="BE915" s="86">
        <v>43915</v>
      </c>
      <c r="BF915" s="95"/>
      <c r="BG915" s="86"/>
      <c r="BH915" s="3"/>
    </row>
    <row r="916" spans="1:60" x14ac:dyDescent="0.25">
      <c r="A916" s="3"/>
      <c r="B916" s="81" t="s">
        <v>1971</v>
      </c>
      <c r="C916" s="81" t="s">
        <v>5148</v>
      </c>
      <c r="D916" s="81" t="s">
        <v>805</v>
      </c>
      <c r="E916" s="82" t="s">
        <v>1206</v>
      </c>
      <c r="F916" s="82" t="s">
        <v>1102</v>
      </c>
      <c r="G916" s="83" t="s">
        <v>1123</v>
      </c>
      <c r="H916" s="84" t="s">
        <v>1143</v>
      </c>
      <c r="I916" s="85" t="s">
        <v>3651</v>
      </c>
      <c r="J916" s="85" t="s">
        <v>5149</v>
      </c>
      <c r="K916" s="3"/>
      <c r="L916" s="86">
        <v>44029</v>
      </c>
      <c r="M916" s="87">
        <v>1021019.2650003399</v>
      </c>
      <c r="N916" s="88">
        <v>1021019.2650003399</v>
      </c>
      <c r="O916" s="88">
        <v>1170871.68745804</v>
      </c>
      <c r="P916" s="89">
        <f t="shared" si="14"/>
        <v>0.87201635835688429</v>
      </c>
      <c r="Q916" s="86">
        <v>43885</v>
      </c>
      <c r="R916" s="90">
        <v>10323519.9165</v>
      </c>
      <c r="S916" s="90">
        <v>9955591.7266093809</v>
      </c>
      <c r="T916" s="3"/>
      <c r="U916" s="91">
        <v>1.4438501475524401E-3</v>
      </c>
      <c r="V916" s="92">
        <v>1.3171596248866999</v>
      </c>
      <c r="W916" s="91">
        <v>1.75732238694764E-2</v>
      </c>
      <c r="X916" s="92">
        <v>1.76583200282039</v>
      </c>
      <c r="Y916" s="91">
        <v>-6.7232561167693397E-2</v>
      </c>
      <c r="Z916" s="92">
        <v>11.426899792073501</v>
      </c>
      <c r="AA916" s="91">
        <v>0.11811620989465201</v>
      </c>
      <c r="AB916" s="92">
        <v>32.709649350261301</v>
      </c>
      <c r="AC916" s="91">
        <v>0.30696422055188999</v>
      </c>
      <c r="AD916" s="92">
        <v>56.044618007610602</v>
      </c>
      <c r="AE916" s="91">
        <v>0.30775776758499002</v>
      </c>
      <c r="AF916" s="93">
        <v>51.615186453214797</v>
      </c>
      <c r="AG916" s="91">
        <v>-2.6195133694272999E-2</v>
      </c>
      <c r="AH916" s="92">
        <v>-3.525743321552</v>
      </c>
      <c r="AI916" s="91">
        <v>-1.73950374792184E-2</v>
      </c>
      <c r="AJ916" s="92">
        <v>12.7438719319907</v>
      </c>
      <c r="AK916" s="91">
        <v>1.0696056776249301</v>
      </c>
      <c r="AL916" s="91">
        <v>9.1569697242521203E-2</v>
      </c>
      <c r="AM916" s="92">
        <v>115.44506970362301</v>
      </c>
      <c r="AN916" s="3"/>
      <c r="AO916" s="94">
        <v>3.5884298005839803E-2</v>
      </c>
      <c r="AP916" s="94">
        <v>-3.8831242293781501E-2</v>
      </c>
      <c r="AQ916" s="94">
        <v>0.13909769152087401</v>
      </c>
      <c r="AR916" s="94">
        <v>-0.17318438517482701</v>
      </c>
      <c r="AS916" s="95">
        <v>9</v>
      </c>
      <c r="AT916" s="95">
        <v>3</v>
      </c>
      <c r="AU916" s="95">
        <v>6</v>
      </c>
      <c r="AV916" s="96">
        <v>6</v>
      </c>
      <c r="AW916" s="3"/>
      <c r="AX916" s="97">
        <v>0.15509869205518001</v>
      </c>
      <c r="AY916" s="98">
        <v>0.63885140394995699</v>
      </c>
      <c r="AZ916" s="98">
        <v>0.92457782227847896</v>
      </c>
      <c r="BA916" s="98">
        <v>0.934874932855564</v>
      </c>
      <c r="BB916" s="89">
        <v>1.6009032618676401E-2</v>
      </c>
      <c r="BC916" s="99">
        <v>-23.809155879716901</v>
      </c>
      <c r="BD916" s="86">
        <v>43885</v>
      </c>
      <c r="BE916" s="86">
        <v>43915</v>
      </c>
      <c r="BF916" s="95"/>
      <c r="BG916" s="86"/>
      <c r="BH916" s="3"/>
    </row>
    <row r="917" spans="1:60" x14ac:dyDescent="0.25">
      <c r="A917" s="3"/>
      <c r="B917" s="81" t="s">
        <v>216</v>
      </c>
      <c r="C917" s="81" t="s">
        <v>5150</v>
      </c>
      <c r="D917" s="81" t="s">
        <v>805</v>
      </c>
      <c r="E917" s="82" t="s">
        <v>1236</v>
      </c>
      <c r="F917" s="82" t="s">
        <v>1102</v>
      </c>
      <c r="G917" s="83" t="s">
        <v>1123</v>
      </c>
      <c r="H917" s="84" t="s">
        <v>1143</v>
      </c>
      <c r="I917" s="85" t="s">
        <v>3651</v>
      </c>
      <c r="J917" s="85" t="s">
        <v>1096</v>
      </c>
      <c r="K917" s="3"/>
      <c r="L917" s="86">
        <v>44029</v>
      </c>
      <c r="M917" s="87">
        <v>238994.27999997101</v>
      </c>
      <c r="N917" s="88">
        <v>238994.27999997101</v>
      </c>
      <c r="O917" s="88">
        <v>274718.39689779299</v>
      </c>
      <c r="P917" s="89">
        <f t="shared" si="14"/>
        <v>0.869960958926559</v>
      </c>
      <c r="Q917" s="86">
        <v>43885</v>
      </c>
      <c r="R917" s="90">
        <v>731689.90650000004</v>
      </c>
      <c r="S917" s="90">
        <v>900483.63448730495</v>
      </c>
      <c r="T917" s="3"/>
      <c r="U917" s="91">
        <v>1.4274121749622299E-3</v>
      </c>
      <c r="V917" s="92">
        <v>1.3155158276276799</v>
      </c>
      <c r="W917" s="91">
        <v>1.7073094386432799E-2</v>
      </c>
      <c r="X917" s="92">
        <v>1.7158190545160299</v>
      </c>
      <c r="Y917" s="91">
        <v>-7.0010998396392105E-2</v>
      </c>
      <c r="Z917" s="92">
        <v>11.1490560692037</v>
      </c>
      <c r="AA917" s="91">
        <v>0.111418784657872</v>
      </c>
      <c r="AB917" s="92">
        <v>32.039906826568803</v>
      </c>
      <c r="AC917" s="91">
        <v>0.29136170883080897</v>
      </c>
      <c r="AD917" s="92">
        <v>54.484366835502399</v>
      </c>
      <c r="AE917" s="91">
        <v>0.283515076151234</v>
      </c>
      <c r="AF917" s="93">
        <v>49.1909173098393</v>
      </c>
      <c r="AG917" s="91">
        <v>-2.6466306266229402E-2</v>
      </c>
      <c r="AH917" s="92">
        <v>-3.5528605787476399</v>
      </c>
      <c r="AI917" s="91">
        <v>-2.05946921696523E-2</v>
      </c>
      <c r="AJ917" s="92">
        <v>12.423906462936401</v>
      </c>
      <c r="AK917" s="91">
        <v>1.1267220297991301</v>
      </c>
      <c r="AL917" s="91">
        <v>9.5155203704052796E-2</v>
      </c>
      <c r="AM917" s="92">
        <v>121.156704921043</v>
      </c>
      <c r="AN917" s="3"/>
      <c r="AO917" s="94">
        <v>3.5867196933395497E-2</v>
      </c>
      <c r="AP917" s="94">
        <v>-3.8846864602419401E-2</v>
      </c>
      <c r="AQ917" s="94">
        <v>0.138535994699923</v>
      </c>
      <c r="AR917" s="94">
        <v>-0.17360356085293499</v>
      </c>
      <c r="AS917" s="95">
        <v>9</v>
      </c>
      <c r="AT917" s="95">
        <v>3</v>
      </c>
      <c r="AU917" s="95">
        <v>6</v>
      </c>
      <c r="AV917" s="96">
        <v>6</v>
      </c>
      <c r="AW917" s="3"/>
      <c r="AX917" s="97">
        <v>0.15510717380122499</v>
      </c>
      <c r="AY917" s="98">
        <v>0.59885074810335903</v>
      </c>
      <c r="AZ917" s="98">
        <v>0.90396926894573004</v>
      </c>
      <c r="BA917" s="98">
        <v>0.87493863051349796</v>
      </c>
      <c r="BB917" s="89">
        <v>1.6009575209045598E-2</v>
      </c>
      <c r="BC917" s="99">
        <v>-23.846521845494902</v>
      </c>
      <c r="BD917" s="86">
        <v>43885</v>
      </c>
      <c r="BE917" s="86">
        <v>43915</v>
      </c>
      <c r="BF917" s="95"/>
      <c r="BG917" s="86"/>
      <c r="BH917" s="3"/>
    </row>
    <row r="918" spans="1:60" x14ac:dyDescent="0.25">
      <c r="A918" s="3"/>
      <c r="B918" s="81" t="s">
        <v>1972</v>
      </c>
      <c r="C918" s="81" t="s">
        <v>5151</v>
      </c>
      <c r="D918" s="81" t="s">
        <v>805</v>
      </c>
      <c r="E918" s="82" t="s">
        <v>1184</v>
      </c>
      <c r="F918" s="82" t="s">
        <v>1102</v>
      </c>
      <c r="G918" s="83" t="s">
        <v>1123</v>
      </c>
      <c r="H918" s="84" t="s">
        <v>1143</v>
      </c>
      <c r="I918" s="85" t="s">
        <v>3651</v>
      </c>
      <c r="J918" s="85" t="s">
        <v>5152</v>
      </c>
      <c r="K918" s="3"/>
      <c r="L918" s="86">
        <v>44029</v>
      </c>
      <c r="M918" s="87">
        <v>761625.270000458</v>
      </c>
      <c r="N918" s="88">
        <v>761625.270000458</v>
      </c>
      <c r="O918" s="88">
        <v>875987.88175773597</v>
      </c>
      <c r="P918" s="89">
        <f t="shared" si="14"/>
        <v>0.86944726732086663</v>
      </c>
      <c r="Q918" s="86">
        <v>43885</v>
      </c>
      <c r="R918" s="90">
        <v>557805.34687500005</v>
      </c>
      <c r="S918" s="90">
        <v>243880.189078369</v>
      </c>
      <c r="T918" s="3"/>
      <c r="U918" s="91">
        <v>1.4233795282052599E-3</v>
      </c>
      <c r="V918" s="92">
        <v>1.31511256295198</v>
      </c>
      <c r="W918" s="91">
        <v>1.6948069536738299E-2</v>
      </c>
      <c r="X918" s="92">
        <v>1.7033165695465899</v>
      </c>
      <c r="Y918" s="91">
        <v>-7.0704317670824801E-2</v>
      </c>
      <c r="Z918" s="92">
        <v>11.0797241417604</v>
      </c>
      <c r="AA918" s="91">
        <v>0.10975196263651001</v>
      </c>
      <c r="AB918" s="92">
        <v>31.873224624461699</v>
      </c>
      <c r="AC918" s="91"/>
      <c r="AD918" s="92"/>
      <c r="AE918" s="91"/>
      <c r="AF918" s="93"/>
      <c r="AG918" s="91">
        <v>-2.6534178844485699E-2</v>
      </c>
      <c r="AH918" s="92">
        <v>-3.55964783657328</v>
      </c>
      <c r="AI918" s="91">
        <v>-2.1392884925262499E-2</v>
      </c>
      <c r="AJ918" s="92">
        <v>12.344087187375401</v>
      </c>
      <c r="AK918" s="91">
        <v>0.11624521112215</v>
      </c>
      <c r="AL918" s="91">
        <v>0.104823447694798</v>
      </c>
      <c r="AM918" s="92">
        <v>33.2644737251103</v>
      </c>
      <c r="AN918" s="3"/>
      <c r="AO918" s="94">
        <v>3.5862983386323301E-2</v>
      </c>
      <c r="AP918" s="94">
        <v>-3.8850970699058997E-2</v>
      </c>
      <c r="AQ918" s="94">
        <v>0.13839555263984901</v>
      </c>
      <c r="AR918" s="94">
        <v>-0.173709572052758</v>
      </c>
      <c r="AS918" s="95">
        <v>9</v>
      </c>
      <c r="AT918" s="95">
        <v>3</v>
      </c>
      <c r="AU918" s="95">
        <v>6</v>
      </c>
      <c r="AV918" s="96">
        <v>6</v>
      </c>
      <c r="AW918" s="3"/>
      <c r="AX918" s="97">
        <v>0.155109398248896</v>
      </c>
      <c r="AY918" s="98">
        <v>0.58889328745317504</v>
      </c>
      <c r="AZ918" s="98">
        <v>0.89883853285209603</v>
      </c>
      <c r="BA918" s="98">
        <v>0.86004660620346796</v>
      </c>
      <c r="BB918" s="89">
        <v>1.6009721261634701E-2</v>
      </c>
      <c r="BC918" s="99">
        <v>-23.855977999424798</v>
      </c>
      <c r="BD918" s="86">
        <v>43885</v>
      </c>
      <c r="BE918" s="86">
        <v>43915</v>
      </c>
      <c r="BF918" s="95"/>
      <c r="BG918" s="86"/>
      <c r="BH918" s="3"/>
    </row>
    <row r="919" spans="1:60" x14ac:dyDescent="0.25">
      <c r="A919" s="3"/>
      <c r="B919" s="81" t="s">
        <v>1973</v>
      </c>
      <c r="C919" s="81" t="s">
        <v>5153</v>
      </c>
      <c r="D919" s="81" t="s">
        <v>805</v>
      </c>
      <c r="E919" s="82" t="s">
        <v>1245</v>
      </c>
      <c r="F919" s="82" t="s">
        <v>1102</v>
      </c>
      <c r="G919" s="83" t="s">
        <v>1123</v>
      </c>
      <c r="H919" s="84" t="s">
        <v>1143</v>
      </c>
      <c r="I919" s="85" t="s">
        <v>3651</v>
      </c>
      <c r="J919" s="85" t="s">
        <v>5154</v>
      </c>
      <c r="K919" s="3"/>
      <c r="L919" s="86">
        <v>44029</v>
      </c>
      <c r="M919" s="87">
        <v>981138.375</v>
      </c>
      <c r="N919" s="88">
        <v>981138.375</v>
      </c>
      <c r="O919" s="88">
        <v>1124031.4557113601</v>
      </c>
      <c r="P919" s="89">
        <f t="shared" si="14"/>
        <v>0.87287448230625531</v>
      </c>
      <c r="Q919" s="86">
        <v>43885</v>
      </c>
      <c r="R919" s="90">
        <v>23765997.362624999</v>
      </c>
      <c r="S919" s="90">
        <v>25155249.7476562</v>
      </c>
      <c r="T919" s="3"/>
      <c r="U919" s="91">
        <v>1.45066579170816E-3</v>
      </c>
      <c r="V919" s="92">
        <v>1.3178411893022699</v>
      </c>
      <c r="W919" s="91">
        <v>1.7781538457711601E-2</v>
      </c>
      <c r="X919" s="92">
        <v>1.7866634616439101</v>
      </c>
      <c r="Y919" s="91">
        <v>-6.6072191821149304E-2</v>
      </c>
      <c r="Z919" s="92">
        <v>11.542936726720701</v>
      </c>
      <c r="AA919" s="91">
        <v>0.120918834598415</v>
      </c>
      <c r="AB919" s="92">
        <v>32.989911820623099</v>
      </c>
      <c r="AC919" s="91">
        <v>0.31351949540287</v>
      </c>
      <c r="AD919" s="92">
        <v>56.700145492679397</v>
      </c>
      <c r="AE919" s="91">
        <v>0.31845475249429001</v>
      </c>
      <c r="AF919" s="93">
        <v>52.684884944115801</v>
      </c>
      <c r="AG919" s="91">
        <v>-2.6082050170771299E-2</v>
      </c>
      <c r="AH919" s="92">
        <v>-3.51443496920183</v>
      </c>
      <c r="AI919" s="91">
        <v>-1.6058103607065301E-2</v>
      </c>
      <c r="AJ919" s="92">
        <v>12.8775653191988</v>
      </c>
      <c r="AK919" s="91">
        <v>0.59167187145096301</v>
      </c>
      <c r="AL919" s="91">
        <v>8.94586412742501E-2</v>
      </c>
      <c r="AM919" s="92">
        <v>60.187867251224802</v>
      </c>
      <c r="AN919" s="3"/>
      <c r="AO919" s="94">
        <v>3.5891411442207803E-2</v>
      </c>
      <c r="AP919" s="94">
        <v>-3.8824736262540703E-2</v>
      </c>
      <c r="AQ919" s="94">
        <v>0.13933167130016999</v>
      </c>
      <c r="AR919" s="94">
        <v>-0.17300937469932301</v>
      </c>
      <c r="AS919" s="95">
        <v>9</v>
      </c>
      <c r="AT919" s="95">
        <v>3</v>
      </c>
      <c r="AU919" s="95">
        <v>6</v>
      </c>
      <c r="AV919" s="96">
        <v>6</v>
      </c>
      <c r="AW919" s="3"/>
      <c r="AX919" s="97">
        <v>0.15509518638587899</v>
      </c>
      <c r="AY919" s="98">
        <v>0.65558843550752499</v>
      </c>
      <c r="AZ919" s="98">
        <v>0.93320006142221201</v>
      </c>
      <c r="BA919" s="98">
        <v>0.96000714208730598</v>
      </c>
      <c r="BB919" s="89">
        <v>1.6008809541635902E-2</v>
      </c>
      <c r="BC919" s="99">
        <v>-23.793536935671</v>
      </c>
      <c r="BD919" s="86">
        <v>43885</v>
      </c>
      <c r="BE919" s="86">
        <v>43915</v>
      </c>
      <c r="BF919" s="95"/>
      <c r="BG919" s="86"/>
      <c r="BH919" s="3"/>
    </row>
    <row r="920" spans="1:60" x14ac:dyDescent="0.25">
      <c r="A920" s="3"/>
      <c r="B920" s="81" t="s">
        <v>1974</v>
      </c>
      <c r="C920" s="81" t="s">
        <v>5155</v>
      </c>
      <c r="D920" s="81" t="s">
        <v>806</v>
      </c>
      <c r="E920" s="82" t="s">
        <v>1161</v>
      </c>
      <c r="F920" s="82" t="s">
        <v>1097</v>
      </c>
      <c r="G920" s="83" t="s">
        <v>1124</v>
      </c>
      <c r="H920" s="84" t="s">
        <v>1157</v>
      </c>
      <c r="I920" s="85" t="s">
        <v>3651</v>
      </c>
      <c r="J920" s="85" t="s">
        <v>1096</v>
      </c>
      <c r="K920" s="3"/>
      <c r="L920" s="86">
        <v>44029</v>
      </c>
      <c r="M920" s="87">
        <v>86503.725000023798</v>
      </c>
      <c r="N920" s="88">
        <v>86503.725000023798</v>
      </c>
      <c r="O920" s="88"/>
      <c r="P920" s="89" t="str">
        <f t="shared" si="14"/>
        <v/>
      </c>
      <c r="Q920" s="86"/>
      <c r="R920" s="90">
        <v>161900541.7155</v>
      </c>
      <c r="S920" s="90"/>
      <c r="T920" s="3"/>
      <c r="U920" s="91">
        <v>-4.7053056005097498E-4</v>
      </c>
      <c r="V920" s="92">
        <v>1.1257215541263601</v>
      </c>
      <c r="W920" s="91">
        <v>1.2162906887169801E-2</v>
      </c>
      <c r="X920" s="92">
        <v>1.22480030458973</v>
      </c>
      <c r="Y920" s="91"/>
      <c r="Z920" s="92"/>
      <c r="AA920" s="91"/>
      <c r="AB920" s="92"/>
      <c r="AC920" s="91"/>
      <c r="AD920" s="92"/>
      <c r="AE920" s="91"/>
      <c r="AF920" s="93"/>
      <c r="AG920" s="91">
        <v>-3.4236348516060403E-2</v>
      </c>
      <c r="AH920" s="92">
        <v>-4.3298648037307403</v>
      </c>
      <c r="AI920" s="91"/>
      <c r="AJ920" s="92"/>
      <c r="AK920" s="91">
        <v>-3.6715032601932801E-3</v>
      </c>
      <c r="AL920" s="91">
        <v>-8.6254033167278994E-3</v>
      </c>
      <c r="AM920" s="92">
        <v>11.2123235516337</v>
      </c>
      <c r="AN920" s="3"/>
      <c r="AO920" s="94">
        <v>2.4568097609517298E-2</v>
      </c>
      <c r="AP920" s="94">
        <v>-2.36444564206977E-2</v>
      </c>
      <c r="AQ920" s="94">
        <v>1.01132166691968E-2</v>
      </c>
      <c r="AR920" s="94">
        <v>-3.4236348516060403E-2</v>
      </c>
      <c r="AS920" s="95"/>
      <c r="AT920" s="95"/>
      <c r="AU920" s="95"/>
      <c r="AV920" s="96"/>
      <c r="AW920" s="3"/>
      <c r="AX920" s="97"/>
      <c r="AY920" s="98"/>
      <c r="AZ920" s="98"/>
      <c r="BA920" s="98"/>
      <c r="BB920" s="89"/>
      <c r="BC920" s="99">
        <v>-9.31304244785861</v>
      </c>
      <c r="BD920" s="86">
        <v>43943</v>
      </c>
      <c r="BE920" s="86">
        <v>43990</v>
      </c>
      <c r="BF920" s="95"/>
      <c r="BG920" s="86"/>
      <c r="BH920" s="3"/>
    </row>
    <row r="921" spans="1:60" x14ac:dyDescent="0.25">
      <c r="A921" s="3"/>
      <c r="B921" s="81" t="s">
        <v>1975</v>
      </c>
      <c r="C921" s="81" t="s">
        <v>5156</v>
      </c>
      <c r="D921" s="81" t="s">
        <v>806</v>
      </c>
      <c r="E921" s="82" t="s">
        <v>1185</v>
      </c>
      <c r="F921" s="82" t="s">
        <v>1097</v>
      </c>
      <c r="G921" s="83" t="s">
        <v>1124</v>
      </c>
      <c r="H921" s="84" t="s">
        <v>1157</v>
      </c>
      <c r="I921" s="85" t="s">
        <v>3651</v>
      </c>
      <c r="J921" s="85" t="s">
        <v>1096</v>
      </c>
      <c r="K921" s="3"/>
      <c r="L921" s="86">
        <v>44029</v>
      </c>
      <c r="M921" s="87">
        <v>79408.586249947504</v>
      </c>
      <c r="N921" s="88">
        <v>79408.586249947504</v>
      </c>
      <c r="O921" s="88"/>
      <c r="P921" s="89" t="str">
        <f t="shared" si="14"/>
        <v/>
      </c>
      <c r="Q921" s="86"/>
      <c r="R921" s="90">
        <v>2065085.0246250001</v>
      </c>
      <c r="S921" s="90"/>
      <c r="T921" s="3"/>
      <c r="U921" s="91">
        <v>-4.3789991741505202E-4</v>
      </c>
      <c r="V921" s="92">
        <v>1.1289846183899499</v>
      </c>
      <c r="W921" s="91">
        <v>1.31599313262996E-2</v>
      </c>
      <c r="X921" s="92">
        <v>1.3245027485027101</v>
      </c>
      <c r="Y921" s="91"/>
      <c r="Z921" s="92"/>
      <c r="AA921" s="91"/>
      <c r="AB921" s="92"/>
      <c r="AC921" s="91"/>
      <c r="AD921" s="92"/>
      <c r="AE921" s="91"/>
      <c r="AF921" s="93"/>
      <c r="AG921" s="91">
        <v>-3.36970859034409E-2</v>
      </c>
      <c r="AH921" s="92">
        <v>-4.2759385424724297</v>
      </c>
      <c r="AI921" s="91"/>
      <c r="AJ921" s="92"/>
      <c r="AK921" s="91">
        <v>-2.2952158748012201E-2</v>
      </c>
      <c r="AL921" s="91">
        <v>-0.153954007809225</v>
      </c>
      <c r="AM921" s="92">
        <v>-11.8231246366195</v>
      </c>
      <c r="AN921" s="3"/>
      <c r="AO921" s="94">
        <v>2.46017994431895E-2</v>
      </c>
      <c r="AP921" s="94">
        <v>-2.1915707175139701E-2</v>
      </c>
      <c r="AQ921" s="94">
        <v>1.11095150587062E-2</v>
      </c>
      <c r="AR921" s="94">
        <v>-3.36970859034409E-2</v>
      </c>
      <c r="AS921" s="95"/>
      <c r="AT921" s="95"/>
      <c r="AU921" s="95"/>
      <c r="AV921" s="96"/>
      <c r="AW921" s="3"/>
      <c r="AX921" s="97"/>
      <c r="AY921" s="98"/>
      <c r="AZ921" s="98"/>
      <c r="BA921" s="98"/>
      <c r="BB921" s="89"/>
      <c r="BC921" s="99">
        <v>-5.36769354769058</v>
      </c>
      <c r="BD921" s="86">
        <v>43980</v>
      </c>
      <c r="BE921" s="86">
        <v>43990</v>
      </c>
      <c r="BF921" s="95">
        <v>15</v>
      </c>
      <c r="BG921" s="86">
        <v>44001</v>
      </c>
      <c r="BH921" s="3"/>
    </row>
    <row r="922" spans="1:60" x14ac:dyDescent="0.25">
      <c r="A922" s="3"/>
      <c r="B922" s="81" t="s">
        <v>217</v>
      </c>
      <c r="C922" s="81" t="s">
        <v>5157</v>
      </c>
      <c r="D922" s="81" t="s">
        <v>807</v>
      </c>
      <c r="E922" s="82" t="s">
        <v>1161</v>
      </c>
      <c r="F922" s="82" t="s">
        <v>1102</v>
      </c>
      <c r="G922" s="83" t="s">
        <v>1096</v>
      </c>
      <c r="H922" s="84" t="s">
        <v>1155</v>
      </c>
      <c r="I922" s="85" t="s">
        <v>3651</v>
      </c>
      <c r="J922" s="85" t="s">
        <v>5158</v>
      </c>
      <c r="K922" s="3"/>
      <c r="L922" s="86">
        <v>44029</v>
      </c>
      <c r="M922" s="87">
        <v>80460.686249971404</v>
      </c>
      <c r="N922" s="88">
        <v>80460.686249971404</v>
      </c>
      <c r="O922" s="88">
        <v>87080.795439958601</v>
      </c>
      <c r="P922" s="89">
        <f t="shared" si="14"/>
        <v>0.92397739184006766</v>
      </c>
      <c r="Q922" s="86">
        <v>43896</v>
      </c>
      <c r="R922" s="90">
        <v>9443210.0568749998</v>
      </c>
      <c r="S922" s="90">
        <v>4879798.7724921899</v>
      </c>
      <c r="T922" s="3"/>
      <c r="U922" s="91">
        <v>2.29676211529295E-3</v>
      </c>
      <c r="V922" s="92">
        <v>1.4024508216607501</v>
      </c>
      <c r="W922" s="91">
        <v>1.8523350991017699E-2</v>
      </c>
      <c r="X922" s="92">
        <v>1.86084471497452</v>
      </c>
      <c r="Y922" s="91">
        <v>-1.13197628816124E-2</v>
      </c>
      <c r="Z922" s="92">
        <v>17.018179620674299</v>
      </c>
      <c r="AA922" s="91">
        <v>0.141706820441032</v>
      </c>
      <c r="AB922" s="92">
        <v>35.068710404913901</v>
      </c>
      <c r="AC922" s="91"/>
      <c r="AD922" s="92"/>
      <c r="AE922" s="91"/>
      <c r="AF922" s="93"/>
      <c r="AG922" s="91">
        <v>-2.5459017849243499E-2</v>
      </c>
      <c r="AH922" s="92">
        <v>-3.4521317370490601</v>
      </c>
      <c r="AI922" s="91">
        <v>3.3557285065398901E-2</v>
      </c>
      <c r="AJ922" s="92">
        <v>17.839104186452499</v>
      </c>
      <c r="AK922" s="91">
        <v>0.22606759999878701</v>
      </c>
      <c r="AL922" s="91">
        <v>0.115993354764214</v>
      </c>
      <c r="AM922" s="92">
        <v>47.559375671204201</v>
      </c>
      <c r="AN922" s="3"/>
      <c r="AO922" s="94">
        <v>3.6334758264274597E-2</v>
      </c>
      <c r="AP922" s="94">
        <v>-3.1218098511999401E-2</v>
      </c>
      <c r="AQ922" s="94">
        <v>0.13650791916006699</v>
      </c>
      <c r="AR922" s="94">
        <v>-9.0022363478055895E-2</v>
      </c>
      <c r="AS922" s="95">
        <v>9</v>
      </c>
      <c r="AT922" s="95">
        <v>3</v>
      </c>
      <c r="AU922" s="95">
        <v>7</v>
      </c>
      <c r="AV922" s="96">
        <v>5</v>
      </c>
      <c r="AW922" s="3"/>
      <c r="AX922" s="97">
        <v>0.14020245142353799</v>
      </c>
      <c r="AY922" s="98">
        <v>0.86738826354758203</v>
      </c>
      <c r="AZ922" s="98">
        <v>1.07615525004803</v>
      </c>
      <c r="BA922" s="98">
        <v>1.3327551307338601</v>
      </c>
      <c r="BB922" s="89">
        <v>1.4498103739078901E-2</v>
      </c>
      <c r="BC922" s="99">
        <v>-13.1492337318632</v>
      </c>
      <c r="BD922" s="86">
        <v>43896</v>
      </c>
      <c r="BE922" s="86">
        <v>43915</v>
      </c>
      <c r="BF922" s="95"/>
      <c r="BG922" s="86"/>
      <c r="BH922" s="3"/>
    </row>
    <row r="923" spans="1:60" x14ac:dyDescent="0.25">
      <c r="A923" s="3"/>
      <c r="B923" s="81" t="s">
        <v>218</v>
      </c>
      <c r="C923" s="81" t="s">
        <v>5159</v>
      </c>
      <c r="D923" s="81" t="s">
        <v>807</v>
      </c>
      <c r="E923" s="82" t="s">
        <v>1170</v>
      </c>
      <c r="F923" s="82" t="s">
        <v>1102</v>
      </c>
      <c r="G923" s="83" t="s">
        <v>1096</v>
      </c>
      <c r="H923" s="84" t="s">
        <v>1155</v>
      </c>
      <c r="I923" s="85" t="s">
        <v>3651</v>
      </c>
      <c r="J923" s="85" t="s">
        <v>5160</v>
      </c>
      <c r="K923" s="3"/>
      <c r="L923" s="86">
        <v>44029</v>
      </c>
      <c r="M923" s="87">
        <v>82046.632500052496</v>
      </c>
      <c r="N923" s="88">
        <v>82046.632500052496</v>
      </c>
      <c r="O923" s="88">
        <v>88372.768743991895</v>
      </c>
      <c r="P923" s="89">
        <f t="shared" si="14"/>
        <v>0.9284153214406391</v>
      </c>
      <c r="Q923" s="86">
        <v>43896</v>
      </c>
      <c r="R923" s="90">
        <v>780730.72875000001</v>
      </c>
      <c r="S923" s="90">
        <v>622898.07754687499</v>
      </c>
      <c r="T923" s="3"/>
      <c r="U923" s="91">
        <v>2.33285764807079E-3</v>
      </c>
      <c r="V923" s="92">
        <v>1.4060603749385301</v>
      </c>
      <c r="W923" s="91">
        <v>1.96238222633838E-2</v>
      </c>
      <c r="X923" s="92">
        <v>1.9708918422111299</v>
      </c>
      <c r="Y923" s="91">
        <v>-4.8175634783547104E-3</v>
      </c>
      <c r="Z923" s="92">
        <v>17.6683995609928</v>
      </c>
      <c r="AA923" s="91">
        <v>0.15689138543893899</v>
      </c>
      <c r="AB923" s="92">
        <v>36.587166904704603</v>
      </c>
      <c r="AC923" s="91"/>
      <c r="AD923" s="92"/>
      <c r="AE923" s="91"/>
      <c r="AF923" s="93"/>
      <c r="AG923" s="91">
        <v>-2.48618431660361E-2</v>
      </c>
      <c r="AH923" s="92">
        <v>-3.3924142687283201</v>
      </c>
      <c r="AI923" s="91">
        <v>4.0990316823808798E-2</v>
      </c>
      <c r="AJ923" s="92">
        <v>18.582407362293502</v>
      </c>
      <c r="AK923" s="91">
        <v>0.242340215318254</v>
      </c>
      <c r="AL923" s="91">
        <v>0.12366462866339099</v>
      </c>
      <c r="AM923" s="92">
        <v>48.830973807838703</v>
      </c>
      <c r="AN923" s="3"/>
      <c r="AO923" s="94">
        <v>3.6372914262756198E-2</v>
      </c>
      <c r="AP923" s="94">
        <v>-3.1113273968003299E-2</v>
      </c>
      <c r="AQ923" s="94">
        <v>0.13774329076477401</v>
      </c>
      <c r="AR923" s="94">
        <v>-8.89999438849918E-2</v>
      </c>
      <c r="AS923" s="95">
        <v>9</v>
      </c>
      <c r="AT923" s="95">
        <v>3</v>
      </c>
      <c r="AU923" s="95">
        <v>7</v>
      </c>
      <c r="AV923" s="96">
        <v>5</v>
      </c>
      <c r="AW923" s="3"/>
      <c r="AX923" s="97">
        <v>0.14015072045789601</v>
      </c>
      <c r="AY923" s="98">
        <v>0.96776568381483197</v>
      </c>
      <c r="AZ923" s="98">
        <v>1.1265820793451</v>
      </c>
      <c r="BA923" s="98">
        <v>1.4934308113224699</v>
      </c>
      <c r="BB923" s="89">
        <v>1.4493516617931201E-2</v>
      </c>
      <c r="BC923" s="99">
        <v>-13.0898244203127</v>
      </c>
      <c r="BD923" s="86">
        <v>43896</v>
      </c>
      <c r="BE923" s="86">
        <v>43915</v>
      </c>
      <c r="BF923" s="95"/>
      <c r="BG923" s="86"/>
      <c r="BH923" s="3"/>
    </row>
    <row r="924" spans="1:60" x14ac:dyDescent="0.25">
      <c r="A924" s="3"/>
      <c r="B924" s="81" t="s">
        <v>219</v>
      </c>
      <c r="C924" s="81" t="s">
        <v>5161</v>
      </c>
      <c r="D924" s="81" t="s">
        <v>807</v>
      </c>
      <c r="E924" s="82" t="s">
        <v>1162</v>
      </c>
      <c r="F924" s="82" t="s">
        <v>1102</v>
      </c>
      <c r="G924" s="83" t="s">
        <v>1096</v>
      </c>
      <c r="H924" s="84" t="s">
        <v>1155</v>
      </c>
      <c r="I924" s="85" t="s">
        <v>3651</v>
      </c>
      <c r="J924" s="85" t="s">
        <v>5162</v>
      </c>
      <c r="K924" s="3"/>
      <c r="L924" s="86">
        <v>44029</v>
      </c>
      <c r="M924" s="87">
        <v>83515.477499961897</v>
      </c>
      <c r="N924" s="88">
        <v>83515.477499961897</v>
      </c>
      <c r="O924" s="88">
        <v>90075.723423957796</v>
      </c>
      <c r="P924" s="89">
        <f t="shared" si="14"/>
        <v>0.92716965598911805</v>
      </c>
      <c r="Q924" s="86">
        <v>43896</v>
      </c>
      <c r="R924" s="90">
        <v>7466030.28675</v>
      </c>
      <c r="S924" s="90">
        <v>4737680.3621406201</v>
      </c>
      <c r="T924" s="3"/>
      <c r="U924" s="91">
        <v>2.3232375260704399E-3</v>
      </c>
      <c r="V924" s="92">
        <v>1.4050983627385001</v>
      </c>
      <c r="W924" s="91">
        <v>1.9317683267217899E-2</v>
      </c>
      <c r="X924" s="92">
        <v>1.94027794259455</v>
      </c>
      <c r="Y924" s="91">
        <v>-6.6438591647966002E-3</v>
      </c>
      <c r="Z924" s="92">
        <v>17.485769992344999</v>
      </c>
      <c r="AA924" s="91">
        <v>0.152611050594714</v>
      </c>
      <c r="AB924" s="92">
        <v>36.159133420267601</v>
      </c>
      <c r="AC924" s="91"/>
      <c r="AD924" s="92"/>
      <c r="AE924" s="91"/>
      <c r="AF924" s="93"/>
      <c r="AG924" s="91">
        <v>-2.5027870961821502E-2</v>
      </c>
      <c r="AH924" s="92">
        <v>-3.40901704830685</v>
      </c>
      <c r="AI924" s="91">
        <v>3.8903065187696498E-2</v>
      </c>
      <c r="AJ924" s="92">
        <v>18.373682198667701</v>
      </c>
      <c r="AK924" s="91">
        <v>0.224989827534882</v>
      </c>
      <c r="AL924" s="91">
        <v>0.13114060224877899</v>
      </c>
      <c r="AM924" s="92">
        <v>45.137507224630099</v>
      </c>
      <c r="AN924" s="3"/>
      <c r="AO924" s="94">
        <v>3.6361980050060097E-2</v>
      </c>
      <c r="AP924" s="94">
        <v>-3.1143027915277299E-2</v>
      </c>
      <c r="AQ924" s="94">
        <v>0.13739477080889601</v>
      </c>
      <c r="AR924" s="94">
        <v>-8.9290126361447605E-2</v>
      </c>
      <c r="AS924" s="95">
        <v>9</v>
      </c>
      <c r="AT924" s="95">
        <v>3</v>
      </c>
      <c r="AU924" s="95">
        <v>7</v>
      </c>
      <c r="AV924" s="96">
        <v>5</v>
      </c>
      <c r="AW924" s="3"/>
      <c r="AX924" s="97">
        <v>0.14016500243684299</v>
      </c>
      <c r="AY924" s="98">
        <v>0.93946488221899904</v>
      </c>
      <c r="AZ924" s="98">
        <v>1.1123727355407</v>
      </c>
      <c r="BA924" s="98">
        <v>1.44799401172895</v>
      </c>
      <c r="BB924" s="89">
        <v>1.44947783706084E-2</v>
      </c>
      <c r="BC924" s="99">
        <v>-13.1062895785435</v>
      </c>
      <c r="BD924" s="86">
        <v>43896</v>
      </c>
      <c r="BE924" s="86">
        <v>43915</v>
      </c>
      <c r="BF924" s="95"/>
      <c r="BG924" s="86"/>
      <c r="BH924" s="3"/>
    </row>
    <row r="925" spans="1:60" x14ac:dyDescent="0.25">
      <c r="A925" s="3"/>
      <c r="B925" s="81" t="s">
        <v>220</v>
      </c>
      <c r="C925" s="81" t="s">
        <v>5163</v>
      </c>
      <c r="D925" s="81" t="s">
        <v>807</v>
      </c>
      <c r="E925" s="82" t="s">
        <v>1246</v>
      </c>
      <c r="F925" s="82" t="s">
        <v>1102</v>
      </c>
      <c r="G925" s="83" t="s">
        <v>1096</v>
      </c>
      <c r="H925" s="84" t="s">
        <v>1155</v>
      </c>
      <c r="I925" s="85" t="s">
        <v>3651</v>
      </c>
      <c r="J925" s="85" t="s">
        <v>5164</v>
      </c>
      <c r="K925" s="3"/>
      <c r="L925" s="86">
        <v>44029</v>
      </c>
      <c r="M925" s="87">
        <v>83274.896250009493</v>
      </c>
      <c r="N925" s="88">
        <v>83274.896250009493</v>
      </c>
      <c r="O925" s="88">
        <v>89499.839064001993</v>
      </c>
      <c r="P925" s="89">
        <f t="shared" si="14"/>
        <v>0.93044744125695023</v>
      </c>
      <c r="Q925" s="86">
        <v>43896</v>
      </c>
      <c r="R925" s="90">
        <v>13918654.866374999</v>
      </c>
      <c r="S925" s="90">
        <v>12727727.485609399</v>
      </c>
      <c r="T925" s="3"/>
      <c r="U925" s="91">
        <v>2.3493889875680898E-3</v>
      </c>
      <c r="V925" s="92">
        <v>1.40771350888826</v>
      </c>
      <c r="W925" s="91">
        <v>2.0125709674175599E-2</v>
      </c>
      <c r="X925" s="92">
        <v>2.0210805832903098</v>
      </c>
      <c r="Y925" s="91">
        <v>-1.8359506721026301E-3</v>
      </c>
      <c r="Z925" s="92">
        <v>17.966560841625299</v>
      </c>
      <c r="AA925" s="91">
        <v>0.163872318549838</v>
      </c>
      <c r="AB925" s="92">
        <v>37.285260215809103</v>
      </c>
      <c r="AC925" s="91"/>
      <c r="AD925" s="92"/>
      <c r="AE925" s="91"/>
      <c r="AF925" s="93"/>
      <c r="AG925" s="91">
        <v>-2.4588439398939999E-2</v>
      </c>
      <c r="AH925" s="92">
        <v>-3.3650738920187</v>
      </c>
      <c r="AI925" s="91">
        <v>4.4404194617527502E-2</v>
      </c>
      <c r="AJ925" s="92">
        <v>18.923795141658001</v>
      </c>
      <c r="AK925" s="91">
        <v>0.26895080000045701</v>
      </c>
      <c r="AL925" s="91">
        <v>0.136844427855976</v>
      </c>
      <c r="AM925" s="92">
        <v>51.847695671371199</v>
      </c>
      <c r="AN925" s="3"/>
      <c r="AO925" s="94">
        <v>3.6389652261277702E-2</v>
      </c>
      <c r="AP925" s="94">
        <v>-3.1066198269399999E-2</v>
      </c>
      <c r="AQ925" s="94">
        <v>0.13830375339603099</v>
      </c>
      <c r="AR925" s="94">
        <v>-8.8535979262815104E-2</v>
      </c>
      <c r="AS925" s="95">
        <v>9</v>
      </c>
      <c r="AT925" s="95">
        <v>3</v>
      </c>
      <c r="AU925" s="95">
        <v>7</v>
      </c>
      <c r="AV925" s="96">
        <v>5</v>
      </c>
      <c r="AW925" s="3"/>
      <c r="AX925" s="97">
        <v>0.14012782274410701</v>
      </c>
      <c r="AY925" s="98">
        <v>1.0139440169095899</v>
      </c>
      <c r="AZ925" s="98">
        <v>1.1497753372514099</v>
      </c>
      <c r="BA925" s="98">
        <v>1.5677862876873401</v>
      </c>
      <c r="BB925" s="89">
        <v>1.4491496290756901E-2</v>
      </c>
      <c r="BC925" s="99">
        <v>-13.062591953494101</v>
      </c>
      <c r="BD925" s="86">
        <v>43896</v>
      </c>
      <c r="BE925" s="86">
        <v>43915</v>
      </c>
      <c r="BF925" s="95"/>
      <c r="BG925" s="86"/>
      <c r="BH925" s="3"/>
    </row>
    <row r="926" spans="1:60" x14ac:dyDescent="0.25">
      <c r="A926" s="3"/>
      <c r="B926" s="81" t="s">
        <v>221</v>
      </c>
      <c r="C926" s="81" t="s">
        <v>5165</v>
      </c>
      <c r="D926" s="81" t="s">
        <v>807</v>
      </c>
      <c r="E926" s="82" t="s">
        <v>1247</v>
      </c>
      <c r="F926" s="82" t="s">
        <v>1102</v>
      </c>
      <c r="G926" s="83" t="s">
        <v>1096</v>
      </c>
      <c r="H926" s="84" t="s">
        <v>1155</v>
      </c>
      <c r="I926" s="85" t="s">
        <v>3651</v>
      </c>
      <c r="J926" s="85" t="s">
        <v>5166</v>
      </c>
      <c r="K926" s="3"/>
      <c r="L926" s="86">
        <v>44029</v>
      </c>
      <c r="M926" s="87">
        <v>84144.532500028596</v>
      </c>
      <c r="N926" s="88">
        <v>84144.532500028596</v>
      </c>
      <c r="O926" s="88">
        <v>90599.411831974998</v>
      </c>
      <c r="P926" s="89">
        <f t="shared" si="14"/>
        <v>0.92875362873306977</v>
      </c>
      <c r="Q926" s="86">
        <v>43896</v>
      </c>
      <c r="R926" s="90">
        <v>44027031.321000002</v>
      </c>
      <c r="S926" s="90">
        <v>23887352.4435938</v>
      </c>
      <c r="T926" s="3"/>
      <c r="U926" s="91">
        <v>2.33616492550937E-3</v>
      </c>
      <c r="V926" s="92">
        <v>1.4063911026823901</v>
      </c>
      <c r="W926" s="91">
        <v>1.9709480549863701E-2</v>
      </c>
      <c r="X926" s="92">
        <v>1.9794576708591201</v>
      </c>
      <c r="Y926" s="91">
        <v>-4.3217750908297603E-3</v>
      </c>
      <c r="Z926" s="92">
        <v>17.7179783997417</v>
      </c>
      <c r="AA926" s="91">
        <v>0.15805327132518901</v>
      </c>
      <c r="AB926" s="92">
        <v>36.703355493315001</v>
      </c>
      <c r="AC926" s="91"/>
      <c r="AD926" s="92"/>
      <c r="AE926" s="91"/>
      <c r="AF926" s="93"/>
      <c r="AG926" s="91">
        <v>-2.48153299835394E-2</v>
      </c>
      <c r="AH926" s="92">
        <v>-3.3877629504786499</v>
      </c>
      <c r="AI926" s="91">
        <v>4.1559015815437299E-2</v>
      </c>
      <c r="AJ926" s="92">
        <v>18.639277261448999</v>
      </c>
      <c r="AK926" s="91">
        <v>0.23420189430733401</v>
      </c>
      <c r="AL926" s="91">
        <v>0.136298277631868</v>
      </c>
      <c r="AM926" s="92">
        <v>46.058713901904397</v>
      </c>
      <c r="AN926" s="3"/>
      <c r="AO926" s="94">
        <v>3.6375439885887297E-2</v>
      </c>
      <c r="AP926" s="94">
        <v>-3.11057249691657E-2</v>
      </c>
      <c r="AQ926" s="94">
        <v>0.137837291233154</v>
      </c>
      <c r="AR926" s="94">
        <v>-8.8923261699237602E-2</v>
      </c>
      <c r="AS926" s="95">
        <v>9</v>
      </c>
      <c r="AT926" s="95">
        <v>3</v>
      </c>
      <c r="AU926" s="95">
        <v>7</v>
      </c>
      <c r="AV926" s="96">
        <v>5</v>
      </c>
      <c r="AW926" s="3"/>
      <c r="AX926" s="97">
        <v>0.14014659848151501</v>
      </c>
      <c r="AY926" s="98">
        <v>0.97544026293053299</v>
      </c>
      <c r="AZ926" s="98">
        <v>1.13044095875739</v>
      </c>
      <c r="BA926" s="98">
        <v>1.50576906341485</v>
      </c>
      <c r="BB926" s="89">
        <v>1.44931482380889E-2</v>
      </c>
      <c r="BC926" s="99">
        <v>-13.085184912590201</v>
      </c>
      <c r="BD926" s="86">
        <v>43896</v>
      </c>
      <c r="BE926" s="86">
        <v>43915</v>
      </c>
      <c r="BF926" s="95"/>
      <c r="BG926" s="86"/>
      <c r="BH926" s="3"/>
    </row>
    <row r="927" spans="1:60" x14ac:dyDescent="0.25">
      <c r="A927" s="3"/>
      <c r="B927" s="81" t="s">
        <v>222</v>
      </c>
      <c r="C927" s="81" t="s">
        <v>5167</v>
      </c>
      <c r="D927" s="81" t="s">
        <v>808</v>
      </c>
      <c r="E927" s="82" t="s">
        <v>1248</v>
      </c>
      <c r="F927" s="82" t="s">
        <v>1099</v>
      </c>
      <c r="G927" s="83" t="s">
        <v>1121</v>
      </c>
      <c r="H927" s="84" t="s">
        <v>1143</v>
      </c>
      <c r="I927" s="85" t="s">
        <v>3651</v>
      </c>
      <c r="J927" s="85" t="s">
        <v>1096</v>
      </c>
      <c r="K927" s="3"/>
      <c r="L927" s="86">
        <v>44029</v>
      </c>
      <c r="M927" s="87">
        <v>85853.171249985695</v>
      </c>
      <c r="N927" s="88">
        <v>85853.171249985695</v>
      </c>
      <c r="O927" s="88">
        <v>96846.454782009096</v>
      </c>
      <c r="P927" s="89">
        <f t="shared" si="14"/>
        <v>0.88648749655557246</v>
      </c>
      <c r="Q927" s="86">
        <v>43885</v>
      </c>
      <c r="R927" s="90">
        <v>6715031.9433749998</v>
      </c>
      <c r="S927" s="90">
        <v>8263527.2819531299</v>
      </c>
      <c r="T927" s="3"/>
      <c r="U927" s="91">
        <v>1.23032345072716E-3</v>
      </c>
      <c r="V927" s="92">
        <v>1.29580695520417</v>
      </c>
      <c r="W927" s="91">
        <v>1.6849006377014999E-2</v>
      </c>
      <c r="X927" s="92">
        <v>1.6934102535742599</v>
      </c>
      <c r="Y927" s="91">
        <v>-5.2651758254796698E-2</v>
      </c>
      <c r="Z927" s="92">
        <v>12.884980083355901</v>
      </c>
      <c r="AA927" s="91">
        <v>0.10173996562662101</v>
      </c>
      <c r="AB927" s="92">
        <v>31.072024923458201</v>
      </c>
      <c r="AC927" s="91">
        <v>0.26337584421882598</v>
      </c>
      <c r="AD927" s="92">
        <v>51.685780374275097</v>
      </c>
      <c r="AE927" s="91">
        <v>0.240698927589692</v>
      </c>
      <c r="AF927" s="93">
        <v>44.9093024536851</v>
      </c>
      <c r="AG927" s="91">
        <v>-2.5880692901409898E-2</v>
      </c>
      <c r="AH927" s="92">
        <v>-3.4942992422657002</v>
      </c>
      <c r="AI927" s="91">
        <v>-1.10577080886287E-3</v>
      </c>
      <c r="AJ927" s="92">
        <v>14.3727985990263</v>
      </c>
      <c r="AK927" s="91">
        <v>0.32283279533497999</v>
      </c>
      <c r="AL927" s="91">
        <v>7.1420928745283205E-2</v>
      </c>
      <c r="AM927" s="92">
        <v>35.607175480283303</v>
      </c>
      <c r="AN927" s="3"/>
      <c r="AO927" s="94">
        <v>3.6794158260818201E-2</v>
      </c>
      <c r="AP927" s="94">
        <v>-2.7550090489967299E-2</v>
      </c>
      <c r="AQ927" s="94">
        <v>0.13708249043891599</v>
      </c>
      <c r="AR927" s="94">
        <v>-0.17312426515389201</v>
      </c>
      <c r="AS927" s="95">
        <v>8</v>
      </c>
      <c r="AT927" s="95">
        <v>4</v>
      </c>
      <c r="AU927" s="95">
        <v>6</v>
      </c>
      <c r="AV927" s="96">
        <v>6</v>
      </c>
      <c r="AW927" s="3"/>
      <c r="AX927" s="97">
        <v>0.14545097211739599</v>
      </c>
      <c r="AY927" s="98">
        <v>0.57325159433094097</v>
      </c>
      <c r="AZ927" s="98">
        <v>0.88963672900808899</v>
      </c>
      <c r="BA927" s="98">
        <v>0.85700200627707102</v>
      </c>
      <c r="BB927" s="89">
        <v>1.5035128000618E-2</v>
      </c>
      <c r="BC927" s="99">
        <v>-20.140926733874899</v>
      </c>
      <c r="BD927" s="86">
        <v>43885</v>
      </c>
      <c r="BE927" s="86">
        <v>43915</v>
      </c>
      <c r="BF927" s="95"/>
      <c r="BG927" s="86"/>
      <c r="BH927" s="3"/>
    </row>
    <row r="928" spans="1:60" x14ac:dyDescent="0.25">
      <c r="A928" s="3"/>
      <c r="B928" s="81" t="s">
        <v>223</v>
      </c>
      <c r="C928" s="81" t="s">
        <v>5168</v>
      </c>
      <c r="D928" s="81" t="s">
        <v>808</v>
      </c>
      <c r="E928" s="82" t="s">
        <v>1171</v>
      </c>
      <c r="F928" s="82" t="s">
        <v>1099</v>
      </c>
      <c r="G928" s="83" t="s">
        <v>1121</v>
      </c>
      <c r="H928" s="84" t="s">
        <v>1143</v>
      </c>
      <c r="I928" s="85" t="s">
        <v>3651</v>
      </c>
      <c r="J928" s="85" t="s">
        <v>1096</v>
      </c>
      <c r="K928" s="3"/>
      <c r="L928" s="86">
        <v>44029</v>
      </c>
      <c r="M928" s="87">
        <v>85013.144999980897</v>
      </c>
      <c r="N928" s="88">
        <v>85013.144999980897</v>
      </c>
      <c r="O928" s="88">
        <v>95993.552358031302</v>
      </c>
      <c r="P928" s="89">
        <f t="shared" si="14"/>
        <v>0.88561307412505885</v>
      </c>
      <c r="Q928" s="86">
        <v>43885</v>
      </c>
      <c r="R928" s="90">
        <v>8646943.8982500006</v>
      </c>
      <c r="S928" s="90">
        <v>9740165.6284999996</v>
      </c>
      <c r="T928" s="3"/>
      <c r="U928" s="91">
        <v>1.22392332377785E-3</v>
      </c>
      <c r="V928" s="92">
        <v>1.29516694250924</v>
      </c>
      <c r="W928" s="91">
        <v>1.6640245958114998E-2</v>
      </c>
      <c r="X928" s="92">
        <v>1.6725342116842501</v>
      </c>
      <c r="Y928" s="91">
        <v>-5.3832240110787098E-2</v>
      </c>
      <c r="Z928" s="92">
        <v>12.7669318977569</v>
      </c>
      <c r="AA928" s="91">
        <v>9.8981759303569603E-2</v>
      </c>
      <c r="AB928" s="92">
        <v>30.796204291167701</v>
      </c>
      <c r="AC928" s="91">
        <v>0.25706613557122199</v>
      </c>
      <c r="AD928" s="92">
        <v>51.054809509543702</v>
      </c>
      <c r="AE928" s="91">
        <v>0.23141963461239401</v>
      </c>
      <c r="AF928" s="93">
        <v>43.981373155955197</v>
      </c>
      <c r="AG928" s="91">
        <v>-2.5994840675593898E-2</v>
      </c>
      <c r="AH928" s="92">
        <v>-3.5057140196840901</v>
      </c>
      <c r="AI928" s="91">
        <v>-2.4661993384143001E-3</v>
      </c>
      <c r="AJ928" s="92">
        <v>14.2367557460675</v>
      </c>
      <c r="AK928" s="91">
        <v>0.31130392867635198</v>
      </c>
      <c r="AL928" s="91">
        <v>6.90410369352321E-2</v>
      </c>
      <c r="AM928" s="92">
        <v>35.330636931466898</v>
      </c>
      <c r="AN928" s="3"/>
      <c r="AO928" s="94">
        <v>3.6787786324566703E-2</v>
      </c>
      <c r="AP928" s="94">
        <v>-2.75699920312036E-2</v>
      </c>
      <c r="AQ928" s="94">
        <v>0.136847489044158</v>
      </c>
      <c r="AR928" s="94">
        <v>-0.17329982056981</v>
      </c>
      <c r="AS928" s="95">
        <v>8</v>
      </c>
      <c r="AT928" s="95">
        <v>4</v>
      </c>
      <c r="AU928" s="95">
        <v>6</v>
      </c>
      <c r="AV928" s="96">
        <v>6</v>
      </c>
      <c r="AW928" s="3"/>
      <c r="AX928" s="97">
        <v>0.14545452350226701</v>
      </c>
      <c r="AY928" s="98">
        <v>0.55569678846313797</v>
      </c>
      <c r="AZ928" s="98">
        <v>0.88094027496390503</v>
      </c>
      <c r="BA928" s="98">
        <v>0.830123219303459</v>
      </c>
      <c r="BB928" s="89">
        <v>1.5035354298652199E-2</v>
      </c>
      <c r="BC928" s="99">
        <v>-20.1573234979587</v>
      </c>
      <c r="BD928" s="86">
        <v>43885</v>
      </c>
      <c r="BE928" s="86">
        <v>43915</v>
      </c>
      <c r="BF928" s="95"/>
      <c r="BG928" s="86"/>
      <c r="BH928" s="3"/>
    </row>
    <row r="929" spans="1:60" x14ac:dyDescent="0.25">
      <c r="A929" s="3"/>
      <c r="B929" s="81" t="s">
        <v>224</v>
      </c>
      <c r="C929" s="81" t="s">
        <v>5169</v>
      </c>
      <c r="D929" s="81" t="s">
        <v>808</v>
      </c>
      <c r="E929" s="82" t="s">
        <v>1174</v>
      </c>
      <c r="F929" s="82" t="s">
        <v>1099</v>
      </c>
      <c r="G929" s="83" t="s">
        <v>1121</v>
      </c>
      <c r="H929" s="84" t="s">
        <v>1143</v>
      </c>
      <c r="I929" s="85" t="s">
        <v>3651</v>
      </c>
      <c r="J929" s="85" t="s">
        <v>1096</v>
      </c>
      <c r="K929" s="3"/>
      <c r="L929" s="86">
        <v>44029</v>
      </c>
      <c r="M929" s="87">
        <v>84183.907500028596</v>
      </c>
      <c r="N929" s="88">
        <v>84183.907500028596</v>
      </c>
      <c r="O929" s="88">
        <v>95151.015630006805</v>
      </c>
      <c r="P929" s="89">
        <f t="shared" si="14"/>
        <v>0.88473997826125539</v>
      </c>
      <c r="Q929" s="86">
        <v>43885</v>
      </c>
      <c r="R929" s="90">
        <v>6304196.2252500001</v>
      </c>
      <c r="S929" s="90">
        <v>6528482.8659609398</v>
      </c>
      <c r="T929" s="3"/>
      <c r="U929" s="91">
        <v>1.21624080202309E-3</v>
      </c>
      <c r="V929" s="92">
        <v>1.2943986903337601</v>
      </c>
      <c r="W929" s="91">
        <v>1.6430504017989699E-2</v>
      </c>
      <c r="X929" s="92">
        <v>1.65156001767173</v>
      </c>
      <c r="Y929" s="91">
        <v>-5.5011411720479401E-2</v>
      </c>
      <c r="Z929" s="92">
        <v>12.649014736787599</v>
      </c>
      <c r="AA929" s="91">
        <v>9.6229098897310905E-2</v>
      </c>
      <c r="AB929" s="92">
        <v>30.520938250527301</v>
      </c>
      <c r="AC929" s="91">
        <v>0.250786682174366</v>
      </c>
      <c r="AD929" s="92">
        <v>50.426864169829102</v>
      </c>
      <c r="AE929" s="91">
        <v>0.22220812413812399</v>
      </c>
      <c r="AF929" s="93">
        <v>43.060222108499097</v>
      </c>
      <c r="AG929" s="91">
        <v>-2.6108755826498999E-2</v>
      </c>
      <c r="AH929" s="92">
        <v>-3.5171055347746001</v>
      </c>
      <c r="AI929" s="91">
        <v>-3.8249982017077898E-3</v>
      </c>
      <c r="AJ929" s="92">
        <v>14.1008758597309</v>
      </c>
      <c r="AK929" s="91">
        <v>0.29851317271095501</v>
      </c>
      <c r="AL929" s="91">
        <v>6.6462848359151394E-2</v>
      </c>
      <c r="AM929" s="92">
        <v>34.051561334927101</v>
      </c>
      <c r="AN929" s="3"/>
      <c r="AO929" s="94">
        <v>3.6779425803615602E-2</v>
      </c>
      <c r="AP929" s="94">
        <v>-2.75910728587405E-2</v>
      </c>
      <c r="AQ929" s="94">
        <v>0.13661514350314999</v>
      </c>
      <c r="AR929" s="94">
        <v>-0.173475872606214</v>
      </c>
      <c r="AS929" s="95">
        <v>8</v>
      </c>
      <c r="AT929" s="95">
        <v>4</v>
      </c>
      <c r="AU929" s="95">
        <v>6</v>
      </c>
      <c r="AV929" s="96">
        <v>6</v>
      </c>
      <c r="AW929" s="3"/>
      <c r="AX929" s="97">
        <v>0.14545881642479799</v>
      </c>
      <c r="AY929" s="98">
        <v>0.53819973412009903</v>
      </c>
      <c r="AZ929" s="98">
        <v>0.87227049717239402</v>
      </c>
      <c r="BA929" s="98">
        <v>0.80336860576426306</v>
      </c>
      <c r="BB929" s="89">
        <v>1.5035654406347E-2</v>
      </c>
      <c r="BC929" s="99">
        <v>-20.1737193606677</v>
      </c>
      <c r="BD929" s="86">
        <v>43885</v>
      </c>
      <c r="BE929" s="86">
        <v>43915</v>
      </c>
      <c r="BF929" s="95"/>
      <c r="BG929" s="86"/>
      <c r="BH929" s="3"/>
    </row>
    <row r="930" spans="1:60" x14ac:dyDescent="0.25">
      <c r="A930" s="3"/>
      <c r="B930" s="81" t="s">
        <v>225</v>
      </c>
      <c r="C930" s="81" t="s">
        <v>5170</v>
      </c>
      <c r="D930" s="81" t="s">
        <v>808</v>
      </c>
      <c r="E930" s="82" t="s">
        <v>1175</v>
      </c>
      <c r="F930" s="82" t="s">
        <v>1099</v>
      </c>
      <c r="G930" s="83" t="s">
        <v>1121</v>
      </c>
      <c r="H930" s="84" t="s">
        <v>1143</v>
      </c>
      <c r="I930" s="85" t="s">
        <v>3651</v>
      </c>
      <c r="J930" s="85" t="s">
        <v>1096</v>
      </c>
      <c r="K930" s="3"/>
      <c r="L930" s="86">
        <v>44029</v>
      </c>
      <c r="M930" s="87">
        <v>82549.6875</v>
      </c>
      <c r="N930" s="88">
        <v>82549.6875</v>
      </c>
      <c r="O930" s="88">
        <v>93488.131242036805</v>
      </c>
      <c r="P930" s="89">
        <f t="shared" si="14"/>
        <v>0.88299644461051807</v>
      </c>
      <c r="Q930" s="86">
        <v>43885</v>
      </c>
      <c r="R930" s="90">
        <v>13748390.420624999</v>
      </c>
      <c r="S930" s="90">
        <v>13450457.9667344</v>
      </c>
      <c r="T930" s="3"/>
      <c r="U930" s="91">
        <v>1.20279157636105E-3</v>
      </c>
      <c r="V930" s="92">
        <v>1.29305376776756</v>
      </c>
      <c r="W930" s="91">
        <v>1.6013669046515099E-2</v>
      </c>
      <c r="X930" s="92">
        <v>1.60987652052427</v>
      </c>
      <c r="Y930" s="91">
        <v>-5.7363564697007E-2</v>
      </c>
      <c r="Z930" s="92">
        <v>12.4137994391349</v>
      </c>
      <c r="AA930" s="91">
        <v>9.07472668569244E-2</v>
      </c>
      <c r="AB930" s="92">
        <v>29.972755046503199</v>
      </c>
      <c r="AC930" s="91">
        <v>0.23832448177214199</v>
      </c>
      <c r="AD930" s="92">
        <v>49.180644129635802</v>
      </c>
      <c r="AE930" s="91">
        <v>0.20399519244179801</v>
      </c>
      <c r="AF930" s="93">
        <v>41.2389289388666</v>
      </c>
      <c r="AG930" s="91">
        <v>-2.6334791472436302E-2</v>
      </c>
      <c r="AH930" s="92">
        <v>-3.53970909936834</v>
      </c>
      <c r="AI930" s="91">
        <v>-6.5364069296265396E-3</v>
      </c>
      <c r="AJ930" s="92">
        <v>13.829734986939</v>
      </c>
      <c r="AK930" s="91">
        <v>0.27330578735563898</v>
      </c>
      <c r="AL930" s="91">
        <v>6.1325325485086103E-2</v>
      </c>
      <c r="AM930" s="92">
        <v>31.530822799424602</v>
      </c>
      <c r="AN930" s="3"/>
      <c r="AO930" s="94">
        <v>3.6766033259482397E-2</v>
      </c>
      <c r="AP930" s="94">
        <v>-2.76301585572583E-2</v>
      </c>
      <c r="AQ930" s="94">
        <v>0.136148173211113</v>
      </c>
      <c r="AR930" s="94">
        <v>-0.173827052332927</v>
      </c>
      <c r="AS930" s="95">
        <v>8</v>
      </c>
      <c r="AT930" s="95">
        <v>4</v>
      </c>
      <c r="AU930" s="95">
        <v>6</v>
      </c>
      <c r="AV930" s="96">
        <v>6</v>
      </c>
      <c r="AW930" s="3"/>
      <c r="AX930" s="97">
        <v>0.14546790176973401</v>
      </c>
      <c r="AY930" s="98">
        <v>0.50332772507499601</v>
      </c>
      <c r="AZ930" s="98">
        <v>0.854992126080106</v>
      </c>
      <c r="BA930" s="98">
        <v>0.75016707638224001</v>
      </c>
      <c r="BB930" s="89">
        <v>1.50363106486111E-2</v>
      </c>
      <c r="BC930" s="99">
        <v>-20.206584685278401</v>
      </c>
      <c r="BD930" s="86">
        <v>43885</v>
      </c>
      <c r="BE930" s="86">
        <v>43915</v>
      </c>
      <c r="BF930" s="95"/>
      <c r="BG930" s="86"/>
      <c r="BH930" s="3"/>
    </row>
    <row r="931" spans="1:60" x14ac:dyDescent="0.25">
      <c r="A931" s="3"/>
      <c r="B931" s="81" t="s">
        <v>1976</v>
      </c>
      <c r="C931" s="81" t="s">
        <v>5171</v>
      </c>
      <c r="D931" s="81" t="s">
        <v>3439</v>
      </c>
      <c r="E931" s="82" t="s">
        <v>1251</v>
      </c>
      <c r="F931" s="82" t="s">
        <v>1104</v>
      </c>
      <c r="G931" s="83" t="s">
        <v>1121</v>
      </c>
      <c r="H931" s="84" t="s">
        <v>1143</v>
      </c>
      <c r="I931" s="85" t="s">
        <v>3480</v>
      </c>
      <c r="J931" s="85" t="s">
        <v>1096</v>
      </c>
      <c r="K931" s="3"/>
      <c r="L931" s="86">
        <v>44029</v>
      </c>
      <c r="M931" s="87">
        <v>1025.0799000002401</v>
      </c>
      <c r="N931" s="88">
        <v>1025.0799000002401</v>
      </c>
      <c r="O931" s="88"/>
      <c r="P931" s="89" t="str">
        <f t="shared" si="14"/>
        <v/>
      </c>
      <c r="Q931" s="86"/>
      <c r="R931" s="90">
        <v>432055.91800000001</v>
      </c>
      <c r="S931" s="90"/>
      <c r="T931" s="3"/>
      <c r="U931" s="91">
        <v>-8.5845053936282108E-3</v>
      </c>
      <c r="V931" s="92">
        <v>0.314324070768635</v>
      </c>
      <c r="W931" s="91">
        <v>-5.2955875826228302E-3</v>
      </c>
      <c r="X931" s="92">
        <v>-0.52104914238952904</v>
      </c>
      <c r="Y931" s="91"/>
      <c r="Z931" s="92"/>
      <c r="AA931" s="91"/>
      <c r="AB931" s="92"/>
      <c r="AC931" s="91"/>
      <c r="AD931" s="92"/>
      <c r="AE931" s="91"/>
      <c r="AF931" s="93"/>
      <c r="AG931" s="91">
        <v>-1.06768122450376E-2</v>
      </c>
      <c r="AH931" s="92">
        <v>-1.9739111766284601</v>
      </c>
      <c r="AI931" s="91"/>
      <c r="AJ931" s="92"/>
      <c r="AK931" s="91">
        <v>2.50799000004918E-2</v>
      </c>
      <c r="AL931" s="91">
        <v>5.38554591294087E-2</v>
      </c>
      <c r="AM931" s="92">
        <v>15.2702399782429</v>
      </c>
      <c r="AN931" s="3"/>
      <c r="AO931" s="94">
        <v>9.4147249583329505E-3</v>
      </c>
      <c r="AP931" s="94">
        <v>-1.8847534283850099E-2</v>
      </c>
      <c r="AQ931" s="94">
        <v>4.7127375632044298E-2</v>
      </c>
      <c r="AR931" s="94">
        <v>-2.6827912728549601E-2</v>
      </c>
      <c r="AS931" s="95"/>
      <c r="AT931" s="95"/>
      <c r="AU931" s="95"/>
      <c r="AV931" s="96"/>
      <c r="AW931" s="3"/>
      <c r="AX931" s="97"/>
      <c r="AY931" s="98"/>
      <c r="AZ931" s="98"/>
      <c r="BA931" s="98"/>
      <c r="BB931" s="89"/>
      <c r="BC931" s="99">
        <v>-6.4553551175558797</v>
      </c>
      <c r="BD931" s="86">
        <v>43874</v>
      </c>
      <c r="BE931" s="86">
        <v>43913</v>
      </c>
      <c r="BF931" s="95">
        <v>61</v>
      </c>
      <c r="BG931" s="86">
        <v>43959</v>
      </c>
      <c r="BH931" s="3"/>
    </row>
    <row r="932" spans="1:60" x14ac:dyDescent="0.25">
      <c r="A932" s="3"/>
      <c r="B932" s="81" t="s">
        <v>1977</v>
      </c>
      <c r="C932" s="81" t="s">
        <v>5172</v>
      </c>
      <c r="D932" s="81" t="s">
        <v>3439</v>
      </c>
      <c r="E932" s="82" t="s">
        <v>1252</v>
      </c>
      <c r="F932" s="82" t="s">
        <v>1104</v>
      </c>
      <c r="G932" s="83" t="s">
        <v>1121</v>
      </c>
      <c r="H932" s="84" t="s">
        <v>1143</v>
      </c>
      <c r="I932" s="85" t="s">
        <v>3480</v>
      </c>
      <c r="J932" s="85" t="s">
        <v>1096</v>
      </c>
      <c r="K932" s="3"/>
      <c r="L932" s="86">
        <v>44029</v>
      </c>
      <c r="M932" s="87">
        <v>1083.4685999993201</v>
      </c>
      <c r="N932" s="88">
        <v>1083.4685999993201</v>
      </c>
      <c r="O932" s="88"/>
      <c r="P932" s="89" t="str">
        <f t="shared" si="14"/>
        <v/>
      </c>
      <c r="Q932" s="86"/>
      <c r="R932" s="90">
        <v>197914.26800000001</v>
      </c>
      <c r="S932" s="90"/>
      <c r="T932" s="3"/>
      <c r="U932" s="91">
        <v>-8.5710079101772897E-3</v>
      </c>
      <c r="V932" s="92">
        <v>0.315673819113726</v>
      </c>
      <c r="W932" s="91">
        <v>-4.8876266528168301E-3</v>
      </c>
      <c r="X932" s="92">
        <v>-0.48025304940892999</v>
      </c>
      <c r="Y932" s="91">
        <v>3.13334561888041E-2</v>
      </c>
      <c r="Z932" s="92">
        <v>21.283501527708701</v>
      </c>
      <c r="AA932" s="91"/>
      <c r="AB932" s="92"/>
      <c r="AC932" s="91"/>
      <c r="AD932" s="92"/>
      <c r="AE932" s="91"/>
      <c r="AF932" s="93"/>
      <c r="AG932" s="91">
        <v>-1.04469146699557E-2</v>
      </c>
      <c r="AH932" s="92">
        <v>-1.9509214191202799</v>
      </c>
      <c r="AI932" s="91">
        <v>3.7653201939974699E-2</v>
      </c>
      <c r="AJ932" s="92">
        <v>18.248695873917299</v>
      </c>
      <c r="AK932" s="91">
        <v>8.3468599999905593E-2</v>
      </c>
      <c r="AL932" s="91">
        <v>8.8979977566923496E-2</v>
      </c>
      <c r="AM932" s="92">
        <v>24.841470485553099</v>
      </c>
      <c r="AN932" s="3"/>
      <c r="AO932" s="94">
        <v>1.11557087057008E-2</v>
      </c>
      <c r="AP932" s="94">
        <v>-1.88339619453473E-2</v>
      </c>
      <c r="AQ932" s="94">
        <v>4.7571041106493801E-2</v>
      </c>
      <c r="AR932" s="94">
        <v>-2.64156250887027E-2</v>
      </c>
      <c r="AS932" s="95"/>
      <c r="AT932" s="95"/>
      <c r="AU932" s="95"/>
      <c r="AV932" s="96"/>
      <c r="AW932" s="3"/>
      <c r="AX932" s="97">
        <v>5.3382556719807302E-2</v>
      </c>
      <c r="AY932" s="98">
        <v>1.3943369066673801</v>
      </c>
      <c r="AZ932" s="98">
        <v>0.72185212655040198</v>
      </c>
      <c r="BA932" s="98">
        <v>1.9677119861571599</v>
      </c>
      <c r="BB932" s="89">
        <v>5.5065877702327303E-3</v>
      </c>
      <c r="BC932" s="99">
        <v>-6.4043926034064498</v>
      </c>
      <c r="BD932" s="86">
        <v>43894</v>
      </c>
      <c r="BE932" s="86">
        <v>43913</v>
      </c>
      <c r="BF932" s="95">
        <v>47</v>
      </c>
      <c r="BG932" s="86">
        <v>43959</v>
      </c>
      <c r="BH932" s="3"/>
    </row>
    <row r="933" spans="1:60" x14ac:dyDescent="0.25">
      <c r="A933" s="3"/>
      <c r="B933" s="81" t="s">
        <v>1978</v>
      </c>
      <c r="C933" s="81" t="s">
        <v>5173</v>
      </c>
      <c r="D933" s="81" t="s">
        <v>3439</v>
      </c>
      <c r="E933" s="82" t="s">
        <v>1253</v>
      </c>
      <c r="F933" s="82" t="s">
        <v>1104</v>
      </c>
      <c r="G933" s="83" t="s">
        <v>1121</v>
      </c>
      <c r="H933" s="84" t="s">
        <v>1143</v>
      </c>
      <c r="I933" s="85" t="s">
        <v>3480</v>
      </c>
      <c r="J933" s="85" t="s">
        <v>1096</v>
      </c>
      <c r="K933" s="3"/>
      <c r="L933" s="86">
        <v>44029</v>
      </c>
      <c r="M933" s="87">
        <v>1032.11219999939</v>
      </c>
      <c r="N933" s="88">
        <v>1032.11219999939</v>
      </c>
      <c r="O933" s="88"/>
      <c r="P933" s="89" t="str">
        <f t="shared" si="14"/>
        <v/>
      </c>
      <c r="Q933" s="86"/>
      <c r="R933" s="90">
        <v>220807.30600000001</v>
      </c>
      <c r="S933" s="90"/>
      <c r="T933" s="3"/>
      <c r="U933" s="91">
        <v>-8.5709902723465296E-3</v>
      </c>
      <c r="V933" s="92">
        <v>0.31567558289680198</v>
      </c>
      <c r="W933" s="91">
        <v>-4.8878605475692902E-3</v>
      </c>
      <c r="X933" s="92">
        <v>-0.48027643888417498</v>
      </c>
      <c r="Y933" s="91"/>
      <c r="Z933" s="92"/>
      <c r="AA933" s="91"/>
      <c r="AB933" s="92"/>
      <c r="AC933" s="91"/>
      <c r="AD933" s="92"/>
      <c r="AE933" s="91"/>
      <c r="AF933" s="93"/>
      <c r="AG933" s="91">
        <v>-1.0447085480336699E-2</v>
      </c>
      <c r="AH933" s="92">
        <v>-1.9509385001583699</v>
      </c>
      <c r="AI933" s="91"/>
      <c r="AJ933" s="92"/>
      <c r="AK933" s="91">
        <v>3.2112199998664402E-2</v>
      </c>
      <c r="AL933" s="91">
        <v>0.15284548306590301</v>
      </c>
      <c r="AM933" s="92">
        <v>2.7677253423462398</v>
      </c>
      <c r="AN933" s="3"/>
      <c r="AO933" s="94">
        <v>7.92101358092623E-3</v>
      </c>
      <c r="AP933" s="94">
        <v>-8.5709902723465296E-3</v>
      </c>
      <c r="AQ933" s="94">
        <v>4.7571200000675197E-2</v>
      </c>
      <c r="AR933" s="94">
        <v>-1.0447085480336699E-2</v>
      </c>
      <c r="AS933" s="95"/>
      <c r="AT933" s="95"/>
      <c r="AU933" s="95"/>
      <c r="AV933" s="96"/>
      <c r="AW933" s="3"/>
      <c r="AX933" s="97"/>
      <c r="AY933" s="98"/>
      <c r="AZ933" s="98"/>
      <c r="BA933" s="98"/>
      <c r="BB933" s="89"/>
      <c r="BC933" s="99">
        <v>-2.18560140937916</v>
      </c>
      <c r="BD933" s="86">
        <v>44020</v>
      </c>
      <c r="BE933" s="86">
        <v>44029</v>
      </c>
      <c r="BF933" s="95"/>
      <c r="BG933" s="86"/>
      <c r="BH933" s="3"/>
    </row>
    <row r="934" spans="1:60" x14ac:dyDescent="0.25">
      <c r="A934" s="3"/>
      <c r="B934" s="81" t="s">
        <v>8665</v>
      </c>
      <c r="C934" s="81" t="s">
        <v>8796</v>
      </c>
      <c r="D934" s="81" t="s">
        <v>3439</v>
      </c>
      <c r="E934" s="82" t="s">
        <v>1255</v>
      </c>
      <c r="F934" s="82" t="s">
        <v>1104</v>
      </c>
      <c r="G934" s="83" t="s">
        <v>1121</v>
      </c>
      <c r="H934" s="84" t="s">
        <v>1143</v>
      </c>
      <c r="I934" s="85" t="s">
        <v>3480</v>
      </c>
      <c r="J934" s="85" t="s">
        <v>1096</v>
      </c>
      <c r="K934" s="3"/>
      <c r="L934" s="86">
        <v>44029</v>
      </c>
      <c r="M934" s="87">
        <v>988.84030000027303</v>
      </c>
      <c r="N934" s="88">
        <v>988.84030000027303</v>
      </c>
      <c r="O934" s="88"/>
      <c r="P934" s="89" t="str">
        <f t="shared" si="14"/>
        <v/>
      </c>
      <c r="Q934" s="86"/>
      <c r="R934" s="90">
        <v>682299.85800000001</v>
      </c>
      <c r="S934" s="90"/>
      <c r="T934" s="3"/>
      <c r="U934" s="91">
        <v>-8.5547768203468894E-3</v>
      </c>
      <c r="V934" s="92">
        <v>0.31729692809676602</v>
      </c>
      <c r="W934" s="91"/>
      <c r="X934" s="92"/>
      <c r="Y934" s="91"/>
      <c r="Z934" s="92"/>
      <c r="AA934" s="91"/>
      <c r="AB934" s="92"/>
      <c r="AC934" s="91"/>
      <c r="AD934" s="92"/>
      <c r="AE934" s="91"/>
      <c r="AF934" s="93"/>
      <c r="AG934" s="91"/>
      <c r="AH934" s="92"/>
      <c r="AI934" s="91"/>
      <c r="AJ934" s="92"/>
      <c r="AK934" s="91">
        <v>-1.11596999995527E-2</v>
      </c>
      <c r="AL934" s="91">
        <v>-0.50688531641499102</v>
      </c>
      <c r="AM934" s="92">
        <v>1.80504522359115</v>
      </c>
      <c r="AN934" s="3"/>
      <c r="AO934" s="94">
        <v>7.5930000093649098E-4</v>
      </c>
      <c r="AP934" s="94">
        <v>-8.5547768203468894E-3</v>
      </c>
      <c r="AQ934" s="94"/>
      <c r="AR934" s="94"/>
      <c r="AS934" s="95"/>
      <c r="AT934" s="95"/>
      <c r="AU934" s="95"/>
      <c r="AV934" s="96"/>
      <c r="AW934" s="3"/>
      <c r="AX934" s="97"/>
      <c r="AY934" s="98"/>
      <c r="AZ934" s="98"/>
      <c r="BA934" s="98"/>
      <c r="BB934" s="89"/>
      <c r="BC934" s="99">
        <v>-1.1909956769577501</v>
      </c>
      <c r="BD934" s="86">
        <v>44026</v>
      </c>
      <c r="BE934" s="86">
        <v>44029</v>
      </c>
      <c r="BF934" s="95"/>
      <c r="BG934" s="86"/>
      <c r="BH934" s="3"/>
    </row>
    <row r="935" spans="1:60" x14ac:dyDescent="0.25">
      <c r="A935" s="3"/>
      <c r="B935" s="81" t="s">
        <v>1979</v>
      </c>
      <c r="C935" s="81" t="s">
        <v>5174</v>
      </c>
      <c r="D935" s="81" t="s">
        <v>3439</v>
      </c>
      <c r="E935" s="82" t="s">
        <v>1191</v>
      </c>
      <c r="F935" s="82" t="s">
        <v>1104</v>
      </c>
      <c r="G935" s="83" t="s">
        <v>1121</v>
      </c>
      <c r="H935" s="84" t="s">
        <v>1143</v>
      </c>
      <c r="I935" s="85" t="s">
        <v>3480</v>
      </c>
      <c r="J935" s="85" t="s">
        <v>5175</v>
      </c>
      <c r="K935" s="3"/>
      <c r="L935" s="86">
        <v>44029</v>
      </c>
      <c r="M935" s="87">
        <v>1098.67239999957</v>
      </c>
      <c r="N935" s="88">
        <v>1098.67239999957</v>
      </c>
      <c r="O935" s="88"/>
      <c r="P935" s="89" t="str">
        <f t="shared" si="14"/>
        <v/>
      </c>
      <c r="Q935" s="86"/>
      <c r="R935" s="90">
        <v>17259931.039000001</v>
      </c>
      <c r="S935" s="90"/>
      <c r="T935" s="3"/>
      <c r="U935" s="91">
        <v>-8.5276703712224792E-3</v>
      </c>
      <c r="V935" s="92">
        <v>0.32000757300920701</v>
      </c>
      <c r="W935" s="91">
        <v>-3.5818265159832702E-3</v>
      </c>
      <c r="X935" s="92">
        <v>-0.34967303572557301</v>
      </c>
      <c r="Y935" s="91">
        <v>3.9571905514094403E-2</v>
      </c>
      <c r="Z935" s="92">
        <v>22.107346460252302</v>
      </c>
      <c r="AA935" s="91"/>
      <c r="AB935" s="92"/>
      <c r="AC935" s="91"/>
      <c r="AD935" s="92"/>
      <c r="AE935" s="91"/>
      <c r="AF935" s="93"/>
      <c r="AG935" s="91">
        <v>-9.7114174113812606E-3</v>
      </c>
      <c r="AH935" s="92">
        <v>-1.8773716932628299</v>
      </c>
      <c r="AI935" s="91">
        <v>4.6719622909222401E-2</v>
      </c>
      <c r="AJ935" s="92">
        <v>19.155337970820302</v>
      </c>
      <c r="AK935" s="91">
        <v>9.8608680695178905E-2</v>
      </c>
      <c r="AL935" s="91">
        <v>9.9854183190473095E-2</v>
      </c>
      <c r="AM935" s="92">
        <v>26.311645813344501</v>
      </c>
      <c r="AN935" s="3"/>
      <c r="AO935" s="94">
        <v>1.11999625478347E-2</v>
      </c>
      <c r="AP935" s="94">
        <v>-1.8791182697896099E-2</v>
      </c>
      <c r="AQ935" s="94">
        <v>4.8991587813361499E-2</v>
      </c>
      <c r="AR935" s="94">
        <v>-2.5095053106269902E-2</v>
      </c>
      <c r="AS935" s="95"/>
      <c r="AT935" s="95"/>
      <c r="AU935" s="95"/>
      <c r="AV935" s="96"/>
      <c r="AW935" s="3"/>
      <c r="AX935" s="97">
        <v>5.2289899142779199E-2</v>
      </c>
      <c r="AY935" s="98">
        <v>1.6118128646594401</v>
      </c>
      <c r="AZ935" s="98">
        <v>0.74517278492930905</v>
      </c>
      <c r="BA935" s="98">
        <v>2.2946606972618602</v>
      </c>
      <c r="BB935" s="89">
        <v>5.39425327243407E-3</v>
      </c>
      <c r="BC935" s="99">
        <v>-6.3266026875062398</v>
      </c>
      <c r="BD935" s="86">
        <v>43894</v>
      </c>
      <c r="BE935" s="86">
        <v>43913</v>
      </c>
      <c r="BF935" s="95">
        <v>45</v>
      </c>
      <c r="BG935" s="86">
        <v>43957</v>
      </c>
      <c r="BH935" s="3"/>
    </row>
    <row r="936" spans="1:60" x14ac:dyDescent="0.25">
      <c r="A936" s="3"/>
      <c r="B936" s="81" t="s">
        <v>1980</v>
      </c>
      <c r="C936" s="81" t="s">
        <v>5176</v>
      </c>
      <c r="D936" s="81" t="s">
        <v>809</v>
      </c>
      <c r="E936" s="82" t="s">
        <v>1161</v>
      </c>
      <c r="F936" s="82" t="s">
        <v>1097</v>
      </c>
      <c r="G936" s="83" t="s">
        <v>1125</v>
      </c>
      <c r="H936" s="84" t="s">
        <v>1144</v>
      </c>
      <c r="I936" s="85" t="s">
        <v>3480</v>
      </c>
      <c r="J936" s="85" t="s">
        <v>5177</v>
      </c>
      <c r="K936" s="3"/>
      <c r="L936" s="86">
        <v>44029</v>
      </c>
      <c r="M936" s="87">
        <v>40126.385699987397</v>
      </c>
      <c r="N936" s="88">
        <v>40126.385699987397</v>
      </c>
      <c r="O936" s="88">
        <v>40126.385699987397</v>
      </c>
      <c r="P936" s="89">
        <f t="shared" si="14"/>
        <v>1</v>
      </c>
      <c r="Q936" s="86">
        <v>44029</v>
      </c>
      <c r="R936" s="90">
        <v>127632610.308</v>
      </c>
      <c r="S936" s="90">
        <v>90570047.549875006</v>
      </c>
      <c r="T936" s="3"/>
      <c r="U936" s="91">
        <v>3.0080045689828698E-6</v>
      </c>
      <c r="V936" s="92">
        <v>1.1730754105883501</v>
      </c>
      <c r="W936" s="91">
        <v>1.03984792076517E-4</v>
      </c>
      <c r="X936" s="92">
        <v>1.8908095080405501E-2</v>
      </c>
      <c r="Y936" s="91">
        <v>2.3160607270256198E-3</v>
      </c>
      <c r="Z936" s="92">
        <v>18.3817619815527</v>
      </c>
      <c r="AA936" s="91">
        <v>7.1769793885323504E-3</v>
      </c>
      <c r="AB936" s="92">
        <v>21.615726299642098</v>
      </c>
      <c r="AC936" s="91">
        <v>2.0415890523508999E-2</v>
      </c>
      <c r="AD936" s="92">
        <v>27.3897850047506</v>
      </c>
      <c r="AE936" s="91">
        <v>3.0378793297131799E-2</v>
      </c>
      <c r="AF936" s="93">
        <v>23.877289024414502</v>
      </c>
      <c r="AG936" s="91">
        <v>5.1552278819144697E-5</v>
      </c>
      <c r="AH936" s="92">
        <v>-0.90107472424279</v>
      </c>
      <c r="AI936" s="91">
        <v>2.54809818397916E-3</v>
      </c>
      <c r="AJ936" s="92">
        <v>14.7381854983105</v>
      </c>
      <c r="AK936" s="91">
        <v>0.34522157590428798</v>
      </c>
      <c r="AL936" s="91">
        <v>2.22037733947218E-2</v>
      </c>
      <c r="AM936" s="92">
        <v>20.3590468823677</v>
      </c>
      <c r="AN936" s="3"/>
      <c r="AO936" s="94">
        <v>9.1430949396453798E-4</v>
      </c>
      <c r="AP936" s="94">
        <v>-4.8388180402980699E-5</v>
      </c>
      <c r="AQ936" s="94">
        <v>1.40064787410665E-3</v>
      </c>
      <c r="AR936" s="94">
        <v>5.1552278819144697E-5</v>
      </c>
      <c r="AS936" s="95">
        <v>12</v>
      </c>
      <c r="AT936" s="95">
        <v>0</v>
      </c>
      <c r="AU936" s="95">
        <v>7</v>
      </c>
      <c r="AV936" s="96">
        <v>5</v>
      </c>
      <c r="AW936" s="3"/>
      <c r="AX936" s="97">
        <v>1.06554626893399E-3</v>
      </c>
      <c r="AY936" s="98">
        <v>-20.0791671208863</v>
      </c>
      <c r="AZ936" s="98">
        <v>0.572042671725285</v>
      </c>
      <c r="BA936" s="98">
        <v>-14.573171414856899</v>
      </c>
      <c r="BB936" s="89">
        <v>1.10121801714484E-4</v>
      </c>
      <c r="BC936" s="99">
        <v>-4.8388180427636502E-3</v>
      </c>
      <c r="BD936" s="86">
        <v>43917</v>
      </c>
      <c r="BE936" s="86">
        <v>43920</v>
      </c>
      <c r="BF936" s="95">
        <v>11</v>
      </c>
      <c r="BG936" s="86">
        <v>43934</v>
      </c>
      <c r="BH936" s="3"/>
    </row>
    <row r="937" spans="1:60" x14ac:dyDescent="0.25">
      <c r="A937" s="3"/>
      <c r="B937" s="81" t="s">
        <v>1981</v>
      </c>
      <c r="C937" s="81" t="s">
        <v>5178</v>
      </c>
      <c r="D937" s="81" t="s">
        <v>809</v>
      </c>
      <c r="E937" s="82" t="s">
        <v>1162</v>
      </c>
      <c r="F937" s="82" t="s">
        <v>1097</v>
      </c>
      <c r="G937" s="83" t="s">
        <v>1125</v>
      </c>
      <c r="H937" s="84" t="s">
        <v>1144</v>
      </c>
      <c r="I937" s="85" t="s">
        <v>3480</v>
      </c>
      <c r="J937" s="85" t="s">
        <v>5179</v>
      </c>
      <c r="K937" s="3"/>
      <c r="L937" s="86">
        <v>44029</v>
      </c>
      <c r="M937" s="87">
        <v>44143.6414999962</v>
      </c>
      <c r="N937" s="88">
        <v>44143.6414999962</v>
      </c>
      <c r="O937" s="88">
        <v>44143.6414999962</v>
      </c>
      <c r="P937" s="89">
        <f t="shared" si="14"/>
        <v>1</v>
      </c>
      <c r="Q937" s="86">
        <v>44029</v>
      </c>
      <c r="R937" s="90">
        <v>588371.43000000005</v>
      </c>
      <c r="S937" s="90">
        <v>417509.71760302701</v>
      </c>
      <c r="T937" s="3"/>
      <c r="U937" s="91">
        <v>1.88475860340986E-6</v>
      </c>
      <c r="V937" s="92">
        <v>1.1729630859918001</v>
      </c>
      <c r="W937" s="91">
        <v>7.9900108175934306E-5</v>
      </c>
      <c r="X937" s="92">
        <v>1.6499626690347199E-2</v>
      </c>
      <c r="Y937" s="91">
        <v>3.9860530505393399E-3</v>
      </c>
      <c r="Z937" s="92">
        <v>18.5487612138968</v>
      </c>
      <c r="AA937" s="91">
        <v>1.2075107386408501E-2</v>
      </c>
      <c r="AB937" s="92">
        <v>22.105539099429699</v>
      </c>
      <c r="AC937" s="91">
        <v>3.6894806218697299E-2</v>
      </c>
      <c r="AD937" s="92">
        <v>29.037676574254899</v>
      </c>
      <c r="AE937" s="91">
        <v>5.9833256700585501E-2</v>
      </c>
      <c r="AF937" s="93">
        <v>26.822735364752599</v>
      </c>
      <c r="AG937" s="91">
        <v>3.4040036553051302E-5</v>
      </c>
      <c r="AH937" s="92">
        <v>-0.90282594846939901</v>
      </c>
      <c r="AI937" s="91">
        <v>4.4116541776020304E-3</v>
      </c>
      <c r="AJ937" s="92">
        <v>14.924541097672799</v>
      </c>
      <c r="AK937" s="91">
        <v>0.479875206591096</v>
      </c>
      <c r="AL937" s="91">
        <v>2.9450718117004698E-2</v>
      </c>
      <c r="AM937" s="92">
        <v>33.824409951048402</v>
      </c>
      <c r="AN937" s="3"/>
      <c r="AO937" s="94">
        <v>9.3899095372762499E-4</v>
      </c>
      <c r="AP937" s="94">
        <v>-5.3795120038557798E-6</v>
      </c>
      <c r="AQ937" s="94">
        <v>1.9917977297154699E-3</v>
      </c>
      <c r="AR937" s="94">
        <v>3.4040036553051302E-5</v>
      </c>
      <c r="AS937" s="95">
        <v>12</v>
      </c>
      <c r="AT937" s="95">
        <v>0</v>
      </c>
      <c r="AU937" s="95">
        <v>7</v>
      </c>
      <c r="AV937" s="96">
        <v>5</v>
      </c>
      <c r="AW937" s="3"/>
      <c r="AX937" s="97">
        <v>1.17617396346645E-3</v>
      </c>
      <c r="AY937" s="98">
        <v>-14.613489025025</v>
      </c>
      <c r="AZ937" s="98">
        <v>0.58831335776085303</v>
      </c>
      <c r="BA937" s="98">
        <v>-13.471648174614501</v>
      </c>
      <c r="BB937" s="89">
        <v>1.21552198995829E-4</v>
      </c>
      <c r="BC937" s="99">
        <v>-1.5818729950325401E-3</v>
      </c>
      <c r="BD937" s="86">
        <v>43920</v>
      </c>
      <c r="BE937" s="86">
        <v>43923</v>
      </c>
      <c r="BF937" s="95">
        <v>4</v>
      </c>
      <c r="BG937" s="86">
        <v>43924</v>
      </c>
      <c r="BH937" s="3"/>
    </row>
    <row r="938" spans="1:60" x14ac:dyDescent="0.25">
      <c r="A938" s="3"/>
      <c r="B938" s="81" t="s">
        <v>1982</v>
      </c>
      <c r="C938" s="81" t="s">
        <v>5180</v>
      </c>
      <c r="D938" s="81" t="s">
        <v>809</v>
      </c>
      <c r="E938" s="82" t="s">
        <v>1209</v>
      </c>
      <c r="F938" s="82" t="s">
        <v>1097</v>
      </c>
      <c r="G938" s="83" t="s">
        <v>1125</v>
      </c>
      <c r="H938" s="84" t="s">
        <v>1144</v>
      </c>
      <c r="I938" s="85" t="s">
        <v>3480</v>
      </c>
      <c r="J938" s="85" t="s">
        <v>5181</v>
      </c>
      <c r="K938" s="3"/>
      <c r="L938" s="86">
        <v>44029</v>
      </c>
      <c r="M938" s="87">
        <v>2001.2183999996601</v>
      </c>
      <c r="N938" s="88">
        <v>2001.2183999996601</v>
      </c>
      <c r="O938" s="88"/>
      <c r="P938" s="89" t="str">
        <f t="shared" si="14"/>
        <v/>
      </c>
      <c r="Q938" s="86"/>
      <c r="R938" s="90">
        <v>174465.68700000001</v>
      </c>
      <c r="S938" s="90"/>
      <c r="T938" s="3"/>
      <c r="U938" s="91">
        <v>1.8988466763403301E-6</v>
      </c>
      <c r="V938" s="92">
        <v>1.17296449479909</v>
      </c>
      <c r="W938" s="91">
        <v>7.9957686466514106E-5</v>
      </c>
      <c r="X938" s="92">
        <v>1.6505384519405201E-2</v>
      </c>
      <c r="Y938" s="91"/>
      <c r="Z938" s="92"/>
      <c r="AA938" s="91"/>
      <c r="AB938" s="92"/>
      <c r="AC938" s="91"/>
      <c r="AD938" s="92"/>
      <c r="AE938" s="91"/>
      <c r="AF938" s="93"/>
      <c r="AG938" s="91">
        <v>3.41303730237996E-5</v>
      </c>
      <c r="AH938" s="92">
        <v>-0.90281691482232396</v>
      </c>
      <c r="AI938" s="91"/>
      <c r="AJ938" s="92"/>
      <c r="AK938" s="91">
        <v>6.1440319404937305E-4</v>
      </c>
      <c r="AL938" s="91">
        <v>2.3840999256208302E-3</v>
      </c>
      <c r="AM938" s="92">
        <v>-4.5387104879409899</v>
      </c>
      <c r="AN938" s="3"/>
      <c r="AO938" s="94">
        <v>8.7223945229197907E-5</v>
      </c>
      <c r="AP938" s="94">
        <v>-1.7850093172455699E-5</v>
      </c>
      <c r="AQ938" s="94">
        <v>3.2820925298437898E-4</v>
      </c>
      <c r="AR938" s="94">
        <v>3.41303730237996E-5</v>
      </c>
      <c r="AS938" s="95"/>
      <c r="AT938" s="95"/>
      <c r="AU938" s="95"/>
      <c r="AV938" s="96"/>
      <c r="AW938" s="3"/>
      <c r="AX938" s="97"/>
      <c r="AY938" s="98"/>
      <c r="AZ938" s="98"/>
      <c r="BA938" s="98"/>
      <c r="BB938" s="89"/>
      <c r="BC938" s="99">
        <v>-1.78500932317505E-3</v>
      </c>
      <c r="BD938" s="86">
        <v>43938</v>
      </c>
      <c r="BE938" s="86">
        <v>43941</v>
      </c>
      <c r="BF938" s="95">
        <v>2</v>
      </c>
      <c r="BG938" s="86">
        <v>43942</v>
      </c>
      <c r="BH938" s="3"/>
    </row>
    <row r="939" spans="1:60" x14ac:dyDescent="0.25">
      <c r="A939" s="3"/>
      <c r="B939" s="81" t="s">
        <v>1983</v>
      </c>
      <c r="C939" s="81" t="s">
        <v>5182</v>
      </c>
      <c r="D939" s="81" t="s">
        <v>810</v>
      </c>
      <c r="E939" s="82" t="s">
        <v>1161</v>
      </c>
      <c r="F939" s="82" t="s">
        <v>1116</v>
      </c>
      <c r="G939" s="83" t="s">
        <v>1120</v>
      </c>
      <c r="H939" s="84" t="s">
        <v>1128</v>
      </c>
      <c r="I939" s="85" t="s">
        <v>3480</v>
      </c>
      <c r="J939" s="85" t="s">
        <v>5183</v>
      </c>
      <c r="K939" s="3"/>
      <c r="L939" s="86">
        <v>44028</v>
      </c>
      <c r="M939" s="87"/>
      <c r="N939" s="88"/>
      <c r="O939" s="88">
        <v>1041.8682000003801</v>
      </c>
      <c r="P939" s="89">
        <f t="shared" si="14"/>
        <v>0</v>
      </c>
      <c r="Q939" s="86">
        <v>43756</v>
      </c>
      <c r="R939" s="90"/>
      <c r="S939" s="90">
        <v>1845076.4872168</v>
      </c>
      <c r="T939" s="3"/>
      <c r="U939" s="91"/>
      <c r="V939" s="92"/>
      <c r="W939" s="91">
        <v>9.8347379971528408E-3</v>
      </c>
      <c r="X939" s="92"/>
      <c r="Y939" s="91">
        <v>-0.193878607336083</v>
      </c>
      <c r="Z939" s="92"/>
      <c r="AA939" s="91">
        <v>-0.21285671264282399</v>
      </c>
      <c r="AB939" s="92"/>
      <c r="AC939" s="91">
        <v>-0.218194385076349</v>
      </c>
      <c r="AD939" s="92"/>
      <c r="AE939" s="91">
        <v>-0.23228637693420801</v>
      </c>
      <c r="AF939" s="93"/>
      <c r="AG939" s="91">
        <v>1.97295766683965E-2</v>
      </c>
      <c r="AH939" s="92"/>
      <c r="AI939" s="91">
        <v>-0.158077282630111</v>
      </c>
      <c r="AJ939" s="92"/>
      <c r="AK939" s="91">
        <v>-0.21115790000010701</v>
      </c>
      <c r="AL939" s="91">
        <v>-2.72181333648405E-2</v>
      </c>
      <c r="AM939" s="92"/>
      <c r="AN939" s="3"/>
      <c r="AO939" s="94">
        <v>6.9044623085574103E-2</v>
      </c>
      <c r="AP939" s="94">
        <v>-0.140892014102137</v>
      </c>
      <c r="AQ939" s="94">
        <v>0.133085837073013</v>
      </c>
      <c r="AR939" s="94">
        <v>-0.155163117709017</v>
      </c>
      <c r="AS939" s="95">
        <v>5</v>
      </c>
      <c r="AT939" s="95">
        <v>7</v>
      </c>
      <c r="AU939" s="95">
        <v>5</v>
      </c>
      <c r="AV939" s="96">
        <v>7</v>
      </c>
      <c r="AW939" s="3"/>
      <c r="AX939" s="97">
        <v>0.32934877939580498</v>
      </c>
      <c r="AY939" s="98">
        <v>-0.53779821493026203</v>
      </c>
      <c r="AZ939" s="98">
        <v>-0.47911933541581703</v>
      </c>
      <c r="BA939" s="98">
        <v>-0.70013552188174799</v>
      </c>
      <c r="BB939" s="89">
        <v>3.3330641223110399E-2</v>
      </c>
      <c r="BC939" s="99">
        <v>-45.002726832462898</v>
      </c>
      <c r="BD939" s="86">
        <v>43756</v>
      </c>
      <c r="BE939" s="86">
        <v>43908</v>
      </c>
      <c r="BF939" s="95"/>
      <c r="BG939" s="86"/>
      <c r="BH939" s="3"/>
    </row>
    <row r="940" spans="1:60" x14ac:dyDescent="0.25">
      <c r="A940" s="3"/>
      <c r="B940" s="81" t="s">
        <v>226</v>
      </c>
      <c r="C940" s="81" t="s">
        <v>5184</v>
      </c>
      <c r="D940" s="81" t="s">
        <v>810</v>
      </c>
      <c r="E940" s="82" t="s">
        <v>1249</v>
      </c>
      <c r="F940" s="82" t="s">
        <v>1116</v>
      </c>
      <c r="G940" s="83" t="s">
        <v>1120</v>
      </c>
      <c r="H940" s="84" t="s">
        <v>1128</v>
      </c>
      <c r="I940" s="85" t="s">
        <v>3480</v>
      </c>
      <c r="J940" s="85" t="s">
        <v>1096</v>
      </c>
      <c r="K940" s="3"/>
      <c r="L940" s="86">
        <v>44028</v>
      </c>
      <c r="M940" s="87"/>
      <c r="N940" s="88"/>
      <c r="O940" s="88">
        <v>1116.1815000008801</v>
      </c>
      <c r="P940" s="89">
        <f t="shared" si="14"/>
        <v>0</v>
      </c>
      <c r="Q940" s="86">
        <v>43756</v>
      </c>
      <c r="R940" s="90"/>
      <c r="S940" s="90">
        <v>507357.55995361297</v>
      </c>
      <c r="T940" s="3"/>
      <c r="U940" s="91"/>
      <c r="V940" s="92"/>
      <c r="W940" s="91">
        <v>1.02910124533082E-2</v>
      </c>
      <c r="X940" s="92"/>
      <c r="Y940" s="91">
        <v>-0.19160278789437099</v>
      </c>
      <c r="Z940" s="92"/>
      <c r="AA940" s="91">
        <v>-0.20836332563427301</v>
      </c>
      <c r="AB940" s="92"/>
      <c r="AC940" s="91">
        <v>-0.209313921318389</v>
      </c>
      <c r="AD940" s="92"/>
      <c r="AE940" s="91">
        <v>-0.21912719657120799</v>
      </c>
      <c r="AF940" s="93"/>
      <c r="AG940" s="91">
        <v>1.9983763395430301E-2</v>
      </c>
      <c r="AH940" s="92"/>
      <c r="AI940" s="91">
        <v>-0.15547683806013099</v>
      </c>
      <c r="AJ940" s="92"/>
      <c r="AK940" s="91">
        <v>-0.15130159999986101</v>
      </c>
      <c r="AL940" s="91">
        <v>-1.8905321797319598E-2</v>
      </c>
      <c r="AM940" s="92"/>
      <c r="AN940" s="3"/>
      <c r="AO940" s="94">
        <v>6.9061198706549504E-2</v>
      </c>
      <c r="AP940" s="94">
        <v>-0.14085204599366999</v>
      </c>
      <c r="AQ940" s="94">
        <v>0.13361534531577501</v>
      </c>
      <c r="AR940" s="94">
        <v>-0.15475516624705099</v>
      </c>
      <c r="AS940" s="95">
        <v>5</v>
      </c>
      <c r="AT940" s="95">
        <v>7</v>
      </c>
      <c r="AU940" s="95">
        <v>5</v>
      </c>
      <c r="AV940" s="96">
        <v>7</v>
      </c>
      <c r="AW940" s="3"/>
      <c r="AX940" s="97">
        <v>0.32932716768991699</v>
      </c>
      <c r="AY940" s="98">
        <v>-0.52411989379288604</v>
      </c>
      <c r="AZ940" s="98">
        <v>-0.37831203789937701</v>
      </c>
      <c r="BA940" s="98">
        <v>-0.68272292925848899</v>
      </c>
      <c r="BB940" s="89">
        <v>3.3329332913090197E-2</v>
      </c>
      <c r="BC940" s="99">
        <v>-44.872191485075703</v>
      </c>
      <c r="BD940" s="86">
        <v>43756</v>
      </c>
      <c r="BE940" s="86">
        <v>43908</v>
      </c>
      <c r="BF940" s="95"/>
      <c r="BG940" s="86"/>
      <c r="BH940" s="3"/>
    </row>
    <row r="941" spans="1:60" x14ac:dyDescent="0.25">
      <c r="A941" s="3"/>
      <c r="B941" s="81" t="s">
        <v>1984</v>
      </c>
      <c r="C941" s="81" t="s">
        <v>5185</v>
      </c>
      <c r="D941" s="81" t="s">
        <v>810</v>
      </c>
      <c r="E941" s="82" t="s">
        <v>1250</v>
      </c>
      <c r="F941" s="82" t="s">
        <v>1116</v>
      </c>
      <c r="G941" s="83" t="s">
        <v>1120</v>
      </c>
      <c r="H941" s="84" t="s">
        <v>1128</v>
      </c>
      <c r="I941" s="85" t="s">
        <v>3480</v>
      </c>
      <c r="J941" s="85" t="s">
        <v>5186</v>
      </c>
      <c r="K941" s="3"/>
      <c r="L941" s="86">
        <v>44028</v>
      </c>
      <c r="M941" s="87"/>
      <c r="N941" s="88"/>
      <c r="O941" s="88">
        <v>1060.24120000005</v>
      </c>
      <c r="P941" s="89">
        <f t="shared" si="14"/>
        <v>0</v>
      </c>
      <c r="Q941" s="86">
        <v>43756</v>
      </c>
      <c r="R941" s="90"/>
      <c r="S941" s="90">
        <v>513762.79924706998</v>
      </c>
      <c r="T941" s="3"/>
      <c r="U941" s="91"/>
      <c r="V941" s="92"/>
      <c r="W941" s="91">
        <v>9.8347651273797999E-3</v>
      </c>
      <c r="X941" s="92"/>
      <c r="Y941" s="91">
        <v>-0.19387852140062001</v>
      </c>
      <c r="Z941" s="92"/>
      <c r="AA941" s="91">
        <v>-0.21285666084440899</v>
      </c>
      <c r="AB941" s="92"/>
      <c r="AC941" s="91"/>
      <c r="AD941" s="92"/>
      <c r="AE941" s="91"/>
      <c r="AF941" s="93"/>
      <c r="AG941" s="91">
        <v>1.97296440710488E-2</v>
      </c>
      <c r="AH941" s="92"/>
      <c r="AI941" s="91">
        <v>-0.15807719943404699</v>
      </c>
      <c r="AJ941" s="92"/>
      <c r="AK941" s="91">
        <v>-0.19412461641331899</v>
      </c>
      <c r="AL941" s="91">
        <v>-0.114322344578832</v>
      </c>
      <c r="AM941" s="92"/>
      <c r="AN941" s="3"/>
      <c r="AO941" s="94">
        <v>6.9044749958265997E-2</v>
      </c>
      <c r="AP941" s="94">
        <v>-0.14089197793335201</v>
      </c>
      <c r="AQ941" s="94">
        <v>0.13308583105579599</v>
      </c>
      <c r="AR941" s="94">
        <v>-0.15516317590751</v>
      </c>
      <c r="AS941" s="95">
        <v>5</v>
      </c>
      <c r="AT941" s="95">
        <v>7</v>
      </c>
      <c r="AU941" s="95">
        <v>5</v>
      </c>
      <c r="AV941" s="96">
        <v>7</v>
      </c>
      <c r="AW941" s="3"/>
      <c r="AX941" s="97">
        <v>0.32934882138215499</v>
      </c>
      <c r="AY941" s="98">
        <v>-0.53779809173829596</v>
      </c>
      <c r="AZ941" s="98">
        <v>-0.47912077792670998</v>
      </c>
      <c r="BA941" s="98">
        <v>-0.70013540091440496</v>
      </c>
      <c r="BB941" s="89">
        <v>3.3330645341120499E-2</v>
      </c>
      <c r="BC941" s="99">
        <v>-45.002731453976601</v>
      </c>
      <c r="BD941" s="86">
        <v>43756</v>
      </c>
      <c r="BE941" s="86">
        <v>43908</v>
      </c>
      <c r="BF941" s="95"/>
      <c r="BG941" s="86"/>
      <c r="BH941" s="3"/>
    </row>
    <row r="942" spans="1:60" x14ac:dyDescent="0.25">
      <c r="A942" s="3"/>
      <c r="B942" s="81" t="s">
        <v>1985</v>
      </c>
      <c r="C942" s="81" t="s">
        <v>5187</v>
      </c>
      <c r="D942" s="81" t="s">
        <v>810</v>
      </c>
      <c r="E942" s="82" t="s">
        <v>1163</v>
      </c>
      <c r="F942" s="82" t="s">
        <v>1116</v>
      </c>
      <c r="G942" s="83" t="s">
        <v>1120</v>
      </c>
      <c r="H942" s="84" t="s">
        <v>1128</v>
      </c>
      <c r="I942" s="85" t="s">
        <v>3480</v>
      </c>
      <c r="J942" s="85" t="s">
        <v>5188</v>
      </c>
      <c r="K942" s="3"/>
      <c r="L942" s="86">
        <v>44028</v>
      </c>
      <c r="M942" s="87"/>
      <c r="N942" s="88"/>
      <c r="O942" s="88">
        <v>1227.5898000001901</v>
      </c>
      <c r="P942" s="89">
        <f t="shared" si="14"/>
        <v>0</v>
      </c>
      <c r="Q942" s="86">
        <v>43756</v>
      </c>
      <c r="R942" s="90"/>
      <c r="S942" s="90">
        <v>710018.07031640597</v>
      </c>
      <c r="T942" s="3"/>
      <c r="U942" s="91"/>
      <c r="V942" s="92"/>
      <c r="W942" s="91">
        <v>1.1254705836108801E-2</v>
      </c>
      <c r="X942" s="92"/>
      <c r="Y942" s="91">
        <v>-0.18677823022066201</v>
      </c>
      <c r="Z942" s="92"/>
      <c r="AA942" s="91">
        <v>-0.19879511153791099</v>
      </c>
      <c r="AB942" s="92"/>
      <c r="AC942" s="91">
        <v>-0.190030743266107</v>
      </c>
      <c r="AD942" s="92"/>
      <c r="AE942" s="91">
        <v>-0.19040074354677899</v>
      </c>
      <c r="AF942" s="93"/>
      <c r="AG942" s="91">
        <v>2.05204183985188E-2</v>
      </c>
      <c r="AH942" s="92"/>
      <c r="AI942" s="91">
        <v>-0.149961726567271</v>
      </c>
      <c r="AJ942" s="92"/>
      <c r="AK942" s="91">
        <v>-5.82012000004761E-2</v>
      </c>
      <c r="AL942" s="91">
        <v>-6.9520978768196099E-3</v>
      </c>
      <c r="AM942" s="92"/>
      <c r="AN942" s="3"/>
      <c r="AO942" s="94">
        <v>6.9096414519663099E-2</v>
      </c>
      <c r="AP942" s="94">
        <v>-0.14076717558607901</v>
      </c>
      <c r="AQ942" s="94">
        <v>0.134733966286149</v>
      </c>
      <c r="AR942" s="94">
        <v>-0.153893282132194</v>
      </c>
      <c r="AS942" s="95">
        <v>5</v>
      </c>
      <c r="AT942" s="95">
        <v>7</v>
      </c>
      <c r="AU942" s="95">
        <v>6</v>
      </c>
      <c r="AV942" s="96">
        <v>6</v>
      </c>
      <c r="AW942" s="3"/>
      <c r="AX942" s="97">
        <v>0.32928171559004099</v>
      </c>
      <c r="AY942" s="98">
        <v>-0.49499734710479998</v>
      </c>
      <c r="AZ942" s="98">
        <v>-0.16393308487317901</v>
      </c>
      <c r="BA942" s="98">
        <v>-0.64557510924350903</v>
      </c>
      <c r="BB942" s="89">
        <v>3.3326593338424602E-2</v>
      </c>
      <c r="BC942" s="99">
        <v>-44.595670312643101</v>
      </c>
      <c r="BD942" s="86">
        <v>43756</v>
      </c>
      <c r="BE942" s="86">
        <v>43908</v>
      </c>
      <c r="BF942" s="95"/>
      <c r="BG942" s="86"/>
      <c r="BH942" s="3"/>
    </row>
    <row r="943" spans="1:60" x14ac:dyDescent="0.25">
      <c r="A943" s="3"/>
      <c r="B943" s="81" t="s">
        <v>1986</v>
      </c>
      <c r="C943" s="81" t="s">
        <v>5189</v>
      </c>
      <c r="D943" s="81" t="s">
        <v>810</v>
      </c>
      <c r="E943" s="82" t="s">
        <v>3455</v>
      </c>
      <c r="F943" s="82" t="s">
        <v>1116</v>
      </c>
      <c r="G943" s="83" t="s">
        <v>1120</v>
      </c>
      <c r="H943" s="84" t="s">
        <v>1128</v>
      </c>
      <c r="I943" s="85" t="s">
        <v>3480</v>
      </c>
      <c r="J943" s="85" t="s">
        <v>1096</v>
      </c>
      <c r="K943" s="3"/>
      <c r="L943" s="86">
        <v>44028</v>
      </c>
      <c r="M943" s="87"/>
      <c r="N943" s="88"/>
      <c r="O943" s="88">
        <v>1049.6653000004601</v>
      </c>
      <c r="P943" s="89">
        <f t="shared" si="14"/>
        <v>0</v>
      </c>
      <c r="Q943" s="86">
        <v>43756</v>
      </c>
      <c r="R943" s="90"/>
      <c r="S943" s="90">
        <v>401404.47237353498</v>
      </c>
      <c r="T943" s="3"/>
      <c r="U943" s="91"/>
      <c r="V943" s="92"/>
      <c r="W943" s="91">
        <v>1.32010899651505E-2</v>
      </c>
      <c r="X943" s="92"/>
      <c r="Y943" s="91">
        <v>-0.17695893334341201</v>
      </c>
      <c r="Z943" s="92"/>
      <c r="AA943" s="91">
        <v>-0.23353205652907499</v>
      </c>
      <c r="AB943" s="92"/>
      <c r="AC943" s="91"/>
      <c r="AD943" s="92"/>
      <c r="AE943" s="91"/>
      <c r="AF943" s="93"/>
      <c r="AG943" s="91">
        <v>2.1603670249533E-2</v>
      </c>
      <c r="AH943" s="92"/>
      <c r="AI943" s="91">
        <v>-0.13872754471231</v>
      </c>
      <c r="AJ943" s="92"/>
      <c r="AK943" s="91">
        <v>-0.23436720000056099</v>
      </c>
      <c r="AL943" s="91">
        <v>-0.18005414809624201</v>
      </c>
      <c r="AM943" s="92"/>
      <c r="AN943" s="3"/>
      <c r="AO943" s="94">
        <v>6.9167332068900605E-2</v>
      </c>
      <c r="AP943" s="94">
        <v>-0.140596356818569</v>
      </c>
      <c r="AQ943" s="94">
        <v>0.13699368222660299</v>
      </c>
      <c r="AR943" s="94">
        <v>-0.15215230436573601</v>
      </c>
      <c r="AS943" s="95">
        <v>4</v>
      </c>
      <c r="AT943" s="95">
        <v>8</v>
      </c>
      <c r="AU943" s="95">
        <v>5</v>
      </c>
      <c r="AV943" s="96">
        <v>7</v>
      </c>
      <c r="AW943" s="3"/>
      <c r="AX943" s="97">
        <v>0.31890340805635797</v>
      </c>
      <c r="AY943" s="98">
        <v>-0.59158334718358696</v>
      </c>
      <c r="AZ943" s="98">
        <v>-0.52154263539523504</v>
      </c>
      <c r="BA943" s="98">
        <v>-0.75218154266167403</v>
      </c>
      <c r="BB943" s="89">
        <v>3.2178557545121299E-2</v>
      </c>
      <c r="BC943" s="99">
        <v>-47.742008809873397</v>
      </c>
      <c r="BD943" s="86">
        <v>43756</v>
      </c>
      <c r="BE943" s="86">
        <v>43908</v>
      </c>
      <c r="BF943" s="95"/>
      <c r="BG943" s="86"/>
      <c r="BH943" s="3"/>
    </row>
    <row r="944" spans="1:60" x14ac:dyDescent="0.25">
      <c r="A944" s="3"/>
      <c r="B944" s="81" t="s">
        <v>1987</v>
      </c>
      <c r="C944" s="81" t="s">
        <v>5190</v>
      </c>
      <c r="D944" s="81" t="s">
        <v>811</v>
      </c>
      <c r="E944" s="82" t="s">
        <v>1192</v>
      </c>
      <c r="F944" s="82" t="s">
        <v>1105</v>
      </c>
      <c r="G944" s="83" t="s">
        <v>1125</v>
      </c>
      <c r="H944" s="84" t="s">
        <v>1145</v>
      </c>
      <c r="I944" s="85" t="s">
        <v>3651</v>
      </c>
      <c r="J944" s="85" t="s">
        <v>5191</v>
      </c>
      <c r="K944" s="3"/>
      <c r="L944" s="86">
        <v>44029</v>
      </c>
      <c r="M944" s="87">
        <v>83470.274999976202</v>
      </c>
      <c r="N944" s="88">
        <v>83470.274999976202</v>
      </c>
      <c r="O944" s="88">
        <v>91757.141211032897</v>
      </c>
      <c r="P944" s="89">
        <f t="shared" si="14"/>
        <v>0.909686961672033</v>
      </c>
      <c r="Q944" s="86">
        <v>43910</v>
      </c>
      <c r="R944" s="90">
        <v>111749845.04775</v>
      </c>
      <c r="S944" s="90">
        <v>44166158.947937503</v>
      </c>
      <c r="T944" s="3"/>
      <c r="U944" s="91">
        <v>-4.6490556815115302E-4</v>
      </c>
      <c r="V944" s="92">
        <v>1.1262840533163401</v>
      </c>
      <c r="W944" s="91">
        <v>1.0926642429694799E-2</v>
      </c>
      <c r="X944" s="92">
        <v>1.10117385884223</v>
      </c>
      <c r="Y944" s="91">
        <v>2.33739777686424E-2</v>
      </c>
      <c r="Z944" s="92">
        <v>20.487553685699801</v>
      </c>
      <c r="AA944" s="91">
        <v>0.17565984211250901</v>
      </c>
      <c r="AB944" s="92">
        <v>38.4640125720762</v>
      </c>
      <c r="AC944" s="91">
        <v>0.25572736280824798</v>
      </c>
      <c r="AD944" s="92">
        <v>50.920932233217201</v>
      </c>
      <c r="AE944" s="91">
        <v>0.24997983315202901</v>
      </c>
      <c r="AF944" s="93">
        <v>45.837393009918699</v>
      </c>
      <c r="AG944" s="91">
        <v>-3.5278327096421001E-2</v>
      </c>
      <c r="AH944" s="92">
        <v>-4.4340626617704402</v>
      </c>
      <c r="AI944" s="91">
        <v>6.3771699258722905E-2</v>
      </c>
      <c r="AJ944" s="92">
        <v>20.860545605770302</v>
      </c>
      <c r="AK944" s="91">
        <v>0.60070331377210096</v>
      </c>
      <c r="AL944" s="91">
        <v>5.4600666740952902E-2</v>
      </c>
      <c r="AM944" s="92">
        <v>64.436335872858805</v>
      </c>
      <c r="AN944" s="3"/>
      <c r="AO944" s="94">
        <v>3.6608259209970101E-2</v>
      </c>
      <c r="AP944" s="94">
        <v>-2.35587464194396E-2</v>
      </c>
      <c r="AQ944" s="94">
        <v>0.142039768128598</v>
      </c>
      <c r="AR944" s="94">
        <v>-9.9510673920158305E-2</v>
      </c>
      <c r="AS944" s="95">
        <v>8</v>
      </c>
      <c r="AT944" s="95">
        <v>4</v>
      </c>
      <c r="AU944" s="95">
        <v>7</v>
      </c>
      <c r="AV944" s="96">
        <v>5</v>
      </c>
      <c r="AW944" s="3"/>
      <c r="AX944" s="97">
        <v>0.13606054451854999</v>
      </c>
      <c r="AY944" s="98">
        <v>1.14419195298615</v>
      </c>
      <c r="AZ944" s="98">
        <v>1.11521690574591</v>
      </c>
      <c r="BA944" s="98">
        <v>1.8019082572755001</v>
      </c>
      <c r="BB944" s="89">
        <v>1.4081387141486599E-2</v>
      </c>
      <c r="BC944" s="99">
        <v>-11.6536333617987</v>
      </c>
      <c r="BD944" s="86">
        <v>43910</v>
      </c>
      <c r="BE944" s="86">
        <v>43990</v>
      </c>
      <c r="BF944" s="95"/>
      <c r="BG944" s="86"/>
      <c r="BH944" s="3"/>
    </row>
    <row r="945" spans="1:60" x14ac:dyDescent="0.25">
      <c r="A945" s="3"/>
      <c r="B945" s="81" t="s">
        <v>227</v>
      </c>
      <c r="C945" s="81" t="s">
        <v>5192</v>
      </c>
      <c r="D945" s="81" t="s">
        <v>811</v>
      </c>
      <c r="E945" s="82" t="s">
        <v>1193</v>
      </c>
      <c r="F945" s="82" t="s">
        <v>1105</v>
      </c>
      <c r="G945" s="83" t="s">
        <v>1125</v>
      </c>
      <c r="H945" s="84" t="s">
        <v>1145</v>
      </c>
      <c r="I945" s="85" t="s">
        <v>3651</v>
      </c>
      <c r="J945" s="85" t="s">
        <v>1096</v>
      </c>
      <c r="K945" s="3"/>
      <c r="L945" s="86">
        <v>44029</v>
      </c>
      <c r="M945" s="87">
        <v>82730.182500004797</v>
      </c>
      <c r="N945" s="88">
        <v>82730.182500004797</v>
      </c>
      <c r="O945" s="88">
        <v>90745.945695042596</v>
      </c>
      <c r="P945" s="89">
        <f t="shared" si="14"/>
        <v>0.9116680846329458</v>
      </c>
      <c r="Q945" s="86">
        <v>43910</v>
      </c>
      <c r="R945" s="90">
        <v>6842501.7097500004</v>
      </c>
      <c r="S945" s="90">
        <v>7993182.7817890598</v>
      </c>
      <c r="T945" s="3"/>
      <c r="U945" s="91">
        <v>-4.5534878063335798E-4</v>
      </c>
      <c r="V945" s="92">
        <v>1.12723973206812</v>
      </c>
      <c r="W945" s="91">
        <v>1.12937956619135E-2</v>
      </c>
      <c r="X945" s="92">
        <v>1.1378891820640999</v>
      </c>
      <c r="Y945" s="91">
        <v>2.6784171102917802E-2</v>
      </c>
      <c r="Z945" s="92">
        <v>20.828573019127401</v>
      </c>
      <c r="AA945" s="91">
        <v>0.184243370558834</v>
      </c>
      <c r="AB945" s="92">
        <v>39.322365416679503</v>
      </c>
      <c r="AC945" s="91">
        <v>0.27502769075363198</v>
      </c>
      <c r="AD945" s="92">
        <v>52.850965027755599</v>
      </c>
      <c r="AE945" s="91"/>
      <c r="AF945" s="93"/>
      <c r="AG945" s="91">
        <v>-3.5102225052469301E-2</v>
      </c>
      <c r="AH945" s="92">
        <v>-4.4164524573716299</v>
      </c>
      <c r="AI945" s="91">
        <v>6.7669163658138104E-2</v>
      </c>
      <c r="AJ945" s="92">
        <v>21.250292045733701</v>
      </c>
      <c r="AK945" s="91">
        <v>0.26806321488053098</v>
      </c>
      <c r="AL945" s="91">
        <v>0.120504262833565</v>
      </c>
      <c r="AM945" s="92">
        <v>51.195478731882801</v>
      </c>
      <c r="AN945" s="3"/>
      <c r="AO945" s="94">
        <v>3.6628957543143797E-2</v>
      </c>
      <c r="AP945" s="94">
        <v>-2.3494571462833801E-2</v>
      </c>
      <c r="AQ945" s="94">
        <v>0.14278498759274999</v>
      </c>
      <c r="AR945" s="94">
        <v>-9.8898901189386407E-2</v>
      </c>
      <c r="AS945" s="95">
        <v>8</v>
      </c>
      <c r="AT945" s="95">
        <v>4</v>
      </c>
      <c r="AU945" s="95">
        <v>7</v>
      </c>
      <c r="AV945" s="96">
        <v>5</v>
      </c>
      <c r="AW945" s="3"/>
      <c r="AX945" s="97">
        <v>0.136030294490047</v>
      </c>
      <c r="AY945" s="98">
        <v>1.2029019175133699</v>
      </c>
      <c r="AZ945" s="98">
        <v>1.14202404514435</v>
      </c>
      <c r="BA945" s="98">
        <v>1.8992474894548601</v>
      </c>
      <c r="BB945" s="89">
        <v>1.4078645150129901E-2</v>
      </c>
      <c r="BC945" s="99">
        <v>-11.5033052321232</v>
      </c>
      <c r="BD945" s="86">
        <v>43910</v>
      </c>
      <c r="BE945" s="86">
        <v>43990</v>
      </c>
      <c r="BF945" s="95"/>
      <c r="BG945" s="86"/>
      <c r="BH945" s="3"/>
    </row>
    <row r="946" spans="1:60" x14ac:dyDescent="0.25">
      <c r="A946" s="3"/>
      <c r="B946" s="81" t="s">
        <v>1988</v>
      </c>
      <c r="C946" s="81" t="s">
        <v>5193</v>
      </c>
      <c r="D946" s="81" t="s">
        <v>811</v>
      </c>
      <c r="E946" s="82" t="s">
        <v>1195</v>
      </c>
      <c r="F946" s="82" t="s">
        <v>1105</v>
      </c>
      <c r="G946" s="83" t="s">
        <v>1125</v>
      </c>
      <c r="H946" s="84" t="s">
        <v>1145</v>
      </c>
      <c r="I946" s="85" t="s">
        <v>3651</v>
      </c>
      <c r="J946" s="85" t="s">
        <v>5194</v>
      </c>
      <c r="K946" s="3"/>
      <c r="L946" s="86">
        <v>44029</v>
      </c>
      <c r="M946" s="87">
        <v>99437.152500033393</v>
      </c>
      <c r="N946" s="88">
        <v>99437.152500033393</v>
      </c>
      <c r="O946" s="88">
        <v>109373.04881501201</v>
      </c>
      <c r="P946" s="89">
        <f t="shared" si="14"/>
        <v>0.90915589880114178</v>
      </c>
      <c r="Q946" s="86">
        <v>43910</v>
      </c>
      <c r="R946" s="90">
        <v>344818057.58649999</v>
      </c>
      <c r="S946" s="90">
        <v>242146253.46274999</v>
      </c>
      <c r="T946" s="3"/>
      <c r="U946" s="91">
        <v>-4.6882903643563601E-4</v>
      </c>
      <c r="V946" s="92">
        <v>1.1258917064878899</v>
      </c>
      <c r="W946" s="91">
        <v>1.08080882218928E-2</v>
      </c>
      <c r="X946" s="92">
        <v>1.08931843806204</v>
      </c>
      <c r="Y946" s="91">
        <v>2.24003550956695E-2</v>
      </c>
      <c r="Z946" s="92">
        <v>20.390191418409799</v>
      </c>
      <c r="AA946" s="91">
        <v>0.17340635219443401</v>
      </c>
      <c r="AB946" s="92">
        <v>38.2386635802686</v>
      </c>
      <c r="AC946" s="91">
        <v>0.250946947882767</v>
      </c>
      <c r="AD946" s="92">
        <v>50.442890740698203</v>
      </c>
      <c r="AE946" s="91">
        <v>0.24283349521283501</v>
      </c>
      <c r="AF946" s="93">
        <v>45.122759215999402</v>
      </c>
      <c r="AG946" s="91">
        <v>-3.5339063068022397E-2</v>
      </c>
      <c r="AH946" s="92">
        <v>-4.4401362589269402</v>
      </c>
      <c r="AI946" s="91">
        <v>6.2662007963808705E-2</v>
      </c>
      <c r="AJ946" s="92">
        <v>20.749576476286201</v>
      </c>
      <c r="AK946" s="91">
        <v>0.57743956491700399</v>
      </c>
      <c r="AL946" s="91">
        <v>5.28573810861417E-2</v>
      </c>
      <c r="AM946" s="92">
        <v>62.109960987348998</v>
      </c>
      <c r="AN946" s="3"/>
      <c r="AO946" s="94">
        <v>3.6602449245037902E-2</v>
      </c>
      <c r="AP946" s="94">
        <v>-2.3574351911520401E-2</v>
      </c>
      <c r="AQ946" s="94">
        <v>0.14186043018344199</v>
      </c>
      <c r="AR946" s="94">
        <v>-9.9655798427265796E-2</v>
      </c>
      <c r="AS946" s="95">
        <v>8</v>
      </c>
      <c r="AT946" s="95">
        <v>4</v>
      </c>
      <c r="AU946" s="95">
        <v>7</v>
      </c>
      <c r="AV946" s="96">
        <v>5</v>
      </c>
      <c r="AW946" s="3"/>
      <c r="AX946" s="97">
        <v>0.13606705629586899</v>
      </c>
      <c r="AY946" s="98">
        <v>1.1287459787035901</v>
      </c>
      <c r="AZ946" s="98">
        <v>1.10816419578987</v>
      </c>
      <c r="BA946" s="98">
        <v>1.7763701483036101</v>
      </c>
      <c r="BB946" s="89">
        <v>1.4081957062389801E-2</v>
      </c>
      <c r="BC946" s="99">
        <v>-11.690567572688501</v>
      </c>
      <c r="BD946" s="86">
        <v>43910</v>
      </c>
      <c r="BE946" s="86">
        <v>43990</v>
      </c>
      <c r="BF946" s="95"/>
      <c r="BG946" s="86"/>
      <c r="BH946" s="3"/>
    </row>
    <row r="947" spans="1:60" x14ac:dyDescent="0.25">
      <c r="A947" s="3"/>
      <c r="B947" s="81" t="s">
        <v>1989</v>
      </c>
      <c r="C947" s="81" t="s">
        <v>5195</v>
      </c>
      <c r="D947" s="81" t="s">
        <v>811</v>
      </c>
      <c r="E947" s="82" t="s">
        <v>1225</v>
      </c>
      <c r="F947" s="82" t="s">
        <v>1105</v>
      </c>
      <c r="G947" s="83" t="s">
        <v>1125</v>
      </c>
      <c r="H947" s="84" t="s">
        <v>1145</v>
      </c>
      <c r="I947" s="85" t="s">
        <v>3651</v>
      </c>
      <c r="J947" s="85" t="s">
        <v>5196</v>
      </c>
      <c r="K947" s="3"/>
      <c r="L947" s="86">
        <v>44029</v>
      </c>
      <c r="M947" s="87">
        <v>104763.251250029</v>
      </c>
      <c r="N947" s="88">
        <v>104763.251250029</v>
      </c>
      <c r="O947" s="88">
        <v>115007.435089946</v>
      </c>
      <c r="P947" s="89">
        <f t="shared" si="14"/>
        <v>0.9109258994263707</v>
      </c>
      <c r="Q947" s="86">
        <v>43910</v>
      </c>
      <c r="R947" s="90">
        <v>121294.317375</v>
      </c>
      <c r="S947" s="90">
        <v>153383.934900391</v>
      </c>
      <c r="T947" s="3"/>
      <c r="U947" s="91">
        <v>-4.62107147541246E-4</v>
      </c>
      <c r="V947" s="92">
        <v>1.12656389537733</v>
      </c>
      <c r="W947" s="91">
        <v>1.1086442589658E-2</v>
      </c>
      <c r="X947" s="92">
        <v>1.1171538748385501</v>
      </c>
      <c r="Y947" s="91">
        <v>2.5507664415272299E-2</v>
      </c>
      <c r="Z947" s="92">
        <v>20.700922350370099</v>
      </c>
      <c r="AA947" s="91">
        <v>0.18128012097615301</v>
      </c>
      <c r="AB947" s="92">
        <v>39.026040458411401</v>
      </c>
      <c r="AC947" s="91">
        <v>0.26865974438434898</v>
      </c>
      <c r="AD947" s="92">
        <v>52.214170390856502</v>
      </c>
      <c r="AE947" s="91">
        <v>0.269459068469587</v>
      </c>
      <c r="AF947" s="93">
        <v>47.785316541674497</v>
      </c>
      <c r="AG947" s="91">
        <v>-3.5214257909501598E-2</v>
      </c>
      <c r="AH947" s="92">
        <v>-4.4276557430784997</v>
      </c>
      <c r="AI947" s="91">
        <v>6.6216644539963496E-2</v>
      </c>
      <c r="AJ947" s="92">
        <v>21.1050401339016</v>
      </c>
      <c r="AK947" s="91">
        <v>0.83211984955240004</v>
      </c>
      <c r="AL947" s="91">
        <v>3.8353978159648201E-2</v>
      </c>
      <c r="AM947" s="92">
        <v>-39.248683483456297</v>
      </c>
      <c r="AN947" s="3"/>
      <c r="AO947" s="94">
        <v>3.6622392273784499E-2</v>
      </c>
      <c r="AP947" s="94">
        <v>-2.3515305974797202E-2</v>
      </c>
      <c r="AQ947" s="94">
        <v>0.142548249339598</v>
      </c>
      <c r="AR947" s="94">
        <v>-9.9089625738124604E-2</v>
      </c>
      <c r="AS947" s="95">
        <v>8</v>
      </c>
      <c r="AT947" s="95">
        <v>4</v>
      </c>
      <c r="AU947" s="95">
        <v>7</v>
      </c>
      <c r="AV947" s="96">
        <v>5</v>
      </c>
      <c r="AW947" s="3"/>
      <c r="AX947" s="97">
        <v>0.13603918848020799</v>
      </c>
      <c r="AY947" s="98">
        <v>1.1826815648837501</v>
      </c>
      <c r="AZ947" s="98">
        <v>1.1327776706875701</v>
      </c>
      <c r="BA947" s="98">
        <v>1.8656566323916199</v>
      </c>
      <c r="BB947" s="89">
        <v>1.40794303257644E-2</v>
      </c>
      <c r="BC947" s="99">
        <v>-11.5517717055336</v>
      </c>
      <c r="BD947" s="86">
        <v>43910</v>
      </c>
      <c r="BE947" s="86">
        <v>43990</v>
      </c>
      <c r="BF947" s="95"/>
      <c r="BG947" s="86"/>
      <c r="BH947" s="3"/>
    </row>
    <row r="948" spans="1:60" x14ac:dyDescent="0.25">
      <c r="A948" s="3"/>
      <c r="B948" s="81" t="s">
        <v>228</v>
      </c>
      <c r="C948" s="81" t="s">
        <v>5197</v>
      </c>
      <c r="D948" s="81" t="s">
        <v>812</v>
      </c>
      <c r="E948" s="82" t="s">
        <v>1161</v>
      </c>
      <c r="F948" s="82" t="s">
        <v>1103</v>
      </c>
      <c r="G948" s="83" t="s">
        <v>1125</v>
      </c>
      <c r="H948" s="84" t="s">
        <v>1145</v>
      </c>
      <c r="I948" s="85" t="s">
        <v>3651</v>
      </c>
      <c r="J948" s="85" t="s">
        <v>5198</v>
      </c>
      <c r="K948" s="3"/>
      <c r="L948" s="86">
        <v>44029</v>
      </c>
      <c r="M948" s="87">
        <v>80399.8125</v>
      </c>
      <c r="N948" s="88">
        <v>80399.8125</v>
      </c>
      <c r="O948" s="88">
        <v>88478.219122052207</v>
      </c>
      <c r="P948" s="89">
        <f t="shared" si="14"/>
        <v>0.90869609829162179</v>
      </c>
      <c r="Q948" s="86">
        <v>43910</v>
      </c>
      <c r="R948" s="90">
        <v>2862887.517</v>
      </c>
      <c r="S948" s="90">
        <v>3443230.8618632802</v>
      </c>
      <c r="T948" s="3"/>
      <c r="U948" s="91">
        <v>-4.6472549911413802E-4</v>
      </c>
      <c r="V948" s="92">
        <v>1.12630206022004</v>
      </c>
      <c r="W948" s="91">
        <v>1.0910392791629401E-2</v>
      </c>
      <c r="X948" s="92">
        <v>1.0995488950357</v>
      </c>
      <c r="Y948" s="91">
        <v>2.06732043134252E-2</v>
      </c>
      <c r="Z948" s="92">
        <v>20.217476340185399</v>
      </c>
      <c r="AA948" s="91">
        <v>0.16543781262240401</v>
      </c>
      <c r="AB948" s="92">
        <v>37.441809623036498</v>
      </c>
      <c r="AC948" s="91">
        <v>0.229569753666583</v>
      </c>
      <c r="AD948" s="92">
        <v>48.3051713190507</v>
      </c>
      <c r="AE948" s="91">
        <v>0.21736826176667801</v>
      </c>
      <c r="AF948" s="93">
        <v>42.576235871354598</v>
      </c>
      <c r="AG948" s="91">
        <v>-3.5282126355923503E-2</v>
      </c>
      <c r="AH948" s="92">
        <v>-4.4344425877207003</v>
      </c>
      <c r="AI948" s="91">
        <v>6.0357401403962299E-2</v>
      </c>
      <c r="AJ948" s="92">
        <v>20.5191158202942</v>
      </c>
      <c r="AK948" s="91">
        <v>0.30212017982004902</v>
      </c>
      <c r="AL948" s="91">
        <v>4.6652830280436298E-2</v>
      </c>
      <c r="AM948" s="92">
        <v>23.757097609457599</v>
      </c>
      <c r="AN948" s="3"/>
      <c r="AO948" s="94">
        <v>3.6623204478018999E-2</v>
      </c>
      <c r="AP948" s="94">
        <v>-2.3654533146327601E-2</v>
      </c>
      <c r="AQ948" s="94">
        <v>0.14089584871908301</v>
      </c>
      <c r="AR948" s="94">
        <v>-0.10048519458272499</v>
      </c>
      <c r="AS948" s="95">
        <v>8</v>
      </c>
      <c r="AT948" s="95">
        <v>4</v>
      </c>
      <c r="AU948" s="95">
        <v>7</v>
      </c>
      <c r="AV948" s="96">
        <v>5</v>
      </c>
      <c r="AW948" s="3"/>
      <c r="AX948" s="97">
        <v>0.13608719365525801</v>
      </c>
      <c r="AY948" s="98">
        <v>1.0742990809922</v>
      </c>
      <c r="AZ948" s="98">
        <v>1.0833805731581401</v>
      </c>
      <c r="BA948" s="98">
        <v>1.6868697215522801</v>
      </c>
      <c r="BB948" s="89">
        <v>1.4083766983058001E-2</v>
      </c>
      <c r="BC948" s="99">
        <v>-11.744737934539399</v>
      </c>
      <c r="BD948" s="86">
        <v>43910</v>
      </c>
      <c r="BE948" s="86">
        <v>43990</v>
      </c>
      <c r="BF948" s="95"/>
      <c r="BG948" s="86"/>
      <c r="BH948" s="3"/>
    </row>
    <row r="949" spans="1:60" x14ac:dyDescent="0.25">
      <c r="A949" s="3"/>
      <c r="B949" s="81" t="s">
        <v>229</v>
      </c>
      <c r="C949" s="81" t="s">
        <v>5199</v>
      </c>
      <c r="D949" s="81" t="s">
        <v>812</v>
      </c>
      <c r="E949" s="82" t="s">
        <v>1162</v>
      </c>
      <c r="F949" s="82" t="s">
        <v>1103</v>
      </c>
      <c r="G949" s="83" t="s">
        <v>1125</v>
      </c>
      <c r="H949" s="84" t="s">
        <v>1145</v>
      </c>
      <c r="I949" s="85" t="s">
        <v>3651</v>
      </c>
      <c r="J949" s="85" t="s">
        <v>5200</v>
      </c>
      <c r="K949" s="3"/>
      <c r="L949" s="86">
        <v>44029</v>
      </c>
      <c r="M949" s="87">
        <v>80318.621250033393</v>
      </c>
      <c r="N949" s="88">
        <v>80318.621250033393</v>
      </c>
      <c r="O949" s="88">
        <v>88389.006198048606</v>
      </c>
      <c r="P949" s="89">
        <f t="shared" si="14"/>
        <v>0.90869469750647125</v>
      </c>
      <c r="Q949" s="86">
        <v>43910</v>
      </c>
      <c r="R949" s="90">
        <v>696207.44024999999</v>
      </c>
      <c r="S949" s="90">
        <v>644263.12770703097</v>
      </c>
      <c r="T949" s="3"/>
      <c r="U949" s="91">
        <v>-4.6570056838390899E-4</v>
      </c>
      <c r="V949" s="92">
        <v>1.12620455329306</v>
      </c>
      <c r="W949" s="91">
        <v>1.0909531636571001E-2</v>
      </c>
      <c r="X949" s="92">
        <v>1.0994627795298599</v>
      </c>
      <c r="Y949" s="91">
        <v>2.0672616032243199E-2</v>
      </c>
      <c r="Z949" s="92">
        <v>20.2174175120599</v>
      </c>
      <c r="AA949" s="91">
        <v>0.165436339240987</v>
      </c>
      <c r="AB949" s="92">
        <v>37.441662284894797</v>
      </c>
      <c r="AC949" s="91">
        <v>0.22956842398882099</v>
      </c>
      <c r="AD949" s="92">
        <v>48.305038351274597</v>
      </c>
      <c r="AE949" s="91">
        <v>0.21736667017830799</v>
      </c>
      <c r="AF949" s="93">
        <v>42.576076712517498</v>
      </c>
      <c r="AG949" s="91">
        <v>-3.5283001610878301E-2</v>
      </c>
      <c r="AH949" s="92">
        <v>-4.4345301132125297</v>
      </c>
      <c r="AI949" s="91">
        <v>6.0357082711561802E-2</v>
      </c>
      <c r="AJ949" s="92">
        <v>20.519083951075999</v>
      </c>
      <c r="AK949" s="91">
        <v>0.28787718452804301</v>
      </c>
      <c r="AL949" s="91">
        <v>4.7038785301992903E-2</v>
      </c>
      <c r="AM949" s="92">
        <v>26.277170435787401</v>
      </c>
      <c r="AN949" s="3"/>
      <c r="AO949" s="94">
        <v>3.6624291296902797E-2</v>
      </c>
      <c r="AP949" s="94">
        <v>-2.3654478853131902E-2</v>
      </c>
      <c r="AQ949" s="94">
        <v>0.140897566805506</v>
      </c>
      <c r="AR949" s="94">
        <v>-0.100486471909826</v>
      </c>
      <c r="AS949" s="95">
        <v>8</v>
      </c>
      <c r="AT949" s="95">
        <v>4</v>
      </c>
      <c r="AU949" s="95">
        <v>7</v>
      </c>
      <c r="AV949" s="96">
        <v>5</v>
      </c>
      <c r="AW949" s="3"/>
      <c r="AX949" s="97">
        <v>0.13608788633748201</v>
      </c>
      <c r="AY949" s="98">
        <v>1.07428226517186</v>
      </c>
      <c r="AZ949" s="98">
        <v>1.08337058533834</v>
      </c>
      <c r="BA949" s="98">
        <v>1.68683920698277</v>
      </c>
      <c r="BB949" s="89">
        <v>1.4083838276255801E-2</v>
      </c>
      <c r="BC949" s="99">
        <v>-11.7448022074386</v>
      </c>
      <c r="BD949" s="86">
        <v>43910</v>
      </c>
      <c r="BE949" s="86">
        <v>43990</v>
      </c>
      <c r="BF949" s="95"/>
      <c r="BG949" s="86"/>
      <c r="BH949" s="3"/>
    </row>
    <row r="950" spans="1:60" x14ac:dyDescent="0.25">
      <c r="A950" s="3"/>
      <c r="B950" s="81" t="s">
        <v>230</v>
      </c>
      <c r="C950" s="81" t="s">
        <v>5201</v>
      </c>
      <c r="D950" s="81" t="s">
        <v>812</v>
      </c>
      <c r="E950" s="82" t="s">
        <v>1186</v>
      </c>
      <c r="F950" s="82" t="s">
        <v>1103</v>
      </c>
      <c r="G950" s="83" t="s">
        <v>1125</v>
      </c>
      <c r="H950" s="84" t="s">
        <v>1145</v>
      </c>
      <c r="I950" s="85" t="s">
        <v>3651</v>
      </c>
      <c r="J950" s="85" t="s">
        <v>5202</v>
      </c>
      <c r="K950" s="3"/>
      <c r="L950" s="86">
        <v>44029</v>
      </c>
      <c r="M950" s="87">
        <v>80321.0625</v>
      </c>
      <c r="N950" s="88">
        <v>80321.0625</v>
      </c>
      <c r="O950" s="88">
        <v>88391.696470975905</v>
      </c>
      <c r="P950" s="89">
        <f t="shared" si="14"/>
        <v>0.90869465919091208</v>
      </c>
      <c r="Q950" s="86">
        <v>43910</v>
      </c>
      <c r="R950" s="90">
        <v>1377626.819625</v>
      </c>
      <c r="S950" s="90">
        <v>1323183.2588593799</v>
      </c>
      <c r="T950" s="3"/>
      <c r="U950" s="91">
        <v>-4.6570068843720898E-4</v>
      </c>
      <c r="V950" s="92">
        <v>1.12620454128773</v>
      </c>
      <c r="W950" s="91">
        <v>1.0909527749390699E-2</v>
      </c>
      <c r="X950" s="92">
        <v>1.09946239081182</v>
      </c>
      <c r="Y950" s="91">
        <v>2.0672543256296201E-2</v>
      </c>
      <c r="Z950" s="92">
        <v>20.217410234472499</v>
      </c>
      <c r="AA950" s="91">
        <v>0.16543729075958299</v>
      </c>
      <c r="AB950" s="92">
        <v>37.441757436783497</v>
      </c>
      <c r="AC950" s="91">
        <v>0.22956795011123199</v>
      </c>
      <c r="AD950" s="92">
        <v>48.304990963544697</v>
      </c>
      <c r="AE950" s="91">
        <v>0.21735388055094501</v>
      </c>
      <c r="AF950" s="93">
        <v>42.574797749810401</v>
      </c>
      <c r="AG950" s="91">
        <v>-3.5283003709992003E-2</v>
      </c>
      <c r="AH950" s="92">
        <v>-4.4345303231239104</v>
      </c>
      <c r="AI950" s="91">
        <v>6.0356998281349702E-2</v>
      </c>
      <c r="AJ950" s="92">
        <v>20.519075508054801</v>
      </c>
      <c r="AK950" s="91">
        <v>0.294665739846241</v>
      </c>
      <c r="AL950" s="91">
        <v>4.7203274758430801E-2</v>
      </c>
      <c r="AM950" s="92">
        <v>29.491250383056499</v>
      </c>
      <c r="AN950" s="3"/>
      <c r="AO950" s="94">
        <v>3.6624289245082799E-2</v>
      </c>
      <c r="AP950" s="94">
        <v>-2.36544804947698E-2</v>
      </c>
      <c r="AQ950" s="94">
        <v>0.14089642664665</v>
      </c>
      <c r="AR950" s="94">
        <v>-0.100485602004483</v>
      </c>
      <c r="AS950" s="95">
        <v>8</v>
      </c>
      <c r="AT950" s="95">
        <v>4</v>
      </c>
      <c r="AU950" s="95">
        <v>7</v>
      </c>
      <c r="AV950" s="96">
        <v>5</v>
      </c>
      <c r="AW950" s="3"/>
      <c r="AX950" s="97">
        <v>0.136088504931104</v>
      </c>
      <c r="AY950" s="98">
        <v>1.0742766671301101</v>
      </c>
      <c r="AZ950" s="98">
        <v>1.08336940348454</v>
      </c>
      <c r="BA950" s="98">
        <v>1.6868348849802699</v>
      </c>
      <c r="BB950" s="89">
        <v>1.4083903007540401E-2</v>
      </c>
      <c r="BC950" s="99">
        <v>-11.7448054867855</v>
      </c>
      <c r="BD950" s="86">
        <v>43910</v>
      </c>
      <c r="BE950" s="86">
        <v>43990</v>
      </c>
      <c r="BF950" s="95"/>
      <c r="BG950" s="86"/>
      <c r="BH950" s="3"/>
    </row>
    <row r="951" spans="1:60" x14ac:dyDescent="0.25">
      <c r="A951" s="3"/>
      <c r="B951" s="81" t="s">
        <v>231</v>
      </c>
      <c r="C951" s="81" t="s">
        <v>5203</v>
      </c>
      <c r="D951" s="81" t="s">
        <v>812</v>
      </c>
      <c r="E951" s="82" t="s">
        <v>1166</v>
      </c>
      <c r="F951" s="82" t="s">
        <v>1103</v>
      </c>
      <c r="G951" s="83" t="s">
        <v>1125</v>
      </c>
      <c r="H951" s="84" t="s">
        <v>1145</v>
      </c>
      <c r="I951" s="85" t="s">
        <v>3651</v>
      </c>
      <c r="J951" s="85" t="s">
        <v>5204</v>
      </c>
      <c r="K951" s="3"/>
      <c r="L951" s="86">
        <v>44029</v>
      </c>
      <c r="M951" s="87">
        <v>80991.539999961897</v>
      </c>
      <c r="N951" s="88">
        <v>80991.539999961897</v>
      </c>
      <c r="O951" s="88">
        <v>89110.520059943199</v>
      </c>
      <c r="P951" s="89">
        <f t="shared" si="14"/>
        <v>0.90888864687895665</v>
      </c>
      <c r="Q951" s="86">
        <v>43910</v>
      </c>
      <c r="R951" s="90">
        <v>3765390.1188750002</v>
      </c>
      <c r="S951" s="90">
        <v>1683493.43386914</v>
      </c>
      <c r="T951" s="3"/>
      <c r="U951" s="91">
        <v>-4.6378938623092798E-4</v>
      </c>
      <c r="V951" s="92">
        <v>1.1263956715083601</v>
      </c>
      <c r="W951" s="91">
        <v>1.09507422475872E-2</v>
      </c>
      <c r="X951" s="92">
        <v>1.10358384063147</v>
      </c>
      <c r="Y951" s="91">
        <v>2.1248904267849901E-2</v>
      </c>
      <c r="Z951" s="92">
        <v>20.275046335620601</v>
      </c>
      <c r="AA951" s="91">
        <v>0.16825728357071101</v>
      </c>
      <c r="AB951" s="92">
        <v>37.723756717867197</v>
      </c>
      <c r="AC951" s="91">
        <v>0.23620722957828499</v>
      </c>
      <c r="AD951" s="92">
        <v>48.968918910250103</v>
      </c>
      <c r="AE951" s="91">
        <v>0.225502258012129</v>
      </c>
      <c r="AF951" s="93">
        <v>43.389635495899697</v>
      </c>
      <c r="AG951" s="91">
        <v>-3.5260122694125998E-2</v>
      </c>
      <c r="AH951" s="92">
        <v>-4.4322422215409496</v>
      </c>
      <c r="AI951" s="91">
        <v>6.10715196326055E-2</v>
      </c>
      <c r="AJ951" s="92">
        <v>20.590527643158602</v>
      </c>
      <c r="AK951" s="91">
        <v>0.31170222776942003</v>
      </c>
      <c r="AL951" s="91">
        <v>4.7979116086935399E-2</v>
      </c>
      <c r="AM951" s="92">
        <v>24.715302404394599</v>
      </c>
      <c r="AN951" s="3"/>
      <c r="AO951" s="94">
        <v>3.6633923737099401E-2</v>
      </c>
      <c r="AP951" s="94">
        <v>-2.36396181389864E-2</v>
      </c>
      <c r="AQ951" s="94">
        <v>0.14112722286518001</v>
      </c>
      <c r="AR951" s="94">
        <v>-0.10031367692863601</v>
      </c>
      <c r="AS951" s="95">
        <v>8</v>
      </c>
      <c r="AT951" s="95">
        <v>4</v>
      </c>
      <c r="AU951" s="95">
        <v>7</v>
      </c>
      <c r="AV951" s="96">
        <v>5</v>
      </c>
      <c r="AW951" s="3"/>
      <c r="AX951" s="97">
        <v>0.136087097077252</v>
      </c>
      <c r="AY951" s="98">
        <v>1.09396736810777</v>
      </c>
      <c r="AZ951" s="98">
        <v>1.0923390738171299</v>
      </c>
      <c r="BA951" s="98">
        <v>1.71894768349739</v>
      </c>
      <c r="BB951" s="89">
        <v>1.4083839834384E-2</v>
      </c>
      <c r="BC951" s="99">
        <v>-11.7306517489924</v>
      </c>
      <c r="BD951" s="86">
        <v>43910</v>
      </c>
      <c r="BE951" s="86">
        <v>43990</v>
      </c>
      <c r="BF951" s="95"/>
      <c r="BG951" s="86"/>
      <c r="BH951" s="3"/>
    </row>
    <row r="952" spans="1:60" x14ac:dyDescent="0.25">
      <c r="A952" s="3"/>
      <c r="B952" s="81" t="s">
        <v>232</v>
      </c>
      <c r="C952" s="81" t="s">
        <v>5205</v>
      </c>
      <c r="D952" s="81" t="s">
        <v>813</v>
      </c>
      <c r="E952" s="82" t="s">
        <v>1185</v>
      </c>
      <c r="F952" s="82" t="s">
        <v>1097</v>
      </c>
      <c r="G952" s="83" t="s">
        <v>1123</v>
      </c>
      <c r="H952" s="84" t="s">
        <v>1143</v>
      </c>
      <c r="I952" s="85" t="s">
        <v>3651</v>
      </c>
      <c r="J952" s="85" t="s">
        <v>5206</v>
      </c>
      <c r="K952" s="3"/>
      <c r="L952" s="86">
        <v>44029</v>
      </c>
      <c r="M952" s="87">
        <v>110188.102499962</v>
      </c>
      <c r="N952" s="88">
        <v>110188.102499962</v>
      </c>
      <c r="O952" s="88">
        <v>121427.98856198799</v>
      </c>
      <c r="P952" s="89">
        <f t="shared" si="14"/>
        <v>0.90743578811496062</v>
      </c>
      <c r="Q952" s="86">
        <v>43910</v>
      </c>
      <c r="R952" s="90">
        <v>0</v>
      </c>
      <c r="S952" s="90">
        <v>0</v>
      </c>
      <c r="T952" s="3"/>
      <c r="U952" s="91">
        <v>-4.6962062242528202E-4</v>
      </c>
      <c r="V952" s="92">
        <v>1.12581254788893</v>
      </c>
      <c r="W952" s="91">
        <v>1.07816711588384E-2</v>
      </c>
      <c r="X952" s="92">
        <v>1.0866767317566</v>
      </c>
      <c r="Y952" s="91">
        <v>1.8283852281456299E-2</v>
      </c>
      <c r="Z952" s="92">
        <v>19.9785411369812</v>
      </c>
      <c r="AA952" s="91">
        <v>0.15897450991906201</v>
      </c>
      <c r="AB952" s="92">
        <v>36.795479352702401</v>
      </c>
      <c r="AC952" s="91">
        <v>0.23383926380134701</v>
      </c>
      <c r="AD952" s="92">
        <v>48.732122332556202</v>
      </c>
      <c r="AE952" s="91"/>
      <c r="AF952" s="93"/>
      <c r="AG952" s="91">
        <v>-3.5352050566871199E-2</v>
      </c>
      <c r="AH952" s="92">
        <v>-4.44143500881182</v>
      </c>
      <c r="AI952" s="91">
        <v>5.7586419918152401E-2</v>
      </c>
      <c r="AJ952" s="92">
        <v>20.242017671727801</v>
      </c>
      <c r="AK952" s="91">
        <v>0.31835963158489899</v>
      </c>
      <c r="AL952" s="91">
        <v>0.122656117739098</v>
      </c>
      <c r="AM952" s="92">
        <v>58.753477930382402</v>
      </c>
      <c r="AN952" s="3"/>
      <c r="AO952" s="94">
        <v>3.6556978096996297E-2</v>
      </c>
      <c r="AP952" s="94">
        <v>-2.3708267339316101E-2</v>
      </c>
      <c r="AQ952" s="94">
        <v>0.140306192692224</v>
      </c>
      <c r="AR952" s="94">
        <v>-0.10097192876492</v>
      </c>
      <c r="AS952" s="95">
        <v>8</v>
      </c>
      <c r="AT952" s="95">
        <v>4</v>
      </c>
      <c r="AU952" s="95">
        <v>7</v>
      </c>
      <c r="AV952" s="96">
        <v>5</v>
      </c>
      <c r="AW952" s="3"/>
      <c r="AX952" s="97">
        <v>0.136097821924486</v>
      </c>
      <c r="AY952" s="98">
        <v>1.02930868008661</v>
      </c>
      <c r="AZ952" s="98">
        <v>1.0629262059792399</v>
      </c>
      <c r="BA952" s="98">
        <v>1.6131432322872601</v>
      </c>
      <c r="BB952" s="89">
        <v>1.4084553584471001E-2</v>
      </c>
      <c r="BC952" s="99">
        <v>-11.852551767078699</v>
      </c>
      <c r="BD952" s="86">
        <v>43910</v>
      </c>
      <c r="BE952" s="86">
        <v>43990</v>
      </c>
      <c r="BF952" s="95"/>
      <c r="BG952" s="86"/>
      <c r="BH952" s="3"/>
    </row>
    <row r="953" spans="1:60" x14ac:dyDescent="0.25">
      <c r="A953" s="3"/>
      <c r="B953" s="81" t="s">
        <v>1990</v>
      </c>
      <c r="C953" s="81" t="s">
        <v>5207</v>
      </c>
      <c r="D953" s="81" t="s">
        <v>813</v>
      </c>
      <c r="E953" s="82" t="s">
        <v>1273</v>
      </c>
      <c r="F953" s="82" t="s">
        <v>1097</v>
      </c>
      <c r="G953" s="83" t="s">
        <v>1123</v>
      </c>
      <c r="H953" s="84" t="s">
        <v>1143</v>
      </c>
      <c r="I953" s="85" t="s">
        <v>3651</v>
      </c>
      <c r="J953" s="85" t="s">
        <v>1096</v>
      </c>
      <c r="K953" s="3"/>
      <c r="L953" s="86">
        <v>44029</v>
      </c>
      <c r="M953" s="87">
        <v>126882.629999995</v>
      </c>
      <c r="N953" s="88">
        <v>126882.629999995</v>
      </c>
      <c r="O953" s="88">
        <v>133904.351471901</v>
      </c>
      <c r="P953" s="89">
        <f t="shared" si="14"/>
        <v>0.94756166327141755</v>
      </c>
      <c r="Q953" s="86">
        <v>43896</v>
      </c>
      <c r="R953" s="90">
        <v>24283767.288375001</v>
      </c>
      <c r="S953" s="90">
        <v>24958618.9360938</v>
      </c>
      <c r="T953" s="3"/>
      <c r="U953" s="91">
        <v>2.5781720178201799E-3</v>
      </c>
      <c r="V953" s="92">
        <v>1.43059181191347</v>
      </c>
      <c r="W953" s="91">
        <v>2.3356341122052999E-2</v>
      </c>
      <c r="X953" s="92">
        <v>2.3441437280780502</v>
      </c>
      <c r="Y953" s="91">
        <v>2.9019140796663099E-2</v>
      </c>
      <c r="Z953" s="92">
        <v>21.052069988509199</v>
      </c>
      <c r="AA953" s="91">
        <v>0.20962740604416499</v>
      </c>
      <c r="AB953" s="92">
        <v>41.8607689652126</v>
      </c>
      <c r="AC953" s="91">
        <v>0.37277699486003302</v>
      </c>
      <c r="AD953" s="92">
        <v>62.625895438424799</v>
      </c>
      <c r="AE953" s="91">
        <v>0.34441820817126401</v>
      </c>
      <c r="AF953" s="93">
        <v>55.281230511842303</v>
      </c>
      <c r="AG953" s="91">
        <v>-2.61161573007485E-2</v>
      </c>
      <c r="AH953" s="92">
        <v>-3.5178456821995501</v>
      </c>
      <c r="AI953" s="91">
        <v>7.9846755097605596E-2</v>
      </c>
      <c r="AJ953" s="92">
        <v>22.468051189673101</v>
      </c>
      <c r="AK953" s="91">
        <v>1.2454082282714101</v>
      </c>
      <c r="AL953" s="91">
        <v>5.1566658305091599E-2</v>
      </c>
      <c r="AM953" s="92">
        <v>2.0801543884445</v>
      </c>
      <c r="AN953" s="3"/>
      <c r="AO953" s="94">
        <v>3.5203437071686501E-2</v>
      </c>
      <c r="AP953" s="94">
        <v>-3.83710088717635E-2</v>
      </c>
      <c r="AQ953" s="94">
        <v>0.13402048994612401</v>
      </c>
      <c r="AR953" s="94">
        <v>-9.1773946669563899E-2</v>
      </c>
      <c r="AS953" s="95">
        <v>9</v>
      </c>
      <c r="AT953" s="95">
        <v>3</v>
      </c>
      <c r="AU953" s="95">
        <v>7</v>
      </c>
      <c r="AV953" s="96">
        <v>5</v>
      </c>
      <c r="AW953" s="3"/>
      <c r="AX953" s="97">
        <v>0.14961218340467899</v>
      </c>
      <c r="AY953" s="98">
        <v>1.25068130912769</v>
      </c>
      <c r="AZ953" s="98">
        <v>1.31621213971994</v>
      </c>
      <c r="BA953" s="98">
        <v>1.89537178027422</v>
      </c>
      <c r="BB953" s="89">
        <v>1.54519877757775E-2</v>
      </c>
      <c r="BC953" s="99">
        <v>-13.512929281205301</v>
      </c>
      <c r="BD953" s="86">
        <v>43896</v>
      </c>
      <c r="BE953" s="86">
        <v>43913</v>
      </c>
      <c r="BF953" s="95"/>
      <c r="BG953" s="86"/>
      <c r="BH953" s="3"/>
    </row>
    <row r="954" spans="1:60" x14ac:dyDescent="0.25">
      <c r="A954" s="3"/>
      <c r="B954" s="81" t="s">
        <v>1991</v>
      </c>
      <c r="C954" s="81" t="s">
        <v>5208</v>
      </c>
      <c r="D954" s="81" t="s">
        <v>813</v>
      </c>
      <c r="E954" s="82" t="s">
        <v>1207</v>
      </c>
      <c r="F954" s="82" t="s">
        <v>1097</v>
      </c>
      <c r="G954" s="83" t="s">
        <v>1123</v>
      </c>
      <c r="H954" s="84" t="s">
        <v>1143</v>
      </c>
      <c r="I954" s="85" t="s">
        <v>3651</v>
      </c>
      <c r="J954" s="85" t="s">
        <v>1096</v>
      </c>
      <c r="K954" s="3"/>
      <c r="L954" s="86">
        <v>44029</v>
      </c>
      <c r="M954" s="87">
        <v>90443.587499976202</v>
      </c>
      <c r="N954" s="88">
        <v>90443.587499976202</v>
      </c>
      <c r="O954" s="88">
        <v>95283.216408014297</v>
      </c>
      <c r="P954" s="89">
        <f t="shared" si="14"/>
        <v>0.94920796032625288</v>
      </c>
      <c r="Q954" s="86">
        <v>43896</v>
      </c>
      <c r="R954" s="90">
        <v>13592209.026374999</v>
      </c>
      <c r="S954" s="90">
        <v>13713028.0821875</v>
      </c>
      <c r="T954" s="3"/>
      <c r="U954" s="91">
        <v>2.5918685350916301E-3</v>
      </c>
      <c r="V954" s="92">
        <v>1.4319614636406199</v>
      </c>
      <c r="W954" s="91">
        <v>2.37577013012924E-2</v>
      </c>
      <c r="X954" s="92">
        <v>2.3842797460019902</v>
      </c>
      <c r="Y954" s="91">
        <v>3.1466258520595099E-2</v>
      </c>
      <c r="Z954" s="92">
        <v>21.296781760902402</v>
      </c>
      <c r="AA954" s="91">
        <v>0.21541979513131099</v>
      </c>
      <c r="AB954" s="92">
        <v>42.4400078739272</v>
      </c>
      <c r="AC954" s="91"/>
      <c r="AD954" s="92"/>
      <c r="AE954" s="91"/>
      <c r="AF954" s="93"/>
      <c r="AG954" s="91">
        <v>-2.5900189172716599E-2</v>
      </c>
      <c r="AH954" s="92">
        <v>-3.49624886939637</v>
      </c>
      <c r="AI954" s="91">
        <v>8.2653097482834698E-2</v>
      </c>
      <c r="AJ954" s="92">
        <v>22.748685428203299</v>
      </c>
      <c r="AK954" s="91">
        <v>0.3121134222002</v>
      </c>
      <c r="AL954" s="91">
        <v>0.180748087175889</v>
      </c>
      <c r="AM954" s="92">
        <v>53.027339339314501</v>
      </c>
      <c r="AN954" s="3"/>
      <c r="AO954" s="94">
        <v>3.5216919877711902E-2</v>
      </c>
      <c r="AP954" s="94">
        <v>-3.8331977826601402E-2</v>
      </c>
      <c r="AQ954" s="94">
        <v>0.13446670197299701</v>
      </c>
      <c r="AR954" s="94">
        <v>-9.1405723975185496E-2</v>
      </c>
      <c r="AS954" s="95">
        <v>9</v>
      </c>
      <c r="AT954" s="95">
        <v>3</v>
      </c>
      <c r="AU954" s="95">
        <v>7</v>
      </c>
      <c r="AV954" s="96">
        <v>5</v>
      </c>
      <c r="AW954" s="3"/>
      <c r="AX954" s="97">
        <v>0.14958663850498899</v>
      </c>
      <c r="AY954" s="98">
        <v>1.2866845803419</v>
      </c>
      <c r="AZ954" s="98">
        <v>1.3355696899470799</v>
      </c>
      <c r="BA954" s="98">
        <v>1.9526823916148699</v>
      </c>
      <c r="BB954" s="89">
        <v>1.54496606427165E-2</v>
      </c>
      <c r="BC954" s="99">
        <v>-13.4935737107589</v>
      </c>
      <c r="BD954" s="86">
        <v>43896</v>
      </c>
      <c r="BE954" s="86">
        <v>43913</v>
      </c>
      <c r="BF954" s="95"/>
      <c r="BG954" s="86"/>
      <c r="BH954" s="3"/>
    </row>
    <row r="955" spans="1:60" x14ac:dyDescent="0.25">
      <c r="A955" s="3"/>
      <c r="B955" s="81" t="s">
        <v>233</v>
      </c>
      <c r="C955" s="81" t="s">
        <v>5209</v>
      </c>
      <c r="D955" s="81" t="s">
        <v>813</v>
      </c>
      <c r="E955" s="82" t="s">
        <v>1179</v>
      </c>
      <c r="F955" s="82" t="s">
        <v>1097</v>
      </c>
      <c r="G955" s="83" t="s">
        <v>1123</v>
      </c>
      <c r="H955" s="84" t="s">
        <v>1143</v>
      </c>
      <c r="I955" s="85" t="s">
        <v>3651</v>
      </c>
      <c r="J955" s="85" t="s">
        <v>5210</v>
      </c>
      <c r="K955" s="3"/>
      <c r="L955" s="86">
        <v>44029</v>
      </c>
      <c r="M955" s="87">
        <v>110460.65625</v>
      </c>
      <c r="N955" s="88">
        <v>110460.65625</v>
      </c>
      <c r="O955" s="88">
        <v>121728.34452498</v>
      </c>
      <c r="P955" s="89">
        <f t="shared" si="14"/>
        <v>0.90743578811533299</v>
      </c>
      <c r="Q955" s="86">
        <v>43910</v>
      </c>
      <c r="R955" s="90">
        <v>0</v>
      </c>
      <c r="S955" s="90">
        <v>0</v>
      </c>
      <c r="T955" s="3"/>
      <c r="U955" s="91">
        <v>-4.6962062242528202E-4</v>
      </c>
      <c r="V955" s="92">
        <v>1.12581254788893</v>
      </c>
      <c r="W955" s="91">
        <v>1.07816711588384E-2</v>
      </c>
      <c r="X955" s="92">
        <v>1.0866767317566</v>
      </c>
      <c r="Y955" s="91">
        <v>1.8283852281456299E-2</v>
      </c>
      <c r="Z955" s="92">
        <v>19.9785411369812</v>
      </c>
      <c r="AA955" s="91">
        <v>0.15897450991906201</v>
      </c>
      <c r="AB955" s="92">
        <v>36.795479352702401</v>
      </c>
      <c r="AC955" s="91">
        <v>0.21417228141042899</v>
      </c>
      <c r="AD955" s="92">
        <v>46.765424093464397</v>
      </c>
      <c r="AE955" s="91">
        <v>0.21209956895472701</v>
      </c>
      <c r="AF955" s="93">
        <v>42.049366590159501</v>
      </c>
      <c r="AG955" s="91">
        <v>-3.5352050565961697E-2</v>
      </c>
      <c r="AH955" s="92">
        <v>-4.4414350087245102</v>
      </c>
      <c r="AI955" s="91">
        <v>5.7586419919971397E-2</v>
      </c>
      <c r="AJ955" s="92">
        <v>20.242017671902399</v>
      </c>
      <c r="AK955" s="91">
        <v>0.20691717260517201</v>
      </c>
      <c r="AL955" s="91">
        <v>6.1427207929227699E-2</v>
      </c>
      <c r="AM955" s="92">
        <v>36.534661979414501</v>
      </c>
      <c r="AN955" s="3"/>
      <c r="AO955" s="94">
        <v>3.6556978096996297E-2</v>
      </c>
      <c r="AP955" s="94">
        <v>-2.37082673384066E-2</v>
      </c>
      <c r="AQ955" s="94">
        <v>0.140306192692224</v>
      </c>
      <c r="AR955" s="94">
        <v>-0.100971928765794</v>
      </c>
      <c r="AS955" s="95">
        <v>8</v>
      </c>
      <c r="AT955" s="95">
        <v>4</v>
      </c>
      <c r="AU955" s="95">
        <v>7</v>
      </c>
      <c r="AV955" s="96">
        <v>5</v>
      </c>
      <c r="AW955" s="3"/>
      <c r="AX955" s="97">
        <v>0.13609782192492301</v>
      </c>
      <c r="AY955" s="98">
        <v>1.02930868009389</v>
      </c>
      <c r="AZ955" s="98">
        <v>1.0629262059828799</v>
      </c>
      <c r="BA955" s="98">
        <v>1.61314323229817</v>
      </c>
      <c r="BB955" s="89">
        <v>1.40845535845074E-2</v>
      </c>
      <c r="BC955" s="99">
        <v>-11.852551767078699</v>
      </c>
      <c r="BD955" s="86">
        <v>43910</v>
      </c>
      <c r="BE955" s="86">
        <v>43990</v>
      </c>
      <c r="BF955" s="95"/>
      <c r="BG955" s="86"/>
      <c r="BH955" s="3"/>
    </row>
    <row r="956" spans="1:60" x14ac:dyDescent="0.25">
      <c r="A956" s="3"/>
      <c r="B956" s="81" t="s">
        <v>1992</v>
      </c>
      <c r="C956" s="81" t="s">
        <v>5211</v>
      </c>
      <c r="D956" s="81" t="s">
        <v>814</v>
      </c>
      <c r="E956" s="82" t="s">
        <v>1227</v>
      </c>
      <c r="F956" s="82" t="s">
        <v>1105</v>
      </c>
      <c r="G956" s="83" t="s">
        <v>1121</v>
      </c>
      <c r="H956" s="84" t="s">
        <v>1134</v>
      </c>
      <c r="I956" s="85" t="s">
        <v>3480</v>
      </c>
      <c r="J956" s="85" t="s">
        <v>5212</v>
      </c>
      <c r="K956" s="3"/>
      <c r="L956" s="86">
        <v>44029</v>
      </c>
      <c r="M956" s="87">
        <v>1144.2227999996401</v>
      </c>
      <c r="N956" s="88">
        <v>1144.2227999996401</v>
      </c>
      <c r="O956" s="88">
        <v>1217.9080999996499</v>
      </c>
      <c r="P956" s="89">
        <f t="shared" si="14"/>
        <v>0.93949847283220211</v>
      </c>
      <c r="Q956" s="86">
        <v>43873</v>
      </c>
      <c r="R956" s="90">
        <v>332194.592</v>
      </c>
      <c r="S956" s="90">
        <v>385663.66363378899</v>
      </c>
      <c r="T956" s="3"/>
      <c r="U956" s="91">
        <v>-1.0757297322925301E-3</v>
      </c>
      <c r="V956" s="92">
        <v>1.0652016369021999</v>
      </c>
      <c r="W956" s="91">
        <v>1.8282714037923101E-2</v>
      </c>
      <c r="X956" s="92">
        <v>1.83678101966507</v>
      </c>
      <c r="Y956" s="91">
        <v>-5.6980655961524497E-2</v>
      </c>
      <c r="Z956" s="92">
        <v>12.452090312683101</v>
      </c>
      <c r="AA956" s="91">
        <v>-2.4220460039941799E-2</v>
      </c>
      <c r="AB956" s="92">
        <v>18.475982356816498</v>
      </c>
      <c r="AC956" s="91">
        <v>-5.4645787990957602E-2</v>
      </c>
      <c r="AD956" s="92">
        <v>19.883617153303899</v>
      </c>
      <c r="AE956" s="91">
        <v>1.03109350511659E-2</v>
      </c>
      <c r="AF956" s="93">
        <v>21.870503199810599</v>
      </c>
      <c r="AG956" s="91">
        <v>2.0656145192333501E-2</v>
      </c>
      <c r="AH956" s="92">
        <v>1.15938456710865</v>
      </c>
      <c r="AI956" s="91">
        <v>-4.0410798644224998E-2</v>
      </c>
      <c r="AJ956" s="92">
        <v>10.4422958154901</v>
      </c>
      <c r="AK956" s="91">
        <v>9.5474198180454606E-2</v>
      </c>
      <c r="AL956" s="91">
        <v>9.2750539060943993E-3</v>
      </c>
      <c r="AM956" s="92">
        <v>29.1219977317378</v>
      </c>
      <c r="AN956" s="3"/>
      <c r="AO956" s="94">
        <v>5.40277324034832E-2</v>
      </c>
      <c r="AP956" s="94">
        <v>-7.4706490830067196E-2</v>
      </c>
      <c r="AQ956" s="94">
        <v>5.6425166949338697E-2</v>
      </c>
      <c r="AR956" s="94">
        <v>-9.7101075542013901E-2</v>
      </c>
      <c r="AS956" s="95">
        <v>8</v>
      </c>
      <c r="AT956" s="95">
        <v>4</v>
      </c>
      <c r="AU956" s="95">
        <v>8</v>
      </c>
      <c r="AV956" s="96">
        <v>4</v>
      </c>
      <c r="AW956" s="3"/>
      <c r="AX956" s="97">
        <v>0.20074670026369901</v>
      </c>
      <c r="AY956" s="98">
        <v>-0.14874245706073499</v>
      </c>
      <c r="AZ956" s="98">
        <v>0.65251894978246106</v>
      </c>
      <c r="BA956" s="98">
        <v>-0.19569404699154799</v>
      </c>
      <c r="BB956" s="89">
        <v>2.0553526370858902E-2</v>
      </c>
      <c r="BC956" s="99">
        <v>-23.169794174085801</v>
      </c>
      <c r="BD956" s="86">
        <v>43873</v>
      </c>
      <c r="BE956" s="86">
        <v>43913</v>
      </c>
      <c r="BF956" s="95"/>
      <c r="BG956" s="86"/>
      <c r="BH956" s="3"/>
    </row>
    <row r="957" spans="1:60" x14ac:dyDescent="0.25">
      <c r="A957" s="3"/>
      <c r="B957" s="81" t="s">
        <v>1993</v>
      </c>
      <c r="C957" s="81" t="s">
        <v>5213</v>
      </c>
      <c r="D957" s="81" t="s">
        <v>814</v>
      </c>
      <c r="E957" s="82" t="s">
        <v>1170</v>
      </c>
      <c r="F957" s="82" t="s">
        <v>1105</v>
      </c>
      <c r="G957" s="83" t="s">
        <v>1121</v>
      </c>
      <c r="H957" s="84" t="s">
        <v>1134</v>
      </c>
      <c r="I957" s="85" t="s">
        <v>3480</v>
      </c>
      <c r="J957" s="85" t="s">
        <v>5214</v>
      </c>
      <c r="K957" s="3"/>
      <c r="L957" s="86">
        <v>44029</v>
      </c>
      <c r="M957" s="87">
        <v>1230.1984999999399</v>
      </c>
      <c r="N957" s="88">
        <v>1230.1984999999399</v>
      </c>
      <c r="O957" s="88">
        <v>1305.29670000076</v>
      </c>
      <c r="P957" s="89">
        <f t="shared" si="14"/>
        <v>0.94246656717911237</v>
      </c>
      <c r="Q957" s="86">
        <v>43873</v>
      </c>
      <c r="R957" s="90">
        <v>749667.41500000004</v>
      </c>
      <c r="S957" s="90">
        <v>788087.43718359398</v>
      </c>
      <c r="T957" s="3"/>
      <c r="U957" s="91">
        <v>-1.05554339370428E-3</v>
      </c>
      <c r="V957" s="92">
        <v>1.0672202707610301</v>
      </c>
      <c r="W957" s="91">
        <v>1.89005368993094E-2</v>
      </c>
      <c r="X957" s="92">
        <v>1.8985633058036899</v>
      </c>
      <c r="Y957" s="91">
        <v>-5.3504016727892997E-2</v>
      </c>
      <c r="Z957" s="92">
        <v>12.7997542360536</v>
      </c>
      <c r="AA957" s="91">
        <v>-1.69635916499828E-2</v>
      </c>
      <c r="AB957" s="92">
        <v>19.2016691958124</v>
      </c>
      <c r="AC957" s="91">
        <v>-4.0541050651882002E-2</v>
      </c>
      <c r="AD957" s="92">
        <v>21.2940908872115</v>
      </c>
      <c r="AE957" s="91">
        <v>3.3001160887579303E-2</v>
      </c>
      <c r="AF957" s="93">
        <v>24.139525783452001</v>
      </c>
      <c r="AG957" s="91">
        <v>2.1006940482038799E-2</v>
      </c>
      <c r="AH957" s="92">
        <v>1.1944640960791699</v>
      </c>
      <c r="AI957" s="91">
        <v>-3.6541906444654201E-2</v>
      </c>
      <c r="AJ957" s="92">
        <v>10.8291850354435</v>
      </c>
      <c r="AK957" s="91">
        <v>0.17559224043361599</v>
      </c>
      <c r="AL957" s="91">
        <v>1.6513555416167901E-2</v>
      </c>
      <c r="AM957" s="92">
        <v>37.133801957068499</v>
      </c>
      <c r="AN957" s="3"/>
      <c r="AO957" s="94">
        <v>5.4048945792601402E-2</v>
      </c>
      <c r="AP957" s="94">
        <v>-7.4650371272582602E-2</v>
      </c>
      <c r="AQ957" s="94">
        <v>5.7066252809818301E-2</v>
      </c>
      <c r="AR957" s="94">
        <v>-9.6535078904707902E-2</v>
      </c>
      <c r="AS957" s="95">
        <v>8</v>
      </c>
      <c r="AT957" s="95">
        <v>4</v>
      </c>
      <c r="AU957" s="95">
        <v>8</v>
      </c>
      <c r="AV957" s="96">
        <v>4</v>
      </c>
      <c r="AW957" s="3"/>
      <c r="AX957" s="97">
        <v>0.20073052794235999</v>
      </c>
      <c r="AY957" s="98">
        <v>-0.114755242469641</v>
      </c>
      <c r="AZ957" s="98">
        <v>0.68219019313164597</v>
      </c>
      <c r="BA957" s="98">
        <v>-0.15114719806388199</v>
      </c>
      <c r="BB957" s="89">
        <v>2.0552594572800401E-2</v>
      </c>
      <c r="BC957" s="99">
        <v>-23.107627560850201</v>
      </c>
      <c r="BD957" s="86">
        <v>43873</v>
      </c>
      <c r="BE957" s="86">
        <v>43913</v>
      </c>
      <c r="BF957" s="95"/>
      <c r="BG957" s="86"/>
      <c r="BH957" s="3"/>
    </row>
    <row r="958" spans="1:60" x14ac:dyDescent="0.25">
      <c r="A958" s="3"/>
      <c r="B958" s="81" t="s">
        <v>1994</v>
      </c>
      <c r="C958" s="81" t="s">
        <v>5215</v>
      </c>
      <c r="D958" s="81" t="s">
        <v>814</v>
      </c>
      <c r="E958" s="82" t="s">
        <v>1226</v>
      </c>
      <c r="F958" s="82" t="s">
        <v>1105</v>
      </c>
      <c r="G958" s="83" t="s">
        <v>1121</v>
      </c>
      <c r="H958" s="84" t="s">
        <v>1134</v>
      </c>
      <c r="I958" s="85" t="s">
        <v>3480</v>
      </c>
      <c r="J958" s="85" t="s">
        <v>5216</v>
      </c>
      <c r="K958" s="3"/>
      <c r="L958" s="86">
        <v>44029</v>
      </c>
      <c r="M958" s="87">
        <v>1000</v>
      </c>
      <c r="N958" s="88">
        <v>1000</v>
      </c>
      <c r="O958" s="88">
        <v>1000</v>
      </c>
      <c r="P958" s="89">
        <f t="shared" si="14"/>
        <v>1</v>
      </c>
      <c r="Q958" s="86">
        <v>44029</v>
      </c>
      <c r="R958" s="90">
        <v>0</v>
      </c>
      <c r="S958" s="90">
        <v>0</v>
      </c>
      <c r="T958" s="3"/>
      <c r="U958" s="91">
        <v>0</v>
      </c>
      <c r="V958" s="92">
        <v>1.17277461013146</v>
      </c>
      <c r="W958" s="91">
        <v>0</v>
      </c>
      <c r="X958" s="92">
        <v>8.5096158727537806E-3</v>
      </c>
      <c r="Y958" s="91">
        <v>0</v>
      </c>
      <c r="Z958" s="92">
        <v>18.1501559088356</v>
      </c>
      <c r="AA958" s="91">
        <v>0</v>
      </c>
      <c r="AB958" s="92">
        <v>20.8980283607962</v>
      </c>
      <c r="AC958" s="91">
        <v>0</v>
      </c>
      <c r="AD958" s="92">
        <v>25.348195952392398</v>
      </c>
      <c r="AE958" s="91">
        <v>0</v>
      </c>
      <c r="AF958" s="93">
        <v>20.8394096946868</v>
      </c>
      <c r="AG958" s="91">
        <v>0</v>
      </c>
      <c r="AH958" s="92">
        <v>-0.90622995212470403</v>
      </c>
      <c r="AI958" s="91">
        <v>0</v>
      </c>
      <c r="AJ958" s="92">
        <v>14.483375679905301</v>
      </c>
      <c r="AK958" s="91">
        <v>0</v>
      </c>
      <c r="AL958" s="91">
        <v>0</v>
      </c>
      <c r="AM958" s="92">
        <v>19.5745779136778</v>
      </c>
      <c r="AN958" s="3"/>
      <c r="AO958" s="94">
        <v>0</v>
      </c>
      <c r="AP958" s="94">
        <v>0</v>
      </c>
      <c r="AQ958" s="94">
        <v>0</v>
      </c>
      <c r="AR958" s="94">
        <v>0</v>
      </c>
      <c r="AS958" s="95">
        <v>0</v>
      </c>
      <c r="AT958" s="95">
        <v>0</v>
      </c>
      <c r="AU958" s="95">
        <v>7</v>
      </c>
      <c r="AV958" s="96">
        <v>5</v>
      </c>
      <c r="AW958" s="3"/>
      <c r="AX958" s="97">
        <v>0</v>
      </c>
      <c r="AY958" s="98">
        <v>-113.07365610974399</v>
      </c>
      <c r="AZ958" s="98">
        <v>0.54787164163735702</v>
      </c>
      <c r="BA958" s="98">
        <v>-15.957369743191499</v>
      </c>
      <c r="BB958" s="89">
        <v>0</v>
      </c>
      <c r="BC958" s="99">
        <v>0</v>
      </c>
      <c r="BD958" s="86">
        <v>43664</v>
      </c>
      <c r="BE958" s="86"/>
      <c r="BF958" s="95"/>
      <c r="BG958" s="86"/>
      <c r="BH958" s="3"/>
    </row>
    <row r="959" spans="1:60" x14ac:dyDescent="0.25">
      <c r="A959" s="3"/>
      <c r="B959" s="81" t="s">
        <v>1995</v>
      </c>
      <c r="C959" s="81" t="s">
        <v>5217</v>
      </c>
      <c r="D959" s="81" t="s">
        <v>814</v>
      </c>
      <c r="E959" s="82" t="s">
        <v>1194</v>
      </c>
      <c r="F959" s="82" t="s">
        <v>1105</v>
      </c>
      <c r="G959" s="83" t="s">
        <v>1121</v>
      </c>
      <c r="H959" s="84" t="s">
        <v>1134</v>
      </c>
      <c r="I959" s="85" t="s">
        <v>3480</v>
      </c>
      <c r="J959" s="85" t="s">
        <v>5218</v>
      </c>
      <c r="K959" s="3"/>
      <c r="L959" s="86">
        <v>44029</v>
      </c>
      <c r="M959" s="87">
        <v>957.26800000015601</v>
      </c>
      <c r="N959" s="88">
        <v>957.26800000015601</v>
      </c>
      <c r="O959" s="88">
        <v>957.26800000015601</v>
      </c>
      <c r="P959" s="89">
        <f t="shared" si="14"/>
        <v>1</v>
      </c>
      <c r="Q959" s="86">
        <v>44029</v>
      </c>
      <c r="R959" s="90">
        <v>0</v>
      </c>
      <c r="S959" s="90">
        <v>0</v>
      </c>
      <c r="T959" s="3"/>
      <c r="U959" s="91">
        <v>0</v>
      </c>
      <c r="V959" s="92">
        <v>1.17277461013146</v>
      </c>
      <c r="W959" s="91">
        <v>0</v>
      </c>
      <c r="X959" s="92">
        <v>8.5096158727537806E-3</v>
      </c>
      <c r="Y959" s="91">
        <v>0</v>
      </c>
      <c r="Z959" s="92">
        <v>18.1501559088356</v>
      </c>
      <c r="AA959" s="91">
        <v>0</v>
      </c>
      <c r="AB959" s="92">
        <v>20.8980283607962</v>
      </c>
      <c r="AC959" s="91">
        <v>0</v>
      </c>
      <c r="AD959" s="92">
        <v>25.348195952392398</v>
      </c>
      <c r="AE959" s="91">
        <v>0</v>
      </c>
      <c r="AF959" s="93">
        <v>20.8394096946868</v>
      </c>
      <c r="AG959" s="91">
        <v>0</v>
      </c>
      <c r="AH959" s="92">
        <v>-0.90622995212470403</v>
      </c>
      <c r="AI959" s="91">
        <v>0</v>
      </c>
      <c r="AJ959" s="92">
        <v>14.483375679905301</v>
      </c>
      <c r="AK959" s="91">
        <v>-4.27319999998872E-2</v>
      </c>
      <c r="AL959" s="91">
        <v>-4.9384247067791901E-3</v>
      </c>
      <c r="AM959" s="92">
        <v>0.84094463391374996</v>
      </c>
      <c r="AN959" s="3"/>
      <c r="AO959" s="94">
        <v>0</v>
      </c>
      <c r="AP959" s="94">
        <v>0</v>
      </c>
      <c r="AQ959" s="94">
        <v>0</v>
      </c>
      <c r="AR959" s="94">
        <v>0</v>
      </c>
      <c r="AS959" s="95">
        <v>0</v>
      </c>
      <c r="AT959" s="95">
        <v>0</v>
      </c>
      <c r="AU959" s="95">
        <v>7</v>
      </c>
      <c r="AV959" s="96">
        <v>5</v>
      </c>
      <c r="AW959" s="3"/>
      <c r="AX959" s="97">
        <v>0</v>
      </c>
      <c r="AY959" s="98">
        <v>-113.07365610974399</v>
      </c>
      <c r="AZ959" s="98">
        <v>0.54787164163735702</v>
      </c>
      <c r="BA959" s="98">
        <v>-15.957369743191499</v>
      </c>
      <c r="BB959" s="89">
        <v>0</v>
      </c>
      <c r="BC959" s="99">
        <v>0</v>
      </c>
      <c r="BD959" s="86">
        <v>43664</v>
      </c>
      <c r="BE959" s="86"/>
      <c r="BF959" s="95"/>
      <c r="BG959" s="86"/>
      <c r="BH959" s="3"/>
    </row>
    <row r="960" spans="1:60" x14ac:dyDescent="0.25">
      <c r="A960" s="3"/>
      <c r="B960" s="81" t="s">
        <v>1996</v>
      </c>
      <c r="C960" s="81" t="s">
        <v>5219</v>
      </c>
      <c r="D960" s="81" t="s">
        <v>814</v>
      </c>
      <c r="E960" s="82" t="s">
        <v>1195</v>
      </c>
      <c r="F960" s="82" t="s">
        <v>1105</v>
      </c>
      <c r="G960" s="83" t="s">
        <v>1121</v>
      </c>
      <c r="H960" s="84" t="s">
        <v>1134</v>
      </c>
      <c r="I960" s="85" t="s">
        <v>3480</v>
      </c>
      <c r="J960" s="85" t="s">
        <v>5220</v>
      </c>
      <c r="K960" s="3"/>
      <c r="L960" s="86">
        <v>44029</v>
      </c>
      <c r="M960" s="87">
        <v>1007.99770000018</v>
      </c>
      <c r="N960" s="88">
        <v>1007.99770000018</v>
      </c>
      <c r="O960" s="88">
        <v>1076.3917999994001</v>
      </c>
      <c r="P960" s="89">
        <f t="shared" si="14"/>
        <v>0.93645984668476834</v>
      </c>
      <c r="Q960" s="86">
        <v>43873</v>
      </c>
      <c r="R960" s="90">
        <v>1724831.5660000001</v>
      </c>
      <c r="S960" s="90">
        <v>1950560.4976328099</v>
      </c>
      <c r="T960" s="3"/>
      <c r="U960" s="91">
        <v>-1.09651708862657E-3</v>
      </c>
      <c r="V960" s="92">
        <v>1.0631229012687999</v>
      </c>
      <c r="W960" s="91">
        <v>1.7648467477556599E-2</v>
      </c>
      <c r="X960" s="92">
        <v>1.77335636362841</v>
      </c>
      <c r="Y960" s="91">
        <v>-6.05381115756609E-2</v>
      </c>
      <c r="Z960" s="92">
        <v>12.096344751276799</v>
      </c>
      <c r="AA960" s="91">
        <v>-3.1618031620382701E-2</v>
      </c>
      <c r="AB960" s="92">
        <v>17.736225198750599</v>
      </c>
      <c r="AC960" s="91">
        <v>-6.8916328825289405E-2</v>
      </c>
      <c r="AD960" s="92">
        <v>18.456563069863499</v>
      </c>
      <c r="AE960" s="91">
        <v>-1.2474397018195299E-2</v>
      </c>
      <c r="AF960" s="93">
        <v>19.591969992878099</v>
      </c>
      <c r="AG960" s="91">
        <v>2.0295835858632899E-2</v>
      </c>
      <c r="AH960" s="92">
        <v>1.1233536337385901</v>
      </c>
      <c r="AI960" s="91">
        <v>-4.4368153837276603E-2</v>
      </c>
      <c r="AJ960" s="92">
        <v>10.046560296177599</v>
      </c>
      <c r="AK960" s="91">
        <v>-3.02585982963137E-2</v>
      </c>
      <c r="AL960" s="91">
        <v>-3.1060186547620101E-3</v>
      </c>
      <c r="AM960" s="92">
        <v>16.548718084057299</v>
      </c>
      <c r="AN960" s="3"/>
      <c r="AO960" s="94">
        <v>5.4005809459340498E-2</v>
      </c>
      <c r="AP960" s="94">
        <v>-7.4764049804798602E-2</v>
      </c>
      <c r="AQ960" s="94">
        <v>5.5767235966413899E-2</v>
      </c>
      <c r="AR960" s="94">
        <v>-9.7682171552151004E-2</v>
      </c>
      <c r="AS960" s="95">
        <v>8</v>
      </c>
      <c r="AT960" s="95">
        <v>4</v>
      </c>
      <c r="AU960" s="95">
        <v>8</v>
      </c>
      <c r="AV960" s="96">
        <v>4</v>
      </c>
      <c r="AW960" s="3"/>
      <c r="AX960" s="97">
        <v>0.20076372080599</v>
      </c>
      <c r="AY960" s="98">
        <v>-0.183390010514586</v>
      </c>
      <c r="AZ960" s="98">
        <v>0.62226335331251903</v>
      </c>
      <c r="BA960" s="98">
        <v>-0.24100169850612499</v>
      </c>
      <c r="BB960" s="89">
        <v>2.0554525876723299E-2</v>
      </c>
      <c r="BC960" s="99">
        <v>-23.233584648201902</v>
      </c>
      <c r="BD960" s="86">
        <v>43873</v>
      </c>
      <c r="BE960" s="86">
        <v>43913</v>
      </c>
      <c r="BF960" s="95"/>
      <c r="BG960" s="86"/>
      <c r="BH960" s="3"/>
    </row>
    <row r="961" spans="1:60" x14ac:dyDescent="0.25">
      <c r="A961" s="3"/>
      <c r="B961" s="81" t="s">
        <v>1997</v>
      </c>
      <c r="C961" s="81" t="s">
        <v>5221</v>
      </c>
      <c r="D961" s="81" t="s">
        <v>814</v>
      </c>
      <c r="E961" s="82" t="s">
        <v>1196</v>
      </c>
      <c r="F961" s="82" t="s">
        <v>1105</v>
      </c>
      <c r="G961" s="83" t="s">
        <v>1121</v>
      </c>
      <c r="H961" s="84" t="s">
        <v>1134</v>
      </c>
      <c r="I961" s="85" t="s">
        <v>3480</v>
      </c>
      <c r="J961" s="85" t="s">
        <v>5222</v>
      </c>
      <c r="K961" s="3"/>
      <c r="L961" s="86">
        <v>44029</v>
      </c>
      <c r="M961" s="87">
        <v>1112.90000000037</v>
      </c>
      <c r="N961" s="88">
        <v>1112.90000000037</v>
      </c>
      <c r="O961" s="88">
        <v>1112.90000000037</v>
      </c>
      <c r="P961" s="89">
        <f t="shared" si="14"/>
        <v>1</v>
      </c>
      <c r="Q961" s="86">
        <v>44029</v>
      </c>
      <c r="R961" s="90">
        <v>0</v>
      </c>
      <c r="S961" s="90">
        <v>0</v>
      </c>
      <c r="T961" s="3"/>
      <c r="U961" s="91">
        <v>0</v>
      </c>
      <c r="V961" s="92">
        <v>1.17277461013146</v>
      </c>
      <c r="W961" s="91">
        <v>0</v>
      </c>
      <c r="X961" s="92">
        <v>8.5096158727537806E-3</v>
      </c>
      <c r="Y961" s="91">
        <v>0</v>
      </c>
      <c r="Z961" s="92">
        <v>18.1501559088356</v>
      </c>
      <c r="AA961" s="91">
        <v>0</v>
      </c>
      <c r="AB961" s="92">
        <v>20.8980283607962</v>
      </c>
      <c r="AC961" s="91">
        <v>0</v>
      </c>
      <c r="AD961" s="92">
        <v>25.348195952392398</v>
      </c>
      <c r="AE961" s="91">
        <v>0</v>
      </c>
      <c r="AF961" s="93">
        <v>20.8394096946868</v>
      </c>
      <c r="AG961" s="91">
        <v>0</v>
      </c>
      <c r="AH961" s="92">
        <v>-0.90622995212470403</v>
      </c>
      <c r="AI961" s="91">
        <v>0</v>
      </c>
      <c r="AJ961" s="92">
        <v>14.483375679905301</v>
      </c>
      <c r="AK961" s="91">
        <v>0.11290000000008101</v>
      </c>
      <c r="AL961" s="91">
        <v>1.2199884346046E-2</v>
      </c>
      <c r="AM961" s="92">
        <v>16.404144633910601</v>
      </c>
      <c r="AN961" s="3"/>
      <c r="AO961" s="94">
        <v>0</v>
      </c>
      <c r="AP961" s="94">
        <v>0</v>
      </c>
      <c r="AQ961" s="94">
        <v>0</v>
      </c>
      <c r="AR961" s="94">
        <v>0</v>
      </c>
      <c r="AS961" s="95">
        <v>0</v>
      </c>
      <c r="AT961" s="95">
        <v>0</v>
      </c>
      <c r="AU961" s="95">
        <v>7</v>
      </c>
      <c r="AV961" s="96">
        <v>5</v>
      </c>
      <c r="AW961" s="3"/>
      <c r="AX961" s="97">
        <v>0</v>
      </c>
      <c r="AY961" s="98">
        <v>-113.07365610974399</v>
      </c>
      <c r="AZ961" s="98">
        <v>0.54787164163735702</v>
      </c>
      <c r="BA961" s="98">
        <v>-15.957369743191499</v>
      </c>
      <c r="BB961" s="89">
        <v>0</v>
      </c>
      <c r="BC961" s="99">
        <v>0</v>
      </c>
      <c r="BD961" s="86">
        <v>43664</v>
      </c>
      <c r="BE961" s="86"/>
      <c r="BF961" s="95"/>
      <c r="BG961" s="86"/>
      <c r="BH961" s="3"/>
    </row>
    <row r="962" spans="1:60" x14ac:dyDescent="0.25">
      <c r="A962" s="3"/>
      <c r="B962" s="81" t="s">
        <v>1998</v>
      </c>
      <c r="C962" s="81" t="s">
        <v>5223</v>
      </c>
      <c r="D962" s="81" t="s">
        <v>815</v>
      </c>
      <c r="E962" s="82" t="s">
        <v>1161</v>
      </c>
      <c r="F962" s="82" t="s">
        <v>1116</v>
      </c>
      <c r="G962" s="83" t="s">
        <v>1120</v>
      </c>
      <c r="H962" s="84" t="s">
        <v>1134</v>
      </c>
      <c r="I962" s="85" t="s">
        <v>3480</v>
      </c>
      <c r="J962" s="85" t="s">
        <v>5224</v>
      </c>
      <c r="K962" s="3"/>
      <c r="L962" s="86">
        <v>44028</v>
      </c>
      <c r="M962" s="87"/>
      <c r="N962" s="88"/>
      <c r="O962" s="88">
        <v>1183.38199999928</v>
      </c>
      <c r="P962" s="89">
        <f t="shared" si="14"/>
        <v>0</v>
      </c>
      <c r="Q962" s="86">
        <v>43882</v>
      </c>
      <c r="R962" s="90"/>
      <c r="S962" s="90">
        <v>377747.39777978498</v>
      </c>
      <c r="T962" s="3"/>
      <c r="U962" s="91"/>
      <c r="V962" s="92"/>
      <c r="W962" s="91">
        <v>4.4495970354546402E-2</v>
      </c>
      <c r="X962" s="92"/>
      <c r="Y962" s="91">
        <v>-6.3169715890617206E-2</v>
      </c>
      <c r="Z962" s="92"/>
      <c r="AA962" s="91">
        <v>6.7215122553534498E-2</v>
      </c>
      <c r="AB962" s="92"/>
      <c r="AC962" s="91">
        <v>0.108181203106215</v>
      </c>
      <c r="AD962" s="92"/>
      <c r="AE962" s="91"/>
      <c r="AF962" s="93"/>
      <c r="AG962" s="91">
        <v>1.4045897269170399E-2</v>
      </c>
      <c r="AH962" s="92"/>
      <c r="AI962" s="91">
        <v>-1.8239245292534199E-2</v>
      </c>
      <c r="AJ962" s="92"/>
      <c r="AK962" s="91">
        <v>0.101496100000077</v>
      </c>
      <c r="AL962" s="91">
        <v>4.0405825877314797E-2</v>
      </c>
      <c r="AM962" s="92"/>
      <c r="AN962" s="3"/>
      <c r="AO962" s="94">
        <v>2.9329806135137901E-2</v>
      </c>
      <c r="AP962" s="94">
        <v>-4.8838125403562999E-2</v>
      </c>
      <c r="AQ962" s="94">
        <v>8.3415704562939896E-2</v>
      </c>
      <c r="AR962" s="94">
        <v>-0.13896389517962199</v>
      </c>
      <c r="AS962" s="95">
        <v>7</v>
      </c>
      <c r="AT962" s="95">
        <v>5</v>
      </c>
      <c r="AU962" s="95">
        <v>8</v>
      </c>
      <c r="AV962" s="96">
        <v>4</v>
      </c>
      <c r="AW962" s="3"/>
      <c r="AX962" s="97">
        <v>0.13942530218395399</v>
      </c>
      <c r="AY962" s="98">
        <v>0.33307708390066199</v>
      </c>
      <c r="AZ962" s="98">
        <v>0.66668154512353806</v>
      </c>
      <c r="BA962" s="98">
        <v>0.44714200801945497</v>
      </c>
      <c r="BB962" s="89">
        <v>1.43301356030679E-2</v>
      </c>
      <c r="BC962" s="99">
        <v>-24.753689003177001</v>
      </c>
      <c r="BD962" s="86">
        <v>43882</v>
      </c>
      <c r="BE962" s="86">
        <v>43914</v>
      </c>
      <c r="BF962" s="95"/>
      <c r="BG962" s="86"/>
      <c r="BH962" s="3"/>
    </row>
    <row r="963" spans="1:60" x14ac:dyDescent="0.25">
      <c r="A963" s="3"/>
      <c r="B963" s="81" t="s">
        <v>1999</v>
      </c>
      <c r="C963" s="81" t="s">
        <v>5225</v>
      </c>
      <c r="D963" s="81" t="s">
        <v>815</v>
      </c>
      <c r="E963" s="82" t="s">
        <v>1249</v>
      </c>
      <c r="F963" s="82" t="s">
        <v>1116</v>
      </c>
      <c r="G963" s="83" t="s">
        <v>1120</v>
      </c>
      <c r="H963" s="84" t="s">
        <v>1134</v>
      </c>
      <c r="I963" s="85" t="s">
        <v>3480</v>
      </c>
      <c r="J963" s="85" t="s">
        <v>5226</v>
      </c>
      <c r="K963" s="3"/>
      <c r="L963" s="86">
        <v>44028</v>
      </c>
      <c r="M963" s="87"/>
      <c r="N963" s="88"/>
      <c r="O963" s="88">
        <v>1187.4719999991401</v>
      </c>
      <c r="P963" s="89">
        <f t="shared" si="14"/>
        <v>0</v>
      </c>
      <c r="Q963" s="86">
        <v>43882</v>
      </c>
      <c r="R963" s="90"/>
      <c r="S963" s="90">
        <v>256876.54971826199</v>
      </c>
      <c r="T963" s="3"/>
      <c r="U963" s="91"/>
      <c r="V963" s="92"/>
      <c r="W963" s="91">
        <v>4.4693019655824201E-2</v>
      </c>
      <c r="X963" s="92"/>
      <c r="Y963" s="91">
        <v>-6.20663070258161E-2</v>
      </c>
      <c r="Z963" s="92"/>
      <c r="AA963" s="91">
        <v>6.9754550348079605E-2</v>
      </c>
      <c r="AB963" s="92"/>
      <c r="AC963" s="91">
        <v>0.111354863698652</v>
      </c>
      <c r="AD963" s="92"/>
      <c r="AE963" s="91"/>
      <c r="AF963" s="93"/>
      <c r="AG963" s="91">
        <v>1.4151422048598801E-2</v>
      </c>
      <c r="AH963" s="92"/>
      <c r="AI963" s="91">
        <v>-1.6974174398455898E-2</v>
      </c>
      <c r="AJ963" s="92"/>
      <c r="AK963" s="91">
        <v>0.106353099999978</v>
      </c>
      <c r="AL963" s="91">
        <v>4.5451910753399702E-2</v>
      </c>
      <c r="AM963" s="92"/>
      <c r="AN963" s="3"/>
      <c r="AO963" s="94">
        <v>2.93364124827349E-2</v>
      </c>
      <c r="AP963" s="94">
        <v>-4.8831922200406601E-2</v>
      </c>
      <c r="AQ963" s="94">
        <v>8.3627104213519501E-2</v>
      </c>
      <c r="AR963" s="94">
        <v>-0.13879031149743201</v>
      </c>
      <c r="AS963" s="95">
        <v>7</v>
      </c>
      <c r="AT963" s="95">
        <v>5</v>
      </c>
      <c r="AU963" s="95">
        <v>8</v>
      </c>
      <c r="AV963" s="96">
        <v>4</v>
      </c>
      <c r="AW963" s="3"/>
      <c r="AX963" s="97">
        <v>0.139421848901256</v>
      </c>
      <c r="AY963" s="98">
        <v>0.35002312674078001</v>
      </c>
      <c r="AZ963" s="98">
        <v>0.67447472776075301</v>
      </c>
      <c r="BA963" s="98">
        <v>0.470133805456044</v>
      </c>
      <c r="BB963" s="89">
        <v>1.43298846300786E-2</v>
      </c>
      <c r="BC963" s="99">
        <v>-24.738023296493299</v>
      </c>
      <c r="BD963" s="86">
        <v>43882</v>
      </c>
      <c r="BE963" s="86">
        <v>43914</v>
      </c>
      <c r="BF963" s="95"/>
      <c r="BG963" s="86"/>
      <c r="BH963" s="3"/>
    </row>
    <row r="964" spans="1:60" x14ac:dyDescent="0.25">
      <c r="A964" s="3"/>
      <c r="B964" s="81" t="s">
        <v>2000</v>
      </c>
      <c r="C964" s="81" t="s">
        <v>5227</v>
      </c>
      <c r="D964" s="81" t="s">
        <v>815</v>
      </c>
      <c r="E964" s="82" t="s">
        <v>1250</v>
      </c>
      <c r="F964" s="82" t="s">
        <v>1116</v>
      </c>
      <c r="G964" s="83" t="s">
        <v>1120</v>
      </c>
      <c r="H964" s="84" t="s">
        <v>1134</v>
      </c>
      <c r="I964" s="85" t="s">
        <v>3480</v>
      </c>
      <c r="J964" s="85" t="s">
        <v>5228</v>
      </c>
      <c r="K964" s="3"/>
      <c r="L964" s="86">
        <v>44028</v>
      </c>
      <c r="M964" s="87"/>
      <c r="N964" s="88"/>
      <c r="O964" s="88">
        <v>1210.89939999953</v>
      </c>
      <c r="P964" s="89">
        <f t="shared" si="14"/>
        <v>0</v>
      </c>
      <c r="Q964" s="86">
        <v>43882</v>
      </c>
      <c r="R964" s="90"/>
      <c r="S964" s="90">
        <v>4640279.3492812496</v>
      </c>
      <c r="T964" s="3"/>
      <c r="U964" s="91"/>
      <c r="V964" s="92"/>
      <c r="W964" s="91">
        <v>4.4693037991237403E-2</v>
      </c>
      <c r="X964" s="92"/>
      <c r="Y964" s="91">
        <v>-6.2066332085159999E-2</v>
      </c>
      <c r="Z964" s="92"/>
      <c r="AA964" s="91">
        <v>6.9754596886923495E-2</v>
      </c>
      <c r="AB964" s="92"/>
      <c r="AC964" s="91"/>
      <c r="AD964" s="92"/>
      <c r="AE964" s="91"/>
      <c r="AF964" s="93"/>
      <c r="AG964" s="91">
        <v>1.4151446710457099E-2</v>
      </c>
      <c r="AH964" s="92"/>
      <c r="AI964" s="91">
        <v>-1.6974180610304802E-2</v>
      </c>
      <c r="AJ964" s="92"/>
      <c r="AK964" s="91">
        <v>0.132250654325617</v>
      </c>
      <c r="AL964" s="91">
        <v>7.2365173980870195E-2</v>
      </c>
      <c r="AM964" s="92"/>
      <c r="AN964" s="3"/>
      <c r="AO964" s="94">
        <v>2.9336488858462E-2</v>
      </c>
      <c r="AP964" s="94">
        <v>-4.8831976280780502E-2</v>
      </c>
      <c r="AQ964" s="94">
        <v>8.3627155829162803E-2</v>
      </c>
      <c r="AR964" s="94">
        <v>-0.13879029342206201</v>
      </c>
      <c r="AS964" s="95">
        <v>7</v>
      </c>
      <c r="AT964" s="95">
        <v>5</v>
      </c>
      <c r="AU964" s="95">
        <v>8</v>
      </c>
      <c r="AV964" s="96">
        <v>4</v>
      </c>
      <c r="AW964" s="3"/>
      <c r="AX964" s="97">
        <v>0.13942190673580601</v>
      </c>
      <c r="AY964" s="98">
        <v>0.35002579715000998</v>
      </c>
      <c r="AZ964" s="98">
        <v>0.674475563671876</v>
      </c>
      <c r="BA964" s="98">
        <v>0.47013740168949902</v>
      </c>
      <c r="BB964" s="89">
        <v>1.43298903674804E-2</v>
      </c>
      <c r="BC964" s="99">
        <v>-24.7380253057636</v>
      </c>
      <c r="BD964" s="86">
        <v>43882</v>
      </c>
      <c r="BE964" s="86">
        <v>43914</v>
      </c>
      <c r="BF964" s="95"/>
      <c r="BG964" s="86"/>
      <c r="BH964" s="3"/>
    </row>
    <row r="965" spans="1:60" x14ac:dyDescent="0.25">
      <c r="A965" s="3"/>
      <c r="B965" s="81" t="s">
        <v>2001</v>
      </c>
      <c r="C965" s="81" t="s">
        <v>5229</v>
      </c>
      <c r="D965" s="81" t="s">
        <v>815</v>
      </c>
      <c r="E965" s="82" t="s">
        <v>1163</v>
      </c>
      <c r="F965" s="82" t="s">
        <v>1116</v>
      </c>
      <c r="G965" s="83" t="s">
        <v>1120</v>
      </c>
      <c r="H965" s="84" t="s">
        <v>1134</v>
      </c>
      <c r="I965" s="85" t="s">
        <v>3480</v>
      </c>
      <c r="J965" s="85" t="s">
        <v>5230</v>
      </c>
      <c r="K965" s="3"/>
      <c r="L965" s="86">
        <v>44028</v>
      </c>
      <c r="M965" s="87"/>
      <c r="N965" s="88"/>
      <c r="O965" s="88">
        <v>1223.1660999991</v>
      </c>
      <c r="P965" s="89">
        <f t="shared" si="14"/>
        <v>0</v>
      </c>
      <c r="Q965" s="86">
        <v>43882</v>
      </c>
      <c r="R965" s="90"/>
      <c r="S965" s="90">
        <v>1048804.26697656</v>
      </c>
      <c r="T965" s="3"/>
      <c r="U965" s="91"/>
      <c r="V965" s="92"/>
      <c r="W965" s="91">
        <v>4.5629229976839297E-2</v>
      </c>
      <c r="X965" s="92"/>
      <c r="Y965" s="91">
        <v>-5.6807582253022702E-2</v>
      </c>
      <c r="Z965" s="92"/>
      <c r="AA965" s="91">
        <v>8.1899382101255497E-2</v>
      </c>
      <c r="AB965" s="92"/>
      <c r="AC965" s="91">
        <v>0.13680499337715399</v>
      </c>
      <c r="AD965" s="92"/>
      <c r="AE965" s="91"/>
      <c r="AF965" s="93"/>
      <c r="AG965" s="91">
        <v>1.4652798077804599E-2</v>
      </c>
      <c r="AH965" s="92"/>
      <c r="AI965" s="91">
        <v>-1.09434200603573E-2</v>
      </c>
      <c r="AJ965" s="92"/>
      <c r="AK965" s="91">
        <v>0.14475990000035399</v>
      </c>
      <c r="AL965" s="91">
        <v>5.8125948013184797E-2</v>
      </c>
      <c r="AM965" s="92"/>
      <c r="AN965" s="3"/>
      <c r="AO965" s="94">
        <v>2.9368262019488601E-2</v>
      </c>
      <c r="AP965" s="94">
        <v>-4.8802541899058298E-2</v>
      </c>
      <c r="AQ965" s="94">
        <v>8.4631812474981402E-2</v>
      </c>
      <c r="AR965" s="94">
        <v>-0.13796517818264001</v>
      </c>
      <c r="AS965" s="95">
        <v>7</v>
      </c>
      <c r="AT965" s="95">
        <v>5</v>
      </c>
      <c r="AU965" s="95">
        <v>8</v>
      </c>
      <c r="AV965" s="96">
        <v>4</v>
      </c>
      <c r="AW965" s="3"/>
      <c r="AX965" s="97">
        <v>0.139406443351036</v>
      </c>
      <c r="AY965" s="98">
        <v>0.43105707127006099</v>
      </c>
      <c r="AZ965" s="98">
        <v>0.71173355920382197</v>
      </c>
      <c r="BA965" s="98">
        <v>0.580394063455969</v>
      </c>
      <c r="BB965" s="89">
        <v>1.4328795213550599E-2</v>
      </c>
      <c r="BC965" s="99">
        <v>-24.663592295342799</v>
      </c>
      <c r="BD965" s="86">
        <v>43882</v>
      </c>
      <c r="BE965" s="86">
        <v>43914</v>
      </c>
      <c r="BF965" s="95"/>
      <c r="BG965" s="86"/>
      <c r="BH965" s="3"/>
    </row>
    <row r="966" spans="1:60" x14ac:dyDescent="0.25">
      <c r="A966" s="3"/>
      <c r="B966" s="81" t="s">
        <v>2002</v>
      </c>
      <c r="C966" s="81" t="s">
        <v>5231</v>
      </c>
      <c r="D966" s="81" t="s">
        <v>816</v>
      </c>
      <c r="E966" s="82" t="s">
        <v>1161</v>
      </c>
      <c r="F966" s="82" t="s">
        <v>1116</v>
      </c>
      <c r="G966" s="83" t="s">
        <v>1120</v>
      </c>
      <c r="H966" s="84" t="s">
        <v>1132</v>
      </c>
      <c r="I966" s="85" t="s">
        <v>3480</v>
      </c>
      <c r="J966" s="85" t="s">
        <v>5232</v>
      </c>
      <c r="K966" s="3"/>
      <c r="L966" s="86">
        <v>44028</v>
      </c>
      <c r="M966" s="87"/>
      <c r="N966" s="88"/>
      <c r="O966" s="88">
        <v>1138.1945999991101</v>
      </c>
      <c r="P966" s="89">
        <f t="shared" si="14"/>
        <v>0</v>
      </c>
      <c r="Q966" s="86">
        <v>43882</v>
      </c>
      <c r="R966" s="90"/>
      <c r="S966" s="90">
        <v>2516329.2663281201</v>
      </c>
      <c r="T966" s="3"/>
      <c r="U966" s="91"/>
      <c r="V966" s="92"/>
      <c r="W966" s="91">
        <v>1.7082330496123201E-2</v>
      </c>
      <c r="X966" s="92"/>
      <c r="Y966" s="91">
        <v>-1.82949642721724E-2</v>
      </c>
      <c r="Z966" s="92"/>
      <c r="AA966" s="91">
        <v>3.12078322858724E-2</v>
      </c>
      <c r="AB966" s="92"/>
      <c r="AC966" s="91">
        <v>8.7822986353858101E-2</v>
      </c>
      <c r="AD966" s="92"/>
      <c r="AE966" s="91"/>
      <c r="AF966" s="93"/>
      <c r="AG966" s="91">
        <v>-3.5959015167463798E-4</v>
      </c>
      <c r="AH966" s="92"/>
      <c r="AI966" s="91">
        <v>-1.3727936038776501E-4</v>
      </c>
      <c r="AJ966" s="92"/>
      <c r="AK966" s="91">
        <v>0.107807600001252</v>
      </c>
      <c r="AL966" s="91">
        <v>4.2561778764138601E-2</v>
      </c>
      <c r="AM966" s="92"/>
      <c r="AN966" s="3"/>
      <c r="AO966" s="94">
        <v>1.11573655740358E-2</v>
      </c>
      <c r="AP966" s="94">
        <v>-1.8675207313208399E-2</v>
      </c>
      <c r="AQ966" s="94">
        <v>2.9248714514324099E-2</v>
      </c>
      <c r="AR966" s="94">
        <v>-6.9570344048770494E-2</v>
      </c>
      <c r="AS966" s="95">
        <v>7</v>
      </c>
      <c r="AT966" s="95">
        <v>5</v>
      </c>
      <c r="AU966" s="95">
        <v>7</v>
      </c>
      <c r="AV966" s="96">
        <v>5</v>
      </c>
      <c r="AW966" s="3"/>
      <c r="AX966" s="97">
        <v>5.39047443414893E-2</v>
      </c>
      <c r="AY966" s="98">
        <v>8.7734564949755595E-2</v>
      </c>
      <c r="AZ966" s="98">
        <v>0.54994662115132098</v>
      </c>
      <c r="BA966" s="98">
        <v>0.11459208637495499</v>
      </c>
      <c r="BB966" s="89">
        <v>5.5562280034700999E-3</v>
      </c>
      <c r="BC966" s="99">
        <v>-11.0204441313836</v>
      </c>
      <c r="BD966" s="86">
        <v>43882</v>
      </c>
      <c r="BE966" s="86">
        <v>43915</v>
      </c>
      <c r="BF966" s="95"/>
      <c r="BG966" s="86"/>
      <c r="BH966" s="3"/>
    </row>
    <row r="967" spans="1:60" x14ac:dyDescent="0.25">
      <c r="A967" s="3"/>
      <c r="B967" s="81" t="s">
        <v>234</v>
      </c>
      <c r="C967" s="81" t="s">
        <v>5233</v>
      </c>
      <c r="D967" s="81" t="s">
        <v>816</v>
      </c>
      <c r="E967" s="82" t="s">
        <v>1249</v>
      </c>
      <c r="F967" s="82" t="s">
        <v>1116</v>
      </c>
      <c r="G967" s="83" t="s">
        <v>1120</v>
      </c>
      <c r="H967" s="84" t="s">
        <v>1132</v>
      </c>
      <c r="I967" s="85" t="s">
        <v>3480</v>
      </c>
      <c r="J967" s="85" t="s">
        <v>5234</v>
      </c>
      <c r="K967" s="3"/>
      <c r="L967" s="86">
        <v>44028</v>
      </c>
      <c r="M967" s="87"/>
      <c r="N967" s="88"/>
      <c r="O967" s="88">
        <v>1124.23340000026</v>
      </c>
      <c r="P967" s="89">
        <f t="shared" ref="P967:P1030" si="15">IFERROR(N967/O967,"")</f>
        <v>0</v>
      </c>
      <c r="Q967" s="86">
        <v>43882</v>
      </c>
      <c r="R967" s="90"/>
      <c r="S967" s="90">
        <v>256130.246374512</v>
      </c>
      <c r="T967" s="3"/>
      <c r="U967" s="91"/>
      <c r="V967" s="92"/>
      <c r="W967" s="91">
        <v>1.7274159479711702E-2</v>
      </c>
      <c r="X967" s="92"/>
      <c r="Y967" s="91">
        <v>-1.7138669719315699E-2</v>
      </c>
      <c r="Z967" s="92"/>
      <c r="AA967" s="91">
        <v>3.3661472461972201E-2</v>
      </c>
      <c r="AB967" s="92"/>
      <c r="AC967" s="91">
        <v>9.0954566047002999E-2</v>
      </c>
      <c r="AD967" s="92"/>
      <c r="AE967" s="91"/>
      <c r="AF967" s="93"/>
      <c r="AG967" s="91">
        <v>-2.5549079236952799E-4</v>
      </c>
      <c r="AH967" s="92"/>
      <c r="AI967" s="91">
        <v>1.15100611765229E-3</v>
      </c>
      <c r="AJ967" s="92"/>
      <c r="AK967" s="91">
        <v>9.5258600000379404E-2</v>
      </c>
      <c r="AL967" s="91">
        <v>3.8433333902503398E-2</v>
      </c>
      <c r="AM967" s="92"/>
      <c r="AN967" s="3"/>
      <c r="AO967" s="94">
        <v>1.11639014085085E-2</v>
      </c>
      <c r="AP967" s="94">
        <v>-1.8668800068553499E-2</v>
      </c>
      <c r="AQ967" s="94">
        <v>2.94494800400571E-2</v>
      </c>
      <c r="AR967" s="94">
        <v>-6.9382744064569096E-2</v>
      </c>
      <c r="AS967" s="95">
        <v>7</v>
      </c>
      <c r="AT967" s="95">
        <v>5</v>
      </c>
      <c r="AU967" s="95">
        <v>7</v>
      </c>
      <c r="AV967" s="96">
        <v>5</v>
      </c>
      <c r="AW967" s="3"/>
      <c r="AX967" s="97">
        <v>5.3907897130411601E-2</v>
      </c>
      <c r="AY967" s="98">
        <v>0.12962513097181699</v>
      </c>
      <c r="AZ967" s="98">
        <v>0.55765523206901002</v>
      </c>
      <c r="BA967" s="98">
        <v>0.16953348197034801</v>
      </c>
      <c r="BB967" s="89">
        <v>5.5565981331164903E-3</v>
      </c>
      <c r="BC967" s="99">
        <v>-11.001345450175</v>
      </c>
      <c r="BD967" s="86">
        <v>43882</v>
      </c>
      <c r="BE967" s="86">
        <v>43915</v>
      </c>
      <c r="BF967" s="95"/>
      <c r="BG967" s="86"/>
      <c r="BH967" s="3"/>
    </row>
    <row r="968" spans="1:60" x14ac:dyDescent="0.25">
      <c r="A968" s="3"/>
      <c r="B968" s="81" t="s">
        <v>2003</v>
      </c>
      <c r="C968" s="81" t="s">
        <v>5235</v>
      </c>
      <c r="D968" s="81" t="s">
        <v>816</v>
      </c>
      <c r="E968" s="82" t="s">
        <v>1250</v>
      </c>
      <c r="F968" s="82" t="s">
        <v>1116</v>
      </c>
      <c r="G968" s="83" t="s">
        <v>1120</v>
      </c>
      <c r="H968" s="84" t="s">
        <v>1132</v>
      </c>
      <c r="I968" s="85" t="s">
        <v>3480</v>
      </c>
      <c r="J968" s="85" t="s">
        <v>5236</v>
      </c>
      <c r="K968" s="3"/>
      <c r="L968" s="86">
        <v>44028</v>
      </c>
      <c r="M968" s="87"/>
      <c r="N968" s="88"/>
      <c r="O968" s="88">
        <v>1105.5668000001499</v>
      </c>
      <c r="P968" s="89">
        <f t="shared" si="15"/>
        <v>0</v>
      </c>
      <c r="Q968" s="86">
        <v>43882</v>
      </c>
      <c r="R968" s="90"/>
      <c r="S968" s="90">
        <v>12862918.969953099</v>
      </c>
      <c r="T968" s="3"/>
      <c r="U968" s="91"/>
      <c r="V968" s="92"/>
      <c r="W968" s="91">
        <v>1.7274165804337799E-2</v>
      </c>
      <c r="X968" s="92"/>
      <c r="Y968" s="91">
        <v>-1.7138770051133199E-2</v>
      </c>
      <c r="Z968" s="92"/>
      <c r="AA968" s="91">
        <v>3.3661491415841703E-2</v>
      </c>
      <c r="AB968" s="92"/>
      <c r="AC968" s="91"/>
      <c r="AD968" s="92"/>
      <c r="AE968" s="91"/>
      <c r="AF968" s="93"/>
      <c r="AG968" s="91">
        <v>-2.5553481646056801E-4</v>
      </c>
      <c r="AH968" s="92"/>
      <c r="AI968" s="91">
        <v>1.15101325536671E-3</v>
      </c>
      <c r="AJ968" s="92"/>
      <c r="AK968" s="91">
        <v>7.9209943611203898E-2</v>
      </c>
      <c r="AL968" s="91">
        <v>4.38115310553258E-2</v>
      </c>
      <c r="AM968" s="92"/>
      <c r="AN968" s="3"/>
      <c r="AO968" s="94">
        <v>1.1163921853949399E-2</v>
      </c>
      <c r="AP968" s="94">
        <v>-1.8668854528186798E-2</v>
      </c>
      <c r="AQ968" s="94">
        <v>2.9449524119627299E-2</v>
      </c>
      <c r="AR968" s="94">
        <v>-6.9382735252511304E-2</v>
      </c>
      <c r="AS968" s="95">
        <v>7</v>
      </c>
      <c r="AT968" s="95">
        <v>5</v>
      </c>
      <c r="AU968" s="95">
        <v>7</v>
      </c>
      <c r="AV968" s="96">
        <v>5</v>
      </c>
      <c r="AW968" s="3"/>
      <c r="AX968" s="97">
        <v>5.39079006607062E-2</v>
      </c>
      <c r="AY968" s="98">
        <v>0.129629879745153</v>
      </c>
      <c r="AZ968" s="98">
        <v>0.55765629870256805</v>
      </c>
      <c r="BA968" s="98">
        <v>0.16953979097456801</v>
      </c>
      <c r="BB968" s="89">
        <v>5.5565984971053702E-3</v>
      </c>
      <c r="BC968" s="99">
        <v>-11.0013524284441</v>
      </c>
      <c r="BD968" s="86">
        <v>43882</v>
      </c>
      <c r="BE968" s="86">
        <v>43915</v>
      </c>
      <c r="BF968" s="95"/>
      <c r="BG968" s="86"/>
      <c r="BH968" s="3"/>
    </row>
    <row r="969" spans="1:60" x14ac:dyDescent="0.25">
      <c r="A969" s="3"/>
      <c r="B969" s="81" t="s">
        <v>2004</v>
      </c>
      <c r="C969" s="81" t="s">
        <v>5237</v>
      </c>
      <c r="D969" s="81" t="s">
        <v>816</v>
      </c>
      <c r="E969" s="82" t="s">
        <v>1163</v>
      </c>
      <c r="F969" s="82" t="s">
        <v>1116</v>
      </c>
      <c r="G969" s="83" t="s">
        <v>1120</v>
      </c>
      <c r="H969" s="84" t="s">
        <v>1132</v>
      </c>
      <c r="I969" s="85" t="s">
        <v>3480</v>
      </c>
      <c r="J969" s="85" t="s">
        <v>5238</v>
      </c>
      <c r="K969" s="3"/>
      <c r="L969" s="86">
        <v>44028</v>
      </c>
      <c r="M969" s="87"/>
      <c r="N969" s="88"/>
      <c r="O969" s="88">
        <v>1128.50669999979</v>
      </c>
      <c r="P969" s="89">
        <f t="shared" si="15"/>
        <v>0</v>
      </c>
      <c r="Q969" s="86">
        <v>43882</v>
      </c>
      <c r="R969" s="90"/>
      <c r="S969" s="90">
        <v>303385.79082226602</v>
      </c>
      <c r="T969" s="3"/>
      <c r="U969" s="91"/>
      <c r="V969" s="92"/>
      <c r="W969" s="91">
        <v>1.80418426625693E-2</v>
      </c>
      <c r="X969" s="92"/>
      <c r="Y969" s="91">
        <v>-1.2500369101871901E-2</v>
      </c>
      <c r="Z969" s="92"/>
      <c r="AA969" s="91">
        <v>4.3534662008823902E-2</v>
      </c>
      <c r="AB969" s="92"/>
      <c r="AC969" s="91"/>
      <c r="AD969" s="92"/>
      <c r="AE969" s="91"/>
      <c r="AF969" s="93"/>
      <c r="AG969" s="91">
        <v>1.6059049448813301E-4</v>
      </c>
      <c r="AH969" s="92"/>
      <c r="AI969" s="91">
        <v>6.3205696733348296E-3</v>
      </c>
      <c r="AJ969" s="92"/>
      <c r="AK969" s="91">
        <v>0.103604900001374</v>
      </c>
      <c r="AL969" s="91">
        <v>5.1574742308730499E-2</v>
      </c>
      <c r="AM969" s="92"/>
      <c r="AN969" s="3"/>
      <c r="AO969" s="94">
        <v>1.1190195558810999E-2</v>
      </c>
      <c r="AP969" s="94">
        <v>-1.86432380514816E-2</v>
      </c>
      <c r="AQ969" s="94">
        <v>3.0253263757913401E-2</v>
      </c>
      <c r="AR969" s="94">
        <v>-6.8632092673433398E-2</v>
      </c>
      <c r="AS969" s="95">
        <v>8</v>
      </c>
      <c r="AT969" s="95">
        <v>4</v>
      </c>
      <c r="AU969" s="95">
        <v>7</v>
      </c>
      <c r="AV969" s="96">
        <v>5</v>
      </c>
      <c r="AW969" s="3"/>
      <c r="AX969" s="97">
        <v>5.3921954574470903E-2</v>
      </c>
      <c r="AY969" s="98">
        <v>0.29811151665126101</v>
      </c>
      <c r="AZ969" s="98">
        <v>0.58866933687386302</v>
      </c>
      <c r="BA969" s="98">
        <v>0.391990481783068</v>
      </c>
      <c r="BB969" s="89">
        <v>5.5582286907247197E-3</v>
      </c>
      <c r="BC969" s="99">
        <v>-10.924924061138899</v>
      </c>
      <c r="BD969" s="86">
        <v>43882</v>
      </c>
      <c r="BE969" s="86">
        <v>43915</v>
      </c>
      <c r="BF969" s="95"/>
      <c r="BG969" s="86"/>
      <c r="BH969" s="3"/>
    </row>
    <row r="970" spans="1:60" x14ac:dyDescent="0.25">
      <c r="A970" s="3"/>
      <c r="B970" s="81" t="s">
        <v>2005</v>
      </c>
      <c r="C970" s="81" t="s">
        <v>5239</v>
      </c>
      <c r="D970" s="81" t="s">
        <v>817</v>
      </c>
      <c r="E970" s="82" t="s">
        <v>1161</v>
      </c>
      <c r="F970" s="82" t="s">
        <v>1116</v>
      </c>
      <c r="G970" s="83" t="s">
        <v>1120</v>
      </c>
      <c r="H970" s="84" t="s">
        <v>1133</v>
      </c>
      <c r="I970" s="85" t="s">
        <v>3480</v>
      </c>
      <c r="J970" s="85" t="s">
        <v>5240</v>
      </c>
      <c r="K970" s="3"/>
      <c r="L970" s="86">
        <v>44028</v>
      </c>
      <c r="M970" s="87"/>
      <c r="N970" s="88"/>
      <c r="O970" s="88">
        <v>1189.10270000063</v>
      </c>
      <c r="P970" s="89">
        <f t="shared" si="15"/>
        <v>0</v>
      </c>
      <c r="Q970" s="86">
        <v>43882</v>
      </c>
      <c r="R970" s="90"/>
      <c r="S970" s="90">
        <v>2416564.6372343702</v>
      </c>
      <c r="T970" s="3"/>
      <c r="U970" s="91"/>
      <c r="V970" s="92"/>
      <c r="W970" s="91">
        <v>2.46564940571261E-2</v>
      </c>
      <c r="X970" s="92"/>
      <c r="Y970" s="91">
        <v>-3.0817874047897899E-2</v>
      </c>
      <c r="Z970" s="92"/>
      <c r="AA970" s="91">
        <v>7.0692508972570095E-2</v>
      </c>
      <c r="AB970" s="92"/>
      <c r="AC970" s="91">
        <v>0.13331372190441501</v>
      </c>
      <c r="AD970" s="92"/>
      <c r="AE970" s="91"/>
      <c r="AF970" s="93"/>
      <c r="AG970" s="91">
        <v>-2.64003560914716E-4</v>
      </c>
      <c r="AH970" s="92"/>
      <c r="AI970" s="91">
        <v>2.3346543312072802E-3</v>
      </c>
      <c r="AJ970" s="92"/>
      <c r="AK970" s="91">
        <v>0.12959672215409199</v>
      </c>
      <c r="AL970" s="91">
        <v>5.1718098749916001E-2</v>
      </c>
      <c r="AM970" s="92"/>
      <c r="AN970" s="3"/>
      <c r="AO970" s="94">
        <v>2.019330991061E-2</v>
      </c>
      <c r="AP970" s="94">
        <v>-3.27052238426404E-2</v>
      </c>
      <c r="AQ970" s="94">
        <v>5.7653036063129499E-2</v>
      </c>
      <c r="AR970" s="94">
        <v>-0.105450326640566</v>
      </c>
      <c r="AS970" s="95">
        <v>7</v>
      </c>
      <c r="AT970" s="95">
        <v>5</v>
      </c>
      <c r="AU970" s="95">
        <v>7</v>
      </c>
      <c r="AV970" s="96">
        <v>5</v>
      </c>
      <c r="AW970" s="3"/>
      <c r="AX970" s="97">
        <v>9.3501042247225996E-2</v>
      </c>
      <c r="AY970" s="98">
        <v>0.46098253875470602</v>
      </c>
      <c r="AZ970" s="98">
        <v>0.66088175736786103</v>
      </c>
      <c r="BA970" s="98">
        <v>0.622529413910343</v>
      </c>
      <c r="BB970" s="89">
        <v>9.6279259645780293E-3</v>
      </c>
      <c r="BC970" s="99">
        <v>-17.310052361339299</v>
      </c>
      <c r="BD970" s="86">
        <v>43882</v>
      </c>
      <c r="BE970" s="86">
        <v>43914</v>
      </c>
      <c r="BF970" s="95"/>
      <c r="BG970" s="86"/>
      <c r="BH970" s="3"/>
    </row>
    <row r="971" spans="1:60" x14ac:dyDescent="0.25">
      <c r="A971" s="3"/>
      <c r="B971" s="81" t="s">
        <v>2006</v>
      </c>
      <c r="C971" s="81" t="s">
        <v>5241</v>
      </c>
      <c r="D971" s="81" t="s">
        <v>817</v>
      </c>
      <c r="E971" s="82" t="s">
        <v>1249</v>
      </c>
      <c r="F971" s="82" t="s">
        <v>1116</v>
      </c>
      <c r="G971" s="83" t="s">
        <v>1120</v>
      </c>
      <c r="H971" s="84" t="s">
        <v>1133</v>
      </c>
      <c r="I971" s="85" t="s">
        <v>3480</v>
      </c>
      <c r="J971" s="85" t="s">
        <v>5242</v>
      </c>
      <c r="K971" s="3"/>
      <c r="L971" s="86">
        <v>44028</v>
      </c>
      <c r="M971" s="87"/>
      <c r="N971" s="88"/>
      <c r="O971" s="88">
        <v>1212.78360000066</v>
      </c>
      <c r="P971" s="89">
        <f t="shared" si="15"/>
        <v>0</v>
      </c>
      <c r="Q971" s="86">
        <v>43882</v>
      </c>
      <c r="R971" s="90"/>
      <c r="S971" s="90">
        <v>671719.93719726603</v>
      </c>
      <c r="T971" s="3"/>
      <c r="U971" s="91"/>
      <c r="V971" s="92"/>
      <c r="W971" s="91">
        <v>2.4849698795151198E-2</v>
      </c>
      <c r="X971" s="92"/>
      <c r="Y971" s="91">
        <v>-2.9676422406737402E-2</v>
      </c>
      <c r="Z971" s="92"/>
      <c r="AA971" s="91">
        <v>7.3240103520220104E-2</v>
      </c>
      <c r="AB971" s="92"/>
      <c r="AC971" s="91">
        <v>0.13657356405747101</v>
      </c>
      <c r="AD971" s="92"/>
      <c r="AE971" s="91"/>
      <c r="AF971" s="93"/>
      <c r="AG971" s="91">
        <v>-1.59988841915037E-4</v>
      </c>
      <c r="AH971" s="92"/>
      <c r="AI971" s="91">
        <v>3.62619150837418E-3</v>
      </c>
      <c r="AJ971" s="92"/>
      <c r="AK971" s="91">
        <v>0.15552070000019699</v>
      </c>
      <c r="AL971" s="91">
        <v>6.2916483950175503E-2</v>
      </c>
      <c r="AM971" s="92"/>
      <c r="AN971" s="3"/>
      <c r="AO971" s="94">
        <v>2.0199875465550601E-2</v>
      </c>
      <c r="AP971" s="94">
        <v>-3.2698897448426599E-2</v>
      </c>
      <c r="AQ971" s="94">
        <v>5.7859999338688801E-2</v>
      </c>
      <c r="AR971" s="94">
        <v>-0.10526990642028999</v>
      </c>
      <c r="AS971" s="95">
        <v>7</v>
      </c>
      <c r="AT971" s="95">
        <v>5</v>
      </c>
      <c r="AU971" s="95">
        <v>7</v>
      </c>
      <c r="AV971" s="96">
        <v>5</v>
      </c>
      <c r="AW971" s="3"/>
      <c r="AX971" s="97">
        <v>9.3503411480487603E-2</v>
      </c>
      <c r="AY971" s="98">
        <v>0.486104915975829</v>
      </c>
      <c r="AZ971" s="98">
        <v>0.66867427706893101</v>
      </c>
      <c r="BA971" s="98">
        <v>0.65698279198022602</v>
      </c>
      <c r="BB971" s="89">
        <v>9.6282422525473497E-3</v>
      </c>
      <c r="BC971" s="99">
        <v>-17.292845978517999</v>
      </c>
      <c r="BD971" s="86">
        <v>43882</v>
      </c>
      <c r="BE971" s="86">
        <v>43914</v>
      </c>
      <c r="BF971" s="95"/>
      <c r="BG971" s="86"/>
      <c r="BH971" s="3"/>
    </row>
    <row r="972" spans="1:60" x14ac:dyDescent="0.25">
      <c r="A972" s="3"/>
      <c r="B972" s="81" t="s">
        <v>2007</v>
      </c>
      <c r="C972" s="81" t="s">
        <v>5243</v>
      </c>
      <c r="D972" s="81" t="s">
        <v>817</v>
      </c>
      <c r="E972" s="82" t="s">
        <v>1250</v>
      </c>
      <c r="F972" s="82" t="s">
        <v>1116</v>
      </c>
      <c r="G972" s="83" t="s">
        <v>1120</v>
      </c>
      <c r="H972" s="84" t="s">
        <v>1133</v>
      </c>
      <c r="I972" s="85" t="s">
        <v>3480</v>
      </c>
      <c r="J972" s="85" t="s">
        <v>5244</v>
      </c>
      <c r="K972" s="3"/>
      <c r="L972" s="86">
        <v>44028</v>
      </c>
      <c r="M972" s="87"/>
      <c r="N972" s="88"/>
      <c r="O972" s="88">
        <v>1187.0887000002001</v>
      </c>
      <c r="P972" s="89">
        <f t="shared" si="15"/>
        <v>0</v>
      </c>
      <c r="Q972" s="86">
        <v>43882</v>
      </c>
      <c r="R972" s="90"/>
      <c r="S972" s="90">
        <v>10840298.333718801</v>
      </c>
      <c r="T972" s="3"/>
      <c r="U972" s="91"/>
      <c r="V972" s="92"/>
      <c r="W972" s="91">
        <v>2.48497097509244E-2</v>
      </c>
      <c r="X972" s="92"/>
      <c r="Y972" s="91">
        <v>-2.9676380348064399E-2</v>
      </c>
      <c r="Z972" s="92"/>
      <c r="AA972" s="91">
        <v>7.3240084544522702E-2</v>
      </c>
      <c r="AB972" s="92"/>
      <c r="AC972" s="91"/>
      <c r="AD972" s="92"/>
      <c r="AE972" s="91"/>
      <c r="AF972" s="93"/>
      <c r="AG972" s="91">
        <v>-1.6000424329831701E-4</v>
      </c>
      <c r="AH972" s="92"/>
      <c r="AI972" s="91">
        <v>3.62615105768782E-3</v>
      </c>
      <c r="AJ972" s="92"/>
      <c r="AK972" s="91">
        <v>0.133858452429267</v>
      </c>
      <c r="AL972" s="91">
        <v>7.3221460934291799E-2</v>
      </c>
      <c r="AM972" s="92"/>
      <c r="AN972" s="3"/>
      <c r="AO972" s="94">
        <v>2.0199953529299802E-2</v>
      </c>
      <c r="AP972" s="94">
        <v>-3.2698869166779297E-2</v>
      </c>
      <c r="AQ972" s="94">
        <v>5.7859922584611902E-2</v>
      </c>
      <c r="AR972" s="94">
        <v>-0.10526999321344201</v>
      </c>
      <c r="AS972" s="95">
        <v>7</v>
      </c>
      <c r="AT972" s="95">
        <v>5</v>
      </c>
      <c r="AU972" s="95">
        <v>7</v>
      </c>
      <c r="AV972" s="96">
        <v>5</v>
      </c>
      <c r="AW972" s="3"/>
      <c r="AX972" s="97">
        <v>9.3503427043906406E-2</v>
      </c>
      <c r="AY972" s="98">
        <v>0.48610377839531799</v>
      </c>
      <c r="AZ972" s="98">
        <v>0.66867397896749003</v>
      </c>
      <c r="BA972" s="98">
        <v>0.656981159877432</v>
      </c>
      <c r="BB972" s="89">
        <v>9.6282438957678105E-3</v>
      </c>
      <c r="BC972" s="99">
        <v>-17.2928442499542</v>
      </c>
      <c r="BD972" s="86">
        <v>43882</v>
      </c>
      <c r="BE972" s="86">
        <v>43914</v>
      </c>
      <c r="BF972" s="95"/>
      <c r="BG972" s="86"/>
      <c r="BH972" s="3"/>
    </row>
    <row r="973" spans="1:60" x14ac:dyDescent="0.25">
      <c r="A973" s="3"/>
      <c r="B973" s="81" t="s">
        <v>2008</v>
      </c>
      <c r="C973" s="81" t="s">
        <v>5245</v>
      </c>
      <c r="D973" s="81" t="s">
        <v>817</v>
      </c>
      <c r="E973" s="82" t="s">
        <v>1163</v>
      </c>
      <c r="F973" s="82" t="s">
        <v>1116</v>
      </c>
      <c r="G973" s="83" t="s">
        <v>1120</v>
      </c>
      <c r="H973" s="84" t="s">
        <v>1133</v>
      </c>
      <c r="I973" s="85" t="s">
        <v>3480</v>
      </c>
      <c r="J973" s="85" t="s">
        <v>5246</v>
      </c>
      <c r="K973" s="3"/>
      <c r="L973" s="86">
        <v>44028</v>
      </c>
      <c r="M973" s="87"/>
      <c r="N973" s="88"/>
      <c r="O973" s="88">
        <v>1210.9860999994</v>
      </c>
      <c r="P973" s="89">
        <f t="shared" si="15"/>
        <v>0</v>
      </c>
      <c r="Q973" s="86">
        <v>43882</v>
      </c>
      <c r="R973" s="90"/>
      <c r="S973" s="90">
        <v>1112921.02645898</v>
      </c>
      <c r="T973" s="3"/>
      <c r="U973" s="91"/>
      <c r="V973" s="92"/>
      <c r="W973" s="91">
        <v>2.55747229257395E-2</v>
      </c>
      <c r="X973" s="92"/>
      <c r="Y973" s="91">
        <v>-2.5383944556779201E-2</v>
      </c>
      <c r="Z973" s="92"/>
      <c r="AA973" s="91">
        <v>8.2847819809103398E-2</v>
      </c>
      <c r="AB973" s="92"/>
      <c r="AC973" s="91">
        <v>0.157076404364489</v>
      </c>
      <c r="AD973" s="92"/>
      <c r="AE973" s="91"/>
      <c r="AF973" s="93"/>
      <c r="AG973" s="91">
        <v>2.30206356718554E-4</v>
      </c>
      <c r="AH973" s="92"/>
      <c r="AI973" s="91">
        <v>8.4839307764923398E-3</v>
      </c>
      <c r="AJ973" s="92"/>
      <c r="AK973" s="91">
        <v>0.157923499999015</v>
      </c>
      <c r="AL973" s="91">
        <v>6.6972447617445099E-2</v>
      </c>
      <c r="AM973" s="92"/>
      <c r="AN973" s="3"/>
      <c r="AO973" s="94">
        <v>2.02248684017832E-2</v>
      </c>
      <c r="AP973" s="94">
        <v>-3.2675306666533302E-2</v>
      </c>
      <c r="AQ973" s="94">
        <v>5.8636257994294297E-2</v>
      </c>
      <c r="AR973" s="94">
        <v>-0.104593231938488</v>
      </c>
      <c r="AS973" s="95">
        <v>8</v>
      </c>
      <c r="AT973" s="95">
        <v>4</v>
      </c>
      <c r="AU973" s="95">
        <v>7</v>
      </c>
      <c r="AV973" s="96">
        <v>5</v>
      </c>
      <c r="AW973" s="3"/>
      <c r="AX973" s="97">
        <v>9.3512999652448303E-2</v>
      </c>
      <c r="AY973" s="98">
        <v>0.58081066283921201</v>
      </c>
      <c r="AZ973" s="98">
        <v>0.69805390908095399</v>
      </c>
      <c r="BA973" s="98">
        <v>0.78734503132181999</v>
      </c>
      <c r="BB973" s="89">
        <v>9.6295010119138193E-3</v>
      </c>
      <c r="BC973" s="99">
        <v>-17.228273718355901</v>
      </c>
      <c r="BD973" s="86">
        <v>43882</v>
      </c>
      <c r="BE973" s="86">
        <v>43914</v>
      </c>
      <c r="BF973" s="95"/>
      <c r="BG973" s="86"/>
      <c r="BH973" s="3"/>
    </row>
    <row r="974" spans="1:60" x14ac:dyDescent="0.25">
      <c r="A974" s="3"/>
      <c r="B974" s="81" t="s">
        <v>2009</v>
      </c>
      <c r="C974" s="81" t="s">
        <v>5247</v>
      </c>
      <c r="D974" s="81" t="s">
        <v>818</v>
      </c>
      <c r="E974" s="82" t="s">
        <v>1161</v>
      </c>
      <c r="F974" s="82" t="s">
        <v>1116</v>
      </c>
      <c r="G974" s="83" t="s">
        <v>1121</v>
      </c>
      <c r="H974" s="84" t="s">
        <v>1134</v>
      </c>
      <c r="I974" s="85" t="s">
        <v>3651</v>
      </c>
      <c r="J974" s="85" t="s">
        <v>5248</v>
      </c>
      <c r="K974" s="3"/>
      <c r="L974" s="86">
        <v>44028</v>
      </c>
      <c r="M974" s="87"/>
      <c r="N974" s="88"/>
      <c r="O974" s="88">
        <v>891144.262840271</v>
      </c>
      <c r="P974" s="89">
        <f t="shared" si="15"/>
        <v>0</v>
      </c>
      <c r="Q974" s="86">
        <v>43880</v>
      </c>
      <c r="R974" s="90"/>
      <c r="S974" s="90">
        <v>983582.90920800797</v>
      </c>
      <c r="T974" s="3"/>
      <c r="U974" s="91"/>
      <c r="V974" s="92"/>
      <c r="W974" s="91">
        <v>5.91649837606383E-2</v>
      </c>
      <c r="X974" s="92"/>
      <c r="Y974" s="91">
        <v>-6.2004846017807702E-2</v>
      </c>
      <c r="Z974" s="92"/>
      <c r="AA974" s="91">
        <v>0.12428643028761099</v>
      </c>
      <c r="AB974" s="92"/>
      <c r="AC974" s="91">
        <v>0.156790866009105</v>
      </c>
      <c r="AD974" s="92"/>
      <c r="AE974" s="91">
        <v>0.147514483465784</v>
      </c>
      <c r="AF974" s="93"/>
      <c r="AG974" s="91">
        <v>1.14428542183305E-2</v>
      </c>
      <c r="AH974" s="92"/>
      <c r="AI974" s="91">
        <v>-6.3892664293234702E-3</v>
      </c>
      <c r="AJ974" s="92"/>
      <c r="AK974" s="91">
        <v>0.65571108574280501</v>
      </c>
      <c r="AL974" s="91">
        <v>7.4734653904670295E-2</v>
      </c>
      <c r="AM974" s="92"/>
      <c r="AN974" s="3"/>
      <c r="AO974" s="94">
        <v>3.7870247120736202E-2</v>
      </c>
      <c r="AP974" s="94">
        <v>-6.71454173853272E-2</v>
      </c>
      <c r="AQ974" s="94">
        <v>0.14570066849046301</v>
      </c>
      <c r="AR974" s="94">
        <v>-0.13593841038527901</v>
      </c>
      <c r="AS974" s="95">
        <v>8</v>
      </c>
      <c r="AT974" s="95">
        <v>4</v>
      </c>
      <c r="AU974" s="95">
        <v>8</v>
      </c>
      <c r="AV974" s="96">
        <v>4</v>
      </c>
      <c r="AW974" s="3"/>
      <c r="AX974" s="97">
        <v>0.20515035774325999</v>
      </c>
      <c r="AY974" s="98">
        <v>0.46019715135616901</v>
      </c>
      <c r="AZ974" s="98">
        <v>0.99067819596075402</v>
      </c>
      <c r="BA974" s="98">
        <v>0.63205571577145703</v>
      </c>
      <c r="BB974" s="89">
        <v>2.10505042587101E-2</v>
      </c>
      <c r="BC974" s="99">
        <v>-24.317856046458498</v>
      </c>
      <c r="BD974" s="86">
        <v>43880</v>
      </c>
      <c r="BE974" s="86">
        <v>43913</v>
      </c>
      <c r="BF974" s="95"/>
      <c r="BG974" s="86"/>
      <c r="BH974" s="3"/>
    </row>
    <row r="975" spans="1:60" x14ac:dyDescent="0.25">
      <c r="A975" s="3"/>
      <c r="B975" s="81" t="s">
        <v>235</v>
      </c>
      <c r="C975" s="81" t="s">
        <v>5249</v>
      </c>
      <c r="D975" s="81" t="s">
        <v>818</v>
      </c>
      <c r="E975" s="82" t="s">
        <v>1249</v>
      </c>
      <c r="F975" s="82" t="s">
        <v>1116</v>
      </c>
      <c r="G975" s="83" t="s">
        <v>1121</v>
      </c>
      <c r="H975" s="84" t="s">
        <v>1134</v>
      </c>
      <c r="I975" s="85" t="s">
        <v>3651</v>
      </c>
      <c r="J975" s="85" t="s">
        <v>1096</v>
      </c>
      <c r="K975" s="3"/>
      <c r="L975" s="86">
        <v>44028</v>
      </c>
      <c r="M975" s="87"/>
      <c r="N975" s="88"/>
      <c r="O975" s="88">
        <v>892765.63558006298</v>
      </c>
      <c r="P975" s="89">
        <f t="shared" si="15"/>
        <v>0</v>
      </c>
      <c r="Q975" s="86">
        <v>43880</v>
      </c>
      <c r="R975" s="90"/>
      <c r="S975" s="90">
        <v>44240.279266662597</v>
      </c>
      <c r="T975" s="3"/>
      <c r="U975" s="91"/>
      <c r="V975" s="92"/>
      <c r="W975" s="91">
        <v>6.0235743467273999E-2</v>
      </c>
      <c r="X975" s="92"/>
      <c r="Y975" s="91">
        <v>-5.6071033862317599E-2</v>
      </c>
      <c r="Z975" s="92"/>
      <c r="AA975" s="91">
        <v>0.13869678932867799</v>
      </c>
      <c r="AB975" s="92"/>
      <c r="AC975" s="91">
        <v>0.18126741141168201</v>
      </c>
      <c r="AD975" s="92"/>
      <c r="AE975" s="91">
        <v>0.17978968470561099</v>
      </c>
      <c r="AF975" s="93"/>
      <c r="AG975" s="91">
        <v>1.20072328136303E-2</v>
      </c>
      <c r="AH975" s="92"/>
      <c r="AI975" s="91">
        <v>4.8821934433362902E-4</v>
      </c>
      <c r="AJ975" s="92"/>
      <c r="AK975" s="91">
        <v>0.66729963597725195</v>
      </c>
      <c r="AL975" s="91">
        <v>7.5806654700500103E-2</v>
      </c>
      <c r="AM975" s="92"/>
      <c r="AN975" s="3"/>
      <c r="AO975" s="94">
        <v>3.7906486149950097E-2</v>
      </c>
      <c r="AP975" s="94">
        <v>-6.7047838178987199E-2</v>
      </c>
      <c r="AQ975" s="94">
        <v>0.14690382306987901</v>
      </c>
      <c r="AR975" s="94">
        <v>-0.13500425267018701</v>
      </c>
      <c r="AS975" s="95">
        <v>8</v>
      </c>
      <c r="AT975" s="95">
        <v>4</v>
      </c>
      <c r="AU975" s="95">
        <v>8</v>
      </c>
      <c r="AV975" s="96">
        <v>4</v>
      </c>
      <c r="AW975" s="3"/>
      <c r="AX975" s="97">
        <v>0.205097075300291</v>
      </c>
      <c r="AY975" s="98">
        <v>0.52526310227221995</v>
      </c>
      <c r="AZ975" s="98">
        <v>1.0436997763481499</v>
      </c>
      <c r="BA975" s="98">
        <v>0.72310410342197395</v>
      </c>
      <c r="BB975" s="89">
        <v>2.1046199775955801E-2</v>
      </c>
      <c r="BC975" s="99">
        <v>-24.230809237109501</v>
      </c>
      <c r="BD975" s="86">
        <v>43880</v>
      </c>
      <c r="BE975" s="86">
        <v>43913</v>
      </c>
      <c r="BF975" s="95"/>
      <c r="BG975" s="86"/>
      <c r="BH975" s="3"/>
    </row>
    <row r="976" spans="1:60" x14ac:dyDescent="0.25">
      <c r="A976" s="3"/>
      <c r="B976" s="81" t="s">
        <v>2010</v>
      </c>
      <c r="C976" s="81" t="s">
        <v>5250</v>
      </c>
      <c r="D976" s="81" t="s">
        <v>818</v>
      </c>
      <c r="E976" s="82" t="s">
        <v>1163</v>
      </c>
      <c r="F976" s="82" t="s">
        <v>1116</v>
      </c>
      <c r="G976" s="83" t="s">
        <v>1121</v>
      </c>
      <c r="H976" s="84" t="s">
        <v>1134</v>
      </c>
      <c r="I976" s="85" t="s">
        <v>3651</v>
      </c>
      <c r="J976" s="85" t="s">
        <v>5251</v>
      </c>
      <c r="K976" s="3"/>
      <c r="L976" s="86">
        <v>44028</v>
      </c>
      <c r="M976" s="87"/>
      <c r="N976" s="88"/>
      <c r="O976" s="88">
        <v>946983.763050079</v>
      </c>
      <c r="P976" s="89">
        <f t="shared" si="15"/>
        <v>0</v>
      </c>
      <c r="Q976" s="86">
        <v>43880</v>
      </c>
      <c r="R976" s="90"/>
      <c r="S976" s="90">
        <v>271820.864868164</v>
      </c>
      <c r="T976" s="3"/>
      <c r="U976" s="91"/>
      <c r="V976" s="92"/>
      <c r="W976" s="91">
        <v>6.0064356661314398E-2</v>
      </c>
      <c r="X976" s="92"/>
      <c r="Y976" s="91">
        <v>-5.7023619095198201E-2</v>
      </c>
      <c r="Z976" s="92"/>
      <c r="AA976" s="91">
        <v>0.13637548921367901</v>
      </c>
      <c r="AB976" s="92"/>
      <c r="AC976" s="91">
        <v>0.17651796851714599</v>
      </c>
      <c r="AD976" s="92"/>
      <c r="AE976" s="91">
        <v>0.17265186996170101</v>
      </c>
      <c r="AF976" s="93"/>
      <c r="AG976" s="91">
        <v>1.19166053009394E-2</v>
      </c>
      <c r="AH976" s="92"/>
      <c r="AI976" s="91">
        <v>-6.1551046019303602E-4</v>
      </c>
      <c r="AJ976" s="92"/>
      <c r="AK976" s="91">
        <v>0.767094813205767</v>
      </c>
      <c r="AL976" s="91">
        <v>8.4783002646872802E-2</v>
      </c>
      <c r="AM976" s="92"/>
      <c r="AN976" s="3"/>
      <c r="AO976" s="94">
        <v>3.7900484707279199E-2</v>
      </c>
      <c r="AP976" s="94">
        <v>-6.7063612547863194E-2</v>
      </c>
      <c r="AQ976" s="94">
        <v>0.14670982342067901</v>
      </c>
      <c r="AR976" s="94">
        <v>-0.135154305284232</v>
      </c>
      <c r="AS976" s="95">
        <v>8</v>
      </c>
      <c r="AT976" s="95">
        <v>4</v>
      </c>
      <c r="AU976" s="95">
        <v>8</v>
      </c>
      <c r="AV976" s="96">
        <v>4</v>
      </c>
      <c r="AW976" s="3"/>
      <c r="AX976" s="97">
        <v>0.205105693642399</v>
      </c>
      <c r="AY976" s="98">
        <v>0.514786916162848</v>
      </c>
      <c r="AZ976" s="98">
        <v>1.03516522753671</v>
      </c>
      <c r="BA976" s="98">
        <v>0.70841717994517195</v>
      </c>
      <c r="BB976" s="89">
        <v>2.1046897002088401E-2</v>
      </c>
      <c r="BC976" s="99">
        <v>-24.244738457200601</v>
      </c>
      <c r="BD976" s="86">
        <v>43880</v>
      </c>
      <c r="BE976" s="86">
        <v>43913</v>
      </c>
      <c r="BF976" s="95"/>
      <c r="BG976" s="86"/>
      <c r="BH976" s="3"/>
    </row>
    <row r="977" spans="1:60" x14ac:dyDescent="0.25">
      <c r="A977" s="3"/>
      <c r="B977" s="81" t="s">
        <v>2011</v>
      </c>
      <c r="C977" s="81" t="s">
        <v>5252</v>
      </c>
      <c r="D977" s="81" t="s">
        <v>818</v>
      </c>
      <c r="E977" s="82" t="s">
        <v>3455</v>
      </c>
      <c r="F977" s="82" t="s">
        <v>1116</v>
      </c>
      <c r="G977" s="83" t="s">
        <v>1121</v>
      </c>
      <c r="H977" s="84" t="s">
        <v>1134</v>
      </c>
      <c r="I977" s="85" t="s">
        <v>3651</v>
      </c>
      <c r="J977" s="85" t="s">
        <v>1096</v>
      </c>
      <c r="K977" s="3"/>
      <c r="L977" s="86">
        <v>44028</v>
      </c>
      <c r="M977" s="87"/>
      <c r="N977" s="88"/>
      <c r="O977" s="88">
        <v>1019784.51640987</v>
      </c>
      <c r="P977" s="89">
        <f t="shared" si="15"/>
        <v>0</v>
      </c>
      <c r="Q977" s="86">
        <v>44018</v>
      </c>
      <c r="R977" s="90"/>
      <c r="S977" s="90">
        <v>9765.7118410949697</v>
      </c>
      <c r="T977" s="3"/>
      <c r="U977" s="91"/>
      <c r="V977" s="92"/>
      <c r="W977" s="91">
        <v>6.1657948021092999E-2</v>
      </c>
      <c r="X977" s="92"/>
      <c r="Y977" s="91">
        <v>0.34249521530931798</v>
      </c>
      <c r="Z977" s="92"/>
      <c r="AA977" s="91">
        <v>0.52798036691441697</v>
      </c>
      <c r="AB977" s="92"/>
      <c r="AC977" s="91">
        <v>0.60481658833858098</v>
      </c>
      <c r="AD977" s="92"/>
      <c r="AE977" s="91"/>
      <c r="AF977" s="93"/>
      <c r="AG977" s="91">
        <v>1.27554628979851E-2</v>
      </c>
      <c r="AH977" s="92"/>
      <c r="AI977" s="91">
        <v>0.394311326195602</v>
      </c>
      <c r="AJ977" s="92"/>
      <c r="AK977" s="91">
        <v>0.74449098486569698</v>
      </c>
      <c r="AL977" s="91">
        <v>0.24930216266337099</v>
      </c>
      <c r="AM977" s="92"/>
      <c r="AN977" s="3"/>
      <c r="AO977" s="94">
        <v>3.7954269038891701E-2</v>
      </c>
      <c r="AP977" s="94">
        <v>-3.0743765933039E-2</v>
      </c>
      <c r="AQ977" s="94">
        <v>0.140306192692224</v>
      </c>
      <c r="AR977" s="94">
        <v>-0.100971928765794</v>
      </c>
      <c r="AS977" s="95">
        <v>11</v>
      </c>
      <c r="AT977" s="95">
        <v>1</v>
      </c>
      <c r="AU977" s="95">
        <v>8</v>
      </c>
      <c r="AV977" s="96">
        <v>4</v>
      </c>
      <c r="AW977" s="3"/>
      <c r="AX977" s="97">
        <v>0.16631902781897201</v>
      </c>
      <c r="AY977" s="98">
        <v>2.9945678258300199</v>
      </c>
      <c r="AZ977" s="98">
        <v>2.1596707524877301</v>
      </c>
      <c r="BA977" s="98">
        <v>5.0436533271713397</v>
      </c>
      <c r="BB977" s="89">
        <v>1.7228537322535001E-2</v>
      </c>
      <c r="BC977" s="99">
        <v>-10.097192876579401</v>
      </c>
      <c r="BD977" s="86">
        <v>43798</v>
      </c>
      <c r="BE977" s="86">
        <v>43829</v>
      </c>
      <c r="BF977" s="95">
        <v>71</v>
      </c>
      <c r="BG977" s="86">
        <v>43899</v>
      </c>
      <c r="BH977" s="3"/>
    </row>
    <row r="978" spans="1:60" x14ac:dyDescent="0.25">
      <c r="A978" s="3"/>
      <c r="B978" s="81" t="s">
        <v>2012</v>
      </c>
      <c r="C978" s="81" t="s">
        <v>5253</v>
      </c>
      <c r="D978" s="81" t="s">
        <v>819</v>
      </c>
      <c r="E978" s="82" t="s">
        <v>1161</v>
      </c>
      <c r="F978" s="82" t="s">
        <v>1116</v>
      </c>
      <c r="G978" s="83" t="s">
        <v>1123</v>
      </c>
      <c r="H978" s="84" t="s">
        <v>1147</v>
      </c>
      <c r="I978" s="85" t="s">
        <v>3480</v>
      </c>
      <c r="J978" s="85" t="s">
        <v>5254</v>
      </c>
      <c r="K978" s="3"/>
      <c r="L978" s="86">
        <v>44028</v>
      </c>
      <c r="M978" s="87"/>
      <c r="N978" s="88"/>
      <c r="O978" s="88">
        <v>1532.9661999996799</v>
      </c>
      <c r="P978" s="89">
        <f t="shared" si="15"/>
        <v>0</v>
      </c>
      <c r="Q978" s="86">
        <v>43747</v>
      </c>
      <c r="R978" s="90"/>
      <c r="S978" s="90">
        <v>4959150.5517343702</v>
      </c>
      <c r="T978" s="3"/>
      <c r="U978" s="91"/>
      <c r="V978" s="92"/>
      <c r="W978" s="91">
        <v>1.77667064817797E-2</v>
      </c>
      <c r="X978" s="92"/>
      <c r="Y978" s="91">
        <v>2.3268734879820799E-2</v>
      </c>
      <c r="Z978" s="92"/>
      <c r="AA978" s="91">
        <v>2.8209014675667301E-2</v>
      </c>
      <c r="AB978" s="92"/>
      <c r="AC978" s="91">
        <v>0.14089782260634801</v>
      </c>
      <c r="AD978" s="92"/>
      <c r="AE978" s="91">
        <v>0.17549957055045501</v>
      </c>
      <c r="AF978" s="93"/>
      <c r="AG978" s="91">
        <v>-2.2976809641477298E-3</v>
      </c>
      <c r="AH978" s="92"/>
      <c r="AI978" s="91">
        <v>3.3554009700310403E-2</v>
      </c>
      <c r="AJ978" s="92"/>
      <c r="AK978" s="91">
        <v>0.48425569999904799</v>
      </c>
      <c r="AL978" s="91">
        <v>6.2560775255406001E-2</v>
      </c>
      <c r="AM978" s="92"/>
      <c r="AN978" s="3"/>
      <c r="AO978" s="94">
        <v>2.8695622131635901E-2</v>
      </c>
      <c r="AP978" s="94">
        <v>-4.7330470167289598E-2</v>
      </c>
      <c r="AQ978" s="94">
        <v>4.2906502301775597E-2</v>
      </c>
      <c r="AR978" s="94">
        <v>-4.8466948478599101E-2</v>
      </c>
      <c r="AS978" s="95">
        <v>6</v>
      </c>
      <c r="AT978" s="95">
        <v>6</v>
      </c>
      <c r="AU978" s="95">
        <v>7</v>
      </c>
      <c r="AV978" s="96">
        <v>5</v>
      </c>
      <c r="AW978" s="3"/>
      <c r="AX978" s="97">
        <v>7.6524260145233697E-2</v>
      </c>
      <c r="AY978" s="98">
        <v>0.14253069610208499</v>
      </c>
      <c r="AZ978" s="98">
        <v>0.57733178207854496</v>
      </c>
      <c r="BA978" s="98">
        <v>0.18312307495830299</v>
      </c>
      <c r="BB978" s="89">
        <v>7.8445919390742296E-3</v>
      </c>
      <c r="BC978" s="99">
        <v>-11.254794789303601</v>
      </c>
      <c r="BD978" s="86">
        <v>43747</v>
      </c>
      <c r="BE978" s="86">
        <v>43783</v>
      </c>
      <c r="BF978" s="95"/>
      <c r="BG978" s="86"/>
      <c r="BH978" s="3"/>
    </row>
    <row r="979" spans="1:60" x14ac:dyDescent="0.25">
      <c r="A979" s="3"/>
      <c r="B979" s="81" t="s">
        <v>236</v>
      </c>
      <c r="C979" s="81" t="s">
        <v>5255</v>
      </c>
      <c r="D979" s="81" t="s">
        <v>819</v>
      </c>
      <c r="E979" s="82" t="s">
        <v>1249</v>
      </c>
      <c r="F979" s="82" t="s">
        <v>1116</v>
      </c>
      <c r="G979" s="83" t="s">
        <v>1123</v>
      </c>
      <c r="H979" s="84" t="s">
        <v>1147</v>
      </c>
      <c r="I979" s="85" t="s">
        <v>3480</v>
      </c>
      <c r="J979" s="85" t="s">
        <v>1096</v>
      </c>
      <c r="K979" s="3"/>
      <c r="L979" s="86">
        <v>44028</v>
      </c>
      <c r="M979" s="87"/>
      <c r="N979" s="88"/>
      <c r="O979" s="88">
        <v>1416.26329999976</v>
      </c>
      <c r="P979" s="89">
        <f t="shared" si="15"/>
        <v>0</v>
      </c>
      <c r="Q979" s="86">
        <v>43747</v>
      </c>
      <c r="R979" s="90"/>
      <c r="S979" s="90">
        <v>729673.88515820296</v>
      </c>
      <c r="T979" s="3"/>
      <c r="U979" s="91"/>
      <c r="V979" s="92"/>
      <c r="W979" s="91">
        <v>1.8249982613269801E-2</v>
      </c>
      <c r="X979" s="92"/>
      <c r="Y979" s="91">
        <v>2.63046768250206E-2</v>
      </c>
      <c r="Z979" s="92"/>
      <c r="AA979" s="91">
        <v>3.4776530468661797E-2</v>
      </c>
      <c r="AB979" s="92"/>
      <c r="AC979" s="91">
        <v>0.152515593587013</v>
      </c>
      <c r="AD979" s="92"/>
      <c r="AE979" s="91">
        <v>0.19051960441895099</v>
      </c>
      <c r="AF979" s="93"/>
      <c r="AG979" s="91">
        <v>-2.0362931427371201E-3</v>
      </c>
      <c r="AH979" s="92"/>
      <c r="AI979" s="91">
        <v>3.6908940484863699E-2</v>
      </c>
      <c r="AJ979" s="92"/>
      <c r="AK979" s="91">
        <v>0.37778559999947903</v>
      </c>
      <c r="AL979" s="91">
        <v>5.0476756392527002E-2</v>
      </c>
      <c r="AM979" s="92"/>
      <c r="AN979" s="3"/>
      <c r="AO979" s="94">
        <v>2.8715501182887199E-2</v>
      </c>
      <c r="AP979" s="94">
        <v>-4.73120667611511E-2</v>
      </c>
      <c r="AQ979" s="94">
        <v>4.34358193160733E-2</v>
      </c>
      <c r="AR979" s="94">
        <v>-4.7921643407826203E-2</v>
      </c>
      <c r="AS979" s="95">
        <v>6</v>
      </c>
      <c r="AT979" s="95">
        <v>6</v>
      </c>
      <c r="AU979" s="95">
        <v>7</v>
      </c>
      <c r="AV979" s="96">
        <v>5</v>
      </c>
      <c r="AW979" s="3"/>
      <c r="AX979" s="97">
        <v>7.6535773013311006E-2</v>
      </c>
      <c r="AY979" s="98">
        <v>0.222564132229536</v>
      </c>
      <c r="AZ979" s="98">
        <v>0.59829981780603703</v>
      </c>
      <c r="BA979" s="98">
        <v>0.28653198325582702</v>
      </c>
      <c r="BB979" s="89">
        <v>7.8459457754888693E-3</v>
      </c>
      <c r="BC979" s="99">
        <v>-11.1931517253397</v>
      </c>
      <c r="BD979" s="86">
        <v>43747</v>
      </c>
      <c r="BE979" s="86">
        <v>43783</v>
      </c>
      <c r="BF979" s="95"/>
      <c r="BG979" s="86"/>
      <c r="BH979" s="3"/>
    </row>
    <row r="980" spans="1:60" x14ac:dyDescent="0.25">
      <c r="A980" s="3"/>
      <c r="B980" s="81" t="s">
        <v>2013</v>
      </c>
      <c r="C980" s="81" t="s">
        <v>5256</v>
      </c>
      <c r="D980" s="81" t="s">
        <v>819</v>
      </c>
      <c r="E980" s="82" t="s">
        <v>1250</v>
      </c>
      <c r="F980" s="82" t="s">
        <v>1116</v>
      </c>
      <c r="G980" s="83" t="s">
        <v>1123</v>
      </c>
      <c r="H980" s="84" t="s">
        <v>1147</v>
      </c>
      <c r="I980" s="85" t="s">
        <v>3480</v>
      </c>
      <c r="J980" s="85" t="s">
        <v>5257</v>
      </c>
      <c r="K980" s="3"/>
      <c r="L980" s="86">
        <v>44028</v>
      </c>
      <c r="M980" s="87"/>
      <c r="N980" s="88"/>
      <c r="O980" s="88">
        <v>1173.1629000008099</v>
      </c>
      <c r="P980" s="89">
        <f t="shared" si="15"/>
        <v>0</v>
      </c>
      <c r="Q980" s="86">
        <v>43747</v>
      </c>
      <c r="R980" s="90"/>
      <c r="S980" s="90">
        <v>4768783.5567109399</v>
      </c>
      <c r="T980" s="3"/>
      <c r="U980" s="91"/>
      <c r="V980" s="92"/>
      <c r="W980" s="91">
        <v>1.7862663200503399E-2</v>
      </c>
      <c r="X980" s="92"/>
      <c r="Y980" s="91">
        <v>2.3871111541666299E-2</v>
      </c>
      <c r="Z980" s="92"/>
      <c r="AA980" s="91">
        <v>2.9431567494611999E-2</v>
      </c>
      <c r="AB980" s="92"/>
      <c r="AC980" s="91"/>
      <c r="AD980" s="92"/>
      <c r="AE980" s="91"/>
      <c r="AF980" s="93"/>
      <c r="AG980" s="91">
        <v>-2.2457545237557501E-3</v>
      </c>
      <c r="AH980" s="92"/>
      <c r="AI980" s="91">
        <v>3.42195707726205E-2</v>
      </c>
      <c r="AJ980" s="92"/>
      <c r="AK980" s="91">
        <v>0.13655058851145399</v>
      </c>
      <c r="AL980" s="91">
        <v>7.4654060041211806E-2</v>
      </c>
      <c r="AM980" s="92"/>
      <c r="AN980" s="3"/>
      <c r="AO980" s="94">
        <v>2.8699022710497998E-2</v>
      </c>
      <c r="AP980" s="94">
        <v>-4.7327401698567001E-2</v>
      </c>
      <c r="AQ980" s="94">
        <v>4.3011650464905002E-2</v>
      </c>
      <c r="AR980" s="94">
        <v>-4.83738706461736E-2</v>
      </c>
      <c r="AS980" s="95">
        <v>6</v>
      </c>
      <c r="AT980" s="95">
        <v>6</v>
      </c>
      <c r="AU980" s="95">
        <v>7</v>
      </c>
      <c r="AV980" s="96">
        <v>5</v>
      </c>
      <c r="AW980" s="3"/>
      <c r="AX980" s="97">
        <v>7.6526598133568796E-2</v>
      </c>
      <c r="AY980" s="98">
        <v>0.157443472717887</v>
      </c>
      <c r="AZ980" s="98">
        <v>0.58124082963331603</v>
      </c>
      <c r="BA980" s="98">
        <v>0.20235949211837601</v>
      </c>
      <c r="BB980" s="89">
        <v>7.8448620061953994E-3</v>
      </c>
      <c r="BC980" s="99">
        <v>-11.2443804693321</v>
      </c>
      <c r="BD980" s="86">
        <v>43747</v>
      </c>
      <c r="BE980" s="86">
        <v>43783</v>
      </c>
      <c r="BF980" s="95"/>
      <c r="BG980" s="86"/>
      <c r="BH980" s="3"/>
    </row>
    <row r="981" spans="1:60" x14ac:dyDescent="0.25">
      <c r="A981" s="3"/>
      <c r="B981" s="81" t="s">
        <v>2014</v>
      </c>
      <c r="C981" s="81" t="s">
        <v>5258</v>
      </c>
      <c r="D981" s="81" t="s">
        <v>819</v>
      </c>
      <c r="E981" s="82" t="s">
        <v>1163</v>
      </c>
      <c r="F981" s="82" t="s">
        <v>1116</v>
      </c>
      <c r="G981" s="83" t="s">
        <v>1123</v>
      </c>
      <c r="H981" s="84" t="s">
        <v>1147</v>
      </c>
      <c r="I981" s="85" t="s">
        <v>3480</v>
      </c>
      <c r="J981" s="85" t="s">
        <v>5259</v>
      </c>
      <c r="K981" s="3"/>
      <c r="L981" s="86">
        <v>44028</v>
      </c>
      <c r="M981" s="87"/>
      <c r="N981" s="88"/>
      <c r="O981" s="88">
        <v>1508.4455999992799</v>
      </c>
      <c r="P981" s="89">
        <f t="shared" si="15"/>
        <v>0</v>
      </c>
      <c r="Q981" s="86">
        <v>43747</v>
      </c>
      <c r="R981" s="90"/>
      <c r="S981" s="90">
        <v>390384.38812353503</v>
      </c>
      <c r="T981" s="3"/>
      <c r="U981" s="91"/>
      <c r="V981" s="92"/>
      <c r="W981" s="91">
        <v>0</v>
      </c>
      <c r="X981" s="92"/>
      <c r="Y981" s="91">
        <v>1.5136292677198101E-4</v>
      </c>
      <c r="Z981" s="92"/>
      <c r="AA981" s="91">
        <v>-7.7526921795651998E-3</v>
      </c>
      <c r="AB981" s="92"/>
      <c r="AC981" s="91">
        <v>0.10537752706659401</v>
      </c>
      <c r="AD981" s="92"/>
      <c r="AE981" s="91">
        <v>0.142567627082899</v>
      </c>
      <c r="AF981" s="93"/>
      <c r="AG981" s="91">
        <v>0</v>
      </c>
      <c r="AH981" s="92"/>
      <c r="AI981" s="91">
        <v>1.04835129695857E-2</v>
      </c>
      <c r="AJ981" s="92"/>
      <c r="AK981" s="91">
        <v>0.407426800000249</v>
      </c>
      <c r="AL981" s="91">
        <v>5.3918174275167999E-2</v>
      </c>
      <c r="AM981" s="92"/>
      <c r="AN981" s="3"/>
      <c r="AO981" s="94">
        <v>2.8713083722323101E-2</v>
      </c>
      <c r="AP981" s="94">
        <v>-4.7314288965935702E-2</v>
      </c>
      <c r="AQ981" s="94">
        <v>2.73033281191601E-2</v>
      </c>
      <c r="AR981" s="94">
        <v>-3.4994809158888501E-2</v>
      </c>
      <c r="AS981" s="95">
        <v>3</v>
      </c>
      <c r="AT981" s="95">
        <v>4</v>
      </c>
      <c r="AU981" s="95">
        <v>7</v>
      </c>
      <c r="AV981" s="96">
        <v>5</v>
      </c>
      <c r="AW981" s="3"/>
      <c r="AX981" s="97">
        <v>6.3923736211872903E-2</v>
      </c>
      <c r="AY981" s="98">
        <v>-0.41170873970850203</v>
      </c>
      <c r="AZ981" s="98">
        <v>0.456450485769892</v>
      </c>
      <c r="BA981" s="98">
        <v>-0.50420670507628496</v>
      </c>
      <c r="BB981" s="89">
        <v>6.5310741025223296E-3</v>
      </c>
      <c r="BC981" s="99">
        <v>-11.200616051370201</v>
      </c>
      <c r="BD981" s="86">
        <v>43747</v>
      </c>
      <c r="BE981" s="86">
        <v>43783</v>
      </c>
      <c r="BF981" s="95"/>
      <c r="BG981" s="86"/>
      <c r="BH981" s="3"/>
    </row>
    <row r="982" spans="1:60" x14ac:dyDescent="0.25">
      <c r="A982" s="3"/>
      <c r="B982" s="81" t="s">
        <v>2015</v>
      </c>
      <c r="C982" s="81" t="s">
        <v>5260</v>
      </c>
      <c r="D982" s="81" t="s">
        <v>819</v>
      </c>
      <c r="E982" s="82" t="s">
        <v>3455</v>
      </c>
      <c r="F982" s="82" t="s">
        <v>1116</v>
      </c>
      <c r="G982" s="83" t="s">
        <v>1123</v>
      </c>
      <c r="H982" s="84" t="s">
        <v>1147</v>
      </c>
      <c r="I982" s="85" t="s">
        <v>3480</v>
      </c>
      <c r="J982" s="85" t="s">
        <v>1096</v>
      </c>
      <c r="K982" s="3"/>
      <c r="L982" s="86">
        <v>44028</v>
      </c>
      <c r="M982" s="87"/>
      <c r="N982" s="88"/>
      <c r="O982" s="88">
        <v>1235.04499999993</v>
      </c>
      <c r="P982" s="89">
        <f t="shared" si="15"/>
        <v>0</v>
      </c>
      <c r="Q982" s="86">
        <v>43747</v>
      </c>
      <c r="R982" s="90"/>
      <c r="S982" s="90">
        <v>8004564.27623438</v>
      </c>
      <c r="T982" s="3"/>
      <c r="U982" s="91"/>
      <c r="V982" s="92"/>
      <c r="W982" s="91">
        <v>1.9776373068452799E-2</v>
      </c>
      <c r="X982" s="92"/>
      <c r="Y982" s="91">
        <v>3.5944986058893798E-2</v>
      </c>
      <c r="Z982" s="92"/>
      <c r="AA982" s="91">
        <v>5.1787504264211699E-2</v>
      </c>
      <c r="AB982" s="92"/>
      <c r="AC982" s="91">
        <v>0.186743749485759</v>
      </c>
      <c r="AD982" s="92"/>
      <c r="AE982" s="91"/>
      <c r="AF982" s="93"/>
      <c r="AG982" s="91">
        <v>-1.21127199690818E-3</v>
      </c>
      <c r="AH982" s="92"/>
      <c r="AI982" s="91">
        <v>4.7568319749189E-2</v>
      </c>
      <c r="AJ982" s="92"/>
      <c r="AK982" s="91">
        <v>0.217196326131816</v>
      </c>
      <c r="AL982" s="91">
        <v>8.1793214800272795E-2</v>
      </c>
      <c r="AM982" s="92"/>
      <c r="AN982" s="3"/>
      <c r="AO982" s="94">
        <v>2.8748938953867799E-2</v>
      </c>
      <c r="AP982" s="94">
        <v>-4.7280980317736997E-2</v>
      </c>
      <c r="AQ982" s="94">
        <v>4.5107949130397201E-2</v>
      </c>
      <c r="AR982" s="94">
        <v>-4.6953441780715401E-2</v>
      </c>
      <c r="AS982" s="95">
        <v>6</v>
      </c>
      <c r="AT982" s="95">
        <v>6</v>
      </c>
      <c r="AU982" s="95">
        <v>7</v>
      </c>
      <c r="AV982" s="96">
        <v>5</v>
      </c>
      <c r="AW982" s="3"/>
      <c r="AX982" s="97">
        <v>7.6651618930627594E-2</v>
      </c>
      <c r="AY982" s="98">
        <v>0.47756514118600502</v>
      </c>
      <c r="AZ982" s="98">
        <v>0.61616695210341299</v>
      </c>
      <c r="BA982" s="98">
        <v>0.61825861729357701</v>
      </c>
      <c r="BB982" s="89">
        <v>7.8580311008863597E-3</v>
      </c>
      <c r="BC982" s="99">
        <v>-11.0888510134537</v>
      </c>
      <c r="BD982" s="86">
        <v>43747</v>
      </c>
      <c r="BE982" s="86">
        <v>43783</v>
      </c>
      <c r="BF982" s="95"/>
      <c r="BG982" s="86"/>
      <c r="BH982" s="3"/>
    </row>
    <row r="983" spans="1:60" x14ac:dyDescent="0.25">
      <c r="A983" s="3"/>
      <c r="B983" s="81" t="s">
        <v>2016</v>
      </c>
      <c r="C983" s="81" t="s">
        <v>5261</v>
      </c>
      <c r="D983" s="81" t="s">
        <v>820</v>
      </c>
      <c r="E983" s="82" t="s">
        <v>1161</v>
      </c>
      <c r="F983" s="82" t="s">
        <v>1116</v>
      </c>
      <c r="G983" s="83" t="s">
        <v>1121</v>
      </c>
      <c r="H983" s="84" t="s">
        <v>1138</v>
      </c>
      <c r="I983" s="85" t="s">
        <v>3480</v>
      </c>
      <c r="J983" s="85" t="s">
        <v>5262</v>
      </c>
      <c r="K983" s="3"/>
      <c r="L983" s="86">
        <v>44028</v>
      </c>
      <c r="M983" s="87"/>
      <c r="N983" s="88"/>
      <c r="O983" s="88">
        <v>1368.1823999993501</v>
      </c>
      <c r="P983" s="89">
        <f t="shared" si="15"/>
        <v>0</v>
      </c>
      <c r="Q983" s="86">
        <v>43747</v>
      </c>
      <c r="R983" s="90"/>
      <c r="S983" s="90">
        <v>17085695.9230625</v>
      </c>
      <c r="T983" s="3"/>
      <c r="U983" s="91"/>
      <c r="V983" s="92"/>
      <c r="W983" s="91">
        <v>8.4556347665056802E-3</v>
      </c>
      <c r="X983" s="92"/>
      <c r="Y983" s="91">
        <v>7.35504742260673E-3</v>
      </c>
      <c r="Z983" s="92"/>
      <c r="AA983" s="91">
        <v>6.9354831339296704E-3</v>
      </c>
      <c r="AB983" s="92"/>
      <c r="AC983" s="91">
        <v>8.2674475690582797E-2</v>
      </c>
      <c r="AD983" s="92"/>
      <c r="AE983" s="91">
        <v>0.109618971715536</v>
      </c>
      <c r="AF983" s="93"/>
      <c r="AG983" s="91">
        <v>-2.5651130126789199E-3</v>
      </c>
      <c r="AH983" s="92"/>
      <c r="AI983" s="91">
        <v>1.3840314546541801E-2</v>
      </c>
      <c r="AJ983" s="92"/>
      <c r="AK983" s="91">
        <v>0.32122220000019303</v>
      </c>
      <c r="AL983" s="91">
        <v>4.1023261221198502E-2</v>
      </c>
      <c r="AM983" s="92"/>
      <c r="AN983" s="3"/>
      <c r="AO983" s="94">
        <v>2.1322585549569301E-2</v>
      </c>
      <c r="AP983" s="94">
        <v>-3.2616736545605797E-2</v>
      </c>
      <c r="AQ983" s="94">
        <v>2.26291990402387E-2</v>
      </c>
      <c r="AR983" s="94">
        <v>-2.82164672926228E-2</v>
      </c>
      <c r="AS983" s="95">
        <v>6</v>
      </c>
      <c r="AT983" s="95">
        <v>6</v>
      </c>
      <c r="AU983" s="95">
        <v>7</v>
      </c>
      <c r="AV983" s="96">
        <v>5</v>
      </c>
      <c r="AW983" s="3"/>
      <c r="AX983" s="97">
        <v>5.3521354222466497E-2</v>
      </c>
      <c r="AY983" s="98">
        <v>-0.279529698621445</v>
      </c>
      <c r="AZ983" s="98">
        <v>0.49346782949260198</v>
      </c>
      <c r="BA983" s="98">
        <v>-0.357442113226625</v>
      </c>
      <c r="BB983" s="89">
        <v>5.5025521201969201E-3</v>
      </c>
      <c r="BC983" s="99">
        <v>-7.8331734131425002</v>
      </c>
      <c r="BD983" s="86">
        <v>43747</v>
      </c>
      <c r="BE983" s="86">
        <v>43783</v>
      </c>
      <c r="BF983" s="95"/>
      <c r="BG983" s="86"/>
      <c r="BH983" s="3"/>
    </row>
    <row r="984" spans="1:60" x14ac:dyDescent="0.25">
      <c r="A984" s="3"/>
      <c r="B984" s="81" t="s">
        <v>237</v>
      </c>
      <c r="C984" s="81" t="s">
        <v>5263</v>
      </c>
      <c r="D984" s="81" t="s">
        <v>820</v>
      </c>
      <c r="E984" s="82" t="s">
        <v>1249</v>
      </c>
      <c r="F984" s="82" t="s">
        <v>1116</v>
      </c>
      <c r="G984" s="83" t="s">
        <v>1121</v>
      </c>
      <c r="H984" s="84" t="s">
        <v>1138</v>
      </c>
      <c r="I984" s="85" t="s">
        <v>3480</v>
      </c>
      <c r="J984" s="85" t="s">
        <v>1096</v>
      </c>
      <c r="K984" s="3"/>
      <c r="L984" s="86">
        <v>44028</v>
      </c>
      <c r="M984" s="87"/>
      <c r="N984" s="88"/>
      <c r="O984" s="88">
        <v>1348.5318999998301</v>
      </c>
      <c r="P984" s="89">
        <f t="shared" si="15"/>
        <v>0</v>
      </c>
      <c r="Q984" s="86">
        <v>43747</v>
      </c>
      <c r="R984" s="90"/>
      <c r="S984" s="90">
        <v>794793.13015429699</v>
      </c>
      <c r="T984" s="3"/>
      <c r="U984" s="91"/>
      <c r="V984" s="92"/>
      <c r="W984" s="91">
        <v>8.7634137034910999E-3</v>
      </c>
      <c r="X984" s="92"/>
      <c r="Y984" s="91">
        <v>9.2750052008341299E-3</v>
      </c>
      <c r="Z984" s="92"/>
      <c r="AA984" s="91">
        <v>1.0814149522048001E-2</v>
      </c>
      <c r="AB984" s="92"/>
      <c r="AC984" s="91">
        <v>8.9281675376696498E-2</v>
      </c>
      <c r="AD984" s="92"/>
      <c r="AE984" s="91">
        <v>0.11830143089901</v>
      </c>
      <c r="AF984" s="93"/>
      <c r="AG984" s="91">
        <v>-2.3971867722139E-3</v>
      </c>
      <c r="AH984" s="92"/>
      <c r="AI984" s="91">
        <v>1.5954340784446699E-2</v>
      </c>
      <c r="AJ984" s="92"/>
      <c r="AK984" s="91">
        <v>0.30610449999949202</v>
      </c>
      <c r="AL984" s="91">
        <v>3.9295584261708399E-2</v>
      </c>
      <c r="AM984" s="92"/>
      <c r="AN984" s="3"/>
      <c r="AO984" s="94">
        <v>2.1333373440938899E-2</v>
      </c>
      <c r="AP984" s="94">
        <v>-3.2606523904178203E-2</v>
      </c>
      <c r="AQ984" s="94">
        <v>2.29627380304009E-2</v>
      </c>
      <c r="AR984" s="94">
        <v>-2.7908879762435401E-2</v>
      </c>
      <c r="AS984" s="95">
        <v>6</v>
      </c>
      <c r="AT984" s="95">
        <v>6</v>
      </c>
      <c r="AU984" s="95">
        <v>7</v>
      </c>
      <c r="AV984" s="96">
        <v>5</v>
      </c>
      <c r="AW984" s="3"/>
      <c r="AX984" s="97">
        <v>5.3531850782383102E-2</v>
      </c>
      <c r="AY984" s="98">
        <v>-0.21240309906624999</v>
      </c>
      <c r="AZ984" s="98">
        <v>0.50588296150999701</v>
      </c>
      <c r="BA984" s="98">
        <v>-0.272085979574058</v>
      </c>
      <c r="BB984" s="89">
        <v>5.5037027232719997E-3</v>
      </c>
      <c r="BC984" s="99">
        <v>-7.7981692535904603</v>
      </c>
      <c r="BD984" s="86">
        <v>43747</v>
      </c>
      <c r="BE984" s="86">
        <v>43783</v>
      </c>
      <c r="BF984" s="95"/>
      <c r="BG984" s="86"/>
      <c r="BH984" s="3"/>
    </row>
    <row r="985" spans="1:60" x14ac:dyDescent="0.25">
      <c r="A985" s="3"/>
      <c r="B985" s="81" t="s">
        <v>2017</v>
      </c>
      <c r="C985" s="81" t="s">
        <v>5264</v>
      </c>
      <c r="D985" s="81" t="s">
        <v>820</v>
      </c>
      <c r="E985" s="82" t="s">
        <v>1250</v>
      </c>
      <c r="F985" s="82" t="s">
        <v>1116</v>
      </c>
      <c r="G985" s="83" t="s">
        <v>1121</v>
      </c>
      <c r="H985" s="84" t="s">
        <v>1138</v>
      </c>
      <c r="I985" s="85" t="s">
        <v>3480</v>
      </c>
      <c r="J985" s="85" t="s">
        <v>5265</v>
      </c>
      <c r="K985" s="3"/>
      <c r="L985" s="86">
        <v>44028</v>
      </c>
      <c r="M985" s="87"/>
      <c r="N985" s="88"/>
      <c r="O985" s="88">
        <v>1112.8734000008601</v>
      </c>
      <c r="P985" s="89">
        <f t="shared" si="15"/>
        <v>0</v>
      </c>
      <c r="Q985" s="86">
        <v>43747</v>
      </c>
      <c r="R985" s="90"/>
      <c r="S985" s="90">
        <v>4902257.8248906201</v>
      </c>
      <c r="T985" s="3"/>
      <c r="U985" s="91"/>
      <c r="V985" s="92"/>
      <c r="W985" s="91">
        <v>8.5507373569271294E-3</v>
      </c>
      <c r="X985" s="92"/>
      <c r="Y985" s="91">
        <v>7.9480701078864496E-3</v>
      </c>
      <c r="Z985" s="92"/>
      <c r="AA985" s="91">
        <v>8.1327535299351404E-3</v>
      </c>
      <c r="AB985" s="92"/>
      <c r="AC985" s="91"/>
      <c r="AD985" s="92"/>
      <c r="AE985" s="91"/>
      <c r="AF985" s="93"/>
      <c r="AG985" s="91">
        <v>-2.5132387372650599E-3</v>
      </c>
      <c r="AH985" s="92"/>
      <c r="AI985" s="91">
        <v>1.44932689308916E-2</v>
      </c>
      <c r="AJ985" s="92"/>
      <c r="AK985" s="91">
        <v>7.4911269248332205E-2</v>
      </c>
      <c r="AL985" s="91">
        <v>4.14707963554974E-2</v>
      </c>
      <c r="AM985" s="92"/>
      <c r="AN985" s="3"/>
      <c r="AO985" s="94">
        <v>2.1325855743270901E-2</v>
      </c>
      <c r="AP985" s="94">
        <v>-3.2613513340038501E-2</v>
      </c>
      <c r="AQ985" s="94">
        <v>2.2732263007128502E-2</v>
      </c>
      <c r="AR985" s="94">
        <v>-2.81214328733768E-2</v>
      </c>
      <c r="AS985" s="95">
        <v>6</v>
      </c>
      <c r="AT985" s="95">
        <v>6</v>
      </c>
      <c r="AU985" s="95">
        <v>7</v>
      </c>
      <c r="AV985" s="96">
        <v>5</v>
      </c>
      <c r="AW985" s="3"/>
      <c r="AX985" s="97">
        <v>5.3524469265976198E-2</v>
      </c>
      <c r="AY985" s="98">
        <v>-0.25880816661765499</v>
      </c>
      <c r="AZ985" s="98">
        <v>0.497300153162541</v>
      </c>
      <c r="BA985" s="98">
        <v>-0.33112575649011</v>
      </c>
      <c r="BB985" s="89">
        <v>5.5028944430250701E-3</v>
      </c>
      <c r="BC985" s="99">
        <v>-7.8223542768973902</v>
      </c>
      <c r="BD985" s="86">
        <v>43747</v>
      </c>
      <c r="BE985" s="86">
        <v>43783</v>
      </c>
      <c r="BF985" s="95"/>
      <c r="BG985" s="86"/>
      <c r="BH985" s="3"/>
    </row>
    <row r="986" spans="1:60" x14ac:dyDescent="0.25">
      <c r="A986" s="3"/>
      <c r="B986" s="81" t="s">
        <v>2018</v>
      </c>
      <c r="C986" s="81" t="s">
        <v>5266</v>
      </c>
      <c r="D986" s="81" t="s">
        <v>820</v>
      </c>
      <c r="E986" s="82" t="s">
        <v>1163</v>
      </c>
      <c r="F986" s="82" t="s">
        <v>1116</v>
      </c>
      <c r="G986" s="83" t="s">
        <v>1121</v>
      </c>
      <c r="H986" s="84" t="s">
        <v>1138</v>
      </c>
      <c r="I986" s="85" t="s">
        <v>3480</v>
      </c>
      <c r="J986" s="85" t="s">
        <v>5267</v>
      </c>
      <c r="K986" s="3"/>
      <c r="L986" s="86">
        <v>44028</v>
      </c>
      <c r="M986" s="87"/>
      <c r="N986" s="88"/>
      <c r="O986" s="88">
        <v>1393.1018000003</v>
      </c>
      <c r="P986" s="89">
        <f t="shared" si="15"/>
        <v>0</v>
      </c>
      <c r="Q986" s="86">
        <v>43747</v>
      </c>
      <c r="R986" s="90"/>
      <c r="S986" s="90">
        <v>1741354.6033007801</v>
      </c>
      <c r="T986" s="3"/>
      <c r="U986" s="91"/>
      <c r="V986" s="92"/>
      <c r="W986" s="91">
        <v>8.8360655481665197E-3</v>
      </c>
      <c r="X986" s="92"/>
      <c r="Y986" s="91">
        <v>9.7292421451129502E-3</v>
      </c>
      <c r="Z986" s="92"/>
      <c r="AA986" s="91">
        <v>1.17330276152643E-2</v>
      </c>
      <c r="AB986" s="92"/>
      <c r="AC986" s="91">
        <v>9.0921526159945601E-2</v>
      </c>
      <c r="AD986" s="92"/>
      <c r="AE986" s="91">
        <v>0.120468812174367</v>
      </c>
      <c r="AF986" s="93"/>
      <c r="AG986" s="91">
        <v>-2.3575324667035602E-3</v>
      </c>
      <c r="AH986" s="92"/>
      <c r="AI986" s="91">
        <v>1.6454520105980901E-2</v>
      </c>
      <c r="AJ986" s="92"/>
      <c r="AK986" s="91">
        <v>0.35021590000018499</v>
      </c>
      <c r="AL986" s="91">
        <v>4.4289912772001103E-2</v>
      </c>
      <c r="AM986" s="92"/>
      <c r="AN986" s="3"/>
      <c r="AO986" s="94">
        <v>2.1335911398637102E-2</v>
      </c>
      <c r="AP986" s="94">
        <v>-3.2604125583929999E-2</v>
      </c>
      <c r="AQ986" s="94">
        <v>2.3041564636514501E-2</v>
      </c>
      <c r="AR986" s="94">
        <v>-2.7836123563247401E-2</v>
      </c>
      <c r="AS986" s="95">
        <v>6</v>
      </c>
      <c r="AT986" s="95">
        <v>6</v>
      </c>
      <c r="AU986" s="95">
        <v>7</v>
      </c>
      <c r="AV986" s="96">
        <v>5</v>
      </c>
      <c r="AW986" s="3"/>
      <c r="AX986" s="97">
        <v>5.3534399799027597E-2</v>
      </c>
      <c r="AY986" s="98">
        <v>-0.19650290525737499</v>
      </c>
      <c r="AZ986" s="98">
        <v>0.50882413394356296</v>
      </c>
      <c r="BA986" s="98">
        <v>-0.25182295408785599</v>
      </c>
      <c r="BB986" s="89">
        <v>5.5039816781663796E-3</v>
      </c>
      <c r="BC986" s="99">
        <v>-7.78989015731349</v>
      </c>
      <c r="BD986" s="86">
        <v>43747</v>
      </c>
      <c r="BE986" s="86">
        <v>43783</v>
      </c>
      <c r="BF986" s="95"/>
      <c r="BG986" s="86"/>
      <c r="BH986" s="3"/>
    </row>
    <row r="987" spans="1:60" x14ac:dyDescent="0.25">
      <c r="A987" s="3"/>
      <c r="B987" s="81" t="s">
        <v>2019</v>
      </c>
      <c r="C987" s="81" t="s">
        <v>5268</v>
      </c>
      <c r="D987" s="81" t="s">
        <v>820</v>
      </c>
      <c r="E987" s="82" t="s">
        <v>1164</v>
      </c>
      <c r="F987" s="82" t="s">
        <v>1116</v>
      </c>
      <c r="G987" s="83" t="s">
        <v>1121</v>
      </c>
      <c r="H987" s="84" t="s">
        <v>1138</v>
      </c>
      <c r="I987" s="85" t="s">
        <v>3480</v>
      </c>
      <c r="J987" s="85" t="s">
        <v>1096</v>
      </c>
      <c r="K987" s="3"/>
      <c r="L987" s="86">
        <v>44028</v>
      </c>
      <c r="M987" s="87"/>
      <c r="N987" s="88"/>
      <c r="O987" s="88"/>
      <c r="P987" s="89" t="str">
        <f t="shared" si="15"/>
        <v/>
      </c>
      <c r="Q987" s="86"/>
      <c r="R987" s="90"/>
      <c r="S987" s="90"/>
      <c r="T987" s="3"/>
      <c r="U987" s="91"/>
      <c r="V987" s="92"/>
      <c r="W987" s="91">
        <v>0</v>
      </c>
      <c r="X987" s="92"/>
      <c r="Y987" s="91"/>
      <c r="Z987" s="92"/>
      <c r="AA987" s="91"/>
      <c r="AB987" s="92"/>
      <c r="AC987" s="91"/>
      <c r="AD987" s="92"/>
      <c r="AE987" s="91"/>
      <c r="AF987" s="93"/>
      <c r="AG987" s="91">
        <v>0</v>
      </c>
      <c r="AH987" s="92"/>
      <c r="AI987" s="91"/>
      <c r="AJ987" s="92"/>
      <c r="AK987" s="91">
        <v>4.75654330512043E-3</v>
      </c>
      <c r="AL987" s="91">
        <v>2.52255633258756E-2</v>
      </c>
      <c r="AM987" s="92"/>
      <c r="AN987" s="3"/>
      <c r="AO987" s="94">
        <v>4.8435814660479099E-3</v>
      </c>
      <c r="AP987" s="94">
        <v>-4.8642901228959099E-3</v>
      </c>
      <c r="AQ987" s="94">
        <v>0</v>
      </c>
      <c r="AR987" s="94">
        <v>-1.338768124333E-2</v>
      </c>
      <c r="AS987" s="95"/>
      <c r="AT987" s="95"/>
      <c r="AU987" s="95"/>
      <c r="AV987" s="96"/>
      <c r="AW987" s="3"/>
      <c r="AX987" s="97"/>
      <c r="AY987" s="98"/>
      <c r="AZ987" s="98"/>
      <c r="BA987" s="98"/>
      <c r="BB987" s="89"/>
      <c r="BC987" s="99">
        <v>-1.8052244331865901</v>
      </c>
      <c r="BD987" s="86">
        <v>43976</v>
      </c>
      <c r="BE987" s="86">
        <v>43990</v>
      </c>
      <c r="BF987" s="95"/>
      <c r="BG987" s="86"/>
      <c r="BH987" s="3"/>
    </row>
    <row r="988" spans="1:60" x14ac:dyDescent="0.25">
      <c r="A988" s="3"/>
      <c r="B988" s="81" t="s">
        <v>2020</v>
      </c>
      <c r="C988" s="81" t="s">
        <v>5269</v>
      </c>
      <c r="D988" s="81" t="s">
        <v>820</v>
      </c>
      <c r="E988" s="82" t="s">
        <v>3455</v>
      </c>
      <c r="F988" s="82" t="s">
        <v>1116</v>
      </c>
      <c r="G988" s="83" t="s">
        <v>1121</v>
      </c>
      <c r="H988" s="84" t="s">
        <v>1138</v>
      </c>
      <c r="I988" s="85" t="s">
        <v>3480</v>
      </c>
      <c r="J988" s="85" t="s">
        <v>1096</v>
      </c>
      <c r="K988" s="3"/>
      <c r="L988" s="86">
        <v>44028</v>
      </c>
      <c r="M988" s="87"/>
      <c r="N988" s="88"/>
      <c r="O988" s="88">
        <v>1036.7049000002401</v>
      </c>
      <c r="P988" s="89">
        <f t="shared" si="15"/>
        <v>0</v>
      </c>
      <c r="Q988" s="86">
        <v>44020</v>
      </c>
      <c r="R988" s="90"/>
      <c r="S988" s="90">
        <v>1055888.6098955099</v>
      </c>
      <c r="T988" s="3"/>
      <c r="U988" s="91"/>
      <c r="V988" s="92"/>
      <c r="W988" s="91">
        <v>9.8754282535082893E-3</v>
      </c>
      <c r="X988" s="92"/>
      <c r="Y988" s="91">
        <v>1.62393033133412E-2</v>
      </c>
      <c r="Z988" s="92"/>
      <c r="AA988" s="91">
        <v>1.91271721578232E-2</v>
      </c>
      <c r="AB988" s="92"/>
      <c r="AC988" s="91">
        <v>1.92032494414889E-2</v>
      </c>
      <c r="AD988" s="92"/>
      <c r="AE988" s="91"/>
      <c r="AF988" s="93"/>
      <c r="AG988" s="91">
        <v>-1.79060799837316E-3</v>
      </c>
      <c r="AH988" s="92"/>
      <c r="AI988" s="91">
        <v>1.91271721578232E-2</v>
      </c>
      <c r="AJ988" s="92"/>
      <c r="AK988" s="91">
        <v>2.80717294535862E-2</v>
      </c>
      <c r="AL988" s="91">
        <v>1.13529660702625E-2</v>
      </c>
      <c r="AM988" s="92"/>
      <c r="AN988" s="3"/>
      <c r="AO988" s="94">
        <v>6.8891284881829103E-3</v>
      </c>
      <c r="AP988" s="94">
        <v>-8.3842420690416492E-3</v>
      </c>
      <c r="AQ988" s="94">
        <v>2.4168244852262401E-2</v>
      </c>
      <c r="AR988" s="94">
        <v>-1.9384597524549501E-2</v>
      </c>
      <c r="AS988" s="95">
        <v>3</v>
      </c>
      <c r="AT988" s="95">
        <v>4</v>
      </c>
      <c r="AU988" s="95">
        <v>7</v>
      </c>
      <c r="AV988" s="96">
        <v>5</v>
      </c>
      <c r="AW988" s="3"/>
      <c r="AX988" s="97">
        <v>2.7069169036512901E-2</v>
      </c>
      <c r="AY988" s="98">
        <v>-0.35851366341194102</v>
      </c>
      <c r="AZ988" s="98">
        <v>0.46490958915501301</v>
      </c>
      <c r="BA988" s="98">
        <v>-0.48588055791378798</v>
      </c>
      <c r="BB988" s="89">
        <v>2.7948442930437502E-3</v>
      </c>
      <c r="BC988" s="99">
        <v>-3.42657008719834</v>
      </c>
      <c r="BD988" s="86">
        <v>43901</v>
      </c>
      <c r="BE988" s="86">
        <v>43921</v>
      </c>
      <c r="BF988" s="95">
        <v>49</v>
      </c>
      <c r="BG988" s="86">
        <v>43970</v>
      </c>
      <c r="BH988" s="3"/>
    </row>
    <row r="989" spans="1:60" x14ac:dyDescent="0.25">
      <c r="A989" s="3"/>
      <c r="B989" s="81" t="s">
        <v>2021</v>
      </c>
      <c r="C989" s="81" t="s">
        <v>5270</v>
      </c>
      <c r="D989" s="81" t="s">
        <v>821</v>
      </c>
      <c r="E989" s="82" t="s">
        <v>1227</v>
      </c>
      <c r="F989" s="82" t="s">
        <v>1105</v>
      </c>
      <c r="G989" s="83" t="s">
        <v>1122</v>
      </c>
      <c r="H989" s="84" t="s">
        <v>1150</v>
      </c>
      <c r="I989" s="85" t="s">
        <v>3480</v>
      </c>
      <c r="J989" s="85" t="s">
        <v>5271</v>
      </c>
      <c r="K989" s="3"/>
      <c r="L989" s="86">
        <v>44029</v>
      </c>
      <c r="M989" s="87">
        <v>1265.5023999996499</v>
      </c>
      <c r="N989" s="88">
        <v>1265.5023999996499</v>
      </c>
      <c r="O989" s="88">
        <v>1327.9306000005499</v>
      </c>
      <c r="P989" s="89">
        <f t="shared" si="15"/>
        <v>0.95298835646917535</v>
      </c>
      <c r="Q989" s="86">
        <v>43843</v>
      </c>
      <c r="R989" s="90">
        <v>1076081.3230000001</v>
      </c>
      <c r="S989" s="90">
        <v>1018707.74838574</v>
      </c>
      <c r="T989" s="3"/>
      <c r="U989" s="91">
        <v>-9.1192178833807702E-3</v>
      </c>
      <c r="V989" s="92">
        <v>0.26085282179337799</v>
      </c>
      <c r="W989" s="91">
        <v>5.7621942198238699E-2</v>
      </c>
      <c r="X989" s="92">
        <v>5.7707038356966196</v>
      </c>
      <c r="Y989" s="91">
        <v>-4.1581500369866298E-2</v>
      </c>
      <c r="Z989" s="92">
        <v>13.9920058718562</v>
      </c>
      <c r="AA989" s="91">
        <v>0.170294495657727</v>
      </c>
      <c r="AB989" s="92">
        <v>37.927477926597902</v>
      </c>
      <c r="AC989" s="91">
        <v>0.19808666254189999</v>
      </c>
      <c r="AD989" s="92">
        <v>45.156862206582403</v>
      </c>
      <c r="AE989" s="91">
        <v>0.189616300353082</v>
      </c>
      <c r="AF989" s="93">
        <v>39.801039730024101</v>
      </c>
      <c r="AG989" s="91">
        <v>1.6276698494039E-2</v>
      </c>
      <c r="AH989" s="92">
        <v>0.721439897279197</v>
      </c>
      <c r="AI989" s="91">
        <v>1.40784756622452E-2</v>
      </c>
      <c r="AJ989" s="92">
        <v>15.891223246129799</v>
      </c>
      <c r="AK989" s="91">
        <v>0.27957775530754603</v>
      </c>
      <c r="AL989" s="91">
        <v>1.99054198583326E-2</v>
      </c>
      <c r="AM989" s="92">
        <v>-2.99108930374496</v>
      </c>
      <c r="AN989" s="3"/>
      <c r="AO989" s="94">
        <v>4.5523126860643998E-2</v>
      </c>
      <c r="AP989" s="94">
        <v>-3.76098284023101E-2</v>
      </c>
      <c r="AQ989" s="94">
        <v>0.10206592761460299</v>
      </c>
      <c r="AR989" s="94">
        <v>-0.123623093713832</v>
      </c>
      <c r="AS989" s="95">
        <v>7</v>
      </c>
      <c r="AT989" s="95">
        <v>5</v>
      </c>
      <c r="AU989" s="95">
        <v>9</v>
      </c>
      <c r="AV989" s="96">
        <v>3</v>
      </c>
      <c r="AW989" s="3"/>
      <c r="AX989" s="97">
        <v>0.17256934353470599</v>
      </c>
      <c r="AY989" s="98">
        <v>0.96147219516842597</v>
      </c>
      <c r="AZ989" s="98">
        <v>1.2545653171309801</v>
      </c>
      <c r="BA989" s="98">
        <v>1.4325185206853299</v>
      </c>
      <c r="BB989" s="89">
        <v>1.7831365342208302E-2</v>
      </c>
      <c r="BC989" s="99">
        <v>-25.705590337340301</v>
      </c>
      <c r="BD989" s="86">
        <v>43843</v>
      </c>
      <c r="BE989" s="86">
        <v>43910</v>
      </c>
      <c r="BF989" s="95"/>
      <c r="BG989" s="86"/>
      <c r="BH989" s="3"/>
    </row>
    <row r="990" spans="1:60" x14ac:dyDescent="0.25">
      <c r="A990" s="3"/>
      <c r="B990" s="81" t="s">
        <v>2022</v>
      </c>
      <c r="C990" s="81" t="s">
        <v>5272</v>
      </c>
      <c r="D990" s="81" t="s">
        <v>821</v>
      </c>
      <c r="E990" s="82" t="s">
        <v>1170</v>
      </c>
      <c r="F990" s="82" t="s">
        <v>1105</v>
      </c>
      <c r="G990" s="83" t="s">
        <v>1122</v>
      </c>
      <c r="H990" s="84" t="s">
        <v>1150</v>
      </c>
      <c r="I990" s="85" t="s">
        <v>3480</v>
      </c>
      <c r="J990" s="85" t="s">
        <v>5273</v>
      </c>
      <c r="K990" s="3"/>
      <c r="L990" s="86">
        <v>44029</v>
      </c>
      <c r="M990" s="87">
        <v>1425.5507999993899</v>
      </c>
      <c r="N990" s="88">
        <v>1425.5507999993899</v>
      </c>
      <c r="O990" s="88">
        <v>1488.2910999991</v>
      </c>
      <c r="P990" s="89">
        <f t="shared" si="15"/>
        <v>0.95784406693035529</v>
      </c>
      <c r="Q990" s="86">
        <v>43843</v>
      </c>
      <c r="R990" s="90">
        <v>567856.77300000004</v>
      </c>
      <c r="S990" s="90">
        <v>613104.22848437505</v>
      </c>
      <c r="T990" s="3"/>
      <c r="U990" s="91">
        <v>-9.0921160463039996E-3</v>
      </c>
      <c r="V990" s="92">
        <v>0.26356300550105499</v>
      </c>
      <c r="W990" s="91">
        <v>5.8489267761615303E-2</v>
      </c>
      <c r="X990" s="92">
        <v>5.8574363920342902</v>
      </c>
      <c r="Y990" s="91">
        <v>-3.6803406655963003E-2</v>
      </c>
      <c r="Z990" s="92">
        <v>14.469815243239299</v>
      </c>
      <c r="AA990" s="91">
        <v>0.18207169193745401</v>
      </c>
      <c r="AB990" s="92">
        <v>39.105197554570601</v>
      </c>
      <c r="AC990" s="91">
        <v>0.22230642159964201</v>
      </c>
      <c r="AD990" s="92">
        <v>47.5788381123566</v>
      </c>
      <c r="AE990" s="91">
        <v>0.22586330636287999</v>
      </c>
      <c r="AF990" s="93">
        <v>43.425740331003901</v>
      </c>
      <c r="AG990" s="91">
        <v>1.6748905918575498E-2</v>
      </c>
      <c r="AH990" s="92">
        <v>0.76866063973284304</v>
      </c>
      <c r="AI990" s="91">
        <v>1.9607596308560502E-2</v>
      </c>
      <c r="AJ990" s="92">
        <v>16.444135310768601</v>
      </c>
      <c r="AK990" s="91">
        <v>0.44137712078576402</v>
      </c>
      <c r="AL990" s="91">
        <v>2.9660731319381701E-2</v>
      </c>
      <c r="AM990" s="92">
        <v>13.1888472440769</v>
      </c>
      <c r="AN990" s="3"/>
      <c r="AO990" s="94">
        <v>4.555172459186E-2</v>
      </c>
      <c r="AP990" s="94">
        <v>-3.75834872947962E-2</v>
      </c>
      <c r="AQ990" s="94">
        <v>0.102969677193032</v>
      </c>
      <c r="AR990" s="94">
        <v>-0.122880457518477</v>
      </c>
      <c r="AS990" s="95">
        <v>7</v>
      </c>
      <c r="AT990" s="95">
        <v>5</v>
      </c>
      <c r="AU990" s="95">
        <v>9</v>
      </c>
      <c r="AV990" s="96">
        <v>3</v>
      </c>
      <c r="AW990" s="3"/>
      <c r="AX990" s="97">
        <v>0.17257628749473999</v>
      </c>
      <c r="AY990" s="98">
        <v>1.0255739551321299</v>
      </c>
      <c r="AZ990" s="98">
        <v>1.29570929283727</v>
      </c>
      <c r="BA990" s="98">
        <v>1.53184322324705</v>
      </c>
      <c r="BB990" s="89">
        <v>1.7832828611681201E-2</v>
      </c>
      <c r="BC990" s="99">
        <v>-25.569460168015201</v>
      </c>
      <c r="BD990" s="86">
        <v>43843</v>
      </c>
      <c r="BE990" s="86">
        <v>43910</v>
      </c>
      <c r="BF990" s="95"/>
      <c r="BG990" s="86"/>
      <c r="BH990" s="3"/>
    </row>
    <row r="991" spans="1:60" x14ac:dyDescent="0.25">
      <c r="A991" s="3"/>
      <c r="B991" s="81" t="s">
        <v>2023</v>
      </c>
      <c r="C991" s="81" t="s">
        <v>5274</v>
      </c>
      <c r="D991" s="81" t="s">
        <v>821</v>
      </c>
      <c r="E991" s="82" t="s">
        <v>1194</v>
      </c>
      <c r="F991" s="82" t="s">
        <v>1105</v>
      </c>
      <c r="G991" s="83" t="s">
        <v>1122</v>
      </c>
      <c r="H991" s="84" t="s">
        <v>1150</v>
      </c>
      <c r="I991" s="85" t="s">
        <v>3480</v>
      </c>
      <c r="J991" s="85" t="s">
        <v>5275</v>
      </c>
      <c r="K991" s="3"/>
      <c r="L991" s="86">
        <v>44029</v>
      </c>
      <c r="M991" s="87">
        <v>1023.5064000003</v>
      </c>
      <c r="N991" s="88">
        <v>1023.5064000003</v>
      </c>
      <c r="O991" s="88">
        <v>1023.5064000003</v>
      </c>
      <c r="P991" s="89">
        <f t="shared" si="15"/>
        <v>1</v>
      </c>
      <c r="Q991" s="86">
        <v>44029</v>
      </c>
      <c r="R991" s="90">
        <v>0</v>
      </c>
      <c r="S991" s="90">
        <v>0</v>
      </c>
      <c r="T991" s="3"/>
      <c r="U991" s="91">
        <v>0</v>
      </c>
      <c r="V991" s="92">
        <v>1.17277461013146</v>
      </c>
      <c r="W991" s="91">
        <v>0</v>
      </c>
      <c r="X991" s="92">
        <v>8.5096158727537806E-3</v>
      </c>
      <c r="Y991" s="91">
        <v>0</v>
      </c>
      <c r="Z991" s="92">
        <v>18.1501559088356</v>
      </c>
      <c r="AA991" s="91">
        <v>0</v>
      </c>
      <c r="AB991" s="92">
        <v>20.8980283607962</v>
      </c>
      <c r="AC991" s="91">
        <v>2.35064000007696E-2</v>
      </c>
      <c r="AD991" s="92">
        <v>27.698835952469398</v>
      </c>
      <c r="AE991" s="91">
        <v>2.35064000007696E-2</v>
      </c>
      <c r="AF991" s="93">
        <v>23.190049694763701</v>
      </c>
      <c r="AG991" s="91">
        <v>0</v>
      </c>
      <c r="AH991" s="92">
        <v>-0.90622995212470403</v>
      </c>
      <c r="AI991" s="91">
        <v>0</v>
      </c>
      <c r="AJ991" s="92">
        <v>14.483375679905301</v>
      </c>
      <c r="AK991" s="91">
        <v>2.35064000007696E-2</v>
      </c>
      <c r="AL991" s="91">
        <v>2.6361409836681599E-3</v>
      </c>
      <c r="AM991" s="92">
        <v>7.34560609881009</v>
      </c>
      <c r="AN991" s="3"/>
      <c r="AO991" s="94">
        <v>0</v>
      </c>
      <c r="AP991" s="94">
        <v>0</v>
      </c>
      <c r="AQ991" s="94">
        <v>0</v>
      </c>
      <c r="AR991" s="94">
        <v>0</v>
      </c>
      <c r="AS991" s="95">
        <v>0</v>
      </c>
      <c r="AT991" s="95">
        <v>0</v>
      </c>
      <c r="AU991" s="95">
        <v>7</v>
      </c>
      <c r="AV991" s="96">
        <v>5</v>
      </c>
      <c r="AW991" s="3"/>
      <c r="AX991" s="97">
        <v>0</v>
      </c>
      <c r="AY991" s="98">
        <v>-113.07365610974399</v>
      </c>
      <c r="AZ991" s="98">
        <v>0.54787164163735702</v>
      </c>
      <c r="BA991" s="98">
        <v>-15.957369743191499</v>
      </c>
      <c r="BB991" s="89">
        <v>0</v>
      </c>
      <c r="BC991" s="99">
        <v>0</v>
      </c>
      <c r="BD991" s="86">
        <v>43664</v>
      </c>
      <c r="BE991" s="86"/>
      <c r="BF991" s="95"/>
      <c r="BG991" s="86"/>
      <c r="BH991" s="3"/>
    </row>
    <row r="992" spans="1:60" x14ac:dyDescent="0.25">
      <c r="A992" s="3"/>
      <c r="B992" s="81" t="s">
        <v>2024</v>
      </c>
      <c r="C992" s="81" t="s">
        <v>5276</v>
      </c>
      <c r="D992" s="81" t="s">
        <v>821</v>
      </c>
      <c r="E992" s="82" t="s">
        <v>1195</v>
      </c>
      <c r="F992" s="82" t="s">
        <v>1105</v>
      </c>
      <c r="G992" s="83" t="s">
        <v>1122</v>
      </c>
      <c r="H992" s="84" t="s">
        <v>1150</v>
      </c>
      <c r="I992" s="85" t="s">
        <v>3480</v>
      </c>
      <c r="J992" s="85" t="s">
        <v>5277</v>
      </c>
      <c r="K992" s="3"/>
      <c r="L992" s="86">
        <v>44029</v>
      </c>
      <c r="M992" s="87">
        <v>1032.8595000002499</v>
      </c>
      <c r="N992" s="88">
        <v>1032.8595000002499</v>
      </c>
      <c r="O992" s="88">
        <v>1092.10539999977</v>
      </c>
      <c r="P992" s="89">
        <f t="shared" si="15"/>
        <v>0.94575074896659916</v>
      </c>
      <c r="Q992" s="86">
        <v>43843</v>
      </c>
      <c r="R992" s="90">
        <v>2206735.3909999998</v>
      </c>
      <c r="S992" s="90">
        <v>2413178.7277500001</v>
      </c>
      <c r="T992" s="3"/>
      <c r="U992" s="91">
        <v>-9.1598508761308005E-3</v>
      </c>
      <c r="V992" s="92">
        <v>0.256789522518375</v>
      </c>
      <c r="W992" s="91">
        <v>5.6322212078157498E-2</v>
      </c>
      <c r="X992" s="92">
        <v>5.6407308236885001</v>
      </c>
      <c r="Y992" s="91">
        <v>-4.8704482537723401E-2</v>
      </c>
      <c r="Z992" s="92">
        <v>13.2797076550632</v>
      </c>
      <c r="AA992" s="91">
        <v>0.152847781850141</v>
      </c>
      <c r="AB992" s="92">
        <v>36.182806545810301</v>
      </c>
      <c r="AC992" s="91">
        <v>0.16265269912954</v>
      </c>
      <c r="AD992" s="92">
        <v>41.613465865375503</v>
      </c>
      <c r="AE992" s="91">
        <v>0.13724406188164701</v>
      </c>
      <c r="AF992" s="93">
        <v>34.563815882836899</v>
      </c>
      <c r="AG992" s="91">
        <v>1.55688313061546E-2</v>
      </c>
      <c r="AH992" s="92">
        <v>0.65065317849075699</v>
      </c>
      <c r="AI992" s="91">
        <v>5.8408054519531998E-3</v>
      </c>
      <c r="AJ992" s="92">
        <v>15.0674562251079</v>
      </c>
      <c r="AK992" s="91">
        <v>3.2859500000995502E-2</v>
      </c>
      <c r="AL992" s="91">
        <v>2.58819597729598E-3</v>
      </c>
      <c r="AM992" s="92">
        <v>-27.662914834392701</v>
      </c>
      <c r="AN992" s="3"/>
      <c r="AO992" s="94">
        <v>4.5480249093088801E-2</v>
      </c>
      <c r="AP992" s="94">
        <v>-3.7649193031029399E-2</v>
      </c>
      <c r="AQ992" s="94">
        <v>0.100711602421216</v>
      </c>
      <c r="AR992" s="94">
        <v>-0.124735937421938</v>
      </c>
      <c r="AS992" s="95">
        <v>7</v>
      </c>
      <c r="AT992" s="95">
        <v>5</v>
      </c>
      <c r="AU992" s="95">
        <v>9</v>
      </c>
      <c r="AV992" s="96">
        <v>3</v>
      </c>
      <c r="AW992" s="3"/>
      <c r="AX992" s="97">
        <v>0.17256041347456599</v>
      </c>
      <c r="AY992" s="98">
        <v>0.86645569897791597</v>
      </c>
      <c r="AZ992" s="98">
        <v>1.1935763582278001</v>
      </c>
      <c r="BA992" s="98">
        <v>1.28613385451172</v>
      </c>
      <c r="BB992" s="89">
        <v>1.78293245258647E-2</v>
      </c>
      <c r="BC992" s="99">
        <v>-25.909330729453401</v>
      </c>
      <c r="BD992" s="86">
        <v>43843</v>
      </c>
      <c r="BE992" s="86">
        <v>43910</v>
      </c>
      <c r="BF992" s="95"/>
      <c r="BG992" s="86"/>
      <c r="BH992" s="3"/>
    </row>
    <row r="993" spans="1:60" x14ac:dyDescent="0.25">
      <c r="A993" s="3"/>
      <c r="B993" s="81" t="s">
        <v>2025</v>
      </c>
      <c r="C993" s="81" t="s">
        <v>5278</v>
      </c>
      <c r="D993" s="81" t="s">
        <v>821</v>
      </c>
      <c r="E993" s="82" t="s">
        <v>1196</v>
      </c>
      <c r="F993" s="82" t="s">
        <v>1105</v>
      </c>
      <c r="G993" s="83" t="s">
        <v>1122</v>
      </c>
      <c r="H993" s="84" t="s">
        <v>1150</v>
      </c>
      <c r="I993" s="85" t="s">
        <v>3480</v>
      </c>
      <c r="J993" s="85" t="s">
        <v>5279</v>
      </c>
      <c r="K993" s="3"/>
      <c r="L993" s="86">
        <v>44029</v>
      </c>
      <c r="M993" s="87">
        <v>1522.68960000016</v>
      </c>
      <c r="N993" s="88">
        <v>1522.68960000016</v>
      </c>
      <c r="O993" s="88">
        <v>1607.98819999956</v>
      </c>
      <c r="P993" s="89">
        <f t="shared" si="15"/>
        <v>0.94695321769188145</v>
      </c>
      <c r="Q993" s="86">
        <v>43843</v>
      </c>
      <c r="R993" s="90">
        <v>1354078.1359999999</v>
      </c>
      <c r="S993" s="90">
        <v>1394674.7817031201</v>
      </c>
      <c r="T993" s="3"/>
      <c r="U993" s="91">
        <v>-9.1530494501057495E-3</v>
      </c>
      <c r="V993" s="92">
        <v>0.25746966512087999</v>
      </c>
      <c r="W993" s="91">
        <v>5.6538775590524899E-2</v>
      </c>
      <c r="X993" s="92">
        <v>5.6623871749252404</v>
      </c>
      <c r="Y993" s="91">
        <v>-4.7520941608163399E-2</v>
      </c>
      <c r="Z993" s="92">
        <v>13.3980617480265</v>
      </c>
      <c r="AA993" s="91">
        <v>0.15573742122258399</v>
      </c>
      <c r="AB993" s="92">
        <v>36.471770483069101</v>
      </c>
      <c r="AC993" s="91">
        <v>0.168484902062046</v>
      </c>
      <c r="AD993" s="92">
        <v>42.196686158596997</v>
      </c>
      <c r="AE993" s="91">
        <v>0.145810002981307</v>
      </c>
      <c r="AF993" s="93">
        <v>35.420409992802902</v>
      </c>
      <c r="AG993" s="91">
        <v>1.56867205078015E-2</v>
      </c>
      <c r="AH993" s="92">
        <v>0.66244209865544701</v>
      </c>
      <c r="AI993" s="91">
        <v>7.2091318979801101E-3</v>
      </c>
      <c r="AJ993" s="92">
        <v>15.2042888697033</v>
      </c>
      <c r="AK993" s="91">
        <v>0.52268960000015796</v>
      </c>
      <c r="AL993" s="91">
        <v>4.8797340463352198E-2</v>
      </c>
      <c r="AM993" s="92">
        <v>57.263926098763498</v>
      </c>
      <c r="AN993" s="3"/>
      <c r="AO993" s="94">
        <v>4.5487463830795598E-2</v>
      </c>
      <c r="AP993" s="94">
        <v>-3.7642642735590898E-2</v>
      </c>
      <c r="AQ993" s="94">
        <v>0.10093728258289</v>
      </c>
      <c r="AR993" s="94">
        <v>-0.124550575990725</v>
      </c>
      <c r="AS993" s="95">
        <v>7</v>
      </c>
      <c r="AT993" s="95">
        <v>5</v>
      </c>
      <c r="AU993" s="95">
        <v>9</v>
      </c>
      <c r="AV993" s="96">
        <v>3</v>
      </c>
      <c r="AW993" s="3"/>
      <c r="AX993" s="97">
        <v>0.17256177893548699</v>
      </c>
      <c r="AY993" s="98">
        <v>0.88219824746920505</v>
      </c>
      <c r="AZ993" s="98">
        <v>1.2036816980435101</v>
      </c>
      <c r="BA993" s="98">
        <v>1.3103174264342701</v>
      </c>
      <c r="BB993" s="89">
        <v>1.78296520614094E-2</v>
      </c>
      <c r="BC993" s="99">
        <v>-25.8754137623473</v>
      </c>
      <c r="BD993" s="86">
        <v>43843</v>
      </c>
      <c r="BE993" s="86">
        <v>43910</v>
      </c>
      <c r="BF993" s="95"/>
      <c r="BG993" s="86"/>
      <c r="BH993" s="3"/>
    </row>
    <row r="994" spans="1:60" x14ac:dyDescent="0.25">
      <c r="A994" s="3"/>
      <c r="B994" s="81" t="s">
        <v>2026</v>
      </c>
      <c r="C994" s="81" t="s">
        <v>5280</v>
      </c>
      <c r="D994" s="81" t="s">
        <v>822</v>
      </c>
      <c r="E994" s="82" t="s">
        <v>1162</v>
      </c>
      <c r="F994" s="82" t="s">
        <v>1097</v>
      </c>
      <c r="G994" s="83" t="s">
        <v>1122</v>
      </c>
      <c r="H994" s="84" t="s">
        <v>1150</v>
      </c>
      <c r="I994" s="85" t="s">
        <v>3480</v>
      </c>
      <c r="J994" s="85" t="s">
        <v>5281</v>
      </c>
      <c r="K994" s="3"/>
      <c r="L994" s="86">
        <v>44029</v>
      </c>
      <c r="M994" s="87">
        <v>7526.6635999977598</v>
      </c>
      <c r="N994" s="88">
        <v>7526.6635999977598</v>
      </c>
      <c r="O994" s="88">
        <v>7757.4693000018597</v>
      </c>
      <c r="P994" s="89">
        <f t="shared" si="15"/>
        <v>0.97024729443608049</v>
      </c>
      <c r="Q994" s="86">
        <v>43843</v>
      </c>
      <c r="R994" s="90">
        <v>1544626.253</v>
      </c>
      <c r="S994" s="90">
        <v>1449030.2378886701</v>
      </c>
      <c r="T994" s="3"/>
      <c r="U994" s="91">
        <v>-1.1199458154806099E-2</v>
      </c>
      <c r="V994" s="92">
        <v>5.28287946508499E-2</v>
      </c>
      <c r="W994" s="91">
        <v>6.1922619021061102E-2</v>
      </c>
      <c r="X994" s="92">
        <v>6.2007715179788603</v>
      </c>
      <c r="Y994" s="91">
        <v>-2.1815553786837E-2</v>
      </c>
      <c r="Z994" s="92">
        <v>15.968600530148301</v>
      </c>
      <c r="AA994" s="91">
        <v>0.20924318879056999</v>
      </c>
      <c r="AB994" s="92">
        <v>41.822347239882198</v>
      </c>
      <c r="AC994" s="91">
        <v>0.27057496246939999</v>
      </c>
      <c r="AD994" s="92">
        <v>52.405692199361503</v>
      </c>
      <c r="AE994" s="91">
        <v>0.29861719814100102</v>
      </c>
      <c r="AF994" s="93">
        <v>50.701129508786799</v>
      </c>
      <c r="AG994" s="91">
        <v>1.9305827259813699E-2</v>
      </c>
      <c r="AH994" s="92">
        <v>1.02435277385666</v>
      </c>
      <c r="AI994" s="91">
        <v>3.8317518803523902E-2</v>
      </c>
      <c r="AJ994" s="92">
        <v>18.3151275602577</v>
      </c>
      <c r="AK994" s="91">
        <v>2.3654663661867401</v>
      </c>
      <c r="AL994" s="91">
        <v>7.8354536892220494E-2</v>
      </c>
      <c r="AM994" s="92">
        <v>114.085968179977</v>
      </c>
      <c r="AN994" s="3"/>
      <c r="AO994" s="94">
        <v>3.9547684798890301E-2</v>
      </c>
      <c r="AP994" s="94">
        <v>-3.4424460443005997E-2</v>
      </c>
      <c r="AQ994" s="94">
        <v>0.104407399439951</v>
      </c>
      <c r="AR994" s="94">
        <v>-0.11641708797469601</v>
      </c>
      <c r="AS994" s="95">
        <v>7</v>
      </c>
      <c r="AT994" s="95">
        <v>5</v>
      </c>
      <c r="AU994" s="95">
        <v>9</v>
      </c>
      <c r="AV994" s="96">
        <v>3</v>
      </c>
      <c r="AW994" s="3"/>
      <c r="AX994" s="97">
        <v>0.169456788733369</v>
      </c>
      <c r="AY994" s="98">
        <v>1.2164366217020901</v>
      </c>
      <c r="AZ994" s="98">
        <v>1.39869779858782</v>
      </c>
      <c r="BA994" s="98">
        <v>1.8191844794582701</v>
      </c>
      <c r="BB994" s="89">
        <v>1.7504139560642201E-2</v>
      </c>
      <c r="BC994" s="99">
        <v>-23.910506484418899</v>
      </c>
      <c r="BD994" s="86">
        <v>43843</v>
      </c>
      <c r="BE994" s="86">
        <v>43910</v>
      </c>
      <c r="BF994" s="95"/>
      <c r="BG994" s="86"/>
      <c r="BH994" s="3"/>
    </row>
    <row r="995" spans="1:60" x14ac:dyDescent="0.25">
      <c r="A995" s="3"/>
      <c r="B995" s="81" t="s">
        <v>238</v>
      </c>
      <c r="C995" s="81" t="s">
        <v>5282</v>
      </c>
      <c r="D995" s="81" t="s">
        <v>822</v>
      </c>
      <c r="E995" s="82" t="s">
        <v>1185</v>
      </c>
      <c r="F995" s="82" t="s">
        <v>1097</v>
      </c>
      <c r="G995" s="83" t="s">
        <v>1122</v>
      </c>
      <c r="H995" s="84" t="s">
        <v>1150</v>
      </c>
      <c r="I995" s="85" t="s">
        <v>3480</v>
      </c>
      <c r="J995" s="85" t="s">
        <v>5283</v>
      </c>
      <c r="K995" s="3"/>
      <c r="L995" s="86">
        <v>44029</v>
      </c>
      <c r="M995" s="87">
        <v>1362.3197000008099</v>
      </c>
      <c r="N995" s="88">
        <v>1362.3197000008099</v>
      </c>
      <c r="O995" s="88">
        <v>1393.40359999985</v>
      </c>
      <c r="P995" s="89">
        <f t="shared" si="15"/>
        <v>0.97769210586290756</v>
      </c>
      <c r="Q995" s="86">
        <v>43843</v>
      </c>
      <c r="R995" s="90">
        <v>41166252.498000003</v>
      </c>
      <c r="S995" s="90">
        <v>34818557.290062502</v>
      </c>
      <c r="T995" s="3"/>
      <c r="U995" s="91">
        <v>-1.1158798718497599E-2</v>
      </c>
      <c r="V995" s="92">
        <v>5.6894738281698699E-2</v>
      </c>
      <c r="W995" s="91">
        <v>6.3232669141143602E-2</v>
      </c>
      <c r="X995" s="92">
        <v>6.3317765299871098</v>
      </c>
      <c r="Y995" s="91">
        <v>-1.4471783902081399E-2</v>
      </c>
      <c r="Z995" s="92">
        <v>16.702977518638399</v>
      </c>
      <c r="AA995" s="91">
        <v>0.2275687425863</v>
      </c>
      <c r="AB995" s="92">
        <v>43.654902619426103</v>
      </c>
      <c r="AC995" s="91">
        <v>0.30935082876938402</v>
      </c>
      <c r="AD995" s="92">
        <v>56.283278829359901</v>
      </c>
      <c r="AE995" s="91"/>
      <c r="AF995" s="93"/>
      <c r="AG995" s="91">
        <v>2.0018213759613001E-2</v>
      </c>
      <c r="AH995" s="92">
        <v>1.09559142383659</v>
      </c>
      <c r="AI995" s="91">
        <v>4.68437958461436E-2</v>
      </c>
      <c r="AJ995" s="92">
        <v>19.1677552645269</v>
      </c>
      <c r="AK995" s="91">
        <v>0.36231970000139002</v>
      </c>
      <c r="AL995" s="91">
        <v>0.11247548055878701</v>
      </c>
      <c r="AM995" s="92">
        <v>60.986364330805401</v>
      </c>
      <c r="AN995" s="3"/>
      <c r="AO995" s="94">
        <v>3.9590415175553097E-2</v>
      </c>
      <c r="AP995" s="94">
        <v>-3.4384742756628797E-2</v>
      </c>
      <c r="AQ995" s="94">
        <v>0.105769977499294</v>
      </c>
      <c r="AR995" s="94">
        <v>-0.11529078262989099</v>
      </c>
      <c r="AS995" s="95">
        <v>7</v>
      </c>
      <c r="AT995" s="95">
        <v>5</v>
      </c>
      <c r="AU995" s="95">
        <v>9</v>
      </c>
      <c r="AV995" s="96">
        <v>3</v>
      </c>
      <c r="AW995" s="3"/>
      <c r="AX995" s="97">
        <v>0.16945764790580101</v>
      </c>
      <c r="AY995" s="98">
        <v>1.3183459183383099</v>
      </c>
      <c r="AZ995" s="98">
        <v>1.4629539777906799</v>
      </c>
      <c r="BA995" s="98">
        <v>1.97926203643692</v>
      </c>
      <c r="BB995" s="89">
        <v>1.7505348980757798E-2</v>
      </c>
      <c r="BC995" s="99">
        <v>-23.700728202500599</v>
      </c>
      <c r="BD995" s="86">
        <v>43843</v>
      </c>
      <c r="BE995" s="86">
        <v>43910</v>
      </c>
      <c r="BF995" s="95"/>
      <c r="BG995" s="86"/>
      <c r="BH995" s="3"/>
    </row>
    <row r="996" spans="1:60" x14ac:dyDescent="0.25">
      <c r="A996" s="3"/>
      <c r="B996" s="81" t="s">
        <v>239</v>
      </c>
      <c r="C996" s="81" t="s">
        <v>5284</v>
      </c>
      <c r="D996" s="81" t="s">
        <v>822</v>
      </c>
      <c r="E996" s="82" t="s">
        <v>1209</v>
      </c>
      <c r="F996" s="82" t="s">
        <v>1097</v>
      </c>
      <c r="G996" s="83" t="s">
        <v>1122</v>
      </c>
      <c r="H996" s="84" t="s">
        <v>1150</v>
      </c>
      <c r="I996" s="85" t="s">
        <v>3480</v>
      </c>
      <c r="J996" s="85" t="s">
        <v>5285</v>
      </c>
      <c r="K996" s="3"/>
      <c r="L996" s="86">
        <v>44029</v>
      </c>
      <c r="M996" s="87">
        <v>2535.4057999998299</v>
      </c>
      <c r="N996" s="88">
        <v>2535.4057999998299</v>
      </c>
      <c r="O996" s="88">
        <v>2610.6752999983701</v>
      </c>
      <c r="P996" s="89">
        <f t="shared" si="15"/>
        <v>0.97116857082970554</v>
      </c>
      <c r="Q996" s="86">
        <v>43843</v>
      </c>
      <c r="R996" s="90">
        <v>0</v>
      </c>
      <c r="S996" s="90">
        <v>134048.59641979999</v>
      </c>
      <c r="T996" s="3"/>
      <c r="U996" s="91">
        <v>0</v>
      </c>
      <c r="V996" s="92">
        <v>1.17277461013146</v>
      </c>
      <c r="W996" s="91">
        <v>0</v>
      </c>
      <c r="X996" s="92">
        <v>8.5096158727537806E-3</v>
      </c>
      <c r="Y996" s="91">
        <v>-2.09833214221362E-2</v>
      </c>
      <c r="Z996" s="92">
        <v>16.051823766611101</v>
      </c>
      <c r="AA996" s="91">
        <v>0.215775487626088</v>
      </c>
      <c r="AB996" s="92">
        <v>42.475577123404904</v>
      </c>
      <c r="AC996" s="91">
        <v>0.28898815474705802</v>
      </c>
      <c r="AD996" s="92">
        <v>54.247011427127298</v>
      </c>
      <c r="AE996" s="91"/>
      <c r="AF996" s="93"/>
      <c r="AG996" s="91">
        <v>0</v>
      </c>
      <c r="AH996" s="92">
        <v>-0.90622995212470403</v>
      </c>
      <c r="AI996" s="91">
        <v>3.9636576620978303E-2</v>
      </c>
      <c r="AJ996" s="92">
        <v>18.447033342003099</v>
      </c>
      <c r="AK996" s="91">
        <v>0.26770290000073099</v>
      </c>
      <c r="AL996" s="91">
        <v>0.115030414914218</v>
      </c>
      <c r="AM996" s="92">
        <v>54.412319281895201</v>
      </c>
      <c r="AN996" s="3"/>
      <c r="AO996" s="94">
        <v>3.2404002131443101E-2</v>
      </c>
      <c r="AP996" s="94">
        <v>-3.2667929900526402E-2</v>
      </c>
      <c r="AQ996" s="94">
        <v>9.7248650863621194E-2</v>
      </c>
      <c r="AR996" s="94">
        <v>-1.27077669731079E-2</v>
      </c>
      <c r="AS996" s="95">
        <v>5</v>
      </c>
      <c r="AT996" s="95">
        <v>2</v>
      </c>
      <c r="AU996" s="95">
        <v>7</v>
      </c>
      <c r="AV996" s="96">
        <v>5</v>
      </c>
      <c r="AW996" s="3"/>
      <c r="AX996" s="97">
        <v>0.10902334385420499</v>
      </c>
      <c r="AY996" s="98">
        <v>1.7201851383542801</v>
      </c>
      <c r="AZ996" s="98">
        <v>1.2561149052125999</v>
      </c>
      <c r="BA996" s="98">
        <v>2.8687857388576998</v>
      </c>
      <c r="BB996" s="89">
        <v>1.12885472644848E-2</v>
      </c>
      <c r="BC996" s="99">
        <v>-7.3229727416837704</v>
      </c>
      <c r="BD996" s="86">
        <v>43797</v>
      </c>
      <c r="BE996" s="86">
        <v>43808</v>
      </c>
      <c r="BF996" s="95">
        <v>31</v>
      </c>
      <c r="BG996" s="86">
        <v>43840</v>
      </c>
      <c r="BH996" s="3"/>
    </row>
    <row r="997" spans="1:60" x14ac:dyDescent="0.25">
      <c r="A997" s="3"/>
      <c r="B997" s="81" t="s">
        <v>2027</v>
      </c>
      <c r="C997" s="81" t="s">
        <v>5286</v>
      </c>
      <c r="D997" s="81" t="s">
        <v>822</v>
      </c>
      <c r="E997" s="82" t="s">
        <v>1273</v>
      </c>
      <c r="F997" s="82" t="s">
        <v>1097</v>
      </c>
      <c r="G997" s="83" t="s">
        <v>1122</v>
      </c>
      <c r="H997" s="84" t="s">
        <v>1150</v>
      </c>
      <c r="I997" s="85" t="s">
        <v>3480</v>
      </c>
      <c r="J997" s="85" t="s">
        <v>1096</v>
      </c>
      <c r="K997" s="3"/>
      <c r="L997" s="86">
        <v>44029</v>
      </c>
      <c r="M997" s="87">
        <v>1864.3234999999399</v>
      </c>
      <c r="N997" s="88">
        <v>1864.3234999999399</v>
      </c>
      <c r="O997" s="88"/>
      <c r="P997" s="89" t="str">
        <f t="shared" si="15"/>
        <v/>
      </c>
      <c r="Q997" s="86"/>
      <c r="R997" s="90">
        <v>5625055.0880000005</v>
      </c>
      <c r="S997" s="90"/>
      <c r="T997" s="3"/>
      <c r="U997" s="91">
        <v>-1.1286140726952E-2</v>
      </c>
      <c r="V997" s="92">
        <v>4.4160537436255302E-2</v>
      </c>
      <c r="W997" s="91">
        <v>5.9132996691914699E-2</v>
      </c>
      <c r="X997" s="92">
        <v>5.9218092850642297</v>
      </c>
      <c r="Y997" s="91"/>
      <c r="Z997" s="92"/>
      <c r="AA997" s="91"/>
      <c r="AB997" s="92"/>
      <c r="AC997" s="91"/>
      <c r="AD997" s="92"/>
      <c r="AE997" s="91"/>
      <c r="AF997" s="93"/>
      <c r="AG997" s="91">
        <v>1.7787611044695999E-2</v>
      </c>
      <c r="AH997" s="92">
        <v>0.87253115234489098</v>
      </c>
      <c r="AI997" s="91"/>
      <c r="AJ997" s="92"/>
      <c r="AK997" s="91">
        <v>-2.7535732643627901E-2</v>
      </c>
      <c r="AL997" s="91">
        <v>-6.0891615795335398E-2</v>
      </c>
      <c r="AM997" s="92">
        <v>11.6504683515814</v>
      </c>
      <c r="AN997" s="3"/>
      <c r="AO997" s="94">
        <v>3.9456552289266297E-2</v>
      </c>
      <c r="AP997" s="94">
        <v>-3.4509094210989098E-2</v>
      </c>
      <c r="AQ997" s="94">
        <v>0.101506167713524</v>
      </c>
      <c r="AR997" s="94">
        <v>-0.118815517172188</v>
      </c>
      <c r="AS997" s="95"/>
      <c r="AT997" s="95"/>
      <c r="AU997" s="95"/>
      <c r="AV997" s="96"/>
      <c r="AW997" s="3"/>
      <c r="AX997" s="97"/>
      <c r="AY997" s="98"/>
      <c r="AZ997" s="98"/>
      <c r="BA997" s="98"/>
      <c r="BB997" s="89"/>
      <c r="BC997" s="99">
        <v>-23.198791757255101</v>
      </c>
      <c r="BD997" s="86">
        <v>43881</v>
      </c>
      <c r="BE997" s="86">
        <v>43910</v>
      </c>
      <c r="BF997" s="95"/>
      <c r="BG997" s="86"/>
      <c r="BH997" s="3"/>
    </row>
    <row r="998" spans="1:60" x14ac:dyDescent="0.25">
      <c r="A998" s="3"/>
      <c r="B998" s="81" t="s">
        <v>2028</v>
      </c>
      <c r="C998" s="81" t="s">
        <v>5287</v>
      </c>
      <c r="D998" s="81" t="s">
        <v>822</v>
      </c>
      <c r="E998" s="82" t="s">
        <v>1207</v>
      </c>
      <c r="F998" s="82" t="s">
        <v>1097</v>
      </c>
      <c r="G998" s="83" t="s">
        <v>1122</v>
      </c>
      <c r="H998" s="84" t="s">
        <v>1150</v>
      </c>
      <c r="I998" s="85" t="s">
        <v>3480</v>
      </c>
      <c r="J998" s="85" t="s">
        <v>5288</v>
      </c>
      <c r="K998" s="3"/>
      <c r="L998" s="86">
        <v>44029</v>
      </c>
      <c r="M998" s="87">
        <v>7131.8523000031701</v>
      </c>
      <c r="N998" s="88">
        <v>7131.8523000031701</v>
      </c>
      <c r="O998" s="88">
        <v>7406.0124000012902</v>
      </c>
      <c r="P998" s="89">
        <f t="shared" si="15"/>
        <v>0.96298141493820988</v>
      </c>
      <c r="Q998" s="86">
        <v>43843</v>
      </c>
      <c r="R998" s="90">
        <v>1478861.4110000001</v>
      </c>
      <c r="S998" s="90">
        <v>1371592.92526758</v>
      </c>
      <c r="T998" s="3"/>
      <c r="U998" s="91">
        <v>-1.12394128018423E-2</v>
      </c>
      <c r="V998" s="92">
        <v>4.8833329947228797E-2</v>
      </c>
      <c r="W998" s="91">
        <v>6.0635963773165699E-2</v>
      </c>
      <c r="X998" s="92">
        <v>6.0721059931893304</v>
      </c>
      <c r="Y998" s="91">
        <v>-2.89839190027124E-2</v>
      </c>
      <c r="Z998" s="92">
        <v>15.2517640085716</v>
      </c>
      <c r="AA998" s="91">
        <v>0.191488516065874</v>
      </c>
      <c r="AB998" s="92">
        <v>40.046879967383603</v>
      </c>
      <c r="AC998" s="91">
        <v>0.23358854777150601</v>
      </c>
      <c r="AD998" s="92">
        <v>48.707050729542999</v>
      </c>
      <c r="AE998" s="91">
        <v>0.242352878343954</v>
      </c>
      <c r="AF998" s="93">
        <v>45.074697529082201</v>
      </c>
      <c r="AG998" s="91">
        <v>1.8605808842039599E-2</v>
      </c>
      <c r="AH998" s="92">
        <v>0.95435093207925104</v>
      </c>
      <c r="AI998" s="91">
        <v>3.00005870776658E-2</v>
      </c>
      <c r="AJ998" s="92">
        <v>17.483434387686401</v>
      </c>
      <c r="AK998" s="91">
        <v>1.3772841000021401</v>
      </c>
      <c r="AL998" s="91">
        <v>5.5955986741537303E-2</v>
      </c>
      <c r="AM998" s="92">
        <v>31.221739474101899</v>
      </c>
      <c r="AN998" s="3"/>
      <c r="AO998" s="94">
        <v>3.9505677363194998E-2</v>
      </c>
      <c r="AP998" s="94">
        <v>-3.4463482534192701E-2</v>
      </c>
      <c r="AQ998" s="94">
        <v>0.103069256732852</v>
      </c>
      <c r="AR998" s="94">
        <v>-0.117523359747865</v>
      </c>
      <c r="AS998" s="95">
        <v>7</v>
      </c>
      <c r="AT998" s="95">
        <v>5</v>
      </c>
      <c r="AU998" s="95">
        <v>9</v>
      </c>
      <c r="AV998" s="96">
        <v>3</v>
      </c>
      <c r="AW998" s="3"/>
      <c r="AX998" s="97">
        <v>0.16945748665719301</v>
      </c>
      <c r="AY998" s="98">
        <v>1.1176357631484299</v>
      </c>
      <c r="AZ998" s="98">
        <v>1.3363950743350901</v>
      </c>
      <c r="BA998" s="98">
        <v>1.66506903348636</v>
      </c>
      <c r="BB998" s="89">
        <v>1.75031099333137E-2</v>
      </c>
      <c r="BC998" s="99">
        <v>-24.116257218294798</v>
      </c>
      <c r="BD998" s="86">
        <v>43843</v>
      </c>
      <c r="BE998" s="86">
        <v>43910</v>
      </c>
      <c r="BF998" s="95"/>
      <c r="BG998" s="86"/>
      <c r="BH998" s="3"/>
    </row>
    <row r="999" spans="1:60" x14ac:dyDescent="0.25">
      <c r="A999" s="3"/>
      <c r="B999" s="81" t="s">
        <v>2029</v>
      </c>
      <c r="C999" s="81" t="s">
        <v>5289</v>
      </c>
      <c r="D999" s="81" t="s">
        <v>823</v>
      </c>
      <c r="E999" s="82" t="s">
        <v>1273</v>
      </c>
      <c r="F999" s="82" t="s">
        <v>1097</v>
      </c>
      <c r="G999" s="83" t="s">
        <v>1122</v>
      </c>
      <c r="H999" s="84" t="s">
        <v>1150</v>
      </c>
      <c r="I999" s="85" t="s">
        <v>3651</v>
      </c>
      <c r="J999" s="85" t="s">
        <v>5290</v>
      </c>
      <c r="K999" s="3"/>
      <c r="L999" s="86">
        <v>44029</v>
      </c>
      <c r="M999" s="87">
        <v>142036.335000038</v>
      </c>
      <c r="N999" s="88">
        <v>142036.335000038</v>
      </c>
      <c r="O999" s="88">
        <v>148394.48098802601</v>
      </c>
      <c r="P999" s="89">
        <f t="shared" si="15"/>
        <v>0.95715375702886785</v>
      </c>
      <c r="Q999" s="86">
        <v>43844</v>
      </c>
      <c r="R999" s="90">
        <v>6461053.5701249996</v>
      </c>
      <c r="S999" s="90">
        <v>6137802.2740937499</v>
      </c>
      <c r="T999" s="3"/>
      <c r="U999" s="91">
        <v>-1.04722321602821E-2</v>
      </c>
      <c r="V999" s="92">
        <v>0.12555139410324001</v>
      </c>
      <c r="W999" s="91">
        <v>8.8945586381742006E-2</v>
      </c>
      <c r="X999" s="92">
        <v>8.9030682540469606</v>
      </c>
      <c r="Y999" s="91">
        <v>-3.94231067139117E-2</v>
      </c>
      <c r="Z999" s="92">
        <v>14.2078452374408</v>
      </c>
      <c r="AA999" s="91">
        <v>0.17503878585004701</v>
      </c>
      <c r="AB999" s="92">
        <v>38.401906945800903</v>
      </c>
      <c r="AC999" s="91">
        <v>0.18077144060953301</v>
      </c>
      <c r="AD999" s="92">
        <v>43.425340013345703</v>
      </c>
      <c r="AE999" s="91">
        <v>0.15618601701498799</v>
      </c>
      <c r="AF999" s="93">
        <v>36.458011396171102</v>
      </c>
      <c r="AG999" s="91">
        <v>2.6268340820024601E-2</v>
      </c>
      <c r="AH999" s="92">
        <v>1.7206041298777599</v>
      </c>
      <c r="AI999" s="91">
        <v>2.5539242556988001E-2</v>
      </c>
      <c r="AJ999" s="92">
        <v>17.037299935618599</v>
      </c>
      <c r="AK999" s="91">
        <v>0.44849988078582098</v>
      </c>
      <c r="AL999" s="91">
        <v>4.25848567429057E-2</v>
      </c>
      <c r="AM999" s="92">
        <v>48.367926785838797</v>
      </c>
      <c r="AN999" s="3"/>
      <c r="AO999" s="94">
        <v>3.4252855772137998E-2</v>
      </c>
      <c r="AP999" s="94">
        <v>-4.8206170886260197E-2</v>
      </c>
      <c r="AQ999" s="94">
        <v>0.133044837890338</v>
      </c>
      <c r="AR999" s="94">
        <v>-0.117486475044716</v>
      </c>
      <c r="AS999" s="95">
        <v>7</v>
      </c>
      <c r="AT999" s="95">
        <v>5</v>
      </c>
      <c r="AU999" s="95">
        <v>9</v>
      </c>
      <c r="AV999" s="96">
        <v>3</v>
      </c>
      <c r="AW999" s="3"/>
      <c r="AX999" s="97">
        <v>0.198539001096215</v>
      </c>
      <c r="AY999" s="98">
        <v>0.91991819744907799</v>
      </c>
      <c r="AZ999" s="98">
        <v>1.3292558590092101</v>
      </c>
      <c r="BA999" s="98">
        <v>1.33758405190383</v>
      </c>
      <c r="BB999" s="89">
        <v>2.04718695476186E-2</v>
      </c>
      <c r="BC999" s="99">
        <v>-23.147096671222201</v>
      </c>
      <c r="BD999" s="86">
        <v>43844</v>
      </c>
      <c r="BE999" s="86">
        <v>43913</v>
      </c>
      <c r="BF999" s="95"/>
      <c r="BG999" s="86"/>
      <c r="BH999" s="3"/>
    </row>
    <row r="1000" spans="1:60" x14ac:dyDescent="0.25">
      <c r="A1000" s="3"/>
      <c r="B1000" s="81" t="s">
        <v>2030</v>
      </c>
      <c r="C1000" s="81" t="s">
        <v>5291</v>
      </c>
      <c r="D1000" s="81" t="s">
        <v>823</v>
      </c>
      <c r="E1000" s="82" t="s">
        <v>1207</v>
      </c>
      <c r="F1000" s="82" t="s">
        <v>1097</v>
      </c>
      <c r="G1000" s="83" t="s">
        <v>1122</v>
      </c>
      <c r="H1000" s="84" t="s">
        <v>1150</v>
      </c>
      <c r="I1000" s="85" t="s">
        <v>3651</v>
      </c>
      <c r="J1000" s="85" t="s">
        <v>5292</v>
      </c>
      <c r="K1000" s="3"/>
      <c r="L1000" s="86">
        <v>44029</v>
      </c>
      <c r="M1000" s="87">
        <v>149600.19374990501</v>
      </c>
      <c r="N1000" s="88">
        <v>149600.19374990501</v>
      </c>
      <c r="O1000" s="88">
        <v>154931.102118015</v>
      </c>
      <c r="P1000" s="89">
        <f t="shared" si="15"/>
        <v>0.96559174823368066</v>
      </c>
      <c r="Q1000" s="86">
        <v>43844</v>
      </c>
      <c r="R1000" s="90">
        <v>721292.55975000001</v>
      </c>
      <c r="S1000" s="90">
        <v>393723.46065429703</v>
      </c>
      <c r="T1000" s="3"/>
      <c r="U1000" s="91">
        <v>-1.0425350495097499E-2</v>
      </c>
      <c r="V1000" s="92">
        <v>0.130239560621703</v>
      </c>
      <c r="W1000" s="91">
        <v>9.0492063936835607E-2</v>
      </c>
      <c r="X1000" s="92">
        <v>9.0577160095563194</v>
      </c>
      <c r="Y1000" s="91">
        <v>-3.10970777318289E-2</v>
      </c>
      <c r="Z1000" s="92">
        <v>15.040448135652699</v>
      </c>
      <c r="AA1000" s="91">
        <v>0.19593892774544699</v>
      </c>
      <c r="AB1000" s="92">
        <v>40.491921135340803</v>
      </c>
      <c r="AC1000" s="91">
        <v>0.223418998619309</v>
      </c>
      <c r="AD1000" s="92">
        <v>47.690095814352397</v>
      </c>
      <c r="AE1000" s="91">
        <v>0.219529644207796</v>
      </c>
      <c r="AF1000" s="93">
        <v>42.792374115495498</v>
      </c>
      <c r="AG1000" s="91">
        <v>2.7094282670077501E-2</v>
      </c>
      <c r="AH1000" s="92">
        <v>1.8031983148830499</v>
      </c>
      <c r="AI1000" s="91">
        <v>3.52886004948232E-2</v>
      </c>
      <c r="AJ1000" s="92">
        <v>18.0122357294022</v>
      </c>
      <c r="AK1000" s="91">
        <v>0.44599928231560598</v>
      </c>
      <c r="AL1000" s="91">
        <v>4.23821275599039E-2</v>
      </c>
      <c r="AM1000" s="92">
        <v>48.117866938817301</v>
      </c>
      <c r="AN1000" s="3"/>
      <c r="AO1000" s="94">
        <v>3.4301964042242603E-2</v>
      </c>
      <c r="AP1000" s="94">
        <v>-4.8161658728568001E-2</v>
      </c>
      <c r="AQ1000" s="94">
        <v>0.13470919292376499</v>
      </c>
      <c r="AR1000" s="94">
        <v>-0.116194027497841</v>
      </c>
      <c r="AS1000" s="95">
        <v>7</v>
      </c>
      <c r="AT1000" s="95">
        <v>5</v>
      </c>
      <c r="AU1000" s="95">
        <v>9</v>
      </c>
      <c r="AV1000" s="96">
        <v>3</v>
      </c>
      <c r="AW1000" s="3"/>
      <c r="AX1000" s="97">
        <v>0.19847230439801899</v>
      </c>
      <c r="AY1000" s="98">
        <v>1.0203345642949</v>
      </c>
      <c r="AZ1000" s="98">
        <v>1.40462445477715</v>
      </c>
      <c r="BA1000" s="98">
        <v>1.4893218178676799</v>
      </c>
      <c r="BB1000" s="89">
        <v>2.0466467547630599E-2</v>
      </c>
      <c r="BC1000" s="99">
        <v>-22.893209085275899</v>
      </c>
      <c r="BD1000" s="86">
        <v>43844</v>
      </c>
      <c r="BE1000" s="86">
        <v>43913</v>
      </c>
      <c r="BF1000" s="95"/>
      <c r="BG1000" s="86"/>
      <c r="BH1000" s="3"/>
    </row>
    <row r="1001" spans="1:60" x14ac:dyDescent="0.25">
      <c r="A1001" s="3"/>
      <c r="B1001" s="81" t="s">
        <v>2031</v>
      </c>
      <c r="C1001" s="81" t="s">
        <v>5293</v>
      </c>
      <c r="D1001" s="81" t="s">
        <v>824</v>
      </c>
      <c r="E1001" s="82" t="s">
        <v>1161</v>
      </c>
      <c r="F1001" s="82" t="s">
        <v>1100</v>
      </c>
      <c r="G1001" s="83" t="s">
        <v>1121</v>
      </c>
      <c r="H1001" s="84" t="s">
        <v>1128</v>
      </c>
      <c r="I1001" s="85" t="s">
        <v>3480</v>
      </c>
      <c r="J1001" s="85" t="s">
        <v>5294</v>
      </c>
      <c r="K1001" s="3"/>
      <c r="L1001" s="86">
        <v>44029</v>
      </c>
      <c r="M1001" s="87">
        <v>1687.0219999998801</v>
      </c>
      <c r="N1001" s="88">
        <v>1687.0219999998801</v>
      </c>
      <c r="O1001" s="88">
        <v>2408.3447000011802</v>
      </c>
      <c r="P1001" s="89">
        <f t="shared" si="15"/>
        <v>0.70049025789333785</v>
      </c>
      <c r="Q1001" s="86">
        <v>43756</v>
      </c>
      <c r="R1001" s="90">
        <v>7590036.2460000003</v>
      </c>
      <c r="S1001" s="90">
        <v>10112429.131906301</v>
      </c>
      <c r="T1001" s="3"/>
      <c r="U1001" s="91">
        <v>-1.0691082203266001E-2</v>
      </c>
      <c r="V1001" s="92">
        <v>0.103666389804857</v>
      </c>
      <c r="W1001" s="91">
        <v>7.3705481536308097E-3</v>
      </c>
      <c r="X1001" s="92">
        <v>0.74556443123583405</v>
      </c>
      <c r="Y1001" s="91">
        <v>-0.19903083520242901</v>
      </c>
      <c r="Z1001" s="92">
        <v>-1.75292761140736</v>
      </c>
      <c r="AA1001" s="91">
        <v>-0.28654698912840099</v>
      </c>
      <c r="AB1001" s="92">
        <v>-7.7566705520439401</v>
      </c>
      <c r="AC1001" s="91">
        <v>-0.35473084747965899</v>
      </c>
      <c r="AD1001" s="92">
        <v>-10.124888795573501</v>
      </c>
      <c r="AE1001" s="91">
        <v>-0.35028954101901</v>
      </c>
      <c r="AF1001" s="93">
        <v>-14.189544407214299</v>
      </c>
      <c r="AG1001" s="91">
        <v>1.16241717096273E-2</v>
      </c>
      <c r="AH1001" s="92">
        <v>0.25618721883802198</v>
      </c>
      <c r="AI1001" s="91">
        <v>-0.161968094499607</v>
      </c>
      <c r="AJ1001" s="92">
        <v>-1.7134337700554201</v>
      </c>
      <c r="AK1001" s="91">
        <v>-0.415162587533705</v>
      </c>
      <c r="AL1001" s="91">
        <v>-5.2861781103274601E-2</v>
      </c>
      <c r="AM1001" s="92">
        <v>-21.941680839692701</v>
      </c>
      <c r="AN1001" s="3"/>
      <c r="AO1001" s="94">
        <v>0.10060098309259</v>
      </c>
      <c r="AP1001" s="94">
        <v>-0.13579387502613799</v>
      </c>
      <c r="AQ1001" s="94">
        <v>0.15777819416689501</v>
      </c>
      <c r="AR1001" s="94">
        <v>-0.179637853672029</v>
      </c>
      <c r="AS1001" s="95">
        <v>5</v>
      </c>
      <c r="AT1001" s="95">
        <v>7</v>
      </c>
      <c r="AU1001" s="95">
        <v>5</v>
      </c>
      <c r="AV1001" s="96">
        <v>7</v>
      </c>
      <c r="AW1001" s="3"/>
      <c r="AX1001" s="97">
        <v>0.32811584486509698</v>
      </c>
      <c r="AY1001" s="98">
        <v>-0.78276478549832995</v>
      </c>
      <c r="AZ1001" s="98">
        <v>-1.2865688085639699</v>
      </c>
      <c r="BA1001" s="98">
        <v>-1.0209010794842499</v>
      </c>
      <c r="BB1001" s="89">
        <v>3.33197498320442E-2</v>
      </c>
      <c r="BC1001" s="99">
        <v>-49.4441015856573</v>
      </c>
      <c r="BD1001" s="86">
        <v>43756</v>
      </c>
      <c r="BE1001" s="86">
        <v>43908</v>
      </c>
      <c r="BF1001" s="95"/>
      <c r="BG1001" s="86"/>
      <c r="BH1001" s="3"/>
    </row>
    <row r="1002" spans="1:60" x14ac:dyDescent="0.25">
      <c r="A1002" s="3"/>
      <c r="B1002" s="81" t="s">
        <v>2032</v>
      </c>
      <c r="C1002" s="81" t="s">
        <v>5295</v>
      </c>
      <c r="D1002" s="81" t="s">
        <v>824</v>
      </c>
      <c r="E1002" s="82" t="s">
        <v>1170</v>
      </c>
      <c r="F1002" s="82" t="s">
        <v>1100</v>
      </c>
      <c r="G1002" s="83" t="s">
        <v>1121</v>
      </c>
      <c r="H1002" s="84" t="s">
        <v>1128</v>
      </c>
      <c r="I1002" s="85" t="s">
        <v>3480</v>
      </c>
      <c r="J1002" s="85" t="s">
        <v>5296</v>
      </c>
      <c r="K1002" s="3"/>
      <c r="L1002" s="86">
        <v>44029</v>
      </c>
      <c r="M1002" s="87">
        <v>1956.35119999945</v>
      </c>
      <c r="N1002" s="88">
        <v>1956.35119999945</v>
      </c>
      <c r="O1002" s="88">
        <v>2763.79500000179</v>
      </c>
      <c r="P1002" s="89">
        <f t="shared" si="15"/>
        <v>0.70784960534272012</v>
      </c>
      <c r="Q1002" s="86">
        <v>43756</v>
      </c>
      <c r="R1002" s="90">
        <v>2720574.7439999999</v>
      </c>
      <c r="S1002" s="90">
        <v>3158198.5194765599</v>
      </c>
      <c r="T1002" s="3"/>
      <c r="U1002" s="91">
        <v>-1.06532405325197E-2</v>
      </c>
      <c r="V1002" s="92">
        <v>0.107450556879485</v>
      </c>
      <c r="W1002" s="91">
        <v>8.5273308741307102E-3</v>
      </c>
      <c r="X1002" s="92">
        <v>0.86124270328582497</v>
      </c>
      <c r="Y1002" s="91">
        <v>-0.193434781242104</v>
      </c>
      <c r="Z1002" s="92">
        <v>-1.19332221537479</v>
      </c>
      <c r="AA1002" s="91">
        <v>-0.276474967939139</v>
      </c>
      <c r="AB1002" s="92">
        <v>-6.7494684331177304</v>
      </c>
      <c r="AC1002" s="91">
        <v>-0.33639466411958002</v>
      </c>
      <c r="AD1002" s="92">
        <v>-8.2912704595655704</v>
      </c>
      <c r="AE1002" s="91">
        <v>-0.32126389892888302</v>
      </c>
      <c r="AF1002" s="93">
        <v>-11.286980198201499</v>
      </c>
      <c r="AG1002" s="91">
        <v>1.22822748435283E-2</v>
      </c>
      <c r="AH1002" s="92">
        <v>0.32199753222812399</v>
      </c>
      <c r="AI1002" s="91">
        <v>-0.155564126930549</v>
      </c>
      <c r="AJ1002" s="92">
        <v>-1.0730370131495901</v>
      </c>
      <c r="AK1002" s="91">
        <v>-0.314650327724812</v>
      </c>
      <c r="AL1002" s="91">
        <v>-3.8911014316909097E-2</v>
      </c>
      <c r="AM1002" s="92">
        <v>-14.323142930515999</v>
      </c>
      <c r="AN1002" s="3"/>
      <c r="AO1002" s="94">
        <v>0.10064315425916</v>
      </c>
      <c r="AP1002" s="94">
        <v>-0.135694634830579</v>
      </c>
      <c r="AQ1002" s="94">
        <v>0.15910770389746201</v>
      </c>
      <c r="AR1002" s="94">
        <v>-0.17866440254409099</v>
      </c>
      <c r="AS1002" s="95">
        <v>5</v>
      </c>
      <c r="AT1002" s="95">
        <v>7</v>
      </c>
      <c r="AU1002" s="95">
        <v>5</v>
      </c>
      <c r="AV1002" s="96">
        <v>7</v>
      </c>
      <c r="AW1002" s="3"/>
      <c r="AX1002" s="97">
        <v>0.32806258801370902</v>
      </c>
      <c r="AY1002" s="98">
        <v>-0.75248769875270205</v>
      </c>
      <c r="AZ1002" s="98">
        <v>-1.1346700166450301</v>
      </c>
      <c r="BA1002" s="98">
        <v>-0.98282345833740703</v>
      </c>
      <c r="BB1002" s="89">
        <v>3.33164287164254E-2</v>
      </c>
      <c r="BC1002" s="99">
        <v>-49.148887670831797</v>
      </c>
      <c r="BD1002" s="86">
        <v>43756</v>
      </c>
      <c r="BE1002" s="86">
        <v>43908</v>
      </c>
      <c r="BF1002" s="95"/>
      <c r="BG1002" s="86"/>
      <c r="BH1002" s="3"/>
    </row>
    <row r="1003" spans="1:60" x14ac:dyDescent="0.25">
      <c r="A1003" s="3"/>
      <c r="B1003" s="81" t="s">
        <v>2033</v>
      </c>
      <c r="C1003" s="81" t="s">
        <v>5297</v>
      </c>
      <c r="D1003" s="81" t="s">
        <v>824</v>
      </c>
      <c r="E1003" s="82" t="s">
        <v>1165</v>
      </c>
      <c r="F1003" s="82" t="s">
        <v>1100</v>
      </c>
      <c r="G1003" s="83" t="s">
        <v>1121</v>
      </c>
      <c r="H1003" s="84" t="s">
        <v>1128</v>
      </c>
      <c r="I1003" s="85" t="s">
        <v>3480</v>
      </c>
      <c r="J1003" s="85" t="s">
        <v>5298</v>
      </c>
      <c r="K1003" s="3"/>
      <c r="L1003" s="86">
        <v>44029</v>
      </c>
      <c r="M1003" s="87">
        <v>785.80279999971401</v>
      </c>
      <c r="N1003" s="88">
        <v>785.80279999971401</v>
      </c>
      <c r="O1003" s="88">
        <v>1106.4041000008599</v>
      </c>
      <c r="P1003" s="89">
        <f t="shared" si="15"/>
        <v>0.71023127987242929</v>
      </c>
      <c r="Q1003" s="86">
        <v>43756</v>
      </c>
      <c r="R1003" s="90">
        <v>4854852.335</v>
      </c>
      <c r="S1003" s="90">
        <v>8251605.8264375003</v>
      </c>
      <c r="T1003" s="3"/>
      <c r="U1003" s="91">
        <v>-1.06411722390476E-2</v>
      </c>
      <c r="V1003" s="92">
        <v>0.108657386226696</v>
      </c>
      <c r="W1003" s="91">
        <v>8.8994163725146808E-3</v>
      </c>
      <c r="X1003" s="92">
        <v>0.89845125312422203</v>
      </c>
      <c r="Y1003" s="91">
        <v>-0.19162793702533201</v>
      </c>
      <c r="Z1003" s="92">
        <v>-1.0126377936976501</v>
      </c>
      <c r="AA1003" s="91">
        <v>-0.27320765117852702</v>
      </c>
      <c r="AB1003" s="92">
        <v>-6.4227367570565503</v>
      </c>
      <c r="AC1003" s="91">
        <v>-0.33039114374318201</v>
      </c>
      <c r="AD1003" s="92">
        <v>-7.6909184219257396</v>
      </c>
      <c r="AE1003" s="91">
        <v>-0.321569480992621</v>
      </c>
      <c r="AF1003" s="93">
        <v>-11.3175384045753</v>
      </c>
      <c r="AG1003" s="91">
        <v>1.2493778236603199E-2</v>
      </c>
      <c r="AH1003" s="92">
        <v>0.34314787153562099</v>
      </c>
      <c r="AI1003" s="91">
        <v>-0.15349555107430199</v>
      </c>
      <c r="AJ1003" s="92">
        <v>-0.86617942752491195</v>
      </c>
      <c r="AK1003" s="91">
        <v>-0.21419720000005299</v>
      </c>
      <c r="AL1003" s="91">
        <v>-2.5002856968057999E-2</v>
      </c>
      <c r="AM1003" s="92">
        <v>-4.2778301580401603</v>
      </c>
      <c r="AN1003" s="3"/>
      <c r="AO1003" s="94">
        <v>0.100656699558458</v>
      </c>
      <c r="AP1003" s="94">
        <v>-0.13566279022968999</v>
      </c>
      <c r="AQ1003" s="94">
        <v>0.159535190541646</v>
      </c>
      <c r="AR1003" s="94">
        <v>-0.17835129039769501</v>
      </c>
      <c r="AS1003" s="95">
        <v>5</v>
      </c>
      <c r="AT1003" s="95">
        <v>7</v>
      </c>
      <c r="AU1003" s="95">
        <v>5</v>
      </c>
      <c r="AV1003" s="96">
        <v>7</v>
      </c>
      <c r="AW1003" s="3"/>
      <c r="AX1003" s="97">
        <v>0.32804557241557603</v>
      </c>
      <c r="AY1003" s="98">
        <v>-0.74266715404246497</v>
      </c>
      <c r="AZ1003" s="98">
        <v>-1.08540634555175</v>
      </c>
      <c r="BA1003" s="98">
        <v>-0.97044426773391002</v>
      </c>
      <c r="BB1003" s="89">
        <v>3.3315371047319797E-2</v>
      </c>
      <c r="BC1003" s="99">
        <v>-49.053632393479297</v>
      </c>
      <c r="BD1003" s="86">
        <v>43756</v>
      </c>
      <c r="BE1003" s="86">
        <v>43908</v>
      </c>
      <c r="BF1003" s="95"/>
      <c r="BG1003" s="86"/>
      <c r="BH1003" s="3"/>
    </row>
    <row r="1004" spans="1:60" x14ac:dyDescent="0.25">
      <c r="A1004" s="3"/>
      <c r="B1004" s="81" t="s">
        <v>2034</v>
      </c>
      <c r="C1004" s="81" t="s">
        <v>5299</v>
      </c>
      <c r="D1004" s="81" t="s">
        <v>824</v>
      </c>
      <c r="E1004" s="82" t="s">
        <v>1166</v>
      </c>
      <c r="F1004" s="82" t="s">
        <v>1100</v>
      </c>
      <c r="G1004" s="83" t="s">
        <v>1121</v>
      </c>
      <c r="H1004" s="84" t="s">
        <v>1128</v>
      </c>
      <c r="I1004" s="85" t="s">
        <v>3480</v>
      </c>
      <c r="J1004" s="85" t="s">
        <v>5300</v>
      </c>
      <c r="K1004" s="3"/>
      <c r="L1004" s="86">
        <v>44029</v>
      </c>
      <c r="M1004" s="87">
        <v>856.86969999969006</v>
      </c>
      <c r="N1004" s="88">
        <v>856.86969999969006</v>
      </c>
      <c r="O1004" s="88">
        <v>1202.4196000006</v>
      </c>
      <c r="P1004" s="89">
        <f t="shared" si="15"/>
        <v>0.7126212014501947</v>
      </c>
      <c r="Q1004" s="86">
        <v>43756</v>
      </c>
      <c r="R1004" s="90">
        <v>2780975.7659999998</v>
      </c>
      <c r="S1004" s="90">
        <v>3931517.6166679701</v>
      </c>
      <c r="T1004" s="3"/>
      <c r="U1004" s="91">
        <v>-1.06288704064355E-2</v>
      </c>
      <c r="V1004" s="92">
        <v>0.10988756948790999</v>
      </c>
      <c r="W1004" s="91">
        <v>9.2716344115615391E-3</v>
      </c>
      <c r="X1004" s="92">
        <v>0.93567305702890702</v>
      </c>
      <c r="Y1004" s="91">
        <v>-0.18981686036742801</v>
      </c>
      <c r="Z1004" s="92">
        <v>-0.83153012790717196</v>
      </c>
      <c r="AA1004" s="91">
        <v>-0.26992535662255301</v>
      </c>
      <c r="AB1004" s="92">
        <v>-6.0945073014590898</v>
      </c>
      <c r="AC1004" s="91">
        <v>-0.32433356502966498</v>
      </c>
      <c r="AD1004" s="92">
        <v>-7.08516055057407</v>
      </c>
      <c r="AE1004" s="91">
        <v>-0.30266074160957901</v>
      </c>
      <c r="AF1004" s="93">
        <v>-9.4266644662711805</v>
      </c>
      <c r="AG1004" s="91">
        <v>1.27056566034298E-2</v>
      </c>
      <c r="AH1004" s="92">
        <v>0.36433570821827699</v>
      </c>
      <c r="AI1004" s="91">
        <v>-0.151421589929669</v>
      </c>
      <c r="AJ1004" s="92">
        <v>-0.658783313061576</v>
      </c>
      <c r="AK1004" s="91">
        <v>-0.14313029999990201</v>
      </c>
      <c r="AL1004" s="91">
        <v>-1.6095116113319801E-2</v>
      </c>
      <c r="AM1004" s="92">
        <v>2.82885984197492</v>
      </c>
      <c r="AN1004" s="3"/>
      <c r="AO1004" s="94">
        <v>0.10067031318976701</v>
      </c>
      <c r="AP1004" s="94">
        <v>-0.13563086699374299</v>
      </c>
      <c r="AQ1004" s="94">
        <v>0.159963081996539</v>
      </c>
      <c r="AR1004" s="94">
        <v>-0.17803809818171401</v>
      </c>
      <c r="AS1004" s="95">
        <v>5</v>
      </c>
      <c r="AT1004" s="95">
        <v>7</v>
      </c>
      <c r="AU1004" s="95">
        <v>5</v>
      </c>
      <c r="AV1004" s="96">
        <v>7</v>
      </c>
      <c r="AW1004" s="3"/>
      <c r="AX1004" s="97">
        <v>0.32802872907428499</v>
      </c>
      <c r="AY1004" s="98">
        <v>-0.73280158399848006</v>
      </c>
      <c r="AZ1004" s="98">
        <v>-1.03592416697575</v>
      </c>
      <c r="BA1004" s="98">
        <v>-0.95799490824538203</v>
      </c>
      <c r="BB1004" s="89">
        <v>3.3314332065601797E-2</v>
      </c>
      <c r="BC1004" s="99">
        <v>-48.958208931435401</v>
      </c>
      <c r="BD1004" s="86">
        <v>43756</v>
      </c>
      <c r="BE1004" s="86">
        <v>43908</v>
      </c>
      <c r="BF1004" s="95"/>
      <c r="BG1004" s="86"/>
      <c r="BH1004" s="3"/>
    </row>
    <row r="1005" spans="1:60" x14ac:dyDescent="0.25">
      <c r="A1005" s="3"/>
      <c r="B1005" s="81" t="s">
        <v>240</v>
      </c>
      <c r="C1005" s="81" t="s">
        <v>5301</v>
      </c>
      <c r="D1005" s="81" t="s">
        <v>824</v>
      </c>
      <c r="E1005" s="82" t="s">
        <v>1177</v>
      </c>
      <c r="F1005" s="82" t="s">
        <v>1100</v>
      </c>
      <c r="G1005" s="83" t="s">
        <v>1121</v>
      </c>
      <c r="H1005" s="84" t="s">
        <v>1128</v>
      </c>
      <c r="I1005" s="85" t="s">
        <v>3480</v>
      </c>
      <c r="J1005" s="85" t="s">
        <v>5302</v>
      </c>
      <c r="K1005" s="3"/>
      <c r="L1005" s="86">
        <v>44029</v>
      </c>
      <c r="M1005" s="87">
        <v>909.98849999997799</v>
      </c>
      <c r="N1005" s="88">
        <v>909.98849999997799</v>
      </c>
      <c r="O1005" s="88">
        <v>1266.9901999998799</v>
      </c>
      <c r="P1005" s="89">
        <f t="shared" si="15"/>
        <v>0.71822852299888684</v>
      </c>
      <c r="Q1005" s="86">
        <v>43756</v>
      </c>
      <c r="R1005" s="90">
        <v>4409131.5640000002</v>
      </c>
      <c r="S1005" s="90">
        <v>7942514.0381640596</v>
      </c>
      <c r="T1005" s="3"/>
      <c r="U1005" s="91">
        <v>-1.0600516538033801E-2</v>
      </c>
      <c r="V1005" s="92">
        <v>0.112722956328071</v>
      </c>
      <c r="W1005" s="91">
        <v>1.01408320624614E-2</v>
      </c>
      <c r="X1005" s="92">
        <v>1.0225928221189</v>
      </c>
      <c r="Y1005" s="91">
        <v>-0.18557469886844</v>
      </c>
      <c r="Z1005" s="92">
        <v>-0.40731397800845998</v>
      </c>
      <c r="AA1005" s="91">
        <v>-0.26220951260707798</v>
      </c>
      <c r="AB1005" s="92">
        <v>-5.3229228999116502</v>
      </c>
      <c r="AC1005" s="91">
        <v>-0.31018253937771101</v>
      </c>
      <c r="AD1005" s="92">
        <v>-5.6700579853786603</v>
      </c>
      <c r="AE1005" s="91">
        <v>-0.28090037784015298</v>
      </c>
      <c r="AF1005" s="93">
        <v>-7.2506280893285302</v>
      </c>
      <c r="AG1005" s="91">
        <v>1.31995967185503E-2</v>
      </c>
      <c r="AH1005" s="92">
        <v>0.41372971973032702</v>
      </c>
      <c r="AI1005" s="91">
        <v>-0.14656344893315701</v>
      </c>
      <c r="AJ1005" s="92">
        <v>-0.172969213410397</v>
      </c>
      <c r="AK1005" s="91">
        <v>-9.0011500000400702E-2</v>
      </c>
      <c r="AL1005" s="91">
        <v>-2.0706449776298499E-2</v>
      </c>
      <c r="AM1005" s="92">
        <v>-13.1975270247494</v>
      </c>
      <c r="AN1005" s="3"/>
      <c r="AO1005" s="94">
        <v>0.10070175947301301</v>
      </c>
      <c r="AP1005" s="94">
        <v>-0.13555631084280301</v>
      </c>
      <c r="AQ1005" s="94">
        <v>0.160961692741839</v>
      </c>
      <c r="AR1005" s="94">
        <v>-0.177306349001883</v>
      </c>
      <c r="AS1005" s="95">
        <v>5</v>
      </c>
      <c r="AT1005" s="95">
        <v>7</v>
      </c>
      <c r="AU1005" s="95">
        <v>6</v>
      </c>
      <c r="AV1005" s="96">
        <v>6</v>
      </c>
      <c r="AW1005" s="3"/>
      <c r="AX1005" s="97">
        <v>0.32798904683673802</v>
      </c>
      <c r="AY1005" s="98">
        <v>-0.70961131045805803</v>
      </c>
      <c r="AZ1005" s="98">
        <v>-0.91961810184057002</v>
      </c>
      <c r="BA1005" s="98">
        <v>-0.92867701297018401</v>
      </c>
      <c r="BB1005" s="89">
        <v>3.3311870036377499E-2</v>
      </c>
      <c r="BC1005" s="99">
        <v>-48.734844200022103</v>
      </c>
      <c r="BD1005" s="86">
        <v>43756</v>
      </c>
      <c r="BE1005" s="86">
        <v>43908</v>
      </c>
      <c r="BF1005" s="95"/>
      <c r="BG1005" s="86"/>
      <c r="BH1005" s="3"/>
    </row>
    <row r="1006" spans="1:60" x14ac:dyDescent="0.25">
      <c r="A1006" s="3"/>
      <c r="B1006" s="81" t="s">
        <v>2035</v>
      </c>
      <c r="C1006" s="81" t="s">
        <v>5303</v>
      </c>
      <c r="D1006" s="81" t="s">
        <v>824</v>
      </c>
      <c r="E1006" s="82" t="s">
        <v>1178</v>
      </c>
      <c r="F1006" s="82" t="s">
        <v>1100</v>
      </c>
      <c r="G1006" s="83" t="s">
        <v>1121</v>
      </c>
      <c r="H1006" s="84" t="s">
        <v>1128</v>
      </c>
      <c r="I1006" s="85" t="s">
        <v>3480</v>
      </c>
      <c r="J1006" s="85" t="s">
        <v>5304</v>
      </c>
      <c r="K1006" s="3"/>
      <c r="L1006" s="86">
        <v>44029</v>
      </c>
      <c r="M1006" s="87">
        <v>857.73830000031705</v>
      </c>
      <c r="N1006" s="88">
        <v>857.73830000031705</v>
      </c>
      <c r="O1006" s="88">
        <v>1206.7872999999699</v>
      </c>
      <c r="P1006" s="89">
        <f t="shared" si="15"/>
        <v>0.71076178875957541</v>
      </c>
      <c r="Q1006" s="86">
        <v>43756</v>
      </c>
      <c r="R1006" s="90">
        <v>4321526.1119999997</v>
      </c>
      <c r="S1006" s="90">
        <v>5100625.15971094</v>
      </c>
      <c r="T1006" s="3"/>
      <c r="U1006" s="91">
        <v>-1.0638420580107799E-2</v>
      </c>
      <c r="V1006" s="92">
        <v>0.108932552120677</v>
      </c>
      <c r="W1006" s="91">
        <v>8.9820922803483007E-3</v>
      </c>
      <c r="X1006" s="92">
        <v>0.90671884390758395</v>
      </c>
      <c r="Y1006" s="91">
        <v>-0.19122570461593599</v>
      </c>
      <c r="Z1006" s="92">
        <v>-0.97241455275798205</v>
      </c>
      <c r="AA1006" s="91">
        <v>-0.27247944084869202</v>
      </c>
      <c r="AB1006" s="92">
        <v>-6.3499157240730701</v>
      </c>
      <c r="AC1006" s="91">
        <v>-0.329049753311556</v>
      </c>
      <c r="AD1006" s="92">
        <v>-7.5567793787631699</v>
      </c>
      <c r="AE1006" s="91">
        <v>-0.319564051770722</v>
      </c>
      <c r="AF1006" s="93">
        <v>-11.1169954823854</v>
      </c>
      <c r="AG1006" s="91">
        <v>1.2540922734842801E-2</v>
      </c>
      <c r="AH1006" s="92">
        <v>0.34786232135957101</v>
      </c>
      <c r="AI1006" s="91">
        <v>-0.153035009976593</v>
      </c>
      <c r="AJ1006" s="92">
        <v>-0.820125317753991</v>
      </c>
      <c r="AK1006" s="91">
        <v>-0.14226169999979901</v>
      </c>
      <c r="AL1006" s="91">
        <v>-2.31783238887147E-2</v>
      </c>
      <c r="AM1006" s="92">
        <v>-23.414599613257501</v>
      </c>
      <c r="AN1006" s="3"/>
      <c r="AO1006" s="94">
        <v>0.100659644251282</v>
      </c>
      <c r="AP1006" s="94">
        <v>-0.135655755245389</v>
      </c>
      <c r="AQ1006" s="94">
        <v>0.15963046462275099</v>
      </c>
      <c r="AR1006" s="94">
        <v>-0.17828164440754299</v>
      </c>
      <c r="AS1006" s="95">
        <v>5</v>
      </c>
      <c r="AT1006" s="95">
        <v>7</v>
      </c>
      <c r="AU1006" s="95">
        <v>5</v>
      </c>
      <c r="AV1006" s="96">
        <v>7</v>
      </c>
      <c r="AW1006" s="3"/>
      <c r="AX1006" s="97">
        <v>0.32804194029886302</v>
      </c>
      <c r="AY1006" s="98">
        <v>-0.74047757431799299</v>
      </c>
      <c r="AZ1006" s="98">
        <v>-1.0744266504971201</v>
      </c>
      <c r="BA1006" s="98">
        <v>-0.96768245175644596</v>
      </c>
      <c r="BB1006" s="89">
        <v>3.3315150706148398E-2</v>
      </c>
      <c r="BC1006" s="99">
        <v>-49.032443413976601</v>
      </c>
      <c r="BD1006" s="86">
        <v>43756</v>
      </c>
      <c r="BE1006" s="86">
        <v>43908</v>
      </c>
      <c r="BF1006" s="95"/>
      <c r="BG1006" s="86"/>
      <c r="BH1006" s="3"/>
    </row>
    <row r="1007" spans="1:60" x14ac:dyDescent="0.25">
      <c r="A1007" s="3"/>
      <c r="B1007" s="81" t="s">
        <v>2036</v>
      </c>
      <c r="C1007" s="81" t="s">
        <v>5305</v>
      </c>
      <c r="D1007" s="81" t="s">
        <v>824</v>
      </c>
      <c r="E1007" s="82" t="s">
        <v>1179</v>
      </c>
      <c r="F1007" s="82" t="s">
        <v>1100</v>
      </c>
      <c r="G1007" s="83" t="s">
        <v>1121</v>
      </c>
      <c r="H1007" s="84" t="s">
        <v>1128</v>
      </c>
      <c r="I1007" s="85" t="s">
        <v>3480</v>
      </c>
      <c r="J1007" s="85" t="s">
        <v>5306</v>
      </c>
      <c r="K1007" s="3"/>
      <c r="L1007" s="86">
        <v>44029</v>
      </c>
      <c r="M1007" s="87">
        <v>879.14089999999896</v>
      </c>
      <c r="N1007" s="88">
        <v>879.14089999999896</v>
      </c>
      <c r="O1007" s="88">
        <v>1251.9484999999399</v>
      </c>
      <c r="P1007" s="89">
        <f t="shared" si="15"/>
        <v>0.70221810242197757</v>
      </c>
      <c r="Q1007" s="86">
        <v>43756</v>
      </c>
      <c r="R1007" s="90">
        <v>135439.916</v>
      </c>
      <c r="S1007" s="90">
        <v>151245.70865258799</v>
      </c>
      <c r="T1007" s="3"/>
      <c r="U1007" s="91">
        <v>-1.06821328117803E-2</v>
      </c>
      <c r="V1007" s="92">
        <v>0.104561328953423</v>
      </c>
      <c r="W1007" s="91">
        <v>7.64310622980702E-3</v>
      </c>
      <c r="X1007" s="92">
        <v>0.77282023885345597</v>
      </c>
      <c r="Y1007" s="91">
        <v>-0.19771525116899299</v>
      </c>
      <c r="Z1007" s="92">
        <v>-1.6213692080637001</v>
      </c>
      <c r="AA1007" s="91">
        <v>-0.28418549375055602</v>
      </c>
      <c r="AB1007" s="92">
        <v>-7.5205210142594296</v>
      </c>
      <c r="AC1007" s="91">
        <v>-0.350454571986338</v>
      </c>
      <c r="AD1007" s="92">
        <v>-9.6972612462413998</v>
      </c>
      <c r="AE1007" s="91">
        <v>-0.34635717959201401</v>
      </c>
      <c r="AF1007" s="93">
        <v>-13.7963082645147</v>
      </c>
      <c r="AG1007" s="91">
        <v>1.17792975943303E-2</v>
      </c>
      <c r="AH1007" s="92">
        <v>0.27169980730832299</v>
      </c>
      <c r="AI1007" s="91">
        <v>-0.16046291855775099</v>
      </c>
      <c r="AJ1007" s="92">
        <v>-1.5629161758697601</v>
      </c>
      <c r="AK1007" s="91">
        <v>-0.12085910000038</v>
      </c>
      <c r="AL1007" s="91">
        <v>-1.34395696959473E-2</v>
      </c>
      <c r="AM1007" s="92">
        <v>5.0559798419271802</v>
      </c>
      <c r="AN1007" s="3"/>
      <c r="AO1007" s="94">
        <v>0.10061085544482901</v>
      </c>
      <c r="AP1007" s="94">
        <v>-0.13577051851185401</v>
      </c>
      <c r="AQ1007" s="94">
        <v>0.15809152336267299</v>
      </c>
      <c r="AR1007" s="94">
        <v>-0.179408478061378</v>
      </c>
      <c r="AS1007" s="95">
        <v>5</v>
      </c>
      <c r="AT1007" s="95">
        <v>7</v>
      </c>
      <c r="AU1007" s="95">
        <v>5</v>
      </c>
      <c r="AV1007" s="96">
        <v>7</v>
      </c>
      <c r="AW1007" s="3"/>
      <c r="AX1007" s="97">
        <v>0.32810324365622401</v>
      </c>
      <c r="AY1007" s="98">
        <v>-0.77566544400724502</v>
      </c>
      <c r="AZ1007" s="98">
        <v>-1.25094834531046</v>
      </c>
      <c r="BA1007" s="98">
        <v>-1.01198442910936</v>
      </c>
      <c r="BB1007" s="89">
        <v>3.3318961411969203E-2</v>
      </c>
      <c r="BC1007" s="99">
        <v>-49.374666769406801</v>
      </c>
      <c r="BD1007" s="86">
        <v>43756</v>
      </c>
      <c r="BE1007" s="86">
        <v>43908</v>
      </c>
      <c r="BF1007" s="95"/>
      <c r="BG1007" s="86"/>
      <c r="BH1007" s="3"/>
    </row>
    <row r="1008" spans="1:60" x14ac:dyDescent="0.25">
      <c r="A1008" s="3"/>
      <c r="B1008" s="81" t="s">
        <v>2037</v>
      </c>
      <c r="C1008" s="81" t="s">
        <v>5307</v>
      </c>
      <c r="D1008" s="81" t="s">
        <v>825</v>
      </c>
      <c r="E1008" s="82" t="s">
        <v>1162</v>
      </c>
      <c r="F1008" s="82" t="s">
        <v>1111</v>
      </c>
      <c r="G1008" s="83" t="s">
        <v>1120</v>
      </c>
      <c r="H1008" s="84" t="s">
        <v>1128</v>
      </c>
      <c r="I1008" s="85" t="s">
        <v>3480</v>
      </c>
      <c r="J1008" s="85" t="s">
        <v>5308</v>
      </c>
      <c r="K1008" s="3"/>
      <c r="L1008" s="86">
        <v>44029</v>
      </c>
      <c r="M1008" s="87">
        <v>662.53859999962197</v>
      </c>
      <c r="N1008" s="88">
        <v>662.53859999962197</v>
      </c>
      <c r="O1008" s="88">
        <v>891.58409999962896</v>
      </c>
      <c r="P1008" s="89">
        <f t="shared" si="15"/>
        <v>0.74310275385114843</v>
      </c>
      <c r="Q1008" s="86">
        <v>43756</v>
      </c>
      <c r="R1008" s="90">
        <v>904259.62300000002</v>
      </c>
      <c r="S1008" s="90">
        <v>1072816.0862636699</v>
      </c>
      <c r="T1008" s="3"/>
      <c r="U1008" s="91">
        <v>-7.6720083498003104E-3</v>
      </c>
      <c r="V1008" s="92">
        <v>0.40557377515142401</v>
      </c>
      <c r="W1008" s="91">
        <v>-1.44973515580205E-3</v>
      </c>
      <c r="X1008" s="92">
        <v>-0.13646389970745099</v>
      </c>
      <c r="Y1008" s="91">
        <v>-0.23287165897461801</v>
      </c>
      <c r="Z1008" s="92">
        <v>-5.1370099886262297</v>
      </c>
      <c r="AA1008" s="91">
        <v>-0.22896479571150799</v>
      </c>
      <c r="AB1008" s="92">
        <v>-1.9984512103546901</v>
      </c>
      <c r="AC1008" s="91">
        <v>-0.30126592691347498</v>
      </c>
      <c r="AD1008" s="92">
        <v>-4.7783967389550499</v>
      </c>
      <c r="AE1008" s="91"/>
      <c r="AF1008" s="93"/>
      <c r="AG1008" s="91">
        <v>9.8388391106709605E-3</v>
      </c>
      <c r="AH1008" s="92">
        <v>7.7653958942391896E-2</v>
      </c>
      <c r="AI1008" s="91">
        <v>-0.19074767626822001</v>
      </c>
      <c r="AJ1008" s="92">
        <v>-4.5913919469167004</v>
      </c>
      <c r="AK1008" s="91">
        <v>-0.337016936154105</v>
      </c>
      <c r="AL1008" s="91">
        <v>-0.14462850895593901</v>
      </c>
      <c r="AM1008" s="92">
        <v>-4.8033993416465801</v>
      </c>
      <c r="AN1008" s="3"/>
      <c r="AO1008" s="94">
        <v>8.6448413952894002E-2</v>
      </c>
      <c r="AP1008" s="94">
        <v>-0.14396667273744199</v>
      </c>
      <c r="AQ1008" s="94">
        <v>0.11769017344166099</v>
      </c>
      <c r="AR1008" s="94">
        <v>-0.15934273516264499</v>
      </c>
      <c r="AS1008" s="95">
        <v>5</v>
      </c>
      <c r="AT1008" s="95">
        <v>7</v>
      </c>
      <c r="AU1008" s="95">
        <v>7</v>
      </c>
      <c r="AV1008" s="96">
        <v>5</v>
      </c>
      <c r="AW1008" s="3"/>
      <c r="AX1008" s="97">
        <v>0.34794102373241897</v>
      </c>
      <c r="AY1008" s="98">
        <v>-0.55709289924834604</v>
      </c>
      <c r="AZ1008" s="98">
        <v>-0.46430033149545102</v>
      </c>
      <c r="BA1008" s="98">
        <v>-0.73082631061879499</v>
      </c>
      <c r="BB1008" s="89">
        <v>3.5263948683059397E-2</v>
      </c>
      <c r="BC1008" s="99">
        <v>-42.837461996008599</v>
      </c>
      <c r="BD1008" s="86">
        <v>43756</v>
      </c>
      <c r="BE1008" s="86">
        <v>43908</v>
      </c>
      <c r="BF1008" s="95"/>
      <c r="BG1008" s="86"/>
      <c r="BH1008" s="3"/>
    </row>
    <row r="1009" spans="1:60" x14ac:dyDescent="0.25">
      <c r="A1009" s="3"/>
      <c r="B1009" s="81" t="s">
        <v>241</v>
      </c>
      <c r="C1009" s="81" t="s">
        <v>5309</v>
      </c>
      <c r="D1009" s="81" t="s">
        <v>825</v>
      </c>
      <c r="E1009" s="82" t="s">
        <v>1234</v>
      </c>
      <c r="F1009" s="82" t="s">
        <v>1111</v>
      </c>
      <c r="G1009" s="83" t="s">
        <v>1120</v>
      </c>
      <c r="H1009" s="84" t="s">
        <v>1128</v>
      </c>
      <c r="I1009" s="85" t="s">
        <v>3480</v>
      </c>
      <c r="J1009" s="85" t="s">
        <v>5310</v>
      </c>
      <c r="K1009" s="3"/>
      <c r="L1009" s="86">
        <v>44029</v>
      </c>
      <c r="M1009" s="87">
        <v>712.93269999977201</v>
      </c>
      <c r="N1009" s="88">
        <v>712.93269999977201</v>
      </c>
      <c r="O1009" s="88">
        <v>957.76879999972903</v>
      </c>
      <c r="P1009" s="89">
        <f t="shared" si="15"/>
        <v>0.74436826507605358</v>
      </c>
      <c r="Q1009" s="86">
        <v>43756</v>
      </c>
      <c r="R1009" s="90">
        <v>38105.580999999998</v>
      </c>
      <c r="S1009" s="90">
        <v>12177.838011444101</v>
      </c>
      <c r="T1009" s="3"/>
      <c r="U1009" s="91">
        <v>-7.6659129044855901E-3</v>
      </c>
      <c r="V1009" s="92">
        <v>0.406183319682896</v>
      </c>
      <c r="W1009" s="91">
        <v>-1.2631781264644799E-3</v>
      </c>
      <c r="X1009" s="92">
        <v>-0.117808196773694</v>
      </c>
      <c r="Y1009" s="91">
        <v>-0.23200174857280201</v>
      </c>
      <c r="Z1009" s="92">
        <v>-5.0500189484446301</v>
      </c>
      <c r="AA1009" s="91">
        <v>-0.22720237762317999</v>
      </c>
      <c r="AB1009" s="92">
        <v>-1.82220940152183</v>
      </c>
      <c r="AC1009" s="91"/>
      <c r="AD1009" s="92"/>
      <c r="AE1009" s="91"/>
      <c r="AF1009" s="93"/>
      <c r="AG1009" s="91">
        <v>9.94571702176472E-3</v>
      </c>
      <c r="AH1009" s="92">
        <v>8.8341750051768003E-2</v>
      </c>
      <c r="AI1009" s="91">
        <v>-0.18974433168128599</v>
      </c>
      <c r="AJ1009" s="92">
        <v>-4.4910574882232996</v>
      </c>
      <c r="AK1009" s="91">
        <v>-0.27858585026668198</v>
      </c>
      <c r="AL1009" s="91">
        <v>-0.170572395953932</v>
      </c>
      <c r="AM1009" s="92">
        <v>-4.9796289715159201</v>
      </c>
      <c r="AN1009" s="3"/>
      <c r="AO1009" s="94">
        <v>8.6455108119553203E-2</v>
      </c>
      <c r="AP1009" s="94">
        <v>-0.14395086537566401</v>
      </c>
      <c r="AQ1009" s="94">
        <v>0.117899155744526</v>
      </c>
      <c r="AR1009" s="94">
        <v>-0.15918082096599401</v>
      </c>
      <c r="AS1009" s="95">
        <v>5</v>
      </c>
      <c r="AT1009" s="95">
        <v>7</v>
      </c>
      <c r="AU1009" s="95">
        <v>7</v>
      </c>
      <c r="AV1009" s="96">
        <v>5</v>
      </c>
      <c r="AW1009" s="3"/>
      <c r="AX1009" s="97">
        <v>0.34793369230523202</v>
      </c>
      <c r="AY1009" s="98">
        <v>-0.55205143118837396</v>
      </c>
      <c r="AZ1009" s="98">
        <v>-0.42326035484575197</v>
      </c>
      <c r="BA1009" s="98">
        <v>-0.72437961148807495</v>
      </c>
      <c r="BB1009" s="89">
        <v>3.5263576780962501E-2</v>
      </c>
      <c r="BC1009" s="99">
        <v>-42.783268780564001</v>
      </c>
      <c r="BD1009" s="86">
        <v>43756</v>
      </c>
      <c r="BE1009" s="86">
        <v>43908</v>
      </c>
      <c r="BF1009" s="95"/>
      <c r="BG1009" s="86"/>
      <c r="BH1009" s="3"/>
    </row>
    <row r="1010" spans="1:60" x14ac:dyDescent="0.25">
      <c r="A1010" s="3"/>
      <c r="B1010" s="81" t="s">
        <v>242</v>
      </c>
      <c r="C1010" s="81" t="s">
        <v>5311</v>
      </c>
      <c r="D1010" s="81" t="s">
        <v>826</v>
      </c>
      <c r="E1010" s="82" t="s">
        <v>1161</v>
      </c>
      <c r="F1010" s="82" t="s">
        <v>1116</v>
      </c>
      <c r="G1010" s="83" t="s">
        <v>1120</v>
      </c>
      <c r="H1010" s="84" t="s">
        <v>1139</v>
      </c>
      <c r="I1010" s="85" t="s">
        <v>3651</v>
      </c>
      <c r="J1010" s="85" t="s">
        <v>5312</v>
      </c>
      <c r="K1010" s="3"/>
      <c r="L1010" s="86">
        <v>44028</v>
      </c>
      <c r="M1010" s="87"/>
      <c r="N1010" s="88"/>
      <c r="O1010" s="88">
        <v>922194.46242046403</v>
      </c>
      <c r="P1010" s="89">
        <f t="shared" si="15"/>
        <v>0</v>
      </c>
      <c r="Q1010" s="86">
        <v>43837</v>
      </c>
      <c r="R1010" s="90"/>
      <c r="S1010" s="90">
        <v>60535.096200683598</v>
      </c>
      <c r="T1010" s="3"/>
      <c r="U1010" s="91"/>
      <c r="V1010" s="92"/>
      <c r="W1010" s="91">
        <v>2.58658754428325E-2</v>
      </c>
      <c r="X1010" s="92"/>
      <c r="Y1010" s="91">
        <v>-0.28341345837368898</v>
      </c>
      <c r="Z1010" s="92"/>
      <c r="AA1010" s="91">
        <v>-0.19099045547860399</v>
      </c>
      <c r="AB1010" s="92"/>
      <c r="AC1010" s="91"/>
      <c r="AD1010" s="92"/>
      <c r="AE1010" s="91"/>
      <c r="AF1010" s="93"/>
      <c r="AG1010" s="91">
        <v>8.4595916632679302E-4</v>
      </c>
      <c r="AH1010" s="92"/>
      <c r="AI1010" s="91">
        <v>-0.26900580718036499</v>
      </c>
      <c r="AJ1010" s="92"/>
      <c r="AK1010" s="91">
        <v>-2.7792389967544299E-2</v>
      </c>
      <c r="AL1010" s="91">
        <v>-1.43041106612145E-2</v>
      </c>
      <c r="AM1010" s="92"/>
      <c r="AN1010" s="3"/>
      <c r="AO1010" s="94">
        <v>0.102309536745452</v>
      </c>
      <c r="AP1010" s="94">
        <v>-0.149115007558139</v>
      </c>
      <c r="AQ1010" s="94">
        <v>7.9379520981092397E-2</v>
      </c>
      <c r="AR1010" s="94">
        <v>-0.30953891366254499</v>
      </c>
      <c r="AS1010" s="95">
        <v>9</v>
      </c>
      <c r="AT1010" s="95">
        <v>3</v>
      </c>
      <c r="AU1010" s="95">
        <v>4</v>
      </c>
      <c r="AV1010" s="96">
        <v>8</v>
      </c>
      <c r="AW1010" s="3"/>
      <c r="AX1010" s="97">
        <v>0.43139975589350799</v>
      </c>
      <c r="AY1010" s="98">
        <v>-0.30153980366139899</v>
      </c>
      <c r="AZ1010" s="98">
        <v>5.59005334885114E-2</v>
      </c>
      <c r="BA1010" s="98">
        <v>-0.40051285402068998</v>
      </c>
      <c r="BB1010" s="89">
        <v>4.3754066166511597E-2</v>
      </c>
      <c r="BC1010" s="99">
        <v>-45.672468675707897</v>
      </c>
      <c r="BD1010" s="86">
        <v>43837</v>
      </c>
      <c r="BE1010" s="86">
        <v>43914</v>
      </c>
      <c r="BF1010" s="95"/>
      <c r="BG1010" s="86"/>
      <c r="BH1010" s="3"/>
    </row>
    <row r="1011" spans="1:60" x14ac:dyDescent="0.25">
      <c r="A1011" s="3"/>
      <c r="B1011" s="81" t="s">
        <v>243</v>
      </c>
      <c r="C1011" s="81" t="s">
        <v>5313</v>
      </c>
      <c r="D1011" s="81" t="s">
        <v>826</v>
      </c>
      <c r="E1011" s="82" t="s">
        <v>1249</v>
      </c>
      <c r="F1011" s="82" t="s">
        <v>1116</v>
      </c>
      <c r="G1011" s="83" t="s">
        <v>1120</v>
      </c>
      <c r="H1011" s="84" t="s">
        <v>1139</v>
      </c>
      <c r="I1011" s="85" t="s">
        <v>3651</v>
      </c>
      <c r="J1011" s="85" t="s">
        <v>1096</v>
      </c>
      <c r="K1011" s="3"/>
      <c r="L1011" s="86">
        <v>44028</v>
      </c>
      <c r="M1011" s="87"/>
      <c r="N1011" s="88"/>
      <c r="O1011" s="88">
        <v>856703.46478653001</v>
      </c>
      <c r="P1011" s="89">
        <f t="shared" si="15"/>
        <v>0</v>
      </c>
      <c r="Q1011" s="86">
        <v>43910</v>
      </c>
      <c r="R1011" s="90"/>
      <c r="S1011" s="90">
        <v>0</v>
      </c>
      <c r="T1011" s="3"/>
      <c r="U1011" s="91"/>
      <c r="V1011" s="92"/>
      <c r="W1011" s="91">
        <v>1.12565781037119E-2</v>
      </c>
      <c r="X1011" s="92"/>
      <c r="Y1011" s="91">
        <v>1.8762284060358101E-2</v>
      </c>
      <c r="Z1011" s="92"/>
      <c r="AA1011" s="91">
        <v>0.15951904397486899</v>
      </c>
      <c r="AB1011" s="92"/>
      <c r="AC1011" s="91"/>
      <c r="AD1011" s="92"/>
      <c r="AE1011" s="91"/>
      <c r="AF1011" s="93"/>
      <c r="AG1011" s="91">
        <v>-3.4898819148111201E-2</v>
      </c>
      <c r="AH1011" s="92"/>
      <c r="AI1011" s="91">
        <v>5.8083317664568299E-2</v>
      </c>
      <c r="AJ1011" s="92"/>
      <c r="AK1011" s="91">
        <v>0.169365888776083</v>
      </c>
      <c r="AL1011" s="91">
        <v>0.121444109227014</v>
      </c>
      <c r="AM1011" s="92"/>
      <c r="AN1011" s="3"/>
      <c r="AO1011" s="94">
        <v>3.65569780988153E-2</v>
      </c>
      <c r="AP1011" s="94">
        <v>-2.3708267337497101E-2</v>
      </c>
      <c r="AQ1011" s="94">
        <v>0.140306192692224</v>
      </c>
      <c r="AR1011" s="94">
        <v>-0.100971928765794</v>
      </c>
      <c r="AS1011" s="95">
        <v>8</v>
      </c>
      <c r="AT1011" s="95">
        <v>4</v>
      </c>
      <c r="AU1011" s="95">
        <v>7</v>
      </c>
      <c r="AV1011" s="96">
        <v>5</v>
      </c>
      <c r="AW1011" s="3"/>
      <c r="AX1011" s="97">
        <v>0.136929906401347</v>
      </c>
      <c r="AY1011" s="98">
        <v>0.917100382843273</v>
      </c>
      <c r="AZ1011" s="98">
        <v>0.90878847644671601</v>
      </c>
      <c r="BA1011" s="98">
        <v>1.43227943500096</v>
      </c>
      <c r="BB1011" s="89">
        <v>1.41705448137145E-2</v>
      </c>
      <c r="BC1011" s="99">
        <v>-11.852551767049601</v>
      </c>
      <c r="BD1011" s="86">
        <v>43910</v>
      </c>
      <c r="BE1011" s="86">
        <v>43990</v>
      </c>
      <c r="BF1011" s="95"/>
      <c r="BG1011" s="86"/>
      <c r="BH1011" s="3"/>
    </row>
    <row r="1012" spans="1:60" x14ac:dyDescent="0.25">
      <c r="A1012" s="3"/>
      <c r="B1012" s="81" t="s">
        <v>8666</v>
      </c>
      <c r="C1012" s="81" t="s">
        <v>8797</v>
      </c>
      <c r="D1012" s="81" t="s">
        <v>826</v>
      </c>
      <c r="E1012" s="82" t="s">
        <v>1250</v>
      </c>
      <c r="F1012" s="82" t="s">
        <v>1116</v>
      </c>
      <c r="G1012" s="83" t="s">
        <v>1120</v>
      </c>
      <c r="H1012" s="84" t="s">
        <v>1139</v>
      </c>
      <c r="I1012" s="85" t="s">
        <v>3651</v>
      </c>
      <c r="J1012" s="85" t="s">
        <v>1096</v>
      </c>
      <c r="K1012" s="3"/>
      <c r="L1012" s="86">
        <v>44028</v>
      </c>
      <c r="M1012" s="87"/>
      <c r="N1012" s="88"/>
      <c r="O1012" s="88"/>
      <c r="P1012" s="89" t="str">
        <f t="shared" si="15"/>
        <v/>
      </c>
      <c r="Q1012" s="86"/>
      <c r="R1012" s="90"/>
      <c r="S1012" s="90"/>
      <c r="T1012" s="3"/>
      <c r="U1012" s="91"/>
      <c r="V1012" s="92"/>
      <c r="W1012" s="91"/>
      <c r="X1012" s="92"/>
      <c r="Y1012" s="91"/>
      <c r="Z1012" s="92"/>
      <c r="AA1012" s="91"/>
      <c r="AB1012" s="92"/>
      <c r="AC1012" s="91"/>
      <c r="AD1012" s="92"/>
      <c r="AE1012" s="91"/>
      <c r="AF1012" s="93"/>
      <c r="AG1012" s="91"/>
      <c r="AH1012" s="92"/>
      <c r="AI1012" s="91"/>
      <c r="AJ1012" s="92"/>
      <c r="AK1012" s="91">
        <v>-8.4340148168848795E-4</v>
      </c>
      <c r="AL1012" s="91">
        <v>-0.100857210323738</v>
      </c>
      <c r="AM1012" s="92"/>
      <c r="AN1012" s="3"/>
      <c r="AO1012" s="94">
        <v>-1.60283270815853E-5</v>
      </c>
      <c r="AP1012" s="94">
        <v>-8.2738641594914996E-4</v>
      </c>
      <c r="AQ1012" s="94"/>
      <c r="AR1012" s="94"/>
      <c r="AS1012" s="95"/>
      <c r="AT1012" s="95"/>
      <c r="AU1012" s="95"/>
      <c r="AV1012" s="96"/>
      <c r="AW1012" s="3"/>
      <c r="AX1012" s="97"/>
      <c r="AY1012" s="98"/>
      <c r="AZ1012" s="98"/>
      <c r="BA1012" s="98"/>
      <c r="BB1012" s="89"/>
      <c r="BC1012" s="99">
        <v>-8.4340148143951396E-2</v>
      </c>
      <c r="BD1012" s="86">
        <v>44026</v>
      </c>
      <c r="BE1012" s="86">
        <v>44028</v>
      </c>
      <c r="BF1012" s="95"/>
      <c r="BG1012" s="86"/>
      <c r="BH1012" s="3"/>
    </row>
    <row r="1013" spans="1:60" x14ac:dyDescent="0.25">
      <c r="A1013" s="3"/>
      <c r="B1013" s="81" t="s">
        <v>2038</v>
      </c>
      <c r="C1013" s="81" t="s">
        <v>5314</v>
      </c>
      <c r="D1013" s="81" t="s">
        <v>826</v>
      </c>
      <c r="E1013" s="82" t="s">
        <v>3455</v>
      </c>
      <c r="F1013" s="82" t="s">
        <v>1116</v>
      </c>
      <c r="G1013" s="83" t="s">
        <v>1120</v>
      </c>
      <c r="H1013" s="84" t="s">
        <v>1139</v>
      </c>
      <c r="I1013" s="85" t="s">
        <v>3651</v>
      </c>
      <c r="J1013" s="85" t="s">
        <v>1096</v>
      </c>
      <c r="K1013" s="3"/>
      <c r="L1013" s="86">
        <v>44028</v>
      </c>
      <c r="M1013" s="87"/>
      <c r="N1013" s="88"/>
      <c r="O1013" s="88">
        <v>906319.97738838196</v>
      </c>
      <c r="P1013" s="89">
        <f t="shared" si="15"/>
        <v>0</v>
      </c>
      <c r="Q1013" s="86">
        <v>43837</v>
      </c>
      <c r="R1013" s="90"/>
      <c r="S1013" s="90">
        <v>1488627.6569746099</v>
      </c>
      <c r="T1013" s="3"/>
      <c r="U1013" s="91"/>
      <c r="V1013" s="92"/>
      <c r="W1013" s="91">
        <v>2.58579190594901E-2</v>
      </c>
      <c r="X1013" s="92"/>
      <c r="Y1013" s="91">
        <v>-0.283449756929185</v>
      </c>
      <c r="Z1013" s="92"/>
      <c r="AA1013" s="91">
        <v>-0.191073487619287</v>
      </c>
      <c r="AB1013" s="92"/>
      <c r="AC1013" s="91"/>
      <c r="AD1013" s="92"/>
      <c r="AE1013" s="91"/>
      <c r="AF1013" s="93"/>
      <c r="AG1013" s="91">
        <v>8.4172952665539902E-4</v>
      </c>
      <c r="AH1013" s="92"/>
      <c r="AI1013" s="91">
        <v>-0.26904609045246602</v>
      </c>
      <c r="AJ1013" s="92"/>
      <c r="AK1013" s="91">
        <v>-6.7119284010041205E-2</v>
      </c>
      <c r="AL1013" s="91">
        <v>-3.3489496396214201E-2</v>
      </c>
      <c r="AM1013" s="92"/>
      <c r="AN1013" s="3"/>
      <c r="AO1013" s="94">
        <v>0.10230868642975099</v>
      </c>
      <c r="AP1013" s="94">
        <v>-0.14911514611871099</v>
      </c>
      <c r="AQ1013" s="94">
        <v>7.9370525894773905E-2</v>
      </c>
      <c r="AR1013" s="94">
        <v>-0.30954486287111599</v>
      </c>
      <c r="AS1013" s="95">
        <v>9</v>
      </c>
      <c r="AT1013" s="95">
        <v>3</v>
      </c>
      <c r="AU1013" s="95">
        <v>4</v>
      </c>
      <c r="AV1013" s="96">
        <v>8</v>
      </c>
      <c r="AW1013" s="3"/>
      <c r="AX1013" s="97">
        <v>0.431991717136116</v>
      </c>
      <c r="AY1013" s="98">
        <v>-0.33111459753809003</v>
      </c>
      <c r="AZ1013" s="98">
        <v>4.43709029629247E-3</v>
      </c>
      <c r="BA1013" s="98">
        <v>-0.439532843484358</v>
      </c>
      <c r="BB1013" s="89">
        <v>4.3814077971183002E-2</v>
      </c>
      <c r="BC1013" s="99">
        <v>-45.673637593164997</v>
      </c>
      <c r="BD1013" s="86">
        <v>43837</v>
      </c>
      <c r="BE1013" s="86">
        <v>43914</v>
      </c>
      <c r="BF1013" s="95"/>
      <c r="BG1013" s="86"/>
      <c r="BH1013" s="3"/>
    </row>
    <row r="1014" spans="1:60" x14ac:dyDescent="0.25">
      <c r="A1014" s="3"/>
      <c r="B1014" s="81" t="s">
        <v>2039</v>
      </c>
      <c r="C1014" s="81" t="s">
        <v>5315</v>
      </c>
      <c r="D1014" s="81" t="s">
        <v>827</v>
      </c>
      <c r="E1014" s="82" t="s">
        <v>1227</v>
      </c>
      <c r="F1014" s="82" t="s">
        <v>1105</v>
      </c>
      <c r="G1014" s="83" t="s">
        <v>1122</v>
      </c>
      <c r="H1014" s="84" t="s">
        <v>1148</v>
      </c>
      <c r="I1014" s="85" t="s">
        <v>3480</v>
      </c>
      <c r="J1014" s="85" t="s">
        <v>5316</v>
      </c>
      <c r="K1014" s="3"/>
      <c r="L1014" s="86">
        <v>44029</v>
      </c>
      <c r="M1014" s="87">
        <v>3834.6198999993499</v>
      </c>
      <c r="N1014" s="88">
        <v>3834.6198999993499</v>
      </c>
      <c r="O1014" s="88">
        <v>4151.4355999976397</v>
      </c>
      <c r="P1014" s="89">
        <f t="shared" si="15"/>
        <v>0.92368526685119001</v>
      </c>
      <c r="Q1014" s="86">
        <v>43881</v>
      </c>
      <c r="R1014" s="90">
        <v>4620287.4009999996</v>
      </c>
      <c r="S1014" s="90">
        <v>4683596.6009765603</v>
      </c>
      <c r="T1014" s="3"/>
      <c r="U1014" s="91">
        <v>-1.25786265107308E-3</v>
      </c>
      <c r="V1014" s="92">
        <v>1.0469883450241499</v>
      </c>
      <c r="W1014" s="91">
        <v>1.2696939562374601E-2</v>
      </c>
      <c r="X1014" s="92">
        <v>1.2782035721102101</v>
      </c>
      <c r="Y1014" s="91">
        <v>-2.53550238885509E-2</v>
      </c>
      <c r="Z1014" s="92">
        <v>15.6146535199805</v>
      </c>
      <c r="AA1014" s="91">
        <v>0.21572701785043999</v>
      </c>
      <c r="AB1014" s="92">
        <v>42.470730145869297</v>
      </c>
      <c r="AC1014" s="91">
        <v>0.32164555425872099</v>
      </c>
      <c r="AD1014" s="92">
        <v>57.512751378293601</v>
      </c>
      <c r="AE1014" s="91">
        <v>0.50728033535415296</v>
      </c>
      <c r="AF1014" s="93">
        <v>71.567443230072996</v>
      </c>
      <c r="AG1014" s="91">
        <v>-4.4490092886917401E-3</v>
      </c>
      <c r="AH1014" s="92">
        <v>-1.35113088099388</v>
      </c>
      <c r="AI1014" s="91">
        <v>3.78719810250914E-2</v>
      </c>
      <c r="AJ1014" s="92">
        <v>18.270573782414399</v>
      </c>
      <c r="AK1014" s="91">
        <v>2.8346199000021399</v>
      </c>
      <c r="AL1014" s="91">
        <v>0.12330344462316099</v>
      </c>
      <c r="AM1014" s="92">
        <v>252.65606811456399</v>
      </c>
      <c r="AN1014" s="3"/>
      <c r="AO1014" s="94">
        <v>7.6191925443708897E-2</v>
      </c>
      <c r="AP1014" s="94">
        <v>-8.6471079899638398E-2</v>
      </c>
      <c r="AQ1014" s="94">
        <v>0.137071409881173</v>
      </c>
      <c r="AR1014" s="94">
        <v>-8.5582042256719407E-2</v>
      </c>
      <c r="AS1014" s="95">
        <v>8</v>
      </c>
      <c r="AT1014" s="95">
        <v>4</v>
      </c>
      <c r="AU1014" s="95">
        <v>7</v>
      </c>
      <c r="AV1014" s="96">
        <v>5</v>
      </c>
      <c r="AW1014" s="3"/>
      <c r="AX1014" s="97">
        <v>0.28384085762139899</v>
      </c>
      <c r="AY1014" s="98">
        <v>0.82909907083649204</v>
      </c>
      <c r="AZ1014" s="98">
        <v>1.53143404200091</v>
      </c>
      <c r="BA1014" s="98">
        <v>1.2017395441471299</v>
      </c>
      <c r="BB1014" s="89">
        <v>2.9208810809213899E-2</v>
      </c>
      <c r="BC1014" s="99">
        <v>-29.241971138835702</v>
      </c>
      <c r="BD1014" s="86">
        <v>43881</v>
      </c>
      <c r="BE1014" s="86">
        <v>43913</v>
      </c>
      <c r="BF1014" s="95"/>
      <c r="BG1014" s="86"/>
      <c r="BH1014" s="3"/>
    </row>
    <row r="1015" spans="1:60" x14ac:dyDescent="0.25">
      <c r="A1015" s="3"/>
      <c r="B1015" s="81" t="s">
        <v>2040</v>
      </c>
      <c r="C1015" s="81" t="s">
        <v>5317</v>
      </c>
      <c r="D1015" s="81" t="s">
        <v>827</v>
      </c>
      <c r="E1015" s="82" t="s">
        <v>1170</v>
      </c>
      <c r="F1015" s="82" t="s">
        <v>1105</v>
      </c>
      <c r="G1015" s="83" t="s">
        <v>1122</v>
      </c>
      <c r="H1015" s="84" t="s">
        <v>1148</v>
      </c>
      <c r="I1015" s="85" t="s">
        <v>3480</v>
      </c>
      <c r="J1015" s="85" t="s">
        <v>5318</v>
      </c>
      <c r="K1015" s="3"/>
      <c r="L1015" s="86">
        <v>44029</v>
      </c>
      <c r="M1015" s="87">
        <v>4280.01139999926</v>
      </c>
      <c r="N1015" s="88">
        <v>4280.01139999926</v>
      </c>
      <c r="O1015" s="88">
        <v>4614.9249000027803</v>
      </c>
      <c r="P1015" s="89">
        <f t="shared" si="15"/>
        <v>0.92742817981646497</v>
      </c>
      <c r="Q1015" s="86">
        <v>43881</v>
      </c>
      <c r="R1015" s="90">
        <v>10459755.362</v>
      </c>
      <c r="S1015" s="90">
        <v>10667148.6535</v>
      </c>
      <c r="T1015" s="3"/>
      <c r="U1015" s="91">
        <v>-1.2305833215577901E-3</v>
      </c>
      <c r="V1015" s="92">
        <v>1.0497162779756799</v>
      </c>
      <c r="W1015" s="91">
        <v>1.35274053172907E-2</v>
      </c>
      <c r="X1015" s="92">
        <v>1.3612501476018199</v>
      </c>
      <c r="Y1015" s="91">
        <v>-2.0496042825470798E-2</v>
      </c>
      <c r="Z1015" s="92">
        <v>16.1005516262958</v>
      </c>
      <c r="AA1015" s="91">
        <v>0.22796138668491001</v>
      </c>
      <c r="AB1015" s="92">
        <v>43.6941670292872</v>
      </c>
      <c r="AC1015" s="91">
        <v>0.34836306796758398</v>
      </c>
      <c r="AD1015" s="92">
        <v>60.184502749179998</v>
      </c>
      <c r="AE1015" s="91">
        <v>0.553206131895422</v>
      </c>
      <c r="AF1015" s="93">
        <v>76.160022884258098</v>
      </c>
      <c r="AG1015" s="91">
        <v>-3.9864637474238398E-3</v>
      </c>
      <c r="AH1015" s="92">
        <v>-1.30487632686709</v>
      </c>
      <c r="AI1015" s="91">
        <v>4.3530770130018902E-2</v>
      </c>
      <c r="AJ1015" s="92">
        <v>18.8364526929217</v>
      </c>
      <c r="AK1015" s="91">
        <v>3.28001139999833</v>
      </c>
      <c r="AL1015" s="91">
        <v>0.13403253282740499</v>
      </c>
      <c r="AM1015" s="92">
        <v>297.19521811418201</v>
      </c>
      <c r="AN1015" s="3"/>
      <c r="AO1015" s="94">
        <v>7.6221321247430807E-2</v>
      </c>
      <c r="AP1015" s="94">
        <v>-8.6396169514919199E-2</v>
      </c>
      <c r="AQ1015" s="94">
        <v>0.138006404802582</v>
      </c>
      <c r="AR1015" s="94">
        <v>-8.4807178285700502E-2</v>
      </c>
      <c r="AS1015" s="95">
        <v>8</v>
      </c>
      <c r="AT1015" s="95">
        <v>4</v>
      </c>
      <c r="AU1015" s="95">
        <v>7</v>
      </c>
      <c r="AV1015" s="96">
        <v>5</v>
      </c>
      <c r="AW1015" s="3"/>
      <c r="AX1015" s="97">
        <v>0.283844229624374</v>
      </c>
      <c r="AY1015" s="98">
        <v>0.87053831380671898</v>
      </c>
      <c r="AZ1015" s="98">
        <v>1.5750767493900599</v>
      </c>
      <c r="BA1015" s="98">
        <v>1.2634738587130401</v>
      </c>
      <c r="BB1015" s="89">
        <v>2.9210511141063801E-2</v>
      </c>
      <c r="BC1015" s="99">
        <v>-29.180076148186298</v>
      </c>
      <c r="BD1015" s="86">
        <v>43881</v>
      </c>
      <c r="BE1015" s="86">
        <v>43913</v>
      </c>
      <c r="BF1015" s="95"/>
      <c r="BG1015" s="86"/>
      <c r="BH1015" s="3"/>
    </row>
    <row r="1016" spans="1:60" x14ac:dyDescent="0.25">
      <c r="A1016" s="3"/>
      <c r="B1016" s="81" t="s">
        <v>2041</v>
      </c>
      <c r="C1016" s="81" t="s">
        <v>5319</v>
      </c>
      <c r="D1016" s="81" t="s">
        <v>827</v>
      </c>
      <c r="E1016" s="82" t="s">
        <v>1194</v>
      </c>
      <c r="F1016" s="82" t="s">
        <v>1105</v>
      </c>
      <c r="G1016" s="83" t="s">
        <v>1122</v>
      </c>
      <c r="H1016" s="84" t="s">
        <v>1148</v>
      </c>
      <c r="I1016" s="85" t="s">
        <v>3480</v>
      </c>
      <c r="J1016" s="85" t="s">
        <v>5320</v>
      </c>
      <c r="K1016" s="3"/>
      <c r="L1016" s="86">
        <v>44029</v>
      </c>
      <c r="M1016" s="87">
        <v>3333.7503999993201</v>
      </c>
      <c r="N1016" s="88">
        <v>3333.7503999993201</v>
      </c>
      <c r="O1016" s="88">
        <v>3601.8938999995598</v>
      </c>
      <c r="P1016" s="89">
        <f t="shared" si="15"/>
        <v>0.92555485879240573</v>
      </c>
      <c r="Q1016" s="86">
        <v>43881</v>
      </c>
      <c r="R1016" s="90">
        <v>4229734.3660000004</v>
      </c>
      <c r="S1016" s="90">
        <v>4205269.3441523397</v>
      </c>
      <c r="T1016" s="3"/>
      <c r="U1016" s="91">
        <v>-1.2442241059034099E-3</v>
      </c>
      <c r="V1016" s="92">
        <v>1.04835219954111</v>
      </c>
      <c r="W1016" s="91">
        <v>1.3112092470692E-2</v>
      </c>
      <c r="X1016" s="92">
        <v>1.3197188629419501</v>
      </c>
      <c r="Y1016" s="91">
        <v>-2.29285486893787E-2</v>
      </c>
      <c r="Z1016" s="92">
        <v>15.857301039897701</v>
      </c>
      <c r="AA1016" s="91">
        <v>0.22182890769006899</v>
      </c>
      <c r="AB1016" s="92">
        <v>43.080919129832203</v>
      </c>
      <c r="AC1016" s="91">
        <v>0.33493756737501801</v>
      </c>
      <c r="AD1016" s="92">
        <v>58.841952689923303</v>
      </c>
      <c r="AE1016" s="91">
        <v>0.53007108524616298</v>
      </c>
      <c r="AF1016" s="93">
        <v>73.846518219332197</v>
      </c>
      <c r="AG1016" s="91">
        <v>-4.2177849745712601E-3</v>
      </c>
      <c r="AH1016" s="92">
        <v>-1.3280084495818301</v>
      </c>
      <c r="AI1016" s="91">
        <v>4.0697535574508899E-2</v>
      </c>
      <c r="AJ1016" s="92">
        <v>18.553129237348902</v>
      </c>
      <c r="AK1016" s="91">
        <v>2.3337504000007199</v>
      </c>
      <c r="AL1016" s="91">
        <v>0.14618101008818499</v>
      </c>
      <c r="AM1016" s="92">
        <v>238.37000609887801</v>
      </c>
      <c r="AN1016" s="3"/>
      <c r="AO1016" s="94">
        <v>7.6206600686418796E-2</v>
      </c>
      <c r="AP1016" s="94">
        <v>-8.6433638200105606E-2</v>
      </c>
      <c r="AQ1016" s="94">
        <v>0.137538845880044</v>
      </c>
      <c r="AR1016" s="94">
        <v>-8.5194694578676705E-2</v>
      </c>
      <c r="AS1016" s="95">
        <v>8</v>
      </c>
      <c r="AT1016" s="95">
        <v>4</v>
      </c>
      <c r="AU1016" s="95">
        <v>7</v>
      </c>
      <c r="AV1016" s="96">
        <v>5</v>
      </c>
      <c r="AW1016" s="3"/>
      <c r="AX1016" s="97">
        <v>0.28384248744114299</v>
      </c>
      <c r="AY1016" s="98">
        <v>0.84976919003747797</v>
      </c>
      <c r="AZ1016" s="98">
        <v>1.5532037093362301</v>
      </c>
      <c r="BA1016" s="98">
        <v>1.2325148731797499</v>
      </c>
      <c r="BB1016" s="89">
        <v>2.92096550864153E-2</v>
      </c>
      <c r="BC1016" s="99">
        <v>-29.211027009936501</v>
      </c>
      <c r="BD1016" s="86">
        <v>43881</v>
      </c>
      <c r="BE1016" s="86">
        <v>43913</v>
      </c>
      <c r="BF1016" s="95"/>
      <c r="BG1016" s="86"/>
      <c r="BH1016" s="3"/>
    </row>
    <row r="1017" spans="1:60" x14ac:dyDescent="0.25">
      <c r="A1017" s="3"/>
      <c r="B1017" s="81" t="s">
        <v>2042</v>
      </c>
      <c r="C1017" s="81" t="s">
        <v>5321</v>
      </c>
      <c r="D1017" s="81" t="s">
        <v>827</v>
      </c>
      <c r="E1017" s="82" t="s">
        <v>1195</v>
      </c>
      <c r="F1017" s="82" t="s">
        <v>1105</v>
      </c>
      <c r="G1017" s="83" t="s">
        <v>1122</v>
      </c>
      <c r="H1017" s="84" t="s">
        <v>1148</v>
      </c>
      <c r="I1017" s="85" t="s">
        <v>3480</v>
      </c>
      <c r="J1017" s="85" t="s">
        <v>5322</v>
      </c>
      <c r="K1017" s="3"/>
      <c r="L1017" s="86">
        <v>44029</v>
      </c>
      <c r="M1017" s="87">
        <v>3148.8925999999001</v>
      </c>
      <c r="N1017" s="88">
        <v>3148.8925999999001</v>
      </c>
      <c r="O1017" s="88">
        <v>3433.26570000127</v>
      </c>
      <c r="P1017" s="89">
        <f t="shared" si="15"/>
        <v>0.91717125184885495</v>
      </c>
      <c r="Q1017" s="86">
        <v>43881</v>
      </c>
      <c r="R1017" s="90">
        <v>51686889.431999996</v>
      </c>
      <c r="S1017" s="90">
        <v>49875229.241125003</v>
      </c>
      <c r="T1017" s="3"/>
      <c r="U1017" s="91">
        <v>-1.3056098914603399E-3</v>
      </c>
      <c r="V1017" s="92">
        <v>1.04221362098542</v>
      </c>
      <c r="W1017" s="91">
        <v>1.1245179441175399E-2</v>
      </c>
      <c r="X1017" s="92">
        <v>1.1330275599902999</v>
      </c>
      <c r="Y1017" s="91">
        <v>-3.3800581912146299E-2</v>
      </c>
      <c r="Z1017" s="92">
        <v>14.7700977176282</v>
      </c>
      <c r="AA1017" s="91">
        <v>0.19460865235858399</v>
      </c>
      <c r="AB1017" s="92">
        <v>40.3588935966836</v>
      </c>
      <c r="AC1017" s="91">
        <v>0.27615574251278302</v>
      </c>
      <c r="AD1017" s="92">
        <v>52.963770203699802</v>
      </c>
      <c r="AE1017" s="91">
        <v>0.43015067553089498</v>
      </c>
      <c r="AF1017" s="93">
        <v>63.854477247805299</v>
      </c>
      <c r="AG1017" s="91">
        <v>-5.25800203922699E-3</v>
      </c>
      <c r="AH1017" s="92">
        <v>-1.4320301560474</v>
      </c>
      <c r="AI1017" s="91">
        <v>2.8042454867318201E-2</v>
      </c>
      <c r="AJ1017" s="92">
        <v>17.287621166644399</v>
      </c>
      <c r="AK1017" s="91">
        <v>2.14889259999851</v>
      </c>
      <c r="AL1017" s="91">
        <v>0.10432019597836199</v>
      </c>
      <c r="AM1017" s="92">
        <v>184.08333811419999</v>
      </c>
      <c r="AN1017" s="3"/>
      <c r="AO1017" s="94">
        <v>7.6140439998198403E-2</v>
      </c>
      <c r="AP1017" s="94">
        <v>-8.6602116572030402E-2</v>
      </c>
      <c r="AQ1017" s="94">
        <v>0.13543692130042501</v>
      </c>
      <c r="AR1017" s="94">
        <v>-8.69365662956261E-2</v>
      </c>
      <c r="AS1017" s="95">
        <v>8</v>
      </c>
      <c r="AT1017" s="95">
        <v>4</v>
      </c>
      <c r="AU1017" s="95">
        <v>7</v>
      </c>
      <c r="AV1017" s="96">
        <v>5</v>
      </c>
      <c r="AW1017" s="3"/>
      <c r="AX1017" s="97">
        <v>0.28383596979547299</v>
      </c>
      <c r="AY1017" s="98">
        <v>0.75752611521147595</v>
      </c>
      <c r="AZ1017" s="98">
        <v>1.45604408194777</v>
      </c>
      <c r="BA1017" s="98">
        <v>1.095457797368</v>
      </c>
      <c r="BB1017" s="89">
        <v>2.9205940938081799E-2</v>
      </c>
      <c r="BC1017" s="99">
        <v>-29.350160693924401</v>
      </c>
      <c r="BD1017" s="86">
        <v>43881</v>
      </c>
      <c r="BE1017" s="86">
        <v>43913</v>
      </c>
      <c r="BF1017" s="95"/>
      <c r="BG1017" s="86"/>
      <c r="BH1017" s="3"/>
    </row>
    <row r="1018" spans="1:60" x14ac:dyDescent="0.25">
      <c r="A1018" s="3"/>
      <c r="B1018" s="81" t="s">
        <v>2043</v>
      </c>
      <c r="C1018" s="81" t="s">
        <v>5323</v>
      </c>
      <c r="D1018" s="81" t="s">
        <v>827</v>
      </c>
      <c r="E1018" s="82" t="s">
        <v>1196</v>
      </c>
      <c r="F1018" s="82" t="s">
        <v>1105</v>
      </c>
      <c r="G1018" s="83" t="s">
        <v>1122</v>
      </c>
      <c r="H1018" s="84" t="s">
        <v>1148</v>
      </c>
      <c r="I1018" s="85" t="s">
        <v>3480</v>
      </c>
      <c r="J1018" s="85" t="s">
        <v>5324</v>
      </c>
      <c r="K1018" s="3"/>
      <c r="L1018" s="86">
        <v>44029</v>
      </c>
      <c r="M1018" s="87">
        <v>2888.3035999983499</v>
      </c>
      <c r="N1018" s="88">
        <v>2888.3035999983499</v>
      </c>
      <c r="O1018" s="88">
        <v>3149.1431999988899</v>
      </c>
      <c r="P1018" s="89">
        <f t="shared" si="15"/>
        <v>0.91717124835713026</v>
      </c>
      <c r="Q1018" s="86">
        <v>43881</v>
      </c>
      <c r="R1018" s="90">
        <v>587597.43400000001</v>
      </c>
      <c r="S1018" s="90">
        <v>940631.19761816401</v>
      </c>
      <c r="T1018" s="3"/>
      <c r="U1018" s="91">
        <v>-1.3056003481324301E-3</v>
      </c>
      <c r="V1018" s="92">
        <v>1.0422145753182099</v>
      </c>
      <c r="W1018" s="91">
        <v>1.1245209168919201E-2</v>
      </c>
      <c r="X1018" s="92">
        <v>1.1330305327646799</v>
      </c>
      <c r="Y1018" s="91">
        <v>-3.3800579471062499E-2</v>
      </c>
      <c r="Z1018" s="92">
        <v>14.7700979617366</v>
      </c>
      <c r="AA1018" s="91">
        <v>0.19460867897752901</v>
      </c>
      <c r="AB1018" s="92">
        <v>40.358896258578199</v>
      </c>
      <c r="AC1018" s="91">
        <v>0.27615578156488502</v>
      </c>
      <c r="AD1018" s="92">
        <v>52.963774108910002</v>
      </c>
      <c r="AE1018" s="91">
        <v>0.43015069619112201</v>
      </c>
      <c r="AF1018" s="93">
        <v>63.854479313828101</v>
      </c>
      <c r="AG1018" s="91">
        <v>-5.2579746225092103E-3</v>
      </c>
      <c r="AH1018" s="92">
        <v>-1.43202741437563</v>
      </c>
      <c r="AI1018" s="91">
        <v>2.8042499961884501E-2</v>
      </c>
      <c r="AJ1018" s="92">
        <v>17.287625676108298</v>
      </c>
      <c r="AK1018" s="91">
        <v>1.8883035999978901</v>
      </c>
      <c r="AL1018" s="91">
        <v>0.12770405511764699</v>
      </c>
      <c r="AM1018" s="92">
        <v>193.82532609859501</v>
      </c>
      <c r="AN1018" s="3"/>
      <c r="AO1018" s="94">
        <v>7.6140457093060804E-2</v>
      </c>
      <c r="AP1018" s="94">
        <v>-8.6602125049539597E-2</v>
      </c>
      <c r="AQ1018" s="94">
        <v>0.135436929140269</v>
      </c>
      <c r="AR1018" s="94">
        <v>-8.6936552428669503E-2</v>
      </c>
      <c r="AS1018" s="95">
        <v>8</v>
      </c>
      <c r="AT1018" s="95">
        <v>4</v>
      </c>
      <c r="AU1018" s="95">
        <v>7</v>
      </c>
      <c r="AV1018" s="96">
        <v>5</v>
      </c>
      <c r="AW1018" s="3"/>
      <c r="AX1018" s="97">
        <v>0.28383596658590199</v>
      </c>
      <c r="AY1018" s="98">
        <v>0.75752584914698695</v>
      </c>
      <c r="AZ1018" s="98">
        <v>1.45604398245086</v>
      </c>
      <c r="BA1018" s="98">
        <v>1.0954573901890401</v>
      </c>
      <c r="BB1018" s="89">
        <v>2.9205940550673399E-2</v>
      </c>
      <c r="BC1018" s="99">
        <v>-29.3501641969779</v>
      </c>
      <c r="BD1018" s="86">
        <v>43881</v>
      </c>
      <c r="BE1018" s="86">
        <v>43913</v>
      </c>
      <c r="BF1018" s="95"/>
      <c r="BG1018" s="86"/>
      <c r="BH1018" s="3"/>
    </row>
    <row r="1019" spans="1:60" x14ac:dyDescent="0.25">
      <c r="A1019" s="3"/>
      <c r="B1019" s="81" t="s">
        <v>2044</v>
      </c>
      <c r="C1019" s="81" t="s">
        <v>5325</v>
      </c>
      <c r="D1019" s="81" t="s">
        <v>827</v>
      </c>
      <c r="E1019" s="82" t="s">
        <v>1161</v>
      </c>
      <c r="F1019" s="82" t="s">
        <v>1100</v>
      </c>
      <c r="G1019" s="83" t="s">
        <v>1121</v>
      </c>
      <c r="H1019" s="84" t="s">
        <v>1148</v>
      </c>
      <c r="I1019" s="85" t="s">
        <v>3651</v>
      </c>
      <c r="J1019" s="85" t="s">
        <v>5326</v>
      </c>
      <c r="K1019" s="3"/>
      <c r="L1019" s="86">
        <v>44029</v>
      </c>
      <c r="M1019" s="87">
        <v>1111.00500000082</v>
      </c>
      <c r="N1019" s="88">
        <v>1111.00500000082</v>
      </c>
      <c r="O1019" s="88">
        <v>1234.4777899999201</v>
      </c>
      <c r="P1019" s="89">
        <f t="shared" si="15"/>
        <v>0.89997973961191469</v>
      </c>
      <c r="Q1019" s="86">
        <v>43880</v>
      </c>
      <c r="R1019" s="90">
        <v>24326942.306625001</v>
      </c>
      <c r="S1019" s="90">
        <v>25045351.5332187</v>
      </c>
      <c r="T1019" s="3"/>
      <c r="U1019" s="91">
        <v>3.37089741515229E-3</v>
      </c>
      <c r="V1019" s="92">
        <v>1.5098643516466801</v>
      </c>
      <c r="W1019" s="91">
        <v>3.70233304292924E-2</v>
      </c>
      <c r="X1019" s="92">
        <v>3.7108426588019898</v>
      </c>
      <c r="Y1019" s="91">
        <v>-6.2091232748571201E-2</v>
      </c>
      <c r="Z1019" s="92">
        <v>11.941032633985699</v>
      </c>
      <c r="AA1019" s="91">
        <v>0.14349341813795</v>
      </c>
      <c r="AB1019" s="92">
        <v>35.247370174620301</v>
      </c>
      <c r="AC1019" s="91">
        <v>0.235897730601137</v>
      </c>
      <c r="AD1019" s="92">
        <v>48.937969012535198</v>
      </c>
      <c r="AE1019" s="91">
        <v>0.34608906305569698</v>
      </c>
      <c r="AF1019" s="93">
        <v>55.448316000285601</v>
      </c>
      <c r="AG1019" s="91">
        <v>1.34304102903116E-3</v>
      </c>
      <c r="AH1019" s="92">
        <v>-0.77192584922158902</v>
      </c>
      <c r="AI1019" s="91">
        <v>-5.7410327372053903E-4</v>
      </c>
      <c r="AJ1019" s="92">
        <v>14.425965352536901</v>
      </c>
      <c r="AK1019" s="91">
        <v>1.0566930154198799</v>
      </c>
      <c r="AL1019" s="91">
        <v>5.1581617486590403E-2</v>
      </c>
      <c r="AM1019" s="92">
        <v>24.088296821922999</v>
      </c>
      <c r="AN1019" s="3"/>
      <c r="AO1019" s="94">
        <v>0.11235671218863</v>
      </c>
      <c r="AP1019" s="94">
        <v>-0.13289074250133101</v>
      </c>
      <c r="AQ1019" s="94">
        <v>0.16448369625693901</v>
      </c>
      <c r="AR1019" s="94">
        <v>-0.10806894804860299</v>
      </c>
      <c r="AS1019" s="95">
        <v>9</v>
      </c>
      <c r="AT1019" s="95">
        <v>3</v>
      </c>
      <c r="AU1019" s="95">
        <v>7</v>
      </c>
      <c r="AV1019" s="96">
        <v>5</v>
      </c>
      <c r="AW1019" s="3"/>
      <c r="AX1019" s="97">
        <v>0.370693618679652</v>
      </c>
      <c r="AY1019" s="98">
        <v>0.52648584571033996</v>
      </c>
      <c r="AZ1019" s="98">
        <v>1.2668926714250099</v>
      </c>
      <c r="BA1019" s="98">
        <v>0.76771016316524798</v>
      </c>
      <c r="BB1019" s="89">
        <v>3.8121645536375599E-2</v>
      </c>
      <c r="BC1019" s="99">
        <v>-30.966646714601701</v>
      </c>
      <c r="BD1019" s="86">
        <v>43880</v>
      </c>
      <c r="BE1019" s="86">
        <v>43913</v>
      </c>
      <c r="BF1019" s="95"/>
      <c r="BG1019" s="86"/>
      <c r="BH1019" s="3"/>
    </row>
    <row r="1020" spans="1:60" x14ac:dyDescent="0.25">
      <c r="A1020" s="3"/>
      <c r="B1020" s="81" t="s">
        <v>2045</v>
      </c>
      <c r="C1020" s="81" t="s">
        <v>5327</v>
      </c>
      <c r="D1020" s="81" t="s">
        <v>827</v>
      </c>
      <c r="E1020" s="82" t="s">
        <v>1170</v>
      </c>
      <c r="F1020" s="82" t="s">
        <v>1100</v>
      </c>
      <c r="G1020" s="83" t="s">
        <v>1121</v>
      </c>
      <c r="H1020" s="84" t="s">
        <v>1148</v>
      </c>
      <c r="I1020" s="85" t="s">
        <v>3651</v>
      </c>
      <c r="J1020" s="85" t="s">
        <v>5328</v>
      </c>
      <c r="K1020" s="3"/>
      <c r="L1020" s="86">
        <v>44029</v>
      </c>
      <c r="M1020" s="87">
        <v>1377.4162499997799</v>
      </c>
      <c r="N1020" s="88">
        <v>1377.4162499997799</v>
      </c>
      <c r="O1020" s="88">
        <v>1521.83992999978</v>
      </c>
      <c r="P1020" s="89">
        <f t="shared" si="15"/>
        <v>0.90509929648118714</v>
      </c>
      <c r="Q1020" s="86">
        <v>43880</v>
      </c>
      <c r="R1020" s="90">
        <v>36641611.660499997</v>
      </c>
      <c r="S1020" s="90">
        <v>36191568.725000001</v>
      </c>
      <c r="T1020" s="3"/>
      <c r="U1020" s="91">
        <v>3.4314334898226701E-3</v>
      </c>
      <c r="V1020" s="92">
        <v>1.51591795911372</v>
      </c>
      <c r="W1020" s="91">
        <v>3.82043696190522E-2</v>
      </c>
      <c r="X1020" s="92">
        <v>3.8289465777779701</v>
      </c>
      <c r="Y1020" s="91">
        <v>-5.4427539805183202E-2</v>
      </c>
      <c r="Z1020" s="92">
        <v>12.707401928317299</v>
      </c>
      <c r="AA1020" s="91">
        <v>0.167989349676645</v>
      </c>
      <c r="AB1020" s="92">
        <v>37.696963328460697</v>
      </c>
      <c r="AC1020" s="91">
        <v>0.28111765543522799</v>
      </c>
      <c r="AD1020" s="92">
        <v>53.459961495944299</v>
      </c>
      <c r="AE1020" s="91">
        <v>0.43457998147467197</v>
      </c>
      <c r="AF1020" s="93">
        <v>64.297407842124798</v>
      </c>
      <c r="AG1020" s="91">
        <v>2.0582779161486498E-3</v>
      </c>
      <c r="AH1020" s="92">
        <v>-0.70040216050983894</v>
      </c>
      <c r="AI1020" s="91">
        <v>1.0391308214821E-2</v>
      </c>
      <c r="AJ1020" s="92">
        <v>15.5225065013947</v>
      </c>
      <c r="AK1020" s="91">
        <v>2.1658919049380301</v>
      </c>
      <c r="AL1020" s="91">
        <v>0.12868822545540801</v>
      </c>
      <c r="AM1020" s="92">
        <v>233.731080335798</v>
      </c>
      <c r="AN1020" s="3"/>
      <c r="AO1020" s="94">
        <v>0.112348471979203</v>
      </c>
      <c r="AP1020" s="94">
        <v>-0.13277854164160099</v>
      </c>
      <c r="AQ1020" s="94">
        <v>0.16826921880419801</v>
      </c>
      <c r="AR1020" s="94">
        <v>-0.10707946195369</v>
      </c>
      <c r="AS1020" s="95">
        <v>9</v>
      </c>
      <c r="AT1020" s="95">
        <v>3</v>
      </c>
      <c r="AU1020" s="95">
        <v>7</v>
      </c>
      <c r="AV1020" s="96">
        <v>5</v>
      </c>
      <c r="AW1020" s="3"/>
      <c r="AX1020" s="97">
        <v>0.37073603961907797</v>
      </c>
      <c r="AY1020" s="98">
        <v>0.59295545826535101</v>
      </c>
      <c r="AZ1020" s="98">
        <v>1.35106967199135</v>
      </c>
      <c r="BA1020" s="98">
        <v>0.86613797318113905</v>
      </c>
      <c r="BB1020" s="89">
        <v>3.8128273955335301E-2</v>
      </c>
      <c r="BC1020" s="99">
        <v>-30.883114625583399</v>
      </c>
      <c r="BD1020" s="86">
        <v>43880</v>
      </c>
      <c r="BE1020" s="86">
        <v>43913</v>
      </c>
      <c r="BF1020" s="95"/>
      <c r="BG1020" s="86"/>
      <c r="BH1020" s="3"/>
    </row>
    <row r="1021" spans="1:60" x14ac:dyDescent="0.25">
      <c r="A1021" s="3"/>
      <c r="B1021" s="81" t="s">
        <v>2046</v>
      </c>
      <c r="C1021" s="81" t="s">
        <v>5329</v>
      </c>
      <c r="D1021" s="81" t="s">
        <v>827</v>
      </c>
      <c r="E1021" s="82" t="s">
        <v>1165</v>
      </c>
      <c r="F1021" s="82" t="s">
        <v>1100</v>
      </c>
      <c r="G1021" s="83" t="s">
        <v>1121</v>
      </c>
      <c r="H1021" s="84" t="s">
        <v>1148</v>
      </c>
      <c r="I1021" s="85" t="s">
        <v>3651</v>
      </c>
      <c r="J1021" s="85" t="s">
        <v>5330</v>
      </c>
      <c r="K1021" s="3"/>
      <c r="L1021" s="86">
        <v>44029</v>
      </c>
      <c r="M1021" s="87">
        <v>1371.43125000037</v>
      </c>
      <c r="N1021" s="88">
        <v>1371.43125000037</v>
      </c>
      <c r="O1021" s="88">
        <v>1512.19744000025</v>
      </c>
      <c r="P1021" s="89">
        <f t="shared" si="15"/>
        <v>0.90691282350017954</v>
      </c>
      <c r="Q1021" s="86">
        <v>43880</v>
      </c>
      <c r="R1021" s="90">
        <v>18239156.208000001</v>
      </c>
      <c r="S1021" s="90">
        <v>18643953.716906201</v>
      </c>
      <c r="T1021" s="3"/>
      <c r="U1021" s="91">
        <v>3.39068231915007E-3</v>
      </c>
      <c r="V1021" s="92">
        <v>1.51184284204646</v>
      </c>
      <c r="W1021" s="91">
        <v>3.8633632479104597E-2</v>
      </c>
      <c r="X1021" s="92">
        <v>3.8718728637832101</v>
      </c>
      <c r="Y1021" s="91">
        <v>-5.33091347706795E-2</v>
      </c>
      <c r="Z1021" s="92">
        <v>12.8192424317676</v>
      </c>
      <c r="AA1021" s="91">
        <v>0.164255946598132</v>
      </c>
      <c r="AB1021" s="92">
        <v>37.323623020609404</v>
      </c>
      <c r="AC1021" s="91">
        <v>0.27925526533916101</v>
      </c>
      <c r="AD1021" s="92">
        <v>53.273722486337597</v>
      </c>
      <c r="AE1021" s="91">
        <v>0.41891182826831902</v>
      </c>
      <c r="AF1021" s="93">
        <v>62.730592521547798</v>
      </c>
      <c r="AG1021" s="91">
        <v>2.2278987835306898E-3</v>
      </c>
      <c r="AH1021" s="92">
        <v>-0.68344007377163496</v>
      </c>
      <c r="AI1021" s="91">
        <v>9.5854575938574306E-3</v>
      </c>
      <c r="AJ1021" s="92">
        <v>15.4419214392983</v>
      </c>
      <c r="AK1021" s="91">
        <v>2.1470724907075098</v>
      </c>
      <c r="AL1021" s="91">
        <v>0.127981562472996</v>
      </c>
      <c r="AM1021" s="92">
        <v>231.84913891274499</v>
      </c>
      <c r="AN1021" s="3"/>
      <c r="AO1021" s="94">
        <v>0.11236928573634899</v>
      </c>
      <c r="AP1021" s="94">
        <v>-0.13276219923412999</v>
      </c>
      <c r="AQ1021" s="94">
        <v>0.165668007073691</v>
      </c>
      <c r="AR1021" s="94">
        <v>-0.106669789249281</v>
      </c>
      <c r="AS1021" s="95">
        <v>9</v>
      </c>
      <c r="AT1021" s="95">
        <v>3</v>
      </c>
      <c r="AU1021" s="95">
        <v>7</v>
      </c>
      <c r="AV1021" s="96">
        <v>5</v>
      </c>
      <c r="AW1021" s="3"/>
      <c r="AX1021" s="97">
        <v>0.370590229525114</v>
      </c>
      <c r="AY1021" s="98">
        <v>0.58144344183074304</v>
      </c>
      <c r="AZ1021" s="98">
        <v>1.3358976944982699</v>
      </c>
      <c r="BA1021" s="98">
        <v>0.84937188191997803</v>
      </c>
      <c r="BB1021" s="89">
        <v>3.8114008099000798E-2</v>
      </c>
      <c r="BC1021" s="99">
        <v>-30.853210080793399</v>
      </c>
      <c r="BD1021" s="86">
        <v>43880</v>
      </c>
      <c r="BE1021" s="86">
        <v>43913</v>
      </c>
      <c r="BF1021" s="95"/>
      <c r="BG1021" s="86"/>
      <c r="BH1021" s="3"/>
    </row>
    <row r="1022" spans="1:60" x14ac:dyDescent="0.25">
      <c r="A1022" s="3"/>
      <c r="B1022" s="81" t="s">
        <v>2047</v>
      </c>
      <c r="C1022" s="81" t="s">
        <v>5331</v>
      </c>
      <c r="D1022" s="81" t="s">
        <v>827</v>
      </c>
      <c r="E1022" s="82" t="s">
        <v>1166</v>
      </c>
      <c r="F1022" s="82" t="s">
        <v>1100</v>
      </c>
      <c r="G1022" s="83" t="s">
        <v>1121</v>
      </c>
      <c r="H1022" s="84" t="s">
        <v>1148</v>
      </c>
      <c r="I1022" s="85" t="s">
        <v>3651</v>
      </c>
      <c r="J1022" s="85" t="s">
        <v>5332</v>
      </c>
      <c r="K1022" s="3"/>
      <c r="L1022" s="86">
        <v>44029</v>
      </c>
      <c r="M1022" s="87">
        <v>1222.4362499993299</v>
      </c>
      <c r="N1022" s="88">
        <v>1222.4362499993299</v>
      </c>
      <c r="O1022" s="88">
        <v>1342.37804999948</v>
      </c>
      <c r="P1022" s="89">
        <f t="shared" si="15"/>
        <v>0.91064976069878634</v>
      </c>
      <c r="Q1022" s="86">
        <v>43880</v>
      </c>
      <c r="R1022" s="90">
        <v>1521733.1613749999</v>
      </c>
      <c r="S1022" s="90">
        <v>1451181.2893652299</v>
      </c>
      <c r="T1022" s="3"/>
      <c r="U1022" s="91">
        <v>3.40878736824379E-3</v>
      </c>
      <c r="V1022" s="92">
        <v>1.51365334695583</v>
      </c>
      <c r="W1022" s="91">
        <v>3.9441131593775901E-2</v>
      </c>
      <c r="X1022" s="92">
        <v>3.95262277525035</v>
      </c>
      <c r="Y1022" s="91">
        <v>-4.7380206174275401E-2</v>
      </c>
      <c r="Z1022" s="92">
        <v>13.412135291407999</v>
      </c>
      <c r="AA1022" s="91">
        <v>0.185630770889402</v>
      </c>
      <c r="AB1022" s="92">
        <v>39.461105449765498</v>
      </c>
      <c r="AC1022" s="91">
        <v>0.32013702628842999</v>
      </c>
      <c r="AD1022" s="92">
        <v>57.361898581264498</v>
      </c>
      <c r="AE1022" s="91">
        <v>0.50060416553402298</v>
      </c>
      <c r="AF1022" s="93">
        <v>70.899826248059995</v>
      </c>
      <c r="AG1022" s="91">
        <v>2.7610071010713E-3</v>
      </c>
      <c r="AH1022" s="92">
        <v>-0.63012924201757403</v>
      </c>
      <c r="AI1022" s="91">
        <v>1.8608549753480499E-2</v>
      </c>
      <c r="AJ1022" s="92">
        <v>16.344230655260599</v>
      </c>
      <c r="AK1022" s="91">
        <v>1.61668396943016</v>
      </c>
      <c r="AL1022" s="91">
        <v>0.106323577487346</v>
      </c>
      <c r="AM1022" s="92">
        <v>178.81028678500999</v>
      </c>
      <c r="AN1022" s="3"/>
      <c r="AO1022" s="94">
        <v>0.112475078874995</v>
      </c>
      <c r="AP1022" s="94">
        <v>-0.13264038244233201</v>
      </c>
      <c r="AQ1022" s="94">
        <v>0.16963216049945901</v>
      </c>
      <c r="AR1022" s="94">
        <v>-0.105943556753191</v>
      </c>
      <c r="AS1022" s="95">
        <v>9</v>
      </c>
      <c r="AT1022" s="95">
        <v>3</v>
      </c>
      <c r="AU1022" s="95">
        <v>7</v>
      </c>
      <c r="AV1022" s="96">
        <v>5</v>
      </c>
      <c r="AW1022" s="3"/>
      <c r="AX1022" s="97">
        <v>0.37067108562798201</v>
      </c>
      <c r="AY1022" s="98">
        <v>0.63926657850060997</v>
      </c>
      <c r="AZ1022" s="98">
        <v>1.4088384249316701</v>
      </c>
      <c r="BA1022" s="98">
        <v>0.93517298584083597</v>
      </c>
      <c r="BB1022" s="89">
        <v>3.8124337990120702E-2</v>
      </c>
      <c r="BC1022" s="99">
        <v>-30.7909111743793</v>
      </c>
      <c r="BD1022" s="86">
        <v>43880</v>
      </c>
      <c r="BE1022" s="86">
        <v>43913</v>
      </c>
      <c r="BF1022" s="95"/>
      <c r="BG1022" s="86"/>
      <c r="BH1022" s="3"/>
    </row>
    <row r="1023" spans="1:60" x14ac:dyDescent="0.25">
      <c r="A1023" s="3"/>
      <c r="B1023" s="81" t="s">
        <v>244</v>
      </c>
      <c r="C1023" s="81" t="s">
        <v>5333</v>
      </c>
      <c r="D1023" s="81" t="s">
        <v>827</v>
      </c>
      <c r="E1023" s="82" t="s">
        <v>1177</v>
      </c>
      <c r="F1023" s="82" t="s">
        <v>1100</v>
      </c>
      <c r="G1023" s="83" t="s">
        <v>1121</v>
      </c>
      <c r="H1023" s="84" t="s">
        <v>1148</v>
      </c>
      <c r="I1023" s="85" t="s">
        <v>3651</v>
      </c>
      <c r="J1023" s="85" t="s">
        <v>5334</v>
      </c>
      <c r="K1023" s="3"/>
      <c r="L1023" s="86">
        <v>44029</v>
      </c>
      <c r="M1023" s="87">
        <v>1197.3937500007501</v>
      </c>
      <c r="N1023" s="88">
        <v>1197.3937500007501</v>
      </c>
      <c r="O1023" s="88">
        <v>1309.2270100005001</v>
      </c>
      <c r="P1023" s="89">
        <f t="shared" si="15"/>
        <v>0.9145806959789905</v>
      </c>
      <c r="Q1023" s="86">
        <v>43880</v>
      </c>
      <c r="R1023" s="90">
        <v>30711829.073624998</v>
      </c>
      <c r="S1023" s="90">
        <v>60347602.954812497</v>
      </c>
      <c r="T1023" s="3"/>
      <c r="U1023" s="91">
        <v>3.4902224124380198E-3</v>
      </c>
      <c r="V1023" s="92">
        <v>1.52179685137526</v>
      </c>
      <c r="W1023" s="91">
        <v>4.0409918086879798E-2</v>
      </c>
      <c r="X1023" s="92">
        <v>4.0495014245607299</v>
      </c>
      <c r="Y1023" s="91">
        <v>-4.2367270290924401E-2</v>
      </c>
      <c r="Z1023" s="92">
        <v>13.9134288797504</v>
      </c>
      <c r="AA1023" s="91">
        <v>0.19821904013951999</v>
      </c>
      <c r="AB1023" s="92">
        <v>40.719932374777301</v>
      </c>
      <c r="AC1023" s="91">
        <v>0.34784913038311099</v>
      </c>
      <c r="AD1023" s="92">
        <v>60.133108990732602</v>
      </c>
      <c r="AE1023" s="91">
        <v>0.54737575346021905</v>
      </c>
      <c r="AF1023" s="93">
        <v>75.576985040679602</v>
      </c>
      <c r="AG1023" s="91">
        <v>3.2470636906509801E-3</v>
      </c>
      <c r="AH1023" s="92">
        <v>-0.58152358305960705</v>
      </c>
      <c r="AI1023" s="91">
        <v>2.4503154618287198E-2</v>
      </c>
      <c r="AJ1023" s="92">
        <v>16.9336911417486</v>
      </c>
      <c r="AK1023" s="91">
        <v>0.88384976636502</v>
      </c>
      <c r="AL1023" s="91">
        <v>0.12708784274771501</v>
      </c>
      <c r="AM1023" s="92">
        <v>87.164831447531498</v>
      </c>
      <c r="AN1023" s="3"/>
      <c r="AO1023" s="94">
        <v>0.11245274727669299</v>
      </c>
      <c r="AP1023" s="94">
        <v>-0.132625685240782</v>
      </c>
      <c r="AQ1023" s="94">
        <v>0.170699123280356</v>
      </c>
      <c r="AR1023" s="94">
        <v>-0.105120130003343</v>
      </c>
      <c r="AS1023" s="95">
        <v>9</v>
      </c>
      <c r="AT1023" s="95">
        <v>3</v>
      </c>
      <c r="AU1023" s="95">
        <v>7</v>
      </c>
      <c r="AV1023" s="96">
        <v>5</v>
      </c>
      <c r="AW1023" s="3"/>
      <c r="AX1023" s="97">
        <v>0.37069778589822799</v>
      </c>
      <c r="AY1023" s="98">
        <v>0.67318256641192398</v>
      </c>
      <c r="AZ1023" s="98">
        <v>1.45155858229009</v>
      </c>
      <c r="BA1023" s="98">
        <v>0.98582699814051</v>
      </c>
      <c r="BB1023" s="89">
        <v>3.8128565712649998E-2</v>
      </c>
      <c r="BC1023" s="99">
        <v>-30.721987014316301</v>
      </c>
      <c r="BD1023" s="86">
        <v>43880</v>
      </c>
      <c r="BE1023" s="86">
        <v>43913</v>
      </c>
      <c r="BF1023" s="95"/>
      <c r="BG1023" s="86"/>
      <c r="BH1023" s="3"/>
    </row>
    <row r="1024" spans="1:60" x14ac:dyDescent="0.25">
      <c r="A1024" s="3"/>
      <c r="B1024" s="81" t="s">
        <v>2048</v>
      </c>
      <c r="C1024" s="81" t="s">
        <v>5335</v>
      </c>
      <c r="D1024" s="81" t="s">
        <v>827</v>
      </c>
      <c r="E1024" s="82" t="s">
        <v>1179</v>
      </c>
      <c r="F1024" s="82" t="s">
        <v>1100</v>
      </c>
      <c r="G1024" s="83" t="s">
        <v>1121</v>
      </c>
      <c r="H1024" s="84" t="s">
        <v>1148</v>
      </c>
      <c r="I1024" s="85" t="s">
        <v>3651</v>
      </c>
      <c r="J1024" s="85" t="s">
        <v>5336</v>
      </c>
      <c r="K1024" s="3"/>
      <c r="L1024" s="86">
        <v>44029</v>
      </c>
      <c r="M1024" s="87">
        <v>1264.4100000001499</v>
      </c>
      <c r="N1024" s="88">
        <v>1264.4100000001499</v>
      </c>
      <c r="O1024" s="88">
        <v>1404.13780000061</v>
      </c>
      <c r="P1024" s="89">
        <f t="shared" si="15"/>
        <v>0.90048854179383298</v>
      </c>
      <c r="Q1024" s="86">
        <v>43880</v>
      </c>
      <c r="R1024" s="90">
        <v>4236532.7208749996</v>
      </c>
      <c r="S1024" s="90">
        <v>3944717.7629687502</v>
      </c>
      <c r="T1024" s="3"/>
      <c r="U1024" s="91">
        <v>3.3422801679989802E-3</v>
      </c>
      <c r="V1024" s="92">
        <v>1.5070026269313499</v>
      </c>
      <c r="W1024" s="91">
        <v>3.7136407983780401E-2</v>
      </c>
      <c r="X1024" s="92">
        <v>3.7221504142507902</v>
      </c>
      <c r="Y1024" s="91">
        <v>-6.1394710820459303E-2</v>
      </c>
      <c r="Z1024" s="92">
        <v>12.010684826789699</v>
      </c>
      <c r="AA1024" s="91">
        <v>0.145067671606812</v>
      </c>
      <c r="AB1024" s="92">
        <v>35.404795521462802</v>
      </c>
      <c r="AC1024" s="91">
        <v>0.23917811787047</v>
      </c>
      <c r="AD1024" s="92">
        <v>49.266007739468499</v>
      </c>
      <c r="AE1024" s="91">
        <v>0.35162894811015599</v>
      </c>
      <c r="AF1024" s="93">
        <v>56.002304505731402</v>
      </c>
      <c r="AG1024" s="91">
        <v>1.4475285224761999E-3</v>
      </c>
      <c r="AH1024" s="92">
        <v>-0.76147709987708401</v>
      </c>
      <c r="AI1024" s="91">
        <v>2.1249680321489001E-4</v>
      </c>
      <c r="AJ1024" s="92">
        <v>14.504625360234099</v>
      </c>
      <c r="AK1024" s="91">
        <v>1.70653081319761</v>
      </c>
      <c r="AL1024" s="91">
        <v>0.110253851460584</v>
      </c>
      <c r="AM1024" s="92">
        <v>187.794971161755</v>
      </c>
      <c r="AN1024" s="3"/>
      <c r="AO1024" s="94">
        <v>0.112372705194575</v>
      </c>
      <c r="AP1024" s="94">
        <v>-0.13287338373542301</v>
      </c>
      <c r="AQ1024" s="94">
        <v>0.16463923220726401</v>
      </c>
      <c r="AR1024" s="94">
        <v>-0.10802903120929799</v>
      </c>
      <c r="AS1024" s="95">
        <v>9</v>
      </c>
      <c r="AT1024" s="95">
        <v>3</v>
      </c>
      <c r="AU1024" s="95">
        <v>7</v>
      </c>
      <c r="AV1024" s="96">
        <v>5</v>
      </c>
      <c r="AW1024" s="3"/>
      <c r="AX1024" s="97">
        <v>0.37067896648542997</v>
      </c>
      <c r="AY1024" s="98">
        <v>0.53069942502406797</v>
      </c>
      <c r="AZ1024" s="98">
        <v>1.2719400452060701</v>
      </c>
      <c r="BA1024" s="98">
        <v>0.77398436176190399</v>
      </c>
      <c r="BB1024" s="89">
        <v>3.81206038954406E-2</v>
      </c>
      <c r="BC1024" s="99">
        <v>-30.9622252887639</v>
      </c>
      <c r="BD1024" s="86">
        <v>43880</v>
      </c>
      <c r="BE1024" s="86">
        <v>43913</v>
      </c>
      <c r="BF1024" s="95"/>
      <c r="BG1024" s="86"/>
      <c r="BH1024" s="3"/>
    </row>
    <row r="1025" spans="1:60" x14ac:dyDescent="0.25">
      <c r="A1025" s="3"/>
      <c r="B1025" s="81" t="s">
        <v>2049</v>
      </c>
      <c r="C1025" s="81" t="s">
        <v>5337</v>
      </c>
      <c r="D1025" s="81" t="s">
        <v>828</v>
      </c>
      <c r="E1025" s="82" t="s">
        <v>1162</v>
      </c>
      <c r="F1025" s="82" t="s">
        <v>1097</v>
      </c>
      <c r="G1025" s="83" t="s">
        <v>1122</v>
      </c>
      <c r="H1025" s="84" t="s">
        <v>1134</v>
      </c>
      <c r="I1025" s="85" t="s">
        <v>3480</v>
      </c>
      <c r="J1025" s="85" t="s">
        <v>5338</v>
      </c>
      <c r="K1025" s="3"/>
      <c r="L1025" s="86">
        <v>44029</v>
      </c>
      <c r="M1025" s="87">
        <v>5412.4413999989602</v>
      </c>
      <c r="N1025" s="88">
        <v>5412.4413999989602</v>
      </c>
      <c r="O1025" s="88">
        <v>5797.9187000021302</v>
      </c>
      <c r="P1025" s="89">
        <f t="shared" si="15"/>
        <v>0.9335145385872643</v>
      </c>
      <c r="Q1025" s="86">
        <v>43881</v>
      </c>
      <c r="R1025" s="90">
        <v>1705250.67</v>
      </c>
      <c r="S1025" s="90">
        <v>1700598.1103437501</v>
      </c>
      <c r="T1025" s="3"/>
      <c r="U1025" s="91">
        <v>-3.7055743132441399E-3</v>
      </c>
      <c r="V1025" s="92">
        <v>0.80221717880704102</v>
      </c>
      <c r="W1025" s="91">
        <v>2.6194531807050201E-2</v>
      </c>
      <c r="X1025" s="92">
        <v>2.6279627965777799</v>
      </c>
      <c r="Y1025" s="91">
        <v>-5.2930813227285399E-2</v>
      </c>
      <c r="Z1025" s="92">
        <v>12.857074586107</v>
      </c>
      <c r="AA1025" s="91">
        <v>8.5862750516826097E-2</v>
      </c>
      <c r="AB1025" s="92">
        <v>29.484303412493301</v>
      </c>
      <c r="AC1025" s="91">
        <v>0.117214525014861</v>
      </c>
      <c r="AD1025" s="92">
        <v>37.069648453907597</v>
      </c>
      <c r="AE1025" s="91">
        <v>0.17977395003079399</v>
      </c>
      <c r="AF1025" s="93">
        <v>38.816804697795298</v>
      </c>
      <c r="AG1025" s="91">
        <v>2.8520959185698298E-3</v>
      </c>
      <c r="AH1025" s="92">
        <v>-0.62102036026772101</v>
      </c>
      <c r="AI1025" s="91">
        <v>-7.7317644700087796E-3</v>
      </c>
      <c r="AJ1025" s="92">
        <v>13.7101992329117</v>
      </c>
      <c r="AK1025" s="91">
        <v>0.54347442035214</v>
      </c>
      <c r="AL1025" s="91">
        <v>6.5854385280545102E-2</v>
      </c>
      <c r="AM1025" s="92">
        <v>46.538660101941801</v>
      </c>
      <c r="AN1025" s="3"/>
      <c r="AO1025" s="94">
        <v>3.0964456642323099E-2</v>
      </c>
      <c r="AP1025" s="94">
        <v>-5.8941011468050399E-2</v>
      </c>
      <c r="AQ1025" s="94">
        <v>7.1053084744562497E-2</v>
      </c>
      <c r="AR1025" s="94">
        <v>-0.113455942398141</v>
      </c>
      <c r="AS1025" s="95">
        <v>7</v>
      </c>
      <c r="AT1025" s="95">
        <v>5</v>
      </c>
      <c r="AU1025" s="95">
        <v>7</v>
      </c>
      <c r="AV1025" s="96">
        <v>5</v>
      </c>
      <c r="AW1025" s="3"/>
      <c r="AX1025" s="97">
        <v>0.15953401904887901</v>
      </c>
      <c r="AY1025" s="98">
        <v>0.46502099698409399</v>
      </c>
      <c r="AZ1025" s="98">
        <v>1.1028342829668001</v>
      </c>
      <c r="BA1025" s="98">
        <v>0.62451335683817899</v>
      </c>
      <c r="BB1025" s="89">
        <v>1.6366934765337599E-2</v>
      </c>
      <c r="BC1025" s="99">
        <v>-24.7952441969246</v>
      </c>
      <c r="BD1025" s="86">
        <v>43881</v>
      </c>
      <c r="BE1025" s="86">
        <v>43913</v>
      </c>
      <c r="BF1025" s="95"/>
      <c r="BG1025" s="86"/>
      <c r="BH1025" s="3"/>
    </row>
    <row r="1026" spans="1:60" x14ac:dyDescent="0.25">
      <c r="A1026" s="3"/>
      <c r="B1026" s="81" t="s">
        <v>2050</v>
      </c>
      <c r="C1026" s="81" t="s">
        <v>5339</v>
      </c>
      <c r="D1026" s="81" t="s">
        <v>828</v>
      </c>
      <c r="E1026" s="82" t="s">
        <v>1273</v>
      </c>
      <c r="F1026" s="82" t="s">
        <v>1097</v>
      </c>
      <c r="G1026" s="83" t="s">
        <v>1122</v>
      </c>
      <c r="H1026" s="84" t="s">
        <v>1134</v>
      </c>
      <c r="I1026" s="85" t="s">
        <v>3480</v>
      </c>
      <c r="J1026" s="85" t="s">
        <v>1096</v>
      </c>
      <c r="K1026" s="3"/>
      <c r="L1026" s="86">
        <v>44029</v>
      </c>
      <c r="M1026" s="87">
        <v>1784.4969999995101</v>
      </c>
      <c r="N1026" s="88">
        <v>1784.4969999995101</v>
      </c>
      <c r="O1026" s="88"/>
      <c r="P1026" s="89" t="str">
        <f t="shared" si="15"/>
        <v/>
      </c>
      <c r="Q1026" s="86"/>
      <c r="R1026" s="90">
        <v>3439759.4180000001</v>
      </c>
      <c r="S1026" s="90"/>
      <c r="T1026" s="3"/>
      <c r="U1026" s="91">
        <v>-3.7901813911957998E-3</v>
      </c>
      <c r="V1026" s="92">
        <v>0.79375647101187496</v>
      </c>
      <c r="W1026" s="91">
        <v>2.3583001966471801E-2</v>
      </c>
      <c r="X1026" s="92">
        <v>2.3668098125199299</v>
      </c>
      <c r="Y1026" s="91"/>
      <c r="Z1026" s="92"/>
      <c r="AA1026" s="91"/>
      <c r="AB1026" s="92"/>
      <c r="AC1026" s="91"/>
      <c r="AD1026" s="92"/>
      <c r="AE1026" s="91"/>
      <c r="AF1026" s="93"/>
      <c r="AG1026" s="91">
        <v>1.4049996698304299E-3</v>
      </c>
      <c r="AH1026" s="92">
        <v>-0.76572998514166102</v>
      </c>
      <c r="AI1026" s="91"/>
      <c r="AJ1026" s="92"/>
      <c r="AK1026" s="91">
        <v>-7.7116521360076198E-2</v>
      </c>
      <c r="AL1026" s="91">
        <v>-0.17519270905089801</v>
      </c>
      <c r="AM1026" s="92">
        <v>4.1570843111039704</v>
      </c>
      <c r="AN1026" s="3"/>
      <c r="AO1026" s="94">
        <v>3.08768960094312E-2</v>
      </c>
      <c r="AP1026" s="94">
        <v>-5.9020915231521899E-2</v>
      </c>
      <c r="AQ1026" s="94">
        <v>6.8327329126986996E-2</v>
      </c>
      <c r="AR1026" s="94">
        <v>-0.115787143625348</v>
      </c>
      <c r="AS1026" s="95"/>
      <c r="AT1026" s="95"/>
      <c r="AU1026" s="95"/>
      <c r="AV1026" s="96"/>
      <c r="AW1026" s="3"/>
      <c r="AX1026" s="97"/>
      <c r="AY1026" s="98"/>
      <c r="AZ1026" s="98"/>
      <c r="BA1026" s="98"/>
      <c r="BB1026" s="89"/>
      <c r="BC1026" s="99">
        <v>-24.915537531022</v>
      </c>
      <c r="BD1026" s="86">
        <v>43882</v>
      </c>
      <c r="BE1026" s="86">
        <v>43913</v>
      </c>
      <c r="BF1026" s="95"/>
      <c r="BG1026" s="86"/>
      <c r="BH1026" s="3"/>
    </row>
    <row r="1027" spans="1:60" x14ac:dyDescent="0.25">
      <c r="A1027" s="3"/>
      <c r="B1027" s="81" t="s">
        <v>2051</v>
      </c>
      <c r="C1027" s="81" t="s">
        <v>5340</v>
      </c>
      <c r="D1027" s="81" t="s">
        <v>828</v>
      </c>
      <c r="E1027" s="82" t="s">
        <v>1207</v>
      </c>
      <c r="F1027" s="82" t="s">
        <v>1097</v>
      </c>
      <c r="G1027" s="83" t="s">
        <v>1122</v>
      </c>
      <c r="H1027" s="84" t="s">
        <v>1134</v>
      </c>
      <c r="I1027" s="85" t="s">
        <v>3480</v>
      </c>
      <c r="J1027" s="85" t="s">
        <v>5341</v>
      </c>
      <c r="K1027" s="3"/>
      <c r="L1027" s="86">
        <v>44029</v>
      </c>
      <c r="M1027" s="87">
        <v>1431.62939999998</v>
      </c>
      <c r="N1027" s="88">
        <v>1431.62939999998</v>
      </c>
      <c r="O1027" s="88">
        <v>1539.07340000011</v>
      </c>
      <c r="P1027" s="89">
        <f t="shared" si="15"/>
        <v>0.93018916446732014</v>
      </c>
      <c r="Q1027" s="86">
        <v>43881</v>
      </c>
      <c r="R1027" s="90">
        <v>1340229.6340000001</v>
      </c>
      <c r="S1027" s="90">
        <v>1586463.8404648399</v>
      </c>
      <c r="T1027" s="3"/>
      <c r="U1027" s="91">
        <v>-3.7296045729817702E-3</v>
      </c>
      <c r="V1027" s="92">
        <v>0.79981415283327795</v>
      </c>
      <c r="W1027" s="91">
        <v>2.54524153569946E-2</v>
      </c>
      <c r="X1027" s="92">
        <v>2.55375115157221</v>
      </c>
      <c r="Y1027" s="91">
        <v>-5.7078013534046498E-2</v>
      </c>
      <c r="Z1027" s="92">
        <v>12.442354555430899</v>
      </c>
      <c r="AA1027" s="91">
        <v>7.6322040427839993E-2</v>
      </c>
      <c r="AB1027" s="92">
        <v>28.530232403572899</v>
      </c>
      <c r="AC1027" s="91">
        <v>9.7695331855065903E-2</v>
      </c>
      <c r="AD1027" s="92">
        <v>35.117729137884503</v>
      </c>
      <c r="AE1027" s="91">
        <v>0.14900561609465501</v>
      </c>
      <c r="AF1027" s="93">
        <v>35.739971304137697</v>
      </c>
      <c r="AG1027" s="91">
        <v>2.4410717360296998E-3</v>
      </c>
      <c r="AH1027" s="92">
        <v>-0.66212277852173396</v>
      </c>
      <c r="AI1027" s="91">
        <v>-1.24816827255927E-2</v>
      </c>
      <c r="AJ1027" s="92">
        <v>13.235207407342401</v>
      </c>
      <c r="AK1027" s="91">
        <v>0.43162940000009298</v>
      </c>
      <c r="AL1027" s="91">
        <v>5.4138217383297202E-2</v>
      </c>
      <c r="AM1027" s="92">
        <v>35.354158066737</v>
      </c>
      <c r="AN1027" s="3"/>
      <c r="AO1027" s="94">
        <v>3.09395811582363E-2</v>
      </c>
      <c r="AP1027" s="94">
        <v>-5.8963688289659297E-2</v>
      </c>
      <c r="AQ1027" s="94">
        <v>7.0278599683661E-2</v>
      </c>
      <c r="AR1027" s="94">
        <v>-0.11411844216403599</v>
      </c>
      <c r="AS1027" s="95">
        <v>7</v>
      </c>
      <c r="AT1027" s="95">
        <v>5</v>
      </c>
      <c r="AU1027" s="95">
        <v>7</v>
      </c>
      <c r="AV1027" s="96">
        <v>5</v>
      </c>
      <c r="AW1027" s="3"/>
      <c r="AX1027" s="97">
        <v>0.159536591247743</v>
      </c>
      <c r="AY1027" s="98">
        <v>0.40900060347030398</v>
      </c>
      <c r="AZ1027" s="98">
        <v>1.0635635274411499</v>
      </c>
      <c r="BA1027" s="98">
        <v>0.54825452555542098</v>
      </c>
      <c r="BB1027" s="89">
        <v>1.6366506530302999E-2</v>
      </c>
      <c r="BC1027" s="99">
        <v>-24.853252612898402</v>
      </c>
      <c r="BD1027" s="86">
        <v>43881</v>
      </c>
      <c r="BE1027" s="86">
        <v>43913</v>
      </c>
      <c r="BF1027" s="95"/>
      <c r="BG1027" s="86"/>
      <c r="BH1027" s="3"/>
    </row>
    <row r="1028" spans="1:60" x14ac:dyDescent="0.25">
      <c r="A1028" s="3"/>
      <c r="B1028" s="81" t="s">
        <v>245</v>
      </c>
      <c r="C1028" s="81" t="s">
        <v>5342</v>
      </c>
      <c r="D1028" s="81" t="s">
        <v>828</v>
      </c>
      <c r="E1028" s="82" t="s">
        <v>1161</v>
      </c>
      <c r="F1028" s="82" t="s">
        <v>1100</v>
      </c>
      <c r="G1028" s="83" t="s">
        <v>1121</v>
      </c>
      <c r="H1028" s="84" t="s">
        <v>1134</v>
      </c>
      <c r="I1028" s="85" t="s">
        <v>3480</v>
      </c>
      <c r="J1028" s="85" t="s">
        <v>5343</v>
      </c>
      <c r="K1028" s="3"/>
      <c r="L1028" s="86">
        <v>44029</v>
      </c>
      <c r="M1028" s="87">
        <v>1181.12759999931</v>
      </c>
      <c r="N1028" s="88">
        <v>1181.12759999931</v>
      </c>
      <c r="O1028" s="88">
        <v>1305.2262999992799</v>
      </c>
      <c r="P1028" s="89">
        <f t="shared" si="15"/>
        <v>0.90492169825260305</v>
      </c>
      <c r="Q1028" s="86">
        <v>43881</v>
      </c>
      <c r="R1028" s="90">
        <v>6044052.3619999997</v>
      </c>
      <c r="S1028" s="90">
        <v>5584850.6958750002</v>
      </c>
      <c r="T1028" s="3"/>
      <c r="U1028" s="91">
        <v>-6.98323916822119E-3</v>
      </c>
      <c r="V1028" s="92">
        <v>0.47445069330933598</v>
      </c>
      <c r="W1028" s="91">
        <v>1.9615771552707901E-2</v>
      </c>
      <c r="X1028" s="92">
        <v>1.9700867711435399</v>
      </c>
      <c r="Y1028" s="91">
        <v>-7.3200901432792301E-2</v>
      </c>
      <c r="Z1028" s="92">
        <v>10.830065765563599</v>
      </c>
      <c r="AA1028" s="91">
        <v>5.1677556126378497E-2</v>
      </c>
      <c r="AB1028" s="92">
        <v>26.065783973434002</v>
      </c>
      <c r="AC1028" s="91">
        <v>6.14890768301848E-2</v>
      </c>
      <c r="AD1028" s="92">
        <v>31.4971036354254</v>
      </c>
      <c r="AE1028" s="91">
        <v>0.10144910236893299</v>
      </c>
      <c r="AF1028" s="93">
        <v>30.984319931594701</v>
      </c>
      <c r="AG1028" s="91">
        <v>-4.2339894116594202E-4</v>
      </c>
      <c r="AH1028" s="92">
        <v>-0.94856984624129803</v>
      </c>
      <c r="AI1028" s="91">
        <v>-3.50451547637931E-2</v>
      </c>
      <c r="AJ1028" s="92">
        <v>10.978860203526001</v>
      </c>
      <c r="AK1028" s="91">
        <v>0.18112759999901801</v>
      </c>
      <c r="AL1028" s="91">
        <v>3.1922399979521301E-2</v>
      </c>
      <c r="AM1028" s="92">
        <v>17.404273526335601</v>
      </c>
      <c r="AN1028" s="3"/>
      <c r="AO1028" s="94">
        <v>2.77196475199162E-2</v>
      </c>
      <c r="AP1028" s="94">
        <v>-4.1203442685436999E-2</v>
      </c>
      <c r="AQ1028" s="94">
        <v>7.5557795158601906E-2</v>
      </c>
      <c r="AR1028" s="94">
        <v>-0.12449708216168801</v>
      </c>
      <c r="AS1028" s="95">
        <v>6</v>
      </c>
      <c r="AT1028" s="95">
        <v>6</v>
      </c>
      <c r="AU1028" s="95">
        <v>7</v>
      </c>
      <c r="AV1028" s="96">
        <v>5</v>
      </c>
      <c r="AW1028" s="3"/>
      <c r="AX1028" s="97">
        <v>0.13869847065347099</v>
      </c>
      <c r="AY1028" s="98">
        <v>0.30060879382426697</v>
      </c>
      <c r="AZ1028" s="98">
        <v>0.86666148705535295</v>
      </c>
      <c r="BA1028" s="98">
        <v>0.422317104471858</v>
      </c>
      <c r="BB1028" s="89">
        <v>1.4297936685798001E-2</v>
      </c>
      <c r="BC1028" s="99">
        <v>-24.460018925427001</v>
      </c>
      <c r="BD1028" s="86">
        <v>43881</v>
      </c>
      <c r="BE1028" s="86">
        <v>43913</v>
      </c>
      <c r="BF1028" s="95"/>
      <c r="BG1028" s="86"/>
      <c r="BH1028" s="3"/>
    </row>
    <row r="1029" spans="1:60" x14ac:dyDescent="0.25">
      <c r="A1029" s="3"/>
      <c r="B1029" s="81" t="s">
        <v>2052</v>
      </c>
      <c r="C1029" s="81" t="s">
        <v>5344</v>
      </c>
      <c r="D1029" s="81" t="s">
        <v>828</v>
      </c>
      <c r="E1029" s="82" t="s">
        <v>1170</v>
      </c>
      <c r="F1029" s="82" t="s">
        <v>1100</v>
      </c>
      <c r="G1029" s="83" t="s">
        <v>1121</v>
      </c>
      <c r="H1029" s="84" t="s">
        <v>1134</v>
      </c>
      <c r="I1029" s="85" t="s">
        <v>3480</v>
      </c>
      <c r="J1029" s="85" t="s">
        <v>5345</v>
      </c>
      <c r="K1029" s="3"/>
      <c r="L1029" s="86">
        <v>44029</v>
      </c>
      <c r="M1029" s="87">
        <v>1260.1711999997499</v>
      </c>
      <c r="N1029" s="88">
        <v>1260.1711999997499</v>
      </c>
      <c r="O1029" s="88">
        <v>1385.27380000055</v>
      </c>
      <c r="P1029" s="89">
        <f t="shared" si="15"/>
        <v>0.90969106612660222</v>
      </c>
      <c r="Q1029" s="86">
        <v>43881</v>
      </c>
      <c r="R1029" s="90">
        <v>2505988.406</v>
      </c>
      <c r="S1029" s="90">
        <v>2545157.9391093701</v>
      </c>
      <c r="T1029" s="3"/>
      <c r="U1029" s="91">
        <v>-6.9480551510423504E-3</v>
      </c>
      <c r="V1029" s="92">
        <v>0.47796909502722001</v>
      </c>
      <c r="W1029" s="91">
        <v>2.0702791232906699E-2</v>
      </c>
      <c r="X1029" s="92">
        <v>2.0787887391634299</v>
      </c>
      <c r="Y1029" s="91">
        <v>-6.7190469226261498E-2</v>
      </c>
      <c r="Z1029" s="92">
        <v>11.431108986216699</v>
      </c>
      <c r="AA1029" s="91">
        <v>6.5455481637400198E-2</v>
      </c>
      <c r="AB1029" s="92">
        <v>27.443576524528901</v>
      </c>
      <c r="AC1029" s="91">
        <v>8.9467542340571499E-2</v>
      </c>
      <c r="AD1029" s="92">
        <v>34.294950186449597</v>
      </c>
      <c r="AE1029" s="91">
        <v>0.15025995081494301</v>
      </c>
      <c r="AF1029" s="93">
        <v>35.865404776181101</v>
      </c>
      <c r="AG1029" s="91">
        <v>1.8032547450275201E-4</v>
      </c>
      <c r="AH1029" s="92">
        <v>-0.88819740467442898</v>
      </c>
      <c r="AI1029" s="91">
        <v>-2.82006394345444E-2</v>
      </c>
      <c r="AJ1029" s="92">
        <v>11.663311736454499</v>
      </c>
      <c r="AK1029" s="91">
        <v>0.26017119999975002</v>
      </c>
      <c r="AL1029" s="91">
        <v>4.46179593982379E-2</v>
      </c>
      <c r="AM1029" s="92">
        <v>25.308633526408801</v>
      </c>
      <c r="AN1029" s="3"/>
      <c r="AO1029" s="94">
        <v>2.77561030397919E-2</v>
      </c>
      <c r="AP1029" s="94">
        <v>-4.1169360557469198E-2</v>
      </c>
      <c r="AQ1029" s="94">
        <v>7.6707493155481601E-2</v>
      </c>
      <c r="AR1029" s="94">
        <v>-0.123532458075788</v>
      </c>
      <c r="AS1029" s="95">
        <v>7</v>
      </c>
      <c r="AT1029" s="95">
        <v>5</v>
      </c>
      <c r="AU1029" s="95">
        <v>7</v>
      </c>
      <c r="AV1029" s="96">
        <v>5</v>
      </c>
      <c r="AW1029" s="3"/>
      <c r="AX1029" s="97">
        <v>0.138708474733576</v>
      </c>
      <c r="AY1029" s="98">
        <v>0.393326768091811</v>
      </c>
      <c r="AZ1029" s="98">
        <v>0.918538375924982</v>
      </c>
      <c r="BA1029" s="98">
        <v>0.55456792663971999</v>
      </c>
      <c r="BB1029" s="89">
        <v>1.4299737739638701E-2</v>
      </c>
      <c r="BC1029" s="99">
        <v>-24.3741056821891</v>
      </c>
      <c r="BD1029" s="86">
        <v>43881</v>
      </c>
      <c r="BE1029" s="86">
        <v>43913</v>
      </c>
      <c r="BF1029" s="95"/>
      <c r="BG1029" s="86"/>
      <c r="BH1029" s="3"/>
    </row>
    <row r="1030" spans="1:60" x14ac:dyDescent="0.25">
      <c r="A1030" s="3"/>
      <c r="B1030" s="81" t="s">
        <v>2053</v>
      </c>
      <c r="C1030" s="81" t="s">
        <v>5346</v>
      </c>
      <c r="D1030" s="81" t="s">
        <v>828</v>
      </c>
      <c r="E1030" s="82" t="s">
        <v>3453</v>
      </c>
      <c r="F1030" s="82" t="s">
        <v>1100</v>
      </c>
      <c r="G1030" s="83" t="s">
        <v>1121</v>
      </c>
      <c r="H1030" s="84" t="s">
        <v>1134</v>
      </c>
      <c r="I1030" s="85" t="s">
        <v>3480</v>
      </c>
      <c r="J1030" s="85" t="s">
        <v>5347</v>
      </c>
      <c r="K1030" s="3"/>
      <c r="L1030" s="86">
        <v>44029</v>
      </c>
      <c r="M1030" s="87">
        <v>1161.97110000066</v>
      </c>
      <c r="N1030" s="88">
        <v>1161.97110000066</v>
      </c>
      <c r="O1030" s="88">
        <v>1272.1690999995899</v>
      </c>
      <c r="P1030" s="89">
        <f t="shared" si="15"/>
        <v>0.91337786777012164</v>
      </c>
      <c r="Q1030" s="86">
        <v>43881</v>
      </c>
      <c r="R1030" s="90">
        <v>10703865.245999999</v>
      </c>
      <c r="S1030" s="90">
        <v>9928007.78675</v>
      </c>
      <c r="T1030" s="3"/>
      <c r="U1030" s="91">
        <v>-6.9208738968882201E-3</v>
      </c>
      <c r="V1030" s="92">
        <v>0.48068722044263301</v>
      </c>
      <c r="W1030" s="91">
        <v>2.15399068511033E-2</v>
      </c>
      <c r="X1030" s="92">
        <v>2.1625003009830799</v>
      </c>
      <c r="Y1030" s="91">
        <v>-6.2539300507560305E-2</v>
      </c>
      <c r="Z1030" s="92">
        <v>11.896225858086799</v>
      </c>
      <c r="AA1030" s="91">
        <v>7.6179172543561394E-2</v>
      </c>
      <c r="AB1030" s="92">
        <v>28.515945615159598</v>
      </c>
      <c r="AC1030" s="91">
        <v>0.111493511376466</v>
      </c>
      <c r="AD1030" s="92">
        <v>36.497547090053601</v>
      </c>
      <c r="AE1030" s="91"/>
      <c r="AF1030" s="93"/>
      <c r="AG1030" s="91">
        <v>6.4509628828091103E-4</v>
      </c>
      <c r="AH1030" s="92">
        <v>-0.84172032329661295</v>
      </c>
      <c r="AI1030" s="91">
        <v>-2.2901258267666001E-2</v>
      </c>
      <c r="AJ1030" s="92">
        <v>12.193249853138701</v>
      </c>
      <c r="AK1030" s="91">
        <v>0.15343304258931301</v>
      </c>
      <c r="AL1030" s="91">
        <v>5.1670438700966798E-2</v>
      </c>
      <c r="AM1030" s="92">
        <v>43.488982953829698</v>
      </c>
      <c r="AN1030" s="3"/>
      <c r="AO1030" s="94">
        <v>2.7251959916611699E-2</v>
      </c>
      <c r="AP1030" s="94">
        <v>-4.1143228789223898E-2</v>
      </c>
      <c r="AQ1030" s="94">
        <v>7.7593133297341396E-2</v>
      </c>
      <c r="AR1030" s="94">
        <v>-0.12278968380720499</v>
      </c>
      <c r="AS1030" s="95">
        <v>7</v>
      </c>
      <c r="AT1030" s="95">
        <v>5</v>
      </c>
      <c r="AU1030" s="95">
        <v>7</v>
      </c>
      <c r="AV1030" s="96">
        <v>5</v>
      </c>
      <c r="AW1030" s="3"/>
      <c r="AX1030" s="97">
        <v>0.13452579997421699</v>
      </c>
      <c r="AY1030" s="98">
        <v>7.8355768198548503E-2</v>
      </c>
      <c r="AZ1030" s="98">
        <v>1.2281381885040901</v>
      </c>
      <c r="BA1030" s="98">
        <v>0.106924302784819</v>
      </c>
      <c r="BB1030" s="89">
        <v>1.3855190267022401E-2</v>
      </c>
      <c r="BC1030" s="99">
        <v>-24.307947740569901</v>
      </c>
      <c r="BD1030" s="86">
        <v>43881</v>
      </c>
      <c r="BE1030" s="86">
        <v>43913</v>
      </c>
      <c r="BF1030" s="95"/>
      <c r="BG1030" s="86"/>
      <c r="BH1030" s="3"/>
    </row>
    <row r="1031" spans="1:60" x14ac:dyDescent="0.25">
      <c r="A1031" s="3"/>
      <c r="B1031" s="81" t="s">
        <v>246</v>
      </c>
      <c r="C1031" s="81" t="s">
        <v>5348</v>
      </c>
      <c r="D1031" s="81" t="s">
        <v>828</v>
      </c>
      <c r="E1031" s="82" t="s">
        <v>1165</v>
      </c>
      <c r="F1031" s="82" t="s">
        <v>1100</v>
      </c>
      <c r="G1031" s="83" t="s">
        <v>1121</v>
      </c>
      <c r="H1031" s="84" t="s">
        <v>1134</v>
      </c>
      <c r="I1031" s="85" t="s">
        <v>3480</v>
      </c>
      <c r="J1031" s="85" t="s">
        <v>1096</v>
      </c>
      <c r="K1031" s="3"/>
      <c r="L1031" s="86">
        <v>44029</v>
      </c>
      <c r="M1031" s="87">
        <v>1125.4081999994801</v>
      </c>
      <c r="N1031" s="88">
        <v>1125.4081999994801</v>
      </c>
      <c r="O1031" s="88">
        <v>1236.6312000006401</v>
      </c>
      <c r="P1031" s="89">
        <f t="shared" ref="P1031:P1094" si="16">IFERROR(N1031/O1031,"")</f>
        <v>0.91005968472968946</v>
      </c>
      <c r="Q1031" s="86">
        <v>43881</v>
      </c>
      <c r="R1031" s="90">
        <v>1397699.031</v>
      </c>
      <c r="S1031" s="90">
        <v>1349018.27158008</v>
      </c>
      <c r="T1031" s="3"/>
      <c r="U1031" s="91">
        <v>-6.94533174282697E-3</v>
      </c>
      <c r="V1031" s="92">
        <v>0.478241435848759</v>
      </c>
      <c r="W1031" s="91">
        <v>2.0786560473425201E-2</v>
      </c>
      <c r="X1031" s="92">
        <v>2.08716566321527</v>
      </c>
      <c r="Y1031" s="91">
        <v>-6.6725644797770697E-2</v>
      </c>
      <c r="Z1031" s="92">
        <v>11.4775914290658</v>
      </c>
      <c r="AA1031" s="91">
        <v>6.6524527610454201E-2</v>
      </c>
      <c r="AB1031" s="92">
        <v>27.550481121841599</v>
      </c>
      <c r="AC1031" s="91">
        <v>9.1652344532194494E-2</v>
      </c>
      <c r="AD1031" s="92">
        <v>34.513430405641003</v>
      </c>
      <c r="AE1031" s="91"/>
      <c r="AF1031" s="93"/>
      <c r="AG1031" s="91">
        <v>2.2690249534207399E-4</v>
      </c>
      <c r="AH1031" s="92">
        <v>-0.88353970259049697</v>
      </c>
      <c r="AI1031" s="91">
        <v>-2.7671167592416199E-2</v>
      </c>
      <c r="AJ1031" s="92">
        <v>11.716258920671001</v>
      </c>
      <c r="AK1031" s="91">
        <v>0.12540819999965599</v>
      </c>
      <c r="AL1031" s="91">
        <v>5.1937729853307198E-2</v>
      </c>
      <c r="AM1031" s="92">
        <v>41.622042001108603</v>
      </c>
      <c r="AN1031" s="3"/>
      <c r="AO1031" s="94">
        <v>2.77589104280196E-2</v>
      </c>
      <c r="AP1031" s="94">
        <v>-4.1166767611721299E-2</v>
      </c>
      <c r="AQ1031" s="94">
        <v>7.6796202964033E-2</v>
      </c>
      <c r="AR1031" s="94">
        <v>-0.123458209831442</v>
      </c>
      <c r="AS1031" s="95">
        <v>7</v>
      </c>
      <c r="AT1031" s="95">
        <v>5</v>
      </c>
      <c r="AU1031" s="95">
        <v>7</v>
      </c>
      <c r="AV1031" s="96">
        <v>5</v>
      </c>
      <c r="AW1031" s="3"/>
      <c r="AX1031" s="97">
        <v>0.13870920858622399</v>
      </c>
      <c r="AY1031" s="98">
        <v>0.400516510374473</v>
      </c>
      <c r="AZ1031" s="98">
        <v>0.922561085514644</v>
      </c>
      <c r="BA1031" s="98">
        <v>0.56486155505899704</v>
      </c>
      <c r="BB1031" s="89">
        <v>1.4299872450719699E-2</v>
      </c>
      <c r="BC1031" s="99">
        <v>-24.3674832076067</v>
      </c>
      <c r="BD1031" s="86">
        <v>43881</v>
      </c>
      <c r="BE1031" s="86">
        <v>43913</v>
      </c>
      <c r="BF1031" s="95"/>
      <c r="BG1031" s="86"/>
      <c r="BH1031" s="3"/>
    </row>
    <row r="1032" spans="1:60" x14ac:dyDescent="0.25">
      <c r="A1032" s="3"/>
      <c r="B1032" s="81" t="s">
        <v>2054</v>
      </c>
      <c r="C1032" s="81" t="s">
        <v>5349</v>
      </c>
      <c r="D1032" s="81" t="s">
        <v>828</v>
      </c>
      <c r="E1032" s="82" t="s">
        <v>1178</v>
      </c>
      <c r="F1032" s="82" t="s">
        <v>1100</v>
      </c>
      <c r="G1032" s="83" t="s">
        <v>1121</v>
      </c>
      <c r="H1032" s="84" t="s">
        <v>1134</v>
      </c>
      <c r="I1032" s="85" t="s">
        <v>3480</v>
      </c>
      <c r="J1032" s="85" t="s">
        <v>5350</v>
      </c>
      <c r="K1032" s="3"/>
      <c r="L1032" s="86">
        <v>44029</v>
      </c>
      <c r="M1032" s="87">
        <v>956.92659999988996</v>
      </c>
      <c r="N1032" s="88">
        <v>956.92659999988996</v>
      </c>
      <c r="O1032" s="88"/>
      <c r="P1032" s="89" t="str">
        <f t="shared" si="16"/>
        <v/>
      </c>
      <c r="Q1032" s="86"/>
      <c r="R1032" s="90">
        <v>751177.09900000005</v>
      </c>
      <c r="S1032" s="90"/>
      <c r="T1032" s="3"/>
      <c r="U1032" s="91">
        <v>-6.9344537878350803E-3</v>
      </c>
      <c r="V1032" s="92">
        <v>0.47932923134794703</v>
      </c>
      <c r="W1032" s="91">
        <v>2.1121223748195899E-2</v>
      </c>
      <c r="X1032" s="92">
        <v>2.1206319906923499</v>
      </c>
      <c r="Y1032" s="91">
        <v>-6.4795945691948895E-2</v>
      </c>
      <c r="Z1032" s="92">
        <v>11.670561339648</v>
      </c>
      <c r="AA1032" s="91"/>
      <c r="AB1032" s="92"/>
      <c r="AC1032" s="91"/>
      <c r="AD1032" s="92"/>
      <c r="AE1032" s="91"/>
      <c r="AF1032" s="93"/>
      <c r="AG1032" s="91">
        <v>4.1263652565248798E-4</v>
      </c>
      <c r="AH1032" s="92">
        <v>-0.86496629955945503</v>
      </c>
      <c r="AI1032" s="91">
        <v>-2.5466900301580601E-2</v>
      </c>
      <c r="AJ1032" s="92">
        <v>11.936685649750901</v>
      </c>
      <c r="AK1032" s="91">
        <v>-4.30734000001394E-2</v>
      </c>
      <c r="AL1032" s="91">
        <v>-6.31816768919089E-2</v>
      </c>
      <c r="AM1032" s="92">
        <v>11.249342836075799</v>
      </c>
      <c r="AN1032" s="3"/>
      <c r="AO1032" s="94">
        <v>2.77709758556739E-2</v>
      </c>
      <c r="AP1032" s="94">
        <v>-4.1155489325319601E-2</v>
      </c>
      <c r="AQ1032" s="94">
        <v>7.2950368468809798E-2</v>
      </c>
      <c r="AR1032" s="94">
        <v>-0.123138754281244</v>
      </c>
      <c r="AS1032" s="95"/>
      <c r="AT1032" s="95"/>
      <c r="AU1032" s="95"/>
      <c r="AV1032" s="96"/>
      <c r="AW1032" s="3"/>
      <c r="AX1032" s="97"/>
      <c r="AY1032" s="98"/>
      <c r="AZ1032" s="98"/>
      <c r="BA1032" s="98"/>
      <c r="BB1032" s="89"/>
      <c r="BC1032" s="99">
        <v>-24.339032095711399</v>
      </c>
      <c r="BD1032" s="86">
        <v>43881</v>
      </c>
      <c r="BE1032" s="86">
        <v>43913</v>
      </c>
      <c r="BF1032" s="95"/>
      <c r="BG1032" s="86"/>
      <c r="BH1032" s="3"/>
    </row>
    <row r="1033" spans="1:60" x14ac:dyDescent="0.25">
      <c r="A1033" s="3"/>
      <c r="B1033" s="81" t="s">
        <v>2055</v>
      </c>
      <c r="C1033" s="81" t="s">
        <v>5351</v>
      </c>
      <c r="D1033" s="81" t="s">
        <v>828</v>
      </c>
      <c r="E1033" s="82" t="s">
        <v>1232</v>
      </c>
      <c r="F1033" s="82" t="s">
        <v>1100</v>
      </c>
      <c r="G1033" s="83" t="s">
        <v>1121</v>
      </c>
      <c r="H1033" s="84" t="s">
        <v>1134</v>
      </c>
      <c r="I1033" s="85" t="s">
        <v>3480</v>
      </c>
      <c r="J1033" s="85" t="s">
        <v>5352</v>
      </c>
      <c r="K1033" s="3"/>
      <c r="L1033" s="86">
        <v>44029</v>
      </c>
      <c r="M1033" s="87">
        <v>1164.00459999964</v>
      </c>
      <c r="N1033" s="88">
        <v>1164.00459999964</v>
      </c>
      <c r="O1033" s="88">
        <v>1281.1129999999</v>
      </c>
      <c r="P1033" s="89">
        <f t="shared" si="16"/>
        <v>0.90858854761424701</v>
      </c>
      <c r="Q1033" s="86">
        <v>43881</v>
      </c>
      <c r="R1033" s="90">
        <v>87300.343999999997</v>
      </c>
      <c r="S1033" s="90">
        <v>86219.413942749001</v>
      </c>
      <c r="T1033" s="3"/>
      <c r="U1033" s="91">
        <v>-6.9561423570121397E-3</v>
      </c>
      <c r="V1033" s="92">
        <v>0.47716037443024101</v>
      </c>
      <c r="W1033" s="91">
        <v>2.0451825177588E-2</v>
      </c>
      <c r="X1033" s="92">
        <v>2.0536921336315599</v>
      </c>
      <c r="Y1033" s="91">
        <v>-6.8580454206312397E-2</v>
      </c>
      <c r="Z1033" s="92">
        <v>11.2921104882116</v>
      </c>
      <c r="AA1033" s="91">
        <v>6.3187135632688296E-2</v>
      </c>
      <c r="AB1033" s="92">
        <v>27.2167419240577</v>
      </c>
      <c r="AC1033" s="91">
        <v>8.6061850790429203E-2</v>
      </c>
      <c r="AD1033" s="92">
        <v>33.954381031449898</v>
      </c>
      <c r="AE1033" s="91">
        <v>0.145793360330572</v>
      </c>
      <c r="AF1033" s="93">
        <v>35.418745727744003</v>
      </c>
      <c r="AG1033" s="91">
        <v>4.09808981203241E-5</v>
      </c>
      <c r="AH1033" s="92">
        <v>-0.90213186231267195</v>
      </c>
      <c r="AI1033" s="91">
        <v>-2.97838510341535E-2</v>
      </c>
      <c r="AJ1033" s="92">
        <v>11.504990576489901</v>
      </c>
      <c r="AK1033" s="91">
        <v>0.16400459999946199</v>
      </c>
      <c r="AL1033" s="91">
        <v>4.8565389477516901E-2</v>
      </c>
      <c r="AM1033" s="92">
        <v>34.542857895779903</v>
      </c>
      <c r="AN1033" s="3"/>
      <c r="AO1033" s="94">
        <v>2.77476631181344E-2</v>
      </c>
      <c r="AP1033" s="94">
        <v>-4.1177237726515201E-2</v>
      </c>
      <c r="AQ1033" s="94">
        <v>7.6619191951977E-2</v>
      </c>
      <c r="AR1033" s="94">
        <v>-0.123755205588241</v>
      </c>
      <c r="AS1033" s="95">
        <v>7</v>
      </c>
      <c r="AT1033" s="95">
        <v>5</v>
      </c>
      <c r="AU1033" s="95">
        <v>7</v>
      </c>
      <c r="AV1033" s="96">
        <v>5</v>
      </c>
      <c r="AW1033" s="3"/>
      <c r="AX1033" s="97">
        <v>0.13870994718759899</v>
      </c>
      <c r="AY1033" s="98">
        <v>0.37817434440512399</v>
      </c>
      <c r="AZ1033" s="98">
        <v>0.91001941334798198</v>
      </c>
      <c r="BA1033" s="98">
        <v>0.532849166090273</v>
      </c>
      <c r="BB1033" s="89">
        <v>1.42997207432563E-2</v>
      </c>
      <c r="BC1033" s="99">
        <v>-24.393944952520499</v>
      </c>
      <c r="BD1033" s="86">
        <v>43881</v>
      </c>
      <c r="BE1033" s="86">
        <v>43913</v>
      </c>
      <c r="BF1033" s="95"/>
      <c r="BG1033" s="86"/>
      <c r="BH1033" s="3"/>
    </row>
    <row r="1034" spans="1:60" x14ac:dyDescent="0.25">
      <c r="A1034" s="3"/>
      <c r="B1034" s="81" t="s">
        <v>2056</v>
      </c>
      <c r="C1034" s="81" t="s">
        <v>5353</v>
      </c>
      <c r="D1034" s="81" t="s">
        <v>828</v>
      </c>
      <c r="E1034" s="82" t="s">
        <v>1180</v>
      </c>
      <c r="F1034" s="82" t="s">
        <v>1100</v>
      </c>
      <c r="G1034" s="83" t="s">
        <v>1121</v>
      </c>
      <c r="H1034" s="84" t="s">
        <v>1134</v>
      </c>
      <c r="I1034" s="85" t="s">
        <v>3480</v>
      </c>
      <c r="J1034" s="85" t="s">
        <v>5354</v>
      </c>
      <c r="K1034" s="3"/>
      <c r="L1034" s="86">
        <v>44029</v>
      </c>
      <c r="M1034" s="87">
        <v>1199.9859999995699</v>
      </c>
      <c r="N1034" s="88">
        <v>1199.9859999995699</v>
      </c>
      <c r="O1034" s="88">
        <v>1312.6210999991699</v>
      </c>
      <c r="P1034" s="89">
        <f t="shared" si="16"/>
        <v>0.91419069829086907</v>
      </c>
      <c r="Q1034" s="86">
        <v>43881</v>
      </c>
      <c r="R1034" s="90">
        <v>4716024.6279999996</v>
      </c>
      <c r="S1034" s="90">
        <v>4199001.71000781</v>
      </c>
      <c r="T1034" s="3"/>
      <c r="U1034" s="91">
        <v>-6.914932003383E-3</v>
      </c>
      <c r="V1034" s="92">
        <v>0.48128140979315498</v>
      </c>
      <c r="W1034" s="91">
        <v>2.1724152376918899E-2</v>
      </c>
      <c r="X1034" s="92">
        <v>2.1809248535646502</v>
      </c>
      <c r="Y1034" s="91">
        <v>-6.1513282127634697E-2</v>
      </c>
      <c r="Z1034" s="92">
        <v>11.998827696079401</v>
      </c>
      <c r="AA1034" s="91">
        <v>7.9492118220514399E-2</v>
      </c>
      <c r="AB1034" s="92">
        <v>28.847240182862201</v>
      </c>
      <c r="AC1034" s="91">
        <v>0.119607580429147</v>
      </c>
      <c r="AD1034" s="92">
        <v>37.308953995292498</v>
      </c>
      <c r="AE1034" s="91"/>
      <c r="AF1034" s="93"/>
      <c r="AG1034" s="91">
        <v>7.4731677705130995E-4</v>
      </c>
      <c r="AH1034" s="92">
        <v>-0.83149827441957302</v>
      </c>
      <c r="AI1034" s="91">
        <v>-2.17319085350027E-2</v>
      </c>
      <c r="AJ1034" s="92">
        <v>12.310184826404999</v>
      </c>
      <c r="AK1034" s="91">
        <v>0.19998599999962599</v>
      </c>
      <c r="AL1034" s="91">
        <v>6.0991371507043403E-2</v>
      </c>
      <c r="AM1034" s="92">
        <v>40.877693370741298</v>
      </c>
      <c r="AN1034" s="3"/>
      <c r="AO1034" s="94">
        <v>2.7790390957306999E-2</v>
      </c>
      <c r="AP1034" s="94">
        <v>-4.1137407858550398E-2</v>
      </c>
      <c r="AQ1034" s="94">
        <v>7.7965162168766297E-2</v>
      </c>
      <c r="AR1034" s="94">
        <v>-0.122626195001503</v>
      </c>
      <c r="AS1034" s="95">
        <v>7</v>
      </c>
      <c r="AT1034" s="95">
        <v>5</v>
      </c>
      <c r="AU1034" s="95">
        <v>7</v>
      </c>
      <c r="AV1034" s="96">
        <v>5</v>
      </c>
      <c r="AW1034" s="3"/>
      <c r="AX1034" s="97">
        <v>0.13872316833978399</v>
      </c>
      <c r="AY1034" s="98">
        <v>0.48782922014743202</v>
      </c>
      <c r="AZ1034" s="98">
        <v>0.97136995799246495</v>
      </c>
      <c r="BA1034" s="98">
        <v>0.69025694257743497</v>
      </c>
      <c r="BB1034" s="89">
        <v>1.43019846558309E-2</v>
      </c>
      <c r="BC1034" s="99">
        <v>-24.2933851969137</v>
      </c>
      <c r="BD1034" s="86">
        <v>43881</v>
      </c>
      <c r="BE1034" s="86">
        <v>43913</v>
      </c>
      <c r="BF1034" s="95"/>
      <c r="BG1034" s="86"/>
      <c r="BH1034" s="3"/>
    </row>
    <row r="1035" spans="1:60" x14ac:dyDescent="0.25">
      <c r="A1035" s="3"/>
      <c r="B1035" s="81" t="s">
        <v>2057</v>
      </c>
      <c r="C1035" s="81" t="s">
        <v>5355</v>
      </c>
      <c r="D1035" s="81" t="s">
        <v>829</v>
      </c>
      <c r="E1035" s="82" t="s">
        <v>1162</v>
      </c>
      <c r="F1035" s="82" t="s">
        <v>1097</v>
      </c>
      <c r="G1035" s="83" t="s">
        <v>1122</v>
      </c>
      <c r="H1035" s="84" t="s">
        <v>1132</v>
      </c>
      <c r="I1035" s="85" t="s">
        <v>3480</v>
      </c>
      <c r="J1035" s="85" t="s">
        <v>5356</v>
      </c>
      <c r="K1035" s="3"/>
      <c r="L1035" s="86">
        <v>44029</v>
      </c>
      <c r="M1035" s="87">
        <v>50585.134100019903</v>
      </c>
      <c r="N1035" s="88">
        <v>50585.134100019903</v>
      </c>
      <c r="O1035" s="88">
        <v>51191.292599976099</v>
      </c>
      <c r="P1035" s="89">
        <f t="shared" si="16"/>
        <v>0.98815895303342116</v>
      </c>
      <c r="Q1035" s="86">
        <v>44019</v>
      </c>
      <c r="R1035" s="90">
        <v>2524814.4920000001</v>
      </c>
      <c r="S1035" s="90">
        <v>2567811.8684765599</v>
      </c>
      <c r="T1035" s="3"/>
      <c r="U1035" s="91">
        <v>-5.6845757453629596E-3</v>
      </c>
      <c r="V1035" s="92">
        <v>0.60431703559515904</v>
      </c>
      <c r="W1035" s="91">
        <v>3.0359260090335699E-3</v>
      </c>
      <c r="X1035" s="92">
        <v>0.312102216776111</v>
      </c>
      <c r="Y1035" s="91">
        <v>-1.14018799831683E-3</v>
      </c>
      <c r="Z1035" s="92">
        <v>18.0361371090112</v>
      </c>
      <c r="AA1035" s="91">
        <v>3.2324174997484099E-2</v>
      </c>
      <c r="AB1035" s="92">
        <v>24.130445860559099</v>
      </c>
      <c r="AC1035" s="91">
        <v>8.4838050224789199E-2</v>
      </c>
      <c r="AD1035" s="92">
        <v>33.832000974856797</v>
      </c>
      <c r="AE1035" s="91">
        <v>0.105109568521584</v>
      </c>
      <c r="AF1035" s="93">
        <v>31.3503665468597</v>
      </c>
      <c r="AG1035" s="91">
        <v>-9.0621569115683104E-3</v>
      </c>
      <c r="AH1035" s="92">
        <v>-1.8124456432815399</v>
      </c>
      <c r="AI1035" s="91">
        <v>1.8020242798229402E-2</v>
      </c>
      <c r="AJ1035" s="92">
        <v>16.285399959742801</v>
      </c>
      <c r="AK1035" s="91">
        <v>0.40184705836698398</v>
      </c>
      <c r="AL1035" s="91">
        <v>5.08869806235452E-2</v>
      </c>
      <c r="AM1035" s="92">
        <v>32.375923903426198</v>
      </c>
      <c r="AN1035" s="3"/>
      <c r="AO1035" s="94">
        <v>1.4050274046894601E-2</v>
      </c>
      <c r="AP1035" s="94">
        <v>-2.3714408429441398E-2</v>
      </c>
      <c r="AQ1035" s="94">
        <v>4.6730063520953997E-2</v>
      </c>
      <c r="AR1035" s="94">
        <v>-4.1541153773359797E-2</v>
      </c>
      <c r="AS1035" s="95">
        <v>7</v>
      </c>
      <c r="AT1035" s="95">
        <v>5</v>
      </c>
      <c r="AU1035" s="95">
        <v>7</v>
      </c>
      <c r="AV1035" s="96">
        <v>5</v>
      </c>
      <c r="AW1035" s="3"/>
      <c r="AX1035" s="97">
        <v>5.8094273953975102E-2</v>
      </c>
      <c r="AY1035" s="98">
        <v>0.198849497000083</v>
      </c>
      <c r="AZ1035" s="98">
        <v>0.709775025473391</v>
      </c>
      <c r="BA1035" s="98">
        <v>0.258921775705858</v>
      </c>
      <c r="BB1035" s="89">
        <v>5.9815784948113997E-3</v>
      </c>
      <c r="BC1035" s="99">
        <v>-9.2917892868426897</v>
      </c>
      <c r="BD1035" s="86">
        <v>43871</v>
      </c>
      <c r="BE1035" s="86">
        <v>43913</v>
      </c>
      <c r="BF1035" s="95">
        <v>94</v>
      </c>
      <c r="BG1035" s="86">
        <v>44001</v>
      </c>
      <c r="BH1035" s="3"/>
    </row>
    <row r="1036" spans="1:60" x14ac:dyDescent="0.25">
      <c r="A1036" s="3"/>
      <c r="B1036" s="81" t="s">
        <v>2058</v>
      </c>
      <c r="C1036" s="81" t="s">
        <v>5357</v>
      </c>
      <c r="D1036" s="81" t="s">
        <v>829</v>
      </c>
      <c r="E1036" s="82" t="s">
        <v>1273</v>
      </c>
      <c r="F1036" s="82" t="s">
        <v>1097</v>
      </c>
      <c r="G1036" s="83" t="s">
        <v>1122</v>
      </c>
      <c r="H1036" s="84" t="s">
        <v>1132</v>
      </c>
      <c r="I1036" s="85" t="s">
        <v>3480</v>
      </c>
      <c r="J1036" s="85" t="s">
        <v>1096</v>
      </c>
      <c r="K1036" s="3"/>
      <c r="L1036" s="86">
        <v>44029</v>
      </c>
      <c r="M1036" s="87">
        <v>39926.790099978403</v>
      </c>
      <c r="N1036" s="88">
        <v>39926.790099978403</v>
      </c>
      <c r="O1036" s="88"/>
      <c r="P1036" s="89" t="str">
        <f t="shared" si="16"/>
        <v/>
      </c>
      <c r="Q1036" s="86"/>
      <c r="R1036" s="90">
        <v>19548236.822999999</v>
      </c>
      <c r="S1036" s="90"/>
      <c r="T1036" s="3"/>
      <c r="U1036" s="91">
        <v>-5.7363365849596396E-3</v>
      </c>
      <c r="V1036" s="92">
        <v>0.59914095163549097</v>
      </c>
      <c r="W1036" s="91">
        <v>1.4706498350278701E-3</v>
      </c>
      <c r="X1036" s="92">
        <v>0.155574599375541</v>
      </c>
      <c r="Y1036" s="91"/>
      <c r="Z1036" s="92"/>
      <c r="AA1036" s="91"/>
      <c r="AB1036" s="92"/>
      <c r="AC1036" s="91"/>
      <c r="AD1036" s="92"/>
      <c r="AE1036" s="91"/>
      <c r="AF1036" s="93"/>
      <c r="AG1036" s="91">
        <v>-9.9387452200971893E-3</v>
      </c>
      <c r="AH1036" s="92">
        <v>-1.90010447413442</v>
      </c>
      <c r="AI1036" s="91"/>
      <c r="AJ1036" s="92"/>
      <c r="AK1036" s="91">
        <v>-1.5235429918902801E-3</v>
      </c>
      <c r="AL1036" s="91">
        <v>-3.6526043850244601E-3</v>
      </c>
      <c r="AM1036" s="92">
        <v>11.7163821479189</v>
      </c>
      <c r="AN1036" s="3"/>
      <c r="AO1036" s="94">
        <v>9.7762496061477595E-3</v>
      </c>
      <c r="AP1036" s="94">
        <v>-1.8904979106082499E-2</v>
      </c>
      <c r="AQ1036" s="94">
        <v>4.5096609363099602E-2</v>
      </c>
      <c r="AR1036" s="94">
        <v>-4.3086665136797798E-2</v>
      </c>
      <c r="AS1036" s="95"/>
      <c r="AT1036" s="95"/>
      <c r="AU1036" s="95"/>
      <c r="AV1036" s="96"/>
      <c r="AW1036" s="3"/>
      <c r="AX1036" s="97"/>
      <c r="AY1036" s="98"/>
      <c r="AZ1036" s="98"/>
      <c r="BA1036" s="98"/>
      <c r="BB1036" s="89"/>
      <c r="BC1036" s="99">
        <v>-8.3384400895738509</v>
      </c>
      <c r="BD1036" s="86">
        <v>43882</v>
      </c>
      <c r="BE1036" s="86">
        <v>43913</v>
      </c>
      <c r="BF1036" s="95">
        <v>69</v>
      </c>
      <c r="BG1036" s="86">
        <v>43979</v>
      </c>
      <c r="BH1036" s="3"/>
    </row>
    <row r="1037" spans="1:60" x14ac:dyDescent="0.25">
      <c r="A1037" s="3"/>
      <c r="B1037" s="81" t="s">
        <v>2059</v>
      </c>
      <c r="C1037" s="81" t="s">
        <v>5358</v>
      </c>
      <c r="D1037" s="81" t="s">
        <v>829</v>
      </c>
      <c r="E1037" s="82" t="s">
        <v>1207</v>
      </c>
      <c r="F1037" s="82" t="s">
        <v>1097</v>
      </c>
      <c r="G1037" s="83" t="s">
        <v>1122</v>
      </c>
      <c r="H1037" s="84" t="s">
        <v>1132</v>
      </c>
      <c r="I1037" s="85" t="s">
        <v>3480</v>
      </c>
      <c r="J1037" s="85" t="s">
        <v>5359</v>
      </c>
      <c r="K1037" s="3"/>
      <c r="L1037" s="86">
        <v>44029</v>
      </c>
      <c r="M1037" s="87">
        <v>1352.2791000008599</v>
      </c>
      <c r="N1037" s="88">
        <v>1352.2791000008599</v>
      </c>
      <c r="O1037" s="88">
        <v>1368.5960000008299</v>
      </c>
      <c r="P1037" s="89">
        <f t="shared" si="16"/>
        <v>0.98807763576690266</v>
      </c>
      <c r="Q1037" s="86">
        <v>44019</v>
      </c>
      <c r="R1037" s="90">
        <v>3454123.5329999998</v>
      </c>
      <c r="S1037" s="90">
        <v>3336722.7793867202</v>
      </c>
      <c r="T1037" s="3"/>
      <c r="U1037" s="91">
        <v>-5.6927780697151303E-3</v>
      </c>
      <c r="V1037" s="92">
        <v>0.60349680315994203</v>
      </c>
      <c r="W1037" s="91">
        <v>2.78846687251644E-3</v>
      </c>
      <c r="X1037" s="92">
        <v>0.28735630312439803</v>
      </c>
      <c r="Y1037" s="91">
        <v>-2.6338455372751902E-3</v>
      </c>
      <c r="Z1037" s="92">
        <v>17.8867713551153</v>
      </c>
      <c r="AA1037" s="91">
        <v>2.9223064999314399E-2</v>
      </c>
      <c r="AB1037" s="92">
        <v>23.820334860734899</v>
      </c>
      <c r="AC1037" s="91">
        <v>7.8339725085243103E-2</v>
      </c>
      <c r="AD1037" s="92">
        <v>33.182168460916699</v>
      </c>
      <c r="AE1037" s="91">
        <v>9.5198634266125695E-2</v>
      </c>
      <c r="AF1037" s="93">
        <v>30.359273121313901</v>
      </c>
      <c r="AG1037" s="91">
        <v>-9.2008076853744604E-3</v>
      </c>
      <c r="AH1037" s="92">
        <v>-1.8263107206621501</v>
      </c>
      <c r="AI1037" s="91">
        <v>1.6355894056687199E-2</v>
      </c>
      <c r="AJ1037" s="92">
        <v>16.1189650855667</v>
      </c>
      <c r="AK1037" s="91">
        <v>0.35227910000132401</v>
      </c>
      <c r="AL1037" s="91">
        <v>4.5342787021581898E-2</v>
      </c>
      <c r="AM1037" s="92">
        <v>27.4191280668601</v>
      </c>
      <c r="AN1037" s="3"/>
      <c r="AO1037" s="94">
        <v>1.4041961741895599E-2</v>
      </c>
      <c r="AP1037" s="94">
        <v>-2.37224314514606E-2</v>
      </c>
      <c r="AQ1037" s="94">
        <v>4.6471706535157899E-2</v>
      </c>
      <c r="AR1037" s="94">
        <v>-4.1785357567277998E-2</v>
      </c>
      <c r="AS1037" s="95">
        <v>7</v>
      </c>
      <c r="AT1037" s="95">
        <v>5</v>
      </c>
      <c r="AU1037" s="95">
        <v>7</v>
      </c>
      <c r="AV1037" s="96">
        <v>5</v>
      </c>
      <c r="AW1037" s="3"/>
      <c r="AX1037" s="97">
        <v>5.8089833343983599E-2</v>
      </c>
      <c r="AY1037" s="98">
        <v>0.149374265630286</v>
      </c>
      <c r="AZ1037" s="98">
        <v>0.69884854461361101</v>
      </c>
      <c r="BA1037" s="98">
        <v>0.194212044990309</v>
      </c>
      <c r="BB1037" s="89">
        <v>5.9810594383543497E-3</v>
      </c>
      <c r="BC1037" s="99">
        <v>-9.3231030929309799</v>
      </c>
      <c r="BD1037" s="86">
        <v>43871</v>
      </c>
      <c r="BE1037" s="86">
        <v>43913</v>
      </c>
      <c r="BF1037" s="95">
        <v>94</v>
      </c>
      <c r="BG1037" s="86">
        <v>44001</v>
      </c>
      <c r="BH1037" s="3"/>
    </row>
    <row r="1038" spans="1:60" x14ac:dyDescent="0.25">
      <c r="A1038" s="3"/>
      <c r="B1038" s="81" t="s">
        <v>247</v>
      </c>
      <c r="C1038" s="81" t="s">
        <v>5360</v>
      </c>
      <c r="D1038" s="81" t="s">
        <v>830</v>
      </c>
      <c r="E1038" s="82" t="s">
        <v>1161</v>
      </c>
      <c r="F1038" s="82" t="s">
        <v>1100</v>
      </c>
      <c r="G1038" s="83" t="s">
        <v>1121</v>
      </c>
      <c r="H1038" s="84" t="s">
        <v>1132</v>
      </c>
      <c r="I1038" s="85" t="s">
        <v>3480</v>
      </c>
      <c r="J1038" s="85" t="s">
        <v>5361</v>
      </c>
      <c r="K1038" s="3"/>
      <c r="L1038" s="86">
        <v>44029</v>
      </c>
      <c r="M1038" s="87">
        <v>1176.0392000004599</v>
      </c>
      <c r="N1038" s="88">
        <v>1176.0392000004599</v>
      </c>
      <c r="O1038" s="88">
        <v>1218.7695000004001</v>
      </c>
      <c r="P1038" s="89">
        <f t="shared" si="16"/>
        <v>0.96493980198886986</v>
      </c>
      <c r="Q1038" s="86">
        <v>43874</v>
      </c>
      <c r="R1038" s="90">
        <v>41291826.914999999</v>
      </c>
      <c r="S1038" s="90">
        <v>32077041.231343701</v>
      </c>
      <c r="T1038" s="3"/>
      <c r="U1038" s="91">
        <v>-4.2426654254086298E-3</v>
      </c>
      <c r="V1038" s="92">
        <v>0.74850806759059196</v>
      </c>
      <c r="W1038" s="91">
        <v>4.0628184287925303E-3</v>
      </c>
      <c r="X1038" s="92">
        <v>0.41479145875200601</v>
      </c>
      <c r="Y1038" s="91">
        <v>-2.5630046710830402E-2</v>
      </c>
      <c r="Z1038" s="92">
        <v>15.5871512377489</v>
      </c>
      <c r="AA1038" s="91">
        <v>1.7384233146003701E-2</v>
      </c>
      <c r="AB1038" s="92">
        <v>22.636451675411099</v>
      </c>
      <c r="AC1038" s="91">
        <v>7.1557324539753595E-2</v>
      </c>
      <c r="AD1038" s="92">
        <v>32.503928406396902</v>
      </c>
      <c r="AE1038" s="91">
        <v>9.5001327274076203E-2</v>
      </c>
      <c r="AF1038" s="93">
        <v>30.3395424220944</v>
      </c>
      <c r="AG1038" s="91">
        <v>-4.17327247851063E-3</v>
      </c>
      <c r="AH1038" s="92">
        <v>-1.32355719997577</v>
      </c>
      <c r="AI1038" s="91">
        <v>-8.1514414541743498E-3</v>
      </c>
      <c r="AJ1038" s="92">
        <v>13.668231534495099</v>
      </c>
      <c r="AK1038" s="91">
        <v>0.17603919999965001</v>
      </c>
      <c r="AL1038" s="91">
        <v>3.10817582249001E-2</v>
      </c>
      <c r="AM1038" s="92">
        <v>16.895433526398801</v>
      </c>
      <c r="AN1038" s="3"/>
      <c r="AO1038" s="94">
        <v>8.6081374574860092E-3</v>
      </c>
      <c r="AP1038" s="94">
        <v>-1.8926390539490998E-2</v>
      </c>
      <c r="AQ1038" s="94">
        <v>3.4432670317983097E-2</v>
      </c>
      <c r="AR1038" s="94">
        <v>-5.3698644062024001E-2</v>
      </c>
      <c r="AS1038" s="95">
        <v>7</v>
      </c>
      <c r="AT1038" s="95">
        <v>5</v>
      </c>
      <c r="AU1038" s="95">
        <v>7</v>
      </c>
      <c r="AV1038" s="96">
        <v>5</v>
      </c>
      <c r="AW1038" s="3"/>
      <c r="AX1038" s="97">
        <v>5.2810271935522901E-2</v>
      </c>
      <c r="AY1038" s="98">
        <v>-9.8546343590783195E-2</v>
      </c>
      <c r="AZ1038" s="98">
        <v>0.63076554878716695</v>
      </c>
      <c r="BA1038" s="98">
        <v>-0.12599010555936699</v>
      </c>
      <c r="BB1038" s="89">
        <v>5.4405893468083399E-3</v>
      </c>
      <c r="BC1038" s="99">
        <v>-9.4834831361222296</v>
      </c>
      <c r="BD1038" s="86">
        <v>43874</v>
      </c>
      <c r="BE1038" s="86">
        <v>43910</v>
      </c>
      <c r="BF1038" s="95"/>
      <c r="BG1038" s="86"/>
      <c r="BH1038" s="3"/>
    </row>
    <row r="1039" spans="1:60" x14ac:dyDescent="0.25">
      <c r="A1039" s="3"/>
      <c r="B1039" s="81" t="s">
        <v>2060</v>
      </c>
      <c r="C1039" s="81" t="s">
        <v>5362</v>
      </c>
      <c r="D1039" s="81" t="s">
        <v>830</v>
      </c>
      <c r="E1039" s="82" t="s">
        <v>1170</v>
      </c>
      <c r="F1039" s="82" t="s">
        <v>1100</v>
      </c>
      <c r="G1039" s="83" t="s">
        <v>1121</v>
      </c>
      <c r="H1039" s="84" t="s">
        <v>1132</v>
      </c>
      <c r="I1039" s="85" t="s">
        <v>3480</v>
      </c>
      <c r="J1039" s="85" t="s">
        <v>5363</v>
      </c>
      <c r="K1039" s="3"/>
      <c r="L1039" s="86">
        <v>44029</v>
      </c>
      <c r="M1039" s="87">
        <v>1216.5039000008301</v>
      </c>
      <c r="N1039" s="88">
        <v>1216.5039000008301</v>
      </c>
      <c r="O1039" s="88">
        <v>1257.50630000047</v>
      </c>
      <c r="P1039" s="89">
        <f t="shared" si="16"/>
        <v>0.96739388104884672</v>
      </c>
      <c r="Q1039" s="86">
        <v>43874</v>
      </c>
      <c r="R1039" s="90">
        <v>2148345.89</v>
      </c>
      <c r="S1039" s="90">
        <v>2043952.1635039099</v>
      </c>
      <c r="T1039" s="3"/>
      <c r="U1039" s="91">
        <v>-4.2266004638804597E-3</v>
      </c>
      <c r="V1039" s="92">
        <v>0.75011456374340901</v>
      </c>
      <c r="W1039" s="91">
        <v>4.5563690164272001E-3</v>
      </c>
      <c r="X1039" s="92">
        <v>0.46414651751547398</v>
      </c>
      <c r="Y1039" s="91">
        <v>-2.2720058997037999E-2</v>
      </c>
      <c r="Z1039" s="92">
        <v>15.878150009128101</v>
      </c>
      <c r="AA1039" s="91">
        <v>2.3512527241109599E-2</v>
      </c>
      <c r="AB1039" s="92">
        <v>23.249281084921702</v>
      </c>
      <c r="AC1039" s="91">
        <v>8.4499489712470705E-2</v>
      </c>
      <c r="AD1039" s="92">
        <v>33.798144923639498</v>
      </c>
      <c r="AE1039" s="91">
        <v>0.11844573592869</v>
      </c>
      <c r="AF1039" s="93">
        <v>32.683983287541203</v>
      </c>
      <c r="AG1039" s="91">
        <v>-3.8959702251304398E-3</v>
      </c>
      <c r="AH1039" s="92">
        <v>-1.29582697463775</v>
      </c>
      <c r="AI1039" s="91">
        <v>-4.9121110751002596E-3</v>
      </c>
      <c r="AJ1039" s="92">
        <v>13.9921645723953</v>
      </c>
      <c r="AK1039" s="91">
        <v>0.21650390000111699</v>
      </c>
      <c r="AL1039" s="91">
        <v>3.7686984722313403E-2</v>
      </c>
      <c r="AM1039" s="92">
        <v>20.941903526545499</v>
      </c>
      <c r="AN1039" s="3"/>
      <c r="AO1039" s="94">
        <v>8.6247023136820592E-3</v>
      </c>
      <c r="AP1039" s="94">
        <v>-1.8910243747995999E-2</v>
      </c>
      <c r="AQ1039" s="94">
        <v>3.4941361653181999E-2</v>
      </c>
      <c r="AR1039" s="94">
        <v>-5.3217581315038801E-2</v>
      </c>
      <c r="AS1039" s="95">
        <v>7</v>
      </c>
      <c r="AT1039" s="95">
        <v>5</v>
      </c>
      <c r="AU1039" s="95">
        <v>7</v>
      </c>
      <c r="AV1039" s="96">
        <v>5</v>
      </c>
      <c r="AW1039" s="3"/>
      <c r="AX1039" s="97">
        <v>5.2825190961229999E-2</v>
      </c>
      <c r="AY1039" s="98">
        <v>8.5124129569891203E-3</v>
      </c>
      <c r="AZ1039" s="98">
        <v>0.65157997402366197</v>
      </c>
      <c r="BA1039" s="98">
        <v>1.09198642629735E-2</v>
      </c>
      <c r="BB1039" s="89">
        <v>5.4422341468307401E-3</v>
      </c>
      <c r="BC1039" s="99">
        <v>-9.4300601117865899</v>
      </c>
      <c r="BD1039" s="86">
        <v>43874</v>
      </c>
      <c r="BE1039" s="86">
        <v>43910</v>
      </c>
      <c r="BF1039" s="95"/>
      <c r="BG1039" s="86"/>
      <c r="BH1039" s="3"/>
    </row>
    <row r="1040" spans="1:60" x14ac:dyDescent="0.25">
      <c r="A1040" s="3"/>
      <c r="B1040" s="81" t="s">
        <v>2061</v>
      </c>
      <c r="C1040" s="81" t="s">
        <v>5364</v>
      </c>
      <c r="D1040" s="81" t="s">
        <v>830</v>
      </c>
      <c r="E1040" s="82" t="s">
        <v>3453</v>
      </c>
      <c r="F1040" s="82" t="s">
        <v>1100</v>
      </c>
      <c r="G1040" s="83" t="s">
        <v>1121</v>
      </c>
      <c r="H1040" s="84" t="s">
        <v>1132</v>
      </c>
      <c r="I1040" s="85" t="s">
        <v>3480</v>
      </c>
      <c r="J1040" s="85" t="s">
        <v>5365</v>
      </c>
      <c r="K1040" s="3"/>
      <c r="L1040" s="86">
        <v>44029</v>
      </c>
      <c r="M1040" s="87">
        <v>1174.3190999999599</v>
      </c>
      <c r="N1040" s="88">
        <v>1174.3190999999599</v>
      </c>
      <c r="O1040" s="88">
        <v>1211.33000000007</v>
      </c>
      <c r="P1040" s="89">
        <f t="shared" si="16"/>
        <v>0.96944606341780692</v>
      </c>
      <c r="Q1040" s="86">
        <v>43874</v>
      </c>
      <c r="R1040" s="90">
        <v>6716941.5410000002</v>
      </c>
      <c r="S1040" s="90">
        <v>4307514.0480390601</v>
      </c>
      <c r="T1040" s="3"/>
      <c r="U1040" s="91">
        <v>-4.2126301741518503E-3</v>
      </c>
      <c r="V1040" s="92">
        <v>0.75151159271626999</v>
      </c>
      <c r="W1040" s="91">
        <v>4.9687076680129403E-3</v>
      </c>
      <c r="X1040" s="92">
        <v>0.50538038267404795</v>
      </c>
      <c r="Y1040" s="91">
        <v>-2.0284772712329899E-2</v>
      </c>
      <c r="Z1040" s="92">
        <v>16.121678637602599</v>
      </c>
      <c r="AA1040" s="91">
        <v>2.8652900069573699E-2</v>
      </c>
      <c r="AB1040" s="92">
        <v>23.7633183677681</v>
      </c>
      <c r="AC1040" s="91">
        <v>9.5410135480051395E-2</v>
      </c>
      <c r="AD1040" s="92">
        <v>34.889209500397598</v>
      </c>
      <c r="AE1040" s="91">
        <v>0.135469137023465</v>
      </c>
      <c r="AF1040" s="93">
        <v>34.386323397047803</v>
      </c>
      <c r="AG1040" s="91">
        <v>-3.66422970182612E-3</v>
      </c>
      <c r="AH1040" s="92">
        <v>-1.27265292230732</v>
      </c>
      <c r="AI1040" s="91">
        <v>-2.2005949485901502E-3</v>
      </c>
      <c r="AJ1040" s="92">
        <v>14.263316185053601</v>
      </c>
      <c r="AK1040" s="91">
        <v>0.17431910000042999</v>
      </c>
      <c r="AL1040" s="91">
        <v>4.15364560030866E-2</v>
      </c>
      <c r="AM1040" s="92">
        <v>19.846741956833299</v>
      </c>
      <c r="AN1040" s="3"/>
      <c r="AO1040" s="94">
        <v>8.6386068342107995E-3</v>
      </c>
      <c r="AP1040" s="94">
        <v>-1.88968111006034E-2</v>
      </c>
      <c r="AQ1040" s="94">
        <v>3.5365905303478898E-2</v>
      </c>
      <c r="AR1040" s="94">
        <v>-5.2816451766411802E-2</v>
      </c>
      <c r="AS1040" s="95">
        <v>7</v>
      </c>
      <c r="AT1040" s="95">
        <v>5</v>
      </c>
      <c r="AU1040" s="95">
        <v>7</v>
      </c>
      <c r="AV1040" s="96">
        <v>5</v>
      </c>
      <c r="AW1040" s="3"/>
      <c r="AX1040" s="97">
        <v>5.24838998755877E-2</v>
      </c>
      <c r="AY1040" s="98">
        <v>-0.105100627674688</v>
      </c>
      <c r="AZ1040" s="98">
        <v>1.0785164417284201</v>
      </c>
      <c r="BA1040" s="98">
        <v>-0.13378208601170599</v>
      </c>
      <c r="BB1040" s="89">
        <v>5.4066050410892796E-3</v>
      </c>
      <c r="BC1040" s="99">
        <v>-9.3854853756492993</v>
      </c>
      <c r="BD1040" s="86">
        <v>43874</v>
      </c>
      <c r="BE1040" s="86">
        <v>43910</v>
      </c>
      <c r="BF1040" s="95"/>
      <c r="BG1040" s="86"/>
      <c r="BH1040" s="3"/>
    </row>
    <row r="1041" spans="1:60" x14ac:dyDescent="0.25">
      <c r="A1041" s="3"/>
      <c r="B1041" s="81" t="s">
        <v>248</v>
      </c>
      <c r="C1041" s="81" t="s">
        <v>5366</v>
      </c>
      <c r="D1041" s="81" t="s">
        <v>830</v>
      </c>
      <c r="E1041" s="82" t="s">
        <v>1165</v>
      </c>
      <c r="F1041" s="82" t="s">
        <v>1100</v>
      </c>
      <c r="G1041" s="83" t="s">
        <v>1121</v>
      </c>
      <c r="H1041" s="84" t="s">
        <v>1132</v>
      </c>
      <c r="I1041" s="85" t="s">
        <v>3480</v>
      </c>
      <c r="J1041" s="85" t="s">
        <v>1096</v>
      </c>
      <c r="K1041" s="3"/>
      <c r="L1041" s="86">
        <v>44029</v>
      </c>
      <c r="M1041" s="87">
        <v>1097.63000000082</v>
      </c>
      <c r="N1041" s="88">
        <v>1097.63000000082</v>
      </c>
      <c r="O1041" s="88">
        <v>1134.1440999992201</v>
      </c>
      <c r="P1041" s="89">
        <f t="shared" si="16"/>
        <v>0.96780470841542521</v>
      </c>
      <c r="Q1041" s="86">
        <v>43874</v>
      </c>
      <c r="R1041" s="90">
        <v>36243074.795999996</v>
      </c>
      <c r="S1041" s="90">
        <v>26582600.286031201</v>
      </c>
      <c r="T1041" s="3"/>
      <c r="U1041" s="91">
        <v>-4.2236781264364297E-3</v>
      </c>
      <c r="V1041" s="92">
        <v>0.75040679748781303</v>
      </c>
      <c r="W1041" s="91">
        <v>4.6390981206059197E-3</v>
      </c>
      <c r="X1041" s="92">
        <v>0.47241942793334601</v>
      </c>
      <c r="Y1041" s="91">
        <v>-2.2232294189052499E-2</v>
      </c>
      <c r="Z1041" s="92">
        <v>15.926926489934001</v>
      </c>
      <c r="AA1041" s="91">
        <v>2.4540222606447101E-2</v>
      </c>
      <c r="AB1041" s="92">
        <v>23.352050621440899</v>
      </c>
      <c r="AC1041" s="91">
        <v>8.6674904288956897E-2</v>
      </c>
      <c r="AD1041" s="92">
        <v>34.015686381317202</v>
      </c>
      <c r="AE1041" s="91"/>
      <c r="AF1041" s="93"/>
      <c r="AG1041" s="91">
        <v>-3.8494503351103001E-3</v>
      </c>
      <c r="AH1041" s="92">
        <v>-1.29117498563573</v>
      </c>
      <c r="AI1041" s="91">
        <v>-4.3691001101251502E-3</v>
      </c>
      <c r="AJ1041" s="92">
        <v>14.046465668900099</v>
      </c>
      <c r="AK1041" s="91">
        <v>9.79627925225941E-2</v>
      </c>
      <c r="AL1041" s="91">
        <v>4.1734590698979397E-2</v>
      </c>
      <c r="AM1041" s="92">
        <v>38.961696974933098</v>
      </c>
      <c r="AN1041" s="3"/>
      <c r="AO1041" s="94">
        <v>8.6275137273332803E-3</v>
      </c>
      <c r="AP1041" s="94">
        <v>-1.8907606007814999E-2</v>
      </c>
      <c r="AQ1041" s="94">
        <v>3.5026457804633503E-2</v>
      </c>
      <c r="AR1041" s="94">
        <v>-5.3137344025380999E-2</v>
      </c>
      <c r="AS1041" s="95">
        <v>7</v>
      </c>
      <c r="AT1041" s="95">
        <v>5</v>
      </c>
      <c r="AU1041" s="95">
        <v>7</v>
      </c>
      <c r="AV1041" s="96">
        <v>5</v>
      </c>
      <c r="AW1041" s="3"/>
      <c r="AX1041" s="97">
        <v>5.2827853797862201E-2</v>
      </c>
      <c r="AY1041" s="98">
        <v>2.64529098052435E-2</v>
      </c>
      <c r="AZ1041" s="98">
        <v>0.65506989527602899</v>
      </c>
      <c r="BA1041" s="98">
        <v>3.3953415956773397E-2</v>
      </c>
      <c r="BB1041" s="89">
        <v>5.4425265759618898E-3</v>
      </c>
      <c r="BC1041" s="99">
        <v>-9.4211396945902397</v>
      </c>
      <c r="BD1041" s="86">
        <v>43874</v>
      </c>
      <c r="BE1041" s="86">
        <v>43910</v>
      </c>
      <c r="BF1041" s="95"/>
      <c r="BG1041" s="86"/>
      <c r="BH1041" s="3"/>
    </row>
    <row r="1042" spans="1:60" x14ac:dyDescent="0.25">
      <c r="A1042" s="3"/>
      <c r="B1042" s="81" t="s">
        <v>249</v>
      </c>
      <c r="C1042" s="81" t="s">
        <v>5367</v>
      </c>
      <c r="D1042" s="81" t="s">
        <v>830</v>
      </c>
      <c r="E1042" s="82" t="s">
        <v>1178</v>
      </c>
      <c r="F1042" s="82" t="s">
        <v>1100</v>
      </c>
      <c r="G1042" s="83" t="s">
        <v>1121</v>
      </c>
      <c r="H1042" s="84" t="s">
        <v>1132</v>
      </c>
      <c r="I1042" s="85" t="s">
        <v>3480</v>
      </c>
      <c r="J1042" s="85" t="s">
        <v>5368</v>
      </c>
      <c r="K1042" s="3"/>
      <c r="L1042" s="86">
        <v>44029</v>
      </c>
      <c r="M1042" s="87">
        <v>1060.86070000008</v>
      </c>
      <c r="N1042" s="88">
        <v>1060.86070000008</v>
      </c>
      <c r="O1042" s="88">
        <v>1095.1640000007999</v>
      </c>
      <c r="P1042" s="89">
        <f t="shared" si="16"/>
        <v>0.96867747661474002</v>
      </c>
      <c r="Q1042" s="86">
        <v>43874</v>
      </c>
      <c r="R1042" s="90">
        <v>4727879.2810000004</v>
      </c>
      <c r="S1042" s="90">
        <v>3132866.75759375</v>
      </c>
      <c r="T1042" s="3"/>
      <c r="U1042" s="91">
        <v>-4.2181264543614799E-3</v>
      </c>
      <c r="V1042" s="92">
        <v>0.75096196469530696</v>
      </c>
      <c r="W1042" s="91">
        <v>4.8038012155302602E-3</v>
      </c>
      <c r="X1042" s="92">
        <v>0.48888973742577901</v>
      </c>
      <c r="Y1042" s="91">
        <v>-2.1184496442401699E-2</v>
      </c>
      <c r="Z1042" s="92">
        <v>16.031706264591801</v>
      </c>
      <c r="AA1042" s="91">
        <v>2.6826932067706401E-2</v>
      </c>
      <c r="AB1042" s="92">
        <v>23.5807215675595</v>
      </c>
      <c r="AC1042" s="91"/>
      <c r="AD1042" s="92"/>
      <c r="AE1042" s="91"/>
      <c r="AF1042" s="93"/>
      <c r="AG1042" s="91">
        <v>-3.7568276493402698E-3</v>
      </c>
      <c r="AH1042" s="92">
        <v>-1.2819127170587301</v>
      </c>
      <c r="AI1042" s="91">
        <v>-3.1963918672772702E-3</v>
      </c>
      <c r="AJ1042" s="92">
        <v>14.163736493181201</v>
      </c>
      <c r="AK1042" s="91">
        <v>6.0860699999466299E-2</v>
      </c>
      <c r="AL1042" s="91">
        <v>4.5445060268321E-2</v>
      </c>
      <c r="AM1042" s="92">
        <v>30.075758073624499</v>
      </c>
      <c r="AN1042" s="3"/>
      <c r="AO1042" s="94">
        <v>8.6339101435442007E-3</v>
      </c>
      <c r="AP1042" s="94">
        <v>-1.8901394218119101E-2</v>
      </c>
      <c r="AQ1042" s="94">
        <v>3.5212242097259101E-2</v>
      </c>
      <c r="AR1042" s="94">
        <v>-5.2952711662364899E-2</v>
      </c>
      <c r="AS1042" s="95">
        <v>7</v>
      </c>
      <c r="AT1042" s="95">
        <v>5</v>
      </c>
      <c r="AU1042" s="95">
        <v>7</v>
      </c>
      <c r="AV1042" s="96">
        <v>5</v>
      </c>
      <c r="AW1042" s="3"/>
      <c r="AX1042" s="97">
        <v>5.2833642139012198E-2</v>
      </c>
      <c r="AY1042" s="98">
        <v>6.6422258509760496E-2</v>
      </c>
      <c r="AZ1042" s="98">
        <v>0.66284219857152504</v>
      </c>
      <c r="BA1042" s="98">
        <v>8.5363609582031999E-2</v>
      </c>
      <c r="BB1042" s="89">
        <v>5.4431642487088499E-3</v>
      </c>
      <c r="BC1042" s="99">
        <v>-9.4006285817304196</v>
      </c>
      <c r="BD1042" s="86">
        <v>43874</v>
      </c>
      <c r="BE1042" s="86">
        <v>43910</v>
      </c>
      <c r="BF1042" s="95"/>
      <c r="BG1042" s="86"/>
      <c r="BH1042" s="3"/>
    </row>
    <row r="1043" spans="1:60" x14ac:dyDescent="0.25">
      <c r="A1043" s="3"/>
      <c r="B1043" s="81" t="s">
        <v>2062</v>
      </c>
      <c r="C1043" s="81" t="s">
        <v>5369</v>
      </c>
      <c r="D1043" s="81" t="s">
        <v>830</v>
      </c>
      <c r="E1043" s="82" t="s">
        <v>1232</v>
      </c>
      <c r="F1043" s="82" t="s">
        <v>1100</v>
      </c>
      <c r="G1043" s="83" t="s">
        <v>1121</v>
      </c>
      <c r="H1043" s="84" t="s">
        <v>1132</v>
      </c>
      <c r="I1043" s="85" t="s">
        <v>3480</v>
      </c>
      <c r="J1043" s="85" t="s">
        <v>5370</v>
      </c>
      <c r="K1043" s="3"/>
      <c r="L1043" s="86">
        <v>44029</v>
      </c>
      <c r="M1043" s="87">
        <v>1092.27109999955</v>
      </c>
      <c r="N1043" s="88">
        <v>1092.27109999955</v>
      </c>
      <c r="O1043" s="88">
        <v>1130.5205000005701</v>
      </c>
      <c r="P1043" s="89">
        <f t="shared" si="16"/>
        <v>0.96616655779262661</v>
      </c>
      <c r="Q1043" s="86">
        <v>43874</v>
      </c>
      <c r="R1043" s="90">
        <v>81920.33</v>
      </c>
      <c r="S1043" s="90">
        <v>81902.160591552703</v>
      </c>
      <c r="T1043" s="3"/>
      <c r="U1043" s="91">
        <v>-4.2345083847976604E-3</v>
      </c>
      <c r="V1043" s="92">
        <v>0.74932377165168895</v>
      </c>
      <c r="W1043" s="91">
        <v>4.3097364705317904E-3</v>
      </c>
      <c r="X1043" s="92">
        <v>0.43948326292593298</v>
      </c>
      <c r="Y1043" s="91">
        <v>-2.41752396432275E-2</v>
      </c>
      <c r="Z1043" s="92">
        <v>15.7326319445128</v>
      </c>
      <c r="AA1043" s="91">
        <v>2.1334419992854198E-2</v>
      </c>
      <c r="AB1043" s="92">
        <v>23.0314703600889</v>
      </c>
      <c r="AC1043" s="91">
        <v>8.1110365254135106E-2</v>
      </c>
      <c r="AD1043" s="92">
        <v>33.4592324778205</v>
      </c>
      <c r="AE1043" s="91"/>
      <c r="AF1043" s="93"/>
      <c r="AG1043" s="91">
        <v>-4.0344828557863401E-3</v>
      </c>
      <c r="AH1043" s="92">
        <v>-1.30967823770334</v>
      </c>
      <c r="AI1043" s="91">
        <v>-6.5321579486408198E-3</v>
      </c>
      <c r="AJ1043" s="92">
        <v>13.830159885037601</v>
      </c>
      <c r="AK1043" s="91">
        <v>9.5937888989283196E-2</v>
      </c>
      <c r="AL1043" s="91">
        <v>4.04636271105119E-2</v>
      </c>
      <c r="AM1043" s="92">
        <v>39.072708627325497</v>
      </c>
      <c r="AN1043" s="3"/>
      <c r="AO1043" s="94">
        <v>8.6220081720966794E-3</v>
      </c>
      <c r="AP1043" s="94">
        <v>-1.8912891689978999E-2</v>
      </c>
      <c r="AQ1043" s="94">
        <v>3.4687129325902802E-2</v>
      </c>
      <c r="AR1043" s="94">
        <v>-5.3458120316499803E-2</v>
      </c>
      <c r="AS1043" s="95">
        <v>7</v>
      </c>
      <c r="AT1043" s="95">
        <v>5</v>
      </c>
      <c r="AU1043" s="95">
        <v>7</v>
      </c>
      <c r="AV1043" s="96">
        <v>5</v>
      </c>
      <c r="AW1043" s="3"/>
      <c r="AX1043" s="97">
        <v>5.2821817116273401E-2</v>
      </c>
      <c r="AY1043" s="98">
        <v>-2.9246068852558E-2</v>
      </c>
      <c r="AZ1043" s="98">
        <v>0.64420181799687304</v>
      </c>
      <c r="BA1043" s="98">
        <v>-3.74698446833008E-2</v>
      </c>
      <c r="BB1043" s="89">
        <v>5.4418440482277199E-3</v>
      </c>
      <c r="BC1043" s="99">
        <v>-9.4567767679254793</v>
      </c>
      <c r="BD1043" s="86">
        <v>43874</v>
      </c>
      <c r="BE1043" s="86">
        <v>43910</v>
      </c>
      <c r="BF1043" s="95"/>
      <c r="BG1043" s="86"/>
      <c r="BH1043" s="3"/>
    </row>
    <row r="1044" spans="1:60" x14ac:dyDescent="0.25">
      <c r="A1044" s="3"/>
      <c r="B1044" s="81" t="s">
        <v>2063</v>
      </c>
      <c r="C1044" s="81" t="s">
        <v>5371</v>
      </c>
      <c r="D1044" s="81" t="s">
        <v>830</v>
      </c>
      <c r="E1044" s="82" t="s">
        <v>1180</v>
      </c>
      <c r="F1044" s="82" t="s">
        <v>1100</v>
      </c>
      <c r="G1044" s="83" t="s">
        <v>1121</v>
      </c>
      <c r="H1044" s="84" t="s">
        <v>1132</v>
      </c>
      <c r="I1044" s="85" t="s">
        <v>3480</v>
      </c>
      <c r="J1044" s="85" t="s">
        <v>5372</v>
      </c>
      <c r="K1044" s="3"/>
      <c r="L1044" s="86">
        <v>44029</v>
      </c>
      <c r="M1044" s="87">
        <v>1148.51720000058</v>
      </c>
      <c r="N1044" s="88">
        <v>1148.51720000058</v>
      </c>
      <c r="O1044" s="88">
        <v>1183.6120999995601</v>
      </c>
      <c r="P1044" s="89">
        <f t="shared" si="16"/>
        <v>0.97034932306032262</v>
      </c>
      <c r="Q1044" s="86">
        <v>43874</v>
      </c>
      <c r="R1044" s="90">
        <v>1614760.7849999999</v>
      </c>
      <c r="S1044" s="90">
        <v>2189106.1754765599</v>
      </c>
      <c r="T1044" s="3"/>
      <c r="U1044" s="91">
        <v>-4.2067192543981903E-3</v>
      </c>
      <c r="V1044" s="92">
        <v>0.75210268469163599</v>
      </c>
      <c r="W1044" s="91">
        <v>5.1497729509719604E-3</v>
      </c>
      <c r="X1044" s="92">
        <v>0.52348691096995004</v>
      </c>
      <c r="Y1044" s="91">
        <v>-1.92130594286937E-2</v>
      </c>
      <c r="Z1044" s="92">
        <v>16.228849965962599</v>
      </c>
      <c r="AA1044" s="91">
        <v>3.1818895631659003E-2</v>
      </c>
      <c r="AB1044" s="92">
        <v>24.079917923954799</v>
      </c>
      <c r="AC1044" s="91">
        <v>0.103406096839608</v>
      </c>
      <c r="AD1044" s="92">
        <v>35.688805636367803</v>
      </c>
      <c r="AE1044" s="91">
        <v>0.148571872021421</v>
      </c>
      <c r="AF1044" s="93">
        <v>35.696596896857997</v>
      </c>
      <c r="AG1044" s="91">
        <v>-3.5624819001896001E-3</v>
      </c>
      <c r="AH1044" s="92">
        <v>-1.2624781421436599</v>
      </c>
      <c r="AI1044" s="91">
        <v>-1.0069803211081301E-3</v>
      </c>
      <c r="AJ1044" s="92">
        <v>14.3826776477945</v>
      </c>
      <c r="AK1044" s="91">
        <v>0.14851720000122401</v>
      </c>
      <c r="AL1044" s="91">
        <v>4.4755385262760697E-2</v>
      </c>
      <c r="AM1044" s="92">
        <v>30.694365121977199</v>
      </c>
      <c r="AN1044" s="3"/>
      <c r="AO1044" s="94">
        <v>8.6502068515983393E-3</v>
      </c>
      <c r="AP1044" s="94">
        <v>-1.8885537674577801E-2</v>
      </c>
      <c r="AQ1044" s="94">
        <v>3.5552520355849999E-2</v>
      </c>
      <c r="AR1044" s="94">
        <v>-5.2639951573874001E-2</v>
      </c>
      <c r="AS1044" s="95">
        <v>7</v>
      </c>
      <c r="AT1044" s="95">
        <v>5</v>
      </c>
      <c r="AU1044" s="95">
        <v>7</v>
      </c>
      <c r="AV1044" s="96">
        <v>5</v>
      </c>
      <c r="AW1044" s="3"/>
      <c r="AX1044" s="97">
        <v>5.2848659060764497E-2</v>
      </c>
      <c r="AY1044" s="98">
        <v>0.15375363340876899</v>
      </c>
      <c r="AZ1044" s="98">
        <v>0.67980055908537895</v>
      </c>
      <c r="BA1044" s="98">
        <v>0.198123723846265</v>
      </c>
      <c r="BB1044" s="89">
        <v>5.4447937651366397E-3</v>
      </c>
      <c r="BC1044" s="99">
        <v>-9.3658809334010602</v>
      </c>
      <c r="BD1044" s="86">
        <v>43874</v>
      </c>
      <c r="BE1044" s="86">
        <v>43910</v>
      </c>
      <c r="BF1044" s="95"/>
      <c r="BG1044" s="86"/>
      <c r="BH1044" s="3"/>
    </row>
    <row r="1045" spans="1:60" x14ac:dyDescent="0.25">
      <c r="A1045" s="3"/>
      <c r="B1045" s="81" t="s">
        <v>250</v>
      </c>
      <c r="C1045" s="81" t="s">
        <v>5373</v>
      </c>
      <c r="D1045" s="81" t="s">
        <v>831</v>
      </c>
      <c r="E1045" s="82" t="s">
        <v>1161</v>
      </c>
      <c r="F1045" s="82" t="s">
        <v>1100</v>
      </c>
      <c r="G1045" s="83" t="s">
        <v>1121</v>
      </c>
      <c r="H1045" s="84" t="s">
        <v>1132</v>
      </c>
      <c r="I1045" s="85" t="s">
        <v>3480</v>
      </c>
      <c r="J1045" s="85" t="s">
        <v>5374</v>
      </c>
      <c r="K1045" s="3"/>
      <c r="L1045" s="86">
        <v>44029</v>
      </c>
      <c r="M1045" s="87">
        <v>1161.1018000003</v>
      </c>
      <c r="N1045" s="88">
        <v>1161.1018000003</v>
      </c>
      <c r="O1045" s="88">
        <v>1206.46250000037</v>
      </c>
      <c r="P1045" s="89">
        <f t="shared" si="16"/>
        <v>0.96240189811116705</v>
      </c>
      <c r="Q1045" s="86">
        <v>43747</v>
      </c>
      <c r="R1045" s="90">
        <v>12999094.199999999</v>
      </c>
      <c r="S1045" s="90">
        <v>8763985.8241406307</v>
      </c>
      <c r="T1045" s="3"/>
      <c r="U1045" s="91">
        <v>-4.4220876807230499E-3</v>
      </c>
      <c r="V1045" s="92">
        <v>0.73056584205914998</v>
      </c>
      <c r="W1045" s="91">
        <v>2.22559164649283E-3</v>
      </c>
      <c r="X1045" s="92">
        <v>0.231068780522037</v>
      </c>
      <c r="Y1045" s="91">
        <v>-1.5689433415900601E-2</v>
      </c>
      <c r="Z1045" s="92">
        <v>16.581212567252798</v>
      </c>
      <c r="AA1045" s="91">
        <v>-4.3274941954223297E-3</v>
      </c>
      <c r="AB1045" s="92">
        <v>20.465278941264799</v>
      </c>
      <c r="AC1045" s="91">
        <v>6.0672743731629501E-2</v>
      </c>
      <c r="AD1045" s="92">
        <v>31.415470325562602</v>
      </c>
      <c r="AE1045" s="91">
        <v>7.7908498698889203E-2</v>
      </c>
      <c r="AF1045" s="93">
        <v>28.630259564583</v>
      </c>
      <c r="AG1045" s="91">
        <v>-5.2282197057138503E-3</v>
      </c>
      <c r="AH1045" s="92">
        <v>-1.42905192269609</v>
      </c>
      <c r="AI1045" s="91">
        <v>-5.8015512413476201E-3</v>
      </c>
      <c r="AJ1045" s="92">
        <v>13.903220555774199</v>
      </c>
      <c r="AK1045" s="91">
        <v>0.16110180000047</v>
      </c>
      <c r="AL1045" s="91">
        <v>2.8596826115972401E-2</v>
      </c>
      <c r="AM1045" s="92">
        <v>15.4016935264954</v>
      </c>
      <c r="AN1045" s="3"/>
      <c r="AO1045" s="94">
        <v>1.40925847754261E-2</v>
      </c>
      <c r="AP1045" s="94">
        <v>-2.6810422898961399E-2</v>
      </c>
      <c r="AQ1045" s="94">
        <v>2.8754076429322602E-2</v>
      </c>
      <c r="AR1045" s="94">
        <v>-3.5379614726480199E-2</v>
      </c>
      <c r="AS1045" s="95">
        <v>7</v>
      </c>
      <c r="AT1045" s="95">
        <v>5</v>
      </c>
      <c r="AU1045" s="95">
        <v>7</v>
      </c>
      <c r="AV1045" s="96">
        <v>5</v>
      </c>
      <c r="AW1045" s="3"/>
      <c r="AX1045" s="97">
        <v>4.65780638846627E-2</v>
      </c>
      <c r="AY1045" s="98">
        <v>-0.57879363987467503</v>
      </c>
      <c r="AZ1045" s="98">
        <v>0.54352142853531404</v>
      </c>
      <c r="BA1045" s="98">
        <v>-0.70995157705783596</v>
      </c>
      <c r="BB1045" s="89">
        <v>4.7895821086603998E-3</v>
      </c>
      <c r="BC1045" s="99">
        <v>-7.5280831356067202</v>
      </c>
      <c r="BD1045" s="86">
        <v>43747</v>
      </c>
      <c r="BE1045" s="86">
        <v>43914</v>
      </c>
      <c r="BF1045" s="95"/>
      <c r="BG1045" s="86"/>
      <c r="BH1045" s="3"/>
    </row>
    <row r="1046" spans="1:60" x14ac:dyDescent="0.25">
      <c r="A1046" s="3"/>
      <c r="B1046" s="81" t="s">
        <v>2064</v>
      </c>
      <c r="C1046" s="81" t="s">
        <v>5375</v>
      </c>
      <c r="D1046" s="81" t="s">
        <v>831</v>
      </c>
      <c r="E1046" s="82" t="s">
        <v>1170</v>
      </c>
      <c r="F1046" s="82" t="s">
        <v>1100</v>
      </c>
      <c r="G1046" s="83" t="s">
        <v>1121</v>
      </c>
      <c r="H1046" s="84" t="s">
        <v>1132</v>
      </c>
      <c r="I1046" s="85" t="s">
        <v>3480</v>
      </c>
      <c r="J1046" s="85" t="s">
        <v>5376</v>
      </c>
      <c r="K1046" s="3"/>
      <c r="L1046" s="86">
        <v>44029</v>
      </c>
      <c r="M1046" s="87">
        <v>1198.41499999911</v>
      </c>
      <c r="N1046" s="88">
        <v>1198.41499999911</v>
      </c>
      <c r="O1046" s="88">
        <v>1237.57699999958</v>
      </c>
      <c r="P1046" s="89">
        <f t="shared" si="16"/>
        <v>0.96835590835925089</v>
      </c>
      <c r="Q1046" s="86">
        <v>43747</v>
      </c>
      <c r="R1046" s="90">
        <v>766944.83600000001</v>
      </c>
      <c r="S1046" s="90">
        <v>447052.964541992</v>
      </c>
      <c r="T1046" s="3"/>
      <c r="U1046" s="91">
        <v>-4.4003888642691899E-3</v>
      </c>
      <c r="V1046" s="92">
        <v>0.73273572370453599</v>
      </c>
      <c r="W1046" s="91">
        <v>2.8828336362494199E-3</v>
      </c>
      <c r="X1046" s="92">
        <v>0.29679297949769501</v>
      </c>
      <c r="Y1046" s="91">
        <v>-1.17668692892039E-2</v>
      </c>
      <c r="Z1046" s="92">
        <v>16.973468979907899</v>
      </c>
      <c r="AA1046" s="91">
        <v>3.6784051626455E-3</v>
      </c>
      <c r="AB1046" s="92">
        <v>21.265868877060701</v>
      </c>
      <c r="AC1046" s="91">
        <v>7.7789354354536003E-2</v>
      </c>
      <c r="AD1046" s="92">
        <v>33.1271313878242</v>
      </c>
      <c r="AE1046" s="91">
        <v>0.103995864119497</v>
      </c>
      <c r="AF1046" s="93">
        <v>31.238996106636499</v>
      </c>
      <c r="AG1046" s="91">
        <v>-4.8585611493763298E-3</v>
      </c>
      <c r="AH1046" s="92">
        <v>-1.3920860670623401</v>
      </c>
      <c r="AI1046" s="91">
        <v>-1.46861597932002E-3</v>
      </c>
      <c r="AJ1046" s="92">
        <v>14.336514081980599</v>
      </c>
      <c r="AK1046" s="91">
        <v>0.198414999998931</v>
      </c>
      <c r="AL1046" s="91">
        <v>3.4756635093799601E-2</v>
      </c>
      <c r="AM1046" s="92">
        <v>19.133013526327002</v>
      </c>
      <c r="AN1046" s="3"/>
      <c r="AO1046" s="94">
        <v>1.4114862608039401E-2</v>
      </c>
      <c r="AP1046" s="94">
        <v>-2.6789134467435399E-2</v>
      </c>
      <c r="AQ1046" s="94">
        <v>2.9428700452626799E-2</v>
      </c>
      <c r="AR1046" s="94">
        <v>-3.4725791548225998E-2</v>
      </c>
      <c r="AS1046" s="95">
        <v>7</v>
      </c>
      <c r="AT1046" s="95">
        <v>5</v>
      </c>
      <c r="AU1046" s="95">
        <v>7</v>
      </c>
      <c r="AV1046" s="96">
        <v>5</v>
      </c>
      <c r="AW1046" s="3"/>
      <c r="AX1046" s="97">
        <v>4.6591308918359602E-2</v>
      </c>
      <c r="AY1046" s="98">
        <v>-0.41989783270491898</v>
      </c>
      <c r="AZ1046" s="98">
        <v>0.57029448152297801</v>
      </c>
      <c r="BA1046" s="98">
        <v>-0.51715462471656803</v>
      </c>
      <c r="BB1046" s="89">
        <v>4.7910582653003103E-3</v>
      </c>
      <c r="BC1046" s="99">
        <v>-7.18950012811547</v>
      </c>
      <c r="BD1046" s="86">
        <v>43747</v>
      </c>
      <c r="BE1046" s="86">
        <v>43914</v>
      </c>
      <c r="BF1046" s="95"/>
      <c r="BG1046" s="86"/>
      <c r="BH1046" s="3"/>
    </row>
    <row r="1047" spans="1:60" x14ac:dyDescent="0.25">
      <c r="A1047" s="3"/>
      <c r="B1047" s="81" t="s">
        <v>2065</v>
      </c>
      <c r="C1047" s="81" t="s">
        <v>5377</v>
      </c>
      <c r="D1047" s="81" t="s">
        <v>831</v>
      </c>
      <c r="E1047" s="82" t="s">
        <v>3453</v>
      </c>
      <c r="F1047" s="82" t="s">
        <v>1100</v>
      </c>
      <c r="G1047" s="83" t="s">
        <v>1121</v>
      </c>
      <c r="H1047" s="84" t="s">
        <v>1132</v>
      </c>
      <c r="I1047" s="85" t="s">
        <v>3480</v>
      </c>
      <c r="J1047" s="85" t="s">
        <v>5378</v>
      </c>
      <c r="K1047" s="3"/>
      <c r="L1047" s="86">
        <v>44029</v>
      </c>
      <c r="M1047" s="87">
        <v>1083.6002999991199</v>
      </c>
      <c r="N1047" s="88">
        <v>1083.6002999991199</v>
      </c>
      <c r="O1047" s="88">
        <v>1118.1448999997201</v>
      </c>
      <c r="P1047" s="89">
        <f t="shared" si="16"/>
        <v>0.96910543526102133</v>
      </c>
      <c r="Q1047" s="86">
        <v>43747</v>
      </c>
      <c r="R1047" s="90">
        <v>929195.33400000003</v>
      </c>
      <c r="S1047" s="90">
        <v>568376.47785449203</v>
      </c>
      <c r="T1047" s="3"/>
      <c r="U1047" s="91">
        <v>-4.39761018878926E-3</v>
      </c>
      <c r="V1047" s="92">
        <v>0.73301359125252896</v>
      </c>
      <c r="W1047" s="91">
        <v>2.9652999637619398E-3</v>
      </c>
      <c r="X1047" s="92">
        <v>0.30503961224894699</v>
      </c>
      <c r="Y1047" s="91">
        <v>-1.1273540644651799E-2</v>
      </c>
      <c r="Z1047" s="92">
        <v>17.022801844374001</v>
      </c>
      <c r="AA1047" s="91">
        <v>4.6868685076333298E-3</v>
      </c>
      <c r="AB1047" s="92">
        <v>21.366715211566799</v>
      </c>
      <c r="AC1047" s="91">
        <v>7.9952113763283705E-2</v>
      </c>
      <c r="AD1047" s="92">
        <v>33.343407328706199</v>
      </c>
      <c r="AE1047" s="91"/>
      <c r="AF1047" s="93"/>
      <c r="AG1047" s="91">
        <v>-4.8121854460987396E-3</v>
      </c>
      <c r="AH1047" s="92">
        <v>-1.3874484967345799</v>
      </c>
      <c r="AI1047" s="91">
        <v>-9.2374881842260904E-4</v>
      </c>
      <c r="AJ1047" s="92">
        <v>14.3910007980594</v>
      </c>
      <c r="AK1047" s="91">
        <v>8.3600299998652206E-2</v>
      </c>
      <c r="AL1047" s="91">
        <v>3.8469364611955797E-2</v>
      </c>
      <c r="AM1047" s="92">
        <v>32.373255533748299</v>
      </c>
      <c r="AN1047" s="3"/>
      <c r="AO1047" s="94">
        <v>1.41176007437025E-2</v>
      </c>
      <c r="AP1047" s="94">
        <v>-2.6786390173583599E-2</v>
      </c>
      <c r="AQ1047" s="94">
        <v>2.9513468682125701E-2</v>
      </c>
      <c r="AR1047" s="94">
        <v>-3.46438961332751E-2</v>
      </c>
      <c r="AS1047" s="95">
        <v>7</v>
      </c>
      <c r="AT1047" s="95">
        <v>5</v>
      </c>
      <c r="AU1047" s="95">
        <v>7</v>
      </c>
      <c r="AV1047" s="96">
        <v>5</v>
      </c>
      <c r="AW1047" s="3"/>
      <c r="AX1047" s="97">
        <v>4.6710157060006197E-2</v>
      </c>
      <c r="AY1047" s="98">
        <v>-0.469210946781004</v>
      </c>
      <c r="AZ1047" s="98">
        <v>0.99727147016346895</v>
      </c>
      <c r="BA1047" s="98">
        <v>-0.577419396482583</v>
      </c>
      <c r="BB1047" s="89">
        <v>4.8032556027192202E-3</v>
      </c>
      <c r="BC1047" s="99">
        <v>-7.1469896253547596</v>
      </c>
      <c r="BD1047" s="86">
        <v>43747</v>
      </c>
      <c r="BE1047" s="86">
        <v>43914</v>
      </c>
      <c r="BF1047" s="95"/>
      <c r="BG1047" s="86"/>
      <c r="BH1047" s="3"/>
    </row>
    <row r="1048" spans="1:60" x14ac:dyDescent="0.25">
      <c r="A1048" s="3"/>
      <c r="B1048" s="81" t="s">
        <v>251</v>
      </c>
      <c r="C1048" s="81" t="s">
        <v>5379</v>
      </c>
      <c r="D1048" s="81" t="s">
        <v>831</v>
      </c>
      <c r="E1048" s="82" t="s">
        <v>1165</v>
      </c>
      <c r="F1048" s="82" t="s">
        <v>1100</v>
      </c>
      <c r="G1048" s="83" t="s">
        <v>1121</v>
      </c>
      <c r="H1048" s="84" t="s">
        <v>1132</v>
      </c>
      <c r="I1048" s="85" t="s">
        <v>3480</v>
      </c>
      <c r="J1048" s="85" t="s">
        <v>1096</v>
      </c>
      <c r="K1048" s="3"/>
      <c r="L1048" s="86">
        <v>44029</v>
      </c>
      <c r="M1048" s="87">
        <v>1085.8197000008099</v>
      </c>
      <c r="N1048" s="88">
        <v>1085.8197000008099</v>
      </c>
      <c r="O1048" s="88">
        <v>1122.16559999995</v>
      </c>
      <c r="P1048" s="89">
        <f t="shared" si="16"/>
        <v>0.96761093015225053</v>
      </c>
      <c r="Q1048" s="86">
        <v>43747</v>
      </c>
      <c r="R1048" s="90">
        <v>8927088.0840000007</v>
      </c>
      <c r="S1048" s="90">
        <v>6301902.5019062497</v>
      </c>
      <c r="T1048" s="3"/>
      <c r="U1048" s="91">
        <v>-4.4030845510860698E-3</v>
      </c>
      <c r="V1048" s="92">
        <v>0.73246615502284795</v>
      </c>
      <c r="W1048" s="91">
        <v>2.8007352520944598E-3</v>
      </c>
      <c r="X1048" s="92">
        <v>0.28858314108219901</v>
      </c>
      <c r="Y1048" s="91">
        <v>-1.22570508438002E-2</v>
      </c>
      <c r="Z1048" s="92">
        <v>16.924450824444602</v>
      </c>
      <c r="AA1048" s="91">
        <v>2.6756308070616801E-3</v>
      </c>
      <c r="AB1048" s="92">
        <v>21.165591441502301</v>
      </c>
      <c r="AC1048" s="91">
        <v>7.5636647854480502E-2</v>
      </c>
      <c r="AD1048" s="92">
        <v>32.911860737833202</v>
      </c>
      <c r="AE1048" s="91"/>
      <c r="AF1048" s="93"/>
      <c r="AG1048" s="91">
        <v>-4.9047280908780496E-3</v>
      </c>
      <c r="AH1048" s="92">
        <v>-1.39670276121251</v>
      </c>
      <c r="AI1048" s="91">
        <v>-2.0102813678022401E-3</v>
      </c>
      <c r="AJ1048" s="92">
        <v>14.2823475431214</v>
      </c>
      <c r="AK1048" s="91">
        <v>8.5819700001593405E-2</v>
      </c>
      <c r="AL1048" s="91">
        <v>3.5730928726479802E-2</v>
      </c>
      <c r="AM1048" s="92">
        <v>37.6328282389441</v>
      </c>
      <c r="AN1048" s="3"/>
      <c r="AO1048" s="94">
        <v>1.4112062930507799E-2</v>
      </c>
      <c r="AP1048" s="94">
        <v>-2.6791735468577799E-2</v>
      </c>
      <c r="AQ1048" s="94">
        <v>2.9344495280383898E-2</v>
      </c>
      <c r="AR1048" s="94">
        <v>-3.4807450410880798E-2</v>
      </c>
      <c r="AS1048" s="95">
        <v>7</v>
      </c>
      <c r="AT1048" s="95">
        <v>5</v>
      </c>
      <c r="AU1048" s="95">
        <v>7</v>
      </c>
      <c r="AV1048" s="96">
        <v>5</v>
      </c>
      <c r="AW1048" s="3"/>
      <c r="AX1048" s="97">
        <v>4.6589548662595903E-2</v>
      </c>
      <c r="AY1048" s="98">
        <v>-0.43979142481248301</v>
      </c>
      <c r="AZ1048" s="98">
        <v>0.56694178856105304</v>
      </c>
      <c r="BA1048" s="98">
        <v>-0.54138070100634605</v>
      </c>
      <c r="BB1048" s="89">
        <v>4.7908630381653002E-3</v>
      </c>
      <c r="BC1048" s="99">
        <v>-7.2318470643149304</v>
      </c>
      <c r="BD1048" s="86">
        <v>43747</v>
      </c>
      <c r="BE1048" s="86">
        <v>43914</v>
      </c>
      <c r="BF1048" s="95"/>
      <c r="BG1048" s="86"/>
      <c r="BH1048" s="3"/>
    </row>
    <row r="1049" spans="1:60" x14ac:dyDescent="0.25">
      <c r="A1049" s="3"/>
      <c r="B1049" s="81" t="s">
        <v>252</v>
      </c>
      <c r="C1049" s="81" t="s">
        <v>5380</v>
      </c>
      <c r="D1049" s="81" t="s">
        <v>831</v>
      </c>
      <c r="E1049" s="82" t="s">
        <v>1178</v>
      </c>
      <c r="F1049" s="82" t="s">
        <v>1100</v>
      </c>
      <c r="G1049" s="83" t="s">
        <v>1121</v>
      </c>
      <c r="H1049" s="84" t="s">
        <v>1132</v>
      </c>
      <c r="I1049" s="85" t="s">
        <v>3480</v>
      </c>
      <c r="J1049" s="85" t="s">
        <v>5381</v>
      </c>
      <c r="K1049" s="3"/>
      <c r="L1049" s="86">
        <v>44029</v>
      </c>
      <c r="M1049" s="87">
        <v>1037.4224999994001</v>
      </c>
      <c r="N1049" s="88">
        <v>1037.4224999994001</v>
      </c>
      <c r="O1049" s="88">
        <v>1070.3270999994099</v>
      </c>
      <c r="P1049" s="89">
        <f t="shared" si="16"/>
        <v>0.96925743541387677</v>
      </c>
      <c r="Q1049" s="86">
        <v>43747</v>
      </c>
      <c r="R1049" s="90">
        <v>4894800.4129999997</v>
      </c>
      <c r="S1049" s="90">
        <v>2055225.453375</v>
      </c>
      <c r="T1049" s="3"/>
      <c r="U1049" s="91">
        <v>-4.3976760571240404E-3</v>
      </c>
      <c r="V1049" s="92">
        <v>0.73300700441905098</v>
      </c>
      <c r="W1049" s="91">
        <v>2.9651314271177398E-3</v>
      </c>
      <c r="X1049" s="92">
        <v>0.30502275858452799</v>
      </c>
      <c r="Y1049" s="91">
        <v>-1.1198548341781101E-2</v>
      </c>
      <c r="Z1049" s="92">
        <v>17.030301074672</v>
      </c>
      <c r="AA1049" s="91">
        <v>4.9136441048176502E-3</v>
      </c>
      <c r="AB1049" s="92">
        <v>21.389392771292499</v>
      </c>
      <c r="AC1049" s="91"/>
      <c r="AD1049" s="92"/>
      <c r="AE1049" s="91"/>
      <c r="AF1049" s="93"/>
      <c r="AG1049" s="91">
        <v>-4.8122719890670903E-3</v>
      </c>
      <c r="AH1049" s="92">
        <v>-1.38745715103141</v>
      </c>
      <c r="AI1049" s="91">
        <v>-8.3483476191759099E-4</v>
      </c>
      <c r="AJ1049" s="92">
        <v>14.399892203713501</v>
      </c>
      <c r="AK1049" s="91">
        <v>3.7422499999593101E-2</v>
      </c>
      <c r="AL1049" s="91">
        <v>2.8987170633627098E-2</v>
      </c>
      <c r="AM1049" s="92">
        <v>27.4554445770336</v>
      </c>
      <c r="AN1049" s="3"/>
      <c r="AO1049" s="94">
        <v>1.41185018019314E-2</v>
      </c>
      <c r="AP1049" s="94">
        <v>-2.6785669402670499E-2</v>
      </c>
      <c r="AQ1049" s="94">
        <v>2.9529367120630898E-2</v>
      </c>
      <c r="AR1049" s="94">
        <v>-3.4619304996340403E-2</v>
      </c>
      <c r="AS1049" s="95">
        <v>7</v>
      </c>
      <c r="AT1049" s="95">
        <v>5</v>
      </c>
      <c r="AU1049" s="95">
        <v>7</v>
      </c>
      <c r="AV1049" s="96">
        <v>5</v>
      </c>
      <c r="AW1049" s="3"/>
      <c r="AX1049" s="97">
        <v>4.6593404274171898E-2</v>
      </c>
      <c r="AY1049" s="98">
        <v>-0.39533395337730298</v>
      </c>
      <c r="AZ1049" s="98">
        <v>0.57443232642253905</v>
      </c>
      <c r="BA1049" s="98">
        <v>-0.48720806391247601</v>
      </c>
      <c r="BB1049" s="89">
        <v>4.79129224939697E-3</v>
      </c>
      <c r="BC1049" s="99">
        <v>-7.1343517322675298</v>
      </c>
      <c r="BD1049" s="86">
        <v>43747</v>
      </c>
      <c r="BE1049" s="86">
        <v>43914</v>
      </c>
      <c r="BF1049" s="95"/>
      <c r="BG1049" s="86"/>
      <c r="BH1049" s="3"/>
    </row>
    <row r="1050" spans="1:60" x14ac:dyDescent="0.25">
      <c r="A1050" s="3"/>
      <c r="B1050" s="81" t="s">
        <v>2066</v>
      </c>
      <c r="C1050" s="81" t="s">
        <v>5382</v>
      </c>
      <c r="D1050" s="81" t="s">
        <v>831</v>
      </c>
      <c r="E1050" s="82" t="s">
        <v>1232</v>
      </c>
      <c r="F1050" s="82" t="s">
        <v>1100</v>
      </c>
      <c r="G1050" s="83" t="s">
        <v>1121</v>
      </c>
      <c r="H1050" s="84" t="s">
        <v>1132</v>
      </c>
      <c r="I1050" s="85" t="s">
        <v>3480</v>
      </c>
      <c r="J1050" s="85" t="s">
        <v>5383</v>
      </c>
      <c r="K1050" s="3"/>
      <c r="L1050" s="86">
        <v>44029</v>
      </c>
      <c r="M1050" s="87">
        <v>1082.1309999991199</v>
      </c>
      <c r="N1050" s="88">
        <v>1082.1309999991199</v>
      </c>
      <c r="O1050" s="88">
        <v>1120.4825999997599</v>
      </c>
      <c r="P1050" s="89">
        <f t="shared" si="16"/>
        <v>0.96577224849306165</v>
      </c>
      <c r="Q1050" s="86">
        <v>43747</v>
      </c>
      <c r="R1050" s="90">
        <v>81159.822</v>
      </c>
      <c r="S1050" s="90">
        <v>81606.201671752904</v>
      </c>
      <c r="T1050" s="3"/>
      <c r="U1050" s="91">
        <v>-4.4112490859333801E-3</v>
      </c>
      <c r="V1050" s="92">
        <v>0.73164970153811704</v>
      </c>
      <c r="W1050" s="91">
        <v>2.5543511837895498E-3</v>
      </c>
      <c r="X1050" s="92">
        <v>0.263944734251709</v>
      </c>
      <c r="Y1050" s="91">
        <v>-1.3729286152738499E-2</v>
      </c>
      <c r="Z1050" s="92">
        <v>16.7772272935545</v>
      </c>
      <c r="AA1050" s="91">
        <v>5.4015230671211601E-4</v>
      </c>
      <c r="AB1050" s="92">
        <v>20.952043591474599</v>
      </c>
      <c r="AC1050" s="91">
        <v>7.2272845143743297E-2</v>
      </c>
      <c r="AD1050" s="92">
        <v>32.575480466766699</v>
      </c>
      <c r="AE1050" s="91"/>
      <c r="AF1050" s="93"/>
      <c r="AG1050" s="91">
        <v>-5.0433231881470402E-3</v>
      </c>
      <c r="AH1050" s="92">
        <v>-1.4105622709394099</v>
      </c>
      <c r="AI1050" s="91">
        <v>-3.6365625182952499E-3</v>
      </c>
      <c r="AJ1050" s="92">
        <v>14.119719428083</v>
      </c>
      <c r="AK1050" s="91">
        <v>8.5320866557594896E-2</v>
      </c>
      <c r="AL1050" s="91">
        <v>3.6087212507482001E-2</v>
      </c>
      <c r="AM1050" s="92">
        <v>38.011006384156602</v>
      </c>
      <c r="AN1050" s="3"/>
      <c r="AO1050" s="94">
        <v>1.4109215358985201E-2</v>
      </c>
      <c r="AP1050" s="94">
        <v>-2.6794457797223E-2</v>
      </c>
      <c r="AQ1050" s="94">
        <v>2.9091490563587299E-2</v>
      </c>
      <c r="AR1050" s="94">
        <v>-3.5052644759161901E-2</v>
      </c>
      <c r="AS1050" s="95">
        <v>7</v>
      </c>
      <c r="AT1050" s="95">
        <v>5</v>
      </c>
      <c r="AU1050" s="95">
        <v>7</v>
      </c>
      <c r="AV1050" s="96">
        <v>5</v>
      </c>
      <c r="AW1050" s="3"/>
      <c r="AX1050" s="97">
        <v>4.6586410635936798E-2</v>
      </c>
      <c r="AY1050" s="98">
        <v>-0.48186043954638103</v>
      </c>
      <c r="AZ1050" s="98">
        <v>0.55981820567103602</v>
      </c>
      <c r="BA1050" s="98">
        <v>-0.59254696500465798</v>
      </c>
      <c r="BB1050" s="89">
        <v>4.7905178200699098E-3</v>
      </c>
      <c r="BC1050" s="99">
        <v>-7.3208276505029097</v>
      </c>
      <c r="BD1050" s="86">
        <v>43747</v>
      </c>
      <c r="BE1050" s="86">
        <v>43914</v>
      </c>
      <c r="BF1050" s="95"/>
      <c r="BG1050" s="86"/>
      <c r="BH1050" s="3"/>
    </row>
    <row r="1051" spans="1:60" x14ac:dyDescent="0.25">
      <c r="A1051" s="3"/>
      <c r="B1051" s="81" t="s">
        <v>2067</v>
      </c>
      <c r="C1051" s="81" t="s">
        <v>5384</v>
      </c>
      <c r="D1051" s="81" t="s">
        <v>831</v>
      </c>
      <c r="E1051" s="82" t="s">
        <v>1180</v>
      </c>
      <c r="F1051" s="82" t="s">
        <v>1100</v>
      </c>
      <c r="G1051" s="83" t="s">
        <v>1121</v>
      </c>
      <c r="H1051" s="84" t="s">
        <v>1132</v>
      </c>
      <c r="I1051" s="85" t="s">
        <v>3480</v>
      </c>
      <c r="J1051" s="85" t="s">
        <v>5385</v>
      </c>
      <c r="K1051" s="3"/>
      <c r="L1051" s="86">
        <v>44029</v>
      </c>
      <c r="M1051" s="87">
        <v>1116.08000000007</v>
      </c>
      <c r="N1051" s="88">
        <v>1116.08000000007</v>
      </c>
      <c r="O1051" s="88">
        <v>1149.23650000058</v>
      </c>
      <c r="P1051" s="89">
        <f t="shared" si="16"/>
        <v>0.97114910638454899</v>
      </c>
      <c r="Q1051" s="86">
        <v>43747</v>
      </c>
      <c r="R1051" s="90">
        <v>178541.212</v>
      </c>
      <c r="S1051" s="90">
        <v>377328.543278809</v>
      </c>
      <c r="T1051" s="3"/>
      <c r="U1051" s="91">
        <v>-4.3916028771491299E-3</v>
      </c>
      <c r="V1051" s="92">
        <v>0.73361432241654301</v>
      </c>
      <c r="W1051" s="91">
        <v>3.1461116886930501E-3</v>
      </c>
      <c r="X1051" s="92">
        <v>0.32312078474205902</v>
      </c>
      <c r="Y1051" s="91">
        <v>-1.0191722586569101E-2</v>
      </c>
      <c r="Z1051" s="92">
        <v>17.130983650189599</v>
      </c>
      <c r="AA1051" s="91">
        <v>7.7789358783775199E-3</v>
      </c>
      <c r="AB1051" s="92">
        <v>21.675921948626598</v>
      </c>
      <c r="AC1051" s="91">
        <v>8.7834910466044705E-2</v>
      </c>
      <c r="AD1051" s="92">
        <v>34.131686998996898</v>
      </c>
      <c r="AE1051" s="91">
        <v>0.12020234462761401</v>
      </c>
      <c r="AF1051" s="93">
        <v>32.859644157462803</v>
      </c>
      <c r="AG1051" s="91">
        <v>-4.7105208286666303E-3</v>
      </c>
      <c r="AH1051" s="92">
        <v>-1.3772820349913699</v>
      </c>
      <c r="AI1051" s="91">
        <v>2.7155963834957198E-4</v>
      </c>
      <c r="AJ1051" s="92">
        <v>14.5105316437403</v>
      </c>
      <c r="AK1051" s="91">
        <v>0.116079999999783</v>
      </c>
      <c r="AL1051" s="91">
        <v>3.5334246618731399E-2</v>
      </c>
      <c r="AM1051" s="92">
        <v>27.450645121833102</v>
      </c>
      <c r="AN1051" s="3"/>
      <c r="AO1051" s="94">
        <v>1.41292978023557E-2</v>
      </c>
      <c r="AP1051" s="94">
        <v>-2.6775286088195599E-2</v>
      </c>
      <c r="AQ1051" s="94">
        <v>2.96989380676678E-2</v>
      </c>
      <c r="AR1051" s="94">
        <v>-3.4463979929569198E-2</v>
      </c>
      <c r="AS1051" s="95">
        <v>7</v>
      </c>
      <c r="AT1051" s="95">
        <v>5</v>
      </c>
      <c r="AU1051" s="95">
        <v>7</v>
      </c>
      <c r="AV1051" s="96">
        <v>5</v>
      </c>
      <c r="AW1051" s="3"/>
      <c r="AX1051" s="97">
        <v>4.65991660922737E-2</v>
      </c>
      <c r="AY1051" s="98">
        <v>-0.33824220659062099</v>
      </c>
      <c r="AZ1051" s="98">
        <v>0.58402167109852599</v>
      </c>
      <c r="BA1051" s="98">
        <v>-0.41746682493203502</v>
      </c>
      <c r="BB1051" s="89">
        <v>4.7919332149967903E-3</v>
      </c>
      <c r="BC1051" s="99">
        <v>-7.0154315495528898</v>
      </c>
      <c r="BD1051" s="86">
        <v>43747</v>
      </c>
      <c r="BE1051" s="86">
        <v>43914</v>
      </c>
      <c r="BF1051" s="95"/>
      <c r="BG1051" s="86"/>
      <c r="BH1051" s="3"/>
    </row>
    <row r="1052" spans="1:60" x14ac:dyDescent="0.25">
      <c r="A1052" s="3"/>
      <c r="B1052" s="81" t="s">
        <v>253</v>
      </c>
      <c r="C1052" s="81" t="s">
        <v>5386</v>
      </c>
      <c r="D1052" s="81" t="s">
        <v>832</v>
      </c>
      <c r="E1052" s="82" t="s">
        <v>1161</v>
      </c>
      <c r="F1052" s="82" t="s">
        <v>1100</v>
      </c>
      <c r="G1052" s="83" t="s">
        <v>1121</v>
      </c>
      <c r="H1052" s="84" t="s">
        <v>1133</v>
      </c>
      <c r="I1052" s="85" t="s">
        <v>3480</v>
      </c>
      <c r="J1052" s="85" t="s">
        <v>5387</v>
      </c>
      <c r="K1052" s="3"/>
      <c r="L1052" s="86">
        <v>44029</v>
      </c>
      <c r="M1052" s="87">
        <v>1163.12519999966</v>
      </c>
      <c r="N1052" s="88">
        <v>1163.12519999966</v>
      </c>
      <c r="O1052" s="88">
        <v>1232.1099999994001</v>
      </c>
      <c r="P1052" s="89">
        <f t="shared" si="16"/>
        <v>0.94401084318788608</v>
      </c>
      <c r="Q1052" s="86">
        <v>43881</v>
      </c>
      <c r="R1052" s="90">
        <v>35360976.972999997</v>
      </c>
      <c r="S1052" s="90">
        <v>29263853.9453125</v>
      </c>
      <c r="T1052" s="3"/>
      <c r="U1052" s="91">
        <v>-4.8594081017654398E-3</v>
      </c>
      <c r="V1052" s="92">
        <v>0.68683379995491101</v>
      </c>
      <c r="W1052" s="91">
        <v>1.0517986325794501E-2</v>
      </c>
      <c r="X1052" s="92">
        <v>1.0603082484522</v>
      </c>
      <c r="Y1052" s="91">
        <v>-4.2245755354087998E-2</v>
      </c>
      <c r="Z1052" s="92">
        <v>13.925580373426801</v>
      </c>
      <c r="AA1052" s="91">
        <v>2.1350782883018799E-2</v>
      </c>
      <c r="AB1052" s="92">
        <v>23.033106649090801</v>
      </c>
      <c r="AC1052" s="91">
        <v>5.63070956304728E-2</v>
      </c>
      <c r="AD1052" s="92">
        <v>30.978905515454201</v>
      </c>
      <c r="AE1052" s="91">
        <v>8.4603891304141102E-2</v>
      </c>
      <c r="AF1052" s="93">
        <v>29.299798825115399</v>
      </c>
      <c r="AG1052" s="91">
        <v>-7.5489437858777798E-4</v>
      </c>
      <c r="AH1052" s="92">
        <v>-0.98171938998348196</v>
      </c>
      <c r="AI1052" s="91">
        <v>-1.7693215964754899E-2</v>
      </c>
      <c r="AJ1052" s="92">
        <v>12.7140540834371</v>
      </c>
      <c r="AK1052" s="91">
        <v>0.16312519999890401</v>
      </c>
      <c r="AL1052" s="91">
        <v>2.8934944772117902E-2</v>
      </c>
      <c r="AM1052" s="92">
        <v>15.604033526338799</v>
      </c>
      <c r="AN1052" s="3"/>
      <c r="AO1052" s="94">
        <v>1.4073784757783901E-2</v>
      </c>
      <c r="AP1052" s="94">
        <v>-2.1605318404908799E-2</v>
      </c>
      <c r="AQ1052" s="94">
        <v>4.4369274364726201E-2</v>
      </c>
      <c r="AR1052" s="94">
        <v>-8.2347461762838095E-2</v>
      </c>
      <c r="AS1052" s="95">
        <v>6</v>
      </c>
      <c r="AT1052" s="95">
        <v>6</v>
      </c>
      <c r="AU1052" s="95">
        <v>7</v>
      </c>
      <c r="AV1052" s="96">
        <v>5</v>
      </c>
      <c r="AW1052" s="3"/>
      <c r="AX1052" s="97">
        <v>7.7080471614026494E-2</v>
      </c>
      <c r="AY1052" s="98">
        <v>2.1400518421501102E-2</v>
      </c>
      <c r="AZ1052" s="98">
        <v>0.67616566871765804</v>
      </c>
      <c r="BA1052" s="98">
        <v>2.9165146641105401E-2</v>
      </c>
      <c r="BB1052" s="89">
        <v>7.9501611391424396E-3</v>
      </c>
      <c r="BC1052" s="99">
        <v>-15.172809245865199</v>
      </c>
      <c r="BD1052" s="86">
        <v>43881</v>
      </c>
      <c r="BE1052" s="86">
        <v>43914</v>
      </c>
      <c r="BF1052" s="95"/>
      <c r="BG1052" s="86"/>
      <c r="BH1052" s="3"/>
    </row>
    <row r="1053" spans="1:60" x14ac:dyDescent="0.25">
      <c r="A1053" s="3"/>
      <c r="B1053" s="81" t="s">
        <v>2068</v>
      </c>
      <c r="C1053" s="81" t="s">
        <v>5388</v>
      </c>
      <c r="D1053" s="81" t="s">
        <v>832</v>
      </c>
      <c r="E1053" s="82" t="s">
        <v>1170</v>
      </c>
      <c r="F1053" s="82" t="s">
        <v>1100</v>
      </c>
      <c r="G1053" s="83" t="s">
        <v>1121</v>
      </c>
      <c r="H1053" s="84" t="s">
        <v>1133</v>
      </c>
      <c r="I1053" s="85" t="s">
        <v>3480</v>
      </c>
      <c r="J1053" s="85" t="s">
        <v>5389</v>
      </c>
      <c r="K1053" s="3"/>
      <c r="L1053" s="86">
        <v>44029</v>
      </c>
      <c r="M1053" s="87">
        <v>1219.8291999995699</v>
      </c>
      <c r="N1053" s="88">
        <v>1219.8291999995699</v>
      </c>
      <c r="O1053" s="88">
        <v>1288.00379999913</v>
      </c>
      <c r="P1053" s="89">
        <f t="shared" si="16"/>
        <v>0.94706956609941206</v>
      </c>
      <c r="Q1053" s="86">
        <v>43881</v>
      </c>
      <c r="R1053" s="90">
        <v>4490963.2680000002</v>
      </c>
      <c r="S1053" s="90">
        <v>4436342.2044140603</v>
      </c>
      <c r="T1053" s="3"/>
      <c r="U1053" s="91">
        <v>-4.8377368766523397E-3</v>
      </c>
      <c r="V1053" s="92">
        <v>0.68900092246622102</v>
      </c>
      <c r="W1053" s="91">
        <v>1.11807486664475E-2</v>
      </c>
      <c r="X1053" s="92">
        <v>1.1265844825175</v>
      </c>
      <c r="Y1053" s="91">
        <v>-3.8428439639574201E-2</v>
      </c>
      <c r="Z1053" s="92">
        <v>14.3073119448818</v>
      </c>
      <c r="AA1053" s="91">
        <v>2.9563323843831299E-2</v>
      </c>
      <c r="AB1053" s="92">
        <v>23.854360745171999</v>
      </c>
      <c r="AC1053" s="91">
        <v>7.3353197252799901E-2</v>
      </c>
      <c r="AD1053" s="92">
        <v>32.683515677694203</v>
      </c>
      <c r="AE1053" s="91">
        <v>0.118065658891283</v>
      </c>
      <c r="AF1053" s="93">
        <v>32.645975583815002</v>
      </c>
      <c r="AG1053" s="91">
        <v>-3.8359504742402399E-4</v>
      </c>
      <c r="AH1053" s="92">
        <v>-0.94458945686710605</v>
      </c>
      <c r="AI1053" s="91">
        <v>-1.34118745882006E-2</v>
      </c>
      <c r="AJ1053" s="92">
        <v>13.142188221085201</v>
      </c>
      <c r="AK1053" s="91">
        <v>0.219829199999513</v>
      </c>
      <c r="AL1053" s="91">
        <v>3.8221822373088798E-2</v>
      </c>
      <c r="AM1053" s="92">
        <v>21.274433526385099</v>
      </c>
      <c r="AN1053" s="3"/>
      <c r="AO1053" s="94">
        <v>1.40959931231919E-2</v>
      </c>
      <c r="AP1053" s="94">
        <v>-2.1584001882729398E-2</v>
      </c>
      <c r="AQ1053" s="94">
        <v>4.5054284462821698E-2</v>
      </c>
      <c r="AR1053" s="94">
        <v>-8.1725395070825504E-2</v>
      </c>
      <c r="AS1053" s="95">
        <v>6</v>
      </c>
      <c r="AT1053" s="95">
        <v>6</v>
      </c>
      <c r="AU1053" s="95">
        <v>7</v>
      </c>
      <c r="AV1053" s="96">
        <v>5</v>
      </c>
      <c r="AW1053" s="3"/>
      <c r="AX1053" s="97">
        <v>7.7092013356959796E-2</v>
      </c>
      <c r="AY1053" s="98">
        <v>0.119789107572274</v>
      </c>
      <c r="AZ1053" s="98">
        <v>0.70513124215449396</v>
      </c>
      <c r="BA1053" s="98">
        <v>0.16385455495378701</v>
      </c>
      <c r="BB1053" s="89">
        <v>7.9515801301386097E-3</v>
      </c>
      <c r="BC1053" s="99">
        <v>-15.1116013786959</v>
      </c>
      <c r="BD1053" s="86">
        <v>43881</v>
      </c>
      <c r="BE1053" s="86">
        <v>43914</v>
      </c>
      <c r="BF1053" s="95"/>
      <c r="BG1053" s="86"/>
      <c r="BH1053" s="3"/>
    </row>
    <row r="1054" spans="1:60" x14ac:dyDescent="0.25">
      <c r="A1054" s="3"/>
      <c r="B1054" s="81" t="s">
        <v>2069</v>
      </c>
      <c r="C1054" s="81" t="s">
        <v>5390</v>
      </c>
      <c r="D1054" s="81" t="s">
        <v>832</v>
      </c>
      <c r="E1054" s="82" t="s">
        <v>3453</v>
      </c>
      <c r="F1054" s="82" t="s">
        <v>1100</v>
      </c>
      <c r="G1054" s="83" t="s">
        <v>1121</v>
      </c>
      <c r="H1054" s="84" t="s">
        <v>1133</v>
      </c>
      <c r="I1054" s="85" t="s">
        <v>3480</v>
      </c>
      <c r="J1054" s="85" t="s">
        <v>5391</v>
      </c>
      <c r="K1054" s="3"/>
      <c r="L1054" s="86">
        <v>44029</v>
      </c>
      <c r="M1054" s="87">
        <v>1247.1031999997799</v>
      </c>
      <c r="N1054" s="88">
        <v>1247.1031999997799</v>
      </c>
      <c r="O1054" s="88">
        <v>1312.5484999995699</v>
      </c>
      <c r="P1054" s="89">
        <f t="shared" si="16"/>
        <v>0.95013875677751225</v>
      </c>
      <c r="Q1054" s="86">
        <v>43881</v>
      </c>
      <c r="R1054" s="90">
        <v>19109339.190000001</v>
      </c>
      <c r="S1054" s="90">
        <v>16547151.097625</v>
      </c>
      <c r="T1054" s="3"/>
      <c r="U1054" s="91">
        <v>-4.8159093703361603E-3</v>
      </c>
      <c r="V1054" s="92">
        <v>0.69118367309783901</v>
      </c>
      <c r="W1054" s="91">
        <v>1.1844251192087501E-2</v>
      </c>
      <c r="X1054" s="92">
        <v>1.19293473508151</v>
      </c>
      <c r="Y1054" s="91">
        <v>-3.4594722806104997E-2</v>
      </c>
      <c r="Z1054" s="92">
        <v>14.690683628228699</v>
      </c>
      <c r="AA1054" s="91">
        <v>3.7845952965653899E-2</v>
      </c>
      <c r="AB1054" s="92">
        <v>24.682623657368801</v>
      </c>
      <c r="AC1054" s="91">
        <v>9.0679857990908205E-2</v>
      </c>
      <c r="AD1054" s="92">
        <v>34.416181751468699</v>
      </c>
      <c r="AE1054" s="91">
        <v>0.14543749014410401</v>
      </c>
      <c r="AF1054" s="93">
        <v>35.383158709097202</v>
      </c>
      <c r="AG1054" s="91">
        <v>-1.19475462270202E-5</v>
      </c>
      <c r="AH1054" s="92">
        <v>-0.90742470674740605</v>
      </c>
      <c r="AI1054" s="91">
        <v>-9.1097154509043304E-3</v>
      </c>
      <c r="AJ1054" s="92">
        <v>13.572404134814899</v>
      </c>
      <c r="AK1054" s="91">
        <v>0.247103199999547</v>
      </c>
      <c r="AL1054" s="91">
        <v>5.5512785320388502E-2</v>
      </c>
      <c r="AM1054" s="92">
        <v>27.761824103712598</v>
      </c>
      <c r="AN1054" s="3"/>
      <c r="AO1054" s="94">
        <v>1.4118227743892899E-2</v>
      </c>
      <c r="AP1054" s="94">
        <v>-2.1562627341154401E-2</v>
      </c>
      <c r="AQ1054" s="94">
        <v>4.5739927631075303E-2</v>
      </c>
      <c r="AR1054" s="94">
        <v>-8.1102940751443406E-2</v>
      </c>
      <c r="AS1054" s="95">
        <v>6</v>
      </c>
      <c r="AT1054" s="95">
        <v>6</v>
      </c>
      <c r="AU1054" s="95">
        <v>7</v>
      </c>
      <c r="AV1054" s="96">
        <v>5</v>
      </c>
      <c r="AW1054" s="3"/>
      <c r="AX1054" s="97">
        <v>7.52013277318474E-2</v>
      </c>
      <c r="AY1054" s="98">
        <v>-0.12668488912686399</v>
      </c>
      <c r="AZ1054" s="98">
        <v>1.09092739179687</v>
      </c>
      <c r="BA1054" s="98">
        <v>-0.16892593046850399</v>
      </c>
      <c r="BB1054" s="89">
        <v>7.7533450201099198E-3</v>
      </c>
      <c r="BC1054" s="99">
        <v>-15.0503390922095</v>
      </c>
      <c r="BD1054" s="86">
        <v>43881</v>
      </c>
      <c r="BE1054" s="86">
        <v>43914</v>
      </c>
      <c r="BF1054" s="95"/>
      <c r="BG1054" s="86"/>
      <c r="BH1054" s="3"/>
    </row>
    <row r="1055" spans="1:60" x14ac:dyDescent="0.25">
      <c r="A1055" s="3"/>
      <c r="B1055" s="81" t="s">
        <v>254</v>
      </c>
      <c r="C1055" s="81" t="s">
        <v>5392</v>
      </c>
      <c r="D1055" s="81" t="s">
        <v>832</v>
      </c>
      <c r="E1055" s="82" t="s">
        <v>1165</v>
      </c>
      <c r="F1055" s="82" t="s">
        <v>1100</v>
      </c>
      <c r="G1055" s="83" t="s">
        <v>1121</v>
      </c>
      <c r="H1055" s="84" t="s">
        <v>1133</v>
      </c>
      <c r="I1055" s="85" t="s">
        <v>3480</v>
      </c>
      <c r="J1055" s="85" t="s">
        <v>1096</v>
      </c>
      <c r="K1055" s="3"/>
      <c r="L1055" s="86">
        <v>44029</v>
      </c>
      <c r="M1055" s="87">
        <v>1093.29079999961</v>
      </c>
      <c r="N1055" s="88">
        <v>1093.29079999961</v>
      </c>
      <c r="O1055" s="88">
        <v>1153.9262000005699</v>
      </c>
      <c r="P1055" s="89">
        <f t="shared" si="16"/>
        <v>0.94745296536214363</v>
      </c>
      <c r="Q1055" s="86">
        <v>43881</v>
      </c>
      <c r="R1055" s="90">
        <v>22176459.206</v>
      </c>
      <c r="S1055" s="90">
        <v>16184872.141531199</v>
      </c>
      <c r="T1055" s="3"/>
      <c r="U1055" s="91">
        <v>-4.8349607795898902E-3</v>
      </c>
      <c r="V1055" s="92">
        <v>0.68927853217246604</v>
      </c>
      <c r="W1055" s="91">
        <v>1.1263758269706201E-2</v>
      </c>
      <c r="X1055" s="92">
        <v>1.1348854428433699</v>
      </c>
      <c r="Y1055" s="91">
        <v>-3.7949527872115099E-2</v>
      </c>
      <c r="Z1055" s="92">
        <v>14.355203121624101</v>
      </c>
      <c r="AA1055" s="91">
        <v>3.0596716087529799E-2</v>
      </c>
      <c r="AB1055" s="92">
        <v>23.957699969556401</v>
      </c>
      <c r="AC1055" s="91">
        <v>7.5506017394218403E-2</v>
      </c>
      <c r="AD1055" s="92">
        <v>32.8987976917997</v>
      </c>
      <c r="AE1055" s="91"/>
      <c r="AF1055" s="93"/>
      <c r="AG1055" s="91">
        <v>-3.3712503682181699E-4</v>
      </c>
      <c r="AH1055" s="92">
        <v>-0.93994245580688596</v>
      </c>
      <c r="AI1055" s="91">
        <v>-1.28742755287021E-2</v>
      </c>
      <c r="AJ1055" s="92">
        <v>13.1959481270314</v>
      </c>
      <c r="AK1055" s="91">
        <v>9.3290799999522306E-2</v>
      </c>
      <c r="AL1055" s="91">
        <v>3.8830607403724599E-2</v>
      </c>
      <c r="AM1055" s="92">
        <v>38.378789121925401</v>
      </c>
      <c r="AN1055" s="3"/>
      <c r="AO1055" s="94">
        <v>1.4098797306360201E-2</v>
      </c>
      <c r="AP1055" s="94">
        <v>-2.1581240921477701E-2</v>
      </c>
      <c r="AQ1055" s="94">
        <v>4.5140058778997599E-2</v>
      </c>
      <c r="AR1055" s="94">
        <v>-8.1647590186621502E-2</v>
      </c>
      <c r="AS1055" s="95">
        <v>6</v>
      </c>
      <c r="AT1055" s="95">
        <v>6</v>
      </c>
      <c r="AU1055" s="95">
        <v>7</v>
      </c>
      <c r="AV1055" s="96">
        <v>5</v>
      </c>
      <c r="AW1055" s="3"/>
      <c r="AX1055" s="97">
        <v>7.7093562195877902E-2</v>
      </c>
      <c r="AY1055" s="98">
        <v>0.13216349532785901</v>
      </c>
      <c r="AZ1055" s="98">
        <v>0.70877466157617197</v>
      </c>
      <c r="BA1055" s="98">
        <v>0.18086447752534701</v>
      </c>
      <c r="BB1055" s="89">
        <v>7.9517685381597404E-3</v>
      </c>
      <c r="BC1055" s="99">
        <v>-15.103938189466099</v>
      </c>
      <c r="BD1055" s="86">
        <v>43881</v>
      </c>
      <c r="BE1055" s="86">
        <v>43914</v>
      </c>
      <c r="BF1055" s="95"/>
      <c r="BG1055" s="86"/>
      <c r="BH1055" s="3"/>
    </row>
    <row r="1056" spans="1:60" x14ac:dyDescent="0.25">
      <c r="A1056" s="3"/>
      <c r="B1056" s="81" t="s">
        <v>255</v>
      </c>
      <c r="C1056" s="81" t="s">
        <v>5393</v>
      </c>
      <c r="D1056" s="81" t="s">
        <v>832</v>
      </c>
      <c r="E1056" s="82" t="s">
        <v>1178</v>
      </c>
      <c r="F1056" s="82" t="s">
        <v>1100</v>
      </c>
      <c r="G1056" s="83" t="s">
        <v>1121</v>
      </c>
      <c r="H1056" s="84" t="s">
        <v>1133</v>
      </c>
      <c r="I1056" s="85" t="s">
        <v>3480</v>
      </c>
      <c r="J1056" s="85" t="s">
        <v>5394</v>
      </c>
      <c r="K1056" s="3"/>
      <c r="L1056" s="86">
        <v>44029</v>
      </c>
      <c r="M1056" s="87">
        <v>1063.06919999979</v>
      </c>
      <c r="N1056" s="88">
        <v>1063.06919999979</v>
      </c>
      <c r="O1056" s="88">
        <v>1120.6137000005699</v>
      </c>
      <c r="P1056" s="89">
        <f t="shared" si="16"/>
        <v>0.94864911967366583</v>
      </c>
      <c r="Q1056" s="86">
        <v>43881</v>
      </c>
      <c r="R1056" s="90">
        <v>9175610.7019999996</v>
      </c>
      <c r="S1056" s="90">
        <v>6408446.1485000001</v>
      </c>
      <c r="T1056" s="3"/>
      <c r="U1056" s="91">
        <v>-4.8267907523040802E-3</v>
      </c>
      <c r="V1056" s="92">
        <v>0.69009553490104703</v>
      </c>
      <c r="W1056" s="91">
        <v>1.15125085867476E-2</v>
      </c>
      <c r="X1056" s="92">
        <v>1.1597604745475101</v>
      </c>
      <c r="Y1056" s="91">
        <v>-3.6439521391002899E-2</v>
      </c>
      <c r="Z1056" s="92">
        <v>14.506203769735301</v>
      </c>
      <c r="AA1056" s="91">
        <v>3.3931561105418999E-2</v>
      </c>
      <c r="AB1056" s="92">
        <v>24.291184471338099</v>
      </c>
      <c r="AC1056" s="91"/>
      <c r="AD1056" s="92"/>
      <c r="AE1056" s="91"/>
      <c r="AF1056" s="93"/>
      <c r="AG1056" s="91">
        <v>-1.9778430851147299E-4</v>
      </c>
      <c r="AH1056" s="92">
        <v>-0.92600838297585097</v>
      </c>
      <c r="AI1056" s="91">
        <v>-1.1174213251251799E-2</v>
      </c>
      <c r="AJ1056" s="92">
        <v>13.365954354783799</v>
      </c>
      <c r="AK1056" s="91">
        <v>6.1848074714362197E-2</v>
      </c>
      <c r="AL1056" s="91">
        <v>4.5482639747206101E-2</v>
      </c>
      <c r="AM1056" s="92">
        <v>30.219444181420801</v>
      </c>
      <c r="AN1056" s="3"/>
      <c r="AO1056" s="94">
        <v>1.41079279819678E-2</v>
      </c>
      <c r="AP1056" s="94">
        <v>-2.15724874378793E-2</v>
      </c>
      <c r="AQ1056" s="94">
        <v>4.5413293328238097E-2</v>
      </c>
      <c r="AR1056" s="94">
        <v>-8.1390675539296395E-2</v>
      </c>
      <c r="AS1056" s="95">
        <v>6</v>
      </c>
      <c r="AT1056" s="95">
        <v>6</v>
      </c>
      <c r="AU1056" s="95">
        <v>7</v>
      </c>
      <c r="AV1056" s="96">
        <v>5</v>
      </c>
      <c r="AW1056" s="3"/>
      <c r="AX1056" s="97">
        <v>7.7098348339204703E-2</v>
      </c>
      <c r="AY1056" s="98">
        <v>0.17213036212865501</v>
      </c>
      <c r="AZ1056" s="98">
        <v>0.72054050190672603</v>
      </c>
      <c r="BA1056" s="98">
        <v>0.23591062868627</v>
      </c>
      <c r="BB1056" s="89">
        <v>7.9523555306877797E-3</v>
      </c>
      <c r="BC1056" s="99">
        <v>-15.078657346442901</v>
      </c>
      <c r="BD1056" s="86">
        <v>43881</v>
      </c>
      <c r="BE1056" s="86">
        <v>43914</v>
      </c>
      <c r="BF1056" s="95"/>
      <c r="BG1056" s="86"/>
      <c r="BH1056" s="3"/>
    </row>
    <row r="1057" spans="1:60" x14ac:dyDescent="0.25">
      <c r="A1057" s="3"/>
      <c r="B1057" s="81" t="s">
        <v>2070</v>
      </c>
      <c r="C1057" s="81" t="s">
        <v>5395</v>
      </c>
      <c r="D1057" s="81" t="s">
        <v>832</v>
      </c>
      <c r="E1057" s="82" t="s">
        <v>1180</v>
      </c>
      <c r="F1057" s="82" t="s">
        <v>1100</v>
      </c>
      <c r="G1057" s="83" t="s">
        <v>1121</v>
      </c>
      <c r="H1057" s="84" t="s">
        <v>1133</v>
      </c>
      <c r="I1057" s="85" t="s">
        <v>3480</v>
      </c>
      <c r="J1057" s="85" t="s">
        <v>5396</v>
      </c>
      <c r="K1057" s="3"/>
      <c r="L1057" s="86">
        <v>44029</v>
      </c>
      <c r="M1057" s="87">
        <v>1171.50129999965</v>
      </c>
      <c r="N1057" s="88">
        <v>1171.50129999965</v>
      </c>
      <c r="O1057" s="88">
        <v>1231.8828999996199</v>
      </c>
      <c r="P1057" s="89">
        <f t="shared" si="16"/>
        <v>0.95098430216054741</v>
      </c>
      <c r="Q1057" s="86">
        <v>43881</v>
      </c>
      <c r="R1057" s="90">
        <v>13051420.221999999</v>
      </c>
      <c r="S1057" s="90">
        <v>10939444.801093699</v>
      </c>
      <c r="T1057" s="3"/>
      <c r="U1057" s="91">
        <v>-4.8099524674398699E-3</v>
      </c>
      <c r="V1057" s="92">
        <v>0.69177936338746804</v>
      </c>
      <c r="W1057" s="91">
        <v>1.2026646980302799E-2</v>
      </c>
      <c r="X1057" s="92">
        <v>1.21117431390303</v>
      </c>
      <c r="Y1057" s="91">
        <v>-3.3538128425789203E-2</v>
      </c>
      <c r="Z1057" s="92">
        <v>14.7963430662639</v>
      </c>
      <c r="AA1057" s="91">
        <v>4.1040684072868303E-2</v>
      </c>
      <c r="AB1057" s="92">
        <v>25.002096768090301</v>
      </c>
      <c r="AC1057" s="91">
        <v>9.8641793279966805E-2</v>
      </c>
      <c r="AD1057" s="92">
        <v>35.212375280389097</v>
      </c>
      <c r="AE1057" s="91">
        <v>0.15865540340746501</v>
      </c>
      <c r="AF1057" s="93">
        <v>36.704950035433299</v>
      </c>
      <c r="AG1057" s="91">
        <v>9.0148871095152599E-5</v>
      </c>
      <c r="AH1057" s="92">
        <v>-0.897215065015189</v>
      </c>
      <c r="AI1057" s="91">
        <v>-7.9240654158638808E-3</v>
      </c>
      <c r="AJ1057" s="92">
        <v>13.6909691383189</v>
      </c>
      <c r="AK1057" s="91">
        <v>0.171501299999363</v>
      </c>
      <c r="AL1057" s="91">
        <v>5.1321345354153898E-2</v>
      </c>
      <c r="AM1057" s="92">
        <v>32.992775121820202</v>
      </c>
      <c r="AN1057" s="3"/>
      <c r="AO1057" s="94">
        <v>1.41299466649798E-2</v>
      </c>
      <c r="AP1057" s="94">
        <v>-2.15567037539586E-2</v>
      </c>
      <c r="AQ1057" s="94">
        <v>4.5928514673505602E-2</v>
      </c>
      <c r="AR1057" s="94">
        <v>-8.0931690545257895E-2</v>
      </c>
      <c r="AS1057" s="95">
        <v>7</v>
      </c>
      <c r="AT1057" s="95">
        <v>5</v>
      </c>
      <c r="AU1057" s="95">
        <v>7</v>
      </c>
      <c r="AV1057" s="96">
        <v>5</v>
      </c>
      <c r="AW1057" s="3"/>
      <c r="AX1057" s="97">
        <v>7.7111839343269803E-2</v>
      </c>
      <c r="AY1057" s="98">
        <v>0.257373833301699</v>
      </c>
      <c r="AZ1057" s="98">
        <v>0.74560891140026797</v>
      </c>
      <c r="BA1057" s="98">
        <v>0.35381468520836301</v>
      </c>
      <c r="BB1057" s="89">
        <v>7.9539226981432901E-3</v>
      </c>
      <c r="BC1057" s="99">
        <v>-15.033490602101701</v>
      </c>
      <c r="BD1057" s="86">
        <v>43881</v>
      </c>
      <c r="BE1057" s="86">
        <v>43914</v>
      </c>
      <c r="BF1057" s="95"/>
      <c r="BG1057" s="86"/>
      <c r="BH1057" s="3"/>
    </row>
    <row r="1058" spans="1:60" x14ac:dyDescent="0.25">
      <c r="A1058" s="3"/>
      <c r="B1058" s="81" t="s">
        <v>2071</v>
      </c>
      <c r="C1058" s="81" t="s">
        <v>5397</v>
      </c>
      <c r="D1058" s="81" t="s">
        <v>833</v>
      </c>
      <c r="E1058" s="82" t="s">
        <v>1162</v>
      </c>
      <c r="F1058" s="82" t="s">
        <v>1097</v>
      </c>
      <c r="G1058" s="83" t="s">
        <v>1123</v>
      </c>
      <c r="H1058" s="84" t="s">
        <v>1149</v>
      </c>
      <c r="I1058" s="85" t="s">
        <v>3480</v>
      </c>
      <c r="J1058" s="85" t="s">
        <v>5398</v>
      </c>
      <c r="K1058" s="3"/>
      <c r="L1058" s="86">
        <v>44029</v>
      </c>
      <c r="M1058" s="87">
        <v>3632.6083000004301</v>
      </c>
      <c r="N1058" s="88">
        <v>3632.6083000004301</v>
      </c>
      <c r="O1058" s="88">
        <v>3706.8801999986199</v>
      </c>
      <c r="P1058" s="89">
        <f t="shared" si="16"/>
        <v>0.97996377115229738</v>
      </c>
      <c r="Q1058" s="86">
        <v>43747</v>
      </c>
      <c r="R1058" s="90">
        <v>18031589.346000001</v>
      </c>
      <c r="S1058" s="90">
        <v>16655478.3742969</v>
      </c>
      <c r="T1058" s="3"/>
      <c r="U1058" s="91">
        <v>-5.40052100404864E-3</v>
      </c>
      <c r="V1058" s="92">
        <v>0.63272250972659105</v>
      </c>
      <c r="W1058" s="91">
        <v>2.5796924292080799E-3</v>
      </c>
      <c r="X1058" s="92">
        <v>0.26647885879356198</v>
      </c>
      <c r="Y1058" s="91">
        <v>8.1735808616940596E-3</v>
      </c>
      <c r="Z1058" s="92">
        <v>18.9675139950123</v>
      </c>
      <c r="AA1058" s="91">
        <v>1.6027755063987601E-2</v>
      </c>
      <c r="AB1058" s="92">
        <v>22.500803867209498</v>
      </c>
      <c r="AC1058" s="91">
        <v>8.7174911846959705E-2</v>
      </c>
      <c r="AD1058" s="92">
        <v>34.065687137073802</v>
      </c>
      <c r="AE1058" s="91">
        <v>0.125703822814103</v>
      </c>
      <c r="AF1058" s="93">
        <v>33.409791976096997</v>
      </c>
      <c r="AG1058" s="91">
        <v>-8.0054373602251906E-3</v>
      </c>
      <c r="AH1058" s="92">
        <v>-1.70677368814722</v>
      </c>
      <c r="AI1058" s="91">
        <v>1.71004131116206E-2</v>
      </c>
      <c r="AJ1058" s="92">
        <v>16.193416991067402</v>
      </c>
      <c r="AK1058" s="91">
        <v>1.03501767457463</v>
      </c>
      <c r="AL1058" s="91">
        <v>5.4023238211812E-2</v>
      </c>
      <c r="AM1058" s="92">
        <v>89.3386567493435</v>
      </c>
      <c r="AN1058" s="3"/>
      <c r="AO1058" s="94">
        <v>1.8709890708123601E-2</v>
      </c>
      <c r="AP1058" s="94">
        <v>-3.02881404722939E-2</v>
      </c>
      <c r="AQ1058" s="94">
        <v>2.8979594122574798E-2</v>
      </c>
      <c r="AR1058" s="94">
        <v>-3.08886220582281E-2</v>
      </c>
      <c r="AS1058" s="95">
        <v>6</v>
      </c>
      <c r="AT1058" s="95">
        <v>6</v>
      </c>
      <c r="AU1058" s="95">
        <v>7</v>
      </c>
      <c r="AV1058" s="96">
        <v>5</v>
      </c>
      <c r="AW1058" s="3"/>
      <c r="AX1058" s="97">
        <v>5.2668487414630399E-2</v>
      </c>
      <c r="AY1058" s="98">
        <v>-0.119809043901796</v>
      </c>
      <c r="AZ1058" s="98">
        <v>0.60924594978496305</v>
      </c>
      <c r="BA1058" s="98">
        <v>-0.15248506717898599</v>
      </c>
      <c r="BB1058" s="89">
        <v>5.4168730520905203E-3</v>
      </c>
      <c r="BC1058" s="99">
        <v>-8.2158414506702702</v>
      </c>
      <c r="BD1058" s="86">
        <v>43747</v>
      </c>
      <c r="BE1058" s="86">
        <v>43783</v>
      </c>
      <c r="BF1058" s="95"/>
      <c r="BG1058" s="86"/>
      <c r="BH1058" s="3"/>
    </row>
    <row r="1059" spans="1:60" x14ac:dyDescent="0.25">
      <c r="A1059" s="3"/>
      <c r="B1059" s="81" t="s">
        <v>2072</v>
      </c>
      <c r="C1059" s="81" t="s">
        <v>5399</v>
      </c>
      <c r="D1059" s="81" t="s">
        <v>833</v>
      </c>
      <c r="E1059" s="82" t="s">
        <v>1185</v>
      </c>
      <c r="F1059" s="82" t="s">
        <v>1097</v>
      </c>
      <c r="G1059" s="83" t="s">
        <v>1123</v>
      </c>
      <c r="H1059" s="84" t="s">
        <v>1149</v>
      </c>
      <c r="I1059" s="85" t="s">
        <v>3480</v>
      </c>
      <c r="J1059" s="85" t="s">
        <v>5400</v>
      </c>
      <c r="K1059" s="3"/>
      <c r="L1059" s="86">
        <v>44029</v>
      </c>
      <c r="M1059" s="87">
        <v>1044.5331999994801</v>
      </c>
      <c r="N1059" s="88">
        <v>1044.5331999994801</v>
      </c>
      <c r="O1059" s="88"/>
      <c r="P1059" s="89" t="str">
        <f t="shared" si="16"/>
        <v/>
      </c>
      <c r="Q1059" s="86"/>
      <c r="R1059" s="90">
        <v>2457787.7250000001</v>
      </c>
      <c r="S1059" s="90"/>
      <c r="T1059" s="3"/>
      <c r="U1059" s="91">
        <v>-5.3732893002234102E-3</v>
      </c>
      <c r="V1059" s="92">
        <v>0.63544568010911495</v>
      </c>
      <c r="W1059" s="91">
        <v>3.4043577579723201E-3</v>
      </c>
      <c r="X1059" s="92">
        <v>0.348945391669986</v>
      </c>
      <c r="Y1059" s="91">
        <v>1.32134549294278E-2</v>
      </c>
      <c r="Z1059" s="92">
        <v>19.4715014017711</v>
      </c>
      <c r="AA1059" s="91"/>
      <c r="AB1059" s="92"/>
      <c r="AC1059" s="91"/>
      <c r="AD1059" s="92"/>
      <c r="AE1059" s="91"/>
      <c r="AF1059" s="93"/>
      <c r="AG1059" s="91">
        <v>-7.5430978185977403E-3</v>
      </c>
      <c r="AH1059" s="92">
        <v>-1.6605397339844801</v>
      </c>
      <c r="AI1059" s="91">
        <v>2.2661137192699202E-2</v>
      </c>
      <c r="AJ1059" s="92">
        <v>16.749489399167899</v>
      </c>
      <c r="AK1059" s="91">
        <v>4.45331999999325E-2</v>
      </c>
      <c r="AL1059" s="91">
        <v>7.3405740415182705E-2</v>
      </c>
      <c r="AM1059" s="92">
        <v>22.674848988855999</v>
      </c>
      <c r="AN1059" s="3"/>
      <c r="AO1059" s="94">
        <v>8.5068976877664699E-3</v>
      </c>
      <c r="AP1059" s="94">
        <v>-1.19160891363208E-2</v>
      </c>
      <c r="AQ1059" s="94">
        <v>2.9853869933504001E-2</v>
      </c>
      <c r="AR1059" s="94">
        <v>-1.49365741954171E-2</v>
      </c>
      <c r="AS1059" s="95"/>
      <c r="AT1059" s="95"/>
      <c r="AU1059" s="95"/>
      <c r="AV1059" s="96"/>
      <c r="AW1059" s="3"/>
      <c r="AX1059" s="97"/>
      <c r="AY1059" s="98"/>
      <c r="AZ1059" s="98"/>
      <c r="BA1059" s="98"/>
      <c r="BB1059" s="89"/>
      <c r="BC1059" s="99">
        <v>-3.1891283762634002</v>
      </c>
      <c r="BD1059" s="86">
        <v>43868</v>
      </c>
      <c r="BE1059" s="86">
        <v>43916</v>
      </c>
      <c r="BF1059" s="95">
        <v>66</v>
      </c>
      <c r="BG1059" s="86">
        <v>43962</v>
      </c>
      <c r="BH1059" s="3"/>
    </row>
    <row r="1060" spans="1:60" x14ac:dyDescent="0.25">
      <c r="A1060" s="3"/>
      <c r="B1060" s="81" t="s">
        <v>256</v>
      </c>
      <c r="C1060" s="81" t="s">
        <v>5401</v>
      </c>
      <c r="D1060" s="81" t="s">
        <v>833</v>
      </c>
      <c r="E1060" s="82" t="s">
        <v>1209</v>
      </c>
      <c r="F1060" s="82" t="s">
        <v>1097</v>
      </c>
      <c r="G1060" s="83" t="s">
        <v>1123</v>
      </c>
      <c r="H1060" s="84" t="s">
        <v>1149</v>
      </c>
      <c r="I1060" s="85" t="s">
        <v>3480</v>
      </c>
      <c r="J1060" s="85" t="s">
        <v>5402</v>
      </c>
      <c r="K1060" s="3"/>
      <c r="L1060" s="86">
        <v>44029</v>
      </c>
      <c r="M1060" s="87">
        <v>2199.2978999987199</v>
      </c>
      <c r="N1060" s="88">
        <v>2199.2978999987199</v>
      </c>
      <c r="O1060" s="88">
        <v>2237.33949999884</v>
      </c>
      <c r="P1060" s="89">
        <f t="shared" si="16"/>
        <v>0.98299694793743198</v>
      </c>
      <c r="Q1060" s="86">
        <v>43747</v>
      </c>
      <c r="R1060" s="90">
        <v>3252672.5219999999</v>
      </c>
      <c r="S1060" s="90">
        <v>2245704.5688203098</v>
      </c>
      <c r="T1060" s="3"/>
      <c r="U1060" s="91">
        <v>-5.3896148983767498E-3</v>
      </c>
      <c r="V1060" s="92">
        <v>0.63381312029378001</v>
      </c>
      <c r="W1060" s="91">
        <v>2.9094113779137799E-3</v>
      </c>
      <c r="X1060" s="92">
        <v>0.29945075366413199</v>
      </c>
      <c r="Y1060" s="91">
        <v>1.01864816206216E-2</v>
      </c>
      <c r="Z1060" s="92">
        <v>19.168804070912302</v>
      </c>
      <c r="AA1060" s="91">
        <v>2.01113287457702E-2</v>
      </c>
      <c r="AB1060" s="92">
        <v>22.909161235380498</v>
      </c>
      <c r="AC1060" s="91">
        <v>9.5920136531349301E-2</v>
      </c>
      <c r="AD1060" s="92">
        <v>34.940209605556397</v>
      </c>
      <c r="AE1060" s="91"/>
      <c r="AF1060" s="93"/>
      <c r="AG1060" s="91">
        <v>-7.8205094023360306E-3</v>
      </c>
      <c r="AH1060" s="92">
        <v>-1.6882808923583099</v>
      </c>
      <c r="AI1060" s="91">
        <v>1.93210961842851E-2</v>
      </c>
      <c r="AJ1060" s="92">
        <v>16.415485298348401</v>
      </c>
      <c r="AK1060" s="91">
        <v>9.9648949999391306E-2</v>
      </c>
      <c r="AL1060" s="91">
        <v>4.4650092104347998E-2</v>
      </c>
      <c r="AM1060" s="92">
        <v>37.9028569361544</v>
      </c>
      <c r="AN1060" s="3"/>
      <c r="AO1060" s="94">
        <v>1.87210596523073E-2</v>
      </c>
      <c r="AP1060" s="94">
        <v>-3.0277478767857201E-2</v>
      </c>
      <c r="AQ1060" s="94">
        <v>2.93292896967614E-2</v>
      </c>
      <c r="AR1060" s="94">
        <v>-3.0559379075384599E-2</v>
      </c>
      <c r="AS1060" s="95">
        <v>6</v>
      </c>
      <c r="AT1060" s="95">
        <v>6</v>
      </c>
      <c r="AU1060" s="95">
        <v>7</v>
      </c>
      <c r="AV1060" s="96">
        <v>5</v>
      </c>
      <c r="AW1060" s="3"/>
      <c r="AX1060" s="97">
        <v>5.2677424751818802E-2</v>
      </c>
      <c r="AY1060" s="98">
        <v>-4.80314698614848E-2</v>
      </c>
      <c r="AZ1060" s="98">
        <v>0.62278295370651904</v>
      </c>
      <c r="BA1060" s="98">
        <v>-6.1246437773320402E-2</v>
      </c>
      <c r="BB1060" s="89">
        <v>5.4178633937135602E-3</v>
      </c>
      <c r="BC1060" s="99">
        <v>-8.1796258456743107</v>
      </c>
      <c r="BD1060" s="86">
        <v>43747</v>
      </c>
      <c r="BE1060" s="86">
        <v>43783</v>
      </c>
      <c r="BF1060" s="95"/>
      <c r="BG1060" s="86"/>
      <c r="BH1060" s="3"/>
    </row>
    <row r="1061" spans="1:60" x14ac:dyDescent="0.25">
      <c r="A1061" s="3"/>
      <c r="B1061" s="81" t="s">
        <v>2073</v>
      </c>
      <c r="C1061" s="81" t="s">
        <v>5403</v>
      </c>
      <c r="D1061" s="81" t="s">
        <v>833</v>
      </c>
      <c r="E1061" s="82" t="s">
        <v>1273</v>
      </c>
      <c r="F1061" s="82" t="s">
        <v>1097</v>
      </c>
      <c r="G1061" s="83" t="s">
        <v>1123</v>
      </c>
      <c r="H1061" s="84" t="s">
        <v>1149</v>
      </c>
      <c r="I1061" s="85" t="s">
        <v>3480</v>
      </c>
      <c r="J1061" s="85" t="s">
        <v>1096</v>
      </c>
      <c r="K1061" s="3"/>
      <c r="L1061" s="86">
        <v>44029</v>
      </c>
      <c r="M1061" s="87">
        <v>1569.52950000018</v>
      </c>
      <c r="N1061" s="88">
        <v>1569.52950000018</v>
      </c>
      <c r="O1061" s="88"/>
      <c r="P1061" s="89" t="str">
        <f t="shared" si="16"/>
        <v/>
      </c>
      <c r="Q1061" s="86"/>
      <c r="R1061" s="90">
        <v>404526361.29900002</v>
      </c>
      <c r="S1061" s="90"/>
      <c r="T1061" s="3"/>
      <c r="U1061" s="91">
        <v>-5.4250367229542497E-3</v>
      </c>
      <c r="V1061" s="92">
        <v>0.63027093783603005</v>
      </c>
      <c r="W1061" s="91">
        <v>1.83812617251533E-3</v>
      </c>
      <c r="X1061" s="92">
        <v>0.19232223312428701</v>
      </c>
      <c r="Y1061" s="91"/>
      <c r="Z1061" s="92"/>
      <c r="AA1061" s="91"/>
      <c r="AB1061" s="92"/>
      <c r="AC1061" s="91"/>
      <c r="AD1061" s="92"/>
      <c r="AE1061" s="91"/>
      <c r="AF1061" s="93"/>
      <c r="AG1061" s="91">
        <v>-8.4212796691645105E-3</v>
      </c>
      <c r="AH1061" s="92">
        <v>-1.74835791904115</v>
      </c>
      <c r="AI1061" s="91"/>
      <c r="AJ1061" s="92"/>
      <c r="AK1061" s="91">
        <v>1.31700594811264E-2</v>
      </c>
      <c r="AL1061" s="91">
        <v>3.1594401812981197E-2</v>
      </c>
      <c r="AM1061" s="92">
        <v>13.2277158632933</v>
      </c>
      <c r="AN1061" s="3"/>
      <c r="AO1061" s="94">
        <v>6.1266401717148299E-3</v>
      </c>
      <c r="AP1061" s="94">
        <v>-1.19675474470569E-2</v>
      </c>
      <c r="AQ1061" s="94">
        <v>2.8193219688546399E-2</v>
      </c>
      <c r="AR1061" s="94">
        <v>-1.6271237407636401E-2</v>
      </c>
      <c r="AS1061" s="95"/>
      <c r="AT1061" s="95"/>
      <c r="AU1061" s="95"/>
      <c r="AV1061" s="96"/>
      <c r="AW1061" s="3"/>
      <c r="AX1061" s="97"/>
      <c r="AY1061" s="98"/>
      <c r="AZ1061" s="98"/>
      <c r="BA1061" s="98"/>
      <c r="BB1061" s="89"/>
      <c r="BC1061" s="99">
        <v>-3.1715034952030701</v>
      </c>
      <c r="BD1061" s="86">
        <v>43899</v>
      </c>
      <c r="BE1061" s="86">
        <v>43916</v>
      </c>
      <c r="BF1061" s="95">
        <v>46</v>
      </c>
      <c r="BG1061" s="86">
        <v>43963</v>
      </c>
      <c r="BH1061" s="3"/>
    </row>
    <row r="1062" spans="1:60" x14ac:dyDescent="0.25">
      <c r="A1062" s="3"/>
      <c r="B1062" s="81" t="s">
        <v>2074</v>
      </c>
      <c r="C1062" s="81" t="s">
        <v>5404</v>
      </c>
      <c r="D1062" s="81" t="s">
        <v>833</v>
      </c>
      <c r="E1062" s="82" t="s">
        <v>1207</v>
      </c>
      <c r="F1062" s="82" t="s">
        <v>1097</v>
      </c>
      <c r="G1062" s="83" t="s">
        <v>1123</v>
      </c>
      <c r="H1062" s="84" t="s">
        <v>1149</v>
      </c>
      <c r="I1062" s="85" t="s">
        <v>3480</v>
      </c>
      <c r="J1062" s="85" t="s">
        <v>5405</v>
      </c>
      <c r="K1062" s="3"/>
      <c r="L1062" s="86">
        <v>44029</v>
      </c>
      <c r="M1062" s="87">
        <v>3389.2080999985301</v>
      </c>
      <c r="N1062" s="88">
        <v>3389.2080999985301</v>
      </c>
      <c r="O1062" s="88">
        <v>3476.3458000011701</v>
      </c>
      <c r="P1062" s="89">
        <f t="shared" si="16"/>
        <v>0.97493411040909372</v>
      </c>
      <c r="Q1062" s="86">
        <v>43747</v>
      </c>
      <c r="R1062" s="90">
        <v>472722932.28500003</v>
      </c>
      <c r="S1062" s="90">
        <v>557189181.41999996</v>
      </c>
      <c r="T1062" s="3"/>
      <c r="U1062" s="91">
        <v>-5.4186535671760802E-3</v>
      </c>
      <c r="V1062" s="92">
        <v>0.63090925341384696</v>
      </c>
      <c r="W1062" s="91">
        <v>2.03099121972627E-3</v>
      </c>
      <c r="X1062" s="92">
        <v>0.21160873784538101</v>
      </c>
      <c r="Y1062" s="91">
        <v>4.8309566882380802E-3</v>
      </c>
      <c r="Z1062" s="92">
        <v>18.633251577673899</v>
      </c>
      <c r="AA1062" s="91">
        <v>9.2648637346428604E-3</v>
      </c>
      <c r="AB1062" s="92">
        <v>21.824514734267701</v>
      </c>
      <c r="AC1062" s="91">
        <v>7.2770184351611505E-2</v>
      </c>
      <c r="AD1062" s="92">
        <v>32.625214387546301</v>
      </c>
      <c r="AE1062" s="91">
        <v>0.103414916451584</v>
      </c>
      <c r="AF1062" s="93">
        <v>31.180901339859702</v>
      </c>
      <c r="AG1062" s="91">
        <v>-8.3131262836104707E-3</v>
      </c>
      <c r="AH1062" s="92">
        <v>-1.7375425804857501</v>
      </c>
      <c r="AI1062" s="91">
        <v>1.34137966579146E-2</v>
      </c>
      <c r="AJ1062" s="92">
        <v>15.824755345704</v>
      </c>
      <c r="AK1062" s="91">
        <v>0.89869474851759201</v>
      </c>
      <c r="AL1062" s="91">
        <v>4.8625093519149197E-2</v>
      </c>
      <c r="AM1062" s="92">
        <v>75.706364143639803</v>
      </c>
      <c r="AN1062" s="3"/>
      <c r="AO1062" s="94">
        <v>1.8691293929805401E-2</v>
      </c>
      <c r="AP1062" s="94">
        <v>-3.0305835478429799E-2</v>
      </c>
      <c r="AQ1062" s="94">
        <v>2.83977433318796E-2</v>
      </c>
      <c r="AR1062" s="94">
        <v>-3.14366736674856E-2</v>
      </c>
      <c r="AS1062" s="95">
        <v>6</v>
      </c>
      <c r="AT1062" s="95">
        <v>6</v>
      </c>
      <c r="AU1062" s="95">
        <v>7</v>
      </c>
      <c r="AV1062" s="96">
        <v>5</v>
      </c>
      <c r="AW1062" s="3"/>
      <c r="AX1062" s="97">
        <v>5.26544285770797E-2</v>
      </c>
      <c r="AY1062" s="98">
        <v>-0.23875532763645399</v>
      </c>
      <c r="AZ1062" s="98">
        <v>0.58682036124173498</v>
      </c>
      <c r="BA1062" s="98">
        <v>-0.302918328078704</v>
      </c>
      <c r="BB1062" s="89">
        <v>5.4153096945174202E-3</v>
      </c>
      <c r="BC1062" s="99">
        <v>-8.2761099312920106</v>
      </c>
      <c r="BD1062" s="86">
        <v>43747</v>
      </c>
      <c r="BE1062" s="86">
        <v>43783</v>
      </c>
      <c r="BF1062" s="95"/>
      <c r="BG1062" s="86"/>
      <c r="BH1062" s="3"/>
    </row>
    <row r="1063" spans="1:60" x14ac:dyDescent="0.25">
      <c r="A1063" s="3"/>
      <c r="B1063" s="81" t="s">
        <v>257</v>
      </c>
      <c r="C1063" s="81" t="s">
        <v>5406</v>
      </c>
      <c r="D1063" s="81" t="s">
        <v>834</v>
      </c>
      <c r="E1063" s="82" t="s">
        <v>1160</v>
      </c>
      <c r="F1063" s="82" t="s">
        <v>1110</v>
      </c>
      <c r="G1063" s="83" t="s">
        <v>1126</v>
      </c>
      <c r="H1063" s="84" t="s">
        <v>1156</v>
      </c>
      <c r="I1063" s="85" t="s">
        <v>3480</v>
      </c>
      <c r="J1063" s="85" t="s">
        <v>5407</v>
      </c>
      <c r="K1063" s="3"/>
      <c r="L1063" s="86">
        <v>44029</v>
      </c>
      <c r="M1063" s="87">
        <v>1049.6674000006201</v>
      </c>
      <c r="N1063" s="88">
        <v>1049.6674000006201</v>
      </c>
      <c r="O1063" s="88">
        <v>1052.03429999948</v>
      </c>
      <c r="P1063" s="89">
        <f t="shared" si="16"/>
        <v>0.99775016841289199</v>
      </c>
      <c r="Q1063" s="86">
        <v>44028</v>
      </c>
      <c r="R1063" s="90">
        <v>34324630.770999998</v>
      </c>
      <c r="S1063" s="90">
        <v>39785947.822437502</v>
      </c>
      <c r="T1063" s="3"/>
      <c r="U1063" s="91">
        <v>-2.2498315875054699E-3</v>
      </c>
      <c r="V1063" s="92">
        <v>0.94779145138090803</v>
      </c>
      <c r="W1063" s="91">
        <v>2.2145618158901901E-2</v>
      </c>
      <c r="X1063" s="92">
        <v>2.2230714317629499</v>
      </c>
      <c r="Y1063" s="91">
        <v>6.77245027509343E-3</v>
      </c>
      <c r="Z1063" s="92">
        <v>18.8274009363377</v>
      </c>
      <c r="AA1063" s="91">
        <v>1.7841629707618299E-2</v>
      </c>
      <c r="AB1063" s="92">
        <v>22.682191331550701</v>
      </c>
      <c r="AC1063" s="91"/>
      <c r="AD1063" s="92"/>
      <c r="AE1063" s="91"/>
      <c r="AF1063" s="93"/>
      <c r="AG1063" s="91">
        <v>1.5562672766463901E-2</v>
      </c>
      <c r="AH1063" s="92">
        <v>0.65003732452169105</v>
      </c>
      <c r="AI1063" s="91">
        <v>9.2609321000054496E-3</v>
      </c>
      <c r="AJ1063" s="92">
        <v>15.409468889905799</v>
      </c>
      <c r="AK1063" s="91">
        <v>4.96674000005441E-2</v>
      </c>
      <c r="AL1063" s="91">
        <v>3.55169944014051E-2</v>
      </c>
      <c r="AM1063" s="92">
        <v>29.9282359843492</v>
      </c>
      <c r="AN1063" s="3"/>
      <c r="AO1063" s="94">
        <v>1.4396157035662299E-2</v>
      </c>
      <c r="AP1063" s="94">
        <v>-3.5201744167352403E-2</v>
      </c>
      <c r="AQ1063" s="94">
        <v>3.4232938636705498E-2</v>
      </c>
      <c r="AR1063" s="94">
        <v>-6.1416121539878098E-2</v>
      </c>
      <c r="AS1063" s="95">
        <v>8</v>
      </c>
      <c r="AT1063" s="95">
        <v>4</v>
      </c>
      <c r="AU1063" s="95">
        <v>8</v>
      </c>
      <c r="AV1063" s="96">
        <v>4</v>
      </c>
      <c r="AW1063" s="3"/>
      <c r="AX1063" s="97">
        <v>7.5023220240109406E-2</v>
      </c>
      <c r="AY1063" s="98">
        <v>-0.101033406244596</v>
      </c>
      <c r="AZ1063" s="98">
        <v>0.67036201192604505</v>
      </c>
      <c r="BA1063" s="98">
        <v>-0.126116137078952</v>
      </c>
      <c r="BB1063" s="89">
        <v>7.7040195994141003E-3</v>
      </c>
      <c r="BC1063" s="99">
        <v>-9.7802550071646692</v>
      </c>
      <c r="BD1063" s="86">
        <v>43871</v>
      </c>
      <c r="BE1063" s="86">
        <v>43909</v>
      </c>
      <c r="BF1063" s="95">
        <v>110</v>
      </c>
      <c r="BG1063" s="86">
        <v>44025</v>
      </c>
      <c r="BH1063" s="3"/>
    </row>
    <row r="1064" spans="1:60" x14ac:dyDescent="0.25">
      <c r="A1064" s="3"/>
      <c r="B1064" s="81" t="s">
        <v>2075</v>
      </c>
      <c r="C1064" s="81" t="s">
        <v>5408</v>
      </c>
      <c r="D1064" s="81" t="s">
        <v>835</v>
      </c>
      <c r="E1064" s="82" t="s">
        <v>1160</v>
      </c>
      <c r="F1064" s="82" t="s">
        <v>1104</v>
      </c>
      <c r="G1064" s="83" t="s">
        <v>1120</v>
      </c>
      <c r="H1064" s="84" t="s">
        <v>1128</v>
      </c>
      <c r="I1064" s="85" t="s">
        <v>3480</v>
      </c>
      <c r="J1064" s="85" t="s">
        <v>5409</v>
      </c>
      <c r="K1064" s="3"/>
      <c r="L1064" s="86">
        <v>44029</v>
      </c>
      <c r="M1064" s="87">
        <v>1265.7248999998001</v>
      </c>
      <c r="N1064" s="88">
        <v>1265.7248999998001</v>
      </c>
      <c r="O1064" s="88">
        <v>1587.4059999994899</v>
      </c>
      <c r="P1064" s="89">
        <f t="shared" si="16"/>
        <v>0.7973542370384179</v>
      </c>
      <c r="Q1064" s="86">
        <v>43756</v>
      </c>
      <c r="R1064" s="90">
        <v>7898123.3760000002</v>
      </c>
      <c r="S1064" s="90">
        <v>10499399.132750001</v>
      </c>
      <c r="T1064" s="3"/>
      <c r="U1064" s="91">
        <v>-7.3184997927455697E-3</v>
      </c>
      <c r="V1064" s="92">
        <v>0.44092463085689798</v>
      </c>
      <c r="W1064" s="91">
        <v>3.0903641654731499E-3</v>
      </c>
      <c r="X1064" s="92">
        <v>0.31754603242006901</v>
      </c>
      <c r="Y1064" s="91">
        <v>-0.17766578492330201</v>
      </c>
      <c r="Z1064" s="92">
        <v>0.38357741650543198</v>
      </c>
      <c r="AA1064" s="91">
        <v>-0.18581836316851</v>
      </c>
      <c r="AB1064" s="92">
        <v>2.3161920439451902</v>
      </c>
      <c r="AC1064" s="91"/>
      <c r="AD1064" s="92"/>
      <c r="AE1064" s="91"/>
      <c r="AF1064" s="93"/>
      <c r="AG1064" s="91">
        <v>1.38822314474965E-2</v>
      </c>
      <c r="AH1064" s="92">
        <v>0.481993192624941</v>
      </c>
      <c r="AI1064" s="91">
        <v>-0.135165913758101</v>
      </c>
      <c r="AJ1064" s="92">
        <v>0.966784304095199</v>
      </c>
      <c r="AK1064" s="91">
        <v>-0.261563161332451</v>
      </c>
      <c r="AL1064" s="91">
        <v>-0.17588607219920999</v>
      </c>
      <c r="AM1064" s="92">
        <v>-0.79165262493188504</v>
      </c>
      <c r="AN1064" s="3"/>
      <c r="AO1064" s="94">
        <v>7.5066424338729107E-2</v>
      </c>
      <c r="AP1064" s="94">
        <v>-0.13160686977149499</v>
      </c>
      <c r="AQ1064" s="94">
        <v>0.115155020430393</v>
      </c>
      <c r="AR1064" s="94">
        <v>-0.122761922258214</v>
      </c>
      <c r="AS1064" s="95">
        <v>5</v>
      </c>
      <c r="AT1064" s="95">
        <v>7</v>
      </c>
      <c r="AU1064" s="95">
        <v>7</v>
      </c>
      <c r="AV1064" s="96">
        <v>5</v>
      </c>
      <c r="AW1064" s="3"/>
      <c r="AX1064" s="97">
        <v>0.33064505431451802</v>
      </c>
      <c r="AY1064" s="98">
        <v>-0.46791041816868501</v>
      </c>
      <c r="AZ1064" s="98">
        <v>0.44189571127799399</v>
      </c>
      <c r="BA1064" s="98">
        <v>-0.62492782272602199</v>
      </c>
      <c r="BB1064" s="89">
        <v>3.36605676721956E-2</v>
      </c>
      <c r="BC1064" s="99">
        <v>-40.036701385804903</v>
      </c>
      <c r="BD1064" s="86">
        <v>43756</v>
      </c>
      <c r="BE1064" s="86">
        <v>43913</v>
      </c>
      <c r="BF1064" s="95"/>
      <c r="BG1064" s="86"/>
      <c r="BH1064" s="3"/>
    </row>
    <row r="1065" spans="1:60" x14ac:dyDescent="0.25">
      <c r="A1065" s="3"/>
      <c r="B1065" s="81" t="s">
        <v>258</v>
      </c>
      <c r="C1065" s="81" t="s">
        <v>5410</v>
      </c>
      <c r="D1065" s="81" t="s">
        <v>836</v>
      </c>
      <c r="E1065" s="82" t="s">
        <v>1160</v>
      </c>
      <c r="F1065" s="82" t="s">
        <v>1116</v>
      </c>
      <c r="G1065" s="83" t="s">
        <v>1120</v>
      </c>
      <c r="H1065" s="84" t="s">
        <v>1130</v>
      </c>
      <c r="I1065" s="85" t="s">
        <v>3480</v>
      </c>
      <c r="J1065" s="85" t="s">
        <v>5411</v>
      </c>
      <c r="K1065" s="3"/>
      <c r="L1065" s="86">
        <v>44028</v>
      </c>
      <c r="M1065" s="87"/>
      <c r="N1065" s="88"/>
      <c r="O1065" s="88">
        <v>504256.71899986302</v>
      </c>
      <c r="P1065" s="89">
        <f t="shared" si="16"/>
        <v>0</v>
      </c>
      <c r="Q1065" s="86">
        <v>43665</v>
      </c>
      <c r="R1065" s="90"/>
      <c r="S1065" s="90">
        <v>2168946.1596757802</v>
      </c>
      <c r="T1065" s="3"/>
      <c r="U1065" s="91"/>
      <c r="V1065" s="92"/>
      <c r="W1065" s="91">
        <v>9.1557915948214906E-3</v>
      </c>
      <c r="X1065" s="92"/>
      <c r="Y1065" s="91">
        <v>-0.17108445243968201</v>
      </c>
      <c r="Z1065" s="92"/>
      <c r="AA1065" s="91">
        <v>-0.30405612310540198</v>
      </c>
      <c r="AB1065" s="92"/>
      <c r="AC1065" s="91">
        <v>-0.30484983992762898</v>
      </c>
      <c r="AD1065" s="92"/>
      <c r="AE1065" s="91"/>
      <c r="AF1065" s="93"/>
      <c r="AG1065" s="91">
        <v>-3.87200196928461E-3</v>
      </c>
      <c r="AH1065" s="92"/>
      <c r="AI1065" s="91">
        <v>-0.156312303915911</v>
      </c>
      <c r="AJ1065" s="92"/>
      <c r="AK1065" s="91">
        <v>-0.35530052885296798</v>
      </c>
      <c r="AL1065" s="91">
        <v>-0.14656198961529299</v>
      </c>
      <c r="AM1065" s="92"/>
      <c r="AN1065" s="3"/>
      <c r="AO1065" s="94">
        <v>0.133110310471238</v>
      </c>
      <c r="AP1065" s="94">
        <v>-0.15239256199041801</v>
      </c>
      <c r="AQ1065" s="94">
        <v>0.15530717543515499</v>
      </c>
      <c r="AR1065" s="94">
        <v>-0.191426680624427</v>
      </c>
      <c r="AS1065" s="95">
        <v>4</v>
      </c>
      <c r="AT1065" s="95">
        <v>8</v>
      </c>
      <c r="AU1065" s="95">
        <v>5</v>
      </c>
      <c r="AV1065" s="96">
        <v>7</v>
      </c>
      <c r="AW1065" s="3"/>
      <c r="AX1065" s="97">
        <v>0.352764898262103</v>
      </c>
      <c r="AY1065" s="98">
        <v>-0.72557830959795</v>
      </c>
      <c r="AZ1065" s="98">
        <v>-0.73646197427751803</v>
      </c>
      <c r="BA1065" s="98">
        <v>-0.95957789623844303</v>
      </c>
      <c r="BB1065" s="89">
        <v>3.5878917781410599E-2</v>
      </c>
      <c r="BC1065" s="99">
        <v>-50.773786556092098</v>
      </c>
      <c r="BD1065" s="86">
        <v>43665</v>
      </c>
      <c r="BE1065" s="86">
        <v>43913</v>
      </c>
      <c r="BF1065" s="95"/>
      <c r="BG1065" s="86"/>
      <c r="BH1065" s="3"/>
    </row>
    <row r="1066" spans="1:60" x14ac:dyDescent="0.25">
      <c r="A1066" s="3"/>
      <c r="B1066" s="81" t="s">
        <v>2076</v>
      </c>
      <c r="C1066" s="81" t="s">
        <v>5412</v>
      </c>
      <c r="D1066" s="81" t="s">
        <v>837</v>
      </c>
      <c r="E1066" s="82" t="s">
        <v>1161</v>
      </c>
      <c r="F1066" s="82" t="s">
        <v>1116</v>
      </c>
      <c r="G1066" s="83" t="s">
        <v>1121</v>
      </c>
      <c r="H1066" s="84" t="s">
        <v>1140</v>
      </c>
      <c r="I1066" s="85" t="s">
        <v>3480</v>
      </c>
      <c r="J1066" s="85" t="s">
        <v>5413</v>
      </c>
      <c r="K1066" s="3"/>
      <c r="L1066" s="86">
        <v>44028</v>
      </c>
      <c r="M1066" s="87"/>
      <c r="N1066" s="88"/>
      <c r="O1066" s="88">
        <v>1489.7986999992299</v>
      </c>
      <c r="P1066" s="89">
        <f t="shared" si="16"/>
        <v>0</v>
      </c>
      <c r="Q1066" s="86">
        <v>44025</v>
      </c>
      <c r="R1066" s="90"/>
      <c r="S1066" s="90">
        <v>3189157.1523476602</v>
      </c>
      <c r="T1066" s="3"/>
      <c r="U1066" s="91"/>
      <c r="V1066" s="92"/>
      <c r="W1066" s="91">
        <v>7.5554996052232995E-2</v>
      </c>
      <c r="X1066" s="92"/>
      <c r="Y1066" s="91">
        <v>-1.06212674563722E-3</v>
      </c>
      <c r="Z1066" s="92"/>
      <c r="AA1066" s="91">
        <v>0.230587167245103</v>
      </c>
      <c r="AB1066" s="92"/>
      <c r="AC1066" s="91">
        <v>0.201019194108085</v>
      </c>
      <c r="AD1066" s="92"/>
      <c r="AE1066" s="91">
        <v>0.20915421739860901</v>
      </c>
      <c r="AF1066" s="93"/>
      <c r="AG1066" s="91">
        <v>2.8449221188566302E-2</v>
      </c>
      <c r="AH1066" s="92"/>
      <c r="AI1066" s="91">
        <v>6.2458933050947997E-2</v>
      </c>
      <c r="AJ1066" s="92"/>
      <c r="AK1066" s="91">
        <v>0.47208190000150402</v>
      </c>
      <c r="AL1066" s="91">
        <v>2.7437086690042599E-2</v>
      </c>
      <c r="AM1066" s="92"/>
      <c r="AN1066" s="3"/>
      <c r="AO1066" s="94">
        <v>4.3464332851726802E-2</v>
      </c>
      <c r="AP1066" s="94">
        <v>-4.2768810893903698E-2</v>
      </c>
      <c r="AQ1066" s="94">
        <v>0.10727980424781</v>
      </c>
      <c r="AR1066" s="94">
        <v>-9.0036459116236103E-2</v>
      </c>
      <c r="AS1066" s="95">
        <v>8</v>
      </c>
      <c r="AT1066" s="95">
        <v>4</v>
      </c>
      <c r="AU1066" s="95">
        <v>9</v>
      </c>
      <c r="AV1066" s="96">
        <v>3</v>
      </c>
      <c r="AW1066" s="3"/>
      <c r="AX1066" s="97">
        <v>0.182360936766781</v>
      </c>
      <c r="AY1066" s="98">
        <v>0.96882877200914697</v>
      </c>
      <c r="AZ1066" s="98">
        <v>1.08163813353895</v>
      </c>
      <c r="BA1066" s="98">
        <v>1.4068296270288601</v>
      </c>
      <c r="BB1066" s="89">
        <v>1.8812425722280701E-2</v>
      </c>
      <c r="BC1066" s="99">
        <v>-21.0471157465654</v>
      </c>
      <c r="BD1066" s="86">
        <v>43843</v>
      </c>
      <c r="BE1066" s="86">
        <v>43910</v>
      </c>
      <c r="BF1066" s="95">
        <v>129</v>
      </c>
      <c r="BG1066" s="86">
        <v>44022</v>
      </c>
      <c r="BH1066" s="3"/>
    </row>
    <row r="1067" spans="1:60" x14ac:dyDescent="0.25">
      <c r="A1067" s="3"/>
      <c r="B1067" s="81" t="s">
        <v>259</v>
      </c>
      <c r="C1067" s="81" t="s">
        <v>5414</v>
      </c>
      <c r="D1067" s="81" t="s">
        <v>837</v>
      </c>
      <c r="E1067" s="82" t="s">
        <v>1249</v>
      </c>
      <c r="F1067" s="82" t="s">
        <v>1116</v>
      </c>
      <c r="G1067" s="83" t="s">
        <v>1121</v>
      </c>
      <c r="H1067" s="84" t="s">
        <v>1140</v>
      </c>
      <c r="I1067" s="85" t="s">
        <v>3480</v>
      </c>
      <c r="J1067" s="85" t="s">
        <v>1096</v>
      </c>
      <c r="K1067" s="3"/>
      <c r="L1067" s="86">
        <v>44028</v>
      </c>
      <c r="M1067" s="87"/>
      <c r="N1067" s="88"/>
      <c r="O1067" s="88">
        <v>1688.3374000005399</v>
      </c>
      <c r="P1067" s="89">
        <f t="shared" si="16"/>
        <v>0</v>
      </c>
      <c r="Q1067" s="86">
        <v>44025</v>
      </c>
      <c r="R1067" s="90"/>
      <c r="S1067" s="90">
        <v>1128282.6855937501</v>
      </c>
      <c r="T1067" s="3"/>
      <c r="U1067" s="91"/>
      <c r="V1067" s="92"/>
      <c r="W1067" s="91">
        <v>7.6954546015258501E-2</v>
      </c>
      <c r="X1067" s="92"/>
      <c r="Y1067" s="91">
        <v>7.0784684321551997E-3</v>
      </c>
      <c r="Z1067" s="92"/>
      <c r="AA1067" s="91">
        <v>0.25091954902018199</v>
      </c>
      <c r="AB1067" s="92"/>
      <c r="AC1067" s="91">
        <v>0.239782747259596</v>
      </c>
      <c r="AD1067" s="92"/>
      <c r="AE1067" s="91">
        <v>0.26732486158114599</v>
      </c>
      <c r="AF1067" s="93"/>
      <c r="AG1067" s="91">
        <v>2.9187316662501E-2</v>
      </c>
      <c r="AH1067" s="92"/>
      <c r="AI1067" s="91">
        <v>7.1933911958694793E-2</v>
      </c>
      <c r="AJ1067" s="92"/>
      <c r="AK1067" s="91">
        <v>0.66848400000017105</v>
      </c>
      <c r="AL1067" s="91">
        <v>3.6483858904830399E-2</v>
      </c>
      <c r="AM1067" s="92"/>
      <c r="AN1067" s="3"/>
      <c r="AO1067" s="94">
        <v>4.3511094561836203E-2</v>
      </c>
      <c r="AP1067" s="94">
        <v>-4.2725888212808101E-2</v>
      </c>
      <c r="AQ1067" s="94">
        <v>0.108774431284546</v>
      </c>
      <c r="AR1067" s="94">
        <v>-8.87706517669722E-2</v>
      </c>
      <c r="AS1067" s="95">
        <v>8</v>
      </c>
      <c r="AT1067" s="95">
        <v>4</v>
      </c>
      <c r="AU1067" s="95">
        <v>9</v>
      </c>
      <c r="AV1067" s="96">
        <v>3</v>
      </c>
      <c r="AW1067" s="3"/>
      <c r="AX1067" s="97">
        <v>0.182385518331139</v>
      </c>
      <c r="AY1067" s="98">
        <v>1.06969390730228</v>
      </c>
      <c r="AZ1067" s="98">
        <v>1.14137774007395</v>
      </c>
      <c r="BA1067" s="98">
        <v>1.55853596484485</v>
      </c>
      <c r="BB1067" s="89">
        <v>1.88160823432372E-2</v>
      </c>
      <c r="BC1067" s="99">
        <v>-20.8095577489003</v>
      </c>
      <c r="BD1067" s="86">
        <v>43843</v>
      </c>
      <c r="BE1067" s="86">
        <v>43910</v>
      </c>
      <c r="BF1067" s="95">
        <v>125</v>
      </c>
      <c r="BG1067" s="86">
        <v>44018</v>
      </c>
      <c r="BH1067" s="3"/>
    </row>
    <row r="1068" spans="1:60" x14ac:dyDescent="0.25">
      <c r="A1068" s="3"/>
      <c r="B1068" s="81" t="s">
        <v>2077</v>
      </c>
      <c r="C1068" s="81" t="s">
        <v>5415</v>
      </c>
      <c r="D1068" s="81" t="s">
        <v>837</v>
      </c>
      <c r="E1068" s="82" t="s">
        <v>1250</v>
      </c>
      <c r="F1068" s="82" t="s">
        <v>1116</v>
      </c>
      <c r="G1068" s="83" t="s">
        <v>1121</v>
      </c>
      <c r="H1068" s="84" t="s">
        <v>1140</v>
      </c>
      <c r="I1068" s="85" t="s">
        <v>3480</v>
      </c>
      <c r="J1068" s="85" t="s">
        <v>5416</v>
      </c>
      <c r="K1068" s="3"/>
      <c r="L1068" s="86">
        <v>44028</v>
      </c>
      <c r="M1068" s="87"/>
      <c r="N1068" s="88"/>
      <c r="O1068" s="88">
        <v>1371.7489000000101</v>
      </c>
      <c r="P1068" s="89">
        <f t="shared" si="16"/>
        <v>0</v>
      </c>
      <c r="Q1068" s="86">
        <v>44025</v>
      </c>
      <c r="R1068" s="90"/>
      <c r="S1068" s="90">
        <v>5438059.12246875</v>
      </c>
      <c r="T1068" s="3"/>
      <c r="U1068" s="91"/>
      <c r="V1068" s="92"/>
      <c r="W1068" s="91">
        <v>7.5656444889318705E-2</v>
      </c>
      <c r="X1068" s="92"/>
      <c r="Y1068" s="91">
        <v>-4.7400917264894799E-4</v>
      </c>
      <c r="Z1068" s="92"/>
      <c r="AA1068" s="91">
        <v>0.232050383347087</v>
      </c>
      <c r="AB1068" s="92"/>
      <c r="AC1068" s="91"/>
      <c r="AD1068" s="92"/>
      <c r="AE1068" s="91"/>
      <c r="AF1068" s="93"/>
      <c r="AG1068" s="91">
        <v>2.8502619234131998E-2</v>
      </c>
      <c r="AH1068" s="92"/>
      <c r="AI1068" s="91">
        <v>6.3143111025056001E-2</v>
      </c>
      <c r="AJ1068" s="92"/>
      <c r="AK1068" s="91">
        <v>0.37344925119774403</v>
      </c>
      <c r="AL1068" s="91">
        <v>0.195417466233193</v>
      </c>
      <c r="AM1068" s="92"/>
      <c r="AN1068" s="3"/>
      <c r="AO1068" s="94">
        <v>4.3467710491313503E-2</v>
      </c>
      <c r="AP1068" s="94">
        <v>-4.2765689584484803E-2</v>
      </c>
      <c r="AQ1068" s="94">
        <v>0.107388123906276</v>
      </c>
      <c r="AR1068" s="94">
        <v>-8.9944754092430204E-2</v>
      </c>
      <c r="AS1068" s="95">
        <v>8</v>
      </c>
      <c r="AT1068" s="95">
        <v>4</v>
      </c>
      <c r="AU1068" s="95">
        <v>9</v>
      </c>
      <c r="AV1068" s="96">
        <v>3</v>
      </c>
      <c r="AW1068" s="3"/>
      <c r="AX1068" s="97">
        <v>0.18236263668251901</v>
      </c>
      <c r="AY1068" s="98">
        <v>0.97608968382974104</v>
      </c>
      <c r="AZ1068" s="98">
        <v>1.08593856397238</v>
      </c>
      <c r="BA1068" s="98">
        <v>1.41771901644825</v>
      </c>
      <c r="BB1068" s="89">
        <v>1.8812682101252001E-2</v>
      </c>
      <c r="BC1068" s="99">
        <v>-21.029910906974699</v>
      </c>
      <c r="BD1068" s="86">
        <v>43843</v>
      </c>
      <c r="BE1068" s="86">
        <v>43910</v>
      </c>
      <c r="BF1068" s="95">
        <v>129</v>
      </c>
      <c r="BG1068" s="86">
        <v>44022</v>
      </c>
      <c r="BH1068" s="3"/>
    </row>
    <row r="1069" spans="1:60" x14ac:dyDescent="0.25">
      <c r="A1069" s="3"/>
      <c r="B1069" s="81" t="s">
        <v>2078</v>
      </c>
      <c r="C1069" s="81" t="s">
        <v>5417</v>
      </c>
      <c r="D1069" s="81" t="s">
        <v>837</v>
      </c>
      <c r="E1069" s="82" t="s">
        <v>1163</v>
      </c>
      <c r="F1069" s="82" t="s">
        <v>1116</v>
      </c>
      <c r="G1069" s="83" t="s">
        <v>1121</v>
      </c>
      <c r="H1069" s="84" t="s">
        <v>1140</v>
      </c>
      <c r="I1069" s="85" t="s">
        <v>3480</v>
      </c>
      <c r="J1069" s="85" t="s">
        <v>5418</v>
      </c>
      <c r="K1069" s="3"/>
      <c r="L1069" s="86">
        <v>44028</v>
      </c>
      <c r="M1069" s="87"/>
      <c r="N1069" s="88"/>
      <c r="O1069" s="88">
        <v>1605.4784999992701</v>
      </c>
      <c r="P1069" s="89">
        <f t="shared" si="16"/>
        <v>0</v>
      </c>
      <c r="Q1069" s="86">
        <v>44025</v>
      </c>
      <c r="R1069" s="90"/>
      <c r="S1069" s="90">
        <v>133158.55619299301</v>
      </c>
      <c r="T1069" s="3"/>
      <c r="U1069" s="91"/>
      <c r="V1069" s="92"/>
      <c r="W1069" s="91">
        <v>7.7808994506995105E-2</v>
      </c>
      <c r="X1069" s="92"/>
      <c r="Y1069" s="91">
        <v>1.20755383213691E-2</v>
      </c>
      <c r="Z1069" s="92"/>
      <c r="AA1069" s="91">
        <v>0.263483716436895</v>
      </c>
      <c r="AB1069" s="92"/>
      <c r="AC1069" s="91">
        <v>0.264900467971456</v>
      </c>
      <c r="AD1069" s="92"/>
      <c r="AE1069" s="91">
        <v>0.30600661296019099</v>
      </c>
      <c r="AF1069" s="93"/>
      <c r="AG1069" s="91">
        <v>2.9637725087013699E-2</v>
      </c>
      <c r="AH1069" s="92"/>
      <c r="AI1069" s="91">
        <v>7.77537224821572E-2</v>
      </c>
      <c r="AJ1069" s="92"/>
      <c r="AK1069" s="91">
        <v>0.58672959999996199</v>
      </c>
      <c r="AL1069" s="91">
        <v>3.6955346427930601E-2</v>
      </c>
      <c r="AM1069" s="92"/>
      <c r="AN1069" s="3"/>
      <c r="AO1069" s="94">
        <v>4.3539617046917597E-2</v>
      </c>
      <c r="AP1069" s="94">
        <v>-4.2699696510681E-2</v>
      </c>
      <c r="AQ1069" s="94">
        <v>0.109686879235669</v>
      </c>
      <c r="AR1069" s="94">
        <v>-8.7997853544074994E-2</v>
      </c>
      <c r="AS1069" s="95">
        <v>8</v>
      </c>
      <c r="AT1069" s="95">
        <v>4</v>
      </c>
      <c r="AU1069" s="95">
        <v>9</v>
      </c>
      <c r="AV1069" s="96">
        <v>3</v>
      </c>
      <c r="AW1069" s="3"/>
      <c r="AX1069" s="97">
        <v>0.182401466220908</v>
      </c>
      <c r="AY1069" s="98">
        <v>1.1319760429396399</v>
      </c>
      <c r="AZ1069" s="98">
        <v>1.1782690078307501</v>
      </c>
      <c r="BA1069" s="98">
        <v>1.6526724431805599</v>
      </c>
      <c r="BB1069" s="89">
        <v>1.8818412015152702E-2</v>
      </c>
      <c r="BC1069" s="99">
        <v>-20.6643279592681</v>
      </c>
      <c r="BD1069" s="86">
        <v>43843</v>
      </c>
      <c r="BE1069" s="86">
        <v>43910</v>
      </c>
      <c r="BF1069" s="95">
        <v>125</v>
      </c>
      <c r="BG1069" s="86">
        <v>44018</v>
      </c>
      <c r="BH1069" s="3"/>
    </row>
    <row r="1070" spans="1:60" x14ac:dyDescent="0.25">
      <c r="A1070" s="3"/>
      <c r="B1070" s="81" t="s">
        <v>2079</v>
      </c>
      <c r="C1070" s="81" t="s">
        <v>5419</v>
      </c>
      <c r="D1070" s="81" t="s">
        <v>837</v>
      </c>
      <c r="E1070" s="82" t="s">
        <v>3455</v>
      </c>
      <c r="F1070" s="82" t="s">
        <v>1116</v>
      </c>
      <c r="G1070" s="83" t="s">
        <v>1121</v>
      </c>
      <c r="H1070" s="84" t="s">
        <v>1140</v>
      </c>
      <c r="I1070" s="85" t="s">
        <v>3480</v>
      </c>
      <c r="J1070" s="85" t="s">
        <v>1096</v>
      </c>
      <c r="K1070" s="3"/>
      <c r="L1070" s="86">
        <v>44028</v>
      </c>
      <c r="M1070" s="87"/>
      <c r="N1070" s="88"/>
      <c r="O1070" s="88">
        <v>1369.20769999921</v>
      </c>
      <c r="P1070" s="89">
        <f t="shared" si="16"/>
        <v>0</v>
      </c>
      <c r="Q1070" s="86">
        <v>44025</v>
      </c>
      <c r="R1070" s="90"/>
      <c r="S1070" s="90">
        <v>3314742.9165429701</v>
      </c>
      <c r="T1070" s="3"/>
      <c r="U1070" s="91"/>
      <c r="V1070" s="92"/>
      <c r="W1070" s="91">
        <v>7.9509157181746601E-2</v>
      </c>
      <c r="X1070" s="92"/>
      <c r="Y1070" s="91">
        <v>2.2081125584009001E-2</v>
      </c>
      <c r="Z1070" s="92"/>
      <c r="AA1070" s="91">
        <v>0.28883153717295501</v>
      </c>
      <c r="AB1070" s="92"/>
      <c r="AC1070" s="91">
        <v>0.31612871982361002</v>
      </c>
      <c r="AD1070" s="92"/>
      <c r="AE1070" s="91"/>
      <c r="AF1070" s="93"/>
      <c r="AG1070" s="91">
        <v>3.0533500215824499E-2</v>
      </c>
      <c r="AH1070" s="92"/>
      <c r="AI1070" s="91">
        <v>8.9414786673005398E-2</v>
      </c>
      <c r="AJ1070" s="92"/>
      <c r="AK1070" s="91">
        <v>0.35550846141995901</v>
      </c>
      <c r="AL1070" s="91">
        <v>0.132053443047043</v>
      </c>
      <c r="AM1070" s="92"/>
      <c r="AN1070" s="3"/>
      <c r="AO1070" s="94">
        <v>4.3596340125077397E-2</v>
      </c>
      <c r="AP1070" s="94">
        <v>-4.2647660751754302E-2</v>
      </c>
      <c r="AQ1070" s="94">
        <v>0.11150269043180699</v>
      </c>
      <c r="AR1070" s="94">
        <v>-8.64598665721132E-2</v>
      </c>
      <c r="AS1070" s="95">
        <v>8</v>
      </c>
      <c r="AT1070" s="95">
        <v>4</v>
      </c>
      <c r="AU1070" s="95">
        <v>9</v>
      </c>
      <c r="AV1070" s="96">
        <v>3</v>
      </c>
      <c r="AW1070" s="3"/>
      <c r="AX1070" s="97">
        <v>0.18308444875117899</v>
      </c>
      <c r="AY1070" s="98">
        <v>1.21293541362684</v>
      </c>
      <c r="AZ1070" s="98">
        <v>1.1736381736791399</v>
      </c>
      <c r="BA1070" s="98">
        <v>1.77749382369075</v>
      </c>
      <c r="BB1070" s="89">
        <v>1.8890407257676999E-2</v>
      </c>
      <c r="BC1070" s="99">
        <v>-20.374891589424799</v>
      </c>
      <c r="BD1070" s="86">
        <v>43843</v>
      </c>
      <c r="BE1070" s="86">
        <v>43910</v>
      </c>
      <c r="BF1070" s="95">
        <v>125</v>
      </c>
      <c r="BG1070" s="86">
        <v>44018</v>
      </c>
      <c r="BH1070" s="3"/>
    </row>
    <row r="1071" spans="1:60" x14ac:dyDescent="0.25">
      <c r="A1071" s="3"/>
      <c r="B1071" s="81" t="s">
        <v>2080</v>
      </c>
      <c r="C1071" s="81" t="s">
        <v>5420</v>
      </c>
      <c r="D1071" s="81" t="s">
        <v>838</v>
      </c>
      <c r="E1071" s="82" t="s">
        <v>1161</v>
      </c>
      <c r="F1071" s="82" t="s">
        <v>1116</v>
      </c>
      <c r="G1071" s="83" t="s">
        <v>1122</v>
      </c>
      <c r="H1071" s="84" t="s">
        <v>1150</v>
      </c>
      <c r="I1071" s="85" t="s">
        <v>3480</v>
      </c>
      <c r="J1071" s="85" t="s">
        <v>5421</v>
      </c>
      <c r="K1071" s="3"/>
      <c r="L1071" s="86">
        <v>44028</v>
      </c>
      <c r="M1071" s="87"/>
      <c r="N1071" s="88"/>
      <c r="O1071" s="88">
        <v>989.88580000028003</v>
      </c>
      <c r="P1071" s="89">
        <f t="shared" si="16"/>
        <v>0</v>
      </c>
      <c r="Q1071" s="86">
        <v>43843</v>
      </c>
      <c r="R1071" s="90"/>
      <c r="S1071" s="90">
        <v>495315.218022949</v>
      </c>
      <c r="T1071" s="3"/>
      <c r="U1071" s="91"/>
      <c r="V1071" s="92"/>
      <c r="W1071" s="91">
        <v>6.8105266924248994E-2</v>
      </c>
      <c r="X1071" s="92"/>
      <c r="Y1071" s="91">
        <v>-6.9408821550532601E-2</v>
      </c>
      <c r="Z1071" s="92"/>
      <c r="AA1071" s="91">
        <v>0.13874012853557399</v>
      </c>
      <c r="AB1071" s="92"/>
      <c r="AC1071" s="91">
        <v>0.123288499085902</v>
      </c>
      <c r="AD1071" s="92"/>
      <c r="AE1071" s="91">
        <v>9.4635889234341394E-2</v>
      </c>
      <c r="AF1071" s="93"/>
      <c r="AG1071" s="91">
        <v>2.9944509946290099E-2</v>
      </c>
      <c r="AH1071" s="92"/>
      <c r="AI1071" s="91">
        <v>-1.9094114207291599E-2</v>
      </c>
      <c r="AJ1071" s="92"/>
      <c r="AK1071" s="91">
        <v>-7.8266174458840404E-2</v>
      </c>
      <c r="AL1071" s="91">
        <v>-5.0544652367534599E-3</v>
      </c>
      <c r="AM1071" s="92"/>
      <c r="AN1071" s="3"/>
      <c r="AO1071" s="94">
        <v>4.51463321351184E-2</v>
      </c>
      <c r="AP1071" s="94">
        <v>-4.9621117275819401E-2</v>
      </c>
      <c r="AQ1071" s="94">
        <v>0.100276247289003</v>
      </c>
      <c r="AR1071" s="94">
        <v>-0.13360938483034299</v>
      </c>
      <c r="AS1071" s="95">
        <v>7</v>
      </c>
      <c r="AT1071" s="95">
        <v>5</v>
      </c>
      <c r="AU1071" s="95">
        <v>9</v>
      </c>
      <c r="AV1071" s="96">
        <v>3</v>
      </c>
      <c r="AW1071" s="3"/>
      <c r="AX1071" s="97">
        <v>0.191855646559561</v>
      </c>
      <c r="AY1071" s="98">
        <v>0.487016193269938</v>
      </c>
      <c r="AZ1071" s="98">
        <v>0.81535085491304904</v>
      </c>
      <c r="BA1071" s="98">
        <v>0.68233529861572595</v>
      </c>
      <c r="BB1071" s="89">
        <v>1.9761236152280599E-2</v>
      </c>
      <c r="BC1071" s="99">
        <v>-27.0164497763326</v>
      </c>
      <c r="BD1071" s="86">
        <v>43843</v>
      </c>
      <c r="BE1071" s="86">
        <v>43910</v>
      </c>
      <c r="BF1071" s="95"/>
      <c r="BG1071" s="86"/>
      <c r="BH1071" s="3"/>
    </row>
    <row r="1072" spans="1:60" x14ac:dyDescent="0.25">
      <c r="A1072" s="3"/>
      <c r="B1072" s="81" t="s">
        <v>260</v>
      </c>
      <c r="C1072" s="81" t="s">
        <v>5422</v>
      </c>
      <c r="D1072" s="81" t="s">
        <v>838</v>
      </c>
      <c r="E1072" s="82" t="s">
        <v>1249</v>
      </c>
      <c r="F1072" s="82" t="s">
        <v>1116</v>
      </c>
      <c r="G1072" s="83" t="s">
        <v>1122</v>
      </c>
      <c r="H1072" s="84" t="s">
        <v>1150</v>
      </c>
      <c r="I1072" s="85" t="s">
        <v>3480</v>
      </c>
      <c r="J1072" s="85" t="s">
        <v>1096</v>
      </c>
      <c r="K1072" s="3"/>
      <c r="L1072" s="86">
        <v>44028</v>
      </c>
      <c r="M1072" s="87"/>
      <c r="N1072" s="88"/>
      <c r="O1072" s="88">
        <v>1127.0912999995101</v>
      </c>
      <c r="P1072" s="89">
        <f t="shared" si="16"/>
        <v>0</v>
      </c>
      <c r="Q1072" s="86">
        <v>43843</v>
      </c>
      <c r="R1072" s="90"/>
      <c r="S1072" s="90">
        <v>274221.71974902297</v>
      </c>
      <c r="T1072" s="3"/>
      <c r="U1072" s="91"/>
      <c r="V1072" s="92"/>
      <c r="W1072" s="91">
        <v>6.90713684361981E-2</v>
      </c>
      <c r="X1072" s="92"/>
      <c r="Y1072" s="91">
        <v>-6.4142305359419005E-2</v>
      </c>
      <c r="Z1072" s="92"/>
      <c r="AA1072" s="91">
        <v>0.15178992327128099</v>
      </c>
      <c r="AB1072" s="92"/>
      <c r="AC1072" s="91">
        <v>0.148013374897419</v>
      </c>
      <c r="AD1072" s="92"/>
      <c r="AE1072" s="91">
        <v>0.130223462085269</v>
      </c>
      <c r="AF1072" s="93"/>
      <c r="AG1072" s="91">
        <v>3.0458333192655101E-2</v>
      </c>
      <c r="AH1072" s="92"/>
      <c r="AI1072" s="91">
        <v>-1.30197919042985E-2</v>
      </c>
      <c r="AJ1072" s="92"/>
      <c r="AK1072" s="91">
        <v>9.58642439436517E-2</v>
      </c>
      <c r="AL1072" s="91">
        <v>5.7080415244854504E-3</v>
      </c>
      <c r="AM1072" s="92"/>
      <c r="AN1072" s="3"/>
      <c r="AO1072" s="94">
        <v>4.5178858963481602E-2</v>
      </c>
      <c r="AP1072" s="94">
        <v>-4.9591454286201E-2</v>
      </c>
      <c r="AQ1072" s="94">
        <v>0.101308817511454</v>
      </c>
      <c r="AR1072" s="94">
        <v>-0.13277149494388099</v>
      </c>
      <c r="AS1072" s="95">
        <v>7</v>
      </c>
      <c r="AT1072" s="95">
        <v>5</v>
      </c>
      <c r="AU1072" s="95">
        <v>9</v>
      </c>
      <c r="AV1072" s="96">
        <v>3</v>
      </c>
      <c r="AW1072" s="3"/>
      <c r="AX1072" s="97">
        <v>0.19187650912644999</v>
      </c>
      <c r="AY1072" s="98">
        <v>0.54884478281383098</v>
      </c>
      <c r="AZ1072" s="98">
        <v>0.85392822574067395</v>
      </c>
      <c r="BA1072" s="98">
        <v>0.77060884409093</v>
      </c>
      <c r="BB1072" s="89">
        <v>1.97642397313211E-2</v>
      </c>
      <c r="BC1072" s="99">
        <v>-26.863821945909901</v>
      </c>
      <c r="BD1072" s="86">
        <v>43843</v>
      </c>
      <c r="BE1072" s="86">
        <v>43910</v>
      </c>
      <c r="BF1072" s="95"/>
      <c r="BG1072" s="86"/>
      <c r="BH1072" s="3"/>
    </row>
    <row r="1073" spans="1:60" x14ac:dyDescent="0.25">
      <c r="A1073" s="3"/>
      <c r="B1073" s="81" t="s">
        <v>2081</v>
      </c>
      <c r="C1073" s="81" t="s">
        <v>5423</v>
      </c>
      <c r="D1073" s="81" t="s">
        <v>838</v>
      </c>
      <c r="E1073" s="82" t="s">
        <v>1250</v>
      </c>
      <c r="F1073" s="82" t="s">
        <v>1116</v>
      </c>
      <c r="G1073" s="83" t="s">
        <v>1122</v>
      </c>
      <c r="H1073" s="84" t="s">
        <v>1150</v>
      </c>
      <c r="I1073" s="85" t="s">
        <v>3480</v>
      </c>
      <c r="J1073" s="85" t="s">
        <v>5424</v>
      </c>
      <c r="K1073" s="3"/>
      <c r="L1073" s="86">
        <v>44028</v>
      </c>
      <c r="M1073" s="87"/>
      <c r="N1073" s="88"/>
      <c r="O1073" s="88">
        <v>1336.52170000039</v>
      </c>
      <c r="P1073" s="89">
        <f t="shared" si="16"/>
        <v>0</v>
      </c>
      <c r="Q1073" s="86">
        <v>43843</v>
      </c>
      <c r="R1073" s="90"/>
      <c r="S1073" s="90">
        <v>1315977.3618066399</v>
      </c>
      <c r="T1073" s="3"/>
      <c r="U1073" s="91"/>
      <c r="V1073" s="92"/>
      <c r="W1073" s="91">
        <v>6.8205913587007699E-2</v>
      </c>
      <c r="X1073" s="92"/>
      <c r="Y1073" s="91">
        <v>-6.8861044545919903E-2</v>
      </c>
      <c r="Z1073" s="92"/>
      <c r="AA1073" s="91">
        <v>0.14009423328214299</v>
      </c>
      <c r="AB1073" s="92"/>
      <c r="AC1073" s="91"/>
      <c r="AD1073" s="92"/>
      <c r="AE1073" s="91"/>
      <c r="AF1073" s="93"/>
      <c r="AG1073" s="91">
        <v>2.99979466290097E-2</v>
      </c>
      <c r="AH1073" s="92"/>
      <c r="AI1073" s="91">
        <v>-1.8462466709934199E-2</v>
      </c>
      <c r="AJ1073" s="92"/>
      <c r="AK1073" s="91">
        <v>0.257033633073734</v>
      </c>
      <c r="AL1073" s="91">
        <v>0.13731987857871</v>
      </c>
      <c r="AM1073" s="92"/>
      <c r="AN1073" s="3"/>
      <c r="AO1073" s="94">
        <v>4.5149736381063101E-2</v>
      </c>
      <c r="AP1073" s="94">
        <v>-4.9618037400287002E-2</v>
      </c>
      <c r="AQ1073" s="94">
        <v>0.10038391964189899</v>
      </c>
      <c r="AR1073" s="94">
        <v>-0.133522037800576</v>
      </c>
      <c r="AS1073" s="95">
        <v>7</v>
      </c>
      <c r="AT1073" s="95">
        <v>5</v>
      </c>
      <c r="AU1073" s="95">
        <v>9</v>
      </c>
      <c r="AV1073" s="96">
        <v>3</v>
      </c>
      <c r="AW1073" s="3"/>
      <c r="AX1073" s="97">
        <v>0.19185783776978499</v>
      </c>
      <c r="AY1073" s="98">
        <v>0.49343392510263601</v>
      </c>
      <c r="AZ1073" s="98">
        <v>0.81935486072779895</v>
      </c>
      <c r="BA1073" s="98">
        <v>0.69148151387071299</v>
      </c>
      <c r="BB1073" s="89">
        <v>1.9761551225001301E-2</v>
      </c>
      <c r="BC1073" s="99">
        <v>-27.000549261574601</v>
      </c>
      <c r="BD1073" s="86">
        <v>43843</v>
      </c>
      <c r="BE1073" s="86">
        <v>43910</v>
      </c>
      <c r="BF1073" s="95"/>
      <c r="BG1073" s="86"/>
      <c r="BH1073" s="3"/>
    </row>
    <row r="1074" spans="1:60" x14ac:dyDescent="0.25">
      <c r="A1074" s="3"/>
      <c r="B1074" s="81" t="s">
        <v>2082</v>
      </c>
      <c r="C1074" s="81" t="s">
        <v>5425</v>
      </c>
      <c r="D1074" s="81" t="s">
        <v>838</v>
      </c>
      <c r="E1074" s="82" t="s">
        <v>1163</v>
      </c>
      <c r="F1074" s="82" t="s">
        <v>1116</v>
      </c>
      <c r="G1074" s="83" t="s">
        <v>1122</v>
      </c>
      <c r="H1074" s="84" t="s">
        <v>1150</v>
      </c>
      <c r="I1074" s="85" t="s">
        <v>3480</v>
      </c>
      <c r="J1074" s="85" t="s">
        <v>5426</v>
      </c>
      <c r="K1074" s="3"/>
      <c r="L1074" s="86">
        <v>44028</v>
      </c>
      <c r="M1074" s="87"/>
      <c r="N1074" s="88"/>
      <c r="O1074" s="88">
        <v>1333.1276999991401</v>
      </c>
      <c r="P1074" s="89">
        <f t="shared" si="16"/>
        <v>0</v>
      </c>
      <c r="Q1074" s="86">
        <v>43843</v>
      </c>
      <c r="R1074" s="90"/>
      <c r="S1074" s="90">
        <v>27251.506575286901</v>
      </c>
      <c r="T1074" s="3"/>
      <c r="U1074" s="91"/>
      <c r="V1074" s="92"/>
      <c r="W1074" s="91">
        <v>7.0343442010198501E-2</v>
      </c>
      <c r="X1074" s="92"/>
      <c r="Y1074" s="91">
        <v>-5.7169360360639999E-2</v>
      </c>
      <c r="Z1074" s="92"/>
      <c r="AA1074" s="91">
        <v>0.16918290868139599</v>
      </c>
      <c r="AB1074" s="92"/>
      <c r="AC1074" s="91">
        <v>0.18303692623332601</v>
      </c>
      <c r="AD1074" s="92"/>
      <c r="AE1074" s="91">
        <v>0.18231725814635899</v>
      </c>
      <c r="AF1074" s="93"/>
      <c r="AG1074" s="91">
        <v>3.11346201597189E-2</v>
      </c>
      <c r="AH1074" s="92"/>
      <c r="AI1074" s="91">
        <v>-4.9725634662536296E-3</v>
      </c>
      <c r="AJ1074" s="92"/>
      <c r="AK1074" s="91">
        <v>0.25068700000149002</v>
      </c>
      <c r="AL1074" s="91">
        <v>2.2915627569091199E-2</v>
      </c>
      <c r="AM1074" s="92"/>
      <c r="AN1074" s="3"/>
      <c r="AO1074" s="94">
        <v>4.5221868616863503E-2</v>
      </c>
      <c r="AP1074" s="94">
        <v>-4.95524624903192E-2</v>
      </c>
      <c r="AQ1074" s="94">
        <v>0.102668355430069</v>
      </c>
      <c r="AR1074" s="94">
        <v>-0.13166828160872701</v>
      </c>
      <c r="AS1074" s="95">
        <v>7</v>
      </c>
      <c r="AT1074" s="95">
        <v>5</v>
      </c>
      <c r="AU1074" s="95">
        <v>9</v>
      </c>
      <c r="AV1074" s="96">
        <v>3</v>
      </c>
      <c r="AW1074" s="3"/>
      <c r="AX1074" s="97">
        <v>0.19190525556186899</v>
      </c>
      <c r="AY1074" s="98">
        <v>0.631189876449753</v>
      </c>
      <c r="AZ1074" s="98">
        <v>0.90531052343430896</v>
      </c>
      <c r="BA1074" s="98">
        <v>0.888724121059568</v>
      </c>
      <c r="BB1074" s="89">
        <v>1.9768326668636298E-2</v>
      </c>
      <c r="BC1074" s="99">
        <v>-26.662592038192098</v>
      </c>
      <c r="BD1074" s="86">
        <v>43843</v>
      </c>
      <c r="BE1074" s="86">
        <v>43910</v>
      </c>
      <c r="BF1074" s="95"/>
      <c r="BG1074" s="86"/>
      <c r="BH1074" s="3"/>
    </row>
    <row r="1075" spans="1:60" x14ac:dyDescent="0.25">
      <c r="A1075" s="3"/>
      <c r="B1075" s="81" t="s">
        <v>2083</v>
      </c>
      <c r="C1075" s="81" t="s">
        <v>5427</v>
      </c>
      <c r="D1075" s="81" t="s">
        <v>838</v>
      </c>
      <c r="E1075" s="82" t="s">
        <v>3455</v>
      </c>
      <c r="F1075" s="82" t="s">
        <v>1116</v>
      </c>
      <c r="G1075" s="83" t="s">
        <v>1122</v>
      </c>
      <c r="H1075" s="84" t="s">
        <v>1150</v>
      </c>
      <c r="I1075" s="85" t="s">
        <v>3480</v>
      </c>
      <c r="J1075" s="85" t="s">
        <v>1096</v>
      </c>
      <c r="K1075" s="3"/>
      <c r="L1075" s="86">
        <v>44028</v>
      </c>
      <c r="M1075" s="87"/>
      <c r="N1075" s="88"/>
      <c r="O1075" s="88">
        <v>1099.7133000008801</v>
      </c>
      <c r="P1075" s="89">
        <f t="shared" si="16"/>
        <v>0</v>
      </c>
      <c r="Q1075" s="86">
        <v>43843</v>
      </c>
      <c r="R1075" s="90"/>
      <c r="S1075" s="90">
        <v>5470.4595859375004</v>
      </c>
      <c r="T1075" s="3"/>
      <c r="U1075" s="91"/>
      <c r="V1075" s="92"/>
      <c r="W1075" s="91">
        <v>0</v>
      </c>
      <c r="X1075" s="92"/>
      <c r="Y1075" s="91">
        <v>-3.03648211602194E-2</v>
      </c>
      <c r="Z1075" s="92"/>
      <c r="AA1075" s="91">
        <v>5.43283564293233E-2</v>
      </c>
      <c r="AB1075" s="92"/>
      <c r="AC1075" s="91">
        <v>3.9839468316131402E-2</v>
      </c>
      <c r="AD1075" s="92"/>
      <c r="AE1075" s="91"/>
      <c r="AF1075" s="93"/>
      <c r="AG1075" s="91">
        <v>0</v>
      </c>
      <c r="AH1075" s="92"/>
      <c r="AI1075" s="91">
        <v>2.4261905233288399E-2</v>
      </c>
      <c r="AJ1075" s="92"/>
      <c r="AK1075" s="91">
        <v>2.9392722030024701E-2</v>
      </c>
      <c r="AL1075" s="91">
        <v>1.16550117236329E-2</v>
      </c>
      <c r="AM1075" s="92"/>
      <c r="AN1075" s="3"/>
      <c r="AO1075" s="94">
        <v>1.6662825453749999E-2</v>
      </c>
      <c r="AP1075" s="94">
        <v>-1.4005168584844799E-2</v>
      </c>
      <c r="AQ1075" s="94">
        <v>2.27296705797926E-2</v>
      </c>
      <c r="AR1075" s="94">
        <v>0</v>
      </c>
      <c r="AS1075" s="95">
        <v>4</v>
      </c>
      <c r="AT1075" s="95">
        <v>0</v>
      </c>
      <c r="AU1075" s="95">
        <v>7</v>
      </c>
      <c r="AV1075" s="96">
        <v>5</v>
      </c>
      <c r="AW1075" s="3"/>
      <c r="AX1075" s="97">
        <v>4.95028508782707E-2</v>
      </c>
      <c r="AY1075" s="98">
        <v>0.54891236791263498</v>
      </c>
      <c r="AZ1075" s="98">
        <v>0.62914231273862198</v>
      </c>
      <c r="BA1075" s="98">
        <v>0.98130787834452304</v>
      </c>
      <c r="BB1075" s="89">
        <v>5.1281314322113797E-3</v>
      </c>
      <c r="BC1075" s="99">
        <v>-4.8415527938341301</v>
      </c>
      <c r="BD1075" s="86">
        <v>43843</v>
      </c>
      <c r="BE1075" s="86">
        <v>43864</v>
      </c>
      <c r="BF1075" s="95"/>
      <c r="BG1075" s="86"/>
      <c r="BH1075" s="3"/>
    </row>
    <row r="1076" spans="1:60" x14ac:dyDescent="0.25">
      <c r="A1076" s="3"/>
      <c r="B1076" s="81" t="s">
        <v>2084</v>
      </c>
      <c r="C1076" s="81" t="s">
        <v>5428</v>
      </c>
      <c r="D1076" s="81" t="s">
        <v>839</v>
      </c>
      <c r="E1076" s="82" t="s">
        <v>1161</v>
      </c>
      <c r="F1076" s="82" t="s">
        <v>1116</v>
      </c>
      <c r="G1076" s="83" t="s">
        <v>1120</v>
      </c>
      <c r="H1076" s="84" t="s">
        <v>1139</v>
      </c>
      <c r="I1076" s="85" t="s">
        <v>3480</v>
      </c>
      <c r="J1076" s="85" t="s">
        <v>5429</v>
      </c>
      <c r="K1076" s="3"/>
      <c r="L1076" s="86">
        <v>44028</v>
      </c>
      <c r="M1076" s="87"/>
      <c r="N1076" s="88"/>
      <c r="O1076" s="88">
        <v>2372.5626999996598</v>
      </c>
      <c r="P1076" s="89">
        <f t="shared" si="16"/>
        <v>0</v>
      </c>
      <c r="Q1076" s="86">
        <v>43836</v>
      </c>
      <c r="R1076" s="90"/>
      <c r="S1076" s="90">
        <v>2076408.8066054699</v>
      </c>
      <c r="T1076" s="3"/>
      <c r="U1076" s="91"/>
      <c r="V1076" s="92"/>
      <c r="W1076" s="91">
        <v>3.4683120749832597E-2</v>
      </c>
      <c r="X1076" s="92"/>
      <c r="Y1076" s="91">
        <v>-0.29155741663183998</v>
      </c>
      <c r="Z1076" s="92"/>
      <c r="AA1076" s="91">
        <v>-0.21856640597980001</v>
      </c>
      <c r="AB1076" s="92"/>
      <c r="AC1076" s="91">
        <v>-8.1480837312556106E-2</v>
      </c>
      <c r="AD1076" s="92"/>
      <c r="AE1076" s="91">
        <v>-0.13642449974766399</v>
      </c>
      <c r="AF1076" s="93"/>
      <c r="AG1076" s="91">
        <v>1.7658151171417599E-2</v>
      </c>
      <c r="AH1076" s="92"/>
      <c r="AI1076" s="91">
        <v>-0.274471315313422</v>
      </c>
      <c r="AJ1076" s="92"/>
      <c r="AK1076" s="91">
        <v>5.9776957441499703E-2</v>
      </c>
      <c r="AL1076" s="91">
        <v>3.6163763288641301E-3</v>
      </c>
      <c r="AM1076" s="92"/>
      <c r="AN1076" s="3"/>
      <c r="AO1076" s="94">
        <v>6.3709337473483202E-2</v>
      </c>
      <c r="AP1076" s="94">
        <v>-8.9065182049089406E-2</v>
      </c>
      <c r="AQ1076" s="94">
        <v>8.8180381901183894E-2</v>
      </c>
      <c r="AR1076" s="94">
        <v>-0.35730987272749198</v>
      </c>
      <c r="AS1076" s="95">
        <v>9</v>
      </c>
      <c r="AT1076" s="95">
        <v>3</v>
      </c>
      <c r="AU1076" s="95">
        <v>7</v>
      </c>
      <c r="AV1076" s="96">
        <v>5</v>
      </c>
      <c r="AW1076" s="3"/>
      <c r="AX1076" s="97">
        <v>0.28054492798255498</v>
      </c>
      <c r="AY1076" s="98">
        <v>-0.77937164557624805</v>
      </c>
      <c r="AZ1076" s="98">
        <v>-0.17486672971927</v>
      </c>
      <c r="BA1076" s="98">
        <v>-1.0102381439246499</v>
      </c>
      <c r="BB1076" s="89">
        <v>2.8664631621868501E-2</v>
      </c>
      <c r="BC1076" s="99">
        <v>-48.041023320518399</v>
      </c>
      <c r="BD1076" s="86">
        <v>43836</v>
      </c>
      <c r="BE1076" s="86">
        <v>43910</v>
      </c>
      <c r="BF1076" s="95"/>
      <c r="BG1076" s="86"/>
      <c r="BH1076" s="3"/>
    </row>
    <row r="1077" spans="1:60" x14ac:dyDescent="0.25">
      <c r="A1077" s="3"/>
      <c r="B1077" s="81" t="s">
        <v>261</v>
      </c>
      <c r="C1077" s="81" t="s">
        <v>5430</v>
      </c>
      <c r="D1077" s="81" t="s">
        <v>839</v>
      </c>
      <c r="E1077" s="82" t="s">
        <v>1249</v>
      </c>
      <c r="F1077" s="82" t="s">
        <v>1116</v>
      </c>
      <c r="G1077" s="83" t="s">
        <v>1120</v>
      </c>
      <c r="H1077" s="84" t="s">
        <v>1139</v>
      </c>
      <c r="I1077" s="85" t="s">
        <v>3480</v>
      </c>
      <c r="J1077" s="85" t="s">
        <v>1096</v>
      </c>
      <c r="K1077" s="3"/>
      <c r="L1077" s="86">
        <v>44028</v>
      </c>
      <c r="M1077" s="87"/>
      <c r="N1077" s="88"/>
      <c r="O1077" s="88">
        <v>2759.36659999937</v>
      </c>
      <c r="P1077" s="89">
        <f t="shared" si="16"/>
        <v>0</v>
      </c>
      <c r="Q1077" s="86">
        <v>43836</v>
      </c>
      <c r="R1077" s="90"/>
      <c r="S1077" s="90">
        <v>801671.79705371102</v>
      </c>
      <c r="T1077" s="3"/>
      <c r="U1077" s="91"/>
      <c r="V1077" s="92"/>
      <c r="W1077" s="91">
        <v>3.4838037139706998E-2</v>
      </c>
      <c r="X1077" s="92"/>
      <c r="Y1077" s="91">
        <v>-0.29089488471625402</v>
      </c>
      <c r="Z1077" s="92"/>
      <c r="AA1077" s="91">
        <v>-0.21709008084231801</v>
      </c>
      <c r="AB1077" s="92"/>
      <c r="AC1077" s="91">
        <v>-7.4715302271215506E-2</v>
      </c>
      <c r="AD1077" s="92"/>
      <c r="AE1077" s="91">
        <v>-0.124338101154572</v>
      </c>
      <c r="AF1077" s="93"/>
      <c r="AG1077" s="91">
        <v>1.7742223893947098E-2</v>
      </c>
      <c r="AH1077" s="92"/>
      <c r="AI1077" s="91">
        <v>-0.27372901361464802</v>
      </c>
      <c r="AJ1077" s="92"/>
      <c r="AK1077" s="91">
        <v>0.19159226998832299</v>
      </c>
      <c r="AL1077" s="91">
        <v>1.09584976235055E-2</v>
      </c>
      <c r="AM1077" s="92"/>
      <c r="AN1077" s="3"/>
      <c r="AO1077" s="94">
        <v>6.3714824127600905E-2</v>
      </c>
      <c r="AP1077" s="94">
        <v>-8.9060454172868106E-2</v>
      </c>
      <c r="AQ1077" s="94">
        <v>8.8349038173037103E-2</v>
      </c>
      <c r="AR1077" s="94">
        <v>-0.35720696748001501</v>
      </c>
      <c r="AS1077" s="95">
        <v>9</v>
      </c>
      <c r="AT1077" s="95">
        <v>3</v>
      </c>
      <c r="AU1077" s="95">
        <v>7</v>
      </c>
      <c r="AV1077" s="96">
        <v>5</v>
      </c>
      <c r="AW1077" s="3"/>
      <c r="AX1077" s="97">
        <v>0.28054449984367202</v>
      </c>
      <c r="AY1077" s="98">
        <v>-0.77437279998685005</v>
      </c>
      <c r="AZ1077" s="98">
        <v>-0.17077995454769701</v>
      </c>
      <c r="BA1077" s="98">
        <v>-1.0039856342846201</v>
      </c>
      <c r="BB1077" s="89">
        <v>2.86647753083525E-2</v>
      </c>
      <c r="BC1077" s="99">
        <v>-48.021161812997903</v>
      </c>
      <c r="BD1077" s="86">
        <v>43836</v>
      </c>
      <c r="BE1077" s="86">
        <v>43910</v>
      </c>
      <c r="BF1077" s="95"/>
      <c r="BG1077" s="86"/>
      <c r="BH1077" s="3"/>
    </row>
    <row r="1078" spans="1:60" x14ac:dyDescent="0.25">
      <c r="A1078" s="3"/>
      <c r="B1078" s="81" t="s">
        <v>2085</v>
      </c>
      <c r="C1078" s="81" t="s">
        <v>5431</v>
      </c>
      <c r="D1078" s="81" t="s">
        <v>839</v>
      </c>
      <c r="E1078" s="82" t="s">
        <v>1250</v>
      </c>
      <c r="F1078" s="82" t="s">
        <v>1116</v>
      </c>
      <c r="G1078" s="83" t="s">
        <v>1120</v>
      </c>
      <c r="H1078" s="84" t="s">
        <v>1139</v>
      </c>
      <c r="I1078" s="85" t="s">
        <v>3480</v>
      </c>
      <c r="J1078" s="85" t="s">
        <v>5432</v>
      </c>
      <c r="K1078" s="3"/>
      <c r="L1078" s="86">
        <v>44028</v>
      </c>
      <c r="M1078" s="87"/>
      <c r="N1078" s="88"/>
      <c r="O1078" s="88">
        <v>1233.3842999991</v>
      </c>
      <c r="P1078" s="89">
        <f t="shared" si="16"/>
        <v>0</v>
      </c>
      <c r="Q1078" s="86">
        <v>43836</v>
      </c>
      <c r="R1078" s="90"/>
      <c r="S1078" s="90">
        <v>3088443.0902148401</v>
      </c>
      <c r="T1078" s="3"/>
      <c r="U1078" s="91"/>
      <c r="V1078" s="92"/>
      <c r="W1078" s="91">
        <v>3.4288879989617299E-2</v>
      </c>
      <c r="X1078" s="92"/>
      <c r="Y1078" s="91">
        <v>-0.29324004695808997</v>
      </c>
      <c r="Z1078" s="92"/>
      <c r="AA1078" s="91">
        <v>-0.22230921949551</v>
      </c>
      <c r="AB1078" s="92"/>
      <c r="AC1078" s="91"/>
      <c r="AD1078" s="92"/>
      <c r="AE1078" s="91"/>
      <c r="AF1078" s="93"/>
      <c r="AG1078" s="91">
        <v>1.7444129816794898E-2</v>
      </c>
      <c r="AH1078" s="92"/>
      <c r="AI1078" s="91">
        <v>-0.27635611748875799</v>
      </c>
      <c r="AJ1078" s="92"/>
      <c r="AK1078" s="91">
        <v>-0.13484745039575499</v>
      </c>
      <c r="AL1078" s="91">
        <v>-7.8246831317301299E-2</v>
      </c>
      <c r="AM1078" s="92"/>
      <c r="AN1078" s="3"/>
      <c r="AO1078" s="94">
        <v>6.3695345652377E-2</v>
      </c>
      <c r="AP1078" s="94">
        <v>-8.9077164133486805E-2</v>
      </c>
      <c r="AQ1078" s="94">
        <v>8.7751717917853994E-2</v>
      </c>
      <c r="AR1078" s="94">
        <v>-0.35757159477158001</v>
      </c>
      <c r="AS1078" s="95">
        <v>9</v>
      </c>
      <c r="AT1078" s="95">
        <v>3</v>
      </c>
      <c r="AU1078" s="95">
        <v>7</v>
      </c>
      <c r="AV1078" s="96">
        <v>5</v>
      </c>
      <c r="AW1078" s="3"/>
      <c r="AX1078" s="97">
        <v>0.28054608476843002</v>
      </c>
      <c r="AY1078" s="98">
        <v>-0.79204637385737398</v>
      </c>
      <c r="AZ1078" s="98">
        <v>-0.185229102567746</v>
      </c>
      <c r="BA1078" s="98">
        <v>-1.02607647855984</v>
      </c>
      <c r="BB1078" s="89">
        <v>2.86642717138238E-2</v>
      </c>
      <c r="BC1078" s="99">
        <v>-48.0915072454954</v>
      </c>
      <c r="BD1078" s="86">
        <v>43836</v>
      </c>
      <c r="BE1078" s="86">
        <v>43910</v>
      </c>
      <c r="BF1078" s="95"/>
      <c r="BG1078" s="86"/>
      <c r="BH1078" s="3"/>
    </row>
    <row r="1079" spans="1:60" x14ac:dyDescent="0.25">
      <c r="A1079" s="3"/>
      <c r="B1079" s="81" t="s">
        <v>2086</v>
      </c>
      <c r="C1079" s="81" t="s">
        <v>5433</v>
      </c>
      <c r="D1079" s="81" t="s">
        <v>839</v>
      </c>
      <c r="E1079" s="82" t="s">
        <v>1163</v>
      </c>
      <c r="F1079" s="82" t="s">
        <v>1116</v>
      </c>
      <c r="G1079" s="83" t="s">
        <v>1120</v>
      </c>
      <c r="H1079" s="84" t="s">
        <v>1139</v>
      </c>
      <c r="I1079" s="85" t="s">
        <v>3480</v>
      </c>
      <c r="J1079" s="85" t="s">
        <v>5434</v>
      </c>
      <c r="K1079" s="3"/>
      <c r="L1079" s="86">
        <v>44028</v>
      </c>
      <c r="M1079" s="87"/>
      <c r="N1079" s="88"/>
      <c r="O1079" s="88">
        <v>1297.13739999942</v>
      </c>
      <c r="P1079" s="89">
        <f t="shared" si="16"/>
        <v>0</v>
      </c>
      <c r="Q1079" s="86">
        <v>43836</v>
      </c>
      <c r="R1079" s="90"/>
      <c r="S1079" s="90">
        <v>10131.1216872559</v>
      </c>
      <c r="T1079" s="3"/>
      <c r="U1079" s="91"/>
      <c r="V1079" s="92"/>
      <c r="W1079" s="91">
        <v>3.6236278339856702E-2</v>
      </c>
      <c r="X1079" s="92"/>
      <c r="Y1079" s="91">
        <v>-0.28490231556963402</v>
      </c>
      <c r="Z1079" s="92"/>
      <c r="AA1079" s="91">
        <v>-0.20367015335796201</v>
      </c>
      <c r="AB1079" s="92"/>
      <c r="AC1079" s="91">
        <v>-4.2639765821149901E-2</v>
      </c>
      <c r="AD1079" s="92"/>
      <c r="AE1079" s="91">
        <v>-7.8679507334527402E-2</v>
      </c>
      <c r="AF1079" s="93"/>
      <c r="AG1079" s="91">
        <v>1.85005003313563E-2</v>
      </c>
      <c r="AH1079" s="92"/>
      <c r="AI1079" s="91">
        <v>-0.26701179053547103</v>
      </c>
      <c r="AJ1079" s="92"/>
      <c r="AK1079" s="91">
        <v>-9.4847299999819404E-2</v>
      </c>
      <c r="AL1079" s="91">
        <v>-8.2104319135396508E-3</v>
      </c>
      <c r="AM1079" s="92"/>
      <c r="AN1079" s="3"/>
      <c r="AO1079" s="94">
        <v>6.3764364394955905E-2</v>
      </c>
      <c r="AP1079" s="94">
        <v>-8.9017933583818404E-2</v>
      </c>
      <c r="AQ1079" s="94">
        <v>8.98676441138377E-2</v>
      </c>
      <c r="AR1079" s="94">
        <v>-0.35628013681620402</v>
      </c>
      <c r="AS1079" s="95">
        <v>9</v>
      </c>
      <c r="AT1079" s="95">
        <v>3</v>
      </c>
      <c r="AU1079" s="95">
        <v>7</v>
      </c>
      <c r="AV1079" s="96">
        <v>5</v>
      </c>
      <c r="AW1079" s="3"/>
      <c r="AX1079" s="97">
        <v>0.28054152292345003</v>
      </c>
      <c r="AY1079" s="98">
        <v>-0.72894574104429899</v>
      </c>
      <c r="AZ1079" s="98">
        <v>-0.13364690677280999</v>
      </c>
      <c r="BA1079" s="98">
        <v>-0.94701631973566702</v>
      </c>
      <c r="BB1079" s="89">
        <v>2.8666165017093601E-2</v>
      </c>
      <c r="BC1079" s="99">
        <v>-47.841793783707502</v>
      </c>
      <c r="BD1079" s="86">
        <v>43836</v>
      </c>
      <c r="BE1079" s="86">
        <v>43910</v>
      </c>
      <c r="BF1079" s="95"/>
      <c r="BG1079" s="86"/>
      <c r="BH1079" s="3"/>
    </row>
    <row r="1080" spans="1:60" x14ac:dyDescent="0.25">
      <c r="A1080" s="3"/>
      <c r="B1080" s="81" t="s">
        <v>2087</v>
      </c>
      <c r="C1080" s="81" t="s">
        <v>5435</v>
      </c>
      <c r="D1080" s="81" t="s">
        <v>839</v>
      </c>
      <c r="E1080" s="82" t="s">
        <v>3455</v>
      </c>
      <c r="F1080" s="82" t="s">
        <v>1116</v>
      </c>
      <c r="G1080" s="83" t="s">
        <v>1120</v>
      </c>
      <c r="H1080" s="84" t="s">
        <v>1139</v>
      </c>
      <c r="I1080" s="85" t="s">
        <v>3480</v>
      </c>
      <c r="J1080" s="85" t="s">
        <v>1096</v>
      </c>
      <c r="K1080" s="3"/>
      <c r="L1080" s="86">
        <v>44028</v>
      </c>
      <c r="M1080" s="87"/>
      <c r="N1080" s="88"/>
      <c r="O1080" s="88"/>
      <c r="P1080" s="89" t="str">
        <f t="shared" si="16"/>
        <v/>
      </c>
      <c r="Q1080" s="86"/>
      <c r="R1080" s="90"/>
      <c r="S1080" s="90"/>
      <c r="T1080" s="3"/>
      <c r="U1080" s="91"/>
      <c r="V1080" s="92"/>
      <c r="W1080" s="91">
        <v>3.77038930218987E-2</v>
      </c>
      <c r="X1080" s="92"/>
      <c r="Y1080" s="91">
        <v>-0.27854904408275599</v>
      </c>
      <c r="Z1080" s="92"/>
      <c r="AA1080" s="91"/>
      <c r="AB1080" s="92"/>
      <c r="AC1080" s="91"/>
      <c r="AD1080" s="92"/>
      <c r="AE1080" s="91"/>
      <c r="AF1080" s="93"/>
      <c r="AG1080" s="91">
        <v>1.9296263950309402E-2</v>
      </c>
      <c r="AH1080" s="92"/>
      <c r="AI1080" s="91">
        <v>-0.259885456182819</v>
      </c>
      <c r="AJ1080" s="92"/>
      <c r="AK1080" s="91">
        <v>-0.22462033898307701</v>
      </c>
      <c r="AL1080" s="91">
        <v>-0.29286765497818101</v>
      </c>
      <c r="AM1080" s="92"/>
      <c r="AN1080" s="3"/>
      <c r="AO1080" s="94">
        <v>6.3816280457103899E-2</v>
      </c>
      <c r="AP1080" s="94">
        <v>-8.8973598492011696E-2</v>
      </c>
      <c r="AQ1080" s="94">
        <v>9.1467194106371594E-2</v>
      </c>
      <c r="AR1080" s="94">
        <v>-0.35530391946842399</v>
      </c>
      <c r="AS1080" s="95"/>
      <c r="AT1080" s="95"/>
      <c r="AU1080" s="95"/>
      <c r="AV1080" s="96"/>
      <c r="AW1080" s="3"/>
      <c r="AX1080" s="97"/>
      <c r="AY1080" s="98"/>
      <c r="AZ1080" s="98"/>
      <c r="BA1080" s="98"/>
      <c r="BB1080" s="89"/>
      <c r="BC1080" s="99">
        <v>-47.653061379096499</v>
      </c>
      <c r="BD1080" s="86">
        <v>43836</v>
      </c>
      <c r="BE1080" s="86">
        <v>43910</v>
      </c>
      <c r="BF1080" s="95"/>
      <c r="BG1080" s="86"/>
      <c r="BH1080" s="3"/>
    </row>
    <row r="1081" spans="1:60" x14ac:dyDescent="0.25">
      <c r="A1081" s="3"/>
      <c r="B1081" s="81" t="s">
        <v>2088</v>
      </c>
      <c r="C1081" s="81" t="s">
        <v>5436</v>
      </c>
      <c r="D1081" s="81" t="s">
        <v>840</v>
      </c>
      <c r="E1081" s="82" t="s">
        <v>1161</v>
      </c>
      <c r="F1081" s="82" t="s">
        <v>1116</v>
      </c>
      <c r="G1081" s="83" t="s">
        <v>1120</v>
      </c>
      <c r="H1081" s="84" t="s">
        <v>1128</v>
      </c>
      <c r="I1081" s="85" t="s">
        <v>3480</v>
      </c>
      <c r="J1081" s="85" t="s">
        <v>5437</v>
      </c>
      <c r="K1081" s="3"/>
      <c r="L1081" s="86">
        <v>44028</v>
      </c>
      <c r="M1081" s="87"/>
      <c r="N1081" s="88"/>
      <c r="O1081" s="88">
        <v>1070.3168000001499</v>
      </c>
      <c r="P1081" s="89">
        <f t="shared" si="16"/>
        <v>0</v>
      </c>
      <c r="Q1081" s="86">
        <v>43756</v>
      </c>
      <c r="R1081" s="90"/>
      <c r="S1081" s="90">
        <v>4150215.1193906302</v>
      </c>
      <c r="T1081" s="3"/>
      <c r="U1081" s="91"/>
      <c r="V1081" s="92"/>
      <c r="W1081" s="91">
        <v>9.7981018552672997E-3</v>
      </c>
      <c r="X1081" s="92"/>
      <c r="Y1081" s="91">
        <v>-0.213709780449863</v>
      </c>
      <c r="Z1081" s="92"/>
      <c r="AA1081" s="91">
        <v>-0.25440837895352197</v>
      </c>
      <c r="AB1081" s="92"/>
      <c r="AC1081" s="91">
        <v>-0.34002834632177797</v>
      </c>
      <c r="AD1081" s="92"/>
      <c r="AE1081" s="91">
        <v>-0.33759824701410301</v>
      </c>
      <c r="AF1081" s="93"/>
      <c r="AG1081" s="91">
        <v>1.9080905303780999E-2</v>
      </c>
      <c r="AH1081" s="92"/>
      <c r="AI1081" s="91">
        <v>-0.18059569907462</v>
      </c>
      <c r="AJ1081" s="92"/>
      <c r="AK1081" s="91">
        <v>-0.21221520000020999</v>
      </c>
      <c r="AL1081" s="91">
        <v>-1.53806560892917E-2</v>
      </c>
      <c r="AM1081" s="92"/>
      <c r="AN1081" s="3"/>
      <c r="AO1081" s="94">
        <v>8.0702043722412797E-2</v>
      </c>
      <c r="AP1081" s="94">
        <v>-0.14101813109751701</v>
      </c>
      <c r="AQ1081" s="94">
        <v>0.13383697191966301</v>
      </c>
      <c r="AR1081" s="94">
        <v>-0.16277387745765701</v>
      </c>
      <c r="AS1081" s="95">
        <v>5</v>
      </c>
      <c r="AT1081" s="95">
        <v>7</v>
      </c>
      <c r="AU1081" s="95">
        <v>2</v>
      </c>
      <c r="AV1081" s="96">
        <v>10</v>
      </c>
      <c r="AW1081" s="3"/>
      <c r="AX1081" s="97">
        <v>0.34922655339934899</v>
      </c>
      <c r="AY1081" s="98">
        <v>-0.61611090305086702</v>
      </c>
      <c r="AZ1081" s="98">
        <v>-2.9699580892047401</v>
      </c>
      <c r="BA1081" s="98">
        <v>-0.81200093208008195</v>
      </c>
      <c r="BB1081" s="89">
        <v>3.54311361159853E-2</v>
      </c>
      <c r="BC1081" s="99">
        <v>-45.346162930421997</v>
      </c>
      <c r="BD1081" s="86">
        <v>43756</v>
      </c>
      <c r="BE1081" s="86">
        <v>43914</v>
      </c>
      <c r="BF1081" s="95"/>
      <c r="BG1081" s="86"/>
      <c r="BH1081" s="3"/>
    </row>
    <row r="1082" spans="1:60" x14ac:dyDescent="0.25">
      <c r="A1082" s="3"/>
      <c r="B1082" s="81" t="s">
        <v>262</v>
      </c>
      <c r="C1082" s="81" t="s">
        <v>5438</v>
      </c>
      <c r="D1082" s="81" t="s">
        <v>840</v>
      </c>
      <c r="E1082" s="82" t="s">
        <v>1249</v>
      </c>
      <c r="F1082" s="82" t="s">
        <v>1116</v>
      </c>
      <c r="G1082" s="83" t="s">
        <v>1120</v>
      </c>
      <c r="H1082" s="84" t="s">
        <v>1128</v>
      </c>
      <c r="I1082" s="85" t="s">
        <v>3480</v>
      </c>
      <c r="J1082" s="85" t="s">
        <v>1096</v>
      </c>
      <c r="K1082" s="3"/>
      <c r="L1082" s="86">
        <v>44028</v>
      </c>
      <c r="M1082" s="87"/>
      <c r="N1082" s="88"/>
      <c r="O1082" s="88">
        <v>1078.39519999921</v>
      </c>
      <c r="P1082" s="89">
        <f t="shared" si="16"/>
        <v>0</v>
      </c>
      <c r="Q1082" s="86">
        <v>43756</v>
      </c>
      <c r="R1082" s="90"/>
      <c r="S1082" s="90">
        <v>564496.77332812501</v>
      </c>
      <c r="T1082" s="3"/>
      <c r="U1082" s="91"/>
      <c r="V1082" s="92"/>
      <c r="W1082" s="91">
        <v>1.02542127679044E-2</v>
      </c>
      <c r="X1082" s="92"/>
      <c r="Y1082" s="91">
        <v>-0.21149002401682099</v>
      </c>
      <c r="Z1082" s="92"/>
      <c r="AA1082" s="91">
        <v>-0.25015225492476001</v>
      </c>
      <c r="AB1082" s="92"/>
      <c r="AC1082" s="91">
        <v>-0.33253186099580501</v>
      </c>
      <c r="AD1082" s="92"/>
      <c r="AE1082" s="91">
        <v>-0.32624434492376198</v>
      </c>
      <c r="AF1082" s="93"/>
      <c r="AG1082" s="91">
        <v>1.93349372893863E-2</v>
      </c>
      <c r="AH1082" s="92"/>
      <c r="AI1082" s="91">
        <v>-0.178064859935257</v>
      </c>
      <c r="AJ1082" s="92"/>
      <c r="AK1082" s="91">
        <v>-0.20289700000023</v>
      </c>
      <c r="AL1082" s="91">
        <v>-1.4628001798882901E-2</v>
      </c>
      <c r="AM1082" s="92"/>
      <c r="AN1082" s="3"/>
      <c r="AO1082" s="94">
        <v>8.0718947565474097E-2</v>
      </c>
      <c r="AP1082" s="94">
        <v>-0.14097797857903099</v>
      </c>
      <c r="AQ1082" s="94">
        <v>0.134366814989335</v>
      </c>
      <c r="AR1082" s="94">
        <v>-0.16236949505138901</v>
      </c>
      <c r="AS1082" s="95">
        <v>5</v>
      </c>
      <c r="AT1082" s="95">
        <v>7</v>
      </c>
      <c r="AU1082" s="95">
        <v>2</v>
      </c>
      <c r="AV1082" s="96">
        <v>10</v>
      </c>
      <c r="AW1082" s="3"/>
      <c r="AX1082" s="97">
        <v>0.349203365897993</v>
      </c>
      <c r="AY1082" s="98">
        <v>-0.60385970306470005</v>
      </c>
      <c r="AZ1082" s="98">
        <v>-2.7528191759956799</v>
      </c>
      <c r="BA1082" s="98">
        <v>-0.796313222685058</v>
      </c>
      <c r="BB1082" s="89">
        <v>3.5429711877004597E-2</v>
      </c>
      <c r="BC1082" s="99">
        <v>-45.211328833771397</v>
      </c>
      <c r="BD1082" s="86">
        <v>43756</v>
      </c>
      <c r="BE1082" s="86">
        <v>43914</v>
      </c>
      <c r="BF1082" s="95"/>
      <c r="BG1082" s="86"/>
      <c r="BH1082" s="3"/>
    </row>
    <row r="1083" spans="1:60" x14ac:dyDescent="0.25">
      <c r="A1083" s="3"/>
      <c r="B1083" s="81" t="s">
        <v>2089</v>
      </c>
      <c r="C1083" s="81" t="s">
        <v>5439</v>
      </c>
      <c r="D1083" s="81" t="s">
        <v>840</v>
      </c>
      <c r="E1083" s="82" t="s">
        <v>1250</v>
      </c>
      <c r="F1083" s="82" t="s">
        <v>1116</v>
      </c>
      <c r="G1083" s="83" t="s">
        <v>1120</v>
      </c>
      <c r="H1083" s="84" t="s">
        <v>1128</v>
      </c>
      <c r="I1083" s="85" t="s">
        <v>3480</v>
      </c>
      <c r="J1083" s="85" t="s">
        <v>5440</v>
      </c>
      <c r="K1083" s="3"/>
      <c r="L1083" s="86">
        <v>44028</v>
      </c>
      <c r="M1083" s="87"/>
      <c r="N1083" s="88"/>
      <c r="O1083" s="88">
        <v>944.86209999956202</v>
      </c>
      <c r="P1083" s="89">
        <f t="shared" si="16"/>
        <v>0</v>
      </c>
      <c r="Q1083" s="86">
        <v>43756</v>
      </c>
      <c r="R1083" s="90"/>
      <c r="S1083" s="90">
        <v>3505233.3092890601</v>
      </c>
      <c r="T1083" s="3"/>
      <c r="U1083" s="91"/>
      <c r="V1083" s="92"/>
      <c r="W1083" s="91">
        <v>9.7980466052831599E-3</v>
      </c>
      <c r="X1083" s="92"/>
      <c r="Y1083" s="91">
        <v>-0.21370979732106199</v>
      </c>
      <c r="Z1083" s="92"/>
      <c r="AA1083" s="91">
        <v>-0.25440838883689099</v>
      </c>
      <c r="AB1083" s="92"/>
      <c r="AC1083" s="91"/>
      <c r="AD1083" s="92"/>
      <c r="AE1083" s="91"/>
      <c r="AF1083" s="93"/>
      <c r="AG1083" s="91">
        <v>1.9080921847489701E-2</v>
      </c>
      <c r="AH1083" s="92"/>
      <c r="AI1083" s="91">
        <v>-0.18059566979529301</v>
      </c>
      <c r="AJ1083" s="92"/>
      <c r="AK1083" s="91">
        <v>-0.30170490516058601</v>
      </c>
      <c r="AL1083" s="91">
        <v>-0.182906167080509</v>
      </c>
      <c r="AM1083" s="92"/>
      <c r="AN1083" s="3"/>
      <c r="AO1083" s="94">
        <v>8.0702112598373801E-2</v>
      </c>
      <c r="AP1083" s="94">
        <v>-0.14101802784803999</v>
      </c>
      <c r="AQ1083" s="94">
        <v>0.13383708060428001</v>
      </c>
      <c r="AR1083" s="94">
        <v>-0.162773983940424</v>
      </c>
      <c r="AS1083" s="95">
        <v>5</v>
      </c>
      <c r="AT1083" s="95">
        <v>7</v>
      </c>
      <c r="AU1083" s="95">
        <v>2</v>
      </c>
      <c r="AV1083" s="96">
        <v>10</v>
      </c>
      <c r="AW1083" s="3"/>
      <c r="AX1083" s="97">
        <v>0.34922659716103199</v>
      </c>
      <c r="AY1083" s="98">
        <v>-0.61611019907559195</v>
      </c>
      <c r="AZ1083" s="98">
        <v>-2.9699468805629299</v>
      </c>
      <c r="BA1083" s="98">
        <v>-0.81200011058081101</v>
      </c>
      <c r="BB1083" s="89">
        <v>3.5431141830267701E-2</v>
      </c>
      <c r="BC1083" s="99">
        <v>-45.346172737714397</v>
      </c>
      <c r="BD1083" s="86">
        <v>43756</v>
      </c>
      <c r="BE1083" s="86">
        <v>43914</v>
      </c>
      <c r="BF1083" s="95"/>
      <c r="BG1083" s="86"/>
      <c r="BH1083" s="3"/>
    </row>
    <row r="1084" spans="1:60" x14ac:dyDescent="0.25">
      <c r="A1084" s="3"/>
      <c r="B1084" s="81" t="s">
        <v>2090</v>
      </c>
      <c r="C1084" s="81" t="s">
        <v>5441</v>
      </c>
      <c r="D1084" s="81" t="s">
        <v>840</v>
      </c>
      <c r="E1084" s="82" t="s">
        <v>1163</v>
      </c>
      <c r="F1084" s="82" t="s">
        <v>1116</v>
      </c>
      <c r="G1084" s="83" t="s">
        <v>1120</v>
      </c>
      <c r="H1084" s="84" t="s">
        <v>1128</v>
      </c>
      <c r="I1084" s="85" t="s">
        <v>3480</v>
      </c>
      <c r="J1084" s="85" t="s">
        <v>5442</v>
      </c>
      <c r="K1084" s="3"/>
      <c r="L1084" s="86">
        <v>44028</v>
      </c>
      <c r="M1084" s="87"/>
      <c r="N1084" s="88"/>
      <c r="O1084" s="88">
        <v>1144.3233000002799</v>
      </c>
      <c r="P1084" s="89">
        <f t="shared" si="16"/>
        <v>0</v>
      </c>
      <c r="Q1084" s="86">
        <v>43756</v>
      </c>
      <c r="R1084" s="90"/>
      <c r="S1084" s="90">
        <v>2151621.6623203098</v>
      </c>
      <c r="T1084" s="3"/>
      <c r="U1084" s="91"/>
      <c r="V1084" s="92"/>
      <c r="W1084" s="91">
        <v>1.2486802263083499E-2</v>
      </c>
      <c r="X1084" s="92"/>
      <c r="Y1084" s="91">
        <v>-0.200551171378756</v>
      </c>
      <c r="Z1084" s="92"/>
      <c r="AA1084" s="91">
        <v>-0.22900010106968699</v>
      </c>
      <c r="AB1084" s="92"/>
      <c r="AC1084" s="91">
        <v>-0.29388796208048001</v>
      </c>
      <c r="AD1084" s="92"/>
      <c r="AE1084" s="91">
        <v>-0.26632173445163099</v>
      </c>
      <c r="AF1084" s="93"/>
      <c r="AG1084" s="91">
        <v>2.0577182220222302E-2</v>
      </c>
      <c r="AH1084" s="92"/>
      <c r="AI1084" s="91">
        <v>-0.16558325041201899</v>
      </c>
      <c r="AJ1084" s="92"/>
      <c r="AK1084" s="91">
        <v>-0.136457600000576</v>
      </c>
      <c r="AL1084" s="91">
        <v>-1.1426750997088699E-2</v>
      </c>
      <c r="AM1084" s="92"/>
      <c r="AN1084" s="3"/>
      <c r="AO1084" s="94">
        <v>8.08013734203996E-2</v>
      </c>
      <c r="AP1084" s="94">
        <v>-0.140781826705352</v>
      </c>
      <c r="AQ1084" s="94">
        <v>0.136960292065924</v>
      </c>
      <c r="AR1084" s="94">
        <v>-0.160390584064007</v>
      </c>
      <c r="AS1084" s="95">
        <v>5</v>
      </c>
      <c r="AT1084" s="95">
        <v>7</v>
      </c>
      <c r="AU1084" s="95">
        <v>4</v>
      </c>
      <c r="AV1084" s="96">
        <v>8</v>
      </c>
      <c r="AW1084" s="3"/>
      <c r="AX1084" s="97">
        <v>0.34909175221400801</v>
      </c>
      <c r="AY1084" s="98">
        <v>-0.54298688097969705</v>
      </c>
      <c r="AZ1084" s="98">
        <v>-1.6746290328956099</v>
      </c>
      <c r="BA1084" s="98">
        <v>-0.71805845065318896</v>
      </c>
      <c r="BB1084" s="89">
        <v>3.54229274710815E-2</v>
      </c>
      <c r="BC1084" s="99">
        <v>-44.5475679818774</v>
      </c>
      <c r="BD1084" s="86">
        <v>43756</v>
      </c>
      <c r="BE1084" s="86">
        <v>43914</v>
      </c>
      <c r="BF1084" s="95"/>
      <c r="BG1084" s="86"/>
      <c r="BH1084" s="3"/>
    </row>
    <row r="1085" spans="1:60" x14ac:dyDescent="0.25">
      <c r="A1085" s="3"/>
      <c r="B1085" s="81" t="s">
        <v>2091</v>
      </c>
      <c r="C1085" s="81" t="s">
        <v>5443</v>
      </c>
      <c r="D1085" s="81" t="s">
        <v>840</v>
      </c>
      <c r="E1085" s="82" t="s">
        <v>1164</v>
      </c>
      <c r="F1085" s="82" t="s">
        <v>1116</v>
      </c>
      <c r="G1085" s="83" t="s">
        <v>1120</v>
      </c>
      <c r="H1085" s="84" t="s">
        <v>1128</v>
      </c>
      <c r="I1085" s="85" t="s">
        <v>3480</v>
      </c>
      <c r="J1085" s="85" t="s">
        <v>5444</v>
      </c>
      <c r="K1085" s="3"/>
      <c r="L1085" s="86">
        <v>44028</v>
      </c>
      <c r="M1085" s="87"/>
      <c r="N1085" s="88"/>
      <c r="O1085" s="88">
        <v>966.05910000018798</v>
      </c>
      <c r="P1085" s="89">
        <f t="shared" si="16"/>
        <v>0</v>
      </c>
      <c r="Q1085" s="86">
        <v>43756</v>
      </c>
      <c r="R1085" s="90"/>
      <c r="S1085" s="90">
        <v>8145667.6841718797</v>
      </c>
      <c r="T1085" s="3"/>
      <c r="U1085" s="91"/>
      <c r="V1085" s="92"/>
      <c r="W1085" s="91">
        <v>1.26347996338154E-2</v>
      </c>
      <c r="X1085" s="92"/>
      <c r="Y1085" s="91">
        <v>-0.19982158679253201</v>
      </c>
      <c r="Z1085" s="92"/>
      <c r="AA1085" s="91">
        <v>-0.22735926513181801</v>
      </c>
      <c r="AB1085" s="92"/>
      <c r="AC1085" s="91"/>
      <c r="AD1085" s="92"/>
      <c r="AE1085" s="91"/>
      <c r="AF1085" s="93"/>
      <c r="AG1085" s="91">
        <v>2.0659436413552602E-2</v>
      </c>
      <c r="AH1085" s="92"/>
      <c r="AI1085" s="91">
        <v>-0.16475159177672999</v>
      </c>
      <c r="AJ1085" s="92"/>
      <c r="AK1085" s="91">
        <v>-0.270025799999421</v>
      </c>
      <c r="AL1085" s="91">
        <v>-0.18109602509503001</v>
      </c>
      <c r="AM1085" s="92"/>
      <c r="AN1085" s="3"/>
      <c r="AO1085" s="94">
        <v>8.0806019466835993E-2</v>
      </c>
      <c r="AP1085" s="94">
        <v>-0.140768740872736</v>
      </c>
      <c r="AQ1085" s="94">
        <v>0.13713218430537399</v>
      </c>
      <c r="AR1085" s="94">
        <v>-0.16025935868208799</v>
      </c>
      <c r="AS1085" s="95">
        <v>5</v>
      </c>
      <c r="AT1085" s="95">
        <v>7</v>
      </c>
      <c r="AU1085" s="95">
        <v>4</v>
      </c>
      <c r="AV1085" s="96">
        <v>8</v>
      </c>
      <c r="AW1085" s="3"/>
      <c r="AX1085" s="97">
        <v>0.34908558901341202</v>
      </c>
      <c r="AY1085" s="98">
        <v>-0.53825008168041699</v>
      </c>
      <c r="AZ1085" s="98">
        <v>-1.59105249076674</v>
      </c>
      <c r="BA1085" s="98">
        <v>-0.71193759262678202</v>
      </c>
      <c r="BB1085" s="89">
        <v>3.54225938456511E-2</v>
      </c>
      <c r="BC1085" s="99">
        <v>-44.506769823900001</v>
      </c>
      <c r="BD1085" s="86">
        <v>43756</v>
      </c>
      <c r="BE1085" s="86">
        <v>43914</v>
      </c>
      <c r="BF1085" s="95"/>
      <c r="BG1085" s="86"/>
      <c r="BH1085" s="3"/>
    </row>
    <row r="1086" spans="1:60" x14ac:dyDescent="0.25">
      <c r="A1086" s="3"/>
      <c r="B1086" s="81" t="s">
        <v>2092</v>
      </c>
      <c r="C1086" s="81" t="s">
        <v>5445</v>
      </c>
      <c r="D1086" s="81" t="s">
        <v>840</v>
      </c>
      <c r="E1086" s="82" t="s">
        <v>3455</v>
      </c>
      <c r="F1086" s="82" t="s">
        <v>1116</v>
      </c>
      <c r="G1086" s="83" t="s">
        <v>1120</v>
      </c>
      <c r="H1086" s="84" t="s">
        <v>1128</v>
      </c>
      <c r="I1086" s="85" t="s">
        <v>3480</v>
      </c>
      <c r="J1086" s="85" t="s">
        <v>1096</v>
      </c>
      <c r="K1086" s="3"/>
      <c r="L1086" s="86">
        <v>44028</v>
      </c>
      <c r="M1086" s="87"/>
      <c r="N1086" s="88"/>
      <c r="O1086" s="88">
        <v>954.04580000042904</v>
      </c>
      <c r="P1086" s="89">
        <f t="shared" si="16"/>
        <v>0</v>
      </c>
      <c r="Q1086" s="86">
        <v>43756</v>
      </c>
      <c r="R1086" s="90"/>
      <c r="S1086" s="90">
        <v>1550290.2303007799</v>
      </c>
      <c r="T1086" s="3"/>
      <c r="U1086" s="91"/>
      <c r="V1086" s="92"/>
      <c r="W1086" s="91">
        <v>1.2650702665268901E-2</v>
      </c>
      <c r="X1086" s="92"/>
      <c r="Y1086" s="91">
        <v>-0.199743379754073</v>
      </c>
      <c r="Z1086" s="92"/>
      <c r="AA1086" s="91">
        <v>-0.22742636495502699</v>
      </c>
      <c r="AB1086" s="92"/>
      <c r="AC1086" s="91">
        <v>-0.291429005499522</v>
      </c>
      <c r="AD1086" s="92"/>
      <c r="AE1086" s="91"/>
      <c r="AF1086" s="93"/>
      <c r="AG1086" s="91">
        <v>2.0668237628342499E-2</v>
      </c>
      <c r="AH1086" s="92"/>
      <c r="AI1086" s="91">
        <v>-0.16466094178409499</v>
      </c>
      <c r="AJ1086" s="92"/>
      <c r="AK1086" s="91">
        <v>-0.28354474829044202</v>
      </c>
      <c r="AL1086" s="91">
        <v>-0.10706688451507899</v>
      </c>
      <c r="AM1086" s="92"/>
      <c r="AN1086" s="3"/>
      <c r="AO1086" s="94">
        <v>8.0807400112535094E-2</v>
      </c>
      <c r="AP1086" s="94">
        <v>-0.140767465670215</v>
      </c>
      <c r="AQ1086" s="94">
        <v>0.137150673977885</v>
      </c>
      <c r="AR1086" s="94">
        <v>-0.16024546807690099</v>
      </c>
      <c r="AS1086" s="95">
        <v>5</v>
      </c>
      <c r="AT1086" s="95">
        <v>7</v>
      </c>
      <c r="AU1086" s="95">
        <v>4</v>
      </c>
      <c r="AV1086" s="96">
        <v>8</v>
      </c>
      <c r="AW1086" s="3"/>
      <c r="AX1086" s="97">
        <v>0.35061202152050103</v>
      </c>
      <c r="AY1086" s="98">
        <v>-0.52790634857956298</v>
      </c>
      <c r="AZ1086" s="98">
        <v>-1.6349471429275599</v>
      </c>
      <c r="BA1086" s="98">
        <v>-0.69793560834386903</v>
      </c>
      <c r="BB1086" s="89">
        <v>3.5572502913164501E-2</v>
      </c>
      <c r="BC1086" s="99">
        <v>-44.498597446829102</v>
      </c>
      <c r="BD1086" s="86">
        <v>43756</v>
      </c>
      <c r="BE1086" s="86">
        <v>43914</v>
      </c>
      <c r="BF1086" s="95"/>
      <c r="BG1086" s="86"/>
      <c r="BH1086" s="3"/>
    </row>
    <row r="1087" spans="1:60" x14ac:dyDescent="0.25">
      <c r="A1087" s="3"/>
      <c r="B1087" s="81" t="s">
        <v>2093</v>
      </c>
      <c r="C1087" s="81" t="s">
        <v>5446</v>
      </c>
      <c r="D1087" s="81" t="s">
        <v>841</v>
      </c>
      <c r="E1087" s="82" t="s">
        <v>1161</v>
      </c>
      <c r="F1087" s="82" t="s">
        <v>1116</v>
      </c>
      <c r="G1087" s="83" t="s">
        <v>1125</v>
      </c>
      <c r="H1087" s="84" t="s">
        <v>1145</v>
      </c>
      <c r="I1087" s="85" t="s">
        <v>3651</v>
      </c>
      <c r="J1087" s="85" t="s">
        <v>5447</v>
      </c>
      <c r="K1087" s="3"/>
      <c r="L1087" s="86">
        <v>44028</v>
      </c>
      <c r="M1087" s="87"/>
      <c r="N1087" s="88"/>
      <c r="O1087" s="88">
        <v>1053.71918600053</v>
      </c>
      <c r="P1087" s="89">
        <f t="shared" si="16"/>
        <v>0</v>
      </c>
      <c r="Q1087" s="86">
        <v>43910</v>
      </c>
      <c r="R1087" s="90"/>
      <c r="S1087" s="90">
        <v>13185850.1369844</v>
      </c>
      <c r="T1087" s="3"/>
      <c r="U1087" s="91"/>
      <c r="V1087" s="92"/>
      <c r="W1087" s="91">
        <v>1.14226709956711E-2</v>
      </c>
      <c r="X1087" s="92"/>
      <c r="Y1087" s="91">
        <v>2.5244245378417001E-2</v>
      </c>
      <c r="Z1087" s="92"/>
      <c r="AA1087" s="91">
        <v>0.17818975776579499</v>
      </c>
      <c r="AB1087" s="92"/>
      <c r="AC1087" s="91">
        <v>0.26729072709160401</v>
      </c>
      <c r="AD1087" s="92"/>
      <c r="AE1087" s="91">
        <v>0.26871387222869098</v>
      </c>
      <c r="AF1087" s="93"/>
      <c r="AG1087" s="91">
        <v>-3.4819569585124603E-2</v>
      </c>
      <c r="AH1087" s="92"/>
      <c r="AI1087" s="91">
        <v>6.5343644664608305E-2</v>
      </c>
      <c r="AJ1087" s="92"/>
      <c r="AK1087" s="91">
        <v>0.76484618907445101</v>
      </c>
      <c r="AL1087" s="91">
        <v>4.6448283846984899E-2</v>
      </c>
      <c r="AM1087" s="92"/>
      <c r="AN1087" s="3"/>
      <c r="AO1087" s="94">
        <v>3.6642842656874598E-2</v>
      </c>
      <c r="AP1087" s="94">
        <v>-2.32229524754075E-2</v>
      </c>
      <c r="AQ1087" s="94">
        <v>0.142101950476063</v>
      </c>
      <c r="AR1087" s="94">
        <v>-0.100079150145612</v>
      </c>
      <c r="AS1087" s="95">
        <v>8</v>
      </c>
      <c r="AT1087" s="95">
        <v>4</v>
      </c>
      <c r="AU1087" s="95">
        <v>7</v>
      </c>
      <c r="AV1087" s="96">
        <v>5</v>
      </c>
      <c r="AW1087" s="3"/>
      <c r="AX1087" s="97">
        <v>0.13684619588937499</v>
      </c>
      <c r="AY1087" s="98">
        <v>1.04270557265954</v>
      </c>
      <c r="AZ1087" s="98">
        <v>0.96411592640106403</v>
      </c>
      <c r="BA1087" s="98">
        <v>1.6381555451480401</v>
      </c>
      <c r="BB1087" s="89">
        <v>1.41629659228238E-2</v>
      </c>
      <c r="BC1087" s="99">
        <v>-11.605721488725999</v>
      </c>
      <c r="BD1087" s="86">
        <v>43910</v>
      </c>
      <c r="BE1087" s="86">
        <v>43990</v>
      </c>
      <c r="BF1087" s="95"/>
      <c r="BG1087" s="86"/>
      <c r="BH1087" s="3"/>
    </row>
    <row r="1088" spans="1:60" x14ac:dyDescent="0.25">
      <c r="A1088" s="3"/>
      <c r="B1088" s="81" t="s">
        <v>263</v>
      </c>
      <c r="C1088" s="81" t="s">
        <v>5448</v>
      </c>
      <c r="D1088" s="81" t="s">
        <v>841</v>
      </c>
      <c r="E1088" s="82" t="s">
        <v>1234</v>
      </c>
      <c r="F1088" s="82" t="s">
        <v>1116</v>
      </c>
      <c r="G1088" s="83" t="s">
        <v>1125</v>
      </c>
      <c r="H1088" s="84" t="s">
        <v>1145</v>
      </c>
      <c r="I1088" s="85" t="s">
        <v>3651</v>
      </c>
      <c r="J1088" s="85" t="s">
        <v>1096</v>
      </c>
      <c r="K1088" s="3"/>
      <c r="L1088" s="86">
        <v>44028</v>
      </c>
      <c r="M1088" s="87"/>
      <c r="N1088" s="88"/>
      <c r="O1088" s="88">
        <v>927.449920999818</v>
      </c>
      <c r="P1088" s="89">
        <f t="shared" si="16"/>
        <v>0</v>
      </c>
      <c r="Q1088" s="86">
        <v>43910</v>
      </c>
      <c r="R1088" s="90"/>
      <c r="S1088" s="90">
        <v>443371.99594775401</v>
      </c>
      <c r="T1088" s="3"/>
      <c r="U1088" s="91"/>
      <c r="V1088" s="92"/>
      <c r="W1088" s="91">
        <v>1.1539526221895399E-2</v>
      </c>
      <c r="X1088" s="92"/>
      <c r="Y1088" s="91">
        <v>2.6033007467049198E-2</v>
      </c>
      <c r="Z1088" s="92"/>
      <c r="AA1088" s="91">
        <v>0.17998308631096699</v>
      </c>
      <c r="AB1088" s="92"/>
      <c r="AC1088" s="91">
        <v>0.26979688012390401</v>
      </c>
      <c r="AD1088" s="92"/>
      <c r="AE1088" s="91">
        <v>0.27074037983053101</v>
      </c>
      <c r="AF1088" s="93"/>
      <c r="AG1088" s="91">
        <v>-3.4718813332801801E-2</v>
      </c>
      <c r="AH1088" s="92"/>
      <c r="AI1088" s="91">
        <v>6.6135248211139697E-2</v>
      </c>
      <c r="AJ1088" s="92"/>
      <c r="AK1088" s="91">
        <v>0.688124213365372</v>
      </c>
      <c r="AL1088" s="91">
        <v>4.2737620053230799E-2</v>
      </c>
      <c r="AM1088" s="92"/>
      <c r="AN1088" s="3"/>
      <c r="AO1088" s="94">
        <v>3.6556978096996297E-2</v>
      </c>
      <c r="AP1088" s="94">
        <v>-2.32485763444856E-2</v>
      </c>
      <c r="AQ1088" s="94">
        <v>0.14213257344090399</v>
      </c>
      <c r="AR1088" s="94">
        <v>-9.9872562296659501E-2</v>
      </c>
      <c r="AS1088" s="95">
        <v>8</v>
      </c>
      <c r="AT1088" s="95">
        <v>4</v>
      </c>
      <c r="AU1088" s="95">
        <v>7</v>
      </c>
      <c r="AV1088" s="96">
        <v>5</v>
      </c>
      <c r="AW1088" s="3"/>
      <c r="AX1088" s="97">
        <v>0.13685897444636799</v>
      </c>
      <c r="AY1088" s="98">
        <v>1.05510372174649</v>
      </c>
      <c r="AZ1088" s="98">
        <v>0.96973535434062796</v>
      </c>
      <c r="BA1088" s="98">
        <v>1.65816713866479</v>
      </c>
      <c r="BB1088" s="89">
        <v>1.4164195136909301E-2</v>
      </c>
      <c r="BC1088" s="99">
        <v>-11.572116355804599</v>
      </c>
      <c r="BD1088" s="86">
        <v>43910</v>
      </c>
      <c r="BE1088" s="86">
        <v>43990</v>
      </c>
      <c r="BF1088" s="95"/>
      <c r="BG1088" s="86"/>
      <c r="BH1088" s="3"/>
    </row>
    <row r="1089" spans="1:60" x14ac:dyDescent="0.25">
      <c r="A1089" s="3"/>
      <c r="B1089" s="81" t="s">
        <v>8779</v>
      </c>
      <c r="C1089" s="81" t="s">
        <v>8798</v>
      </c>
      <c r="D1089" s="81" t="s">
        <v>841</v>
      </c>
      <c r="E1089" s="82" t="s">
        <v>1250</v>
      </c>
      <c r="F1089" s="82" t="s">
        <v>1116</v>
      </c>
      <c r="G1089" s="83" t="s">
        <v>1125</v>
      </c>
      <c r="H1089" s="84" t="s">
        <v>1145</v>
      </c>
      <c r="I1089" s="85" t="s">
        <v>3651</v>
      </c>
      <c r="J1089" s="85" t="s">
        <v>1096</v>
      </c>
      <c r="K1089" s="3"/>
      <c r="L1089" s="86">
        <v>44028</v>
      </c>
      <c r="M1089" s="87"/>
      <c r="N1089" s="88"/>
      <c r="O1089" s="88"/>
      <c r="P1089" s="89" t="str">
        <f t="shared" si="16"/>
        <v/>
      </c>
      <c r="Q1089" s="86"/>
      <c r="R1089" s="90"/>
      <c r="S1089" s="90"/>
      <c r="T1089" s="3"/>
      <c r="U1089" s="91"/>
      <c r="V1089" s="92"/>
      <c r="W1089" s="91"/>
      <c r="X1089" s="92"/>
      <c r="Y1089" s="91"/>
      <c r="Z1089" s="92"/>
      <c r="AA1089" s="91"/>
      <c r="AB1089" s="92"/>
      <c r="AC1089" s="91"/>
      <c r="AD1089" s="92"/>
      <c r="AE1089" s="91"/>
      <c r="AF1089" s="93"/>
      <c r="AG1089" s="91"/>
      <c r="AH1089" s="92"/>
      <c r="AI1089" s="91"/>
      <c r="AJ1089" s="92"/>
      <c r="AK1089" s="91">
        <v>0</v>
      </c>
      <c r="AL1089" s="91">
        <v>0</v>
      </c>
      <c r="AM1089" s="92"/>
      <c r="AN1089" s="3"/>
      <c r="AO1089" s="94">
        <v>0</v>
      </c>
      <c r="AP1089" s="94">
        <v>0</v>
      </c>
      <c r="AQ1089" s="94"/>
      <c r="AR1089" s="94"/>
      <c r="AS1089" s="95"/>
      <c r="AT1089" s="95"/>
      <c r="AU1089" s="95"/>
      <c r="AV1089" s="96"/>
      <c r="AW1089" s="3"/>
      <c r="AX1089" s="97"/>
      <c r="AY1089" s="98"/>
      <c r="AZ1089" s="98"/>
      <c r="BA1089" s="98"/>
      <c r="BB1089" s="89"/>
      <c r="BC1089" s="99">
        <v>0</v>
      </c>
      <c r="BD1089" s="86">
        <v>44027</v>
      </c>
      <c r="BE1089" s="86"/>
      <c r="BF1089" s="95"/>
      <c r="BG1089" s="86"/>
      <c r="BH1089" s="3"/>
    </row>
    <row r="1090" spans="1:60" x14ac:dyDescent="0.25">
      <c r="A1090" s="3"/>
      <c r="B1090" s="81" t="s">
        <v>2094</v>
      </c>
      <c r="C1090" s="81" t="s">
        <v>5449</v>
      </c>
      <c r="D1090" s="81" t="s">
        <v>841</v>
      </c>
      <c r="E1090" s="82" t="s">
        <v>1163</v>
      </c>
      <c r="F1090" s="82" t="s">
        <v>1116</v>
      </c>
      <c r="G1090" s="83" t="s">
        <v>1125</v>
      </c>
      <c r="H1090" s="84" t="s">
        <v>1145</v>
      </c>
      <c r="I1090" s="85" t="s">
        <v>3651</v>
      </c>
      <c r="J1090" s="85" t="s">
        <v>5450</v>
      </c>
      <c r="K1090" s="3"/>
      <c r="L1090" s="86">
        <v>44028</v>
      </c>
      <c r="M1090" s="87"/>
      <c r="N1090" s="88"/>
      <c r="O1090" s="88">
        <v>972164.08070278203</v>
      </c>
      <c r="P1090" s="89">
        <f t="shared" si="16"/>
        <v>0</v>
      </c>
      <c r="Q1090" s="86">
        <v>43910</v>
      </c>
      <c r="R1090" s="90"/>
      <c r="S1090" s="90">
        <v>8994674.3904999997</v>
      </c>
      <c r="T1090" s="3"/>
      <c r="U1090" s="91"/>
      <c r="V1090" s="92"/>
      <c r="W1090" s="91">
        <v>1.15026691055391E-2</v>
      </c>
      <c r="X1090" s="92"/>
      <c r="Y1090" s="91">
        <v>2.5996529619078501E-2</v>
      </c>
      <c r="Z1090" s="92"/>
      <c r="AA1090" s="91">
        <v>0.179917242765368</v>
      </c>
      <c r="AB1090" s="92"/>
      <c r="AC1090" s="91">
        <v>0.26975453941297001</v>
      </c>
      <c r="AD1090" s="92"/>
      <c r="AE1090" s="91">
        <v>0.27145607518294101</v>
      </c>
      <c r="AF1090" s="93"/>
      <c r="AG1090" s="91">
        <v>-3.4753537771393901E-2</v>
      </c>
      <c r="AH1090" s="92"/>
      <c r="AI1090" s="91">
        <v>6.6139673366706106E-2</v>
      </c>
      <c r="AJ1090" s="92"/>
      <c r="AK1090" s="91">
        <v>0.76943954336456999</v>
      </c>
      <c r="AL1090" s="91">
        <v>4.66657030901843E-2</v>
      </c>
      <c r="AM1090" s="92"/>
      <c r="AN1090" s="3"/>
      <c r="AO1090" s="94">
        <v>3.6626719869673301E-2</v>
      </c>
      <c r="AP1090" s="94">
        <v>-2.32370706926304E-2</v>
      </c>
      <c r="AQ1090" s="94">
        <v>0.142212115633884</v>
      </c>
      <c r="AR1090" s="94">
        <v>-9.9894545134738999E-2</v>
      </c>
      <c r="AS1090" s="95">
        <v>8</v>
      </c>
      <c r="AT1090" s="95">
        <v>4</v>
      </c>
      <c r="AU1090" s="95">
        <v>7</v>
      </c>
      <c r="AV1090" s="96">
        <v>5</v>
      </c>
      <c r="AW1090" s="3"/>
      <c r="AX1090" s="97">
        <v>0.13683059218645199</v>
      </c>
      <c r="AY1090" s="98">
        <v>1.05459350734964</v>
      </c>
      <c r="AZ1090" s="98">
        <v>0.96955745143895899</v>
      </c>
      <c r="BA1090" s="98">
        <v>1.6575332299216801</v>
      </c>
      <c r="BB1090" s="89">
        <v>1.41613721566864E-2</v>
      </c>
      <c r="BC1090" s="99">
        <v>-11.576587416944699</v>
      </c>
      <c r="BD1090" s="86">
        <v>43910</v>
      </c>
      <c r="BE1090" s="86">
        <v>43990</v>
      </c>
      <c r="BF1090" s="95"/>
      <c r="BG1090" s="86"/>
      <c r="BH1090" s="3"/>
    </row>
    <row r="1091" spans="1:60" x14ac:dyDescent="0.25">
      <c r="A1091" s="3"/>
      <c r="B1091" s="81" t="s">
        <v>2095</v>
      </c>
      <c r="C1091" s="81" t="s">
        <v>5451</v>
      </c>
      <c r="D1091" s="81" t="s">
        <v>841</v>
      </c>
      <c r="E1091" s="82" t="s">
        <v>1164</v>
      </c>
      <c r="F1091" s="82" t="s">
        <v>1116</v>
      </c>
      <c r="G1091" s="83" t="s">
        <v>1125</v>
      </c>
      <c r="H1091" s="84" t="s">
        <v>1145</v>
      </c>
      <c r="I1091" s="85" t="s">
        <v>3651</v>
      </c>
      <c r="J1091" s="85" t="s">
        <v>5452</v>
      </c>
      <c r="K1091" s="3"/>
      <c r="L1091" s="86">
        <v>44028</v>
      </c>
      <c r="M1091" s="87"/>
      <c r="N1091" s="88"/>
      <c r="O1091" s="88">
        <v>1054.1531009990699</v>
      </c>
      <c r="P1091" s="89">
        <f t="shared" si="16"/>
        <v>0</v>
      </c>
      <c r="Q1091" s="86">
        <v>43910</v>
      </c>
      <c r="R1091" s="90"/>
      <c r="S1091" s="90">
        <v>3173772.2260156302</v>
      </c>
      <c r="T1091" s="3"/>
      <c r="U1091" s="91"/>
      <c r="V1091" s="92"/>
      <c r="W1091" s="91">
        <v>1.1588382410991501E-2</v>
      </c>
      <c r="X1091" s="92"/>
      <c r="Y1091" s="91">
        <v>2.66759816622653E-2</v>
      </c>
      <c r="Z1091" s="92"/>
      <c r="AA1091" s="91">
        <v>0.18151192691235299</v>
      </c>
      <c r="AB1091" s="92"/>
      <c r="AC1091" s="91">
        <v>0.27320909600908599</v>
      </c>
      <c r="AD1091" s="92"/>
      <c r="AE1091" s="91">
        <v>0.27570949921937399</v>
      </c>
      <c r="AF1091" s="93"/>
      <c r="AG1091" s="91">
        <v>-3.4740515009616502E-2</v>
      </c>
      <c r="AH1091" s="92"/>
      <c r="AI1091" s="91">
        <v>6.6919634440637296E-2</v>
      </c>
      <c r="AJ1091" s="92"/>
      <c r="AK1091" s="91">
        <v>0.77156350143021002</v>
      </c>
      <c r="AL1091" s="91">
        <v>4.6766061799644397E-2</v>
      </c>
      <c r="AM1091" s="92"/>
      <c r="AN1091" s="3"/>
      <c r="AO1091" s="94">
        <v>3.6642892477175303E-2</v>
      </c>
      <c r="AP1091" s="94">
        <v>-2.3222670853101601E-2</v>
      </c>
      <c r="AQ1091" s="94">
        <v>0.142292294545769</v>
      </c>
      <c r="AR1091" s="94">
        <v>-9.9780965928366605E-2</v>
      </c>
      <c r="AS1091" s="95">
        <v>8</v>
      </c>
      <c r="AT1091" s="95">
        <v>4</v>
      </c>
      <c r="AU1091" s="95">
        <v>7</v>
      </c>
      <c r="AV1091" s="96">
        <v>5</v>
      </c>
      <c r="AW1091" s="3"/>
      <c r="AX1091" s="97">
        <v>0.13680794347703301</v>
      </c>
      <c r="AY1091" s="98">
        <v>1.06460077962038</v>
      </c>
      <c r="AZ1091" s="98">
        <v>0.97405428651381998</v>
      </c>
      <c r="BA1091" s="98">
        <v>1.6742909934782799</v>
      </c>
      <c r="BB1091" s="89">
        <v>1.41591119655277E-2</v>
      </c>
      <c r="BC1091" s="99">
        <v>-11.547769283584801</v>
      </c>
      <c r="BD1091" s="86">
        <v>43910</v>
      </c>
      <c r="BE1091" s="86">
        <v>43990</v>
      </c>
      <c r="BF1091" s="95"/>
      <c r="BG1091" s="86"/>
      <c r="BH1091" s="3"/>
    </row>
    <row r="1092" spans="1:60" x14ac:dyDescent="0.25">
      <c r="A1092" s="3"/>
      <c r="B1092" s="81" t="s">
        <v>2096</v>
      </c>
      <c r="C1092" s="81" t="s">
        <v>5453</v>
      </c>
      <c r="D1092" s="81" t="s">
        <v>841</v>
      </c>
      <c r="E1092" s="82" t="s">
        <v>3455</v>
      </c>
      <c r="F1092" s="82" t="s">
        <v>1116</v>
      </c>
      <c r="G1092" s="83" t="s">
        <v>1125</v>
      </c>
      <c r="H1092" s="84" t="s">
        <v>1145</v>
      </c>
      <c r="I1092" s="85" t="s">
        <v>3651</v>
      </c>
      <c r="J1092" s="85" t="s">
        <v>1096</v>
      </c>
      <c r="K1092" s="3"/>
      <c r="L1092" s="86">
        <v>44028</v>
      </c>
      <c r="M1092" s="87"/>
      <c r="N1092" s="88"/>
      <c r="O1092" s="88"/>
      <c r="P1092" s="89" t="str">
        <f t="shared" si="16"/>
        <v/>
      </c>
      <c r="Q1092" s="86"/>
      <c r="R1092" s="90"/>
      <c r="S1092" s="90"/>
      <c r="T1092" s="3"/>
      <c r="U1092" s="91"/>
      <c r="V1092" s="92"/>
      <c r="W1092" s="91">
        <v>1.1557487618119901E-2</v>
      </c>
      <c r="X1092" s="92"/>
      <c r="Y1092" s="91">
        <v>2.4859614437446002E-2</v>
      </c>
      <c r="Z1092" s="92"/>
      <c r="AA1092" s="91"/>
      <c r="AB1092" s="92"/>
      <c r="AC1092" s="91"/>
      <c r="AD1092" s="92"/>
      <c r="AE1092" s="91"/>
      <c r="AF1092" s="93"/>
      <c r="AG1092" s="91">
        <v>-3.4611643633070302E-2</v>
      </c>
      <c r="AH1092" s="92"/>
      <c r="AI1092" s="91">
        <v>6.5053424359575701E-2</v>
      </c>
      <c r="AJ1092" s="92"/>
      <c r="AK1092" s="91">
        <v>-3.3650962086539901E-3</v>
      </c>
      <c r="AL1092" s="91">
        <v>-4.9842095259009503E-3</v>
      </c>
      <c r="AM1092" s="92"/>
      <c r="AN1092" s="3"/>
      <c r="AO1092" s="94">
        <v>2.72231179460505E-2</v>
      </c>
      <c r="AP1092" s="94">
        <v>-2.22997477630997E-2</v>
      </c>
      <c r="AQ1092" s="94">
        <v>7.3024335602894994E-2</v>
      </c>
      <c r="AR1092" s="94">
        <v>-9.9803893093921903E-2</v>
      </c>
      <c r="AS1092" s="95"/>
      <c r="AT1092" s="95"/>
      <c r="AU1092" s="95"/>
      <c r="AV1092" s="96"/>
      <c r="AW1092" s="3"/>
      <c r="AX1092" s="97"/>
      <c r="AY1092" s="98"/>
      <c r="AZ1092" s="98"/>
      <c r="BA1092" s="98"/>
      <c r="BB1092" s="89"/>
      <c r="BC1092" s="99">
        <v>-11.694895361244599</v>
      </c>
      <c r="BD1092" s="86">
        <v>43910</v>
      </c>
      <c r="BE1092" s="86">
        <v>43990</v>
      </c>
      <c r="BF1092" s="95"/>
      <c r="BG1092" s="86"/>
      <c r="BH1092" s="3"/>
    </row>
    <row r="1093" spans="1:60" x14ac:dyDescent="0.25">
      <c r="A1093" s="3"/>
      <c r="B1093" s="81" t="s">
        <v>2097</v>
      </c>
      <c r="C1093" s="81" t="s">
        <v>5454</v>
      </c>
      <c r="D1093" s="81" t="s">
        <v>842</v>
      </c>
      <c r="E1093" s="82" t="s">
        <v>1161</v>
      </c>
      <c r="F1093" s="82" t="s">
        <v>1116</v>
      </c>
      <c r="G1093" s="83" t="s">
        <v>1121</v>
      </c>
      <c r="H1093" s="84" t="s">
        <v>1129</v>
      </c>
      <c r="I1093" s="85" t="s">
        <v>3480</v>
      </c>
      <c r="J1093" s="85" t="s">
        <v>5455</v>
      </c>
      <c r="K1093" s="3"/>
      <c r="L1093" s="86">
        <v>44028</v>
      </c>
      <c r="M1093" s="87"/>
      <c r="N1093" s="88"/>
      <c r="O1093" s="88">
        <v>1319.87519999966</v>
      </c>
      <c r="P1093" s="89">
        <f t="shared" si="16"/>
        <v>0</v>
      </c>
      <c r="Q1093" s="86">
        <v>43882</v>
      </c>
      <c r="R1093" s="90"/>
      <c r="S1093" s="90">
        <v>1966492.51412305</v>
      </c>
      <c r="T1093" s="3"/>
      <c r="U1093" s="91"/>
      <c r="V1093" s="92"/>
      <c r="W1093" s="91">
        <v>3.4988882085599499E-2</v>
      </c>
      <c r="X1093" s="92"/>
      <c r="Y1093" s="91">
        <v>-2.4910490349611802E-2</v>
      </c>
      <c r="Z1093" s="92"/>
      <c r="AA1093" s="91">
        <v>0.17546663985733199</v>
      </c>
      <c r="AB1093" s="92"/>
      <c r="AC1093" s="91">
        <v>0.15693259939333101</v>
      </c>
      <c r="AD1093" s="92"/>
      <c r="AE1093" s="91">
        <v>0.140392817585962</v>
      </c>
      <c r="AF1093" s="93"/>
      <c r="AG1093" s="91">
        <v>5.0431179315637599E-3</v>
      </c>
      <c r="AH1093" s="92"/>
      <c r="AI1093" s="91">
        <v>1.6553923604078601E-2</v>
      </c>
      <c r="AJ1093" s="92"/>
      <c r="AK1093" s="91">
        <v>0.229978199999023</v>
      </c>
      <c r="AL1093" s="91">
        <v>1.4595236509194399E-2</v>
      </c>
      <c r="AM1093" s="92"/>
      <c r="AN1093" s="3"/>
      <c r="AO1093" s="94">
        <v>5.80664798453654E-2</v>
      </c>
      <c r="AP1093" s="94">
        <v>-5.2466283696048797E-2</v>
      </c>
      <c r="AQ1093" s="94">
        <v>0.12964868808383501</v>
      </c>
      <c r="AR1093" s="94">
        <v>-9.8366378396312903E-2</v>
      </c>
      <c r="AS1093" s="95">
        <v>8</v>
      </c>
      <c r="AT1093" s="95">
        <v>4</v>
      </c>
      <c r="AU1093" s="95">
        <v>7</v>
      </c>
      <c r="AV1093" s="96">
        <v>5</v>
      </c>
      <c r="AW1093" s="3"/>
      <c r="AX1093" s="97">
        <v>0.18926248439558499</v>
      </c>
      <c r="AY1093" s="98">
        <v>0.71702954161719401</v>
      </c>
      <c r="AZ1093" s="98">
        <v>1.00336224932289</v>
      </c>
      <c r="BA1093" s="98">
        <v>1.0499279472260199</v>
      </c>
      <c r="BB1093" s="89">
        <v>1.9546165057017801E-2</v>
      </c>
      <c r="BC1093" s="99">
        <v>-27.459505262289898</v>
      </c>
      <c r="BD1093" s="86">
        <v>43882</v>
      </c>
      <c r="BE1093" s="86">
        <v>43910</v>
      </c>
      <c r="BF1093" s="95"/>
      <c r="BG1093" s="86"/>
      <c r="BH1093" s="3"/>
    </row>
    <row r="1094" spans="1:60" x14ac:dyDescent="0.25">
      <c r="A1094" s="3"/>
      <c r="B1094" s="81" t="s">
        <v>264</v>
      </c>
      <c r="C1094" s="81" t="s">
        <v>5456</v>
      </c>
      <c r="D1094" s="81" t="s">
        <v>842</v>
      </c>
      <c r="E1094" s="82" t="s">
        <v>1249</v>
      </c>
      <c r="F1094" s="82" t="s">
        <v>1116</v>
      </c>
      <c r="G1094" s="83" t="s">
        <v>1121</v>
      </c>
      <c r="H1094" s="84" t="s">
        <v>1129</v>
      </c>
      <c r="I1094" s="85" t="s">
        <v>3480</v>
      </c>
      <c r="J1094" s="85" t="s">
        <v>1096</v>
      </c>
      <c r="K1094" s="3"/>
      <c r="L1094" s="86">
        <v>44028</v>
      </c>
      <c r="M1094" s="87"/>
      <c r="N1094" s="88"/>
      <c r="O1094" s="88">
        <v>1515.5942000001701</v>
      </c>
      <c r="P1094" s="89">
        <f t="shared" si="16"/>
        <v>0</v>
      </c>
      <c r="Q1094" s="86">
        <v>43882</v>
      </c>
      <c r="R1094" s="90"/>
      <c r="S1094" s="90">
        <v>1071750.2115293001</v>
      </c>
      <c r="T1094" s="3"/>
      <c r="U1094" s="91"/>
      <c r="V1094" s="92"/>
      <c r="W1094" s="91">
        <v>3.7239315601254902E-2</v>
      </c>
      <c r="X1094" s="92"/>
      <c r="Y1094" s="91">
        <v>-1.16016522415521E-2</v>
      </c>
      <c r="Z1094" s="92"/>
      <c r="AA1094" s="91">
        <v>0.208085881879088</v>
      </c>
      <c r="AB1094" s="92"/>
      <c r="AC1094" s="91">
        <v>0.22082024753035501</v>
      </c>
      <c r="AD1094" s="92"/>
      <c r="AE1094" s="91">
        <v>0.23533956838946299</v>
      </c>
      <c r="AF1094" s="93"/>
      <c r="AG1094" s="91">
        <v>6.2482140074280297E-3</v>
      </c>
      <c r="AH1094" s="92"/>
      <c r="AI1094" s="91">
        <v>3.1741589717057699E-2</v>
      </c>
      <c r="AJ1094" s="92"/>
      <c r="AK1094" s="91">
        <v>0.42789590000058503</v>
      </c>
      <c r="AL1094" s="91">
        <v>2.52475927736668E-2</v>
      </c>
      <c r="AM1094" s="92"/>
      <c r="AN1094" s="3"/>
      <c r="AO1094" s="94">
        <v>5.8145773755313698E-2</v>
      </c>
      <c r="AP1094" s="94">
        <v>-5.2395445914080498E-2</v>
      </c>
      <c r="AQ1094" s="94">
        <v>0.132196708258562</v>
      </c>
      <c r="AR1094" s="94">
        <v>-9.6270448491850402E-2</v>
      </c>
      <c r="AS1094" s="95">
        <v>9</v>
      </c>
      <c r="AT1094" s="95">
        <v>3</v>
      </c>
      <c r="AU1094" s="95">
        <v>7</v>
      </c>
      <c r="AV1094" s="96">
        <v>5</v>
      </c>
      <c r="AW1094" s="3"/>
      <c r="AX1094" s="97">
        <v>0.18932056669553299</v>
      </c>
      <c r="AY1094" s="98">
        <v>0.87426373076596098</v>
      </c>
      <c r="AZ1094" s="98">
        <v>1.1059146273710201</v>
      </c>
      <c r="BA1094" s="98">
        <v>1.2876850349184701</v>
      </c>
      <c r="BB1094" s="89">
        <v>1.9554151918400799E-2</v>
      </c>
      <c r="BC1094" s="99">
        <v>-27.307217195688299</v>
      </c>
      <c r="BD1094" s="86">
        <v>43882</v>
      </c>
      <c r="BE1094" s="86">
        <v>43910</v>
      </c>
      <c r="BF1094" s="95"/>
      <c r="BG1094" s="86"/>
      <c r="BH1094" s="3"/>
    </row>
    <row r="1095" spans="1:60" x14ac:dyDescent="0.25">
      <c r="A1095" s="3"/>
      <c r="B1095" s="81" t="s">
        <v>2098</v>
      </c>
      <c r="C1095" s="81" t="s">
        <v>5457</v>
      </c>
      <c r="D1095" s="81" t="s">
        <v>842</v>
      </c>
      <c r="E1095" s="82" t="s">
        <v>1250</v>
      </c>
      <c r="F1095" s="82" t="s">
        <v>1116</v>
      </c>
      <c r="G1095" s="83" t="s">
        <v>1121</v>
      </c>
      <c r="H1095" s="84" t="s">
        <v>1129</v>
      </c>
      <c r="I1095" s="85" t="s">
        <v>3480</v>
      </c>
      <c r="J1095" s="85" t="s">
        <v>5458</v>
      </c>
      <c r="K1095" s="3"/>
      <c r="L1095" s="86">
        <v>44028</v>
      </c>
      <c r="M1095" s="87"/>
      <c r="N1095" s="88"/>
      <c r="O1095" s="88">
        <v>1353.4883999992201</v>
      </c>
      <c r="P1095" s="89">
        <f t="shared" ref="P1095:P1158" si="17">IFERROR(N1095/O1095,"")</f>
        <v>0</v>
      </c>
      <c r="Q1095" s="86">
        <v>43882</v>
      </c>
      <c r="R1095" s="90"/>
      <c r="S1095" s="90">
        <v>7261360.23282813</v>
      </c>
      <c r="T1095" s="3"/>
      <c r="U1095" s="91"/>
      <c r="V1095" s="92"/>
      <c r="W1095" s="91">
        <v>3.50864414212992E-2</v>
      </c>
      <c r="X1095" s="92"/>
      <c r="Y1095" s="91">
        <v>-2.4336367173418701E-2</v>
      </c>
      <c r="Z1095" s="92"/>
      <c r="AA1095" s="91">
        <v>0.176864424935193</v>
      </c>
      <c r="AB1095" s="92"/>
      <c r="AC1095" s="91"/>
      <c r="AD1095" s="92"/>
      <c r="AE1095" s="91"/>
      <c r="AF1095" s="93"/>
      <c r="AG1095" s="91">
        <v>5.0954051366716201E-3</v>
      </c>
      <c r="AH1095" s="92"/>
      <c r="AI1095" s="91">
        <v>1.7208618610311501E-2</v>
      </c>
      <c r="AJ1095" s="92"/>
      <c r="AK1095" s="91">
        <v>0.26535960741602999</v>
      </c>
      <c r="AL1095" s="91">
        <v>0.14155109867540899</v>
      </c>
      <c r="AM1095" s="92"/>
      <c r="AN1095" s="3"/>
      <c r="AO1095" s="94">
        <v>5.80699257461674E-2</v>
      </c>
      <c r="AP1095" s="94">
        <v>-5.2463310540624697E-2</v>
      </c>
      <c r="AQ1095" s="94">
        <v>0.129759208632167</v>
      </c>
      <c r="AR1095" s="94">
        <v>-9.8275464372854907E-2</v>
      </c>
      <c r="AS1095" s="95">
        <v>8</v>
      </c>
      <c r="AT1095" s="95">
        <v>4</v>
      </c>
      <c r="AU1095" s="95">
        <v>7</v>
      </c>
      <c r="AV1095" s="96">
        <v>5</v>
      </c>
      <c r="AW1095" s="3"/>
      <c r="AX1095" s="97">
        <v>0.189264902314462</v>
      </c>
      <c r="AY1095" s="98">
        <v>0.72377335612236504</v>
      </c>
      <c r="AZ1095" s="98">
        <v>1.00775989842441</v>
      </c>
      <c r="BA1095" s="98">
        <v>1.0600721683877099</v>
      </c>
      <c r="BB1095" s="89">
        <v>1.9546500969718199E-2</v>
      </c>
      <c r="BC1095" s="99">
        <v>-27.452898746618299</v>
      </c>
      <c r="BD1095" s="86">
        <v>43882</v>
      </c>
      <c r="BE1095" s="86">
        <v>43910</v>
      </c>
      <c r="BF1095" s="95"/>
      <c r="BG1095" s="86"/>
      <c r="BH1095" s="3"/>
    </row>
    <row r="1096" spans="1:60" x14ac:dyDescent="0.25">
      <c r="A1096" s="3"/>
      <c r="B1096" s="81" t="s">
        <v>2099</v>
      </c>
      <c r="C1096" s="81" t="s">
        <v>5459</v>
      </c>
      <c r="D1096" s="81" t="s">
        <v>842</v>
      </c>
      <c r="E1096" s="82" t="s">
        <v>1163</v>
      </c>
      <c r="F1096" s="82" t="s">
        <v>1116</v>
      </c>
      <c r="G1096" s="83" t="s">
        <v>1121</v>
      </c>
      <c r="H1096" s="84" t="s">
        <v>1129</v>
      </c>
      <c r="I1096" s="85" t="s">
        <v>3480</v>
      </c>
      <c r="J1096" s="85" t="s">
        <v>5460</v>
      </c>
      <c r="K1096" s="3"/>
      <c r="L1096" s="86">
        <v>44028</v>
      </c>
      <c r="M1096" s="87"/>
      <c r="N1096" s="88"/>
      <c r="O1096" s="88">
        <v>1732.3980999998701</v>
      </c>
      <c r="P1096" s="89">
        <f t="shared" si="17"/>
        <v>0</v>
      </c>
      <c r="Q1096" s="86">
        <v>43882</v>
      </c>
      <c r="R1096" s="90"/>
      <c r="S1096" s="90">
        <v>43724.992324340797</v>
      </c>
      <c r="T1096" s="3"/>
      <c r="U1096" s="91"/>
      <c r="V1096" s="92"/>
      <c r="W1096" s="91">
        <v>3.7157696122449103E-2</v>
      </c>
      <c r="X1096" s="92"/>
      <c r="Y1096" s="91">
        <v>-1.2086449321032E-2</v>
      </c>
      <c r="Z1096" s="92"/>
      <c r="AA1096" s="91">
        <v>0.206890266496048</v>
      </c>
      <c r="AB1096" s="92"/>
      <c r="AC1096" s="91">
        <v>0.218469082421507</v>
      </c>
      <c r="AD1096" s="92"/>
      <c r="AE1096" s="91">
        <v>0.231737989053654</v>
      </c>
      <c r="AF1096" s="93"/>
      <c r="AG1096" s="91">
        <v>6.2045136673987101E-3</v>
      </c>
      <c r="AH1096" s="92"/>
      <c r="AI1096" s="91">
        <v>3.11879074524768E-2</v>
      </c>
      <c r="AJ1096" s="92"/>
      <c r="AK1096" s="91">
        <v>0.63150889999989901</v>
      </c>
      <c r="AL1096" s="91">
        <v>3.9226200780831298E-2</v>
      </c>
      <c r="AM1096" s="92"/>
      <c r="AN1096" s="3"/>
      <c r="AO1096" s="94">
        <v>5.8142836893239298E-2</v>
      </c>
      <c r="AP1096" s="94">
        <v>-5.2397960575981402E-2</v>
      </c>
      <c r="AQ1096" s="94">
        <v>0.13210457840978099</v>
      </c>
      <c r="AR1096" s="94">
        <v>-9.63463547086576E-2</v>
      </c>
      <c r="AS1096" s="95">
        <v>9</v>
      </c>
      <c r="AT1096" s="95">
        <v>3</v>
      </c>
      <c r="AU1096" s="95">
        <v>7</v>
      </c>
      <c r="AV1096" s="96">
        <v>5</v>
      </c>
      <c r="AW1096" s="3"/>
      <c r="AX1096" s="97">
        <v>0.18931835336989</v>
      </c>
      <c r="AY1096" s="98">
        <v>0.86850443546154599</v>
      </c>
      <c r="AZ1096" s="98">
        <v>1.10215797312048</v>
      </c>
      <c r="BA1096" s="98">
        <v>1.27893068829144</v>
      </c>
      <c r="BB1096" s="89">
        <v>1.95538512026542E-2</v>
      </c>
      <c r="BC1096" s="99">
        <v>-27.3127348731505</v>
      </c>
      <c r="BD1096" s="86">
        <v>43882</v>
      </c>
      <c r="BE1096" s="86">
        <v>43910</v>
      </c>
      <c r="BF1096" s="95"/>
      <c r="BG1096" s="86"/>
      <c r="BH1096" s="3"/>
    </row>
    <row r="1097" spans="1:60" x14ac:dyDescent="0.25">
      <c r="A1097" s="3"/>
      <c r="B1097" s="81" t="s">
        <v>2100</v>
      </c>
      <c r="C1097" s="81" t="s">
        <v>5461</v>
      </c>
      <c r="D1097" s="81" t="s">
        <v>842</v>
      </c>
      <c r="E1097" s="82" t="s">
        <v>3455</v>
      </c>
      <c r="F1097" s="82" t="s">
        <v>1116</v>
      </c>
      <c r="G1097" s="83" t="s">
        <v>1121</v>
      </c>
      <c r="H1097" s="84" t="s">
        <v>1129</v>
      </c>
      <c r="I1097" s="85" t="s">
        <v>3480</v>
      </c>
      <c r="J1097" s="85" t="s">
        <v>1096</v>
      </c>
      <c r="K1097" s="3"/>
      <c r="L1097" s="86">
        <v>44028</v>
      </c>
      <c r="M1097" s="87"/>
      <c r="N1097" s="88"/>
      <c r="O1097" s="88">
        <v>1447.8080000001901</v>
      </c>
      <c r="P1097" s="89">
        <f t="shared" si="17"/>
        <v>0</v>
      </c>
      <c r="Q1097" s="86">
        <v>43882</v>
      </c>
      <c r="R1097" s="90"/>
      <c r="S1097" s="90">
        <v>1503293.33810156</v>
      </c>
      <c r="T1097" s="3"/>
      <c r="U1097" s="91"/>
      <c r="V1097" s="92"/>
      <c r="W1097" s="91">
        <v>3.87939136962814E-2</v>
      </c>
      <c r="X1097" s="92"/>
      <c r="Y1097" s="91">
        <v>-2.31969683500211E-3</v>
      </c>
      <c r="Z1097" s="92"/>
      <c r="AA1097" s="91">
        <v>0.23110229078884001</v>
      </c>
      <c r="AB1097" s="92"/>
      <c r="AC1097" s="91">
        <v>0.26781663770263497</v>
      </c>
      <c r="AD1097" s="92"/>
      <c r="AE1097" s="91"/>
      <c r="AF1097" s="93"/>
      <c r="AG1097" s="91">
        <v>7.0799795885250197E-3</v>
      </c>
      <c r="AH1097" s="92"/>
      <c r="AI1097" s="91">
        <v>4.2345213629232603E-2</v>
      </c>
      <c r="AJ1097" s="92"/>
      <c r="AK1097" s="91">
        <v>0.35509095595276502</v>
      </c>
      <c r="AL1097" s="91">
        <v>0.12924292611205601</v>
      </c>
      <c r="AM1097" s="92"/>
      <c r="AN1097" s="3"/>
      <c r="AO1097" s="94">
        <v>5.8200421810397501E-2</v>
      </c>
      <c r="AP1097" s="94">
        <v>-5.23464603684261E-2</v>
      </c>
      <c r="AQ1097" s="94">
        <v>0.13395695197323201</v>
      </c>
      <c r="AR1097" s="94">
        <v>-9.4822539514134399E-2</v>
      </c>
      <c r="AS1097" s="95">
        <v>9</v>
      </c>
      <c r="AT1097" s="95">
        <v>3</v>
      </c>
      <c r="AU1097" s="95">
        <v>7</v>
      </c>
      <c r="AV1097" s="96">
        <v>5</v>
      </c>
      <c r="AW1097" s="3"/>
      <c r="AX1097" s="97">
        <v>0.19035352177714199</v>
      </c>
      <c r="AY1097" s="98">
        <v>0.90913793572508395</v>
      </c>
      <c r="AZ1097" s="98">
        <v>1.03785145275833</v>
      </c>
      <c r="BA1097" s="98">
        <v>1.3436169692231501</v>
      </c>
      <c r="BB1097" s="89">
        <v>1.96625828670767E-2</v>
      </c>
      <c r="BC1097" s="99">
        <v>-27.2020323136821</v>
      </c>
      <c r="BD1097" s="86">
        <v>43882</v>
      </c>
      <c r="BE1097" s="86">
        <v>43910</v>
      </c>
      <c r="BF1097" s="95"/>
      <c r="BG1097" s="86"/>
      <c r="BH1097" s="3"/>
    </row>
    <row r="1098" spans="1:60" x14ac:dyDescent="0.25">
      <c r="A1098" s="3"/>
      <c r="B1098" s="81" t="s">
        <v>2101</v>
      </c>
      <c r="C1098" s="81" t="s">
        <v>5462</v>
      </c>
      <c r="D1098" s="81" t="s">
        <v>843</v>
      </c>
      <c r="E1098" s="82" t="s">
        <v>1161</v>
      </c>
      <c r="F1098" s="82" t="s">
        <v>1116</v>
      </c>
      <c r="G1098" s="83" t="s">
        <v>1125</v>
      </c>
      <c r="H1098" s="84" t="s">
        <v>1144</v>
      </c>
      <c r="I1098" s="85" t="s">
        <v>3480</v>
      </c>
      <c r="J1098" s="85" t="s">
        <v>5463</v>
      </c>
      <c r="K1098" s="3"/>
      <c r="L1098" s="86">
        <v>44028</v>
      </c>
      <c r="M1098" s="87"/>
      <c r="N1098" s="88"/>
      <c r="O1098" s="88">
        <v>1608.51219999976</v>
      </c>
      <c r="P1098" s="89">
        <f t="shared" si="17"/>
        <v>0</v>
      </c>
      <c r="Q1098" s="86">
        <v>44028</v>
      </c>
      <c r="R1098" s="90"/>
      <c r="S1098" s="90">
        <v>37242976.872187503</v>
      </c>
      <c r="T1098" s="3"/>
      <c r="U1098" s="91"/>
      <c r="V1098" s="92"/>
      <c r="W1098" s="91">
        <v>1.5600698679918399E-4</v>
      </c>
      <c r="X1098" s="92"/>
      <c r="Y1098" s="91">
        <v>4.7804950754652999E-3</v>
      </c>
      <c r="Z1098" s="92"/>
      <c r="AA1098" s="91">
        <v>1.37874041211035E-2</v>
      </c>
      <c r="AB1098" s="92"/>
      <c r="AC1098" s="91">
        <v>3.83723609265871E-2</v>
      </c>
      <c r="AD1098" s="92"/>
      <c r="AE1098" s="91">
        <v>6.4312365138903302E-2</v>
      </c>
      <c r="AF1098" s="93"/>
      <c r="AG1098" s="91">
        <v>7.2494602136430303E-5</v>
      </c>
      <c r="AH1098" s="92"/>
      <c r="AI1098" s="91">
        <v>5.4648490968247599E-3</v>
      </c>
      <c r="AJ1098" s="92"/>
      <c r="AK1098" s="91">
        <v>0.60851220000069595</v>
      </c>
      <c r="AL1098" s="91">
        <v>3.3812269093687099E-2</v>
      </c>
      <c r="AM1098" s="92"/>
      <c r="AN1098" s="3"/>
      <c r="AO1098" s="94">
        <v>7.6882329449290399E-4</v>
      </c>
      <c r="AP1098" s="94">
        <v>-1.2433883966878099E-7</v>
      </c>
      <c r="AQ1098" s="94">
        <v>1.8692868252401199E-3</v>
      </c>
      <c r="AR1098" s="94">
        <v>7.2494602136430303E-5</v>
      </c>
      <c r="AS1098" s="95">
        <v>12</v>
      </c>
      <c r="AT1098" s="95">
        <v>0</v>
      </c>
      <c r="AU1098" s="95">
        <v>7</v>
      </c>
      <c r="AV1098" s="96">
        <v>5</v>
      </c>
      <c r="AW1098" s="3"/>
      <c r="AX1098" s="97">
        <v>9.9932001871593499E-4</v>
      </c>
      <c r="AY1098" s="98">
        <v>-15.8918783823756</v>
      </c>
      <c r="AZ1098" s="98">
        <v>0.49451648462627401</v>
      </c>
      <c r="BA1098" s="98">
        <v>-13.231554186641</v>
      </c>
      <c r="BB1098" s="89">
        <v>1.03265636905974E-4</v>
      </c>
      <c r="BC1098" s="99">
        <v>-1.2433882577420101E-5</v>
      </c>
      <c r="BD1098" s="86">
        <v>44025</v>
      </c>
      <c r="BE1098" s="86">
        <v>44026</v>
      </c>
      <c r="BF1098" s="95">
        <v>2</v>
      </c>
      <c r="BG1098" s="86">
        <v>44027</v>
      </c>
      <c r="BH1098" s="3"/>
    </row>
    <row r="1099" spans="1:60" x14ac:dyDescent="0.25">
      <c r="A1099" s="3"/>
      <c r="B1099" s="81" t="s">
        <v>265</v>
      </c>
      <c r="C1099" s="81" t="s">
        <v>5464</v>
      </c>
      <c r="D1099" s="81" t="s">
        <v>843</v>
      </c>
      <c r="E1099" s="82" t="s">
        <v>1249</v>
      </c>
      <c r="F1099" s="82" t="s">
        <v>1116</v>
      </c>
      <c r="G1099" s="83" t="s">
        <v>1125</v>
      </c>
      <c r="H1099" s="84" t="s">
        <v>1144</v>
      </c>
      <c r="I1099" s="85" t="s">
        <v>3480</v>
      </c>
      <c r="J1099" s="85" t="s">
        <v>1096</v>
      </c>
      <c r="K1099" s="3"/>
      <c r="L1099" s="86">
        <v>44028</v>
      </c>
      <c r="M1099" s="87"/>
      <c r="N1099" s="88"/>
      <c r="O1099" s="88">
        <v>1568.82220000029</v>
      </c>
      <c r="P1099" s="89">
        <f t="shared" si="17"/>
        <v>0</v>
      </c>
      <c r="Q1099" s="86">
        <v>44028</v>
      </c>
      <c r="R1099" s="90"/>
      <c r="S1099" s="90">
        <v>3028980.5980429701</v>
      </c>
      <c r="T1099" s="3"/>
      <c r="U1099" s="91"/>
      <c r="V1099" s="92"/>
      <c r="W1099" s="91">
        <v>2.9483030630217399E-4</v>
      </c>
      <c r="X1099" s="92"/>
      <c r="Y1099" s="91">
        <v>5.9255666656099501E-3</v>
      </c>
      <c r="Z1099" s="92"/>
      <c r="AA1099" s="91">
        <v>1.64212423333083E-2</v>
      </c>
      <c r="AB1099" s="92"/>
      <c r="AC1099" s="91">
        <v>4.3226871570368502E-2</v>
      </c>
      <c r="AD1099" s="92"/>
      <c r="AE1099" s="91">
        <v>7.0531014218431706E-2</v>
      </c>
      <c r="AF1099" s="93"/>
      <c r="AG1099" s="91">
        <v>1.47712229590979E-4</v>
      </c>
      <c r="AH1099" s="92"/>
      <c r="AI1099" s="91">
        <v>6.7406648231553802E-3</v>
      </c>
      <c r="AJ1099" s="92"/>
      <c r="AK1099" s="91">
        <v>0.56882220000086803</v>
      </c>
      <c r="AL1099" s="91">
        <v>3.2006801204261102E-2</v>
      </c>
      <c r="AM1099" s="92"/>
      <c r="AN1099" s="3"/>
      <c r="AO1099" s="94">
        <v>7.8432725786114999E-4</v>
      </c>
      <c r="AP1099" s="94">
        <v>3.7608424463542199E-6</v>
      </c>
      <c r="AQ1099" s="94">
        <v>2.1230815091257699E-3</v>
      </c>
      <c r="AR1099" s="94">
        <v>1.47712229590979E-4</v>
      </c>
      <c r="AS1099" s="95">
        <v>12</v>
      </c>
      <c r="AT1099" s="95">
        <v>0</v>
      </c>
      <c r="AU1099" s="95">
        <v>7</v>
      </c>
      <c r="AV1099" s="96">
        <v>5</v>
      </c>
      <c r="AW1099" s="3"/>
      <c r="AX1099" s="97">
        <v>1.0601495940557001E-3</v>
      </c>
      <c r="AY1099" s="98">
        <v>-12.6960962366429</v>
      </c>
      <c r="AZ1099" s="98">
        <v>0.502943987680737</v>
      </c>
      <c r="BA1099" s="98">
        <v>-12.2509073173715</v>
      </c>
      <c r="BB1099" s="89">
        <v>1.09551218763642E-4</v>
      </c>
      <c r="BC1099" s="99">
        <v>0</v>
      </c>
      <c r="BD1099" s="86">
        <v>44028</v>
      </c>
      <c r="BE1099" s="86"/>
      <c r="BF1099" s="95"/>
      <c r="BG1099" s="86"/>
      <c r="BH1099" s="3"/>
    </row>
    <row r="1100" spans="1:60" x14ac:dyDescent="0.25">
      <c r="A1100" s="3"/>
      <c r="B1100" s="81" t="s">
        <v>2102</v>
      </c>
      <c r="C1100" s="81" t="s">
        <v>5465</v>
      </c>
      <c r="D1100" s="81" t="s">
        <v>843</v>
      </c>
      <c r="E1100" s="82" t="s">
        <v>1250</v>
      </c>
      <c r="F1100" s="82" t="s">
        <v>1116</v>
      </c>
      <c r="G1100" s="83" t="s">
        <v>1125</v>
      </c>
      <c r="H1100" s="84" t="s">
        <v>1144</v>
      </c>
      <c r="I1100" s="85" t="s">
        <v>3480</v>
      </c>
      <c r="J1100" s="85" t="s">
        <v>5466</v>
      </c>
      <c r="K1100" s="3"/>
      <c r="L1100" s="86">
        <v>44028</v>
      </c>
      <c r="M1100" s="87"/>
      <c r="N1100" s="88"/>
      <c r="O1100" s="88">
        <v>1033.0294000003501</v>
      </c>
      <c r="P1100" s="89">
        <f t="shared" si="17"/>
        <v>0</v>
      </c>
      <c r="Q1100" s="86">
        <v>44028</v>
      </c>
      <c r="R1100" s="90"/>
      <c r="S1100" s="90">
        <v>11916634.3844219</v>
      </c>
      <c r="T1100" s="3"/>
      <c r="U1100" s="91"/>
      <c r="V1100" s="92"/>
      <c r="W1100" s="91">
        <v>1.85314638656564E-4</v>
      </c>
      <c r="X1100" s="92"/>
      <c r="Y1100" s="91">
        <v>5.1693229106604104E-3</v>
      </c>
      <c r="Z1100" s="92"/>
      <c r="AA1100" s="91">
        <v>1.4797048823311299E-2</v>
      </c>
      <c r="AB1100" s="92"/>
      <c r="AC1100" s="91"/>
      <c r="AD1100" s="92"/>
      <c r="AE1100" s="91"/>
      <c r="AF1100" s="93"/>
      <c r="AG1100" s="91">
        <v>8.8679105829214704E-5</v>
      </c>
      <c r="AH1100" s="92"/>
      <c r="AI1100" s="91">
        <v>5.9094769567309396E-3</v>
      </c>
      <c r="AJ1100" s="92"/>
      <c r="AK1100" s="91">
        <v>3.2803835643790101E-2</v>
      </c>
      <c r="AL1100" s="91">
        <v>1.8321788431421699E-2</v>
      </c>
      <c r="AM1100" s="92"/>
      <c r="AN1100" s="3"/>
      <c r="AO1100" s="94">
        <v>7.7207396861922505E-4</v>
      </c>
      <c r="AP1100" s="94">
        <v>1.2584405340021499E-6</v>
      </c>
      <c r="AQ1100" s="94">
        <v>1.9770761628024E-3</v>
      </c>
      <c r="AR1100" s="94">
        <v>8.8679105829214704E-5</v>
      </c>
      <c r="AS1100" s="95">
        <v>12</v>
      </c>
      <c r="AT1100" s="95">
        <v>0</v>
      </c>
      <c r="AU1100" s="95">
        <v>7</v>
      </c>
      <c r="AV1100" s="96">
        <v>5</v>
      </c>
      <c r="AW1100" s="3"/>
      <c r="AX1100" s="97">
        <v>1.02487034699834E-3</v>
      </c>
      <c r="AY1100" s="98">
        <v>-14.622773946597601</v>
      </c>
      <c r="AZ1100" s="98">
        <v>0.49773273271284801</v>
      </c>
      <c r="BA1100" s="98">
        <v>-12.8687981225812</v>
      </c>
      <c r="BB1100" s="89">
        <v>1.05905481705975E-4</v>
      </c>
      <c r="BC1100" s="99">
        <v>0</v>
      </c>
      <c r="BD1100" s="86">
        <v>44028</v>
      </c>
      <c r="BE1100" s="86"/>
      <c r="BF1100" s="95"/>
      <c r="BG1100" s="86"/>
      <c r="BH1100" s="3"/>
    </row>
    <row r="1101" spans="1:60" x14ac:dyDescent="0.25">
      <c r="A1101" s="3"/>
      <c r="B1101" s="81" t="s">
        <v>2103</v>
      </c>
      <c r="C1101" s="81" t="s">
        <v>5467</v>
      </c>
      <c r="D1101" s="81" t="s">
        <v>843</v>
      </c>
      <c r="E1101" s="82" t="s">
        <v>1163</v>
      </c>
      <c r="F1101" s="82" t="s">
        <v>1116</v>
      </c>
      <c r="G1101" s="83" t="s">
        <v>1125</v>
      </c>
      <c r="H1101" s="84" t="s">
        <v>1144</v>
      </c>
      <c r="I1101" s="85" t="s">
        <v>3480</v>
      </c>
      <c r="J1101" s="85" t="s">
        <v>5468</v>
      </c>
      <c r="K1101" s="3"/>
      <c r="L1101" s="86">
        <v>44028</v>
      </c>
      <c r="M1101" s="87"/>
      <c r="N1101" s="88"/>
      <c r="O1101" s="88">
        <v>1219.0059999991199</v>
      </c>
      <c r="P1101" s="89">
        <f t="shared" si="17"/>
        <v>0</v>
      </c>
      <c r="Q1101" s="86">
        <v>44028</v>
      </c>
      <c r="R1101" s="90"/>
      <c r="S1101" s="90">
        <v>1413274.3122207001</v>
      </c>
      <c r="T1101" s="3"/>
      <c r="U1101" s="91"/>
      <c r="V1101" s="92"/>
      <c r="W1101" s="91">
        <v>2.76367039987235E-4</v>
      </c>
      <c r="X1101" s="92"/>
      <c r="Y1101" s="91">
        <v>5.7512351322657196E-3</v>
      </c>
      <c r="Z1101" s="92"/>
      <c r="AA1101" s="91">
        <v>1.5983703668098301E-2</v>
      </c>
      <c r="AB1101" s="92"/>
      <c r="AC1101" s="91">
        <v>4.2134958974202198E-2</v>
      </c>
      <c r="AD1101" s="92"/>
      <c r="AE1101" s="91">
        <v>6.9412419983564205E-2</v>
      </c>
      <c r="AF1101" s="93"/>
      <c r="AG1101" s="91">
        <v>1.37507973704487E-4</v>
      </c>
      <c r="AH1101" s="92"/>
      <c r="AI1101" s="91">
        <v>6.54748069064226E-3</v>
      </c>
      <c r="AJ1101" s="92"/>
      <c r="AK1101" s="91">
        <v>0.219005999999354</v>
      </c>
      <c r="AL1101" s="91">
        <v>2.39565618376218E-2</v>
      </c>
      <c r="AM1101" s="92"/>
      <c r="AN1101" s="3"/>
      <c r="AO1101" s="94">
        <v>7.75291702666436E-4</v>
      </c>
      <c r="AP1101" s="94">
        <v>3.1173367460724E-6</v>
      </c>
      <c r="AQ1101" s="94">
        <v>2.0652682378568001E-3</v>
      </c>
      <c r="AR1101" s="94">
        <v>1.37507973704487E-4</v>
      </c>
      <c r="AS1101" s="95">
        <v>12</v>
      </c>
      <c r="AT1101" s="95">
        <v>0</v>
      </c>
      <c r="AU1101" s="95">
        <v>7</v>
      </c>
      <c r="AV1101" s="96">
        <v>5</v>
      </c>
      <c r="AW1101" s="3"/>
      <c r="AX1101" s="97">
        <v>1.04235502457072E-3</v>
      </c>
      <c r="AY1101" s="98">
        <v>-13.3001780479972</v>
      </c>
      <c r="AZ1101" s="98">
        <v>0.50152934666039095</v>
      </c>
      <c r="BA1101" s="98">
        <v>-12.4503630643303</v>
      </c>
      <c r="BB1101" s="89">
        <v>1.07712206201569E-4</v>
      </c>
      <c r="BC1101" s="99">
        <v>0</v>
      </c>
      <c r="BD1101" s="86">
        <v>44028</v>
      </c>
      <c r="BE1101" s="86"/>
      <c r="BF1101" s="95"/>
      <c r="BG1101" s="86"/>
      <c r="BH1101" s="3"/>
    </row>
    <row r="1102" spans="1:60" x14ac:dyDescent="0.25">
      <c r="A1102" s="3"/>
      <c r="B1102" s="81" t="s">
        <v>2104</v>
      </c>
      <c r="C1102" s="81" t="s">
        <v>5469</v>
      </c>
      <c r="D1102" s="81" t="s">
        <v>843</v>
      </c>
      <c r="E1102" s="82" t="s">
        <v>1164</v>
      </c>
      <c r="F1102" s="82" t="s">
        <v>1116</v>
      </c>
      <c r="G1102" s="83" t="s">
        <v>1125</v>
      </c>
      <c r="H1102" s="84" t="s">
        <v>1144</v>
      </c>
      <c r="I1102" s="85" t="s">
        <v>3480</v>
      </c>
      <c r="J1102" s="85" t="s">
        <v>1096</v>
      </c>
      <c r="K1102" s="3"/>
      <c r="L1102" s="86">
        <v>44028</v>
      </c>
      <c r="M1102" s="87"/>
      <c r="N1102" s="88"/>
      <c r="O1102" s="88"/>
      <c r="P1102" s="89" t="str">
        <f t="shared" si="17"/>
        <v/>
      </c>
      <c r="Q1102" s="86"/>
      <c r="R1102" s="90"/>
      <c r="S1102" s="90"/>
      <c r="T1102" s="3"/>
      <c r="U1102" s="91"/>
      <c r="V1102" s="92"/>
      <c r="W1102" s="91">
        <v>7.6086867920821506E-5</v>
      </c>
      <c r="X1102" s="92"/>
      <c r="Y1102" s="91"/>
      <c r="Z1102" s="92"/>
      <c r="AA1102" s="91"/>
      <c r="AB1102" s="92"/>
      <c r="AC1102" s="91"/>
      <c r="AD1102" s="92"/>
      <c r="AE1102" s="91"/>
      <c r="AF1102" s="93"/>
      <c r="AG1102" s="91">
        <v>1.5996278307284201E-5</v>
      </c>
      <c r="AH1102" s="92"/>
      <c r="AI1102" s="91"/>
      <c r="AJ1102" s="92"/>
      <c r="AK1102" s="91">
        <v>2.4870000015653199E-4</v>
      </c>
      <c r="AL1102" s="91">
        <v>1.90073162048066E-3</v>
      </c>
      <c r="AM1102" s="92"/>
      <c r="AN1102" s="3"/>
      <c r="AO1102" s="94">
        <v>3.24983393511502E-5</v>
      </c>
      <c r="AP1102" s="94">
        <v>0</v>
      </c>
      <c r="AQ1102" s="94">
        <v>1.5996278307284201E-5</v>
      </c>
      <c r="AR1102" s="94">
        <v>1.5996278307284201E-5</v>
      </c>
      <c r="AS1102" s="95"/>
      <c r="AT1102" s="95"/>
      <c r="AU1102" s="95"/>
      <c r="AV1102" s="96"/>
      <c r="AW1102" s="3"/>
      <c r="AX1102" s="97"/>
      <c r="AY1102" s="98"/>
      <c r="AZ1102" s="98"/>
      <c r="BA1102" s="98"/>
      <c r="BB1102" s="89"/>
      <c r="BC1102" s="99">
        <v>0</v>
      </c>
      <c r="BD1102" s="86">
        <v>44028</v>
      </c>
      <c r="BE1102" s="86"/>
      <c r="BF1102" s="95"/>
      <c r="BG1102" s="86"/>
      <c r="BH1102" s="3"/>
    </row>
    <row r="1103" spans="1:60" x14ac:dyDescent="0.25">
      <c r="A1103" s="3"/>
      <c r="B1103" s="81" t="s">
        <v>2105</v>
      </c>
      <c r="C1103" s="81" t="s">
        <v>5470</v>
      </c>
      <c r="D1103" s="81" t="s">
        <v>843</v>
      </c>
      <c r="E1103" s="82" t="s">
        <v>3455</v>
      </c>
      <c r="F1103" s="82" t="s">
        <v>1116</v>
      </c>
      <c r="G1103" s="83" t="s">
        <v>1125</v>
      </c>
      <c r="H1103" s="84" t="s">
        <v>1144</v>
      </c>
      <c r="I1103" s="85" t="s">
        <v>3480</v>
      </c>
      <c r="J1103" s="85" t="s">
        <v>1096</v>
      </c>
      <c r="K1103" s="3"/>
      <c r="L1103" s="86">
        <v>44028</v>
      </c>
      <c r="M1103" s="87"/>
      <c r="N1103" s="88"/>
      <c r="O1103" s="88">
        <v>1589.71429999918</v>
      </c>
      <c r="P1103" s="89">
        <f t="shared" si="17"/>
        <v>0</v>
      </c>
      <c r="Q1103" s="86">
        <v>44028</v>
      </c>
      <c r="R1103" s="90"/>
      <c r="S1103" s="90">
        <v>108910.155410889</v>
      </c>
      <c r="T1103" s="3"/>
      <c r="U1103" s="91"/>
      <c r="V1103" s="92"/>
      <c r="W1103" s="91">
        <v>3.3482630169601201E-4</v>
      </c>
      <c r="X1103" s="92"/>
      <c r="Y1103" s="91">
        <v>4.7262854932341699E-3</v>
      </c>
      <c r="Z1103" s="92"/>
      <c r="AA1103" s="91">
        <v>1.21512448640715E-2</v>
      </c>
      <c r="AB1103" s="92"/>
      <c r="AC1103" s="91">
        <v>2.89277086558286E-2</v>
      </c>
      <c r="AD1103" s="92"/>
      <c r="AE1103" s="91"/>
      <c r="AF1103" s="93"/>
      <c r="AG1103" s="91">
        <v>1.69807764905272E-4</v>
      </c>
      <c r="AH1103" s="92"/>
      <c r="AI1103" s="91">
        <v>5.2023194111825398E-3</v>
      </c>
      <c r="AJ1103" s="92"/>
      <c r="AK1103" s="91">
        <v>4.3028799263993299E-2</v>
      </c>
      <c r="AL1103" s="91">
        <v>1.5852417967835201E-2</v>
      </c>
      <c r="AM1103" s="92"/>
      <c r="AN1103" s="3"/>
      <c r="AO1103" s="94">
        <v>8.2972055861318895E-4</v>
      </c>
      <c r="AP1103" s="94">
        <v>0</v>
      </c>
      <c r="AQ1103" s="94">
        <v>2.00593882436806E-3</v>
      </c>
      <c r="AR1103" s="94">
        <v>1.4167960216582301E-4</v>
      </c>
      <c r="AS1103" s="95">
        <v>12</v>
      </c>
      <c r="AT1103" s="95">
        <v>0</v>
      </c>
      <c r="AU1103" s="95">
        <v>7</v>
      </c>
      <c r="AV1103" s="96">
        <v>5</v>
      </c>
      <c r="AW1103" s="3"/>
      <c r="AX1103" s="97">
        <v>1.13425658617643E-3</v>
      </c>
      <c r="AY1103" s="98">
        <v>-15.277984507891199</v>
      </c>
      <c r="AZ1103" s="98">
        <v>0.442988108961345</v>
      </c>
      <c r="BA1103" s="98">
        <v>-12.959324336290599</v>
      </c>
      <c r="BB1103" s="89">
        <v>1.17209883504188E-4</v>
      </c>
      <c r="BC1103" s="99">
        <v>0</v>
      </c>
      <c r="BD1103" s="86">
        <v>44028</v>
      </c>
      <c r="BE1103" s="86"/>
      <c r="BF1103" s="95"/>
      <c r="BG1103" s="86"/>
      <c r="BH1103" s="3"/>
    </row>
    <row r="1104" spans="1:60" x14ac:dyDescent="0.25">
      <c r="A1104" s="3"/>
      <c r="B1104" s="81" t="s">
        <v>2106</v>
      </c>
      <c r="C1104" s="81" t="s">
        <v>5471</v>
      </c>
      <c r="D1104" s="81" t="s">
        <v>844</v>
      </c>
      <c r="E1104" s="82" t="s">
        <v>1161</v>
      </c>
      <c r="F1104" s="82" t="s">
        <v>1116</v>
      </c>
      <c r="G1104" s="83" t="s">
        <v>1124</v>
      </c>
      <c r="H1104" s="84" t="s">
        <v>1136</v>
      </c>
      <c r="I1104" s="85" t="s">
        <v>3480</v>
      </c>
      <c r="J1104" s="85" t="s">
        <v>5472</v>
      </c>
      <c r="K1104" s="3"/>
      <c r="L1104" s="86">
        <v>44028</v>
      </c>
      <c r="M1104" s="87"/>
      <c r="N1104" s="88"/>
      <c r="O1104" s="88">
        <v>1916.56460000016</v>
      </c>
      <c r="P1104" s="89">
        <f t="shared" si="17"/>
        <v>0</v>
      </c>
      <c r="Q1104" s="86">
        <v>43984</v>
      </c>
      <c r="R1104" s="90"/>
      <c r="S1104" s="90">
        <v>36225122.794249997</v>
      </c>
      <c r="T1104" s="3"/>
      <c r="U1104" s="91"/>
      <c r="V1104" s="92"/>
      <c r="W1104" s="91">
        <v>1.3859230602975001E-4</v>
      </c>
      <c r="X1104" s="92"/>
      <c r="Y1104" s="91">
        <v>1.03013714779081E-2</v>
      </c>
      <c r="Z1104" s="92"/>
      <c r="AA1104" s="91">
        <v>2.00448302166478E-2</v>
      </c>
      <c r="AB1104" s="92"/>
      <c r="AC1104" s="91">
        <v>4.9858159069117398E-2</v>
      </c>
      <c r="AD1104" s="92"/>
      <c r="AE1104" s="91">
        <v>7.9196606042387402E-2</v>
      </c>
      <c r="AF1104" s="93"/>
      <c r="AG1104" s="91">
        <v>-2.42692303800141E-4</v>
      </c>
      <c r="AH1104" s="92"/>
      <c r="AI1104" s="91">
        <v>1.2482078451284901E-2</v>
      </c>
      <c r="AJ1104" s="92"/>
      <c r="AK1104" s="91">
        <v>0.91306970000034204</v>
      </c>
      <c r="AL1104" s="91">
        <v>4.1832699807855499E-2</v>
      </c>
      <c r="AM1104" s="92"/>
      <c r="AN1104" s="3"/>
      <c r="AO1104" s="94">
        <v>3.5122316076012798E-3</v>
      </c>
      <c r="AP1104" s="94">
        <v>-3.47903646070336E-3</v>
      </c>
      <c r="AQ1104" s="94">
        <v>6.0384643493307504E-3</v>
      </c>
      <c r="AR1104" s="94">
        <v>-2.88066937991971E-3</v>
      </c>
      <c r="AS1104" s="95">
        <v>7</v>
      </c>
      <c r="AT1104" s="95">
        <v>5</v>
      </c>
      <c r="AU1104" s="95">
        <v>7</v>
      </c>
      <c r="AV1104" s="96">
        <v>5</v>
      </c>
      <c r="AW1104" s="3"/>
      <c r="AX1104" s="97">
        <v>8.7001346020497295E-3</v>
      </c>
      <c r="AY1104" s="98">
        <v>-0.98033457314795702</v>
      </c>
      <c r="AZ1104" s="98">
        <v>0.52036805682473597</v>
      </c>
      <c r="BA1104" s="98">
        <v>-1.33955839651389</v>
      </c>
      <c r="BB1104" s="89">
        <v>8.9888034686168804E-4</v>
      </c>
      <c r="BC1104" s="99">
        <v>-0.90130900359417898</v>
      </c>
      <c r="BD1104" s="86">
        <v>43752</v>
      </c>
      <c r="BE1104" s="86">
        <v>43783</v>
      </c>
      <c r="BF1104" s="95">
        <v>71</v>
      </c>
      <c r="BG1104" s="86">
        <v>43851</v>
      </c>
      <c r="BH1104" s="3"/>
    </row>
    <row r="1105" spans="1:60" x14ac:dyDescent="0.25">
      <c r="A1105" s="3"/>
      <c r="B1105" s="81" t="s">
        <v>266</v>
      </c>
      <c r="C1105" s="81" t="s">
        <v>5473</v>
      </c>
      <c r="D1105" s="81" t="s">
        <v>844</v>
      </c>
      <c r="E1105" s="82" t="s">
        <v>1249</v>
      </c>
      <c r="F1105" s="82" t="s">
        <v>1116</v>
      </c>
      <c r="G1105" s="83" t="s">
        <v>1124</v>
      </c>
      <c r="H1105" s="84" t="s">
        <v>1136</v>
      </c>
      <c r="I1105" s="85" t="s">
        <v>3480</v>
      </c>
      <c r="J1105" s="85" t="s">
        <v>1096</v>
      </c>
      <c r="K1105" s="3"/>
      <c r="L1105" s="86">
        <v>44028</v>
      </c>
      <c r="M1105" s="87"/>
      <c r="N1105" s="88"/>
      <c r="O1105" s="88">
        <v>1927.1456000004</v>
      </c>
      <c r="P1105" s="89">
        <f t="shared" si="17"/>
        <v>0</v>
      </c>
      <c r="Q1105" s="86">
        <v>43984</v>
      </c>
      <c r="R1105" s="90"/>
      <c r="S1105" s="90">
        <v>4828597.7945234403</v>
      </c>
      <c r="T1105" s="3"/>
      <c r="U1105" s="91"/>
      <c r="V1105" s="92"/>
      <c r="W1105" s="91">
        <v>3.3983776665991199E-4</v>
      </c>
      <c r="X1105" s="92"/>
      <c r="Y1105" s="91">
        <v>1.15707604309137E-2</v>
      </c>
      <c r="Z1105" s="92"/>
      <c r="AA1105" s="91">
        <v>2.2634212666162098E-2</v>
      </c>
      <c r="AB1105" s="92"/>
      <c r="AC1105" s="91">
        <v>5.4215242351347101E-2</v>
      </c>
      <c r="AD1105" s="92"/>
      <c r="AE1105" s="91">
        <v>8.5138322217972004E-2</v>
      </c>
      <c r="AF1105" s="93"/>
      <c r="AG1105" s="91">
        <v>-1.3177639084460701E-4</v>
      </c>
      <c r="AH1105" s="92"/>
      <c r="AI1105" s="91">
        <v>1.3873739006157799E-2</v>
      </c>
      <c r="AJ1105" s="92"/>
      <c r="AK1105" s="91">
        <v>0.92421859999885803</v>
      </c>
      <c r="AL1105" s="91">
        <v>4.2215218809360501E-2</v>
      </c>
      <c r="AM1105" s="92"/>
      <c r="AN1105" s="3"/>
      <c r="AO1105" s="94">
        <v>3.5192122977605301E-3</v>
      </c>
      <c r="AP1105" s="94">
        <v>-3.47214105659077E-3</v>
      </c>
      <c r="AQ1105" s="94">
        <v>6.2478474737872602E-3</v>
      </c>
      <c r="AR1105" s="94">
        <v>-2.6725494590209599E-3</v>
      </c>
      <c r="AS1105" s="95">
        <v>7</v>
      </c>
      <c r="AT1105" s="95">
        <v>5</v>
      </c>
      <c r="AU1105" s="95">
        <v>7</v>
      </c>
      <c r="AV1105" s="96">
        <v>5</v>
      </c>
      <c r="AW1105" s="3"/>
      <c r="AX1105" s="97">
        <v>8.70673187368993E-3</v>
      </c>
      <c r="AY1105" s="98">
        <v>-0.70835924707898801</v>
      </c>
      <c r="AZ1105" s="98">
        <v>0.52869323626782705</v>
      </c>
      <c r="BA1105" s="98">
        <v>-0.97689640288444901</v>
      </c>
      <c r="BB1105" s="89">
        <v>8.9956903884740296E-4</v>
      </c>
      <c r="BC1105" s="99">
        <v>-0.87993611830279395</v>
      </c>
      <c r="BD1105" s="86">
        <v>43752</v>
      </c>
      <c r="BE1105" s="86">
        <v>43783</v>
      </c>
      <c r="BF1105" s="95">
        <v>67</v>
      </c>
      <c r="BG1105" s="86">
        <v>43845</v>
      </c>
      <c r="BH1105" s="3"/>
    </row>
    <row r="1106" spans="1:60" x14ac:dyDescent="0.25">
      <c r="A1106" s="3"/>
      <c r="B1106" s="81" t="s">
        <v>2107</v>
      </c>
      <c r="C1106" s="81" t="s">
        <v>5474</v>
      </c>
      <c r="D1106" s="81" t="s">
        <v>844</v>
      </c>
      <c r="E1106" s="82" t="s">
        <v>1250</v>
      </c>
      <c r="F1106" s="82" t="s">
        <v>1116</v>
      </c>
      <c r="G1106" s="83" t="s">
        <v>1124</v>
      </c>
      <c r="H1106" s="84" t="s">
        <v>1136</v>
      </c>
      <c r="I1106" s="85" t="s">
        <v>3480</v>
      </c>
      <c r="J1106" s="85" t="s">
        <v>5475</v>
      </c>
      <c r="K1106" s="3"/>
      <c r="L1106" s="86">
        <v>44028</v>
      </c>
      <c r="M1106" s="87"/>
      <c r="N1106" s="88"/>
      <c r="O1106" s="88">
        <v>1050.1638999991101</v>
      </c>
      <c r="P1106" s="89">
        <f t="shared" si="17"/>
        <v>0</v>
      </c>
      <c r="Q1106" s="86">
        <v>43984</v>
      </c>
      <c r="R1106" s="90"/>
      <c r="S1106" s="90">
        <v>13388798.2537344</v>
      </c>
      <c r="T1106" s="3"/>
      <c r="U1106" s="91"/>
      <c r="V1106" s="92"/>
      <c r="W1106" s="91">
        <v>2.3288547163247101E-4</v>
      </c>
      <c r="X1106" s="92"/>
      <c r="Y1106" s="91">
        <v>1.08960720699542E-2</v>
      </c>
      <c r="Z1106" s="92"/>
      <c r="AA1106" s="91">
        <v>2.1257552896713602E-2</v>
      </c>
      <c r="AB1106" s="92"/>
      <c r="AC1106" s="91"/>
      <c r="AD1106" s="92"/>
      <c r="AE1106" s="91"/>
      <c r="AF1106" s="93"/>
      <c r="AG1106" s="91">
        <v>-1.90730715075915E-4</v>
      </c>
      <c r="AH1106" s="92"/>
      <c r="AI1106" s="91">
        <v>1.3134035736584299E-2</v>
      </c>
      <c r="AJ1106" s="92"/>
      <c r="AK1106" s="91">
        <v>4.6869742054695997E-2</v>
      </c>
      <c r="AL1106" s="91">
        <v>2.60998265475791E-2</v>
      </c>
      <c r="AM1106" s="92"/>
      <c r="AN1106" s="3"/>
      <c r="AO1106" s="94">
        <v>3.5154803172190402E-3</v>
      </c>
      <c r="AP1106" s="94">
        <v>-3.4758161618810798E-3</v>
      </c>
      <c r="AQ1106" s="94">
        <v>6.1365875280898798E-3</v>
      </c>
      <c r="AR1106" s="94">
        <v>-2.7830827502839401E-3</v>
      </c>
      <c r="AS1106" s="95">
        <v>7</v>
      </c>
      <c r="AT1106" s="95">
        <v>5</v>
      </c>
      <c r="AU1106" s="95">
        <v>7</v>
      </c>
      <c r="AV1106" s="96">
        <v>5</v>
      </c>
      <c r="AW1106" s="3"/>
      <c r="AX1106" s="97">
        <v>8.7031229179774499E-3</v>
      </c>
      <c r="AY1106" s="98">
        <v>-0.85292469178966701</v>
      </c>
      <c r="AZ1106" s="98">
        <v>0.52426686515991605</v>
      </c>
      <c r="BA1106" s="98">
        <v>-1.17051722071847</v>
      </c>
      <c r="BB1106" s="89">
        <v>8.99192394123247E-4</v>
      </c>
      <c r="BC1106" s="99">
        <v>-0.89129121393762001</v>
      </c>
      <c r="BD1106" s="86">
        <v>43752</v>
      </c>
      <c r="BE1106" s="86">
        <v>43783</v>
      </c>
      <c r="BF1106" s="95">
        <v>68</v>
      </c>
      <c r="BG1106" s="86">
        <v>43846</v>
      </c>
      <c r="BH1106" s="3"/>
    </row>
    <row r="1107" spans="1:60" x14ac:dyDescent="0.25">
      <c r="A1107" s="3"/>
      <c r="B1107" s="81" t="s">
        <v>2108</v>
      </c>
      <c r="C1107" s="81" t="s">
        <v>5476</v>
      </c>
      <c r="D1107" s="81" t="s">
        <v>844</v>
      </c>
      <c r="E1107" s="82" t="s">
        <v>1163</v>
      </c>
      <c r="F1107" s="82" t="s">
        <v>1116</v>
      </c>
      <c r="G1107" s="83" t="s">
        <v>1124</v>
      </c>
      <c r="H1107" s="84" t="s">
        <v>1136</v>
      </c>
      <c r="I1107" s="85" t="s">
        <v>3480</v>
      </c>
      <c r="J1107" s="85" t="s">
        <v>5477</v>
      </c>
      <c r="K1107" s="3"/>
      <c r="L1107" s="86">
        <v>44028</v>
      </c>
      <c r="M1107" s="87"/>
      <c r="N1107" s="88"/>
      <c r="O1107" s="88">
        <v>1695.28639999963</v>
      </c>
      <c r="P1107" s="89">
        <f t="shared" si="17"/>
        <v>0</v>
      </c>
      <c r="Q1107" s="86">
        <v>43984</v>
      </c>
      <c r="R1107" s="90"/>
      <c r="S1107" s="90">
        <v>8315292.1631875001</v>
      </c>
      <c r="T1107" s="3"/>
      <c r="U1107" s="91"/>
      <c r="V1107" s="92"/>
      <c r="W1107" s="91">
        <v>3.7437207720358899E-4</v>
      </c>
      <c r="X1107" s="92"/>
      <c r="Y1107" s="91">
        <v>1.17888804379618E-2</v>
      </c>
      <c r="Z1107" s="92"/>
      <c r="AA1107" s="91">
        <v>2.30795413990563E-2</v>
      </c>
      <c r="AB1107" s="92"/>
      <c r="AC1107" s="91">
        <v>5.5153515209894997E-2</v>
      </c>
      <c r="AD1107" s="92"/>
      <c r="AE1107" s="91">
        <v>8.6577794702025104E-2</v>
      </c>
      <c r="AF1107" s="93"/>
      <c r="AG1107" s="91">
        <v>-1.12699942292238E-4</v>
      </c>
      <c r="AH1107" s="92"/>
      <c r="AI1107" s="91">
        <v>1.4112929315160699E-2</v>
      </c>
      <c r="AJ1107" s="92"/>
      <c r="AK1107" s="91">
        <v>0.692800299999071</v>
      </c>
      <c r="AL1107" s="91">
        <v>4.26641815956827E-2</v>
      </c>
      <c r="AM1107" s="92"/>
      <c r="AN1107" s="3"/>
      <c r="AO1107" s="94">
        <v>3.5204264386266E-3</v>
      </c>
      <c r="AP1107" s="94">
        <v>-3.47098425845616E-3</v>
      </c>
      <c r="AQ1107" s="94">
        <v>6.2838699614076203E-3</v>
      </c>
      <c r="AR1107" s="94">
        <v>-2.6367850632595898E-3</v>
      </c>
      <c r="AS1107" s="95">
        <v>7</v>
      </c>
      <c r="AT1107" s="95">
        <v>5</v>
      </c>
      <c r="AU1107" s="95">
        <v>7</v>
      </c>
      <c r="AV1107" s="96">
        <v>5</v>
      </c>
      <c r="AW1107" s="3"/>
      <c r="AX1107" s="97">
        <v>8.7079385171818999E-3</v>
      </c>
      <c r="AY1107" s="98">
        <v>-0.66162079172499899</v>
      </c>
      <c r="AZ1107" s="98">
        <v>0.53012512895838904</v>
      </c>
      <c r="BA1107" s="98">
        <v>-0.91388669206025996</v>
      </c>
      <c r="BB1107" s="89">
        <v>8.9969493489888903E-4</v>
      </c>
      <c r="BC1107" s="99">
        <v>-0.87626454596829695</v>
      </c>
      <c r="BD1107" s="86">
        <v>43752</v>
      </c>
      <c r="BE1107" s="86">
        <v>43783</v>
      </c>
      <c r="BF1107" s="95">
        <v>66</v>
      </c>
      <c r="BG1107" s="86">
        <v>43844</v>
      </c>
      <c r="BH1107" s="3"/>
    </row>
    <row r="1108" spans="1:60" x14ac:dyDescent="0.25">
      <c r="A1108" s="3"/>
      <c r="B1108" s="81" t="s">
        <v>8667</v>
      </c>
      <c r="C1108" s="81" t="s">
        <v>8799</v>
      </c>
      <c r="D1108" s="81" t="s">
        <v>844</v>
      </c>
      <c r="E1108" s="82" t="s">
        <v>8792</v>
      </c>
      <c r="F1108" s="82" t="s">
        <v>1116</v>
      </c>
      <c r="G1108" s="83" t="s">
        <v>1124</v>
      </c>
      <c r="H1108" s="84" t="s">
        <v>1136</v>
      </c>
      <c r="I1108" s="85" t="s">
        <v>3480</v>
      </c>
      <c r="J1108" s="85" t="s">
        <v>1096</v>
      </c>
      <c r="K1108" s="3"/>
      <c r="L1108" s="86">
        <v>44028</v>
      </c>
      <c r="M1108" s="87"/>
      <c r="N1108" s="88"/>
      <c r="O1108" s="88">
        <v>1002.44259999972</v>
      </c>
      <c r="P1108" s="89">
        <f t="shared" si="17"/>
        <v>0</v>
      </c>
      <c r="Q1108" s="86">
        <v>43984</v>
      </c>
      <c r="R1108" s="90"/>
      <c r="S1108" s="90">
        <v>1556519.62234375</v>
      </c>
      <c r="T1108" s="3"/>
      <c r="U1108" s="91"/>
      <c r="V1108" s="92"/>
      <c r="W1108" s="91">
        <v>6.9902424365864103E-4</v>
      </c>
      <c r="X1108" s="92"/>
      <c r="Y1108" s="91"/>
      <c r="Z1108" s="92"/>
      <c r="AA1108" s="91"/>
      <c r="AB1108" s="92"/>
      <c r="AC1108" s="91"/>
      <c r="AD1108" s="92"/>
      <c r="AE1108" s="91">
        <v>-0.43135857971967201</v>
      </c>
      <c r="AF1108" s="93"/>
      <c r="AG1108" s="91">
        <v>1.4022616232978199E-4</v>
      </c>
      <c r="AH1108" s="92"/>
      <c r="AI1108" s="91"/>
      <c r="AJ1108" s="92"/>
      <c r="AK1108" s="91">
        <v>1.3801000004605201E-3</v>
      </c>
      <c r="AL1108" s="91">
        <v>8.7129750681924607E-5</v>
      </c>
      <c r="AM1108" s="92"/>
      <c r="AN1108" s="3"/>
      <c r="AO1108" s="94">
        <v>5.79540395847289E-4</v>
      </c>
      <c r="AP1108" s="94">
        <v>-1.0378579645475799E-3</v>
      </c>
      <c r="AQ1108" s="94">
        <v>2.7132729483128099E-3</v>
      </c>
      <c r="AR1108" s="94">
        <v>-1.0377341732237301E-3</v>
      </c>
      <c r="AS1108" s="95"/>
      <c r="AT1108" s="95"/>
      <c r="AU1108" s="95"/>
      <c r="AV1108" s="96"/>
      <c r="AW1108" s="3"/>
      <c r="AX1108" s="97"/>
      <c r="AY1108" s="98"/>
      <c r="AZ1108" s="98"/>
      <c r="BA1108" s="98"/>
      <c r="BB1108" s="89"/>
      <c r="BC1108" s="99">
        <v>-0.29063010689697</v>
      </c>
      <c r="BD1108" s="86">
        <v>43984</v>
      </c>
      <c r="BE1108" s="86">
        <v>43990</v>
      </c>
      <c r="BF1108" s="95"/>
      <c r="BG1108" s="86"/>
      <c r="BH1108" s="3"/>
    </row>
    <row r="1109" spans="1:60" x14ac:dyDescent="0.25">
      <c r="A1109" s="3"/>
      <c r="B1109" s="81" t="s">
        <v>2109</v>
      </c>
      <c r="C1109" s="81" t="s">
        <v>5478</v>
      </c>
      <c r="D1109" s="81" t="s">
        <v>844</v>
      </c>
      <c r="E1109" s="82" t="s">
        <v>3455</v>
      </c>
      <c r="F1109" s="82" t="s">
        <v>1116</v>
      </c>
      <c r="G1109" s="83" t="s">
        <v>1124</v>
      </c>
      <c r="H1109" s="84" t="s">
        <v>1136</v>
      </c>
      <c r="I1109" s="85" t="s">
        <v>3480</v>
      </c>
      <c r="J1109" s="85" t="s">
        <v>1096</v>
      </c>
      <c r="K1109" s="3"/>
      <c r="L1109" s="86">
        <v>44028</v>
      </c>
      <c r="M1109" s="87"/>
      <c r="N1109" s="88"/>
      <c r="O1109" s="88">
        <v>1084.58080000058</v>
      </c>
      <c r="P1109" s="89">
        <f t="shared" si="17"/>
        <v>0</v>
      </c>
      <c r="Q1109" s="86">
        <v>44020</v>
      </c>
      <c r="R1109" s="90"/>
      <c r="S1109" s="90">
        <v>5639563.0907656299</v>
      </c>
      <c r="T1109" s="3"/>
      <c r="U1109" s="91"/>
      <c r="V1109" s="92"/>
      <c r="W1109" s="91">
        <v>8.9484780801285502E-4</v>
      </c>
      <c r="X1109" s="92"/>
      <c r="Y1109" s="91">
        <v>1.5078747095685701E-2</v>
      </c>
      <c r="Z1109" s="92"/>
      <c r="AA1109" s="91">
        <v>2.9807301649270802E-2</v>
      </c>
      <c r="AB1109" s="92"/>
      <c r="AC1109" s="91">
        <v>6.90672464970703E-2</v>
      </c>
      <c r="AD1109" s="92"/>
      <c r="AE1109" s="91"/>
      <c r="AF1109" s="93"/>
      <c r="AG1109" s="91">
        <v>1.74318951394525E-4</v>
      </c>
      <c r="AH1109" s="92"/>
      <c r="AI1109" s="91">
        <v>1.7720617310260402E-2</v>
      </c>
      <c r="AJ1109" s="92"/>
      <c r="AK1109" s="91">
        <v>8.3923148127796596E-2</v>
      </c>
      <c r="AL1109" s="91">
        <v>3.3406596403438002E-2</v>
      </c>
      <c r="AM1109" s="92"/>
      <c r="AN1109" s="3"/>
      <c r="AO1109" s="94">
        <v>3.53850777719344E-3</v>
      </c>
      <c r="AP1109" s="94">
        <v>-3.4530840839579499E-3</v>
      </c>
      <c r="AQ1109" s="94">
        <v>6.8253729841671901E-3</v>
      </c>
      <c r="AR1109" s="94">
        <v>-2.0985342453059301E-3</v>
      </c>
      <c r="AS1109" s="95">
        <v>9</v>
      </c>
      <c r="AT1109" s="95">
        <v>3</v>
      </c>
      <c r="AU1109" s="95">
        <v>7</v>
      </c>
      <c r="AV1109" s="96">
        <v>5</v>
      </c>
      <c r="AW1109" s="3"/>
      <c r="AX1109" s="97">
        <v>8.7322738871353101E-3</v>
      </c>
      <c r="AY1109" s="98">
        <v>0.15115811632949799</v>
      </c>
      <c r="AZ1109" s="98">
        <v>0.50783548992330896</v>
      </c>
      <c r="BA1109" s="98">
        <v>0.21450188906169401</v>
      </c>
      <c r="BB1109" s="89">
        <v>9.0222825682190005E-4</v>
      </c>
      <c r="BC1109" s="99">
        <v>-0.82133960148348695</v>
      </c>
      <c r="BD1109" s="86">
        <v>43753</v>
      </c>
      <c r="BE1109" s="86">
        <v>43783</v>
      </c>
      <c r="BF1109" s="95">
        <v>57</v>
      </c>
      <c r="BG1109" s="86">
        <v>43832</v>
      </c>
      <c r="BH1109" s="3"/>
    </row>
    <row r="1110" spans="1:60" x14ac:dyDescent="0.25">
      <c r="A1110" s="3"/>
      <c r="B1110" s="81" t="s">
        <v>2110</v>
      </c>
      <c r="C1110" s="81" t="s">
        <v>5479</v>
      </c>
      <c r="D1110" s="81" t="s">
        <v>845</v>
      </c>
      <c r="E1110" s="82" t="s">
        <v>1161</v>
      </c>
      <c r="F1110" s="82" t="s">
        <v>1116</v>
      </c>
      <c r="G1110" s="83" t="s">
        <v>1121</v>
      </c>
      <c r="H1110" s="84" t="s">
        <v>1134</v>
      </c>
      <c r="I1110" s="85" t="s">
        <v>3480</v>
      </c>
      <c r="J1110" s="85" t="s">
        <v>5480</v>
      </c>
      <c r="K1110" s="3"/>
      <c r="L1110" s="86">
        <v>44028</v>
      </c>
      <c r="M1110" s="87"/>
      <c r="N1110" s="88"/>
      <c r="O1110" s="88">
        <v>2144.7831999994801</v>
      </c>
      <c r="P1110" s="89">
        <f t="shared" si="17"/>
        <v>0</v>
      </c>
      <c r="Q1110" s="86">
        <v>43882</v>
      </c>
      <c r="R1110" s="90"/>
      <c r="S1110" s="90">
        <v>6977300.9069531299</v>
      </c>
      <c r="T1110" s="3"/>
      <c r="U1110" s="91"/>
      <c r="V1110" s="92"/>
      <c r="W1110" s="91">
        <v>3.3493334150989498E-2</v>
      </c>
      <c r="X1110" s="92"/>
      <c r="Y1110" s="91">
        <v>-7.0553490475504105E-2</v>
      </c>
      <c r="Z1110" s="92"/>
      <c r="AA1110" s="91">
        <v>5.9009027676438598E-2</v>
      </c>
      <c r="AB1110" s="92"/>
      <c r="AC1110" s="91">
        <v>5.7855264418321901E-2</v>
      </c>
      <c r="AD1110" s="92"/>
      <c r="AE1110" s="91">
        <v>6.4202041152384495E-2</v>
      </c>
      <c r="AF1110" s="93"/>
      <c r="AG1110" s="91">
        <v>1.1288709532891499E-2</v>
      </c>
      <c r="AH1110" s="92"/>
      <c r="AI1110" s="91">
        <v>-2.53510695065415E-2</v>
      </c>
      <c r="AJ1110" s="92"/>
      <c r="AK1110" s="91">
        <v>0.96758900000015302</v>
      </c>
      <c r="AL1110" s="91">
        <v>5.9895672895436299E-2</v>
      </c>
      <c r="AM1110" s="92"/>
      <c r="AN1110" s="3"/>
      <c r="AO1110" s="94">
        <v>2.9121013270923899E-2</v>
      </c>
      <c r="AP1110" s="94">
        <v>-3.7322973412301501E-2</v>
      </c>
      <c r="AQ1110" s="94">
        <v>7.0529244127101307E-2</v>
      </c>
      <c r="AR1110" s="94">
        <v>-0.14009569337125899</v>
      </c>
      <c r="AS1110" s="95">
        <v>7</v>
      </c>
      <c r="AT1110" s="95">
        <v>5</v>
      </c>
      <c r="AU1110" s="95">
        <v>8</v>
      </c>
      <c r="AV1110" s="96">
        <v>4</v>
      </c>
      <c r="AW1110" s="3"/>
      <c r="AX1110" s="97">
        <v>0.13383529002443501</v>
      </c>
      <c r="AY1110" s="98">
        <v>0.195932776294512</v>
      </c>
      <c r="AZ1110" s="98">
        <v>0.65789564004444401</v>
      </c>
      <c r="BA1110" s="98">
        <v>0.27149920310466802</v>
      </c>
      <c r="BB1110" s="89">
        <v>1.3793418821824201E-2</v>
      </c>
      <c r="BC1110" s="99">
        <v>-24.952950955572302</v>
      </c>
      <c r="BD1110" s="86">
        <v>43882</v>
      </c>
      <c r="BE1110" s="86">
        <v>43914</v>
      </c>
      <c r="BF1110" s="95"/>
      <c r="BG1110" s="86"/>
      <c r="BH1110" s="3"/>
    </row>
    <row r="1111" spans="1:60" x14ac:dyDescent="0.25">
      <c r="A1111" s="3"/>
      <c r="B1111" s="81" t="s">
        <v>267</v>
      </c>
      <c r="C1111" s="81" t="s">
        <v>5481</v>
      </c>
      <c r="D1111" s="81" t="s">
        <v>845</v>
      </c>
      <c r="E1111" s="82" t="s">
        <v>1249</v>
      </c>
      <c r="F1111" s="82" t="s">
        <v>1116</v>
      </c>
      <c r="G1111" s="83" t="s">
        <v>1121</v>
      </c>
      <c r="H1111" s="84" t="s">
        <v>1134</v>
      </c>
      <c r="I1111" s="85" t="s">
        <v>3480</v>
      </c>
      <c r="J1111" s="85" t="s">
        <v>1096</v>
      </c>
      <c r="K1111" s="3"/>
      <c r="L1111" s="86">
        <v>44028</v>
      </c>
      <c r="M1111" s="87"/>
      <c r="N1111" s="88"/>
      <c r="O1111" s="88">
        <v>2576.0461000017799</v>
      </c>
      <c r="P1111" s="89">
        <f t="shared" si="17"/>
        <v>0</v>
      </c>
      <c r="Q1111" s="86">
        <v>43882</v>
      </c>
      <c r="R1111" s="90"/>
      <c r="S1111" s="90">
        <v>7241778.21902344</v>
      </c>
      <c r="T1111" s="3"/>
      <c r="U1111" s="91"/>
      <c r="V1111" s="92"/>
      <c r="W1111" s="91">
        <v>3.4963575115398299E-2</v>
      </c>
      <c r="X1111" s="92"/>
      <c r="Y1111" s="91">
        <v>-6.2270240703583099E-2</v>
      </c>
      <c r="Z1111" s="92"/>
      <c r="AA1111" s="91">
        <v>7.8151709512894699E-2</v>
      </c>
      <c r="AB1111" s="92"/>
      <c r="AC1111" s="91">
        <v>9.6380621238495195E-2</v>
      </c>
      <c r="AD1111" s="92"/>
      <c r="AE1111" s="91">
        <v>0.122925360265072</v>
      </c>
      <c r="AF1111" s="93"/>
      <c r="AG1111" s="91">
        <v>1.20822008229879E-2</v>
      </c>
      <c r="AH1111" s="92"/>
      <c r="AI1111" s="91">
        <v>-1.5845156102841401E-2</v>
      </c>
      <c r="AJ1111" s="92"/>
      <c r="AK1111" s="91">
        <v>0.72631874786922701</v>
      </c>
      <c r="AL1111" s="91">
        <v>5.6859066537072102E-2</v>
      </c>
      <c r="AM1111" s="92"/>
      <c r="AN1111" s="3"/>
      <c r="AO1111" s="94">
        <v>2.9171421938372102E-2</v>
      </c>
      <c r="AP1111" s="94">
        <v>-3.72757753566475E-2</v>
      </c>
      <c r="AQ1111" s="94">
        <v>7.2104706952813999E-2</v>
      </c>
      <c r="AR1111" s="94">
        <v>-0.13878797681900301</v>
      </c>
      <c r="AS1111" s="95">
        <v>7</v>
      </c>
      <c r="AT1111" s="95">
        <v>5</v>
      </c>
      <c r="AU1111" s="95">
        <v>8</v>
      </c>
      <c r="AV1111" s="96">
        <v>4</v>
      </c>
      <c r="AW1111" s="3"/>
      <c r="AX1111" s="97">
        <v>0.133883053421887</v>
      </c>
      <c r="AY1111" s="98">
        <v>0.326906304040676</v>
      </c>
      <c r="AZ1111" s="98">
        <v>0.72107914959724395</v>
      </c>
      <c r="BA1111" s="98">
        <v>0.45520144595138801</v>
      </c>
      <c r="BB1111" s="89">
        <v>1.3799237973780701E-2</v>
      </c>
      <c r="BC1111" s="99">
        <v>-24.835137849469898</v>
      </c>
      <c r="BD1111" s="86">
        <v>43882</v>
      </c>
      <c r="BE1111" s="86">
        <v>43914</v>
      </c>
      <c r="BF1111" s="95"/>
      <c r="BG1111" s="86"/>
      <c r="BH1111" s="3"/>
    </row>
    <row r="1112" spans="1:60" x14ac:dyDescent="0.25">
      <c r="A1112" s="3"/>
      <c r="B1112" s="81" t="s">
        <v>2111</v>
      </c>
      <c r="C1112" s="81" t="s">
        <v>5482</v>
      </c>
      <c r="D1112" s="81" t="s">
        <v>845</v>
      </c>
      <c r="E1112" s="82" t="s">
        <v>1250</v>
      </c>
      <c r="F1112" s="82" t="s">
        <v>1116</v>
      </c>
      <c r="G1112" s="83" t="s">
        <v>1121</v>
      </c>
      <c r="H1112" s="84" t="s">
        <v>1134</v>
      </c>
      <c r="I1112" s="85" t="s">
        <v>3480</v>
      </c>
      <c r="J1112" s="85" t="s">
        <v>5483</v>
      </c>
      <c r="K1112" s="3"/>
      <c r="L1112" s="86">
        <v>44028</v>
      </c>
      <c r="M1112" s="87"/>
      <c r="N1112" s="88"/>
      <c r="O1112" s="88">
        <v>1219.0890999995199</v>
      </c>
      <c r="P1112" s="89">
        <f t="shared" si="17"/>
        <v>0</v>
      </c>
      <c r="Q1112" s="86">
        <v>43882</v>
      </c>
      <c r="R1112" s="90"/>
      <c r="S1112" s="90">
        <v>13632384.514875</v>
      </c>
      <c r="T1112" s="3"/>
      <c r="U1112" s="91"/>
      <c r="V1112" s="92"/>
      <c r="W1112" s="91">
        <v>3.3493348248157397E-2</v>
      </c>
      <c r="X1112" s="92"/>
      <c r="Y1112" s="91">
        <v>-7.0553495562344304E-2</v>
      </c>
      <c r="Z1112" s="92"/>
      <c r="AA1112" s="91">
        <v>5.90090142977715E-2</v>
      </c>
      <c r="AB1112" s="92"/>
      <c r="AC1112" s="91"/>
      <c r="AD1112" s="92"/>
      <c r="AE1112" s="91"/>
      <c r="AF1112" s="93"/>
      <c r="AG1112" s="91">
        <v>1.12887531231536E-2</v>
      </c>
      <c r="AH1112" s="92"/>
      <c r="AI1112" s="91">
        <v>-2.5351083581881501E-2</v>
      </c>
      <c r="AJ1112" s="92"/>
      <c r="AK1112" s="91">
        <v>0.125692666842951</v>
      </c>
      <c r="AL1112" s="91">
        <v>6.8866973750118604E-2</v>
      </c>
      <c r="AM1112" s="92"/>
      <c r="AN1112" s="3"/>
      <c r="AO1112" s="94">
        <v>2.9120966361006102E-2</v>
      </c>
      <c r="AP1112" s="94">
        <v>-3.7322936997952597E-2</v>
      </c>
      <c r="AQ1112" s="94">
        <v>7.0529241909753196E-2</v>
      </c>
      <c r="AR1112" s="94">
        <v>-0.140095613236626</v>
      </c>
      <c r="AS1112" s="95">
        <v>7</v>
      </c>
      <c r="AT1112" s="95">
        <v>5</v>
      </c>
      <c r="AU1112" s="95">
        <v>8</v>
      </c>
      <c r="AV1112" s="96">
        <v>4</v>
      </c>
      <c r="AW1112" s="3"/>
      <c r="AX1112" s="97">
        <v>0.13383526462974299</v>
      </c>
      <c r="AY1112" s="98">
        <v>0.19593534677937899</v>
      </c>
      <c r="AZ1112" s="98">
        <v>0.65789663724535796</v>
      </c>
      <c r="BA1112" s="98">
        <v>0.27150286426285702</v>
      </c>
      <c r="BB1112" s="89">
        <v>1.3793416389162301E-2</v>
      </c>
      <c r="BC1112" s="99">
        <v>-24.952950526727399</v>
      </c>
      <c r="BD1112" s="86">
        <v>43882</v>
      </c>
      <c r="BE1112" s="86">
        <v>43914</v>
      </c>
      <c r="BF1112" s="95"/>
      <c r="BG1112" s="86"/>
      <c r="BH1112" s="3"/>
    </row>
    <row r="1113" spans="1:60" x14ac:dyDescent="0.25">
      <c r="A1113" s="3"/>
      <c r="B1113" s="81" t="s">
        <v>2112</v>
      </c>
      <c r="C1113" s="81" t="s">
        <v>5484</v>
      </c>
      <c r="D1113" s="81" t="s">
        <v>845</v>
      </c>
      <c r="E1113" s="82" t="s">
        <v>1163</v>
      </c>
      <c r="F1113" s="82" t="s">
        <v>1116</v>
      </c>
      <c r="G1113" s="83" t="s">
        <v>1121</v>
      </c>
      <c r="H1113" s="84" t="s">
        <v>1134</v>
      </c>
      <c r="I1113" s="85" t="s">
        <v>3480</v>
      </c>
      <c r="J1113" s="85" t="s">
        <v>5485</v>
      </c>
      <c r="K1113" s="3"/>
      <c r="L1113" s="86">
        <v>44028</v>
      </c>
      <c r="M1113" s="87"/>
      <c r="N1113" s="88"/>
      <c r="O1113" s="88">
        <v>2496.7778999991701</v>
      </c>
      <c r="P1113" s="89">
        <f t="shared" si="17"/>
        <v>0</v>
      </c>
      <c r="Q1113" s="86">
        <v>43882</v>
      </c>
      <c r="R1113" s="90"/>
      <c r="S1113" s="90">
        <v>132834.397413086</v>
      </c>
      <c r="T1113" s="3"/>
      <c r="U1113" s="91"/>
      <c r="V1113" s="92"/>
      <c r="W1113" s="91">
        <v>3.4390334541967597E-2</v>
      </c>
      <c r="X1113" s="92"/>
      <c r="Y1113" s="91">
        <v>-6.5507254971671494E-2</v>
      </c>
      <c r="Z1113" s="92"/>
      <c r="AA1113" s="91">
        <v>7.0650297924657907E-2</v>
      </c>
      <c r="AB1113" s="92"/>
      <c r="AC1113" s="91">
        <v>8.1225287935085405E-2</v>
      </c>
      <c r="AD1113" s="92"/>
      <c r="AE1113" s="91">
        <v>9.96867665162426E-2</v>
      </c>
      <c r="AF1113" s="93"/>
      <c r="AG1113" s="91">
        <v>1.1772876332543101E-2</v>
      </c>
      <c r="AH1113" s="92"/>
      <c r="AI1113" s="91">
        <v>-1.9560887310945001E-2</v>
      </c>
      <c r="AJ1113" s="92"/>
      <c r="AK1113" s="91">
        <v>1.3005291000008601</v>
      </c>
      <c r="AL1113" s="91">
        <v>7.4948024313925998E-2</v>
      </c>
      <c r="AM1113" s="92"/>
      <c r="AN1113" s="3"/>
      <c r="AO1113" s="94">
        <v>2.9151769414966101E-2</v>
      </c>
      <c r="AP1113" s="94">
        <v>-3.7294163668775603E-2</v>
      </c>
      <c r="AQ1113" s="94">
        <v>7.1490397054731106E-2</v>
      </c>
      <c r="AR1113" s="94">
        <v>-0.139297914378403</v>
      </c>
      <c r="AS1113" s="95">
        <v>7</v>
      </c>
      <c r="AT1113" s="95">
        <v>5</v>
      </c>
      <c r="AU1113" s="95">
        <v>8</v>
      </c>
      <c r="AV1113" s="96">
        <v>4</v>
      </c>
      <c r="AW1113" s="3"/>
      <c r="AX1113" s="97">
        <v>0.13386412943727899</v>
      </c>
      <c r="AY1113" s="98">
        <v>0.27560486654465399</v>
      </c>
      <c r="AZ1113" s="98">
        <v>0.69632758656280203</v>
      </c>
      <c r="BA1113" s="98">
        <v>0.38303749142323801</v>
      </c>
      <c r="BB1113" s="89">
        <v>1.3796937770257501E-2</v>
      </c>
      <c r="BC1113" s="99">
        <v>-24.881075725628801</v>
      </c>
      <c r="BD1113" s="86">
        <v>43882</v>
      </c>
      <c r="BE1113" s="86">
        <v>43914</v>
      </c>
      <c r="BF1113" s="95"/>
      <c r="BG1113" s="86"/>
      <c r="BH1113" s="3"/>
    </row>
    <row r="1114" spans="1:60" x14ac:dyDescent="0.25">
      <c r="A1114" s="3"/>
      <c r="B1114" s="81" t="s">
        <v>268</v>
      </c>
      <c r="C1114" s="81" t="s">
        <v>5486</v>
      </c>
      <c r="D1114" s="81" t="s">
        <v>845</v>
      </c>
      <c r="E1114" s="82" t="s">
        <v>1257</v>
      </c>
      <c r="F1114" s="82" t="s">
        <v>1116</v>
      </c>
      <c r="G1114" s="83" t="s">
        <v>1121</v>
      </c>
      <c r="H1114" s="84" t="s">
        <v>1134</v>
      </c>
      <c r="I1114" s="85" t="s">
        <v>3480</v>
      </c>
      <c r="J1114" s="85" t="s">
        <v>1096</v>
      </c>
      <c r="K1114" s="3"/>
      <c r="L1114" s="86">
        <v>44028</v>
      </c>
      <c r="M1114" s="87"/>
      <c r="N1114" s="88"/>
      <c r="O1114" s="88">
        <v>1888.36360000074</v>
      </c>
      <c r="P1114" s="89">
        <f t="shared" si="17"/>
        <v>0</v>
      </c>
      <c r="Q1114" s="86">
        <v>43882</v>
      </c>
      <c r="R1114" s="90"/>
      <c r="S1114" s="90">
        <v>395726.65296142601</v>
      </c>
      <c r="T1114" s="3"/>
      <c r="U1114" s="91"/>
      <c r="V1114" s="92"/>
      <c r="W1114" s="91">
        <v>3.5291609299747499E-2</v>
      </c>
      <c r="X1114" s="92"/>
      <c r="Y1114" s="91">
        <v>-6.0413386670043097E-2</v>
      </c>
      <c r="Z1114" s="92"/>
      <c r="AA1114" s="91">
        <v>8.2466668112902E-2</v>
      </c>
      <c r="AB1114" s="92"/>
      <c r="AC1114" s="91">
        <v>0.10518056244472999</v>
      </c>
      <c r="AD1114" s="92"/>
      <c r="AE1114" s="91">
        <v>0.13647533643597901</v>
      </c>
      <c r="AF1114" s="93"/>
      <c r="AG1114" s="91">
        <v>1.22591951057984E-2</v>
      </c>
      <c r="AH1114" s="92"/>
      <c r="AI1114" s="91">
        <v>-1.37131669671362E-2</v>
      </c>
      <c r="AJ1114" s="92"/>
      <c r="AK1114" s="91">
        <v>0.74758290000143501</v>
      </c>
      <c r="AL1114" s="91">
        <v>5.81703678653867E-2</v>
      </c>
      <c r="AM1114" s="92"/>
      <c r="AN1114" s="3"/>
      <c r="AO1114" s="94">
        <v>2.9182660882725E-2</v>
      </c>
      <c r="AP1114" s="94">
        <v>-3.7265261605170998E-2</v>
      </c>
      <c r="AQ1114" s="94">
        <v>7.2456290621630601E-2</v>
      </c>
      <c r="AR1114" s="94">
        <v>-0.13849614988343101</v>
      </c>
      <c r="AS1114" s="95">
        <v>7</v>
      </c>
      <c r="AT1114" s="95">
        <v>5</v>
      </c>
      <c r="AU1114" s="95">
        <v>8</v>
      </c>
      <c r="AV1114" s="96">
        <v>4</v>
      </c>
      <c r="AW1114" s="3"/>
      <c r="AX1114" s="97">
        <v>0.13389409395764201</v>
      </c>
      <c r="AY1114" s="98">
        <v>0.35640278912478601</v>
      </c>
      <c r="AZ1114" s="98">
        <v>0.73531200728302804</v>
      </c>
      <c r="BA1114" s="98">
        <v>0.49681413511734701</v>
      </c>
      <c r="BB1114" s="89">
        <v>1.38005760773376E-2</v>
      </c>
      <c r="BC1114" s="99">
        <v>-24.8088450762443</v>
      </c>
      <c r="BD1114" s="86">
        <v>43882</v>
      </c>
      <c r="BE1114" s="86">
        <v>43914</v>
      </c>
      <c r="BF1114" s="95"/>
      <c r="BG1114" s="86"/>
      <c r="BH1114" s="3"/>
    </row>
    <row r="1115" spans="1:60" x14ac:dyDescent="0.25">
      <c r="A1115" s="3"/>
      <c r="B1115" s="81" t="s">
        <v>269</v>
      </c>
      <c r="C1115" s="81" t="s">
        <v>5487</v>
      </c>
      <c r="D1115" s="81" t="s">
        <v>845</v>
      </c>
      <c r="E1115" s="82" t="s">
        <v>1258</v>
      </c>
      <c r="F1115" s="82" t="s">
        <v>1116</v>
      </c>
      <c r="G1115" s="83" t="s">
        <v>1121</v>
      </c>
      <c r="H1115" s="84" t="s">
        <v>1134</v>
      </c>
      <c r="I1115" s="85" t="s">
        <v>3480</v>
      </c>
      <c r="J1115" s="85" t="s">
        <v>1096</v>
      </c>
      <c r="K1115" s="3"/>
      <c r="L1115" s="86">
        <v>44028</v>
      </c>
      <c r="M1115" s="87"/>
      <c r="N1115" s="88"/>
      <c r="O1115" s="88">
        <v>2135.4356000013599</v>
      </c>
      <c r="P1115" s="89">
        <f t="shared" si="17"/>
        <v>0</v>
      </c>
      <c r="Q1115" s="86">
        <v>43882</v>
      </c>
      <c r="R1115" s="90"/>
      <c r="S1115" s="90">
        <v>324844.31900000002</v>
      </c>
      <c r="T1115" s="3"/>
      <c r="U1115" s="91"/>
      <c r="V1115" s="92"/>
      <c r="W1115" s="91">
        <v>3.5291593207148302E-2</v>
      </c>
      <c r="X1115" s="92"/>
      <c r="Y1115" s="91">
        <v>-6.04134097857605E-2</v>
      </c>
      <c r="Z1115" s="92"/>
      <c r="AA1115" s="91">
        <v>8.2466636909957702E-2</v>
      </c>
      <c r="AB1115" s="92"/>
      <c r="AC1115" s="91">
        <v>0.105180408736487</v>
      </c>
      <c r="AD1115" s="92"/>
      <c r="AE1115" s="91">
        <v>0.13647504063556001</v>
      </c>
      <c r="AF1115" s="93"/>
      <c r="AG1115" s="91">
        <v>1.2259171431651301E-2</v>
      </c>
      <c r="AH1115" s="92"/>
      <c r="AI1115" s="91">
        <v>-1.3713145658584801E-2</v>
      </c>
      <c r="AJ1115" s="92"/>
      <c r="AK1115" s="91">
        <v>0.97623520000139297</v>
      </c>
      <c r="AL1115" s="91">
        <v>7.1431382695664097E-2</v>
      </c>
      <c r="AM1115" s="92"/>
      <c r="AN1115" s="3"/>
      <c r="AO1115" s="94">
        <v>2.91827445162198E-2</v>
      </c>
      <c r="AP1115" s="94">
        <v>-3.72652474516144E-2</v>
      </c>
      <c r="AQ1115" s="94">
        <v>7.2456288447938305E-2</v>
      </c>
      <c r="AR1115" s="94">
        <v>-0.138496117393515</v>
      </c>
      <c r="AS1115" s="95">
        <v>7</v>
      </c>
      <c r="AT1115" s="95">
        <v>5</v>
      </c>
      <c r="AU1115" s="95">
        <v>8</v>
      </c>
      <c r="AV1115" s="96">
        <v>4</v>
      </c>
      <c r="AW1115" s="3"/>
      <c r="AX1115" s="97">
        <v>0.13389411574069501</v>
      </c>
      <c r="AY1115" s="98">
        <v>0.356402115995479</v>
      </c>
      <c r="AZ1115" s="98">
        <v>0.73531172790808297</v>
      </c>
      <c r="BA1115" s="98">
        <v>0.49681329950408298</v>
      </c>
      <c r="BB1115" s="89">
        <v>1.38005784419875E-2</v>
      </c>
      <c r="BC1115" s="99">
        <v>-24.8088446217007</v>
      </c>
      <c r="BD1115" s="86">
        <v>43882</v>
      </c>
      <c r="BE1115" s="86">
        <v>43914</v>
      </c>
      <c r="BF1115" s="95"/>
      <c r="BG1115" s="86"/>
      <c r="BH1115" s="3"/>
    </row>
    <row r="1116" spans="1:60" x14ac:dyDescent="0.25">
      <c r="A1116" s="3"/>
      <c r="B1116" s="81" t="s">
        <v>2113</v>
      </c>
      <c r="C1116" s="81" t="s">
        <v>5488</v>
      </c>
      <c r="D1116" s="81" t="s">
        <v>845</v>
      </c>
      <c r="E1116" s="82" t="s">
        <v>3455</v>
      </c>
      <c r="F1116" s="82" t="s">
        <v>1116</v>
      </c>
      <c r="G1116" s="83" t="s">
        <v>1121</v>
      </c>
      <c r="H1116" s="84" t="s">
        <v>1134</v>
      </c>
      <c r="I1116" s="85" t="s">
        <v>3480</v>
      </c>
      <c r="J1116" s="85" t="s">
        <v>1096</v>
      </c>
      <c r="K1116" s="3"/>
      <c r="L1116" s="86">
        <v>44028</v>
      </c>
      <c r="M1116" s="87"/>
      <c r="N1116" s="88"/>
      <c r="O1116" s="88"/>
      <c r="P1116" s="89" t="str">
        <f t="shared" si="17"/>
        <v/>
      </c>
      <c r="Q1116" s="86"/>
      <c r="R1116" s="90"/>
      <c r="S1116" s="90"/>
      <c r="T1116" s="3"/>
      <c r="U1116" s="91"/>
      <c r="V1116" s="92"/>
      <c r="W1116" s="91">
        <v>0</v>
      </c>
      <c r="X1116" s="92"/>
      <c r="Y1116" s="91">
        <v>0</v>
      </c>
      <c r="Z1116" s="92"/>
      <c r="AA1116" s="91"/>
      <c r="AB1116" s="92"/>
      <c r="AC1116" s="91"/>
      <c r="AD1116" s="92"/>
      <c r="AE1116" s="91"/>
      <c r="AF1116" s="93"/>
      <c r="AG1116" s="91">
        <v>0</v>
      </c>
      <c r="AH1116" s="92"/>
      <c r="AI1116" s="91">
        <v>0</v>
      </c>
      <c r="AJ1116" s="92"/>
      <c r="AK1116" s="91">
        <v>0</v>
      </c>
      <c r="AL1116" s="91">
        <v>0</v>
      </c>
      <c r="AM1116" s="92"/>
      <c r="AN1116" s="3"/>
      <c r="AO1116" s="94">
        <v>0</v>
      </c>
      <c r="AP1116" s="94">
        <v>0</v>
      </c>
      <c r="AQ1116" s="94">
        <v>0</v>
      </c>
      <c r="AR1116" s="94">
        <v>0</v>
      </c>
      <c r="AS1116" s="95"/>
      <c r="AT1116" s="95"/>
      <c r="AU1116" s="95"/>
      <c r="AV1116" s="96"/>
      <c r="AW1116" s="3"/>
      <c r="AX1116" s="97"/>
      <c r="AY1116" s="98"/>
      <c r="AZ1116" s="98"/>
      <c r="BA1116" s="98"/>
      <c r="BB1116" s="89"/>
      <c r="BC1116" s="99">
        <v>0</v>
      </c>
      <c r="BD1116" s="86">
        <v>43767</v>
      </c>
      <c r="BE1116" s="86"/>
      <c r="BF1116" s="95"/>
      <c r="BG1116" s="86"/>
      <c r="BH1116" s="3"/>
    </row>
    <row r="1117" spans="1:60" x14ac:dyDescent="0.25">
      <c r="A1117" s="3"/>
      <c r="B1117" s="81" t="s">
        <v>2114</v>
      </c>
      <c r="C1117" s="81" t="s">
        <v>5489</v>
      </c>
      <c r="D1117" s="81" t="s">
        <v>846</v>
      </c>
      <c r="E1117" s="82" t="s">
        <v>1161</v>
      </c>
      <c r="F1117" s="82" t="s">
        <v>1116</v>
      </c>
      <c r="G1117" s="83" t="s">
        <v>1121</v>
      </c>
      <c r="H1117" s="84" t="s">
        <v>1133</v>
      </c>
      <c r="I1117" s="85" t="s">
        <v>3480</v>
      </c>
      <c r="J1117" s="85" t="s">
        <v>5490</v>
      </c>
      <c r="K1117" s="3"/>
      <c r="L1117" s="86">
        <v>44028</v>
      </c>
      <c r="M1117" s="87"/>
      <c r="N1117" s="88"/>
      <c r="O1117" s="88">
        <v>1820.24479999952</v>
      </c>
      <c r="P1117" s="89">
        <f t="shared" si="17"/>
        <v>0</v>
      </c>
      <c r="Q1117" s="86">
        <v>43874</v>
      </c>
      <c r="R1117" s="90"/>
      <c r="S1117" s="90">
        <v>8972334.4587500002</v>
      </c>
      <c r="T1117" s="3"/>
      <c r="U1117" s="91"/>
      <c r="V1117" s="92"/>
      <c r="W1117" s="91">
        <v>2.290736422583E-2</v>
      </c>
      <c r="X1117" s="92"/>
      <c r="Y1117" s="91">
        <v>-3.9602941614248301E-2</v>
      </c>
      <c r="Z1117" s="92"/>
      <c r="AA1117" s="91">
        <v>3.1929510763802703E-2</v>
      </c>
      <c r="AB1117" s="92"/>
      <c r="AC1117" s="91">
        <v>9.2710522962152001E-2</v>
      </c>
      <c r="AD1117" s="92"/>
      <c r="AE1117" s="91">
        <v>8.0376213218260106E-2</v>
      </c>
      <c r="AF1117" s="93"/>
      <c r="AG1117" s="91">
        <v>1.48389904097712E-3</v>
      </c>
      <c r="AH1117" s="92"/>
      <c r="AI1117" s="91">
        <v>-9.4453307401636301E-3</v>
      </c>
      <c r="AJ1117" s="92"/>
      <c r="AK1117" s="91">
        <v>0.74164770000032199</v>
      </c>
      <c r="AL1117" s="91">
        <v>4.8825007514096803E-2</v>
      </c>
      <c r="AM1117" s="92"/>
      <c r="AN1117" s="3"/>
      <c r="AO1117" s="94">
        <v>1.6442281339550401E-2</v>
      </c>
      <c r="AP1117" s="94">
        <v>-2.2204846059139499E-2</v>
      </c>
      <c r="AQ1117" s="94">
        <v>5.43295608968037E-2</v>
      </c>
      <c r="AR1117" s="94">
        <v>-9.6916295282426304E-2</v>
      </c>
      <c r="AS1117" s="95">
        <v>8</v>
      </c>
      <c r="AT1117" s="95">
        <v>4</v>
      </c>
      <c r="AU1117" s="95">
        <v>7</v>
      </c>
      <c r="AV1117" s="96">
        <v>5</v>
      </c>
      <c r="AW1117" s="3"/>
      <c r="AX1117" s="97">
        <v>8.2033952396595805E-2</v>
      </c>
      <c r="AY1117" s="98">
        <v>6.5067416089732405E-2</v>
      </c>
      <c r="AZ1117" s="98">
        <v>0.58590696898772898</v>
      </c>
      <c r="BA1117" s="98">
        <v>8.6857016098065301E-2</v>
      </c>
      <c r="BB1117" s="89">
        <v>8.4534492277180094E-3</v>
      </c>
      <c r="BC1117" s="99">
        <v>-16.4458538762992</v>
      </c>
      <c r="BD1117" s="86">
        <v>43874</v>
      </c>
      <c r="BE1117" s="86">
        <v>43914</v>
      </c>
      <c r="BF1117" s="95"/>
      <c r="BG1117" s="86"/>
      <c r="BH1117" s="3"/>
    </row>
    <row r="1118" spans="1:60" x14ac:dyDescent="0.25">
      <c r="A1118" s="3"/>
      <c r="B1118" s="81" t="s">
        <v>270</v>
      </c>
      <c r="C1118" s="81" t="s">
        <v>5491</v>
      </c>
      <c r="D1118" s="81" t="s">
        <v>846</v>
      </c>
      <c r="E1118" s="82" t="s">
        <v>1249</v>
      </c>
      <c r="F1118" s="82" t="s">
        <v>1116</v>
      </c>
      <c r="G1118" s="83" t="s">
        <v>1121</v>
      </c>
      <c r="H1118" s="84" t="s">
        <v>1133</v>
      </c>
      <c r="I1118" s="85" t="s">
        <v>3480</v>
      </c>
      <c r="J1118" s="85" t="s">
        <v>1096</v>
      </c>
      <c r="K1118" s="3"/>
      <c r="L1118" s="86">
        <v>44028</v>
      </c>
      <c r="M1118" s="87"/>
      <c r="N1118" s="88"/>
      <c r="O1118" s="88">
        <v>2142.45309999958</v>
      </c>
      <c r="P1118" s="89">
        <f t="shared" si="17"/>
        <v>0</v>
      </c>
      <c r="Q1118" s="86">
        <v>43874</v>
      </c>
      <c r="R1118" s="90"/>
      <c r="S1118" s="90">
        <v>8554843.0298046898</v>
      </c>
      <c r="T1118" s="3"/>
      <c r="U1118" s="91"/>
      <c r="V1118" s="92"/>
      <c r="W1118" s="91">
        <v>2.4484300629410399E-2</v>
      </c>
      <c r="X1118" s="92"/>
      <c r="Y1118" s="91">
        <v>-3.0324775702865701E-2</v>
      </c>
      <c r="Z1118" s="92"/>
      <c r="AA1118" s="91">
        <v>5.2157467094730202E-2</v>
      </c>
      <c r="AB1118" s="92"/>
      <c r="AC1118" s="91">
        <v>0.13590552617097301</v>
      </c>
      <c r="AD1118" s="92"/>
      <c r="AE1118" s="91">
        <v>0.145131271608989</v>
      </c>
      <c r="AF1118" s="93"/>
      <c r="AG1118" s="91">
        <v>2.3354418226517698E-3</v>
      </c>
      <c r="AH1118" s="92"/>
      <c r="AI1118" s="91">
        <v>1.0276757075189399E-3</v>
      </c>
      <c r="AJ1118" s="92"/>
      <c r="AK1118" s="91">
        <v>0.70025658744503705</v>
      </c>
      <c r="AL1118" s="91">
        <v>5.52319404414447E-2</v>
      </c>
      <c r="AM1118" s="92"/>
      <c r="AN1118" s="3"/>
      <c r="AO1118" s="94">
        <v>1.6496281228683098E-2</v>
      </c>
      <c r="AP1118" s="94">
        <v>-2.2152910581098698E-2</v>
      </c>
      <c r="AQ1118" s="94">
        <v>5.6010946167589303E-2</v>
      </c>
      <c r="AR1118" s="94">
        <v>-9.5427962714893497E-2</v>
      </c>
      <c r="AS1118" s="95">
        <v>8</v>
      </c>
      <c r="AT1118" s="95">
        <v>4</v>
      </c>
      <c r="AU1118" s="95">
        <v>7</v>
      </c>
      <c r="AV1118" s="96">
        <v>5</v>
      </c>
      <c r="AW1118" s="3"/>
      <c r="AX1118" s="97">
        <v>8.2091048427537297E-2</v>
      </c>
      <c r="AY1118" s="98">
        <v>0.29188697977815498</v>
      </c>
      <c r="AZ1118" s="98">
        <v>0.65334958780931596</v>
      </c>
      <c r="BA1118" s="98">
        <v>0.39267686419543701</v>
      </c>
      <c r="BB1118" s="89">
        <v>8.4598775678750796E-3</v>
      </c>
      <c r="BC1118" s="99">
        <v>-16.2681414122926</v>
      </c>
      <c r="BD1118" s="86">
        <v>43874</v>
      </c>
      <c r="BE1118" s="86">
        <v>43914</v>
      </c>
      <c r="BF1118" s="95"/>
      <c r="BG1118" s="86"/>
      <c r="BH1118" s="3"/>
    </row>
    <row r="1119" spans="1:60" x14ac:dyDescent="0.25">
      <c r="A1119" s="3"/>
      <c r="B1119" s="81" t="s">
        <v>2115</v>
      </c>
      <c r="C1119" s="81" t="s">
        <v>5492</v>
      </c>
      <c r="D1119" s="81" t="s">
        <v>846</v>
      </c>
      <c r="E1119" s="82" t="s">
        <v>1250</v>
      </c>
      <c r="F1119" s="82" t="s">
        <v>1116</v>
      </c>
      <c r="G1119" s="83" t="s">
        <v>1121</v>
      </c>
      <c r="H1119" s="84" t="s">
        <v>1133</v>
      </c>
      <c r="I1119" s="85" t="s">
        <v>3480</v>
      </c>
      <c r="J1119" s="85" t="s">
        <v>5493</v>
      </c>
      <c r="K1119" s="3"/>
      <c r="L1119" s="86">
        <v>44028</v>
      </c>
      <c r="M1119" s="87"/>
      <c r="N1119" s="88"/>
      <c r="O1119" s="88">
        <v>1174.77710000053</v>
      </c>
      <c r="P1119" s="89">
        <f t="shared" si="17"/>
        <v>0</v>
      </c>
      <c r="Q1119" s="86">
        <v>43874</v>
      </c>
      <c r="R1119" s="90"/>
      <c r="S1119" s="90">
        <v>15342026.897875</v>
      </c>
      <c r="T1119" s="3"/>
      <c r="U1119" s="91"/>
      <c r="V1119" s="92"/>
      <c r="W1119" s="91">
        <v>2.2907446093085999E-2</v>
      </c>
      <c r="X1119" s="92"/>
      <c r="Y1119" s="91">
        <v>-3.9602878428013397E-2</v>
      </c>
      <c r="Z1119" s="92"/>
      <c r="AA1119" s="91">
        <v>3.1929611641317003E-2</v>
      </c>
      <c r="AB1119" s="92"/>
      <c r="AC1119" s="91"/>
      <c r="AD1119" s="92"/>
      <c r="AE1119" s="91"/>
      <c r="AF1119" s="93"/>
      <c r="AG1119" s="91">
        <v>1.48398224155244E-3</v>
      </c>
      <c r="AH1119" s="92"/>
      <c r="AI1119" s="91">
        <v>-9.4452686944350699E-3</v>
      </c>
      <c r="AJ1119" s="92"/>
      <c r="AK1119" s="91">
        <v>0.128749759500352</v>
      </c>
      <c r="AL1119" s="91">
        <v>7.0498812372534303E-2</v>
      </c>
      <c r="AM1119" s="92"/>
      <c r="AN1119" s="3"/>
      <c r="AO1119" s="94">
        <v>1.6442286194433098E-2</v>
      </c>
      <c r="AP1119" s="94">
        <v>-2.2204891874935101E-2</v>
      </c>
      <c r="AQ1119" s="94">
        <v>5.43294488452375E-2</v>
      </c>
      <c r="AR1119" s="94">
        <v>-9.6916266813495897E-2</v>
      </c>
      <c r="AS1119" s="95">
        <v>8</v>
      </c>
      <c r="AT1119" s="95">
        <v>4</v>
      </c>
      <c r="AU1119" s="95">
        <v>7</v>
      </c>
      <c r="AV1119" s="96">
        <v>5</v>
      </c>
      <c r="AW1119" s="3"/>
      <c r="AX1119" s="97">
        <v>8.2033934619394094E-2</v>
      </c>
      <c r="AY1119" s="98">
        <v>6.5069463099007394E-2</v>
      </c>
      <c r="AZ1119" s="98">
        <v>0.58590780270151299</v>
      </c>
      <c r="BA1119" s="98">
        <v>8.6859766319776099E-2</v>
      </c>
      <c r="BB1119" s="89">
        <v>8.4534473851544997E-3</v>
      </c>
      <c r="BC1119" s="99">
        <v>-16.445851727970901</v>
      </c>
      <c r="BD1119" s="86">
        <v>43874</v>
      </c>
      <c r="BE1119" s="86">
        <v>43914</v>
      </c>
      <c r="BF1119" s="95"/>
      <c r="BG1119" s="86"/>
      <c r="BH1119" s="3"/>
    </row>
    <row r="1120" spans="1:60" x14ac:dyDescent="0.25">
      <c r="A1120" s="3"/>
      <c r="B1120" s="81" t="s">
        <v>2116</v>
      </c>
      <c r="C1120" s="81" t="s">
        <v>5494</v>
      </c>
      <c r="D1120" s="81" t="s">
        <v>846</v>
      </c>
      <c r="E1120" s="82" t="s">
        <v>1163</v>
      </c>
      <c r="F1120" s="82" t="s">
        <v>1116</v>
      </c>
      <c r="G1120" s="83" t="s">
        <v>1121</v>
      </c>
      <c r="H1120" s="84" t="s">
        <v>1133</v>
      </c>
      <c r="I1120" s="85" t="s">
        <v>3480</v>
      </c>
      <c r="J1120" s="85" t="s">
        <v>5495</v>
      </c>
      <c r="K1120" s="3"/>
      <c r="L1120" s="86">
        <v>44028</v>
      </c>
      <c r="M1120" s="87"/>
      <c r="N1120" s="88"/>
      <c r="O1120" s="88">
        <v>2054.7325999997602</v>
      </c>
      <c r="P1120" s="89">
        <f t="shared" si="17"/>
        <v>0</v>
      </c>
      <c r="Q1120" s="86">
        <v>43874</v>
      </c>
      <c r="R1120" s="90"/>
      <c r="S1120" s="90">
        <v>23448.525752899201</v>
      </c>
      <c r="T1120" s="3"/>
      <c r="U1120" s="91"/>
      <c r="V1120" s="92"/>
      <c r="W1120" s="91">
        <v>2.3795746352334401E-2</v>
      </c>
      <c r="X1120" s="92"/>
      <c r="Y1120" s="91">
        <v>-3.4413161910379103E-2</v>
      </c>
      <c r="Z1120" s="92"/>
      <c r="AA1120" s="91">
        <v>4.32066881348874E-2</v>
      </c>
      <c r="AB1120" s="92"/>
      <c r="AC1120" s="91">
        <v>0.116650786987593</v>
      </c>
      <c r="AD1120" s="92"/>
      <c r="AE1120" s="91">
        <v>0.11620044904892</v>
      </c>
      <c r="AF1120" s="93"/>
      <c r="AG1120" s="91">
        <v>1.9632502517197298E-3</v>
      </c>
      <c r="AH1120" s="92"/>
      <c r="AI1120" s="91">
        <v>-3.5868132044925001E-3</v>
      </c>
      <c r="AJ1120" s="92"/>
      <c r="AK1120" s="91">
        <v>0.97503989999881002</v>
      </c>
      <c r="AL1120" s="91">
        <v>6.0816623601567699E-2</v>
      </c>
      <c r="AM1120" s="92"/>
      <c r="AN1120" s="3"/>
      <c r="AO1120" s="94">
        <v>1.6472555393192999E-2</v>
      </c>
      <c r="AP1120" s="94">
        <v>-2.2175481422891601E-2</v>
      </c>
      <c r="AQ1120" s="94">
        <v>5.5267227728108999E-2</v>
      </c>
      <c r="AR1120" s="94">
        <v>-9.6092554477800199E-2</v>
      </c>
      <c r="AS1120" s="95">
        <v>8</v>
      </c>
      <c r="AT1120" s="95">
        <v>4</v>
      </c>
      <c r="AU1120" s="95">
        <v>7</v>
      </c>
      <c r="AV1120" s="96">
        <v>5</v>
      </c>
      <c r="AW1120" s="3"/>
      <c r="AX1120" s="97">
        <v>8.20655214170984E-2</v>
      </c>
      <c r="AY1120" s="98">
        <v>0.19158741262208401</v>
      </c>
      <c r="AZ1120" s="98">
        <v>0.62351929120359295</v>
      </c>
      <c r="BA1120" s="98">
        <v>0.25686216845951998</v>
      </c>
      <c r="BB1120" s="89">
        <v>8.4570061699378099E-3</v>
      </c>
      <c r="BC1120" s="99">
        <v>-16.346686668606701</v>
      </c>
      <c r="BD1120" s="86">
        <v>43874</v>
      </c>
      <c r="BE1120" s="86">
        <v>43914</v>
      </c>
      <c r="BF1120" s="95"/>
      <c r="BG1120" s="86"/>
      <c r="BH1120" s="3"/>
    </row>
    <row r="1121" spans="1:60" x14ac:dyDescent="0.25">
      <c r="A1121" s="3"/>
      <c r="B1121" s="81" t="s">
        <v>271</v>
      </c>
      <c r="C1121" s="81" t="s">
        <v>5496</v>
      </c>
      <c r="D1121" s="81" t="s">
        <v>846</v>
      </c>
      <c r="E1121" s="82" t="s">
        <v>1257</v>
      </c>
      <c r="F1121" s="82" t="s">
        <v>1116</v>
      </c>
      <c r="G1121" s="83" t="s">
        <v>1121</v>
      </c>
      <c r="H1121" s="84" t="s">
        <v>1133</v>
      </c>
      <c r="I1121" s="85" t="s">
        <v>3480</v>
      </c>
      <c r="J1121" s="85" t="s">
        <v>1096</v>
      </c>
      <c r="K1121" s="3"/>
      <c r="L1121" s="86">
        <v>44028</v>
      </c>
      <c r="M1121" s="87"/>
      <c r="N1121" s="88"/>
      <c r="O1121" s="88">
        <v>1748.8959999997201</v>
      </c>
      <c r="P1121" s="89">
        <f t="shared" si="17"/>
        <v>0</v>
      </c>
      <c r="Q1121" s="86">
        <v>43874</v>
      </c>
      <c r="R1121" s="90"/>
      <c r="S1121" s="90">
        <v>381839.07911572303</v>
      </c>
      <c r="T1121" s="3"/>
      <c r="U1121" s="91"/>
      <c r="V1121" s="92"/>
      <c r="W1121" s="91">
        <v>2.4687263796295201E-2</v>
      </c>
      <c r="X1121" s="92"/>
      <c r="Y1121" s="91">
        <v>-2.9125208988261899E-2</v>
      </c>
      <c r="Z1121" s="92"/>
      <c r="AA1121" s="91">
        <v>5.4787297262009801E-2</v>
      </c>
      <c r="AB1121" s="92"/>
      <c r="AC1121" s="91">
        <v>0.14159510489669599</v>
      </c>
      <c r="AD1121" s="92"/>
      <c r="AE1121" s="91">
        <v>0.153747966220253</v>
      </c>
      <c r="AF1121" s="93"/>
      <c r="AG1121" s="91">
        <v>2.4449471420666699E-3</v>
      </c>
      <c r="AH1121" s="92"/>
      <c r="AI1121" s="91">
        <v>2.3824760119168799E-3</v>
      </c>
      <c r="AJ1121" s="92"/>
      <c r="AK1121" s="91">
        <v>0.68890000000130402</v>
      </c>
      <c r="AL1121" s="91">
        <v>5.4515898373210803E-2</v>
      </c>
      <c r="AM1121" s="92"/>
      <c r="AN1121" s="3"/>
      <c r="AO1121" s="94">
        <v>1.6503243083207102E-2</v>
      </c>
      <c r="AP1121" s="94">
        <v>-2.2146253787468598E-2</v>
      </c>
      <c r="AQ1121" s="94">
        <v>5.6227423050586402E-2</v>
      </c>
      <c r="AR1121" s="94">
        <v>-9.5236440924054505E-2</v>
      </c>
      <c r="AS1121" s="95">
        <v>8</v>
      </c>
      <c r="AT1121" s="95">
        <v>4</v>
      </c>
      <c r="AU1121" s="95">
        <v>7</v>
      </c>
      <c r="AV1121" s="96">
        <v>5</v>
      </c>
      <c r="AW1121" s="3"/>
      <c r="AX1121" s="97">
        <v>8.2098772414174195E-2</v>
      </c>
      <c r="AY1121" s="98">
        <v>0.32133668101823798</v>
      </c>
      <c r="AZ1121" s="98">
        <v>0.66211167455367104</v>
      </c>
      <c r="BA1121" s="98">
        <v>0.43272792555399098</v>
      </c>
      <c r="BB1121" s="89">
        <v>8.4607439420142302E-3</v>
      </c>
      <c r="BC1121" s="99">
        <v>-16.245259866816902</v>
      </c>
      <c r="BD1121" s="86">
        <v>43874</v>
      </c>
      <c r="BE1121" s="86">
        <v>43914</v>
      </c>
      <c r="BF1121" s="95"/>
      <c r="BG1121" s="86"/>
      <c r="BH1121" s="3"/>
    </row>
    <row r="1122" spans="1:60" x14ac:dyDescent="0.25">
      <c r="A1122" s="3"/>
      <c r="B1122" s="81" t="s">
        <v>272</v>
      </c>
      <c r="C1122" s="81" t="s">
        <v>5497</v>
      </c>
      <c r="D1122" s="81" t="s">
        <v>846</v>
      </c>
      <c r="E1122" s="82" t="s">
        <v>1258</v>
      </c>
      <c r="F1122" s="82" t="s">
        <v>1116</v>
      </c>
      <c r="G1122" s="83" t="s">
        <v>1121</v>
      </c>
      <c r="H1122" s="84" t="s">
        <v>1133</v>
      </c>
      <c r="I1122" s="85" t="s">
        <v>3480</v>
      </c>
      <c r="J1122" s="85" t="s">
        <v>1096</v>
      </c>
      <c r="K1122" s="3"/>
      <c r="L1122" s="86">
        <v>44028</v>
      </c>
      <c r="M1122" s="87"/>
      <c r="N1122" s="88"/>
      <c r="O1122" s="88">
        <v>1842.1932999994599</v>
      </c>
      <c r="P1122" s="89">
        <f t="shared" si="17"/>
        <v>0</v>
      </c>
      <c r="Q1122" s="86">
        <v>43874</v>
      </c>
      <c r="R1122" s="90"/>
      <c r="S1122" s="90">
        <v>343741.51279541</v>
      </c>
      <c r="T1122" s="3"/>
      <c r="U1122" s="91"/>
      <c r="V1122" s="92"/>
      <c r="W1122" s="91">
        <v>2.4687289816938601E-2</v>
      </c>
      <c r="X1122" s="92"/>
      <c r="Y1122" s="91">
        <v>-2.9125151778316601E-2</v>
      </c>
      <c r="Z1122" s="92"/>
      <c r="AA1122" s="91">
        <v>5.4787317081718398E-2</v>
      </c>
      <c r="AB1122" s="92"/>
      <c r="AC1122" s="91">
        <v>0.14159528956050099</v>
      </c>
      <c r="AD1122" s="92"/>
      <c r="AE1122" s="91">
        <v>0.15374814469221701</v>
      </c>
      <c r="AF1122" s="93"/>
      <c r="AG1122" s="91">
        <v>2.4449784068565402E-3</v>
      </c>
      <c r="AH1122" s="92"/>
      <c r="AI1122" s="91">
        <v>2.3825080497772398E-3</v>
      </c>
      <c r="AJ1122" s="92"/>
      <c r="AK1122" s="91">
        <v>0.77899680000031402</v>
      </c>
      <c r="AL1122" s="91">
        <v>6.0081572986746302E-2</v>
      </c>
      <c r="AM1122" s="92"/>
      <c r="AN1122" s="3"/>
      <c r="AO1122" s="94">
        <v>1.6503238737641399E-2</v>
      </c>
      <c r="AP1122" s="94">
        <v>-2.2146207729747399E-2</v>
      </c>
      <c r="AQ1122" s="94">
        <v>5.6227356812087202E-2</v>
      </c>
      <c r="AR1122" s="94">
        <v>-9.5236471013777205E-2</v>
      </c>
      <c r="AS1122" s="95">
        <v>8</v>
      </c>
      <c r="AT1122" s="95">
        <v>4</v>
      </c>
      <c r="AU1122" s="95">
        <v>7</v>
      </c>
      <c r="AV1122" s="96">
        <v>5</v>
      </c>
      <c r="AW1122" s="3"/>
      <c r="AX1122" s="97">
        <v>8.2098759357904796E-2</v>
      </c>
      <c r="AY1122" s="98">
        <v>0.32133590379089599</v>
      </c>
      <c r="AZ1122" s="98">
        <v>0.66211166489756601</v>
      </c>
      <c r="BA1122" s="98">
        <v>0.43272675999969601</v>
      </c>
      <c r="BB1122" s="89">
        <v>8.4607425606191104E-3</v>
      </c>
      <c r="BC1122" s="99">
        <v>-16.245260472904199</v>
      </c>
      <c r="BD1122" s="86">
        <v>43874</v>
      </c>
      <c r="BE1122" s="86">
        <v>43914</v>
      </c>
      <c r="BF1122" s="95"/>
      <c r="BG1122" s="86"/>
      <c r="BH1122" s="3"/>
    </row>
    <row r="1123" spans="1:60" x14ac:dyDescent="0.25">
      <c r="A1123" s="3"/>
      <c r="B1123" s="81" t="s">
        <v>2117</v>
      </c>
      <c r="C1123" s="81" t="s">
        <v>5498</v>
      </c>
      <c r="D1123" s="81" t="s">
        <v>846</v>
      </c>
      <c r="E1123" s="82" t="s">
        <v>3455</v>
      </c>
      <c r="F1123" s="82" t="s">
        <v>1116</v>
      </c>
      <c r="G1123" s="83" t="s">
        <v>1121</v>
      </c>
      <c r="H1123" s="84" t="s">
        <v>1133</v>
      </c>
      <c r="I1123" s="85" t="s">
        <v>3480</v>
      </c>
      <c r="J1123" s="85" t="s">
        <v>1096</v>
      </c>
      <c r="K1123" s="3"/>
      <c r="L1123" s="86">
        <v>44028</v>
      </c>
      <c r="M1123" s="87"/>
      <c r="N1123" s="88"/>
      <c r="O1123" s="88">
        <v>1205.9188000001</v>
      </c>
      <c r="P1123" s="89">
        <f t="shared" si="17"/>
        <v>0</v>
      </c>
      <c r="Q1123" s="86">
        <v>43874</v>
      </c>
      <c r="R1123" s="90"/>
      <c r="S1123" s="90">
        <v>467063.61717187503</v>
      </c>
      <c r="T1123" s="3"/>
      <c r="U1123" s="91"/>
      <c r="V1123" s="92"/>
      <c r="W1123" s="91">
        <v>2.5410179334358001E-2</v>
      </c>
      <c r="X1123" s="92"/>
      <c r="Y1123" s="91">
        <v>-2.4842462352353298E-2</v>
      </c>
      <c r="Z1123" s="92"/>
      <c r="AA1123" s="91">
        <v>6.4202922325421199E-2</v>
      </c>
      <c r="AB1123" s="92"/>
      <c r="AC1123" s="91">
        <v>0.16208258436381601</v>
      </c>
      <c r="AD1123" s="92"/>
      <c r="AE1123" s="91"/>
      <c r="AF1123" s="93"/>
      <c r="AG1123" s="91">
        <v>2.83507135827676E-3</v>
      </c>
      <c r="AH1123" s="92"/>
      <c r="AI1123" s="91">
        <v>7.2204356001748203E-3</v>
      </c>
      <c r="AJ1123" s="92"/>
      <c r="AK1123" s="91">
        <v>0.16713480102946099</v>
      </c>
      <c r="AL1123" s="91">
        <v>6.7296564806383699E-2</v>
      </c>
      <c r="AM1123" s="92"/>
      <c r="AN1123" s="3"/>
      <c r="AO1123" s="94">
        <v>1.65279152406583E-2</v>
      </c>
      <c r="AP1123" s="94">
        <v>-2.21224956039805E-2</v>
      </c>
      <c r="AQ1123" s="94">
        <v>5.6998189364094301E-2</v>
      </c>
      <c r="AR1123" s="94">
        <v>-9.4554117814404898E-2</v>
      </c>
      <c r="AS1123" s="95">
        <v>8</v>
      </c>
      <c r="AT1123" s="95">
        <v>4</v>
      </c>
      <c r="AU1123" s="95">
        <v>7</v>
      </c>
      <c r="AV1123" s="96">
        <v>5</v>
      </c>
      <c r="AW1123" s="3"/>
      <c r="AX1123" s="97">
        <v>8.2664832250593498E-2</v>
      </c>
      <c r="AY1123" s="98">
        <v>0.39762723510557402</v>
      </c>
      <c r="AZ1123" s="98">
        <v>0.66975340052795196</v>
      </c>
      <c r="BA1123" s="98">
        <v>0.53682212863805001</v>
      </c>
      <c r="BB1123" s="89">
        <v>8.5192761919552096E-3</v>
      </c>
      <c r="BC1123" s="99">
        <v>-16.163749997096598</v>
      </c>
      <c r="BD1123" s="86">
        <v>43874</v>
      </c>
      <c r="BE1123" s="86">
        <v>43914</v>
      </c>
      <c r="BF1123" s="95"/>
      <c r="BG1123" s="86"/>
      <c r="BH1123" s="3"/>
    </row>
    <row r="1124" spans="1:60" x14ac:dyDescent="0.25">
      <c r="A1124" s="3"/>
      <c r="B1124" s="81" t="s">
        <v>2118</v>
      </c>
      <c r="C1124" s="81" t="s">
        <v>5499</v>
      </c>
      <c r="D1124" s="81" t="s">
        <v>847</v>
      </c>
      <c r="E1124" s="82" t="s">
        <v>1161</v>
      </c>
      <c r="F1124" s="82" t="s">
        <v>1116</v>
      </c>
      <c r="G1124" s="83" t="s">
        <v>1121</v>
      </c>
      <c r="H1124" s="84" t="s">
        <v>1132</v>
      </c>
      <c r="I1124" s="85" t="s">
        <v>3480</v>
      </c>
      <c r="J1124" s="85" t="s">
        <v>5500</v>
      </c>
      <c r="K1124" s="3"/>
      <c r="L1124" s="86">
        <v>44028</v>
      </c>
      <c r="M1124" s="87"/>
      <c r="N1124" s="88"/>
      <c r="O1124" s="88">
        <v>1724.3616000004099</v>
      </c>
      <c r="P1124" s="89">
        <f t="shared" si="17"/>
        <v>0</v>
      </c>
      <c r="Q1124" s="86">
        <v>43747</v>
      </c>
      <c r="R1124" s="90"/>
      <c r="S1124" s="90">
        <v>13549902.725281199</v>
      </c>
      <c r="T1124" s="3"/>
      <c r="U1124" s="91"/>
      <c r="V1124" s="92"/>
      <c r="W1124" s="91">
        <v>1.70302476781217E-2</v>
      </c>
      <c r="X1124" s="92"/>
      <c r="Y1124" s="91">
        <v>5.1913557508669302E-3</v>
      </c>
      <c r="Z1124" s="92"/>
      <c r="AA1124" s="91">
        <v>4.0754527126409803E-3</v>
      </c>
      <c r="AB1124" s="92"/>
      <c r="AC1124" s="91">
        <v>0.13597845859840199</v>
      </c>
      <c r="AD1124" s="92"/>
      <c r="AE1124" s="91">
        <v>0.146208915010066</v>
      </c>
      <c r="AF1124" s="93"/>
      <c r="AG1124" s="91">
        <v>-5.8051349178640504E-3</v>
      </c>
      <c r="AH1124" s="92"/>
      <c r="AI1124" s="91">
        <v>1.6556141936234801E-2</v>
      </c>
      <c r="AJ1124" s="92"/>
      <c r="AK1124" s="91">
        <v>0.62612590000033397</v>
      </c>
      <c r="AL1124" s="91">
        <v>4.2643741551728502E-2</v>
      </c>
      <c r="AM1124" s="92"/>
      <c r="AN1124" s="3"/>
      <c r="AO1124" s="94">
        <v>3.1456976250410697E-2</v>
      </c>
      <c r="AP1124" s="94">
        <v>-4.9994130968116203E-2</v>
      </c>
      <c r="AQ1124" s="94">
        <v>4.1712941536388798E-2</v>
      </c>
      <c r="AR1124" s="94">
        <v>-4.1898426773550497E-2</v>
      </c>
      <c r="AS1124" s="95">
        <v>5</v>
      </c>
      <c r="AT1124" s="95">
        <v>7</v>
      </c>
      <c r="AU1124" s="95">
        <v>6</v>
      </c>
      <c r="AV1124" s="96">
        <v>6</v>
      </c>
      <c r="AW1124" s="3"/>
      <c r="AX1124" s="97">
        <v>8.6924879289290394E-2</v>
      </c>
      <c r="AY1124" s="98">
        <v>-0.114438648623263</v>
      </c>
      <c r="AZ1124" s="98">
        <v>0.49719433413474701</v>
      </c>
      <c r="BA1124" s="98">
        <v>-0.14705856670048001</v>
      </c>
      <c r="BB1124" s="89">
        <v>8.9156061557150706E-3</v>
      </c>
      <c r="BC1124" s="99">
        <v>-12.5832597989211</v>
      </c>
      <c r="BD1124" s="86">
        <v>43747</v>
      </c>
      <c r="BE1124" s="86">
        <v>43915</v>
      </c>
      <c r="BF1124" s="95"/>
      <c r="BG1124" s="86"/>
      <c r="BH1124" s="3"/>
    </row>
    <row r="1125" spans="1:60" x14ac:dyDescent="0.25">
      <c r="A1125" s="3"/>
      <c r="B1125" s="81" t="s">
        <v>273</v>
      </c>
      <c r="C1125" s="81" t="s">
        <v>5501</v>
      </c>
      <c r="D1125" s="81" t="s">
        <v>847</v>
      </c>
      <c r="E1125" s="82" t="s">
        <v>1249</v>
      </c>
      <c r="F1125" s="82" t="s">
        <v>1116</v>
      </c>
      <c r="G1125" s="83" t="s">
        <v>1121</v>
      </c>
      <c r="H1125" s="84" t="s">
        <v>1132</v>
      </c>
      <c r="I1125" s="85" t="s">
        <v>3480</v>
      </c>
      <c r="J1125" s="85" t="s">
        <v>1096</v>
      </c>
      <c r="K1125" s="3"/>
      <c r="L1125" s="86">
        <v>44028</v>
      </c>
      <c r="M1125" s="87"/>
      <c r="N1125" s="88"/>
      <c r="O1125" s="88">
        <v>1841.2898999992799</v>
      </c>
      <c r="P1125" s="89">
        <f t="shared" si="17"/>
        <v>0</v>
      </c>
      <c r="Q1125" s="86">
        <v>43747</v>
      </c>
      <c r="R1125" s="90"/>
      <c r="S1125" s="90">
        <v>8753597.1384531204</v>
      </c>
      <c r="T1125" s="3"/>
      <c r="U1125" s="91"/>
      <c r="V1125" s="92"/>
      <c r="W1125" s="91">
        <v>1.7371182433635099E-2</v>
      </c>
      <c r="X1125" s="92"/>
      <c r="Y1125" s="91">
        <v>7.2964030005096001E-3</v>
      </c>
      <c r="Z1125" s="92"/>
      <c r="AA1125" s="91">
        <v>8.3255853878654307E-3</v>
      </c>
      <c r="AB1125" s="92"/>
      <c r="AC1125" s="91">
        <v>0.14452159212305599</v>
      </c>
      <c r="AD1125" s="92"/>
      <c r="AE1125" s="91">
        <v>0.15834518743940901</v>
      </c>
      <c r="AF1125" s="93"/>
      <c r="AG1125" s="91">
        <v>-5.6212308290923803E-3</v>
      </c>
      <c r="AH1125" s="92"/>
      <c r="AI1125" s="91">
        <v>1.8885198305724799E-2</v>
      </c>
      <c r="AJ1125" s="92"/>
      <c r="AK1125" s="91">
        <v>0.64178244602051604</v>
      </c>
      <c r="AL1125" s="91">
        <v>5.1498104279744397E-2</v>
      </c>
      <c r="AM1125" s="92"/>
      <c r="AN1125" s="3"/>
      <c r="AO1125" s="94">
        <v>3.1468912135096602E-2</v>
      </c>
      <c r="AP1125" s="94">
        <v>-4.9983107037405702E-2</v>
      </c>
      <c r="AQ1125" s="94">
        <v>4.2086265359103002E-2</v>
      </c>
      <c r="AR1125" s="94">
        <v>-4.1565310103615E-2</v>
      </c>
      <c r="AS1125" s="95">
        <v>5</v>
      </c>
      <c r="AT1125" s="95">
        <v>7</v>
      </c>
      <c r="AU1125" s="95">
        <v>6</v>
      </c>
      <c r="AV1125" s="96">
        <v>6</v>
      </c>
      <c r="AW1125" s="3"/>
      <c r="AX1125" s="97">
        <v>8.6937603464903104E-2</v>
      </c>
      <c r="AY1125" s="98">
        <v>-6.8666955785147393E-2</v>
      </c>
      <c r="AZ1125" s="98">
        <v>0.51063498192343104</v>
      </c>
      <c r="BA1125" s="98">
        <v>-8.8353300454173195E-2</v>
      </c>
      <c r="BB1125" s="89">
        <v>8.9170418420599206E-3</v>
      </c>
      <c r="BC1125" s="99">
        <v>-12.413124082188</v>
      </c>
      <c r="BD1125" s="86">
        <v>43747</v>
      </c>
      <c r="BE1125" s="86">
        <v>43915</v>
      </c>
      <c r="BF1125" s="95"/>
      <c r="BG1125" s="86"/>
      <c r="BH1125" s="3"/>
    </row>
    <row r="1126" spans="1:60" x14ac:dyDescent="0.25">
      <c r="A1126" s="3"/>
      <c r="B1126" s="81" t="s">
        <v>2119</v>
      </c>
      <c r="C1126" s="81" t="s">
        <v>5502</v>
      </c>
      <c r="D1126" s="81" t="s">
        <v>847</v>
      </c>
      <c r="E1126" s="82" t="s">
        <v>1250</v>
      </c>
      <c r="F1126" s="82" t="s">
        <v>1116</v>
      </c>
      <c r="G1126" s="83" t="s">
        <v>1121</v>
      </c>
      <c r="H1126" s="84" t="s">
        <v>1132</v>
      </c>
      <c r="I1126" s="85" t="s">
        <v>3480</v>
      </c>
      <c r="J1126" s="85" t="s">
        <v>5503</v>
      </c>
      <c r="K1126" s="3"/>
      <c r="L1126" s="86">
        <v>44028</v>
      </c>
      <c r="M1126" s="87"/>
      <c r="N1126" s="88"/>
      <c r="O1126" s="88">
        <v>1195.4736000001401</v>
      </c>
      <c r="P1126" s="89">
        <f t="shared" si="17"/>
        <v>0</v>
      </c>
      <c r="Q1126" s="86">
        <v>43747</v>
      </c>
      <c r="R1126" s="90"/>
      <c r="S1126" s="90">
        <v>19770610.716249999</v>
      </c>
      <c r="T1126" s="3"/>
      <c r="U1126" s="91"/>
      <c r="V1126" s="92"/>
      <c r="W1126" s="91">
        <v>1.7126195883975001E-2</v>
      </c>
      <c r="X1126" s="92"/>
      <c r="Y1126" s="91">
        <v>5.7830759578791904E-3</v>
      </c>
      <c r="Z1126" s="92"/>
      <c r="AA1126" s="91">
        <v>5.2692909048346302E-3</v>
      </c>
      <c r="AB1126" s="92"/>
      <c r="AC1126" s="91"/>
      <c r="AD1126" s="92"/>
      <c r="AE1126" s="91"/>
      <c r="AF1126" s="93"/>
      <c r="AG1126" s="91">
        <v>-5.75339752413129E-3</v>
      </c>
      <c r="AH1126" s="92"/>
      <c r="AI1126" s="91">
        <v>1.7210825924848901E-2</v>
      </c>
      <c r="AJ1126" s="92"/>
      <c r="AK1126" s="91">
        <v>0.12770942905990501</v>
      </c>
      <c r="AL1126" s="91">
        <v>6.9943714015607797E-2</v>
      </c>
      <c r="AM1126" s="92"/>
      <c r="AN1126" s="3"/>
      <c r="AO1126" s="94">
        <v>3.1460429141589002E-2</v>
      </c>
      <c r="AP1126" s="94">
        <v>-4.9991083494242E-2</v>
      </c>
      <c r="AQ1126" s="94">
        <v>4.1817886030912597E-2</v>
      </c>
      <c r="AR1126" s="94">
        <v>-4.1804811639885898E-2</v>
      </c>
      <c r="AS1126" s="95">
        <v>5</v>
      </c>
      <c r="AT1126" s="95">
        <v>7</v>
      </c>
      <c r="AU1126" s="95">
        <v>6</v>
      </c>
      <c r="AV1126" s="96">
        <v>6</v>
      </c>
      <c r="AW1126" s="3"/>
      <c r="AX1126" s="97">
        <v>8.6928449357074E-2</v>
      </c>
      <c r="AY1126" s="98">
        <v>-0.101577945269923</v>
      </c>
      <c r="AZ1126" s="98">
        <v>0.50097048042061898</v>
      </c>
      <c r="BA1126" s="98">
        <v>-0.13057917020432799</v>
      </c>
      <c r="BB1126" s="89">
        <v>8.9160089446431792E-3</v>
      </c>
      <c r="BC1126" s="99">
        <v>-12.535425290829201</v>
      </c>
      <c r="BD1126" s="86">
        <v>43747</v>
      </c>
      <c r="BE1126" s="86">
        <v>43915</v>
      </c>
      <c r="BF1126" s="95"/>
      <c r="BG1126" s="86"/>
      <c r="BH1126" s="3"/>
    </row>
    <row r="1127" spans="1:60" x14ac:dyDescent="0.25">
      <c r="A1127" s="3"/>
      <c r="B1127" s="81" t="s">
        <v>2120</v>
      </c>
      <c r="C1127" s="81" t="s">
        <v>5504</v>
      </c>
      <c r="D1127" s="81" t="s">
        <v>847</v>
      </c>
      <c r="E1127" s="82" t="s">
        <v>1163</v>
      </c>
      <c r="F1127" s="82" t="s">
        <v>1116</v>
      </c>
      <c r="G1127" s="83" t="s">
        <v>1121</v>
      </c>
      <c r="H1127" s="84" t="s">
        <v>1132</v>
      </c>
      <c r="I1127" s="85" t="s">
        <v>3480</v>
      </c>
      <c r="J1127" s="85" t="s">
        <v>5505</v>
      </c>
      <c r="K1127" s="3"/>
      <c r="L1127" s="86">
        <v>44028</v>
      </c>
      <c r="M1127" s="87"/>
      <c r="N1127" s="88"/>
      <c r="O1127" s="88">
        <v>1838.34109999985</v>
      </c>
      <c r="P1127" s="89">
        <f t="shared" si="17"/>
        <v>0</v>
      </c>
      <c r="Q1127" s="86">
        <v>43747</v>
      </c>
      <c r="R1127" s="90"/>
      <c r="S1127" s="90">
        <v>1976148.01163672</v>
      </c>
      <c r="T1127" s="3"/>
      <c r="U1127" s="91"/>
      <c r="V1127" s="92"/>
      <c r="W1127" s="91">
        <v>1.7433102813811299E-2</v>
      </c>
      <c r="X1127" s="92"/>
      <c r="Y1127" s="91">
        <v>7.6790607836301197E-3</v>
      </c>
      <c r="Z1127" s="92"/>
      <c r="AA1127" s="91">
        <v>9.0992030218330893E-3</v>
      </c>
      <c r="AB1127" s="92"/>
      <c r="AC1127" s="91">
        <v>0.14632750375676601</v>
      </c>
      <c r="AD1127" s="92"/>
      <c r="AE1127" s="91">
        <v>0.16106434139335801</v>
      </c>
      <c r="AF1127" s="93"/>
      <c r="AG1127" s="91">
        <v>-5.5878588545965604E-3</v>
      </c>
      <c r="AH1127" s="92"/>
      <c r="AI1127" s="91">
        <v>1.9308598268253301E-2</v>
      </c>
      <c r="AJ1127" s="92"/>
      <c r="AK1127" s="91">
        <v>0.74028299999889002</v>
      </c>
      <c r="AL1127" s="91">
        <v>4.92356775357621E-2</v>
      </c>
      <c r="AM1127" s="92"/>
      <c r="AN1127" s="3"/>
      <c r="AO1127" s="94">
        <v>3.1471047959712499E-2</v>
      </c>
      <c r="AP1127" s="94">
        <v>-4.9981095231487402E-2</v>
      </c>
      <c r="AQ1127" s="94">
        <v>4.2154037440923303E-2</v>
      </c>
      <c r="AR1127" s="94">
        <v>-4.1504771535110202E-2</v>
      </c>
      <c r="AS1127" s="95">
        <v>5</v>
      </c>
      <c r="AT1127" s="95">
        <v>7</v>
      </c>
      <c r="AU1127" s="95">
        <v>6</v>
      </c>
      <c r="AV1127" s="96">
        <v>6</v>
      </c>
      <c r="AW1127" s="3"/>
      <c r="AX1127" s="97">
        <v>8.6939934111724099E-2</v>
      </c>
      <c r="AY1127" s="98">
        <v>-6.03375086169535E-2</v>
      </c>
      <c r="AZ1127" s="98">
        <v>0.51308141592289802</v>
      </c>
      <c r="BA1127" s="98">
        <v>-7.7653948483885002E-2</v>
      </c>
      <c r="BB1127" s="89">
        <v>8.9173046955147595E-3</v>
      </c>
      <c r="BC1127" s="99">
        <v>-12.3821961006179</v>
      </c>
      <c r="BD1127" s="86">
        <v>43747</v>
      </c>
      <c r="BE1127" s="86">
        <v>43915</v>
      </c>
      <c r="BF1127" s="95"/>
      <c r="BG1127" s="86"/>
      <c r="BH1127" s="3"/>
    </row>
    <row r="1128" spans="1:60" x14ac:dyDescent="0.25">
      <c r="A1128" s="3"/>
      <c r="B1128" s="81" t="s">
        <v>5506</v>
      </c>
      <c r="C1128" s="81" t="s">
        <v>5507</v>
      </c>
      <c r="D1128" s="81" t="s">
        <v>847</v>
      </c>
      <c r="E1128" s="82" t="s">
        <v>1164</v>
      </c>
      <c r="F1128" s="82" t="s">
        <v>1116</v>
      </c>
      <c r="G1128" s="83" t="s">
        <v>1121</v>
      </c>
      <c r="H1128" s="84" t="s">
        <v>1132</v>
      </c>
      <c r="I1128" s="85" t="s">
        <v>3480</v>
      </c>
      <c r="J1128" s="85" t="s">
        <v>1096</v>
      </c>
      <c r="K1128" s="3"/>
      <c r="L1128" s="86">
        <v>44028</v>
      </c>
      <c r="M1128" s="87"/>
      <c r="N1128" s="88"/>
      <c r="O1128" s="88"/>
      <c r="P1128" s="89" t="str">
        <f t="shared" si="17"/>
        <v/>
      </c>
      <c r="Q1128" s="86"/>
      <c r="R1128" s="90"/>
      <c r="S1128" s="90"/>
      <c r="T1128" s="3"/>
      <c r="U1128" s="91"/>
      <c r="V1128" s="92"/>
      <c r="W1128" s="91"/>
      <c r="X1128" s="92"/>
      <c r="Y1128" s="91"/>
      <c r="Z1128" s="92"/>
      <c r="AA1128" s="91"/>
      <c r="AB1128" s="92"/>
      <c r="AC1128" s="91"/>
      <c r="AD1128" s="92"/>
      <c r="AE1128" s="91"/>
      <c r="AF1128" s="93"/>
      <c r="AG1128" s="91"/>
      <c r="AH1128" s="92"/>
      <c r="AI1128" s="91"/>
      <c r="AJ1128" s="92"/>
      <c r="AK1128" s="91">
        <v>-4.3173383273824601E-3</v>
      </c>
      <c r="AL1128" s="91">
        <v>-9.43663537819521E-2</v>
      </c>
      <c r="AM1128" s="92"/>
      <c r="AN1128" s="3"/>
      <c r="AO1128" s="94">
        <v>5.2292183208919596E-3</v>
      </c>
      <c r="AP1128" s="94">
        <v>-5.7374870566491197E-3</v>
      </c>
      <c r="AQ1128" s="94"/>
      <c r="AR1128" s="94"/>
      <c r="AS1128" s="95"/>
      <c r="AT1128" s="95"/>
      <c r="AU1128" s="95"/>
      <c r="AV1128" s="96"/>
      <c r="AW1128" s="3"/>
      <c r="AX1128" s="97"/>
      <c r="AY1128" s="98"/>
      <c r="AZ1128" s="98"/>
      <c r="BA1128" s="98"/>
      <c r="BB1128" s="89"/>
      <c r="BC1128" s="99">
        <v>-1.2205725056192001</v>
      </c>
      <c r="BD1128" s="86">
        <v>44020</v>
      </c>
      <c r="BE1128" s="86">
        <v>44028</v>
      </c>
      <c r="BF1128" s="95"/>
      <c r="BG1128" s="86"/>
      <c r="BH1128" s="3"/>
    </row>
    <row r="1129" spans="1:60" x14ac:dyDescent="0.25">
      <c r="A1129" s="3"/>
      <c r="B1129" s="81" t="s">
        <v>274</v>
      </c>
      <c r="C1129" s="81" t="s">
        <v>5508</v>
      </c>
      <c r="D1129" s="81" t="s">
        <v>847</v>
      </c>
      <c r="E1129" s="82" t="s">
        <v>1257</v>
      </c>
      <c r="F1129" s="82" t="s">
        <v>1116</v>
      </c>
      <c r="G1129" s="83" t="s">
        <v>1121</v>
      </c>
      <c r="H1129" s="84" t="s">
        <v>1132</v>
      </c>
      <c r="I1129" s="85" t="s">
        <v>3480</v>
      </c>
      <c r="J1129" s="85" t="s">
        <v>1096</v>
      </c>
      <c r="K1129" s="3"/>
      <c r="L1129" s="86">
        <v>44028</v>
      </c>
      <c r="M1129" s="87"/>
      <c r="N1129" s="88"/>
      <c r="O1129" s="88">
        <v>1716.0398999992799</v>
      </c>
      <c r="P1129" s="89">
        <f t="shared" si="17"/>
        <v>0</v>
      </c>
      <c r="Q1129" s="86">
        <v>43747</v>
      </c>
      <c r="R1129" s="90"/>
      <c r="S1129" s="90">
        <v>182125.934660156</v>
      </c>
      <c r="T1129" s="3"/>
      <c r="U1129" s="91"/>
      <c r="V1129" s="92"/>
      <c r="W1129" s="91">
        <v>1.79357233246265E-2</v>
      </c>
      <c r="X1129" s="92"/>
      <c r="Y1129" s="91">
        <v>1.07896595382044E-2</v>
      </c>
      <c r="Z1129" s="92"/>
      <c r="AA1129" s="91">
        <v>1.5398403211293E-2</v>
      </c>
      <c r="AB1129" s="92"/>
      <c r="AC1129" s="91">
        <v>0.160645821968501</v>
      </c>
      <c r="AD1129" s="92"/>
      <c r="AE1129" s="91">
        <v>0.18291614183923199</v>
      </c>
      <c r="AF1129" s="93"/>
      <c r="AG1129" s="91">
        <v>-5.3168482254477602E-3</v>
      </c>
      <c r="AH1129" s="92"/>
      <c r="AI1129" s="91">
        <v>2.2751103717382599E-2</v>
      </c>
      <c r="AJ1129" s="92"/>
      <c r="AK1129" s="91">
        <v>0.63230350000027102</v>
      </c>
      <c r="AL1129" s="91">
        <v>5.0881605109680102E-2</v>
      </c>
      <c r="AM1129" s="92"/>
      <c r="AN1129" s="3"/>
      <c r="AO1129" s="94">
        <v>3.1488715281739098E-2</v>
      </c>
      <c r="AP1129" s="94">
        <v>-4.9964907892935999E-2</v>
      </c>
      <c r="AQ1129" s="94">
        <v>4.2704385787146699E-2</v>
      </c>
      <c r="AR1129" s="94">
        <v>-4.1013677763694398E-2</v>
      </c>
      <c r="AS1129" s="95">
        <v>5</v>
      </c>
      <c r="AT1129" s="95">
        <v>7</v>
      </c>
      <c r="AU1129" s="95">
        <v>6</v>
      </c>
      <c r="AV1129" s="96">
        <v>6</v>
      </c>
      <c r="AW1129" s="3"/>
      <c r="AX1129" s="97">
        <v>8.6959234200621696E-2</v>
      </c>
      <c r="AY1129" s="98">
        <v>7.4581071045898301E-3</v>
      </c>
      <c r="AZ1129" s="98">
        <v>0.53299624361170606</v>
      </c>
      <c r="BA1129" s="98">
        <v>9.6166711623197898E-3</v>
      </c>
      <c r="BB1129" s="89">
        <v>8.91947760796938E-3</v>
      </c>
      <c r="BC1129" s="99">
        <v>-12.130848472676</v>
      </c>
      <c r="BD1129" s="86">
        <v>43747</v>
      </c>
      <c r="BE1129" s="86">
        <v>43915</v>
      </c>
      <c r="BF1129" s="95"/>
      <c r="BG1129" s="86"/>
      <c r="BH1129" s="3"/>
    </row>
    <row r="1130" spans="1:60" x14ac:dyDescent="0.25">
      <c r="A1130" s="3"/>
      <c r="B1130" s="81" t="s">
        <v>275</v>
      </c>
      <c r="C1130" s="81" t="s">
        <v>5509</v>
      </c>
      <c r="D1130" s="81" t="s">
        <v>847</v>
      </c>
      <c r="E1130" s="82" t="s">
        <v>1258</v>
      </c>
      <c r="F1130" s="82" t="s">
        <v>1116</v>
      </c>
      <c r="G1130" s="83" t="s">
        <v>1121</v>
      </c>
      <c r="H1130" s="84" t="s">
        <v>1132</v>
      </c>
      <c r="I1130" s="85" t="s">
        <v>3480</v>
      </c>
      <c r="J1130" s="85" t="s">
        <v>1096</v>
      </c>
      <c r="K1130" s="3"/>
      <c r="L1130" s="86">
        <v>44028</v>
      </c>
      <c r="M1130" s="87"/>
      <c r="N1130" s="88"/>
      <c r="O1130" s="88">
        <v>1678.96399999969</v>
      </c>
      <c r="P1130" s="89">
        <f t="shared" si="17"/>
        <v>0</v>
      </c>
      <c r="Q1130" s="86">
        <v>43747</v>
      </c>
      <c r="R1130" s="90"/>
      <c r="S1130" s="90">
        <v>196382.66624707001</v>
      </c>
      <c r="T1130" s="3"/>
      <c r="U1130" s="91"/>
      <c r="V1130" s="92"/>
      <c r="W1130" s="91">
        <v>1.7935654552275099E-2</v>
      </c>
      <c r="X1130" s="92"/>
      <c r="Y1130" s="91">
        <v>1.07895681048831E-2</v>
      </c>
      <c r="Z1130" s="92"/>
      <c r="AA1130" s="91">
        <v>1.5398287074276601E-2</v>
      </c>
      <c r="AB1130" s="92"/>
      <c r="AC1130" s="91">
        <v>0.160646101001475</v>
      </c>
      <c r="AD1130" s="92"/>
      <c r="AE1130" s="91">
        <v>0.18291613345907501</v>
      </c>
      <c r="AF1130" s="93"/>
      <c r="AG1130" s="91">
        <v>-5.3168553968134802E-3</v>
      </c>
      <c r="AH1130" s="92"/>
      <c r="AI1130" s="91">
        <v>2.2751047783458499E-2</v>
      </c>
      <c r="AJ1130" s="92"/>
      <c r="AK1130" s="91">
        <v>0.59703649999923103</v>
      </c>
      <c r="AL1130" s="91">
        <v>4.85592659406393E-2</v>
      </c>
      <c r="AM1130" s="92"/>
      <c r="AN1130" s="3"/>
      <c r="AO1130" s="94">
        <v>3.1488691041886299E-2</v>
      </c>
      <c r="AP1130" s="94">
        <v>-4.99648337818508E-2</v>
      </c>
      <c r="AQ1130" s="94">
        <v>4.2704291512563899E-2</v>
      </c>
      <c r="AR1130" s="94">
        <v>-4.1013746711541899E-2</v>
      </c>
      <c r="AS1130" s="95">
        <v>5</v>
      </c>
      <c r="AT1130" s="95">
        <v>7</v>
      </c>
      <c r="AU1130" s="95">
        <v>6</v>
      </c>
      <c r="AV1130" s="96">
        <v>6</v>
      </c>
      <c r="AW1130" s="3"/>
      <c r="AX1130" s="97">
        <v>8.6959205331513703E-2</v>
      </c>
      <c r="AY1130" s="98">
        <v>7.4581066425238899E-3</v>
      </c>
      <c r="AZ1130" s="98">
        <v>0.53299599612364501</v>
      </c>
      <c r="BA1130" s="98">
        <v>9.6166692485581996E-3</v>
      </c>
      <c r="BB1130" s="89">
        <v>8.9194748090085305E-3</v>
      </c>
      <c r="BC1130" s="99">
        <v>-12.130861650337501</v>
      </c>
      <c r="BD1130" s="86">
        <v>43747</v>
      </c>
      <c r="BE1130" s="86">
        <v>43915</v>
      </c>
      <c r="BF1130" s="95"/>
      <c r="BG1130" s="86"/>
      <c r="BH1130" s="3"/>
    </row>
    <row r="1131" spans="1:60" x14ac:dyDescent="0.25">
      <c r="A1131" s="3"/>
      <c r="B1131" s="81" t="s">
        <v>2121</v>
      </c>
      <c r="C1131" s="81" t="s">
        <v>5510</v>
      </c>
      <c r="D1131" s="81" t="s">
        <v>847</v>
      </c>
      <c r="E1131" s="82" t="s">
        <v>3455</v>
      </c>
      <c r="F1131" s="82" t="s">
        <v>1116</v>
      </c>
      <c r="G1131" s="83" t="s">
        <v>1121</v>
      </c>
      <c r="H1131" s="84" t="s">
        <v>1132</v>
      </c>
      <c r="I1131" s="85" t="s">
        <v>3480</v>
      </c>
      <c r="J1131" s="85" t="s">
        <v>1096</v>
      </c>
      <c r="K1131" s="3"/>
      <c r="L1131" s="86">
        <v>44028</v>
      </c>
      <c r="M1131" s="87"/>
      <c r="N1131" s="88"/>
      <c r="O1131" s="88">
        <v>1032.25549999997</v>
      </c>
      <c r="P1131" s="89">
        <f t="shared" si="17"/>
        <v>0</v>
      </c>
      <c r="Q1131" s="86">
        <v>44028</v>
      </c>
      <c r="R1131" s="90"/>
      <c r="S1131" s="90">
        <v>0</v>
      </c>
      <c r="T1131" s="3"/>
      <c r="U1131" s="91"/>
      <c r="V1131" s="92"/>
      <c r="W1131" s="91">
        <v>0</v>
      </c>
      <c r="X1131" s="92"/>
      <c r="Y1131" s="91">
        <v>0</v>
      </c>
      <c r="Z1131" s="92"/>
      <c r="AA1131" s="91">
        <v>0</v>
      </c>
      <c r="AB1131" s="92"/>
      <c r="AC1131" s="91">
        <v>1.7511453781480699E-2</v>
      </c>
      <c r="AD1131" s="92"/>
      <c r="AE1131" s="91"/>
      <c r="AF1131" s="93"/>
      <c r="AG1131" s="91">
        <v>0</v>
      </c>
      <c r="AH1131" s="92"/>
      <c r="AI1131" s="91">
        <v>0</v>
      </c>
      <c r="AJ1131" s="92"/>
      <c r="AK1131" s="91">
        <v>3.2255500000246698E-2</v>
      </c>
      <c r="AL1131" s="91">
        <v>1.3244917270640101E-2</v>
      </c>
      <c r="AM1131" s="92"/>
      <c r="AN1131" s="3"/>
      <c r="AO1131" s="94">
        <v>0</v>
      </c>
      <c r="AP1131" s="94">
        <v>0</v>
      </c>
      <c r="AQ1131" s="94">
        <v>0</v>
      </c>
      <c r="AR1131" s="94">
        <v>0</v>
      </c>
      <c r="AS1131" s="95">
        <v>0</v>
      </c>
      <c r="AT1131" s="95">
        <v>0</v>
      </c>
      <c r="AU1131" s="95">
        <v>7</v>
      </c>
      <c r="AV1131" s="96">
        <v>5</v>
      </c>
      <c r="AW1131" s="3"/>
      <c r="AX1131" s="97">
        <v>0</v>
      </c>
      <c r="AY1131" s="98">
        <v>-112.021902712993</v>
      </c>
      <c r="AZ1131" s="98">
        <v>0.43646347274034297</v>
      </c>
      <c r="BA1131" s="98">
        <v>-15.9541170112352</v>
      </c>
      <c r="BB1131" s="89">
        <v>0</v>
      </c>
      <c r="BC1131" s="99">
        <v>0</v>
      </c>
      <c r="BD1131" s="86">
        <v>43664</v>
      </c>
      <c r="BE1131" s="86"/>
      <c r="BF1131" s="95"/>
      <c r="BG1131" s="86"/>
      <c r="BH1131" s="3"/>
    </row>
    <row r="1132" spans="1:60" x14ac:dyDescent="0.25">
      <c r="A1132" s="3"/>
      <c r="B1132" s="81" t="s">
        <v>2122</v>
      </c>
      <c r="C1132" s="81" t="s">
        <v>5511</v>
      </c>
      <c r="D1132" s="81" t="s">
        <v>848</v>
      </c>
      <c r="E1132" s="82" t="s">
        <v>1161</v>
      </c>
      <c r="F1132" s="82" t="s">
        <v>1116</v>
      </c>
      <c r="G1132" s="83" t="s">
        <v>1123</v>
      </c>
      <c r="H1132" s="84" t="s">
        <v>1135</v>
      </c>
      <c r="I1132" s="85" t="s">
        <v>3480</v>
      </c>
      <c r="J1132" s="85" t="s">
        <v>5512</v>
      </c>
      <c r="K1132" s="3"/>
      <c r="L1132" s="86">
        <v>44028</v>
      </c>
      <c r="M1132" s="87"/>
      <c r="N1132" s="88"/>
      <c r="O1132" s="88">
        <v>1402.34930000082</v>
      </c>
      <c r="P1132" s="89">
        <f t="shared" si="17"/>
        <v>0</v>
      </c>
      <c r="Q1132" s="86">
        <v>43747</v>
      </c>
      <c r="R1132" s="90"/>
      <c r="S1132" s="90">
        <v>17237888.9149062</v>
      </c>
      <c r="T1132" s="3"/>
      <c r="U1132" s="91"/>
      <c r="V1132" s="92"/>
      <c r="W1132" s="91">
        <v>3.9307636161538496E-3</v>
      </c>
      <c r="X1132" s="92"/>
      <c r="Y1132" s="91">
        <v>-2.0727762248497999E-3</v>
      </c>
      <c r="Z1132" s="92"/>
      <c r="AA1132" s="91">
        <v>1.1522221397171999E-2</v>
      </c>
      <c r="AB1132" s="92"/>
      <c r="AC1132" s="91">
        <v>5.9317397264749203E-2</v>
      </c>
      <c r="AD1132" s="92"/>
      <c r="AE1132" s="91">
        <v>8.2249790035421003E-2</v>
      </c>
      <c r="AF1132" s="93"/>
      <c r="AG1132" s="91">
        <v>-1.3861957140761699E-3</v>
      </c>
      <c r="AH1132" s="92"/>
      <c r="AI1132" s="91">
        <v>3.3771325852285398E-3</v>
      </c>
      <c r="AJ1132" s="92"/>
      <c r="AK1132" s="91">
        <v>0.38280560000042901</v>
      </c>
      <c r="AL1132" s="91">
        <v>3.4183133262558799E-2</v>
      </c>
      <c r="AM1132" s="92"/>
      <c r="AN1132" s="3"/>
      <c r="AO1132" s="94">
        <v>1.9498107310937499E-2</v>
      </c>
      <c r="AP1132" s="94">
        <v>-2.3170079141891599E-2</v>
      </c>
      <c r="AQ1132" s="94">
        <v>2.2746894719602999E-2</v>
      </c>
      <c r="AR1132" s="94">
        <v>-1.9840912442305101E-2</v>
      </c>
      <c r="AS1132" s="95">
        <v>6</v>
      </c>
      <c r="AT1132" s="95">
        <v>6</v>
      </c>
      <c r="AU1132" s="95">
        <v>7</v>
      </c>
      <c r="AV1132" s="96">
        <v>5</v>
      </c>
      <c r="AW1132" s="3"/>
      <c r="AX1132" s="97">
        <v>4.1301518577674903E-2</v>
      </c>
      <c r="AY1132" s="98">
        <v>-0.312516003898963</v>
      </c>
      <c r="AZ1132" s="98">
        <v>0.508119521986373</v>
      </c>
      <c r="BA1132" s="98">
        <v>-0.406690123865246</v>
      </c>
      <c r="BB1132" s="89">
        <v>4.2571864523051799E-3</v>
      </c>
      <c r="BC1132" s="99">
        <v>-5.6367197531362798</v>
      </c>
      <c r="BD1132" s="86">
        <v>43747</v>
      </c>
      <c r="BE1132" s="86">
        <v>43783</v>
      </c>
      <c r="BF1132" s="95"/>
      <c r="BG1132" s="86"/>
      <c r="BH1132" s="3"/>
    </row>
    <row r="1133" spans="1:60" x14ac:dyDescent="0.25">
      <c r="A1133" s="3"/>
      <c r="B1133" s="81" t="s">
        <v>276</v>
      </c>
      <c r="C1133" s="81" t="s">
        <v>5513</v>
      </c>
      <c r="D1133" s="81" t="s">
        <v>848</v>
      </c>
      <c r="E1133" s="82" t="s">
        <v>1249</v>
      </c>
      <c r="F1133" s="82" t="s">
        <v>1116</v>
      </c>
      <c r="G1133" s="83" t="s">
        <v>1123</v>
      </c>
      <c r="H1133" s="84" t="s">
        <v>1135</v>
      </c>
      <c r="I1133" s="85" t="s">
        <v>3480</v>
      </c>
      <c r="J1133" s="85" t="s">
        <v>1096</v>
      </c>
      <c r="K1133" s="3"/>
      <c r="L1133" s="86">
        <v>44028</v>
      </c>
      <c r="M1133" s="87"/>
      <c r="N1133" s="88"/>
      <c r="O1133" s="88">
        <v>1500.0888999998599</v>
      </c>
      <c r="P1133" s="89">
        <f t="shared" si="17"/>
        <v>0</v>
      </c>
      <c r="Q1133" s="86">
        <v>43747</v>
      </c>
      <c r="R1133" s="90"/>
      <c r="S1133" s="90">
        <v>867019.46771777305</v>
      </c>
      <c r="T1133" s="3"/>
      <c r="U1133" s="91"/>
      <c r="V1133" s="92"/>
      <c r="W1133" s="91">
        <v>4.2219527313136504E-3</v>
      </c>
      <c r="X1133" s="92"/>
      <c r="Y1133" s="91">
        <v>-2.64736088865902E-4</v>
      </c>
      <c r="Z1133" s="92"/>
      <c r="AA1133" s="91">
        <v>1.5225831179122899E-2</v>
      </c>
      <c r="AB1133" s="92"/>
      <c r="AC1133" s="91">
        <v>6.6498396567112594E-2</v>
      </c>
      <c r="AD1133" s="92"/>
      <c r="AE1133" s="91">
        <v>9.2903852688323199E-2</v>
      </c>
      <c r="AF1133" s="93"/>
      <c r="AG1133" s="91">
        <v>-1.2264585111552201E-3</v>
      </c>
      <c r="AH1133" s="92"/>
      <c r="AI1133" s="91">
        <v>5.3658860579162103E-3</v>
      </c>
      <c r="AJ1133" s="92"/>
      <c r="AK1133" s="91">
        <v>0.48334900000016201</v>
      </c>
      <c r="AL1133" s="91">
        <v>4.17381499009934E-2</v>
      </c>
      <c r="AM1133" s="92"/>
      <c r="AN1133" s="3"/>
      <c r="AO1133" s="94">
        <v>1.9508359979227001E-2</v>
      </c>
      <c r="AP1133" s="94">
        <v>-2.3160244249083899E-2</v>
      </c>
      <c r="AQ1133" s="94">
        <v>2.30640283298271E-2</v>
      </c>
      <c r="AR1133" s="94">
        <v>-1.95369838093029E-2</v>
      </c>
      <c r="AS1133" s="95">
        <v>6</v>
      </c>
      <c r="AT1133" s="95">
        <v>6</v>
      </c>
      <c r="AU1133" s="95">
        <v>7</v>
      </c>
      <c r="AV1133" s="96">
        <v>5</v>
      </c>
      <c r="AW1133" s="3"/>
      <c r="AX1133" s="97">
        <v>4.1306508017878503E-2</v>
      </c>
      <c r="AY1133" s="98">
        <v>-0.229921946457807</v>
      </c>
      <c r="AZ1133" s="98">
        <v>0.52014217301712096</v>
      </c>
      <c r="BA1133" s="98">
        <v>-0.29980636134678201</v>
      </c>
      <c r="BB1133" s="89">
        <v>4.2577440240847897E-3</v>
      </c>
      <c r="BC1133" s="99">
        <v>-5.60264794975956</v>
      </c>
      <c r="BD1133" s="86">
        <v>43747</v>
      </c>
      <c r="BE1133" s="86">
        <v>43783</v>
      </c>
      <c r="BF1133" s="95"/>
      <c r="BG1133" s="86"/>
      <c r="BH1133" s="3"/>
    </row>
    <row r="1134" spans="1:60" x14ac:dyDescent="0.25">
      <c r="A1134" s="3"/>
      <c r="B1134" s="81" t="s">
        <v>2123</v>
      </c>
      <c r="C1134" s="81" t="s">
        <v>5514</v>
      </c>
      <c r="D1134" s="81" t="s">
        <v>848</v>
      </c>
      <c r="E1134" s="82" t="s">
        <v>1250</v>
      </c>
      <c r="F1134" s="82" t="s">
        <v>1116</v>
      </c>
      <c r="G1134" s="83" t="s">
        <v>1123</v>
      </c>
      <c r="H1134" s="84" t="s">
        <v>1135</v>
      </c>
      <c r="I1134" s="85" t="s">
        <v>3480</v>
      </c>
      <c r="J1134" s="85" t="s">
        <v>5515</v>
      </c>
      <c r="K1134" s="3"/>
      <c r="L1134" s="86">
        <v>44028</v>
      </c>
      <c r="M1134" s="87"/>
      <c r="N1134" s="88"/>
      <c r="O1134" s="88">
        <v>1072.9291999991999</v>
      </c>
      <c r="P1134" s="89">
        <f t="shared" si="17"/>
        <v>0</v>
      </c>
      <c r="Q1134" s="86">
        <v>43747</v>
      </c>
      <c r="R1134" s="90"/>
      <c r="S1134" s="90">
        <v>5976585.2790078102</v>
      </c>
      <c r="T1134" s="3"/>
      <c r="U1134" s="91"/>
      <c r="V1134" s="92"/>
      <c r="W1134" s="91">
        <v>3.74144490524486E-3</v>
      </c>
      <c r="X1134" s="92"/>
      <c r="Y1134" s="91">
        <v>-3.2466775555803902E-3</v>
      </c>
      <c r="Z1134" s="92"/>
      <c r="AA1134" s="91">
        <v>9.121086794039E-3</v>
      </c>
      <c r="AB1134" s="92"/>
      <c r="AC1134" s="91"/>
      <c r="AD1134" s="92"/>
      <c r="AE1134" s="91"/>
      <c r="AF1134" s="93"/>
      <c r="AG1134" s="91">
        <v>-1.4901392223691801E-3</v>
      </c>
      <c r="AH1134" s="92"/>
      <c r="AI1134" s="91">
        <v>2.0859803844359699E-3</v>
      </c>
      <c r="AJ1134" s="92"/>
      <c r="AK1134" s="91">
        <v>5.5725104451994398E-2</v>
      </c>
      <c r="AL1134" s="91">
        <v>3.0973144232120799E-2</v>
      </c>
      <c r="AM1134" s="92"/>
      <c r="AN1134" s="3"/>
      <c r="AO1134" s="94">
        <v>1.94914412822982E-2</v>
      </c>
      <c r="AP1134" s="94">
        <v>-2.3176427308499101E-2</v>
      </c>
      <c r="AQ1134" s="94">
        <v>2.2540720079632599E-2</v>
      </c>
      <c r="AR1134" s="94">
        <v>-2.00385071375422E-2</v>
      </c>
      <c r="AS1134" s="95">
        <v>6</v>
      </c>
      <c r="AT1134" s="95">
        <v>6</v>
      </c>
      <c r="AU1134" s="95">
        <v>7</v>
      </c>
      <c r="AV1134" s="96">
        <v>5</v>
      </c>
      <c r="AW1134" s="3"/>
      <c r="AX1134" s="97">
        <v>4.1298441270337202E-2</v>
      </c>
      <c r="AY1134" s="98">
        <v>-0.36608016344507599</v>
      </c>
      <c r="AZ1134" s="98">
        <v>0.50032368492884405</v>
      </c>
      <c r="BA1134" s="98">
        <v>-0.47577432703292299</v>
      </c>
      <c r="BB1134" s="89">
        <v>4.2568413419985501E-3</v>
      </c>
      <c r="BC1134" s="99">
        <v>-5.65887292466505</v>
      </c>
      <c r="BD1134" s="86">
        <v>43747</v>
      </c>
      <c r="BE1134" s="86">
        <v>43783</v>
      </c>
      <c r="BF1134" s="95"/>
      <c r="BG1134" s="86"/>
      <c r="BH1134" s="3"/>
    </row>
    <row r="1135" spans="1:60" x14ac:dyDescent="0.25">
      <c r="A1135" s="3"/>
      <c r="B1135" s="81" t="s">
        <v>2124</v>
      </c>
      <c r="C1135" s="81" t="s">
        <v>5516</v>
      </c>
      <c r="D1135" s="81" t="s">
        <v>848</v>
      </c>
      <c r="E1135" s="82" t="s">
        <v>1163</v>
      </c>
      <c r="F1135" s="82" t="s">
        <v>1116</v>
      </c>
      <c r="G1135" s="83" t="s">
        <v>1123</v>
      </c>
      <c r="H1135" s="84" t="s">
        <v>1135</v>
      </c>
      <c r="I1135" s="85" t="s">
        <v>3480</v>
      </c>
      <c r="J1135" s="85" t="s">
        <v>5517</v>
      </c>
      <c r="K1135" s="3"/>
      <c r="L1135" s="86">
        <v>44028</v>
      </c>
      <c r="M1135" s="87"/>
      <c r="N1135" s="88"/>
      <c r="O1135" s="88">
        <v>1479.0912999995101</v>
      </c>
      <c r="P1135" s="89">
        <f t="shared" si="17"/>
        <v>0</v>
      </c>
      <c r="Q1135" s="86">
        <v>43747</v>
      </c>
      <c r="R1135" s="90"/>
      <c r="S1135" s="90">
        <v>2053156.5102812501</v>
      </c>
      <c r="T1135" s="3"/>
      <c r="U1135" s="91"/>
      <c r="V1135" s="92"/>
      <c r="W1135" s="91">
        <v>4.2053943725477404E-3</v>
      </c>
      <c r="X1135" s="92"/>
      <c r="Y1135" s="91">
        <v>-3.6906427976646201E-4</v>
      </c>
      <c r="Z1135" s="92"/>
      <c r="AA1135" s="91">
        <v>1.5012563162599701E-2</v>
      </c>
      <c r="AB1135" s="92"/>
      <c r="AC1135" s="91">
        <v>6.7011137098234003E-2</v>
      </c>
      <c r="AD1135" s="92"/>
      <c r="AE1135" s="91">
        <v>9.4529764630424298E-2</v>
      </c>
      <c r="AF1135" s="93"/>
      <c r="AG1135" s="91">
        <v>-1.2355224807834E-3</v>
      </c>
      <c r="AH1135" s="92"/>
      <c r="AI1135" s="91">
        <v>5.25128792105534E-3</v>
      </c>
      <c r="AJ1135" s="92"/>
      <c r="AK1135" s="91">
        <v>0.46234890000079798</v>
      </c>
      <c r="AL1135" s="91">
        <v>4.0198924214564599E-2</v>
      </c>
      <c r="AM1135" s="92"/>
      <c r="AN1135" s="3"/>
      <c r="AO1135" s="94">
        <v>1.9507604245518499E-2</v>
      </c>
      <c r="AP1135" s="94">
        <v>-2.31607469286246E-2</v>
      </c>
      <c r="AQ1135" s="94">
        <v>2.30458841324435E-2</v>
      </c>
      <c r="AR1135" s="94">
        <v>-1.9555237448002999E-2</v>
      </c>
      <c r="AS1135" s="95">
        <v>6</v>
      </c>
      <c r="AT1135" s="95">
        <v>6</v>
      </c>
      <c r="AU1135" s="95">
        <v>7</v>
      </c>
      <c r="AV1135" s="96">
        <v>5</v>
      </c>
      <c r="AW1135" s="3"/>
      <c r="AX1135" s="97">
        <v>4.1306172038675898E-2</v>
      </c>
      <c r="AY1135" s="98">
        <v>-0.23467632570031999</v>
      </c>
      <c r="AZ1135" s="98">
        <v>0.51944991251002604</v>
      </c>
      <c r="BA1135" s="98">
        <v>-0.30597015440662301</v>
      </c>
      <c r="BB1135" s="89">
        <v>4.25770676256889E-3</v>
      </c>
      <c r="BC1135" s="99">
        <v>-5.6046100737221396</v>
      </c>
      <c r="BD1135" s="86">
        <v>43747</v>
      </c>
      <c r="BE1135" s="86">
        <v>43783</v>
      </c>
      <c r="BF1135" s="95"/>
      <c r="BG1135" s="86"/>
      <c r="BH1135" s="3"/>
    </row>
    <row r="1136" spans="1:60" x14ac:dyDescent="0.25">
      <c r="A1136" s="3"/>
      <c r="B1136" s="81" t="s">
        <v>2125</v>
      </c>
      <c r="C1136" s="81" t="s">
        <v>5518</v>
      </c>
      <c r="D1136" s="81" t="s">
        <v>848</v>
      </c>
      <c r="E1136" s="82" t="s">
        <v>1164</v>
      </c>
      <c r="F1136" s="82" t="s">
        <v>1116</v>
      </c>
      <c r="G1136" s="83" t="s">
        <v>1123</v>
      </c>
      <c r="H1136" s="84" t="s">
        <v>1135</v>
      </c>
      <c r="I1136" s="85" t="s">
        <v>3480</v>
      </c>
      <c r="J1136" s="85" t="s">
        <v>1096</v>
      </c>
      <c r="K1136" s="3"/>
      <c r="L1136" s="86">
        <v>44028</v>
      </c>
      <c r="M1136" s="87"/>
      <c r="N1136" s="88"/>
      <c r="O1136" s="88"/>
      <c r="P1136" s="89" t="str">
        <f t="shared" si="17"/>
        <v/>
      </c>
      <c r="Q1136" s="86"/>
      <c r="R1136" s="90"/>
      <c r="S1136" s="90"/>
      <c r="T1136" s="3"/>
      <c r="U1136" s="91"/>
      <c r="V1136" s="92"/>
      <c r="W1136" s="91">
        <v>4.92651509557618E-3</v>
      </c>
      <c r="X1136" s="92"/>
      <c r="Y1136" s="91">
        <v>4.1203587661584598E-3</v>
      </c>
      <c r="Z1136" s="92"/>
      <c r="AA1136" s="91"/>
      <c r="AB1136" s="92"/>
      <c r="AC1136" s="91"/>
      <c r="AD1136" s="92"/>
      <c r="AE1136" s="91"/>
      <c r="AF1136" s="93"/>
      <c r="AG1136" s="91">
        <v>-8.3992736654181499E-4</v>
      </c>
      <c r="AH1136" s="92"/>
      <c r="AI1136" s="91">
        <v>1.03222687102971E-2</v>
      </c>
      <c r="AJ1136" s="92"/>
      <c r="AK1136" s="91">
        <v>1.30926466517849E-2</v>
      </c>
      <c r="AL1136" s="91">
        <v>2.1945515960396698E-2</v>
      </c>
      <c r="AM1136" s="92"/>
      <c r="AN1136" s="3"/>
      <c r="AO1136" s="94">
        <v>5.8577417785272701E-3</v>
      </c>
      <c r="AP1136" s="94">
        <v>-9.3899718822285597E-3</v>
      </c>
      <c r="AQ1136" s="94">
        <v>2.3831182925277999E-2</v>
      </c>
      <c r="AR1136" s="94">
        <v>-1.88019107763466E-2</v>
      </c>
      <c r="AS1136" s="95"/>
      <c r="AT1136" s="95"/>
      <c r="AU1136" s="95"/>
      <c r="AV1136" s="96"/>
      <c r="AW1136" s="3"/>
      <c r="AX1136" s="97"/>
      <c r="AY1136" s="98"/>
      <c r="AZ1136" s="98"/>
      <c r="BA1136" s="98"/>
      <c r="BB1136" s="89"/>
      <c r="BC1136" s="99">
        <v>-3.2730833162386301</v>
      </c>
      <c r="BD1136" s="86">
        <v>43899</v>
      </c>
      <c r="BE1136" s="86">
        <v>43916</v>
      </c>
      <c r="BF1136" s="95">
        <v>52</v>
      </c>
      <c r="BG1136" s="86">
        <v>43971</v>
      </c>
      <c r="BH1136" s="3"/>
    </row>
    <row r="1137" spans="1:60" x14ac:dyDescent="0.25">
      <c r="A1137" s="3"/>
      <c r="B1137" s="81" t="s">
        <v>2126</v>
      </c>
      <c r="C1137" s="81" t="s">
        <v>5519</v>
      </c>
      <c r="D1137" s="81" t="s">
        <v>848</v>
      </c>
      <c r="E1137" s="82" t="s">
        <v>3455</v>
      </c>
      <c r="F1137" s="82" t="s">
        <v>1116</v>
      </c>
      <c r="G1137" s="83" t="s">
        <v>1123</v>
      </c>
      <c r="H1137" s="84" t="s">
        <v>1135</v>
      </c>
      <c r="I1137" s="85" t="s">
        <v>3480</v>
      </c>
      <c r="J1137" s="85" t="s">
        <v>1096</v>
      </c>
      <c r="K1137" s="3"/>
      <c r="L1137" s="86">
        <v>44028</v>
      </c>
      <c r="M1137" s="87"/>
      <c r="N1137" s="88"/>
      <c r="O1137" s="88">
        <v>1121.9963000007001</v>
      </c>
      <c r="P1137" s="89">
        <f t="shared" si="17"/>
        <v>0</v>
      </c>
      <c r="Q1137" s="86">
        <v>43984</v>
      </c>
      <c r="R1137" s="90"/>
      <c r="S1137" s="90">
        <v>2762752.7234687498</v>
      </c>
      <c r="T1137" s="3"/>
      <c r="U1137" s="91"/>
      <c r="V1137" s="92"/>
      <c r="W1137" s="91">
        <v>5.2494245064735904E-3</v>
      </c>
      <c r="X1137" s="92"/>
      <c r="Y1137" s="91">
        <v>6.1360303607216303E-3</v>
      </c>
      <c r="Z1137" s="92"/>
      <c r="AA1137" s="91">
        <v>2.8392662108672102E-2</v>
      </c>
      <c r="AB1137" s="92"/>
      <c r="AC1137" s="91">
        <v>9.6681873590568998E-2</v>
      </c>
      <c r="AD1137" s="92"/>
      <c r="AE1137" s="91"/>
      <c r="AF1137" s="93"/>
      <c r="AG1137" s="91">
        <v>-6.6274711662117603E-4</v>
      </c>
      <c r="AH1137" s="92"/>
      <c r="AI1137" s="91">
        <v>1.2409401682816699E-2</v>
      </c>
      <c r="AJ1137" s="92"/>
      <c r="AK1137" s="91">
        <v>0.115484419677232</v>
      </c>
      <c r="AL1137" s="91">
        <v>4.5572259072287097E-2</v>
      </c>
      <c r="AM1137" s="92"/>
      <c r="AN1137" s="3"/>
      <c r="AO1137" s="94">
        <v>1.9544313421647499E-2</v>
      </c>
      <c r="AP1137" s="94">
        <v>-2.3125680101657099E-2</v>
      </c>
      <c r="AQ1137" s="94">
        <v>2.4182852621379401E-2</v>
      </c>
      <c r="AR1137" s="94">
        <v>-1.8464700430740801E-2</v>
      </c>
      <c r="AS1137" s="95">
        <v>6</v>
      </c>
      <c r="AT1137" s="95">
        <v>6</v>
      </c>
      <c r="AU1137" s="95">
        <v>7</v>
      </c>
      <c r="AV1137" s="96">
        <v>5</v>
      </c>
      <c r="AW1137" s="3"/>
      <c r="AX1137" s="97">
        <v>4.1514146868721603E-2</v>
      </c>
      <c r="AY1137" s="98">
        <v>0.202607342235297</v>
      </c>
      <c r="AZ1137" s="98">
        <v>0.50974286448217798</v>
      </c>
      <c r="BA1137" s="98">
        <v>0.26686394282342002</v>
      </c>
      <c r="BB1137" s="89">
        <v>4.2792219042303301E-3</v>
      </c>
      <c r="BC1137" s="99">
        <v>-5.4824175507383197</v>
      </c>
      <c r="BD1137" s="86">
        <v>43747</v>
      </c>
      <c r="BE1137" s="86">
        <v>43783</v>
      </c>
      <c r="BF1137" s="95">
        <v>162</v>
      </c>
      <c r="BG1137" s="86">
        <v>43973</v>
      </c>
      <c r="BH1137" s="3"/>
    </row>
    <row r="1138" spans="1:60" x14ac:dyDescent="0.25">
      <c r="A1138" s="3"/>
      <c r="B1138" s="81" t="s">
        <v>2127</v>
      </c>
      <c r="C1138" s="81" t="s">
        <v>5520</v>
      </c>
      <c r="D1138" s="81" t="s">
        <v>849</v>
      </c>
      <c r="E1138" s="82" t="s">
        <v>1161</v>
      </c>
      <c r="F1138" s="82" t="s">
        <v>1116</v>
      </c>
      <c r="G1138" s="83" t="s">
        <v>1121</v>
      </c>
      <c r="H1138" s="84" t="s">
        <v>1132</v>
      </c>
      <c r="I1138" s="85" t="s">
        <v>3480</v>
      </c>
      <c r="J1138" s="85" t="s">
        <v>5521</v>
      </c>
      <c r="K1138" s="3"/>
      <c r="L1138" s="86">
        <v>44028</v>
      </c>
      <c r="M1138" s="87"/>
      <c r="N1138" s="88"/>
      <c r="O1138" s="88">
        <v>1548.2416999991999</v>
      </c>
      <c r="P1138" s="89">
        <f t="shared" si="17"/>
        <v>0</v>
      </c>
      <c r="Q1138" s="86">
        <v>43747</v>
      </c>
      <c r="R1138" s="90"/>
      <c r="S1138" s="90">
        <v>298754.24106542999</v>
      </c>
      <c r="T1138" s="3"/>
      <c r="U1138" s="91"/>
      <c r="V1138" s="92"/>
      <c r="W1138" s="91">
        <v>4.1621762156864896E-3</v>
      </c>
      <c r="X1138" s="92"/>
      <c r="Y1138" s="91">
        <v>-4.1066914845941903E-3</v>
      </c>
      <c r="Z1138" s="92"/>
      <c r="AA1138" s="91">
        <v>4.9735018128558304E-3</v>
      </c>
      <c r="AB1138" s="92"/>
      <c r="AC1138" s="91">
        <v>4.6042745383601903E-2</v>
      </c>
      <c r="AD1138" s="92"/>
      <c r="AE1138" s="91">
        <v>6.3387334352228195E-2</v>
      </c>
      <c r="AF1138" s="93"/>
      <c r="AG1138" s="91">
        <v>-8.6693220509914695E-5</v>
      </c>
      <c r="AH1138" s="92"/>
      <c r="AI1138" s="91">
        <v>-1.6577210953982999E-4</v>
      </c>
      <c r="AJ1138" s="92"/>
      <c r="AK1138" s="91">
        <v>0.58295670034596703</v>
      </c>
      <c r="AL1138" s="91">
        <v>4.7619214723454199E-2</v>
      </c>
      <c r="AM1138" s="92"/>
      <c r="AN1138" s="3"/>
      <c r="AO1138" s="94">
        <v>9.5019829059310706E-3</v>
      </c>
      <c r="AP1138" s="94">
        <v>-1.2163551678895599E-2</v>
      </c>
      <c r="AQ1138" s="94">
        <v>1.9706787319591999E-2</v>
      </c>
      <c r="AR1138" s="94">
        <v>-3.8118849617603701E-2</v>
      </c>
      <c r="AS1138" s="95">
        <v>7</v>
      </c>
      <c r="AT1138" s="95">
        <v>5</v>
      </c>
      <c r="AU1138" s="95">
        <v>7</v>
      </c>
      <c r="AV1138" s="96">
        <v>5</v>
      </c>
      <c r="AW1138" s="3"/>
      <c r="AX1138" s="97">
        <v>2.9037504808293299E-2</v>
      </c>
      <c r="AY1138" s="98">
        <v>-0.69723283083658305</v>
      </c>
      <c r="AZ1138" s="98">
        <v>0.48442735495200401</v>
      </c>
      <c r="BA1138" s="98">
        <v>-0.85954842905084705</v>
      </c>
      <c r="BB1138" s="89">
        <v>2.9945961877910999E-3</v>
      </c>
      <c r="BC1138" s="99">
        <v>-5.7486760626488804</v>
      </c>
      <c r="BD1138" s="86">
        <v>43747</v>
      </c>
      <c r="BE1138" s="86">
        <v>43914</v>
      </c>
      <c r="BF1138" s="95"/>
      <c r="BG1138" s="86"/>
      <c r="BH1138" s="3"/>
    </row>
    <row r="1139" spans="1:60" x14ac:dyDescent="0.25">
      <c r="A1139" s="3"/>
      <c r="B1139" s="81" t="s">
        <v>277</v>
      </c>
      <c r="C1139" s="81" t="s">
        <v>5522</v>
      </c>
      <c r="D1139" s="81" t="s">
        <v>849</v>
      </c>
      <c r="E1139" s="82" t="s">
        <v>1249</v>
      </c>
      <c r="F1139" s="82" t="s">
        <v>1116</v>
      </c>
      <c r="G1139" s="83" t="s">
        <v>1121</v>
      </c>
      <c r="H1139" s="84" t="s">
        <v>1132</v>
      </c>
      <c r="I1139" s="85" t="s">
        <v>3480</v>
      </c>
      <c r="J1139" s="85" t="s">
        <v>1096</v>
      </c>
      <c r="K1139" s="3"/>
      <c r="L1139" s="86">
        <v>44028</v>
      </c>
      <c r="M1139" s="87"/>
      <c r="N1139" s="88"/>
      <c r="O1139" s="88">
        <v>1668.77969999984</v>
      </c>
      <c r="P1139" s="89">
        <f t="shared" si="17"/>
        <v>0</v>
      </c>
      <c r="Q1139" s="86">
        <v>43747</v>
      </c>
      <c r="R1139" s="90"/>
      <c r="S1139" s="90">
        <v>216815.92594970699</v>
      </c>
      <c r="T1139" s="3"/>
      <c r="U1139" s="91"/>
      <c r="V1139" s="92"/>
      <c r="W1139" s="91">
        <v>4.2600193573889599E-3</v>
      </c>
      <c r="X1139" s="92"/>
      <c r="Y1139" s="91">
        <v>-3.5008013237529702E-3</v>
      </c>
      <c r="Z1139" s="92"/>
      <c r="AA1139" s="91">
        <v>6.20846391029772E-3</v>
      </c>
      <c r="AB1139" s="92"/>
      <c r="AC1139" s="91">
        <v>4.7608778251742499E-2</v>
      </c>
      <c r="AD1139" s="92"/>
      <c r="AE1139" s="91">
        <v>6.50218976061296E-2</v>
      </c>
      <c r="AF1139" s="93"/>
      <c r="AG1139" s="91">
        <v>-3.2921321690082597E-5</v>
      </c>
      <c r="AH1139" s="92"/>
      <c r="AI1139" s="91">
        <v>4.9967392442340497E-4</v>
      </c>
      <c r="AJ1139" s="92"/>
      <c r="AK1139" s="91">
        <v>0.65765020389575501</v>
      </c>
      <c r="AL1139" s="91">
        <v>5.2523000444125501E-2</v>
      </c>
      <c r="AM1139" s="92"/>
      <c r="AN1139" s="3"/>
      <c r="AO1139" s="94">
        <v>9.50543310864305E-3</v>
      </c>
      <c r="AP1139" s="94">
        <v>-1.21602374128997E-2</v>
      </c>
      <c r="AQ1139" s="94">
        <v>1.9812987160548801E-2</v>
      </c>
      <c r="AR1139" s="94">
        <v>-3.8018595771973203E-2</v>
      </c>
      <c r="AS1139" s="95">
        <v>7</v>
      </c>
      <c r="AT1139" s="95">
        <v>5</v>
      </c>
      <c r="AU1139" s="95">
        <v>7</v>
      </c>
      <c r="AV1139" s="96">
        <v>5</v>
      </c>
      <c r="AW1139" s="3"/>
      <c r="AX1139" s="97">
        <v>2.90383686685163E-2</v>
      </c>
      <c r="AY1139" s="98">
        <v>-0.65815643604037199</v>
      </c>
      <c r="AZ1139" s="98">
        <v>0.48845074515884301</v>
      </c>
      <c r="BA1139" s="98">
        <v>-0.81219167317431096</v>
      </c>
      <c r="BB1139" s="89">
        <v>2.9946978147563602E-3</v>
      </c>
      <c r="BC1139" s="99">
        <v>-5.6956948840743298</v>
      </c>
      <c r="BD1139" s="86">
        <v>43747</v>
      </c>
      <c r="BE1139" s="86">
        <v>43914</v>
      </c>
      <c r="BF1139" s="95"/>
      <c r="BG1139" s="86"/>
      <c r="BH1139" s="3"/>
    </row>
    <row r="1140" spans="1:60" x14ac:dyDescent="0.25">
      <c r="A1140" s="3"/>
      <c r="B1140" s="81" t="s">
        <v>2128</v>
      </c>
      <c r="C1140" s="81" t="s">
        <v>5523</v>
      </c>
      <c r="D1140" s="81" t="s">
        <v>849</v>
      </c>
      <c r="E1140" s="82" t="s">
        <v>1250</v>
      </c>
      <c r="F1140" s="82" t="s">
        <v>1116</v>
      </c>
      <c r="G1140" s="83" t="s">
        <v>1121</v>
      </c>
      <c r="H1140" s="84" t="s">
        <v>1132</v>
      </c>
      <c r="I1140" s="85" t="s">
        <v>3480</v>
      </c>
      <c r="J1140" s="85" t="s">
        <v>5524</v>
      </c>
      <c r="K1140" s="3"/>
      <c r="L1140" s="86">
        <v>44028</v>
      </c>
      <c r="M1140" s="87"/>
      <c r="N1140" s="88"/>
      <c r="O1140" s="88">
        <v>1061.21590000018</v>
      </c>
      <c r="P1140" s="89">
        <f t="shared" si="17"/>
        <v>0</v>
      </c>
      <c r="Q1140" s="86">
        <v>43747</v>
      </c>
      <c r="R1140" s="90"/>
      <c r="S1140" s="90">
        <v>6907778.8818359403</v>
      </c>
      <c r="T1140" s="3"/>
      <c r="U1140" s="91"/>
      <c r="V1140" s="92"/>
      <c r="W1140" s="91">
        <v>4.2568074622977301E-3</v>
      </c>
      <c r="X1140" s="92"/>
      <c r="Y1140" s="91">
        <v>-3.5204232635806E-3</v>
      </c>
      <c r="Z1140" s="92"/>
      <c r="AA1140" s="91">
        <v>6.1682849300268598E-3</v>
      </c>
      <c r="AB1140" s="92"/>
      <c r="AC1140" s="91"/>
      <c r="AD1140" s="92"/>
      <c r="AE1140" s="91"/>
      <c r="AF1140" s="93"/>
      <c r="AG1140" s="91">
        <v>-3.4768596378853497E-5</v>
      </c>
      <c r="AH1140" s="92"/>
      <c r="AI1140" s="91">
        <v>4.78026639029849E-4</v>
      </c>
      <c r="AJ1140" s="92"/>
      <c r="AK1140" s="91">
        <v>4.7630055441914003E-2</v>
      </c>
      <c r="AL1140" s="91">
        <v>2.6518951148318599E-2</v>
      </c>
      <c r="AM1140" s="92"/>
      <c r="AN1140" s="3"/>
      <c r="AO1140" s="94">
        <v>9.5052950618992292E-3</v>
      </c>
      <c r="AP1140" s="94">
        <v>-1.2160370806668701E-2</v>
      </c>
      <c r="AQ1140" s="94">
        <v>1.9809612187600599E-2</v>
      </c>
      <c r="AR1140" s="94">
        <v>-3.8021823863346099E-2</v>
      </c>
      <c r="AS1140" s="95">
        <v>7</v>
      </c>
      <c r="AT1140" s="95">
        <v>5</v>
      </c>
      <c r="AU1140" s="95">
        <v>7</v>
      </c>
      <c r="AV1140" s="96">
        <v>5</v>
      </c>
      <c r="AW1140" s="3"/>
      <c r="AX1140" s="97">
        <v>2.9038307378432399E-2</v>
      </c>
      <c r="AY1140" s="98">
        <v>-0.65943634000086604</v>
      </c>
      <c r="AZ1140" s="98">
        <v>0.48831931512631899</v>
      </c>
      <c r="BA1140" s="98">
        <v>-0.81374413477624297</v>
      </c>
      <c r="BB1140" s="89">
        <v>2.9946910676289899E-3</v>
      </c>
      <c r="BC1140" s="99">
        <v>-5.6974174624047</v>
      </c>
      <c r="BD1140" s="86">
        <v>43747</v>
      </c>
      <c r="BE1140" s="86">
        <v>43914</v>
      </c>
      <c r="BF1140" s="95"/>
      <c r="BG1140" s="86"/>
      <c r="BH1140" s="3"/>
    </row>
    <row r="1141" spans="1:60" x14ac:dyDescent="0.25">
      <c r="A1141" s="3"/>
      <c r="B1141" s="81" t="s">
        <v>2129</v>
      </c>
      <c r="C1141" s="81" t="s">
        <v>5525</v>
      </c>
      <c r="D1141" s="81" t="s">
        <v>849</v>
      </c>
      <c r="E1141" s="82" t="s">
        <v>1163</v>
      </c>
      <c r="F1141" s="82" t="s">
        <v>1116</v>
      </c>
      <c r="G1141" s="83" t="s">
        <v>1121</v>
      </c>
      <c r="H1141" s="84" t="s">
        <v>1132</v>
      </c>
      <c r="I1141" s="85" t="s">
        <v>3480</v>
      </c>
      <c r="J1141" s="85" t="s">
        <v>5526</v>
      </c>
      <c r="K1141" s="3"/>
      <c r="L1141" s="86">
        <v>44028</v>
      </c>
      <c r="M1141" s="87"/>
      <c r="N1141" s="88"/>
      <c r="O1141" s="88">
        <v>1148.05279999971</v>
      </c>
      <c r="P1141" s="89">
        <f t="shared" si="17"/>
        <v>0</v>
      </c>
      <c r="Q1141" s="86">
        <v>43747</v>
      </c>
      <c r="R1141" s="90"/>
      <c r="S1141" s="90">
        <v>211657.05757519501</v>
      </c>
      <c r="T1141" s="3"/>
      <c r="U1141" s="91"/>
      <c r="V1141" s="92"/>
      <c r="W1141" s="91">
        <v>4.5598674187203904E-3</v>
      </c>
      <c r="X1141" s="92"/>
      <c r="Y1141" s="91">
        <v>-1.64194404624141E-3</v>
      </c>
      <c r="Z1141" s="92"/>
      <c r="AA1141" s="91">
        <v>1.0001685011957299E-2</v>
      </c>
      <c r="AB1141" s="92"/>
      <c r="AC1141" s="91">
        <v>5.5571978497027899E-2</v>
      </c>
      <c r="AD1141" s="92"/>
      <c r="AE1141" s="91">
        <v>7.7168721394627895E-2</v>
      </c>
      <c r="AF1141" s="93"/>
      <c r="AG1141" s="91">
        <v>1.3172272338124501E-4</v>
      </c>
      <c r="AH1141" s="92"/>
      <c r="AI1141" s="91">
        <v>2.5414187530259399E-3</v>
      </c>
      <c r="AJ1141" s="92"/>
      <c r="AK1141" s="91">
        <v>0.135868600000395</v>
      </c>
      <c r="AL1141" s="91">
        <v>1.29872308953054E-2</v>
      </c>
      <c r="AM1141" s="92"/>
      <c r="AN1141" s="3"/>
      <c r="AO1141" s="94">
        <v>9.5158290587278298E-3</v>
      </c>
      <c r="AP1141" s="94">
        <v>-1.2150016427767699E-2</v>
      </c>
      <c r="AQ1141" s="94">
        <v>2.0138469679295699E-2</v>
      </c>
      <c r="AR1141" s="94">
        <v>-3.7711480279540403E-2</v>
      </c>
      <c r="AS1141" s="95">
        <v>8</v>
      </c>
      <c r="AT1141" s="95">
        <v>4</v>
      </c>
      <c r="AU1141" s="95">
        <v>7</v>
      </c>
      <c r="AV1141" s="96">
        <v>5</v>
      </c>
      <c r="AW1141" s="3"/>
      <c r="AX1141" s="97">
        <v>2.9041318983872799E-2</v>
      </c>
      <c r="AY1141" s="98">
        <v>-0.53814926289214804</v>
      </c>
      <c r="AZ1141" s="98">
        <v>0.50080696598070096</v>
      </c>
      <c r="BA1141" s="98">
        <v>-0.66614259788912</v>
      </c>
      <c r="BB1141" s="89">
        <v>2.9950405613408302E-3</v>
      </c>
      <c r="BC1141" s="99">
        <v>-5.5331775681915998</v>
      </c>
      <c r="BD1141" s="86">
        <v>43747</v>
      </c>
      <c r="BE1141" s="86">
        <v>43914</v>
      </c>
      <c r="BF1141" s="95"/>
      <c r="BG1141" s="86"/>
      <c r="BH1141" s="3"/>
    </row>
    <row r="1142" spans="1:60" x14ac:dyDescent="0.25">
      <c r="A1142" s="3"/>
      <c r="B1142" s="81" t="s">
        <v>2130</v>
      </c>
      <c r="C1142" s="81" t="s">
        <v>5527</v>
      </c>
      <c r="D1142" s="81" t="s">
        <v>849</v>
      </c>
      <c r="E1142" s="82" t="s">
        <v>3455</v>
      </c>
      <c r="F1142" s="82" t="s">
        <v>1116</v>
      </c>
      <c r="G1142" s="83" t="s">
        <v>1121</v>
      </c>
      <c r="H1142" s="84" t="s">
        <v>1132</v>
      </c>
      <c r="I1142" s="85" t="s">
        <v>3480</v>
      </c>
      <c r="J1142" s="85" t="s">
        <v>1096</v>
      </c>
      <c r="K1142" s="3"/>
      <c r="L1142" s="86">
        <v>44028</v>
      </c>
      <c r="M1142" s="87"/>
      <c r="N1142" s="88"/>
      <c r="O1142" s="88">
        <v>1001.57639999967</v>
      </c>
      <c r="P1142" s="89">
        <f t="shared" si="17"/>
        <v>0</v>
      </c>
      <c r="Q1142" s="86">
        <v>44028</v>
      </c>
      <c r="R1142" s="90"/>
      <c r="S1142" s="90">
        <v>390.63799609375002</v>
      </c>
      <c r="T1142" s="3"/>
      <c r="U1142" s="91"/>
      <c r="V1142" s="92"/>
      <c r="W1142" s="91">
        <v>0</v>
      </c>
      <c r="X1142" s="92"/>
      <c r="Y1142" s="91">
        <v>1.19634586735629E-3</v>
      </c>
      <c r="Z1142" s="92"/>
      <c r="AA1142" s="91">
        <v>1.19634586735629E-3</v>
      </c>
      <c r="AB1142" s="92"/>
      <c r="AC1142" s="91"/>
      <c r="AD1142" s="92"/>
      <c r="AE1142" s="91"/>
      <c r="AF1142" s="93"/>
      <c r="AG1142" s="91">
        <v>0</v>
      </c>
      <c r="AH1142" s="92"/>
      <c r="AI1142" s="91">
        <v>1.19634586735629E-3</v>
      </c>
      <c r="AJ1142" s="92"/>
      <c r="AK1142" s="91">
        <v>1.57639999997627E-3</v>
      </c>
      <c r="AL1142" s="91">
        <v>8.0384520697407403E-4</v>
      </c>
      <c r="AM1142" s="92"/>
      <c r="AN1142" s="3"/>
      <c r="AO1142" s="94">
        <v>1.12969592919399E-3</v>
      </c>
      <c r="AP1142" s="94">
        <v>0</v>
      </c>
      <c r="AQ1142" s="94">
        <v>1.19634586735629E-3</v>
      </c>
      <c r="AR1142" s="94">
        <v>0</v>
      </c>
      <c r="AS1142" s="95">
        <v>1</v>
      </c>
      <c r="AT1142" s="95">
        <v>0</v>
      </c>
      <c r="AU1142" s="95">
        <v>7</v>
      </c>
      <c r="AV1142" s="96">
        <v>5</v>
      </c>
      <c r="AW1142" s="3"/>
      <c r="AX1142" s="97">
        <v>1.1240766463538399E-3</v>
      </c>
      <c r="AY1142" s="98">
        <v>-23.260422172344999</v>
      </c>
      <c r="AZ1142" s="98">
        <v>0.37648808742824302</v>
      </c>
      <c r="BA1142" s="98">
        <v>-15.346313262038199</v>
      </c>
      <c r="BB1142" s="89">
        <v>1.1619406669907999E-4</v>
      </c>
      <c r="BC1142" s="99">
        <v>0</v>
      </c>
      <c r="BD1142" s="86">
        <v>43955</v>
      </c>
      <c r="BE1142" s="86"/>
      <c r="BF1142" s="95"/>
      <c r="BG1142" s="86"/>
      <c r="BH1142" s="3"/>
    </row>
    <row r="1143" spans="1:60" x14ac:dyDescent="0.25">
      <c r="A1143" s="3"/>
      <c r="B1143" s="81" t="s">
        <v>2131</v>
      </c>
      <c r="C1143" s="81" t="s">
        <v>5528</v>
      </c>
      <c r="D1143" s="81" t="s">
        <v>850</v>
      </c>
      <c r="E1143" s="82" t="s">
        <v>1161</v>
      </c>
      <c r="F1143" s="82" t="s">
        <v>1116</v>
      </c>
      <c r="G1143" s="83" t="s">
        <v>1123</v>
      </c>
      <c r="H1143" s="84" t="s">
        <v>1131</v>
      </c>
      <c r="I1143" s="85" t="s">
        <v>3480</v>
      </c>
      <c r="J1143" s="85" t="s">
        <v>5529</v>
      </c>
      <c r="K1143" s="3"/>
      <c r="L1143" s="86">
        <v>44028</v>
      </c>
      <c r="M1143" s="87"/>
      <c r="N1143" s="88"/>
      <c r="O1143" s="88">
        <v>2107.7861000001399</v>
      </c>
      <c r="P1143" s="89">
        <f t="shared" si="17"/>
        <v>0</v>
      </c>
      <c r="Q1143" s="86">
        <v>43747</v>
      </c>
      <c r="R1143" s="90"/>
      <c r="S1143" s="90">
        <v>5107781.4538203096</v>
      </c>
      <c r="T1143" s="3"/>
      <c r="U1143" s="91"/>
      <c r="V1143" s="92"/>
      <c r="W1143" s="91">
        <v>2.6524745371716602E-3</v>
      </c>
      <c r="X1143" s="92"/>
      <c r="Y1143" s="91">
        <v>1.83738296764204E-2</v>
      </c>
      <c r="Z1143" s="92"/>
      <c r="AA1143" s="91">
        <v>1.6861563653947101E-2</v>
      </c>
      <c r="AB1143" s="92"/>
      <c r="AC1143" s="91">
        <v>8.0341373959527104E-2</v>
      </c>
      <c r="AD1143" s="92"/>
      <c r="AE1143" s="91">
        <v>0.10058860190299999</v>
      </c>
      <c r="AF1143" s="93"/>
      <c r="AG1143" s="91">
        <v>-1.60794710427581E-3</v>
      </c>
      <c r="AH1143" s="92"/>
      <c r="AI1143" s="91">
        <v>2.2133381200546899E-2</v>
      </c>
      <c r="AJ1143" s="92"/>
      <c r="AK1143" s="91">
        <v>0.75687625716440399</v>
      </c>
      <c r="AL1143" s="91">
        <v>3.5659677725561799E-2</v>
      </c>
      <c r="AM1143" s="92"/>
      <c r="AN1143" s="3"/>
      <c r="AO1143" s="94">
        <v>7.5526085038291101E-3</v>
      </c>
      <c r="AP1143" s="94">
        <v>-1.08597465259663E-2</v>
      </c>
      <c r="AQ1143" s="94">
        <v>1.48657498011744E-2</v>
      </c>
      <c r="AR1143" s="94">
        <v>-2.2876458083374001E-2</v>
      </c>
      <c r="AS1143" s="95">
        <v>5</v>
      </c>
      <c r="AT1143" s="95">
        <v>7</v>
      </c>
      <c r="AU1143" s="95">
        <v>7</v>
      </c>
      <c r="AV1143" s="96">
        <v>5</v>
      </c>
      <c r="AW1143" s="3"/>
      <c r="AX1143" s="97">
        <v>2.8298160204758501E-2</v>
      </c>
      <c r="AY1143" s="98">
        <v>-0.30777338250345598</v>
      </c>
      <c r="AZ1143" s="98">
        <v>0.51922231291246101</v>
      </c>
      <c r="BA1143" s="98">
        <v>-0.40834430678614803</v>
      </c>
      <c r="BB1143" s="89">
        <v>2.9209201998492101E-3</v>
      </c>
      <c r="BC1143" s="99">
        <v>-4.4431358571455304</v>
      </c>
      <c r="BD1143" s="86">
        <v>43747</v>
      </c>
      <c r="BE1143" s="86">
        <v>43804</v>
      </c>
      <c r="BF1143" s="95"/>
      <c r="BG1143" s="86"/>
      <c r="BH1143" s="3"/>
    </row>
    <row r="1144" spans="1:60" x14ac:dyDescent="0.25">
      <c r="A1144" s="3"/>
      <c r="B1144" s="81" t="s">
        <v>278</v>
      </c>
      <c r="C1144" s="81" t="s">
        <v>5530</v>
      </c>
      <c r="D1144" s="81" t="s">
        <v>850</v>
      </c>
      <c r="E1144" s="82" t="s">
        <v>1249</v>
      </c>
      <c r="F1144" s="82" t="s">
        <v>1116</v>
      </c>
      <c r="G1144" s="83" t="s">
        <v>1123</v>
      </c>
      <c r="H1144" s="84" t="s">
        <v>1131</v>
      </c>
      <c r="I1144" s="85" t="s">
        <v>3480</v>
      </c>
      <c r="J1144" s="85" t="s">
        <v>1096</v>
      </c>
      <c r="K1144" s="3"/>
      <c r="L1144" s="86">
        <v>44028</v>
      </c>
      <c r="M1144" s="87"/>
      <c r="N1144" s="88"/>
      <c r="O1144" s="88">
        <v>2163.8687999993599</v>
      </c>
      <c r="P1144" s="89">
        <f t="shared" si="17"/>
        <v>0</v>
      </c>
      <c r="Q1144" s="86">
        <v>43747</v>
      </c>
      <c r="R1144" s="90"/>
      <c r="S1144" s="90">
        <v>688706.05810839799</v>
      </c>
      <c r="T1144" s="3"/>
      <c r="U1144" s="91"/>
      <c r="V1144" s="92"/>
      <c r="W1144" s="91">
        <v>2.9432865721901202E-3</v>
      </c>
      <c r="X1144" s="92"/>
      <c r="Y1144" s="91">
        <v>2.0218792315063201E-2</v>
      </c>
      <c r="Z1144" s="92"/>
      <c r="AA1144" s="91">
        <v>2.0584780026183601E-2</v>
      </c>
      <c r="AB1144" s="92"/>
      <c r="AC1144" s="91">
        <v>8.7664895310881494E-2</v>
      </c>
      <c r="AD1144" s="92"/>
      <c r="AE1144" s="91">
        <v>0.11142316088080401</v>
      </c>
      <c r="AF1144" s="93"/>
      <c r="AG1144" s="91">
        <v>-1.4481936905212901E-3</v>
      </c>
      <c r="AH1144" s="92"/>
      <c r="AI1144" s="91">
        <v>2.4159282420441699E-2</v>
      </c>
      <c r="AJ1144" s="92"/>
      <c r="AK1144" s="91">
        <v>0.82855422917054999</v>
      </c>
      <c r="AL1144" s="91">
        <v>3.8237857977947001E-2</v>
      </c>
      <c r="AM1144" s="92"/>
      <c r="AN1144" s="3"/>
      <c r="AO1144" s="94">
        <v>7.5627246023941604E-3</v>
      </c>
      <c r="AP1144" s="94">
        <v>-1.08498454346773E-2</v>
      </c>
      <c r="AQ1144" s="94">
        <v>1.5180457712631301E-2</v>
      </c>
      <c r="AR1144" s="94">
        <v>-2.2582478862204901E-2</v>
      </c>
      <c r="AS1144" s="95">
        <v>6</v>
      </c>
      <c r="AT1144" s="95">
        <v>6</v>
      </c>
      <c r="AU1144" s="95">
        <v>7</v>
      </c>
      <c r="AV1144" s="96">
        <v>5</v>
      </c>
      <c r="AW1144" s="3"/>
      <c r="AX1144" s="97">
        <v>2.83048344719646E-2</v>
      </c>
      <c r="AY1144" s="98">
        <v>-0.186971696475212</v>
      </c>
      <c r="AZ1144" s="98">
        <v>0.53122314887241395</v>
      </c>
      <c r="BA1144" s="98">
        <v>-0.249050116567787</v>
      </c>
      <c r="BB1144" s="89">
        <v>2.9216435510897999E-3</v>
      </c>
      <c r="BC1144" s="99">
        <v>-4.3884961972071297</v>
      </c>
      <c r="BD1144" s="86">
        <v>43747</v>
      </c>
      <c r="BE1144" s="86">
        <v>43804</v>
      </c>
      <c r="BF1144" s="95"/>
      <c r="BG1144" s="86"/>
      <c r="BH1144" s="3"/>
    </row>
    <row r="1145" spans="1:60" x14ac:dyDescent="0.25">
      <c r="A1145" s="3"/>
      <c r="B1145" s="81" t="s">
        <v>2132</v>
      </c>
      <c r="C1145" s="81" t="s">
        <v>5531</v>
      </c>
      <c r="D1145" s="81" t="s">
        <v>850</v>
      </c>
      <c r="E1145" s="82" t="s">
        <v>1250</v>
      </c>
      <c r="F1145" s="82" t="s">
        <v>1116</v>
      </c>
      <c r="G1145" s="83" t="s">
        <v>1123</v>
      </c>
      <c r="H1145" s="84" t="s">
        <v>1131</v>
      </c>
      <c r="I1145" s="85" t="s">
        <v>3480</v>
      </c>
      <c r="J1145" s="85" t="s">
        <v>5532</v>
      </c>
      <c r="K1145" s="3"/>
      <c r="L1145" s="86">
        <v>44028</v>
      </c>
      <c r="M1145" s="87"/>
      <c r="N1145" s="88"/>
      <c r="O1145" s="88">
        <v>1089.53050000034</v>
      </c>
      <c r="P1145" s="89">
        <f t="shared" si="17"/>
        <v>0</v>
      </c>
      <c r="Q1145" s="86">
        <v>43747</v>
      </c>
      <c r="R1145" s="90"/>
      <c r="S1145" s="90">
        <v>4306519.9436406298</v>
      </c>
      <c r="T1145" s="3"/>
      <c r="U1145" s="91"/>
      <c r="V1145" s="92"/>
      <c r="W1145" s="91">
        <v>2.4633581651869502E-3</v>
      </c>
      <c r="X1145" s="92"/>
      <c r="Y1145" s="91">
        <v>1.7175768785818901E-2</v>
      </c>
      <c r="Z1145" s="92"/>
      <c r="AA1145" s="91">
        <v>1.4447772540734099E-2</v>
      </c>
      <c r="AB1145" s="92"/>
      <c r="AC1145" s="91"/>
      <c r="AD1145" s="92"/>
      <c r="AE1145" s="91"/>
      <c r="AF1145" s="93"/>
      <c r="AG1145" s="91">
        <v>-1.71189501907065E-3</v>
      </c>
      <c r="AH1145" s="92"/>
      <c r="AI1145" s="91">
        <v>2.0818135455556299E-2</v>
      </c>
      <c r="AJ1145" s="92"/>
      <c r="AK1145" s="91">
        <v>7.6400365731387906E-2</v>
      </c>
      <c r="AL1145" s="91">
        <v>4.2282109112420599E-2</v>
      </c>
      <c r="AM1145" s="92"/>
      <c r="AN1145" s="3"/>
      <c r="AO1145" s="94">
        <v>7.5459957861312398E-3</v>
      </c>
      <c r="AP1145" s="94">
        <v>-1.0866134423849899E-2</v>
      </c>
      <c r="AQ1145" s="94">
        <v>1.46612175158225E-2</v>
      </c>
      <c r="AR1145" s="94">
        <v>-2.3067604241077799E-2</v>
      </c>
      <c r="AS1145" s="95">
        <v>5</v>
      </c>
      <c r="AT1145" s="95">
        <v>7</v>
      </c>
      <c r="AU1145" s="95">
        <v>7</v>
      </c>
      <c r="AV1145" s="96">
        <v>5</v>
      </c>
      <c r="AW1145" s="3"/>
      <c r="AX1145" s="97">
        <v>2.8294088408802098E-2</v>
      </c>
      <c r="AY1145" s="98">
        <v>-0.38612655395127099</v>
      </c>
      <c r="AZ1145" s="98">
        <v>0.51144084771294696</v>
      </c>
      <c r="BA1145" s="98">
        <v>-0.51098376589379801</v>
      </c>
      <c r="BB1145" s="89">
        <v>2.9204776273854798E-3</v>
      </c>
      <c r="BC1145" s="99">
        <v>-4.47864470060449</v>
      </c>
      <c r="BD1145" s="86">
        <v>43747</v>
      </c>
      <c r="BE1145" s="86">
        <v>43804</v>
      </c>
      <c r="BF1145" s="95"/>
      <c r="BG1145" s="86"/>
      <c r="BH1145" s="3"/>
    </row>
    <row r="1146" spans="1:60" x14ac:dyDescent="0.25">
      <c r="A1146" s="3"/>
      <c r="B1146" s="81" t="s">
        <v>2133</v>
      </c>
      <c r="C1146" s="81" t="s">
        <v>5533</v>
      </c>
      <c r="D1146" s="81" t="s">
        <v>850</v>
      </c>
      <c r="E1146" s="82" t="s">
        <v>1163</v>
      </c>
      <c r="F1146" s="82" t="s">
        <v>1116</v>
      </c>
      <c r="G1146" s="83" t="s">
        <v>1123</v>
      </c>
      <c r="H1146" s="84" t="s">
        <v>1131</v>
      </c>
      <c r="I1146" s="85" t="s">
        <v>3480</v>
      </c>
      <c r="J1146" s="85" t="s">
        <v>5534</v>
      </c>
      <c r="K1146" s="3"/>
      <c r="L1146" s="86">
        <v>44028</v>
      </c>
      <c r="M1146" s="87"/>
      <c r="N1146" s="88"/>
      <c r="O1146" s="88">
        <v>1695.1393999997499</v>
      </c>
      <c r="P1146" s="89">
        <f t="shared" si="17"/>
        <v>0</v>
      </c>
      <c r="Q1146" s="86">
        <v>43747</v>
      </c>
      <c r="R1146" s="90"/>
      <c r="S1146" s="90">
        <v>612950.97001953097</v>
      </c>
      <c r="T1146" s="3"/>
      <c r="U1146" s="91"/>
      <c r="V1146" s="92"/>
      <c r="W1146" s="91">
        <v>2.9361753622652001E-3</v>
      </c>
      <c r="X1146" s="92"/>
      <c r="Y1146" s="91">
        <v>2.0173385513771801E-2</v>
      </c>
      <c r="Z1146" s="92"/>
      <c r="AA1146" s="91">
        <v>2.0492925485086699E-2</v>
      </c>
      <c r="AB1146" s="92"/>
      <c r="AC1146" s="91">
        <v>8.9889906415919499E-2</v>
      </c>
      <c r="AD1146" s="92"/>
      <c r="AE1146" s="91">
        <v>0.117048831649299</v>
      </c>
      <c r="AF1146" s="93"/>
      <c r="AG1146" s="91">
        <v>-1.45211427661707E-3</v>
      </c>
      <c r="AH1146" s="92"/>
      <c r="AI1146" s="91">
        <v>2.4109395304549301E-2</v>
      </c>
      <c r="AJ1146" s="92"/>
      <c r="AK1146" s="91">
        <v>0.68343850000063</v>
      </c>
      <c r="AL1146" s="91">
        <v>4.2218913806209499E-2</v>
      </c>
      <c r="AM1146" s="92"/>
      <c r="AN1146" s="3"/>
      <c r="AO1146" s="94">
        <v>7.5624308428814402E-3</v>
      </c>
      <c r="AP1146" s="94">
        <v>-1.0850051038687501E-2</v>
      </c>
      <c r="AQ1146" s="94">
        <v>1.51727106040198E-2</v>
      </c>
      <c r="AR1146" s="94">
        <v>-2.2589716129005E-2</v>
      </c>
      <c r="AS1146" s="95">
        <v>6</v>
      </c>
      <c r="AT1146" s="95">
        <v>6</v>
      </c>
      <c r="AU1146" s="95">
        <v>7</v>
      </c>
      <c r="AV1146" s="96">
        <v>5</v>
      </c>
      <c r="AW1146" s="3"/>
      <c r="AX1146" s="97">
        <v>2.8304645766038399E-2</v>
      </c>
      <c r="AY1146" s="98">
        <v>-0.18994796952415499</v>
      </c>
      <c r="AZ1146" s="98">
        <v>0.53092739799649302</v>
      </c>
      <c r="BA1146" s="98">
        <v>-0.25298992002535697</v>
      </c>
      <c r="BB1146" s="89">
        <v>2.9216232195221899E-3</v>
      </c>
      <c r="BC1146" s="99">
        <v>-4.38983366201865</v>
      </c>
      <c r="BD1146" s="86">
        <v>43747</v>
      </c>
      <c r="BE1146" s="86">
        <v>43804</v>
      </c>
      <c r="BF1146" s="95"/>
      <c r="BG1146" s="86"/>
      <c r="BH1146" s="3"/>
    </row>
    <row r="1147" spans="1:60" x14ac:dyDescent="0.25">
      <c r="A1147" s="3"/>
      <c r="B1147" s="81" t="s">
        <v>2134</v>
      </c>
      <c r="C1147" s="81" t="s">
        <v>5535</v>
      </c>
      <c r="D1147" s="81" t="s">
        <v>850</v>
      </c>
      <c r="E1147" s="82" t="s">
        <v>3456</v>
      </c>
      <c r="F1147" s="82" t="s">
        <v>1116</v>
      </c>
      <c r="G1147" s="83" t="s">
        <v>1123</v>
      </c>
      <c r="H1147" s="84" t="s">
        <v>1131</v>
      </c>
      <c r="I1147" s="85" t="s">
        <v>3480</v>
      </c>
      <c r="J1147" s="85" t="s">
        <v>1096</v>
      </c>
      <c r="K1147" s="3"/>
      <c r="L1147" s="86">
        <v>44028</v>
      </c>
      <c r="M1147" s="87"/>
      <c r="N1147" s="88"/>
      <c r="O1147" s="88"/>
      <c r="P1147" s="89" t="str">
        <f t="shared" si="17"/>
        <v/>
      </c>
      <c r="Q1147" s="86"/>
      <c r="R1147" s="90"/>
      <c r="S1147" s="90"/>
      <c r="T1147" s="3"/>
      <c r="U1147" s="91"/>
      <c r="V1147" s="92"/>
      <c r="W1147" s="91">
        <v>0</v>
      </c>
      <c r="X1147" s="92"/>
      <c r="Y1147" s="91"/>
      <c r="Z1147" s="92"/>
      <c r="AA1147" s="91"/>
      <c r="AB1147" s="92"/>
      <c r="AC1147" s="91"/>
      <c r="AD1147" s="92"/>
      <c r="AE1147" s="91"/>
      <c r="AF1147" s="93"/>
      <c r="AG1147" s="91">
        <v>0</v>
      </c>
      <c r="AH1147" s="92"/>
      <c r="AI1147" s="91"/>
      <c r="AJ1147" s="92"/>
      <c r="AK1147" s="91">
        <v>8.0807933391042804E-3</v>
      </c>
      <c r="AL1147" s="91">
        <v>4.3159065891814001E-2</v>
      </c>
      <c r="AM1147" s="92"/>
      <c r="AN1147" s="3"/>
      <c r="AO1147" s="94">
        <v>2.70350766004412E-3</v>
      </c>
      <c r="AP1147" s="94">
        <v>-2.9606822108689799E-3</v>
      </c>
      <c r="AQ1147" s="94">
        <v>0</v>
      </c>
      <c r="AR1147" s="94">
        <v>-4.1574931601644502E-3</v>
      </c>
      <c r="AS1147" s="95"/>
      <c r="AT1147" s="95"/>
      <c r="AU1147" s="95"/>
      <c r="AV1147" s="96"/>
      <c r="AW1147" s="3"/>
      <c r="AX1147" s="97"/>
      <c r="AY1147" s="98"/>
      <c r="AZ1147" s="98"/>
      <c r="BA1147" s="98"/>
      <c r="BB1147" s="89"/>
      <c r="BC1147" s="99">
        <v>-1.03837435699825</v>
      </c>
      <c r="BD1147" s="86">
        <v>43976</v>
      </c>
      <c r="BE1147" s="86">
        <v>43990</v>
      </c>
      <c r="BF1147" s="95"/>
      <c r="BG1147" s="86"/>
      <c r="BH1147" s="3"/>
    </row>
    <row r="1148" spans="1:60" x14ac:dyDescent="0.25">
      <c r="A1148" s="3"/>
      <c r="B1148" s="81" t="s">
        <v>2135</v>
      </c>
      <c r="C1148" s="81" t="s">
        <v>5536</v>
      </c>
      <c r="D1148" s="81" t="s">
        <v>850</v>
      </c>
      <c r="E1148" s="82" t="s">
        <v>3455</v>
      </c>
      <c r="F1148" s="82" t="s">
        <v>1116</v>
      </c>
      <c r="G1148" s="83" t="s">
        <v>1123</v>
      </c>
      <c r="H1148" s="84" t="s">
        <v>1131</v>
      </c>
      <c r="I1148" s="85" t="s">
        <v>3480</v>
      </c>
      <c r="J1148" s="85" t="s">
        <v>1096</v>
      </c>
      <c r="K1148" s="3"/>
      <c r="L1148" s="86">
        <v>44028</v>
      </c>
      <c r="M1148" s="87"/>
      <c r="N1148" s="88"/>
      <c r="O1148" s="88">
        <v>1141.4937999993599</v>
      </c>
      <c r="P1148" s="89">
        <f t="shared" si="17"/>
        <v>0</v>
      </c>
      <c r="Q1148" s="86">
        <v>44020</v>
      </c>
      <c r="R1148" s="90"/>
      <c r="S1148" s="90">
        <v>2046694.1744824201</v>
      </c>
      <c r="T1148" s="3"/>
      <c r="U1148" s="91"/>
      <c r="V1148" s="92"/>
      <c r="W1148" s="91">
        <v>3.9689377026661497E-3</v>
      </c>
      <c r="X1148" s="92"/>
      <c r="Y1148" s="91">
        <v>2.67482480958279E-2</v>
      </c>
      <c r="Z1148" s="92"/>
      <c r="AA1148" s="91">
        <v>3.3816186642070499E-2</v>
      </c>
      <c r="AB1148" s="92"/>
      <c r="AC1148" s="91">
        <v>0.118441061773483</v>
      </c>
      <c r="AD1148" s="92"/>
      <c r="AE1148" s="91"/>
      <c r="AF1148" s="93"/>
      <c r="AG1148" s="91">
        <v>-8.8497896558692403E-4</v>
      </c>
      <c r="AH1148" s="92"/>
      <c r="AI1148" s="91">
        <v>3.1331740723544499E-2</v>
      </c>
      <c r="AJ1148" s="92"/>
      <c r="AK1148" s="91">
        <v>0.13534972915294899</v>
      </c>
      <c r="AL1148" s="91">
        <v>5.3125323151107302E-2</v>
      </c>
      <c r="AM1148" s="92"/>
      <c r="AN1148" s="3"/>
      <c r="AO1148" s="94">
        <v>7.5983214319421703E-3</v>
      </c>
      <c r="AP1148" s="94">
        <v>-1.08148881345187E-2</v>
      </c>
      <c r="AQ1148" s="94">
        <v>1.62903199525317E-2</v>
      </c>
      <c r="AR1148" s="94">
        <v>-2.15455517527516E-2</v>
      </c>
      <c r="AS1148" s="95">
        <v>7</v>
      </c>
      <c r="AT1148" s="95">
        <v>5</v>
      </c>
      <c r="AU1148" s="95">
        <v>7</v>
      </c>
      <c r="AV1148" s="96">
        <v>5</v>
      </c>
      <c r="AW1148" s="3"/>
      <c r="AX1148" s="97">
        <v>2.8529185773259101E-2</v>
      </c>
      <c r="AY1148" s="98">
        <v>0.33253109412953602</v>
      </c>
      <c r="AZ1148" s="98">
        <v>0.51016049692589105</v>
      </c>
      <c r="BA1148" s="98">
        <v>0.44970496255655201</v>
      </c>
      <c r="BB1148" s="89">
        <v>2.9449022168137199E-3</v>
      </c>
      <c r="BC1148" s="99">
        <v>-4.1956892527814498</v>
      </c>
      <c r="BD1148" s="86">
        <v>43747</v>
      </c>
      <c r="BE1148" s="86">
        <v>43804</v>
      </c>
      <c r="BF1148" s="95">
        <v>160</v>
      </c>
      <c r="BG1148" s="86">
        <v>43971</v>
      </c>
      <c r="BH1148" s="3"/>
    </row>
    <row r="1149" spans="1:60" x14ac:dyDescent="0.25">
      <c r="A1149" s="3"/>
      <c r="B1149" s="81" t="s">
        <v>2136</v>
      </c>
      <c r="C1149" s="81" t="s">
        <v>5537</v>
      </c>
      <c r="D1149" s="81" t="s">
        <v>851</v>
      </c>
      <c r="E1149" s="82" t="s">
        <v>1161</v>
      </c>
      <c r="F1149" s="82" t="s">
        <v>1116</v>
      </c>
      <c r="G1149" s="83" t="s">
        <v>1119</v>
      </c>
      <c r="H1149" s="84" t="s">
        <v>1158</v>
      </c>
      <c r="I1149" s="85" t="s">
        <v>3480</v>
      </c>
      <c r="J1149" s="85" t="s">
        <v>5538</v>
      </c>
      <c r="K1149" s="3"/>
      <c r="L1149" s="86">
        <v>44028</v>
      </c>
      <c r="M1149" s="87"/>
      <c r="N1149" s="88"/>
      <c r="O1149" s="88">
        <v>1798.0322999991499</v>
      </c>
      <c r="P1149" s="89">
        <f t="shared" si="17"/>
        <v>0</v>
      </c>
      <c r="Q1149" s="86">
        <v>44028</v>
      </c>
      <c r="R1149" s="90"/>
      <c r="S1149" s="90">
        <v>30351765.813625</v>
      </c>
      <c r="T1149" s="3"/>
      <c r="U1149" s="91"/>
      <c r="V1149" s="92"/>
      <c r="W1149" s="91">
        <v>3.6775929220311798E-4</v>
      </c>
      <c r="X1149" s="92"/>
      <c r="Y1149" s="91">
        <v>7.0643341787217703E-3</v>
      </c>
      <c r="Z1149" s="92"/>
      <c r="AA1149" s="91">
        <v>1.8668435046493001E-2</v>
      </c>
      <c r="AB1149" s="92"/>
      <c r="AC1149" s="91">
        <v>4.80838596577087E-2</v>
      </c>
      <c r="AD1149" s="92"/>
      <c r="AE1149" s="91">
        <v>7.8494645262253498E-2</v>
      </c>
      <c r="AF1149" s="93"/>
      <c r="AG1149" s="91">
        <v>1.7767019380698901E-4</v>
      </c>
      <c r="AH1149" s="92"/>
      <c r="AI1149" s="91">
        <v>7.9846874286886305E-3</v>
      </c>
      <c r="AJ1149" s="92"/>
      <c r="AK1149" s="91">
        <v>0.798032299999613</v>
      </c>
      <c r="AL1149" s="91">
        <v>4.1899719122739001E-2</v>
      </c>
      <c r="AM1149" s="92"/>
      <c r="AN1149" s="3"/>
      <c r="AO1149" s="94">
        <v>2.1814698993693999E-4</v>
      </c>
      <c r="AP1149" s="94">
        <v>6.28468660579529E-6</v>
      </c>
      <c r="AQ1149" s="94">
        <v>2.1885931109864002E-3</v>
      </c>
      <c r="AR1149" s="94">
        <v>1.7767019380698901E-4</v>
      </c>
      <c r="AS1149" s="95">
        <v>12</v>
      </c>
      <c r="AT1149" s="95">
        <v>0</v>
      </c>
      <c r="AU1149" s="95">
        <v>7</v>
      </c>
      <c r="AV1149" s="96">
        <v>5</v>
      </c>
      <c r="AW1149" s="3"/>
      <c r="AX1149" s="97">
        <v>7.7351043666340003E-4</v>
      </c>
      <c r="AY1149" s="98">
        <v>-14.645045143232</v>
      </c>
      <c r="AZ1149" s="98">
        <v>0.51026074558558299</v>
      </c>
      <c r="BA1149" s="98">
        <v>-11.9553097993194</v>
      </c>
      <c r="BB1149" s="89">
        <v>7.9920258093153505E-5</v>
      </c>
      <c r="BC1149" s="99">
        <v>0</v>
      </c>
      <c r="BD1149" s="86">
        <v>44028</v>
      </c>
      <c r="BE1149" s="86"/>
      <c r="BF1149" s="95"/>
      <c r="BG1149" s="86"/>
      <c r="BH1149" s="3"/>
    </row>
    <row r="1150" spans="1:60" x14ac:dyDescent="0.25">
      <c r="A1150" s="3"/>
      <c r="B1150" s="81" t="s">
        <v>279</v>
      </c>
      <c r="C1150" s="81" t="s">
        <v>5539</v>
      </c>
      <c r="D1150" s="81" t="s">
        <v>851</v>
      </c>
      <c r="E1150" s="82" t="s">
        <v>1249</v>
      </c>
      <c r="F1150" s="82" t="s">
        <v>1116</v>
      </c>
      <c r="G1150" s="83" t="s">
        <v>1119</v>
      </c>
      <c r="H1150" s="84" t="s">
        <v>1158</v>
      </c>
      <c r="I1150" s="85" t="s">
        <v>3480</v>
      </c>
      <c r="J1150" s="85" t="s">
        <v>1096</v>
      </c>
      <c r="K1150" s="3"/>
      <c r="L1150" s="86">
        <v>44028</v>
      </c>
      <c r="M1150" s="87"/>
      <c r="N1150" s="88"/>
      <c r="O1150" s="88">
        <v>1066.7263999991101</v>
      </c>
      <c r="P1150" s="89">
        <f t="shared" si="17"/>
        <v>0</v>
      </c>
      <c r="Q1150" s="86">
        <v>44028</v>
      </c>
      <c r="R1150" s="90"/>
      <c r="S1150" s="90">
        <v>203866.44405786099</v>
      </c>
      <c r="T1150" s="3"/>
      <c r="U1150" s="91"/>
      <c r="V1150" s="92"/>
      <c r="W1150" s="91">
        <v>5.6578826843178799E-4</v>
      </c>
      <c r="X1150" s="92"/>
      <c r="Y1150" s="91">
        <v>8.3094857855030603E-3</v>
      </c>
      <c r="Z1150" s="92"/>
      <c r="AA1150" s="91">
        <v>2.1232826416962801E-2</v>
      </c>
      <c r="AB1150" s="92"/>
      <c r="AC1150" s="91">
        <v>5.2359794555741197E-2</v>
      </c>
      <c r="AD1150" s="92"/>
      <c r="AE1150" s="91"/>
      <c r="AF1150" s="93"/>
      <c r="AG1150" s="91">
        <v>2.8694124739558902E-4</v>
      </c>
      <c r="AH1150" s="92"/>
      <c r="AI1150" s="91">
        <v>9.3482810698333196E-3</v>
      </c>
      <c r="AJ1150" s="92"/>
      <c r="AK1150" s="91">
        <v>6.6726399998515304E-2</v>
      </c>
      <c r="AL1150" s="91">
        <v>2.5719598213981999E-2</v>
      </c>
      <c r="AM1150" s="92"/>
      <c r="AN1150" s="3"/>
      <c r="AO1150" s="94">
        <v>2.3864826471253799E-4</v>
      </c>
      <c r="AP1150" s="94">
        <v>1.31244360090932E-5</v>
      </c>
      <c r="AQ1150" s="94">
        <v>2.3942412753967801E-3</v>
      </c>
      <c r="AR1150" s="94">
        <v>2.8694124739558902E-4</v>
      </c>
      <c r="AS1150" s="95">
        <v>12</v>
      </c>
      <c r="AT1150" s="95">
        <v>0</v>
      </c>
      <c r="AU1150" s="95">
        <v>7</v>
      </c>
      <c r="AV1150" s="96">
        <v>5</v>
      </c>
      <c r="AW1150" s="3"/>
      <c r="AX1150" s="97">
        <v>8.4639030597145404E-4</v>
      </c>
      <c r="AY1150" s="98">
        <v>-10.498018528887799</v>
      </c>
      <c r="AZ1150" s="98">
        <v>0.51847454800281401</v>
      </c>
      <c r="BA1150" s="98">
        <v>-10.464053476840499</v>
      </c>
      <c r="BB1150" s="89">
        <v>8.7451547657337896E-5</v>
      </c>
      <c r="BC1150" s="99">
        <v>0</v>
      </c>
      <c r="BD1150" s="86">
        <v>44028</v>
      </c>
      <c r="BE1150" s="86"/>
      <c r="BF1150" s="95"/>
      <c r="BG1150" s="86"/>
      <c r="BH1150" s="3"/>
    </row>
    <row r="1151" spans="1:60" x14ac:dyDescent="0.25">
      <c r="A1151" s="3"/>
      <c r="B1151" s="81" t="s">
        <v>8668</v>
      </c>
      <c r="C1151" s="81" t="s">
        <v>8800</v>
      </c>
      <c r="D1151" s="81" t="s">
        <v>851</v>
      </c>
      <c r="E1151" s="82" t="s">
        <v>1250</v>
      </c>
      <c r="F1151" s="82" t="s">
        <v>1116</v>
      </c>
      <c r="G1151" s="83" t="s">
        <v>1119</v>
      </c>
      <c r="H1151" s="84" t="s">
        <v>1158</v>
      </c>
      <c r="I1151" s="85" t="s">
        <v>3480</v>
      </c>
      <c r="J1151" s="85" t="s">
        <v>1096</v>
      </c>
      <c r="K1151" s="3"/>
      <c r="L1151" s="86">
        <v>44028</v>
      </c>
      <c r="M1151" s="87"/>
      <c r="N1151" s="88"/>
      <c r="O1151" s="88"/>
      <c r="P1151" s="89" t="str">
        <f t="shared" si="17"/>
        <v/>
      </c>
      <c r="Q1151" s="86"/>
      <c r="R1151" s="90"/>
      <c r="S1151" s="90"/>
      <c r="T1151" s="3"/>
      <c r="U1151" s="91"/>
      <c r="V1151" s="92"/>
      <c r="W1151" s="91"/>
      <c r="X1151" s="92"/>
      <c r="Y1151" s="91"/>
      <c r="Z1151" s="92"/>
      <c r="AA1151" s="91"/>
      <c r="AB1151" s="92"/>
      <c r="AC1151" s="91"/>
      <c r="AD1151" s="92"/>
      <c r="AE1151" s="91"/>
      <c r="AF1151" s="93"/>
      <c r="AG1151" s="91"/>
      <c r="AH1151" s="92"/>
      <c r="AI1151" s="91"/>
      <c r="AJ1151" s="92"/>
      <c r="AK1151" s="91">
        <v>3.9998960346565602E-5</v>
      </c>
      <c r="AL1151" s="91">
        <v>5.0524892048997598E-3</v>
      </c>
      <c r="AM1151" s="92"/>
      <c r="AN1151" s="3"/>
      <c r="AO1151" s="94">
        <v>2.39993769355351E-5</v>
      </c>
      <c r="AP1151" s="94">
        <v>1.5999199604266299E-5</v>
      </c>
      <c r="AQ1151" s="94"/>
      <c r="AR1151" s="94"/>
      <c r="AS1151" s="95"/>
      <c r="AT1151" s="95"/>
      <c r="AU1151" s="95"/>
      <c r="AV1151" s="96"/>
      <c r="AW1151" s="3"/>
      <c r="AX1151" s="97"/>
      <c r="AY1151" s="98"/>
      <c r="AZ1151" s="98"/>
      <c r="BA1151" s="98"/>
      <c r="BB1151" s="89"/>
      <c r="BC1151" s="99">
        <v>0</v>
      </c>
      <c r="BD1151" s="86">
        <v>44028</v>
      </c>
      <c r="BE1151" s="86"/>
      <c r="BF1151" s="95"/>
      <c r="BG1151" s="86"/>
      <c r="BH1151" s="3"/>
    </row>
    <row r="1152" spans="1:60" x14ac:dyDescent="0.25">
      <c r="A1152" s="3"/>
      <c r="B1152" s="81" t="s">
        <v>280</v>
      </c>
      <c r="C1152" s="81" t="s">
        <v>5540</v>
      </c>
      <c r="D1152" s="81" t="s">
        <v>851</v>
      </c>
      <c r="E1152" s="82" t="s">
        <v>1163</v>
      </c>
      <c r="F1152" s="82" t="s">
        <v>1116</v>
      </c>
      <c r="G1152" s="83" t="s">
        <v>1119</v>
      </c>
      <c r="H1152" s="84" t="s">
        <v>1158</v>
      </c>
      <c r="I1152" s="85" t="s">
        <v>3480</v>
      </c>
      <c r="J1152" s="85" t="s">
        <v>5541</v>
      </c>
      <c r="K1152" s="3"/>
      <c r="L1152" s="86">
        <v>44028</v>
      </c>
      <c r="M1152" s="87"/>
      <c r="N1152" s="88"/>
      <c r="O1152" s="88">
        <v>1806.4755000006401</v>
      </c>
      <c r="P1152" s="89">
        <f t="shared" si="17"/>
        <v>0</v>
      </c>
      <c r="Q1152" s="86">
        <v>44028</v>
      </c>
      <c r="R1152" s="90"/>
      <c r="S1152" s="90">
        <v>51489298.7155625</v>
      </c>
      <c r="T1152" s="3"/>
      <c r="U1152" s="91"/>
      <c r="V1152" s="92"/>
      <c r="W1152" s="91">
        <v>5.5647535373282197E-4</v>
      </c>
      <c r="X1152" s="92"/>
      <c r="Y1152" s="91">
        <v>8.2490570257505204E-3</v>
      </c>
      <c r="Z1152" s="92"/>
      <c r="AA1152" s="91">
        <v>2.1100870761074499E-2</v>
      </c>
      <c r="AB1152" s="92"/>
      <c r="AC1152" s="91">
        <v>5.2119375148322399E-2</v>
      </c>
      <c r="AD1152" s="92"/>
      <c r="AE1152" s="91"/>
      <c r="AF1152" s="93"/>
      <c r="AG1152" s="91">
        <v>2.8178815773571798E-4</v>
      </c>
      <c r="AH1152" s="92"/>
      <c r="AI1152" s="91">
        <v>9.2821132893732301E-3</v>
      </c>
      <c r="AJ1152" s="92"/>
      <c r="AK1152" s="91">
        <v>7.6131129533678205E-2</v>
      </c>
      <c r="AL1152" s="91">
        <v>2.59763492158527E-2</v>
      </c>
      <c r="AM1152" s="92"/>
      <c r="AN1152" s="3"/>
      <c r="AO1152" s="94">
        <v>2.3772015447320901E-4</v>
      </c>
      <c r="AP1152" s="94">
        <v>1.2842852811445501E-5</v>
      </c>
      <c r="AQ1152" s="94">
        <v>2.3846515505283601E-3</v>
      </c>
      <c r="AR1152" s="94">
        <v>2.8178815773571798E-4</v>
      </c>
      <c r="AS1152" s="95">
        <v>12</v>
      </c>
      <c r="AT1152" s="95">
        <v>0</v>
      </c>
      <c r="AU1152" s="95">
        <v>7</v>
      </c>
      <c r="AV1152" s="96">
        <v>5</v>
      </c>
      <c r="AW1152" s="3"/>
      <c r="AX1152" s="97">
        <v>8.4178083993720104E-4</v>
      </c>
      <c r="AY1152" s="98">
        <v>-10.704498333318</v>
      </c>
      <c r="AZ1152" s="98">
        <v>0.51805320815128697</v>
      </c>
      <c r="BA1152" s="98">
        <v>-10.5540459406329</v>
      </c>
      <c r="BB1152" s="89">
        <v>8.6975217621159103E-5</v>
      </c>
      <c r="BC1152" s="99">
        <v>0</v>
      </c>
      <c r="BD1152" s="86">
        <v>44028</v>
      </c>
      <c r="BE1152" s="86"/>
      <c r="BF1152" s="95"/>
      <c r="BG1152" s="86"/>
      <c r="BH1152" s="3"/>
    </row>
    <row r="1153" spans="1:60" x14ac:dyDescent="0.25">
      <c r="A1153" s="3"/>
      <c r="B1153" s="81" t="s">
        <v>2137</v>
      </c>
      <c r="C1153" s="81" t="s">
        <v>5542</v>
      </c>
      <c r="D1153" s="81" t="s">
        <v>851</v>
      </c>
      <c r="E1153" s="82" t="s">
        <v>1164</v>
      </c>
      <c r="F1153" s="82" t="s">
        <v>1116</v>
      </c>
      <c r="G1153" s="83" t="s">
        <v>1119</v>
      </c>
      <c r="H1153" s="84" t="s">
        <v>1158</v>
      </c>
      <c r="I1153" s="85" t="s">
        <v>3480</v>
      </c>
      <c r="J1153" s="85" t="s">
        <v>5543</v>
      </c>
      <c r="K1153" s="3"/>
      <c r="L1153" s="86">
        <v>44028</v>
      </c>
      <c r="M1153" s="87"/>
      <c r="N1153" s="88"/>
      <c r="O1153" s="88"/>
      <c r="P1153" s="89" t="str">
        <f t="shared" si="17"/>
        <v/>
      </c>
      <c r="Q1153" s="86"/>
      <c r="R1153" s="90"/>
      <c r="S1153" s="90"/>
      <c r="T1153" s="3"/>
      <c r="U1153" s="91"/>
      <c r="V1153" s="92"/>
      <c r="W1153" s="91">
        <v>6.4984841992554699E-4</v>
      </c>
      <c r="X1153" s="92"/>
      <c r="Y1153" s="91">
        <v>8.8993905028473801E-3</v>
      </c>
      <c r="Z1153" s="92"/>
      <c r="AA1153" s="91"/>
      <c r="AB1153" s="92"/>
      <c r="AC1153" s="91"/>
      <c r="AD1153" s="92"/>
      <c r="AE1153" s="91"/>
      <c r="AF1153" s="93"/>
      <c r="AG1153" s="91">
        <v>3.3286654434050401E-4</v>
      </c>
      <c r="AH1153" s="92"/>
      <c r="AI1153" s="91">
        <v>9.9892029902548495E-3</v>
      </c>
      <c r="AJ1153" s="92"/>
      <c r="AK1153" s="91">
        <v>1.32754472560919E-2</v>
      </c>
      <c r="AL1153" s="91">
        <v>1.8634842330357101E-2</v>
      </c>
      <c r="AM1153" s="92"/>
      <c r="AN1153" s="3"/>
      <c r="AO1153" s="94">
        <v>2.1564746384683501E-4</v>
      </c>
      <c r="AP1153" s="94">
        <v>1.5789371900609701E-5</v>
      </c>
      <c r="AQ1153" s="94">
        <v>2.0328239879745498E-3</v>
      </c>
      <c r="AR1153" s="94">
        <v>3.3286654434050401E-4</v>
      </c>
      <c r="AS1153" s="95"/>
      <c r="AT1153" s="95"/>
      <c r="AU1153" s="95"/>
      <c r="AV1153" s="96"/>
      <c r="AW1153" s="3"/>
      <c r="AX1153" s="97"/>
      <c r="AY1153" s="98"/>
      <c r="AZ1153" s="98"/>
      <c r="BA1153" s="98"/>
      <c r="BB1153" s="89"/>
      <c r="BC1153" s="99">
        <v>0</v>
      </c>
      <c r="BD1153" s="86">
        <v>44028</v>
      </c>
      <c r="BE1153" s="86"/>
      <c r="BF1153" s="95"/>
      <c r="BG1153" s="86"/>
      <c r="BH1153" s="3"/>
    </row>
    <row r="1154" spans="1:60" x14ac:dyDescent="0.25">
      <c r="A1154" s="3"/>
      <c r="B1154" s="81" t="s">
        <v>2138</v>
      </c>
      <c r="C1154" s="81" t="s">
        <v>5544</v>
      </c>
      <c r="D1154" s="81" t="s">
        <v>851</v>
      </c>
      <c r="E1154" s="82" t="s">
        <v>3455</v>
      </c>
      <c r="F1154" s="82" t="s">
        <v>1116</v>
      </c>
      <c r="G1154" s="83" t="s">
        <v>1119</v>
      </c>
      <c r="H1154" s="84" t="s">
        <v>1158</v>
      </c>
      <c r="I1154" s="85" t="s">
        <v>3480</v>
      </c>
      <c r="J1154" s="85" t="s">
        <v>1096</v>
      </c>
      <c r="K1154" s="3"/>
      <c r="L1154" s="86">
        <v>44028</v>
      </c>
      <c r="M1154" s="87"/>
      <c r="N1154" s="88"/>
      <c r="O1154" s="88">
        <v>1821.8681000005499</v>
      </c>
      <c r="P1154" s="89">
        <f t="shared" si="17"/>
        <v>0</v>
      </c>
      <c r="Q1154" s="86">
        <v>44028</v>
      </c>
      <c r="R1154" s="90"/>
      <c r="S1154" s="90">
        <v>5315858.9075156199</v>
      </c>
      <c r="T1154" s="3"/>
      <c r="U1154" s="91"/>
      <c r="V1154" s="92"/>
      <c r="W1154" s="91">
        <v>7.6364563392416996E-4</v>
      </c>
      <c r="X1154" s="92"/>
      <c r="Y1154" s="91">
        <v>9.3863101901661104E-3</v>
      </c>
      <c r="Z1154" s="92"/>
      <c r="AA1154" s="91">
        <v>2.3510364382673302E-2</v>
      </c>
      <c r="AB1154" s="92"/>
      <c r="AC1154" s="91">
        <v>5.8034612431583803E-2</v>
      </c>
      <c r="AD1154" s="92"/>
      <c r="AE1154" s="91"/>
      <c r="AF1154" s="93"/>
      <c r="AG1154" s="91">
        <v>3.94091559428489E-4</v>
      </c>
      <c r="AH1154" s="92"/>
      <c r="AI1154" s="91">
        <v>1.04722341839079E-2</v>
      </c>
      <c r="AJ1154" s="92"/>
      <c r="AK1154" s="91">
        <v>8.5289627109887106E-2</v>
      </c>
      <c r="AL1154" s="91">
        <v>2.90197803769843E-2</v>
      </c>
      <c r="AM1154" s="92"/>
      <c r="AN1154" s="3"/>
      <c r="AO1154" s="94">
        <v>2.7758897158491902E-4</v>
      </c>
      <c r="AP1154" s="94">
        <v>1.5808200259925801E-5</v>
      </c>
      <c r="AQ1154" s="94">
        <v>2.5954914126487E-3</v>
      </c>
      <c r="AR1154" s="94">
        <v>3.94091559428489E-4</v>
      </c>
      <c r="AS1154" s="95">
        <v>12</v>
      </c>
      <c r="AT1154" s="95">
        <v>0</v>
      </c>
      <c r="AU1154" s="95">
        <v>7</v>
      </c>
      <c r="AV1154" s="96">
        <v>5</v>
      </c>
      <c r="AW1154" s="3"/>
      <c r="AX1154" s="97">
        <v>9.2492750347673803E-4</v>
      </c>
      <c r="AY1154" s="98">
        <v>-7.26158469518123</v>
      </c>
      <c r="AZ1154" s="98">
        <v>0.47846422165230301</v>
      </c>
      <c r="BA1154" s="98">
        <v>-8.6920917389215901</v>
      </c>
      <c r="BB1154" s="89">
        <v>9.5567416735633498E-5</v>
      </c>
      <c r="BC1154" s="99">
        <v>0</v>
      </c>
      <c r="BD1154" s="86">
        <v>44028</v>
      </c>
      <c r="BE1154" s="86"/>
      <c r="BF1154" s="95"/>
      <c r="BG1154" s="86"/>
      <c r="BH1154" s="3"/>
    </row>
    <row r="1155" spans="1:60" x14ac:dyDescent="0.25">
      <c r="A1155" s="3"/>
      <c r="B1155" s="81" t="s">
        <v>2139</v>
      </c>
      <c r="C1155" s="81" t="s">
        <v>5545</v>
      </c>
      <c r="D1155" s="81" t="s">
        <v>852</v>
      </c>
      <c r="E1155" s="82" t="s">
        <v>1161</v>
      </c>
      <c r="F1155" s="82" t="s">
        <v>1116</v>
      </c>
      <c r="G1155" s="83" t="s">
        <v>1121</v>
      </c>
      <c r="H1155" s="84" t="s">
        <v>1148</v>
      </c>
      <c r="I1155" s="85" t="s">
        <v>3480</v>
      </c>
      <c r="J1155" s="85" t="s">
        <v>5546</v>
      </c>
      <c r="K1155" s="3"/>
      <c r="L1155" s="86">
        <v>44028</v>
      </c>
      <c r="M1155" s="87"/>
      <c r="N1155" s="88"/>
      <c r="O1155" s="88">
        <v>2109.7393999993801</v>
      </c>
      <c r="P1155" s="89">
        <f t="shared" si="17"/>
        <v>0</v>
      </c>
      <c r="Q1155" s="86">
        <v>43881</v>
      </c>
      <c r="R1155" s="90"/>
      <c r="S1155" s="90">
        <v>13756644.696968701</v>
      </c>
      <c r="T1155" s="3"/>
      <c r="U1155" s="91"/>
      <c r="V1155" s="92"/>
      <c r="W1155" s="91">
        <v>1.70628480536834E-2</v>
      </c>
      <c r="X1155" s="92"/>
      <c r="Y1155" s="91">
        <v>-2.7137844452227E-2</v>
      </c>
      <c r="Z1155" s="92"/>
      <c r="AA1155" s="91">
        <v>0.20271351563860701</v>
      </c>
      <c r="AB1155" s="92"/>
      <c r="AC1155" s="91">
        <v>0.27629759766219703</v>
      </c>
      <c r="AD1155" s="92"/>
      <c r="AE1155" s="91">
        <v>0.41227057792653798</v>
      </c>
      <c r="AF1155" s="93"/>
      <c r="AG1155" s="91">
        <v>-2.7353553205102799E-3</v>
      </c>
      <c r="AH1155" s="92"/>
      <c r="AI1155" s="91">
        <v>3.4664240254642202E-2</v>
      </c>
      <c r="AJ1155" s="92"/>
      <c r="AK1155" s="91">
        <v>0.94650980000034901</v>
      </c>
      <c r="AL1155" s="91">
        <v>4.77537327642494E-2</v>
      </c>
      <c r="AM1155" s="92"/>
      <c r="AN1155" s="3"/>
      <c r="AO1155" s="94">
        <v>7.6729037391487495E-2</v>
      </c>
      <c r="AP1155" s="94">
        <v>-0.10563689081755</v>
      </c>
      <c r="AQ1155" s="94">
        <v>0.13632074509776401</v>
      </c>
      <c r="AR1155" s="94">
        <v>-9.8199628987495097E-2</v>
      </c>
      <c r="AS1155" s="95">
        <v>8</v>
      </c>
      <c r="AT1155" s="95">
        <v>4</v>
      </c>
      <c r="AU1155" s="95">
        <v>7</v>
      </c>
      <c r="AV1155" s="96">
        <v>5</v>
      </c>
      <c r="AW1155" s="3"/>
      <c r="AX1155" s="97">
        <v>0.31048625476658298</v>
      </c>
      <c r="AY1155" s="98">
        <v>0.651291121309441</v>
      </c>
      <c r="AZ1155" s="98">
        <v>1.23997175169825</v>
      </c>
      <c r="BA1155" s="98">
        <v>0.94163470602325106</v>
      </c>
      <c r="BB1155" s="89">
        <v>3.1904099217645102E-2</v>
      </c>
      <c r="BC1155" s="99">
        <v>-29.838268176652502</v>
      </c>
      <c r="BD1155" s="86">
        <v>43881</v>
      </c>
      <c r="BE1155" s="86">
        <v>43913</v>
      </c>
      <c r="BF1155" s="95"/>
      <c r="BG1155" s="86"/>
      <c r="BH1155" s="3"/>
    </row>
    <row r="1156" spans="1:60" x14ac:dyDescent="0.25">
      <c r="A1156" s="3"/>
      <c r="B1156" s="81" t="s">
        <v>281</v>
      </c>
      <c r="C1156" s="81" t="s">
        <v>5547</v>
      </c>
      <c r="D1156" s="81" t="s">
        <v>852</v>
      </c>
      <c r="E1156" s="82" t="s">
        <v>1249</v>
      </c>
      <c r="F1156" s="82" t="s">
        <v>1116</v>
      </c>
      <c r="G1156" s="83" t="s">
        <v>1121</v>
      </c>
      <c r="H1156" s="84" t="s">
        <v>1148</v>
      </c>
      <c r="I1156" s="85" t="s">
        <v>3480</v>
      </c>
      <c r="J1156" s="85" t="s">
        <v>1096</v>
      </c>
      <c r="K1156" s="3"/>
      <c r="L1156" s="86">
        <v>44028</v>
      </c>
      <c r="M1156" s="87"/>
      <c r="N1156" s="88"/>
      <c r="O1156" s="88">
        <v>2595.15480000153</v>
      </c>
      <c r="P1156" s="89">
        <f t="shared" si="17"/>
        <v>0</v>
      </c>
      <c r="Q1156" s="86">
        <v>43881</v>
      </c>
      <c r="R1156" s="90"/>
      <c r="S1156" s="90">
        <v>4693042.7069375003</v>
      </c>
      <c r="T1156" s="3"/>
      <c r="U1156" s="91"/>
      <c r="V1156" s="92"/>
      <c r="W1156" s="91">
        <v>1.9274320469776299E-2</v>
      </c>
      <c r="X1156" s="92"/>
      <c r="Y1156" s="91">
        <v>-1.38594647423815E-2</v>
      </c>
      <c r="Z1156" s="92"/>
      <c r="AA1156" s="91">
        <v>0.23608877255552199</v>
      </c>
      <c r="AB1156" s="92"/>
      <c r="AC1156" s="91">
        <v>0.34677671671845001</v>
      </c>
      <c r="AD1156" s="92"/>
      <c r="AE1156" s="91">
        <v>0.52985309058392904</v>
      </c>
      <c r="AF1156" s="93"/>
      <c r="AG1156" s="91">
        <v>-1.5395470736621101E-3</v>
      </c>
      <c r="AH1156" s="92"/>
      <c r="AI1156" s="91">
        <v>5.0122325326810803E-2</v>
      </c>
      <c r="AJ1156" s="92"/>
      <c r="AK1156" s="91">
        <v>1.4208764000004199</v>
      </c>
      <c r="AL1156" s="91">
        <v>6.3880928728394806E-2</v>
      </c>
      <c r="AM1156" s="92"/>
      <c r="AN1156" s="3"/>
      <c r="AO1156" s="94">
        <v>7.6809743199191899E-2</v>
      </c>
      <c r="AP1156" s="94">
        <v>-0.10543590983623299</v>
      </c>
      <c r="AQ1156" s="94">
        <v>0.138883824183722</v>
      </c>
      <c r="AR1156" s="94">
        <v>-9.6103378330590197E-2</v>
      </c>
      <c r="AS1156" s="95">
        <v>8</v>
      </c>
      <c r="AT1156" s="95">
        <v>4</v>
      </c>
      <c r="AU1156" s="95">
        <v>7</v>
      </c>
      <c r="AV1156" s="96">
        <v>5</v>
      </c>
      <c r="AW1156" s="3"/>
      <c r="AX1156" s="97">
        <v>0.31047812168864802</v>
      </c>
      <c r="AY1156" s="98">
        <v>0.75339928357971098</v>
      </c>
      <c r="AZ1156" s="98">
        <v>1.3497895513137299</v>
      </c>
      <c r="BA1156" s="98">
        <v>1.09284894986558</v>
      </c>
      <c r="BB1156" s="89">
        <v>3.1907371044435397E-2</v>
      </c>
      <c r="BC1156" s="99">
        <v>-29.669910249736901</v>
      </c>
      <c r="BD1156" s="86">
        <v>43881</v>
      </c>
      <c r="BE1156" s="86">
        <v>43913</v>
      </c>
      <c r="BF1156" s="95"/>
      <c r="BG1156" s="86"/>
      <c r="BH1156" s="3"/>
    </row>
    <row r="1157" spans="1:60" x14ac:dyDescent="0.25">
      <c r="A1157" s="3"/>
      <c r="B1157" s="81" t="s">
        <v>2140</v>
      </c>
      <c r="C1157" s="81" t="s">
        <v>5548</v>
      </c>
      <c r="D1157" s="81" t="s">
        <v>852</v>
      </c>
      <c r="E1157" s="82" t="s">
        <v>1250</v>
      </c>
      <c r="F1157" s="82" t="s">
        <v>1116</v>
      </c>
      <c r="G1157" s="83" t="s">
        <v>1121</v>
      </c>
      <c r="H1157" s="84" t="s">
        <v>1148</v>
      </c>
      <c r="I1157" s="85" t="s">
        <v>3480</v>
      </c>
      <c r="J1157" s="85" t="s">
        <v>5549</v>
      </c>
      <c r="K1157" s="3"/>
      <c r="L1157" s="86">
        <v>44028</v>
      </c>
      <c r="M1157" s="87"/>
      <c r="N1157" s="88"/>
      <c r="O1157" s="88">
        <v>1409.5817000009099</v>
      </c>
      <c r="P1157" s="89">
        <f t="shared" si="17"/>
        <v>0</v>
      </c>
      <c r="Q1157" s="86">
        <v>43881</v>
      </c>
      <c r="R1157" s="90"/>
      <c r="S1157" s="90">
        <v>18193353.4655312</v>
      </c>
      <c r="T1157" s="3"/>
      <c r="U1157" s="91"/>
      <c r="V1157" s="92"/>
      <c r="W1157" s="91">
        <v>1.7158754635602201E-2</v>
      </c>
      <c r="X1157" s="92"/>
      <c r="Y1157" s="91">
        <v>-2.6565082594061099E-2</v>
      </c>
      <c r="Z1157" s="92"/>
      <c r="AA1157" s="91">
        <v>0.20414368120342299</v>
      </c>
      <c r="AB1157" s="92"/>
      <c r="AC1157" s="91"/>
      <c r="AD1157" s="92"/>
      <c r="AE1157" s="91"/>
      <c r="AF1157" s="93"/>
      <c r="AG1157" s="91">
        <v>-2.68341052287724E-3</v>
      </c>
      <c r="AH1157" s="92"/>
      <c r="AI1157" s="91">
        <v>3.5330604108821703E-2</v>
      </c>
      <c r="AJ1157" s="92"/>
      <c r="AK1157" s="91">
        <v>0.31336672809818999</v>
      </c>
      <c r="AL1157" s="91">
        <v>0.165714317590755</v>
      </c>
      <c r="AM1157" s="92"/>
      <c r="AN1157" s="3"/>
      <c r="AO1157" s="94">
        <v>7.6732567660656101E-2</v>
      </c>
      <c r="AP1157" s="94">
        <v>-0.105628141515772</v>
      </c>
      <c r="AQ1157" s="94">
        <v>0.13643187910027299</v>
      </c>
      <c r="AR1157" s="94">
        <v>-9.8108733541303103E-2</v>
      </c>
      <c r="AS1157" s="95">
        <v>8</v>
      </c>
      <c r="AT1157" s="95">
        <v>4</v>
      </c>
      <c r="AU1157" s="95">
        <v>7</v>
      </c>
      <c r="AV1157" s="96">
        <v>5</v>
      </c>
      <c r="AW1157" s="3"/>
      <c r="AX1157" s="97">
        <v>0.31048585457843703</v>
      </c>
      <c r="AY1157" s="98">
        <v>0.65566947583101898</v>
      </c>
      <c r="AZ1157" s="98">
        <v>1.2446811655499901</v>
      </c>
      <c r="BA1157" s="98">
        <v>0.94810032451368897</v>
      </c>
      <c r="BB1157" s="89">
        <v>3.1904236435548197E-2</v>
      </c>
      <c r="BC1157" s="99">
        <v>-29.8309704219573</v>
      </c>
      <c r="BD1157" s="86">
        <v>43881</v>
      </c>
      <c r="BE1157" s="86">
        <v>43913</v>
      </c>
      <c r="BF1157" s="95"/>
      <c r="BG1157" s="86"/>
      <c r="BH1157" s="3"/>
    </row>
    <row r="1158" spans="1:60" x14ac:dyDescent="0.25">
      <c r="A1158" s="3"/>
      <c r="B1158" s="81" t="s">
        <v>2141</v>
      </c>
      <c r="C1158" s="81" t="s">
        <v>5550</v>
      </c>
      <c r="D1158" s="81" t="s">
        <v>852</v>
      </c>
      <c r="E1158" s="82" t="s">
        <v>1163</v>
      </c>
      <c r="F1158" s="82" t="s">
        <v>1116</v>
      </c>
      <c r="G1158" s="83" t="s">
        <v>1121</v>
      </c>
      <c r="H1158" s="84" t="s">
        <v>1148</v>
      </c>
      <c r="I1158" s="85" t="s">
        <v>3480</v>
      </c>
      <c r="J1158" s="85" t="s">
        <v>5551</v>
      </c>
      <c r="K1158" s="3"/>
      <c r="L1158" s="86">
        <v>44028</v>
      </c>
      <c r="M1158" s="87"/>
      <c r="N1158" s="88"/>
      <c r="O1158" s="88">
        <v>2526.9554999992301</v>
      </c>
      <c r="P1158" s="89">
        <f t="shared" si="17"/>
        <v>0</v>
      </c>
      <c r="Q1158" s="86">
        <v>43881</v>
      </c>
      <c r="R1158" s="90"/>
      <c r="S1158" s="90">
        <v>1344509.3745449199</v>
      </c>
      <c r="T1158" s="3"/>
      <c r="U1158" s="91"/>
      <c r="V1158" s="92"/>
      <c r="W1158" s="91">
        <v>1.9194209058696302E-2</v>
      </c>
      <c r="X1158" s="92"/>
      <c r="Y1158" s="91">
        <v>-1.43431366468576E-2</v>
      </c>
      <c r="Z1158" s="92"/>
      <c r="AA1158" s="91">
        <v>0.234864923431887</v>
      </c>
      <c r="AB1158" s="92"/>
      <c r="AC1158" s="91">
        <v>0.34418285538966298</v>
      </c>
      <c r="AD1158" s="92"/>
      <c r="AE1158" s="91">
        <v>0.52539267734216999</v>
      </c>
      <c r="AF1158" s="93"/>
      <c r="AG1158" s="91">
        <v>-1.5828454061192999E-3</v>
      </c>
      <c r="AH1158" s="92"/>
      <c r="AI1158" s="91">
        <v>4.9558908454855603E-2</v>
      </c>
      <c r="AJ1158" s="92"/>
      <c r="AK1158" s="91">
        <v>1.3563179999985699</v>
      </c>
      <c r="AL1158" s="91">
        <v>6.9691537124526803E-2</v>
      </c>
      <c r="AM1158" s="92"/>
      <c r="AN1158" s="3"/>
      <c r="AO1158" s="94">
        <v>7.6806752291304306E-2</v>
      </c>
      <c r="AP1158" s="94">
        <v>-0.105443177692941</v>
      </c>
      <c r="AQ1158" s="94">
        <v>0.13879097129218301</v>
      </c>
      <c r="AR1158" s="94">
        <v>-9.6179297964263194E-2</v>
      </c>
      <c r="AS1158" s="95">
        <v>8</v>
      </c>
      <c r="AT1158" s="95">
        <v>4</v>
      </c>
      <c r="AU1158" s="95">
        <v>7</v>
      </c>
      <c r="AV1158" s="96">
        <v>5</v>
      </c>
      <c r="AW1158" s="3"/>
      <c r="AX1158" s="97">
        <v>0.31047831504372903</v>
      </c>
      <c r="AY1158" s="98">
        <v>0.749657385807041</v>
      </c>
      <c r="AZ1158" s="98">
        <v>1.34576576095606</v>
      </c>
      <c r="BA1158" s="98">
        <v>1.08729181350282</v>
      </c>
      <c r="BB1158" s="89">
        <v>3.1907242144225197E-2</v>
      </c>
      <c r="BC1158" s="99">
        <v>-29.676007353496999</v>
      </c>
      <c r="BD1158" s="86">
        <v>43881</v>
      </c>
      <c r="BE1158" s="86">
        <v>43913</v>
      </c>
      <c r="BF1158" s="95"/>
      <c r="BG1158" s="86"/>
      <c r="BH1158" s="3"/>
    </row>
    <row r="1159" spans="1:60" x14ac:dyDescent="0.25">
      <c r="A1159" s="3"/>
      <c r="B1159" s="81" t="s">
        <v>2142</v>
      </c>
      <c r="C1159" s="81" t="s">
        <v>5552</v>
      </c>
      <c r="D1159" s="81" t="s">
        <v>852</v>
      </c>
      <c r="E1159" s="82" t="s">
        <v>3455</v>
      </c>
      <c r="F1159" s="82" t="s">
        <v>1116</v>
      </c>
      <c r="G1159" s="83" t="s">
        <v>1121</v>
      </c>
      <c r="H1159" s="84" t="s">
        <v>1148</v>
      </c>
      <c r="I1159" s="85" t="s">
        <v>3480</v>
      </c>
      <c r="J1159" s="85" t="s">
        <v>1096</v>
      </c>
      <c r="K1159" s="3"/>
      <c r="L1159" s="86">
        <v>44028</v>
      </c>
      <c r="M1159" s="87"/>
      <c r="N1159" s="88"/>
      <c r="O1159" s="88">
        <v>1709.0314000006799</v>
      </c>
      <c r="P1159" s="89">
        <f t="shared" ref="P1159:P1222" si="18">IFERROR(N1159/O1159,"")</f>
        <v>0</v>
      </c>
      <c r="Q1159" s="86">
        <v>43881</v>
      </c>
      <c r="R1159" s="90"/>
      <c r="S1159" s="90">
        <v>3847767.4323945302</v>
      </c>
      <c r="T1159" s="3"/>
      <c r="U1159" s="91"/>
      <c r="V1159" s="92"/>
      <c r="W1159" s="91">
        <v>2.0801895487238702E-2</v>
      </c>
      <c r="X1159" s="92"/>
      <c r="Y1159" s="91">
        <v>-4.5988086740180699E-3</v>
      </c>
      <c r="Z1159" s="92"/>
      <c r="AA1159" s="91">
        <v>0.259638404948346</v>
      </c>
      <c r="AB1159" s="92"/>
      <c r="AC1159" s="91">
        <v>0.39862167258979803</v>
      </c>
      <c r="AD1159" s="92"/>
      <c r="AE1159" s="91"/>
      <c r="AF1159" s="93"/>
      <c r="AG1159" s="91">
        <v>-7.1425127862312398E-4</v>
      </c>
      <c r="AH1159" s="92"/>
      <c r="AI1159" s="91">
        <v>6.0914807858353001E-2</v>
      </c>
      <c r="AJ1159" s="92"/>
      <c r="AK1159" s="91">
        <v>0.58175542720884599</v>
      </c>
      <c r="AL1159" s="91">
        <v>0.205597799367679</v>
      </c>
      <c r="AM1159" s="92"/>
      <c r="AN1159" s="3"/>
      <c r="AO1159" s="94">
        <v>7.6865407834702595E-2</v>
      </c>
      <c r="AP1159" s="94">
        <v>-0.10529731695351099</v>
      </c>
      <c r="AQ1159" s="94">
        <v>0.14065449988818701</v>
      </c>
      <c r="AR1159" s="94">
        <v>-9.46551328216447E-2</v>
      </c>
      <c r="AS1159" s="95">
        <v>8</v>
      </c>
      <c r="AT1159" s="95">
        <v>4</v>
      </c>
      <c r="AU1159" s="95">
        <v>7</v>
      </c>
      <c r="AV1159" s="96">
        <v>5</v>
      </c>
      <c r="AW1159" s="3"/>
      <c r="AX1159" s="97">
        <v>0.31167047885945098</v>
      </c>
      <c r="AY1159" s="98">
        <v>0.80489148306151004</v>
      </c>
      <c r="AZ1159" s="98">
        <v>1.3477885295651499</v>
      </c>
      <c r="BA1159" s="98">
        <v>1.1701092860021201</v>
      </c>
      <c r="BB1159" s="89">
        <v>3.20330082855435E-2</v>
      </c>
      <c r="BC1159" s="99">
        <v>-29.553593924676498</v>
      </c>
      <c r="BD1159" s="86">
        <v>43881</v>
      </c>
      <c r="BE1159" s="86">
        <v>43913</v>
      </c>
      <c r="BF1159" s="95"/>
      <c r="BG1159" s="86"/>
      <c r="BH1159" s="3"/>
    </row>
    <row r="1160" spans="1:60" x14ac:dyDescent="0.25">
      <c r="A1160" s="3"/>
      <c r="B1160" s="81" t="s">
        <v>2143</v>
      </c>
      <c r="C1160" s="81" t="s">
        <v>5553</v>
      </c>
      <c r="D1160" s="81" t="s">
        <v>853</v>
      </c>
      <c r="E1160" s="82" t="s">
        <v>1161</v>
      </c>
      <c r="F1160" s="82" t="s">
        <v>1106</v>
      </c>
      <c r="G1160" s="83" t="s">
        <v>1120</v>
      </c>
      <c r="H1160" s="84" t="s">
        <v>1129</v>
      </c>
      <c r="I1160" s="85" t="s">
        <v>3480</v>
      </c>
      <c r="J1160" s="85" t="s">
        <v>5554</v>
      </c>
      <c r="K1160" s="3"/>
      <c r="L1160" s="86">
        <v>44029</v>
      </c>
      <c r="M1160" s="87">
        <v>1243.37519999966</v>
      </c>
      <c r="N1160" s="88">
        <v>1243.37519999966</v>
      </c>
      <c r="O1160" s="88">
        <v>1319.31200000085</v>
      </c>
      <c r="P1160" s="89">
        <f t="shared" si="18"/>
        <v>0.94244212134723171</v>
      </c>
      <c r="Q1160" s="86">
        <v>43882</v>
      </c>
      <c r="R1160" s="90">
        <v>349563.59499999997</v>
      </c>
      <c r="S1160" s="90">
        <v>326180.15662988299</v>
      </c>
      <c r="T1160" s="3"/>
      <c r="U1160" s="91">
        <v>-1.11763942277321E-3</v>
      </c>
      <c r="V1160" s="92">
        <v>1.06101066785413</v>
      </c>
      <c r="W1160" s="91">
        <v>3.7759889588414801E-2</v>
      </c>
      <c r="X1160" s="92">
        <v>3.7844985747142301</v>
      </c>
      <c r="Y1160" s="91">
        <v>-1.54095361158397E-2</v>
      </c>
      <c r="Z1160" s="92">
        <v>16.6092022972589</v>
      </c>
      <c r="AA1160" s="91">
        <v>0.192229279257008</v>
      </c>
      <c r="AB1160" s="92">
        <v>40.120956286496899</v>
      </c>
      <c r="AC1160" s="91">
        <v>0.19069675152801199</v>
      </c>
      <c r="AD1160" s="92">
        <v>44.417871105193598</v>
      </c>
      <c r="AE1160" s="91">
        <v>0.19510192594490899</v>
      </c>
      <c r="AF1160" s="93">
        <v>40.3496022892068</v>
      </c>
      <c r="AG1160" s="91">
        <v>9.5492565778840799E-3</v>
      </c>
      <c r="AH1160" s="92">
        <v>4.8695705663703799E-2</v>
      </c>
      <c r="AI1160" s="91">
        <v>3.1013357751362498E-2</v>
      </c>
      <c r="AJ1160" s="92">
        <v>17.5847114550415</v>
      </c>
      <c r="AK1160" s="91">
        <v>0.47621926460648001</v>
      </c>
      <c r="AL1160" s="91">
        <v>3.3134263090687503E-2</v>
      </c>
      <c r="AM1160" s="92">
        <v>-20.4941841327818</v>
      </c>
      <c r="AN1160" s="3"/>
      <c r="AO1160" s="94">
        <v>5.2639511512097698E-2</v>
      </c>
      <c r="AP1160" s="94">
        <v>-4.76867047046107E-2</v>
      </c>
      <c r="AQ1160" s="94">
        <v>0.130700499586965</v>
      </c>
      <c r="AR1160" s="94">
        <v>-9.8544330471631802E-2</v>
      </c>
      <c r="AS1160" s="95">
        <v>9</v>
      </c>
      <c r="AT1160" s="95">
        <v>3</v>
      </c>
      <c r="AU1160" s="95">
        <v>8</v>
      </c>
      <c r="AV1160" s="96">
        <v>4</v>
      </c>
      <c r="AW1160" s="3"/>
      <c r="AX1160" s="97">
        <v>0.184261431944615</v>
      </c>
      <c r="AY1160" s="98">
        <v>0.99181027156100798</v>
      </c>
      <c r="AZ1160" s="98">
        <v>1.2860049891496601</v>
      </c>
      <c r="BA1160" s="98">
        <v>1.4320946889547499</v>
      </c>
      <c r="BB1160" s="89">
        <v>1.9004245608030001E-2</v>
      </c>
      <c r="BC1160" s="99">
        <v>-27.712148453167199</v>
      </c>
      <c r="BD1160" s="86">
        <v>43882</v>
      </c>
      <c r="BE1160" s="86">
        <v>43910</v>
      </c>
      <c r="BF1160" s="95"/>
      <c r="BG1160" s="86"/>
      <c r="BH1160" s="3"/>
    </row>
    <row r="1161" spans="1:60" x14ac:dyDescent="0.25">
      <c r="A1161" s="3"/>
      <c r="B1161" s="81" t="s">
        <v>2144</v>
      </c>
      <c r="C1161" s="81" t="s">
        <v>5555</v>
      </c>
      <c r="D1161" s="81" t="s">
        <v>853</v>
      </c>
      <c r="E1161" s="82" t="s">
        <v>1162</v>
      </c>
      <c r="F1161" s="82" t="s">
        <v>1106</v>
      </c>
      <c r="G1161" s="83" t="s">
        <v>1120</v>
      </c>
      <c r="H1161" s="84" t="s">
        <v>1129</v>
      </c>
      <c r="I1161" s="85" t="s">
        <v>3480</v>
      </c>
      <c r="J1161" s="85" t="s">
        <v>5556</v>
      </c>
      <c r="K1161" s="3"/>
      <c r="L1161" s="86">
        <v>44029</v>
      </c>
      <c r="M1161" s="87">
        <v>2207.7311000004402</v>
      </c>
      <c r="N1161" s="88">
        <v>2207.7311000004402</v>
      </c>
      <c r="O1161" s="88">
        <v>2316.4057999998299</v>
      </c>
      <c r="P1161" s="89">
        <f t="shared" si="18"/>
        <v>0.95308477469733599</v>
      </c>
      <c r="Q1161" s="86">
        <v>43882</v>
      </c>
      <c r="R1161" s="90">
        <v>2257612.9040000001</v>
      </c>
      <c r="S1161" s="90">
        <v>2179072.62876953</v>
      </c>
      <c r="T1161" s="3"/>
      <c r="U1161" s="91">
        <v>-1.04134215143858E-3</v>
      </c>
      <c r="V1161" s="92">
        <v>1.0686403949876</v>
      </c>
      <c r="W1161" s="91">
        <v>4.0141048621080699E-2</v>
      </c>
      <c r="X1161" s="92">
        <v>4.0226144779808202</v>
      </c>
      <c r="Y1161" s="91">
        <v>-1.6251343986368699E-3</v>
      </c>
      <c r="Z1161" s="92">
        <v>17.987642468971899</v>
      </c>
      <c r="AA1161" s="91">
        <v>0.22603381177934401</v>
      </c>
      <c r="AB1161" s="92">
        <v>43.501409538730499</v>
      </c>
      <c r="AC1161" s="91">
        <v>0.25907858896243902</v>
      </c>
      <c r="AD1161" s="92">
        <v>51.2560548486654</v>
      </c>
      <c r="AE1161" s="91">
        <v>0.29946865388774302</v>
      </c>
      <c r="AF1161" s="93">
        <v>50.786275083490203</v>
      </c>
      <c r="AG1161" s="91">
        <v>1.0861120939807701E-2</v>
      </c>
      <c r="AH1161" s="92">
        <v>0.17988214185606899</v>
      </c>
      <c r="AI1161" s="91">
        <v>4.6806434243990197E-2</v>
      </c>
      <c r="AJ1161" s="92">
        <v>19.164019104297001</v>
      </c>
      <c r="AK1161" s="91">
        <v>1.15432537398068</v>
      </c>
      <c r="AL1161" s="91">
        <v>6.6340401546767694E-2</v>
      </c>
      <c r="AM1161" s="92">
        <v>47.316426804638503</v>
      </c>
      <c r="AN1161" s="3"/>
      <c r="AO1161" s="94">
        <v>5.2719955994689399E-2</v>
      </c>
      <c r="AP1161" s="94">
        <v>-4.7613967342840603E-2</v>
      </c>
      <c r="AQ1161" s="94">
        <v>0.13329479100139</v>
      </c>
      <c r="AR1161" s="94">
        <v>-9.6407019342295799E-2</v>
      </c>
      <c r="AS1161" s="95">
        <v>9</v>
      </c>
      <c r="AT1161" s="95">
        <v>3</v>
      </c>
      <c r="AU1161" s="95">
        <v>8</v>
      </c>
      <c r="AV1161" s="96">
        <v>4</v>
      </c>
      <c r="AW1161" s="3"/>
      <c r="AX1161" s="97">
        <v>0.18431160794745699</v>
      </c>
      <c r="AY1161" s="98">
        <v>1.1632859500314201</v>
      </c>
      <c r="AZ1161" s="98">
        <v>1.3989459769363699</v>
      </c>
      <c r="BA1161" s="98">
        <v>1.68980502149134</v>
      </c>
      <c r="BB1161" s="89">
        <v>1.9011532683489301E-2</v>
      </c>
      <c r="BC1161" s="99">
        <v>-27.557373582851099</v>
      </c>
      <c r="BD1161" s="86">
        <v>43882</v>
      </c>
      <c r="BE1161" s="86">
        <v>43910</v>
      </c>
      <c r="BF1161" s="95"/>
      <c r="BG1161" s="86"/>
      <c r="BH1161" s="3"/>
    </row>
    <row r="1162" spans="1:60" x14ac:dyDescent="0.25">
      <c r="A1162" s="3"/>
      <c r="B1162" s="81" t="s">
        <v>2145</v>
      </c>
      <c r="C1162" s="81" t="s">
        <v>5557</v>
      </c>
      <c r="D1162" s="81" t="s">
        <v>853</v>
      </c>
      <c r="E1162" s="82" t="s">
        <v>1186</v>
      </c>
      <c r="F1162" s="82" t="s">
        <v>1106</v>
      </c>
      <c r="G1162" s="83" t="s">
        <v>1120</v>
      </c>
      <c r="H1162" s="84" t="s">
        <v>1129</v>
      </c>
      <c r="I1162" s="85" t="s">
        <v>3480</v>
      </c>
      <c r="J1162" s="85" t="s">
        <v>5558</v>
      </c>
      <c r="K1162" s="3"/>
      <c r="L1162" s="86">
        <v>44029</v>
      </c>
      <c r="M1162" s="87">
        <v>2386.83500000089</v>
      </c>
      <c r="N1162" s="88">
        <v>2386.83500000089</v>
      </c>
      <c r="O1162" s="88">
        <v>2500.7978000007602</v>
      </c>
      <c r="P1162" s="89">
        <f t="shared" si="18"/>
        <v>0.95442942248276308</v>
      </c>
      <c r="Q1162" s="86">
        <v>43882</v>
      </c>
      <c r="R1162" s="90">
        <v>15965177.968</v>
      </c>
      <c r="S1162" s="90">
        <v>14825121.385328099</v>
      </c>
      <c r="T1162" s="3"/>
      <c r="U1162" s="91">
        <v>-1.03176653919945E-3</v>
      </c>
      <c r="V1162" s="92">
        <v>1.0695979562115101</v>
      </c>
      <c r="W1162" s="91">
        <v>4.0440176286210799E-2</v>
      </c>
      <c r="X1162" s="92">
        <v>4.0525272444938301</v>
      </c>
      <c r="Y1162" s="91">
        <v>1.18874460895313E-4</v>
      </c>
      <c r="Z1162" s="92">
        <v>18.162043354939701</v>
      </c>
      <c r="AA1162" s="91">
        <v>0.23034437951893799</v>
      </c>
      <c r="AB1162" s="92">
        <v>43.932466312719001</v>
      </c>
      <c r="AC1162" s="91">
        <v>0.26793512504460498</v>
      </c>
      <c r="AD1162" s="92">
        <v>52.141708456852903</v>
      </c>
      <c r="AE1162" s="91">
        <v>0.31319868567690701</v>
      </c>
      <c r="AF1162" s="93">
        <v>52.159278262406602</v>
      </c>
      <c r="AG1162" s="91">
        <v>1.10258572385646E-2</v>
      </c>
      <c r="AH1162" s="92">
        <v>0.19635577173176</v>
      </c>
      <c r="AI1162" s="91">
        <v>4.8805981252371601E-2</v>
      </c>
      <c r="AJ1162" s="92">
        <v>19.363973805156999</v>
      </c>
      <c r="AK1162" s="91">
        <v>1.2431816473114301</v>
      </c>
      <c r="AL1162" s="91">
        <v>6.9953593711034004E-2</v>
      </c>
      <c r="AM1162" s="92">
        <v>56.202054137713297</v>
      </c>
      <c r="AN1162" s="3"/>
      <c r="AO1162" s="94">
        <v>5.2730031555256601E-2</v>
      </c>
      <c r="AP1162" s="94">
        <v>-4.7604842130604098E-2</v>
      </c>
      <c r="AQ1162" s="94">
        <v>0.13362109188528801</v>
      </c>
      <c r="AR1162" s="94">
        <v>-9.6138306172215401E-2</v>
      </c>
      <c r="AS1162" s="95">
        <v>9</v>
      </c>
      <c r="AT1162" s="95">
        <v>3</v>
      </c>
      <c r="AU1162" s="95">
        <v>8</v>
      </c>
      <c r="AV1162" s="96">
        <v>4</v>
      </c>
      <c r="AW1162" s="3"/>
      <c r="AX1162" s="97">
        <v>0.18431823901744801</v>
      </c>
      <c r="AY1162" s="98">
        <v>1.18513126587277</v>
      </c>
      <c r="AZ1162" s="98">
        <v>1.4133356318816399</v>
      </c>
      <c r="BA1162" s="98">
        <v>1.7228377395549599</v>
      </c>
      <c r="BB1162" s="89">
        <v>1.90124821308746E-2</v>
      </c>
      <c r="BC1162" s="99">
        <v>-27.5379121015139</v>
      </c>
      <c r="BD1162" s="86">
        <v>43882</v>
      </c>
      <c r="BE1162" s="86">
        <v>43910</v>
      </c>
      <c r="BF1162" s="95"/>
      <c r="BG1162" s="86"/>
      <c r="BH1162" s="3"/>
    </row>
    <row r="1163" spans="1:60" x14ac:dyDescent="0.25">
      <c r="A1163" s="3"/>
      <c r="B1163" s="81" t="s">
        <v>2146</v>
      </c>
      <c r="C1163" s="81" t="s">
        <v>5559</v>
      </c>
      <c r="D1163" s="81" t="s">
        <v>853</v>
      </c>
      <c r="E1163" s="82" t="s">
        <v>1172</v>
      </c>
      <c r="F1163" s="82" t="s">
        <v>1106</v>
      </c>
      <c r="G1163" s="83" t="s">
        <v>1120</v>
      </c>
      <c r="H1163" s="84" t="s">
        <v>1129</v>
      </c>
      <c r="I1163" s="85" t="s">
        <v>3480</v>
      </c>
      <c r="J1163" s="85" t="s">
        <v>5560</v>
      </c>
      <c r="K1163" s="3"/>
      <c r="L1163" s="86">
        <v>44029</v>
      </c>
      <c r="M1163" s="87">
        <v>1805.0546000003801</v>
      </c>
      <c r="N1163" s="88">
        <v>1805.0546000003801</v>
      </c>
      <c r="O1163" s="88">
        <v>1910.7688999995601</v>
      </c>
      <c r="P1163" s="89">
        <f t="shared" si="18"/>
        <v>0.94467447109945935</v>
      </c>
      <c r="Q1163" s="86">
        <v>43882</v>
      </c>
      <c r="R1163" s="90">
        <v>316485.20699999999</v>
      </c>
      <c r="S1163" s="90">
        <v>146921.84996191401</v>
      </c>
      <c r="T1163" s="3"/>
      <c r="U1163" s="91">
        <v>-1.1015773152394099E-3</v>
      </c>
      <c r="V1163" s="92">
        <v>1.0626168786075101</v>
      </c>
      <c r="W1163" s="91">
        <v>3.8261153262283201E-2</v>
      </c>
      <c r="X1163" s="92">
        <v>3.8346249421010699</v>
      </c>
      <c r="Y1163" s="91">
        <v>-1.25214510226215E-2</v>
      </c>
      <c r="Z1163" s="92">
        <v>16.898010806588001</v>
      </c>
      <c r="AA1163" s="91">
        <v>0.199272219915583</v>
      </c>
      <c r="AB1163" s="92">
        <v>40.825250352383598</v>
      </c>
      <c r="AC1163" s="91">
        <v>0.20478463240579001</v>
      </c>
      <c r="AD1163" s="92">
        <v>45.826659192971398</v>
      </c>
      <c r="AE1163" s="91">
        <v>0.21637193844071601</v>
      </c>
      <c r="AF1163" s="93">
        <v>42.476603538787501</v>
      </c>
      <c r="AG1163" s="91">
        <v>9.8253877295064705E-3</v>
      </c>
      <c r="AH1163" s="92">
        <v>7.6308820825943299E-2</v>
      </c>
      <c r="AI1163" s="91">
        <v>3.4320643222599798E-2</v>
      </c>
      <c r="AJ1163" s="92">
        <v>17.915440002165301</v>
      </c>
      <c r="AK1163" s="91">
        <v>0.80505459999898499</v>
      </c>
      <c r="AL1163" s="91">
        <v>5.0670354348767398E-2</v>
      </c>
      <c r="AM1163" s="92">
        <v>12.3893494064687</v>
      </c>
      <c r="AN1163" s="3"/>
      <c r="AO1163" s="94">
        <v>5.2656490213848897E-2</v>
      </c>
      <c r="AP1163" s="94">
        <v>-4.7671372800323297E-2</v>
      </c>
      <c r="AQ1163" s="94">
        <v>0.13124627250916099</v>
      </c>
      <c r="AR1163" s="94">
        <v>-9.8094459717685795E-2</v>
      </c>
      <c r="AS1163" s="95">
        <v>9</v>
      </c>
      <c r="AT1163" s="95">
        <v>3</v>
      </c>
      <c r="AU1163" s="95">
        <v>8</v>
      </c>
      <c r="AV1163" s="96">
        <v>4</v>
      </c>
      <c r="AW1163" s="3"/>
      <c r="AX1163" s="97">
        <v>0.184271642781969</v>
      </c>
      <c r="AY1163" s="98">
        <v>1.0275600944059999</v>
      </c>
      <c r="AZ1163" s="98">
        <v>1.3095496594814899</v>
      </c>
      <c r="BA1163" s="98">
        <v>1.4855899154245</v>
      </c>
      <c r="BB1163" s="89">
        <v>1.9005743244160801E-2</v>
      </c>
      <c r="BC1163" s="99">
        <v>-27.679574437264801</v>
      </c>
      <c r="BD1163" s="86">
        <v>43882</v>
      </c>
      <c r="BE1163" s="86">
        <v>43910</v>
      </c>
      <c r="BF1163" s="95"/>
      <c r="BG1163" s="86"/>
      <c r="BH1163" s="3"/>
    </row>
    <row r="1164" spans="1:60" x14ac:dyDescent="0.25">
      <c r="A1164" s="3"/>
      <c r="B1164" s="81" t="s">
        <v>2147</v>
      </c>
      <c r="C1164" s="81" t="s">
        <v>5561</v>
      </c>
      <c r="D1164" s="81" t="s">
        <v>853</v>
      </c>
      <c r="E1164" s="82" t="s">
        <v>1197</v>
      </c>
      <c r="F1164" s="82" t="s">
        <v>1106</v>
      </c>
      <c r="G1164" s="83" t="s">
        <v>1120</v>
      </c>
      <c r="H1164" s="84" t="s">
        <v>1129</v>
      </c>
      <c r="I1164" s="85" t="s">
        <v>3480</v>
      </c>
      <c r="J1164" s="85" t="s">
        <v>5562</v>
      </c>
      <c r="K1164" s="3"/>
      <c r="L1164" s="86">
        <v>44029</v>
      </c>
      <c r="M1164" s="87">
        <v>1577.5693999994501</v>
      </c>
      <c r="N1164" s="88">
        <v>1577.5693999994501</v>
      </c>
      <c r="O1164" s="88">
        <v>1665.72450000048</v>
      </c>
      <c r="P1164" s="89">
        <f t="shared" si="18"/>
        <v>0.94707702264029581</v>
      </c>
      <c r="Q1164" s="86">
        <v>43882</v>
      </c>
      <c r="R1164" s="90">
        <v>10111263.842</v>
      </c>
      <c r="S1164" s="90">
        <v>8517391.0879062507</v>
      </c>
      <c r="T1164" s="3"/>
      <c r="U1164" s="91">
        <v>-1.08435359197756E-3</v>
      </c>
      <c r="V1164" s="92">
        <v>1.0643392509337</v>
      </c>
      <c r="W1164" s="91">
        <v>3.8799410105639302E-2</v>
      </c>
      <c r="X1164" s="92">
        <v>3.88845062643668</v>
      </c>
      <c r="Y1164" s="91">
        <v>-9.4109045285222202E-3</v>
      </c>
      <c r="Z1164" s="92">
        <v>17.2090654559724</v>
      </c>
      <c r="AA1164" s="91">
        <v>0.206881900154403</v>
      </c>
      <c r="AB1164" s="92">
        <v>41.586218376236502</v>
      </c>
      <c r="AC1164" s="91">
        <v>0.22010244387813099</v>
      </c>
      <c r="AD1164" s="92">
        <v>47.358440340205597</v>
      </c>
      <c r="AE1164" s="91">
        <v>0.239624368301593</v>
      </c>
      <c r="AF1164" s="93">
        <v>44.801846524875103</v>
      </c>
      <c r="AG1164" s="91">
        <v>1.0122034022060701E-2</v>
      </c>
      <c r="AH1164" s="92">
        <v>0.10597345008136499</v>
      </c>
      <c r="AI1164" s="91">
        <v>3.7883550179685699E-2</v>
      </c>
      <c r="AJ1164" s="92">
        <v>18.271730697888401</v>
      </c>
      <c r="AK1164" s="91">
        <v>0.79708310075686295</v>
      </c>
      <c r="AL1164" s="91">
        <v>5.0281231948247303E-2</v>
      </c>
      <c r="AM1164" s="92">
        <v>11.5921994822565</v>
      </c>
      <c r="AN1164" s="3"/>
      <c r="AO1164" s="94">
        <v>5.2674676975584603E-2</v>
      </c>
      <c r="AP1164" s="94">
        <v>-4.7654930703211001E-2</v>
      </c>
      <c r="AQ1164" s="94">
        <v>0.13183321460936001</v>
      </c>
      <c r="AR1164" s="94">
        <v>-9.7611359457077898E-2</v>
      </c>
      <c r="AS1164" s="95">
        <v>9</v>
      </c>
      <c r="AT1164" s="95">
        <v>3</v>
      </c>
      <c r="AU1164" s="95">
        <v>8</v>
      </c>
      <c r="AV1164" s="96">
        <v>4</v>
      </c>
      <c r="AW1164" s="3"/>
      <c r="AX1164" s="97">
        <v>0.18428276692429801</v>
      </c>
      <c r="AY1164" s="98">
        <v>1.06617268204354</v>
      </c>
      <c r="AZ1164" s="98">
        <v>1.3349804918561901</v>
      </c>
      <c r="BA1164" s="98">
        <v>1.5435072158452401</v>
      </c>
      <c r="BB1164" s="89">
        <v>1.9007368018083101E-2</v>
      </c>
      <c r="BC1164" s="99">
        <v>-27.644583483022899</v>
      </c>
      <c r="BD1164" s="86">
        <v>43882</v>
      </c>
      <c r="BE1164" s="86">
        <v>43910</v>
      </c>
      <c r="BF1164" s="95"/>
      <c r="BG1164" s="86"/>
      <c r="BH1164" s="3"/>
    </row>
    <row r="1165" spans="1:60" x14ac:dyDescent="0.25">
      <c r="A1165" s="3"/>
      <c r="B1165" s="81" t="s">
        <v>2148</v>
      </c>
      <c r="C1165" s="81" t="s">
        <v>5563</v>
      </c>
      <c r="D1165" s="81" t="s">
        <v>853</v>
      </c>
      <c r="E1165" s="82" t="s">
        <v>1198</v>
      </c>
      <c r="F1165" s="82" t="s">
        <v>1106</v>
      </c>
      <c r="G1165" s="83" t="s">
        <v>1120</v>
      </c>
      <c r="H1165" s="84" t="s">
        <v>1129</v>
      </c>
      <c r="I1165" s="85" t="s">
        <v>3480</v>
      </c>
      <c r="J1165" s="85" t="s">
        <v>5564</v>
      </c>
      <c r="K1165" s="3"/>
      <c r="L1165" s="86">
        <v>44029</v>
      </c>
      <c r="M1165" s="87">
        <v>1978.6137000005699</v>
      </c>
      <c r="N1165" s="88">
        <v>1978.6137000005699</v>
      </c>
      <c r="O1165" s="88">
        <v>2079.1893999986401</v>
      </c>
      <c r="P1165" s="89">
        <f t="shared" si="18"/>
        <v>0.95162744673566735</v>
      </c>
      <c r="Q1165" s="86">
        <v>43882</v>
      </c>
      <c r="R1165" s="90">
        <v>1820993.03</v>
      </c>
      <c r="S1165" s="90">
        <v>1475032.02663281</v>
      </c>
      <c r="T1165" s="3"/>
      <c r="U1165" s="91">
        <v>-1.05175102817157E-3</v>
      </c>
      <c r="V1165" s="92">
        <v>1.0675995073143001</v>
      </c>
      <c r="W1165" s="91">
        <v>3.9816126298319397E-2</v>
      </c>
      <c r="X1165" s="92">
        <v>3.9901222457047001</v>
      </c>
      <c r="Y1165" s="91">
        <v>-3.5150202729710102E-3</v>
      </c>
      <c r="Z1165" s="92">
        <v>17.798653881531202</v>
      </c>
      <c r="AA1165" s="91">
        <v>0.22137002496310701</v>
      </c>
      <c r="AB1165" s="92">
        <v>43.035030857136</v>
      </c>
      <c r="AC1165" s="91">
        <v>0.24953067142079799</v>
      </c>
      <c r="AD1165" s="92">
        <v>50.301263094472198</v>
      </c>
      <c r="AE1165" s="91">
        <v>0.28472265870019298</v>
      </c>
      <c r="AF1165" s="93">
        <v>49.311675564735197</v>
      </c>
      <c r="AG1165" s="91">
        <v>1.06822747711703E-2</v>
      </c>
      <c r="AH1165" s="92">
        <v>0.16199752499233</v>
      </c>
      <c r="AI1165" s="91">
        <v>4.4639856225330697E-2</v>
      </c>
      <c r="AJ1165" s="92">
        <v>18.9473613024456</v>
      </c>
      <c r="AK1165" s="91">
        <v>1.0618291234236701</v>
      </c>
      <c r="AL1165" s="91">
        <v>6.2431131675111801E-2</v>
      </c>
      <c r="AM1165" s="92">
        <v>38.066801748937003</v>
      </c>
      <c r="AN1165" s="3"/>
      <c r="AO1165" s="94">
        <v>5.2708998351590701E-2</v>
      </c>
      <c r="AP1165" s="94">
        <v>-4.7623915551448598E-2</v>
      </c>
      <c r="AQ1165" s="94">
        <v>0.132940646515635</v>
      </c>
      <c r="AR1165" s="94">
        <v>-9.6698651367623803E-2</v>
      </c>
      <c r="AS1165" s="95">
        <v>9</v>
      </c>
      <c r="AT1165" s="95">
        <v>3</v>
      </c>
      <c r="AU1165" s="95">
        <v>8</v>
      </c>
      <c r="AV1165" s="96">
        <v>4</v>
      </c>
      <c r="AW1165" s="3"/>
      <c r="AX1165" s="97">
        <v>0.18430446418264201</v>
      </c>
      <c r="AY1165" s="98">
        <v>1.13964661548562</v>
      </c>
      <c r="AZ1165" s="98">
        <v>1.3833746982509201</v>
      </c>
      <c r="BA1165" s="98">
        <v>1.65411039537867</v>
      </c>
      <c r="BB1165" s="89">
        <v>1.9010507644579799E-2</v>
      </c>
      <c r="BC1165" s="99">
        <v>-27.578492849104801</v>
      </c>
      <c r="BD1165" s="86">
        <v>43882</v>
      </c>
      <c r="BE1165" s="86">
        <v>43910</v>
      </c>
      <c r="BF1165" s="95"/>
      <c r="BG1165" s="86"/>
      <c r="BH1165" s="3"/>
    </row>
    <row r="1166" spans="1:60" x14ac:dyDescent="0.25">
      <c r="A1166" s="3"/>
      <c r="B1166" s="81" t="s">
        <v>282</v>
      </c>
      <c r="C1166" s="81" t="s">
        <v>5565</v>
      </c>
      <c r="D1166" s="81" t="s">
        <v>853</v>
      </c>
      <c r="E1166" s="82" t="s">
        <v>1199</v>
      </c>
      <c r="F1166" s="82" t="s">
        <v>1106</v>
      </c>
      <c r="G1166" s="83" t="s">
        <v>1120</v>
      </c>
      <c r="H1166" s="84" t="s">
        <v>1129</v>
      </c>
      <c r="I1166" s="85" t="s">
        <v>3480</v>
      </c>
      <c r="J1166" s="85" t="s">
        <v>5566</v>
      </c>
      <c r="K1166" s="3"/>
      <c r="L1166" s="86">
        <v>44029</v>
      </c>
      <c r="M1166" s="87">
        <v>1370.97320000082</v>
      </c>
      <c r="N1166" s="88">
        <v>1370.97320000082</v>
      </c>
      <c r="O1166" s="88">
        <v>1434.4088000003201</v>
      </c>
      <c r="P1166" s="89">
        <f t="shared" si="18"/>
        <v>0.95577578720969514</v>
      </c>
      <c r="Q1166" s="86">
        <v>43882</v>
      </c>
      <c r="R1166" s="90">
        <v>320401.23700000002</v>
      </c>
      <c r="S1166" s="90">
        <v>263625.00596557598</v>
      </c>
      <c r="T1166" s="3"/>
      <c r="U1166" s="91">
        <v>-1.02216885079542E-3</v>
      </c>
      <c r="V1166" s="92">
        <v>1.07055772505191</v>
      </c>
      <c r="W1166" s="91">
        <v>4.0739484529694898E-2</v>
      </c>
      <c r="X1166" s="92">
        <v>4.0824580688422403</v>
      </c>
      <c r="Y1166" s="91">
        <v>1.8659478628251199E-3</v>
      </c>
      <c r="Z1166" s="92">
        <v>18.3367506951327</v>
      </c>
      <c r="AA1166" s="91">
        <v>0.23466973560076401</v>
      </c>
      <c r="AB1166" s="92">
        <v>44.365001920901697</v>
      </c>
      <c r="AC1166" s="91">
        <v>0.27685423162067302</v>
      </c>
      <c r="AD1166" s="92">
        <v>53.033619114488801</v>
      </c>
      <c r="AE1166" s="91">
        <v>0.32707103598862902</v>
      </c>
      <c r="AF1166" s="93">
        <v>53.546513293578798</v>
      </c>
      <c r="AG1166" s="91">
        <v>1.1190654911843E-2</v>
      </c>
      <c r="AH1166" s="92">
        <v>0.21283553905959701</v>
      </c>
      <c r="AI1166" s="91">
        <v>5.0809349795599701E-2</v>
      </c>
      <c r="AJ1166" s="92">
        <v>19.564310659479801</v>
      </c>
      <c r="AK1166" s="91">
        <v>0.52774249625508696</v>
      </c>
      <c r="AL1166" s="91">
        <v>0.1152584596003</v>
      </c>
      <c r="AM1166" s="92">
        <v>56.547293186828</v>
      </c>
      <c r="AN1166" s="3"/>
      <c r="AO1166" s="94">
        <v>5.2740157228981802E-2</v>
      </c>
      <c r="AP1166" s="94">
        <v>-4.7595732583431499E-2</v>
      </c>
      <c r="AQ1166" s="94">
        <v>0.13394699934913701</v>
      </c>
      <c r="AR1166" s="94">
        <v>-9.5869507152237896E-2</v>
      </c>
      <c r="AS1166" s="95">
        <v>9</v>
      </c>
      <c r="AT1166" s="95">
        <v>3</v>
      </c>
      <c r="AU1166" s="95">
        <v>8</v>
      </c>
      <c r="AV1166" s="96">
        <v>4</v>
      </c>
      <c r="AW1166" s="3"/>
      <c r="AX1166" s="97">
        <v>0.18432491372746901</v>
      </c>
      <c r="AY1166" s="98">
        <v>1.20704844058855</v>
      </c>
      <c r="AZ1166" s="98">
        <v>1.4277729900477401</v>
      </c>
      <c r="BA1166" s="98">
        <v>1.75602438564601</v>
      </c>
      <c r="BB1166" s="89">
        <v>1.90134362014578E-2</v>
      </c>
      <c r="BC1166" s="99">
        <v>-27.518452201329598</v>
      </c>
      <c r="BD1166" s="86">
        <v>43882</v>
      </c>
      <c r="BE1166" s="86">
        <v>43910</v>
      </c>
      <c r="BF1166" s="95"/>
      <c r="BG1166" s="86"/>
      <c r="BH1166" s="3"/>
    </row>
    <row r="1167" spans="1:60" x14ac:dyDescent="0.25">
      <c r="A1167" s="3"/>
      <c r="B1167" s="81" t="s">
        <v>283</v>
      </c>
      <c r="C1167" s="81" t="s">
        <v>5567</v>
      </c>
      <c r="D1167" s="81" t="s">
        <v>853</v>
      </c>
      <c r="E1167" s="82" t="s">
        <v>1178</v>
      </c>
      <c r="F1167" s="82" t="s">
        <v>1106</v>
      </c>
      <c r="G1167" s="83" t="s">
        <v>1120</v>
      </c>
      <c r="H1167" s="84" t="s">
        <v>1129</v>
      </c>
      <c r="I1167" s="85" t="s">
        <v>3480</v>
      </c>
      <c r="J1167" s="85" t="s">
        <v>5568</v>
      </c>
      <c r="K1167" s="3"/>
      <c r="L1167" s="86">
        <v>44029</v>
      </c>
      <c r="M1167" s="87">
        <v>1412.1929000001401</v>
      </c>
      <c r="N1167" s="88">
        <v>1412.1929000001401</v>
      </c>
      <c r="O1167" s="88">
        <v>1469.82029999979</v>
      </c>
      <c r="P1167" s="89">
        <f t="shared" si="18"/>
        <v>0.96079289420641545</v>
      </c>
      <c r="Q1167" s="86">
        <v>43882</v>
      </c>
      <c r="R1167" s="90">
        <v>18350999.210999999</v>
      </c>
      <c r="S1167" s="90">
        <v>12585046.469687499</v>
      </c>
      <c r="T1167" s="3"/>
      <c r="U1167" s="91">
        <v>-9.8663853623293107E-4</v>
      </c>
      <c r="V1167" s="92">
        <v>1.07411075650816</v>
      </c>
      <c r="W1167" s="91">
        <v>4.1852168977129602E-2</v>
      </c>
      <c r="X1167" s="92">
        <v>4.1937265135857196</v>
      </c>
      <c r="Y1167" s="91">
        <v>8.3813462933903793E-3</v>
      </c>
      <c r="Z1167" s="92">
        <v>18.988290538167298</v>
      </c>
      <c r="AA1167" s="91">
        <v>0.25087117211107401</v>
      </c>
      <c r="AB1167" s="92">
        <v>45.985145571932698</v>
      </c>
      <c r="AC1167" s="91">
        <v>0.31053593783872202</v>
      </c>
      <c r="AD1167" s="92">
        <v>56.401789736293701</v>
      </c>
      <c r="AE1167" s="91"/>
      <c r="AF1167" s="93"/>
      <c r="AG1167" s="91">
        <v>1.18032363097882E-2</v>
      </c>
      <c r="AH1167" s="92">
        <v>0.27409367885411501</v>
      </c>
      <c r="AI1167" s="91">
        <v>5.8283681853936301E-2</v>
      </c>
      <c r="AJ1167" s="92">
        <v>20.311743865313499</v>
      </c>
      <c r="AK1167" s="91">
        <v>0.41697177902271498</v>
      </c>
      <c r="AL1167" s="91">
        <v>0.159927330207283</v>
      </c>
      <c r="AM1167" s="92">
        <v>70.530900935293204</v>
      </c>
      <c r="AN1167" s="3"/>
      <c r="AO1167" s="94">
        <v>5.27776576127508E-2</v>
      </c>
      <c r="AP1167" s="94">
        <v>-4.75617934753245E-2</v>
      </c>
      <c r="AQ1167" s="94">
        <v>0.13515966439270399</v>
      </c>
      <c r="AR1167" s="94">
        <v>-9.4870856394700206E-2</v>
      </c>
      <c r="AS1167" s="95">
        <v>9</v>
      </c>
      <c r="AT1167" s="95">
        <v>3</v>
      </c>
      <c r="AU1167" s="95">
        <v>8</v>
      </c>
      <c r="AV1167" s="96">
        <v>4</v>
      </c>
      <c r="AW1167" s="3"/>
      <c r="AX1167" s="97">
        <v>0.18435069374565499</v>
      </c>
      <c r="AY1167" s="98">
        <v>1.2890908052140699</v>
      </c>
      <c r="AZ1167" s="98">
        <v>1.48182087968235</v>
      </c>
      <c r="BA1167" s="98">
        <v>1.88065164157342</v>
      </c>
      <c r="BB1167" s="89">
        <v>1.90170823232984E-2</v>
      </c>
      <c r="BC1167" s="99">
        <v>-27.446144266752501</v>
      </c>
      <c r="BD1167" s="86">
        <v>43882</v>
      </c>
      <c r="BE1167" s="86">
        <v>43910</v>
      </c>
      <c r="BF1167" s="95"/>
      <c r="BG1167" s="86"/>
      <c r="BH1167" s="3"/>
    </row>
    <row r="1168" spans="1:60" x14ac:dyDescent="0.25">
      <c r="A1168" s="3"/>
      <c r="B1168" s="81" t="s">
        <v>2149</v>
      </c>
      <c r="C1168" s="81" t="s">
        <v>5569</v>
      </c>
      <c r="D1168" s="81" t="s">
        <v>853</v>
      </c>
      <c r="E1168" s="82" t="s">
        <v>1200</v>
      </c>
      <c r="F1168" s="82" t="s">
        <v>1106</v>
      </c>
      <c r="G1168" s="83" t="s">
        <v>1120</v>
      </c>
      <c r="H1168" s="84" t="s">
        <v>1129</v>
      </c>
      <c r="I1168" s="85" t="s">
        <v>3480</v>
      </c>
      <c r="J1168" s="85" t="s">
        <v>5570</v>
      </c>
      <c r="K1168" s="3"/>
      <c r="L1168" s="86">
        <v>44029</v>
      </c>
      <c r="M1168" s="87">
        <v>2020.8574000000999</v>
      </c>
      <c r="N1168" s="88">
        <v>2020.8574000000999</v>
      </c>
      <c r="O1168" s="88">
        <v>2117.34650000185</v>
      </c>
      <c r="P1168" s="89">
        <f t="shared" si="18"/>
        <v>0.95442923489298237</v>
      </c>
      <c r="Q1168" s="86">
        <v>43882</v>
      </c>
      <c r="R1168" s="90">
        <v>68152.486000000004</v>
      </c>
      <c r="S1168" s="90">
        <v>65728.370461853003</v>
      </c>
      <c r="T1168" s="3"/>
      <c r="U1168" s="91">
        <v>-1.0317633013983099E-3</v>
      </c>
      <c r="V1168" s="92">
        <v>1.0695982799916199</v>
      </c>
      <c r="W1168" s="91">
        <v>4.04403046304651E-2</v>
      </c>
      <c r="X1168" s="92">
        <v>4.05254007891926</v>
      </c>
      <c r="Y1168" s="91">
        <v>1.18726082291687E-4</v>
      </c>
      <c r="Z1168" s="92">
        <v>18.1620285170793</v>
      </c>
      <c r="AA1168" s="91">
        <v>0.230343794855871</v>
      </c>
      <c r="AB1168" s="92">
        <v>43.932407846383299</v>
      </c>
      <c r="AC1168" s="91">
        <v>0.26793438098859002</v>
      </c>
      <c r="AD1168" s="92">
        <v>52.141634051280597</v>
      </c>
      <c r="AE1168" s="91">
        <v>0.31319687685405401</v>
      </c>
      <c r="AF1168" s="93">
        <v>52.159097380121203</v>
      </c>
      <c r="AG1168" s="91">
        <v>1.10259130069608E-2</v>
      </c>
      <c r="AH1168" s="92">
        <v>0.196361348571372</v>
      </c>
      <c r="AI1168" s="91">
        <v>4.8805761374751497E-2</v>
      </c>
      <c r="AJ1168" s="92">
        <v>19.363951817387701</v>
      </c>
      <c r="AK1168" s="91">
        <v>1.37150867228396</v>
      </c>
      <c r="AL1168" s="91">
        <v>0.102598804811423</v>
      </c>
      <c r="AM1168" s="92">
        <v>141.186649313895</v>
      </c>
      <c r="AN1168" s="3"/>
      <c r="AO1168" s="94">
        <v>5.2730062068803797E-2</v>
      </c>
      <c r="AP1168" s="94">
        <v>-4.76048330211052E-2</v>
      </c>
      <c r="AQ1168" s="94">
        <v>0.13362065231020101</v>
      </c>
      <c r="AR1168" s="94">
        <v>-9.6138305471831706E-2</v>
      </c>
      <c r="AS1168" s="95">
        <v>9</v>
      </c>
      <c r="AT1168" s="95">
        <v>3</v>
      </c>
      <c r="AU1168" s="95">
        <v>8</v>
      </c>
      <c r="AV1168" s="96">
        <v>4</v>
      </c>
      <c r="AW1168" s="3"/>
      <c r="AX1168" s="97">
        <v>0.18431825382460401</v>
      </c>
      <c r="AY1168" s="98">
        <v>1.18512972135068</v>
      </c>
      <c r="AZ1168" s="98">
        <v>1.41333468588164</v>
      </c>
      <c r="BA1168" s="98">
        <v>1.7228353125701701</v>
      </c>
      <c r="BB1168" s="89">
        <v>1.90124836148425E-2</v>
      </c>
      <c r="BC1168" s="99">
        <v>-27.537915971799499</v>
      </c>
      <c r="BD1168" s="86">
        <v>43882</v>
      </c>
      <c r="BE1168" s="86">
        <v>43910</v>
      </c>
      <c r="BF1168" s="95"/>
      <c r="BG1168" s="86"/>
      <c r="BH1168" s="3"/>
    </row>
    <row r="1169" spans="1:60" x14ac:dyDescent="0.25">
      <c r="A1169" s="3"/>
      <c r="B1169" s="81" t="s">
        <v>2150</v>
      </c>
      <c r="C1169" s="81" t="s">
        <v>5571</v>
      </c>
      <c r="D1169" s="81" t="s">
        <v>853</v>
      </c>
      <c r="E1169" s="82" t="s">
        <v>1201</v>
      </c>
      <c r="F1169" s="82" t="s">
        <v>1106</v>
      </c>
      <c r="G1169" s="83" t="s">
        <v>1120</v>
      </c>
      <c r="H1169" s="84" t="s">
        <v>1129</v>
      </c>
      <c r="I1169" s="85" t="s">
        <v>3480</v>
      </c>
      <c r="J1169" s="85" t="s">
        <v>5572</v>
      </c>
      <c r="K1169" s="3"/>
      <c r="L1169" s="86">
        <v>44029</v>
      </c>
      <c r="M1169" s="87">
        <v>2243.60940000042</v>
      </c>
      <c r="N1169" s="88">
        <v>2243.60940000042</v>
      </c>
      <c r="O1169" s="88">
        <v>2348.8412999995098</v>
      </c>
      <c r="P1169" s="89">
        <f t="shared" si="18"/>
        <v>0.95519837802617324</v>
      </c>
      <c r="Q1169" s="86">
        <v>43882</v>
      </c>
      <c r="R1169" s="90">
        <v>80873.509999999995</v>
      </c>
      <c r="S1169" s="90">
        <v>64360.918049621599</v>
      </c>
      <c r="T1169" s="3"/>
      <c r="U1169" s="91">
        <v>-1.02630803758075E-3</v>
      </c>
      <c r="V1169" s="92">
        <v>1.0701438063733799</v>
      </c>
      <c r="W1169" s="91">
        <v>4.0611266114865402E-2</v>
      </c>
      <c r="X1169" s="92">
        <v>4.0696362273593003</v>
      </c>
      <c r="Y1169" s="91">
        <v>1.1166357126057801E-3</v>
      </c>
      <c r="Z1169" s="92">
        <v>18.261819480103402</v>
      </c>
      <c r="AA1169" s="91">
        <v>0.23281365184258901</v>
      </c>
      <c r="AB1169" s="92">
        <v>44.179393545084203</v>
      </c>
      <c r="AC1169" s="91">
        <v>0.273023104569875</v>
      </c>
      <c r="AD1169" s="92">
        <v>52.650506409408997</v>
      </c>
      <c r="AE1169" s="91">
        <v>0.32110750693944301</v>
      </c>
      <c r="AF1169" s="93">
        <v>52.950160388660201</v>
      </c>
      <c r="AG1169" s="91">
        <v>1.11200202918553E-2</v>
      </c>
      <c r="AH1169" s="92">
        <v>0.20577207706082801</v>
      </c>
      <c r="AI1169" s="91">
        <v>4.9950055514273103E-2</v>
      </c>
      <c r="AJ1169" s="92">
        <v>19.478381231339899</v>
      </c>
      <c r="AK1169" s="91">
        <v>1.41235352938063</v>
      </c>
      <c r="AL1169" s="91">
        <v>0.104730482884479</v>
      </c>
      <c r="AM1169" s="92">
        <v>145.27113502356201</v>
      </c>
      <c r="AN1169" s="3"/>
      <c r="AO1169" s="94">
        <v>5.2735782313902697E-2</v>
      </c>
      <c r="AP1169" s="94">
        <v>-4.7599612968988403E-2</v>
      </c>
      <c r="AQ1169" s="94">
        <v>0.133807144455204</v>
      </c>
      <c r="AR1169" s="94">
        <v>-9.5984847140207399E-2</v>
      </c>
      <c r="AS1169" s="95">
        <v>9</v>
      </c>
      <c r="AT1169" s="95">
        <v>3</v>
      </c>
      <c r="AU1169" s="95">
        <v>8</v>
      </c>
      <c r="AV1169" s="96">
        <v>4</v>
      </c>
      <c r="AW1169" s="3"/>
      <c r="AX1169" s="97">
        <v>0.18432206065568599</v>
      </c>
      <c r="AY1169" s="98">
        <v>1.19764327234407</v>
      </c>
      <c r="AZ1169" s="98">
        <v>1.4215776446744699</v>
      </c>
      <c r="BA1169" s="98">
        <v>1.7417774568348201</v>
      </c>
      <c r="BB1169" s="89">
        <v>1.90130279084951E-2</v>
      </c>
      <c r="BC1169" s="99">
        <v>-27.5268022577511</v>
      </c>
      <c r="BD1169" s="86">
        <v>43882</v>
      </c>
      <c r="BE1169" s="86">
        <v>43910</v>
      </c>
      <c r="BF1169" s="95"/>
      <c r="BG1169" s="86"/>
      <c r="BH1169" s="3"/>
    </row>
    <row r="1170" spans="1:60" x14ac:dyDescent="0.25">
      <c r="A1170" s="3"/>
      <c r="B1170" s="81" t="s">
        <v>2151</v>
      </c>
      <c r="C1170" s="81" t="s">
        <v>5573</v>
      </c>
      <c r="D1170" s="81" t="s">
        <v>853</v>
      </c>
      <c r="E1170" s="82" t="s">
        <v>1202</v>
      </c>
      <c r="F1170" s="82" t="s">
        <v>1106</v>
      </c>
      <c r="G1170" s="83" t="s">
        <v>1120</v>
      </c>
      <c r="H1170" s="84" t="s">
        <v>1129</v>
      </c>
      <c r="I1170" s="85" t="s">
        <v>3480</v>
      </c>
      <c r="J1170" s="85" t="s">
        <v>5574</v>
      </c>
      <c r="K1170" s="3"/>
      <c r="L1170" s="86">
        <v>44029</v>
      </c>
      <c r="M1170" s="87">
        <v>2201.23699999973</v>
      </c>
      <c r="N1170" s="88">
        <v>2201.23699999973</v>
      </c>
      <c r="O1170" s="88">
        <v>2302.62660000101</v>
      </c>
      <c r="P1170" s="89">
        <f t="shared" si="18"/>
        <v>0.95596784993223149</v>
      </c>
      <c r="Q1170" s="86">
        <v>43882</v>
      </c>
      <c r="R1170" s="90">
        <v>345589.07900000003</v>
      </c>
      <c r="S1170" s="90">
        <v>322869.186553223</v>
      </c>
      <c r="T1170" s="3"/>
      <c r="U1170" s="91">
        <v>-1.02083679757925E-3</v>
      </c>
      <c r="V1170" s="92">
        <v>1.0706909303735299</v>
      </c>
      <c r="W1170" s="91">
        <v>4.07822624783876E-2</v>
      </c>
      <c r="X1170" s="92">
        <v>4.0867358637115103</v>
      </c>
      <c r="Y1170" s="91">
        <v>2.1152781046112098E-3</v>
      </c>
      <c r="Z1170" s="92">
        <v>18.3616837192967</v>
      </c>
      <c r="AA1170" s="91">
        <v>0.23528840682411101</v>
      </c>
      <c r="AB1170" s="92">
        <v>44.426869043207297</v>
      </c>
      <c r="AC1170" s="91">
        <v>0.27813273126055699</v>
      </c>
      <c r="AD1170" s="92">
        <v>53.1614690784481</v>
      </c>
      <c r="AE1170" s="91">
        <v>0.32906544577213898</v>
      </c>
      <c r="AF1170" s="93">
        <v>53.745954271929797</v>
      </c>
      <c r="AG1170" s="91">
        <v>1.12142194593616E-2</v>
      </c>
      <c r="AH1170" s="92">
        <v>0.21519199381145901</v>
      </c>
      <c r="AI1170" s="91">
        <v>5.1095354070639601E-2</v>
      </c>
      <c r="AJ1170" s="92">
        <v>19.5929110869765</v>
      </c>
      <c r="AK1170" s="91">
        <v>1.4539168143738099</v>
      </c>
      <c r="AL1170" s="91">
        <v>0.10686704492764</v>
      </c>
      <c r="AM1170" s="92">
        <v>149.42746352287901</v>
      </c>
      <c r="AN1170" s="3"/>
      <c r="AO1170" s="94">
        <v>5.2741555529792102E-2</v>
      </c>
      <c r="AP1170" s="94">
        <v>-4.7594383770047002E-2</v>
      </c>
      <c r="AQ1170" s="94">
        <v>0.13399368838872799</v>
      </c>
      <c r="AR1170" s="94">
        <v>-9.5831236796657296E-2</v>
      </c>
      <c r="AS1170" s="95">
        <v>9</v>
      </c>
      <c r="AT1170" s="95">
        <v>3</v>
      </c>
      <c r="AU1170" s="95">
        <v>8</v>
      </c>
      <c r="AV1170" s="96">
        <v>4</v>
      </c>
      <c r="AW1170" s="3"/>
      <c r="AX1170" s="97">
        <v>0.184325955739187</v>
      </c>
      <c r="AY1170" s="98">
        <v>1.2101818766477701</v>
      </c>
      <c r="AZ1170" s="98">
        <v>1.4298374590162</v>
      </c>
      <c r="BA1170" s="98">
        <v>1.7607725093348601</v>
      </c>
      <c r="BB1170" s="89">
        <v>1.9013581432082E-2</v>
      </c>
      <c r="BC1170" s="99">
        <v>-27.515685782535002</v>
      </c>
      <c r="BD1170" s="86">
        <v>43882</v>
      </c>
      <c r="BE1170" s="86">
        <v>43910</v>
      </c>
      <c r="BF1170" s="95"/>
      <c r="BG1170" s="86"/>
      <c r="BH1170" s="3"/>
    </row>
    <row r="1171" spans="1:60" x14ac:dyDescent="0.25">
      <c r="A1171" s="3"/>
      <c r="B1171" s="81" t="s">
        <v>2152</v>
      </c>
      <c r="C1171" s="81" t="s">
        <v>5575</v>
      </c>
      <c r="D1171" s="81" t="s">
        <v>853</v>
      </c>
      <c r="E1171" s="82" t="s">
        <v>1203</v>
      </c>
      <c r="F1171" s="82" t="s">
        <v>1106</v>
      </c>
      <c r="G1171" s="83" t="s">
        <v>1120</v>
      </c>
      <c r="H1171" s="84" t="s">
        <v>1129</v>
      </c>
      <c r="I1171" s="85" t="s">
        <v>3480</v>
      </c>
      <c r="J1171" s="85" t="s">
        <v>5576</v>
      </c>
      <c r="K1171" s="3"/>
      <c r="L1171" s="86">
        <v>44029</v>
      </c>
      <c r="M1171" s="87">
        <v>2158.7974999993999</v>
      </c>
      <c r="N1171" s="88">
        <v>2158.7974999993999</v>
      </c>
      <c r="O1171" s="88">
        <v>2256.4140999987699</v>
      </c>
      <c r="P1171" s="89">
        <f t="shared" si="18"/>
        <v>0.95673817142012041</v>
      </c>
      <c r="Q1171" s="86">
        <v>43882</v>
      </c>
      <c r="R1171" s="90">
        <v>1355229.0120000001</v>
      </c>
      <c r="S1171" s="90">
        <v>1208375.75491602</v>
      </c>
      <c r="T1171" s="3"/>
      <c r="U1171" s="91">
        <v>-1.01536715828843E-3</v>
      </c>
      <c r="V1171" s="92">
        <v>1.07123789430261</v>
      </c>
      <c r="W1171" s="91">
        <v>4.0953425332190797E-2</v>
      </c>
      <c r="X1171" s="92">
        <v>4.10385214909184</v>
      </c>
      <c r="Y1171" s="91">
        <v>3.11515290013631E-3</v>
      </c>
      <c r="Z1171" s="92">
        <v>18.461671198863801</v>
      </c>
      <c r="AA1171" s="91">
        <v>0.23776864937273801</v>
      </c>
      <c r="AB1171" s="92">
        <v>44.674893298069897</v>
      </c>
      <c r="AC1171" s="91">
        <v>0.28326236486289402</v>
      </c>
      <c r="AD1171" s="92">
        <v>53.674432438681798</v>
      </c>
      <c r="AE1171" s="91">
        <v>0.33707089716859601</v>
      </c>
      <c r="AF1171" s="93">
        <v>54.546499411575503</v>
      </c>
      <c r="AG1171" s="91">
        <v>1.1308510962408E-2</v>
      </c>
      <c r="AH1171" s="92">
        <v>0.22462114411609899</v>
      </c>
      <c r="AI1171" s="91">
        <v>5.22420658671763E-2</v>
      </c>
      <c r="AJ1171" s="92">
        <v>19.7075822666229</v>
      </c>
      <c r="AK1171" s="91">
        <v>1.49621023784857</v>
      </c>
      <c r="AL1171" s="91">
        <v>0.109008444123901</v>
      </c>
      <c r="AM1171" s="92">
        <v>153.65680587035601</v>
      </c>
      <c r="AN1171" s="3"/>
      <c r="AO1171" s="94">
        <v>5.2747344092494999E-2</v>
      </c>
      <c r="AP1171" s="94">
        <v>-4.7589192235173002E-2</v>
      </c>
      <c r="AQ1171" s="94">
        <v>0.13418013084810801</v>
      </c>
      <c r="AR1171" s="94">
        <v>-9.5677794876828606E-2</v>
      </c>
      <c r="AS1171" s="95">
        <v>9</v>
      </c>
      <c r="AT1171" s="95">
        <v>3</v>
      </c>
      <c r="AU1171" s="95">
        <v>8</v>
      </c>
      <c r="AV1171" s="96">
        <v>4</v>
      </c>
      <c r="AW1171" s="3"/>
      <c r="AX1171" s="97">
        <v>0.18432981477701099</v>
      </c>
      <c r="AY1171" s="98">
        <v>1.2227442761068199</v>
      </c>
      <c r="AZ1171" s="98">
        <v>1.4381128095992599</v>
      </c>
      <c r="BA1171" s="98">
        <v>1.7798182893766401</v>
      </c>
      <c r="BB1171" s="89">
        <v>1.9014131271233099E-2</v>
      </c>
      <c r="BC1171" s="99">
        <v>-27.504552466678401</v>
      </c>
      <c r="BD1171" s="86">
        <v>43882</v>
      </c>
      <c r="BE1171" s="86">
        <v>43910</v>
      </c>
      <c r="BF1171" s="95"/>
      <c r="BG1171" s="86"/>
      <c r="BH1171" s="3"/>
    </row>
    <row r="1172" spans="1:60" x14ac:dyDescent="0.25">
      <c r="A1172" s="3"/>
      <c r="B1172" s="81" t="s">
        <v>2153</v>
      </c>
      <c r="C1172" s="81" t="s">
        <v>5577</v>
      </c>
      <c r="D1172" s="81" t="s">
        <v>853</v>
      </c>
      <c r="E1172" s="82" t="s">
        <v>1192</v>
      </c>
      <c r="F1172" s="82" t="s">
        <v>1105</v>
      </c>
      <c r="G1172" s="83" t="s">
        <v>1122</v>
      </c>
      <c r="H1172" s="84" t="s">
        <v>1129</v>
      </c>
      <c r="I1172" s="85" t="s">
        <v>3480</v>
      </c>
      <c r="J1172" s="85" t="s">
        <v>5578</v>
      </c>
      <c r="K1172" s="3"/>
      <c r="L1172" s="86">
        <v>44029</v>
      </c>
      <c r="M1172" s="87">
        <v>1510.2894000001299</v>
      </c>
      <c r="N1172" s="88">
        <v>1510.2894000001299</v>
      </c>
      <c r="O1172" s="88">
        <v>1674.1604999993001</v>
      </c>
      <c r="P1172" s="89">
        <f t="shared" si="18"/>
        <v>0.90211744931311022</v>
      </c>
      <c r="Q1172" s="86">
        <v>43882</v>
      </c>
      <c r="R1172" s="90">
        <v>205052.42199999999</v>
      </c>
      <c r="S1172" s="90">
        <v>295792.854595215</v>
      </c>
      <c r="T1172" s="3"/>
      <c r="U1172" s="91">
        <v>5.4693710171704896E-3</v>
      </c>
      <c r="V1172" s="92">
        <v>1.7197117118484999</v>
      </c>
      <c r="W1172" s="91">
        <v>2.9619616181662398E-2</v>
      </c>
      <c r="X1172" s="92">
        <v>2.970471234039</v>
      </c>
      <c r="Y1172" s="91">
        <v>-5.8685332622189897E-2</v>
      </c>
      <c r="Z1172" s="92">
        <v>12.2816226466239</v>
      </c>
      <c r="AA1172" s="91">
        <v>0.136759451866965</v>
      </c>
      <c r="AB1172" s="92">
        <v>34.573973547492599</v>
      </c>
      <c r="AC1172" s="91">
        <v>9.4920239107596005E-2</v>
      </c>
      <c r="AD1172" s="92">
        <v>34.840219863166602</v>
      </c>
      <c r="AE1172" s="91">
        <v>0.103279377239232</v>
      </c>
      <c r="AF1172" s="93">
        <v>31.167347418609999</v>
      </c>
      <c r="AG1172" s="91">
        <v>4.3164030503248796E-3</v>
      </c>
      <c r="AH1172" s="92">
        <v>-0.47458964709221602</v>
      </c>
      <c r="AI1172" s="91">
        <v>-1.74831714421089E-2</v>
      </c>
      <c r="AJ1172" s="92">
        <v>12.735058535690801</v>
      </c>
      <c r="AK1172" s="91">
        <v>0.51028939999931</v>
      </c>
      <c r="AL1172" s="91">
        <v>4.7826052827076602E-2</v>
      </c>
      <c r="AM1172" s="92">
        <v>56.023906098678701</v>
      </c>
      <c r="AN1172" s="3"/>
      <c r="AO1172" s="94">
        <v>6.2407743012954597E-2</v>
      </c>
      <c r="AP1172" s="94">
        <v>-5.9504114115989097E-2</v>
      </c>
      <c r="AQ1172" s="94">
        <v>0.12050530869062601</v>
      </c>
      <c r="AR1172" s="94">
        <v>-0.131735783745244</v>
      </c>
      <c r="AS1172" s="95">
        <v>9</v>
      </c>
      <c r="AT1172" s="95">
        <v>3</v>
      </c>
      <c r="AU1172" s="95">
        <v>7</v>
      </c>
      <c r="AV1172" s="96">
        <v>5</v>
      </c>
      <c r="AW1172" s="3"/>
      <c r="AX1172" s="97">
        <v>0.192479935737501</v>
      </c>
      <c r="AY1172" s="98">
        <v>0.62882691584673001</v>
      </c>
      <c r="AZ1172" s="98">
        <v>1.0445784013263599</v>
      </c>
      <c r="BA1172" s="98">
        <v>0.90919415598000297</v>
      </c>
      <c r="BB1172" s="89">
        <v>1.9855062326150801E-2</v>
      </c>
      <c r="BC1172" s="99">
        <v>-30.056562677258601</v>
      </c>
      <c r="BD1172" s="86">
        <v>43882</v>
      </c>
      <c r="BE1172" s="86">
        <v>43910</v>
      </c>
      <c r="BF1172" s="95"/>
      <c r="BG1172" s="86"/>
      <c r="BH1172" s="3"/>
    </row>
    <row r="1173" spans="1:60" x14ac:dyDescent="0.25">
      <c r="A1173" s="3"/>
      <c r="B1173" s="81" t="s">
        <v>2154</v>
      </c>
      <c r="C1173" s="81" t="s">
        <v>5579</v>
      </c>
      <c r="D1173" s="81" t="s">
        <v>853</v>
      </c>
      <c r="E1173" s="82" t="s">
        <v>1170</v>
      </c>
      <c r="F1173" s="82" t="s">
        <v>1105</v>
      </c>
      <c r="G1173" s="83" t="s">
        <v>1122</v>
      </c>
      <c r="H1173" s="84" t="s">
        <v>1129</v>
      </c>
      <c r="I1173" s="85" t="s">
        <v>3480</v>
      </c>
      <c r="J1173" s="85" t="s">
        <v>5580</v>
      </c>
      <c r="K1173" s="3"/>
      <c r="L1173" s="86">
        <v>44029</v>
      </c>
      <c r="M1173" s="87">
        <v>2155.13219999895</v>
      </c>
      <c r="N1173" s="88">
        <v>2155.13219999895</v>
      </c>
      <c r="O1173" s="88">
        <v>2379.3942999988799</v>
      </c>
      <c r="P1173" s="89">
        <f t="shared" si="18"/>
        <v>0.90574824021389166</v>
      </c>
      <c r="Q1173" s="86">
        <v>43882</v>
      </c>
      <c r="R1173" s="90">
        <v>1526576.236</v>
      </c>
      <c r="S1173" s="90">
        <v>1610055.70559961</v>
      </c>
      <c r="T1173" s="3"/>
      <c r="U1173" s="91">
        <v>5.4968611057120099E-3</v>
      </c>
      <c r="V1173" s="92">
        <v>1.7224607207026601</v>
      </c>
      <c r="W1173" s="91">
        <v>3.0463953353319102E-2</v>
      </c>
      <c r="X1173" s="92">
        <v>3.05490495120466</v>
      </c>
      <c r="Y1173" s="91">
        <v>-5.3992553996067699E-2</v>
      </c>
      <c r="Z1173" s="92">
        <v>12.750900509228799</v>
      </c>
      <c r="AA1173" s="91">
        <v>0.148199118864868</v>
      </c>
      <c r="AB1173" s="92">
        <v>35.717940247268402</v>
      </c>
      <c r="AC1173" s="91">
        <v>0.117054478489154</v>
      </c>
      <c r="AD1173" s="92">
        <v>37.0536438013078</v>
      </c>
      <c r="AE1173" s="91">
        <v>0.13689556342433201</v>
      </c>
      <c r="AF1173" s="93">
        <v>34.528966037149097</v>
      </c>
      <c r="AG1173" s="91">
        <v>4.7830333278398003E-3</v>
      </c>
      <c r="AH1173" s="92">
        <v>-0.42792661934072401</v>
      </c>
      <c r="AI1173" s="91">
        <v>-1.2126175149205699E-2</v>
      </c>
      <c r="AJ1173" s="92">
        <v>13.270758164988401</v>
      </c>
      <c r="AK1173" s="91">
        <v>1.1551321999973201</v>
      </c>
      <c r="AL1173" s="91">
        <v>9.0901938490860604E-2</v>
      </c>
      <c r="AM1173" s="92">
        <v>120.50818609842101</v>
      </c>
      <c r="AN1173" s="3"/>
      <c r="AO1173" s="94">
        <v>6.2436780106509097E-2</v>
      </c>
      <c r="AP1173" s="94">
        <v>-5.9478418044818702E-2</v>
      </c>
      <c r="AQ1173" s="94">
        <v>0.121426709734806</v>
      </c>
      <c r="AR1173" s="94">
        <v>-0.13099998850157099</v>
      </c>
      <c r="AS1173" s="95">
        <v>9</v>
      </c>
      <c r="AT1173" s="95">
        <v>3</v>
      </c>
      <c r="AU1173" s="95">
        <v>7</v>
      </c>
      <c r="AV1173" s="96">
        <v>5</v>
      </c>
      <c r="AW1173" s="3"/>
      <c r="AX1173" s="97">
        <v>0.19251276666967901</v>
      </c>
      <c r="AY1173" s="98">
        <v>0.68400664519140297</v>
      </c>
      <c r="AZ1173" s="98">
        <v>1.0810959297668901</v>
      </c>
      <c r="BA1173" s="98">
        <v>0.99090671443445899</v>
      </c>
      <c r="BB1173" s="89">
        <v>1.9859126665305701E-2</v>
      </c>
      <c r="BC1173" s="99">
        <v>-30.003026400401701</v>
      </c>
      <c r="BD1173" s="86">
        <v>43882</v>
      </c>
      <c r="BE1173" s="86">
        <v>43910</v>
      </c>
      <c r="BF1173" s="95"/>
      <c r="BG1173" s="86"/>
      <c r="BH1173" s="3"/>
    </row>
    <row r="1174" spans="1:60" x14ac:dyDescent="0.25">
      <c r="A1174" s="3"/>
      <c r="B1174" s="81" t="s">
        <v>2155</v>
      </c>
      <c r="C1174" s="81" t="s">
        <v>5581</v>
      </c>
      <c r="D1174" s="81" t="s">
        <v>853</v>
      </c>
      <c r="E1174" s="82" t="s">
        <v>1194</v>
      </c>
      <c r="F1174" s="82" t="s">
        <v>1105</v>
      </c>
      <c r="G1174" s="83" t="s">
        <v>1122</v>
      </c>
      <c r="H1174" s="84" t="s">
        <v>1129</v>
      </c>
      <c r="I1174" s="85" t="s">
        <v>3480</v>
      </c>
      <c r="J1174" s="85" t="s">
        <v>5582</v>
      </c>
      <c r="K1174" s="3"/>
      <c r="L1174" s="86">
        <v>44029</v>
      </c>
      <c r="M1174" s="87">
        <v>1583.13680000044</v>
      </c>
      <c r="N1174" s="88">
        <v>1583.13680000044</v>
      </c>
      <c r="O1174" s="88">
        <v>1751.3911000005901</v>
      </c>
      <c r="P1174" s="89">
        <f t="shared" si="18"/>
        <v>0.90393105229317805</v>
      </c>
      <c r="Q1174" s="86">
        <v>43882</v>
      </c>
      <c r="R1174" s="90">
        <v>438324.19</v>
      </c>
      <c r="S1174" s="90">
        <v>779031.90274023404</v>
      </c>
      <c r="T1174" s="3"/>
      <c r="U1174" s="91">
        <v>5.48312496721337E-3</v>
      </c>
      <c r="V1174" s="92">
        <v>1.72108710685279</v>
      </c>
      <c r="W1174" s="91">
        <v>3.0041696492844501E-2</v>
      </c>
      <c r="X1174" s="92">
        <v>3.0126792651572001</v>
      </c>
      <c r="Y1174" s="91">
        <v>-5.63418362917582E-2</v>
      </c>
      <c r="Z1174" s="92">
        <v>12.515972279667</v>
      </c>
      <c r="AA1174" s="91">
        <v>0.14246506202834999</v>
      </c>
      <c r="AB1174" s="92">
        <v>35.144534563645699</v>
      </c>
      <c r="AC1174" s="91">
        <v>0.105932082915388</v>
      </c>
      <c r="AD1174" s="92">
        <v>35.941404243931203</v>
      </c>
      <c r="AE1174" s="91">
        <v>0.11996149306651201</v>
      </c>
      <c r="AF1174" s="93">
        <v>32.835559001367102</v>
      </c>
      <c r="AG1174" s="91">
        <v>4.5496519687731104E-3</v>
      </c>
      <c r="AH1174" s="92">
        <v>-0.45126475524739401</v>
      </c>
      <c r="AI1174" s="91">
        <v>-1.4808274173447E-2</v>
      </c>
      <c r="AJ1174" s="92">
        <v>13.002548262564201</v>
      </c>
      <c r="AK1174" s="91">
        <v>0.58313680000021095</v>
      </c>
      <c r="AL1174" s="91">
        <v>5.3433938030139003E-2</v>
      </c>
      <c r="AM1174" s="92">
        <v>63.308646098768797</v>
      </c>
      <c r="AN1174" s="3"/>
      <c r="AO1174" s="94">
        <v>6.2422324574072298E-2</v>
      </c>
      <c r="AP1174" s="94">
        <v>-5.9491270605576602E-2</v>
      </c>
      <c r="AQ1174" s="94">
        <v>0.120965896261623</v>
      </c>
      <c r="AR1174" s="94">
        <v>-0.13136795683836699</v>
      </c>
      <c r="AS1174" s="95">
        <v>9</v>
      </c>
      <c r="AT1174" s="95">
        <v>3</v>
      </c>
      <c r="AU1174" s="95">
        <v>7</v>
      </c>
      <c r="AV1174" s="96">
        <v>5</v>
      </c>
      <c r="AW1174" s="3"/>
      <c r="AX1174" s="97">
        <v>0.19249628907331501</v>
      </c>
      <c r="AY1174" s="98">
        <v>0.65635081001437401</v>
      </c>
      <c r="AZ1174" s="98">
        <v>1.0627930457358199</v>
      </c>
      <c r="BA1174" s="98">
        <v>0.94991562562790899</v>
      </c>
      <c r="BB1174" s="89">
        <v>1.9857088117078099E-2</v>
      </c>
      <c r="BC1174" s="99">
        <v>-30.029797456460098</v>
      </c>
      <c r="BD1174" s="86">
        <v>43882</v>
      </c>
      <c r="BE1174" s="86">
        <v>43910</v>
      </c>
      <c r="BF1174" s="95"/>
      <c r="BG1174" s="86"/>
      <c r="BH1174" s="3"/>
    </row>
    <row r="1175" spans="1:60" x14ac:dyDescent="0.25">
      <c r="A1175" s="3"/>
      <c r="B1175" s="81" t="s">
        <v>2156</v>
      </c>
      <c r="C1175" s="81" t="s">
        <v>5583</v>
      </c>
      <c r="D1175" s="81" t="s">
        <v>853</v>
      </c>
      <c r="E1175" s="82" t="s">
        <v>1195</v>
      </c>
      <c r="F1175" s="82" t="s">
        <v>1105</v>
      </c>
      <c r="G1175" s="83" t="s">
        <v>1122</v>
      </c>
      <c r="H1175" s="84" t="s">
        <v>1129</v>
      </c>
      <c r="I1175" s="85" t="s">
        <v>3480</v>
      </c>
      <c r="J1175" s="85" t="s">
        <v>5584</v>
      </c>
      <c r="K1175" s="3"/>
      <c r="L1175" s="86">
        <v>44029</v>
      </c>
      <c r="M1175" s="87">
        <v>68548.894799947695</v>
      </c>
      <c r="N1175" s="88">
        <v>68548.894799947695</v>
      </c>
      <c r="O1175" s="88">
        <v>76063.002099990801</v>
      </c>
      <c r="P1175" s="89">
        <f t="shared" si="18"/>
        <v>0.90121205983738029</v>
      </c>
      <c r="Q1175" s="86">
        <v>43882</v>
      </c>
      <c r="R1175" s="90">
        <v>8533260.3579999991</v>
      </c>
      <c r="S1175" s="90">
        <v>6566776.6251406297</v>
      </c>
      <c r="T1175" s="3"/>
      <c r="U1175" s="91">
        <v>5.46252763342636E-3</v>
      </c>
      <c r="V1175" s="92">
        <v>1.71902737347409</v>
      </c>
      <c r="W1175" s="91">
        <v>2.9408624222924101E-2</v>
      </c>
      <c r="X1175" s="92">
        <v>2.94937203816517</v>
      </c>
      <c r="Y1175" s="91">
        <v>-5.9854905419342699E-2</v>
      </c>
      <c r="Z1175" s="92">
        <v>12.1646653669013</v>
      </c>
      <c r="AA1175" s="91">
        <v>0.13391734795193799</v>
      </c>
      <c r="AB1175" s="92">
        <v>34.2897631559754</v>
      </c>
      <c r="AC1175" s="91">
        <v>8.94555088671041E-2</v>
      </c>
      <c r="AD1175" s="92">
        <v>34.293746839102802</v>
      </c>
      <c r="AE1175" s="91">
        <v>9.5031667771836498E-2</v>
      </c>
      <c r="AF1175" s="93">
        <v>30.342576471885</v>
      </c>
      <c r="AG1175" s="91">
        <v>4.1997703156084797E-3</v>
      </c>
      <c r="AH1175" s="92">
        <v>-0.48625292056385699</v>
      </c>
      <c r="AI1175" s="91">
        <v>-1.88178638391037E-2</v>
      </c>
      <c r="AJ1175" s="92">
        <v>12.6015892959986</v>
      </c>
      <c r="AK1175" s="91">
        <v>1.0047968147334201</v>
      </c>
      <c r="AL1175" s="91">
        <v>8.2000340195081706E-2</v>
      </c>
      <c r="AM1175" s="92">
        <v>105.474647572031</v>
      </c>
      <c r="AN1175" s="3"/>
      <c r="AO1175" s="94">
        <v>6.2400508977589197E-2</v>
      </c>
      <c r="AP1175" s="94">
        <v>-5.9510554312510101E-2</v>
      </c>
      <c r="AQ1175" s="94">
        <v>0.120275082312291</v>
      </c>
      <c r="AR1175" s="94">
        <v>-0.13191963872304799</v>
      </c>
      <c r="AS1175" s="95">
        <v>9</v>
      </c>
      <c r="AT1175" s="95">
        <v>3</v>
      </c>
      <c r="AU1175" s="95">
        <v>7</v>
      </c>
      <c r="AV1175" s="96">
        <v>5</v>
      </c>
      <c r="AW1175" s="3"/>
      <c r="AX1175" s="97">
        <v>0.192471821887884</v>
      </c>
      <c r="AY1175" s="98">
        <v>0.61511103993689198</v>
      </c>
      <c r="AZ1175" s="98">
        <v>1.03550216246003</v>
      </c>
      <c r="BA1175" s="98">
        <v>0.88892943268910996</v>
      </c>
      <c r="BB1175" s="89">
        <v>1.98540561079062E-2</v>
      </c>
      <c r="BC1175" s="99">
        <v>-30.0699358012935</v>
      </c>
      <c r="BD1175" s="86">
        <v>43882</v>
      </c>
      <c r="BE1175" s="86">
        <v>43910</v>
      </c>
      <c r="BF1175" s="95"/>
      <c r="BG1175" s="86"/>
      <c r="BH1175" s="3"/>
    </row>
    <row r="1176" spans="1:60" x14ac:dyDescent="0.25">
      <c r="A1176" s="3"/>
      <c r="B1176" s="81" t="s">
        <v>2157</v>
      </c>
      <c r="C1176" s="81" t="s">
        <v>5585</v>
      </c>
      <c r="D1176" s="81" t="s">
        <v>853</v>
      </c>
      <c r="E1176" s="82" t="s">
        <v>1196</v>
      </c>
      <c r="F1176" s="82" t="s">
        <v>1105</v>
      </c>
      <c r="G1176" s="83" t="s">
        <v>1122</v>
      </c>
      <c r="H1176" s="84" t="s">
        <v>1129</v>
      </c>
      <c r="I1176" s="85" t="s">
        <v>3480</v>
      </c>
      <c r="J1176" s="85" t="s">
        <v>5586</v>
      </c>
      <c r="K1176" s="3"/>
      <c r="L1176" s="86">
        <v>44029</v>
      </c>
      <c r="M1176" s="87">
        <v>1857.4538000002501</v>
      </c>
      <c r="N1176" s="88">
        <v>1857.4538000002501</v>
      </c>
      <c r="O1176" s="88">
        <v>2073.5177000016001</v>
      </c>
      <c r="P1176" s="89">
        <f t="shared" si="18"/>
        <v>0.89579838165780634</v>
      </c>
      <c r="Q1176" s="86">
        <v>43882</v>
      </c>
      <c r="R1176" s="90">
        <v>707371.11499999999</v>
      </c>
      <c r="S1176" s="90">
        <v>386450.48011474602</v>
      </c>
      <c r="T1176" s="3"/>
      <c r="U1176" s="91">
        <v>5.4213450821407596E-3</v>
      </c>
      <c r="V1176" s="92">
        <v>1.7149091183455301</v>
      </c>
      <c r="W1176" s="91">
        <v>2.8143605813966101E-2</v>
      </c>
      <c r="X1176" s="92">
        <v>2.8228701972693702</v>
      </c>
      <c r="Y1176" s="91">
        <v>-6.6842092994193095E-2</v>
      </c>
      <c r="Z1176" s="92">
        <v>11.465946609416299</v>
      </c>
      <c r="AA1176" s="91">
        <v>0.117012881117262</v>
      </c>
      <c r="AB1176" s="92">
        <v>32.599316472536898</v>
      </c>
      <c r="AC1176" s="91">
        <v>5.7234251940826701E-2</v>
      </c>
      <c r="AD1176" s="92">
        <v>31.071621146489601</v>
      </c>
      <c r="AE1176" s="91">
        <v>4.6823214071991998E-2</v>
      </c>
      <c r="AF1176" s="93">
        <v>25.5217311018787</v>
      </c>
      <c r="AG1176" s="91">
        <v>3.5003177781618398E-3</v>
      </c>
      <c r="AH1176" s="92">
        <v>-0.55619817430852003</v>
      </c>
      <c r="AI1176" s="91">
        <v>-2.6788375199430399E-2</v>
      </c>
      <c r="AJ1176" s="92">
        <v>11.804538159965899</v>
      </c>
      <c r="AK1176" s="91">
        <v>0.85745379999978499</v>
      </c>
      <c r="AL1176" s="91">
        <v>7.2681836285482901E-2</v>
      </c>
      <c r="AM1176" s="92">
        <v>90.740346098667899</v>
      </c>
      <c r="AN1176" s="3"/>
      <c r="AO1176" s="94">
        <v>6.2356947717489702E-2</v>
      </c>
      <c r="AP1176" s="94">
        <v>-5.9549134833141601E-2</v>
      </c>
      <c r="AQ1176" s="94">
        <v>0.118894631625153</v>
      </c>
      <c r="AR1176" s="94">
        <v>-0.13302196292264901</v>
      </c>
      <c r="AS1176" s="95">
        <v>9</v>
      </c>
      <c r="AT1176" s="95">
        <v>3</v>
      </c>
      <c r="AU1176" s="95">
        <v>7</v>
      </c>
      <c r="AV1176" s="96">
        <v>5</v>
      </c>
      <c r="AW1176" s="3"/>
      <c r="AX1176" s="97">
        <v>0.19242393669235799</v>
      </c>
      <c r="AY1176" s="98">
        <v>0.53348359381288901</v>
      </c>
      <c r="AZ1176" s="98">
        <v>0.98149451660538001</v>
      </c>
      <c r="BA1176" s="98">
        <v>0.76871292386476897</v>
      </c>
      <c r="BB1176" s="89">
        <v>1.98481021212501E-2</v>
      </c>
      <c r="BC1176" s="99">
        <v>-30.150145330408101</v>
      </c>
      <c r="BD1176" s="86">
        <v>43882</v>
      </c>
      <c r="BE1176" s="86">
        <v>43910</v>
      </c>
      <c r="BF1176" s="95"/>
      <c r="BG1176" s="86"/>
      <c r="BH1176" s="3"/>
    </row>
    <row r="1177" spans="1:60" x14ac:dyDescent="0.25">
      <c r="A1177" s="3"/>
      <c r="B1177" s="81" t="s">
        <v>2158</v>
      </c>
      <c r="C1177" s="81" t="s">
        <v>5587</v>
      </c>
      <c r="D1177" s="81" t="s">
        <v>854</v>
      </c>
      <c r="E1177" s="82" t="s">
        <v>1161</v>
      </c>
      <c r="F1177" s="82" t="s">
        <v>1106</v>
      </c>
      <c r="G1177" s="83" t="s">
        <v>1120</v>
      </c>
      <c r="H1177" s="84" t="s">
        <v>1159</v>
      </c>
      <c r="I1177" s="85" t="s">
        <v>3480</v>
      </c>
      <c r="J1177" s="85" t="s">
        <v>5588</v>
      </c>
      <c r="K1177" s="3"/>
      <c r="L1177" s="86">
        <v>44029</v>
      </c>
      <c r="M1177" s="87">
        <v>396.53179999999702</v>
      </c>
      <c r="N1177" s="88">
        <v>396.53179999999702</v>
      </c>
      <c r="O1177" s="88">
        <v>517.14979999978095</v>
      </c>
      <c r="P1177" s="89">
        <f t="shared" si="18"/>
        <v>0.76676390477220524</v>
      </c>
      <c r="Q1177" s="86">
        <v>43843</v>
      </c>
      <c r="R1177" s="90">
        <v>87110.243000000002</v>
      </c>
      <c r="S1177" s="90">
        <v>69239.913255737294</v>
      </c>
      <c r="T1177" s="3"/>
      <c r="U1177" s="91">
        <v>3.14326747502491E-3</v>
      </c>
      <c r="V1177" s="92">
        <v>1.48710135763395</v>
      </c>
      <c r="W1177" s="91">
        <v>-4.4816074841946803E-3</v>
      </c>
      <c r="X1177" s="92">
        <v>-0.43965113254671501</v>
      </c>
      <c r="Y1177" s="91">
        <v>-0.23100606399559201</v>
      </c>
      <c r="Z1177" s="92">
        <v>-4.9504504907236004</v>
      </c>
      <c r="AA1177" s="91">
        <v>-5.8011392277912799E-2</v>
      </c>
      <c r="AB1177" s="92">
        <v>15.096889133012199</v>
      </c>
      <c r="AC1177" s="91">
        <v>3.6731605567183599E-2</v>
      </c>
      <c r="AD1177" s="92">
        <v>29.021356509125301</v>
      </c>
      <c r="AE1177" s="91">
        <v>-1.06573473813114E-2</v>
      </c>
      <c r="AF1177" s="93">
        <v>19.773674956552</v>
      </c>
      <c r="AG1177" s="91">
        <v>-2.3105339724679701E-2</v>
      </c>
      <c r="AH1177" s="92">
        <v>-3.2167639245926698</v>
      </c>
      <c r="AI1177" s="91">
        <v>-0.16934894119913199</v>
      </c>
      <c r="AJ1177" s="92">
        <v>-2.4515184400079302</v>
      </c>
      <c r="AK1177" s="91">
        <v>-1.9529213956047901E-2</v>
      </c>
      <c r="AL1177" s="91">
        <v>-1.6492701552124299E-3</v>
      </c>
      <c r="AM1177" s="92">
        <v>-70.069031989085502</v>
      </c>
      <c r="AN1177" s="3"/>
      <c r="AO1177" s="94">
        <v>3.4304357535802403E-2</v>
      </c>
      <c r="AP1177" s="94">
        <v>-6.9649304799022496E-2</v>
      </c>
      <c r="AQ1177" s="94">
        <v>9.6908978708670504E-2</v>
      </c>
      <c r="AR1177" s="94">
        <v>-0.21677090719633299</v>
      </c>
      <c r="AS1177" s="95">
        <v>7</v>
      </c>
      <c r="AT1177" s="95">
        <v>5</v>
      </c>
      <c r="AU1177" s="95">
        <v>4</v>
      </c>
      <c r="AV1177" s="96">
        <v>8</v>
      </c>
      <c r="AW1177" s="3"/>
      <c r="AX1177" s="97">
        <v>0.21230554431618701</v>
      </c>
      <c r="AY1177" s="98">
        <v>-0.29939402887521299</v>
      </c>
      <c r="AZ1177" s="98">
        <v>0.47246691301597799</v>
      </c>
      <c r="BA1177" s="98">
        <v>-0.38415404066472503</v>
      </c>
      <c r="BB1177" s="89">
        <v>2.1713190445443599E-2</v>
      </c>
      <c r="BC1177" s="99">
        <v>-38.1061348182266</v>
      </c>
      <c r="BD1177" s="86">
        <v>43843</v>
      </c>
      <c r="BE1177" s="86">
        <v>43908</v>
      </c>
      <c r="BF1177" s="95"/>
      <c r="BG1177" s="86"/>
      <c r="BH1177" s="3"/>
    </row>
    <row r="1178" spans="1:60" x14ac:dyDescent="0.25">
      <c r="A1178" s="3"/>
      <c r="B1178" s="81" t="s">
        <v>2159</v>
      </c>
      <c r="C1178" s="81" t="s">
        <v>5589</v>
      </c>
      <c r="D1178" s="81" t="s">
        <v>854</v>
      </c>
      <c r="E1178" s="82" t="s">
        <v>1162</v>
      </c>
      <c r="F1178" s="82" t="s">
        <v>1106</v>
      </c>
      <c r="G1178" s="83" t="s">
        <v>1120</v>
      </c>
      <c r="H1178" s="84" t="s">
        <v>1159</v>
      </c>
      <c r="I1178" s="85" t="s">
        <v>3480</v>
      </c>
      <c r="J1178" s="85" t="s">
        <v>5590</v>
      </c>
      <c r="K1178" s="3"/>
      <c r="L1178" s="86">
        <v>44029</v>
      </c>
      <c r="M1178" s="87">
        <v>597.96449999976903</v>
      </c>
      <c r="N1178" s="88">
        <v>597.96449999976903</v>
      </c>
      <c r="O1178" s="88">
        <v>768.86180000007198</v>
      </c>
      <c r="P1178" s="89">
        <f t="shared" si="18"/>
        <v>0.77772689448183407</v>
      </c>
      <c r="Q1178" s="86">
        <v>43850</v>
      </c>
      <c r="R1178" s="90">
        <v>676098.96299999999</v>
      </c>
      <c r="S1178" s="90">
        <v>724618.99883203104</v>
      </c>
      <c r="T1178" s="3"/>
      <c r="U1178" s="91">
        <v>3.21988949326624E-3</v>
      </c>
      <c r="V1178" s="92">
        <v>1.4947635594580799</v>
      </c>
      <c r="W1178" s="91">
        <v>-2.1962996643196701E-3</v>
      </c>
      <c r="X1178" s="92">
        <v>-0.21112035055921299</v>
      </c>
      <c r="Y1178" s="91">
        <v>-0.22023846471245601</v>
      </c>
      <c r="Z1178" s="92">
        <v>-3.8736905624100499</v>
      </c>
      <c r="AA1178" s="91">
        <v>-3.1300726082008602E-2</v>
      </c>
      <c r="AB1178" s="92">
        <v>17.767955752584399</v>
      </c>
      <c r="AC1178" s="91">
        <v>9.6267939390672796E-2</v>
      </c>
      <c r="AD1178" s="92">
        <v>34.9749898914597</v>
      </c>
      <c r="AE1178" s="91">
        <v>7.5735366341177696E-2</v>
      </c>
      <c r="AF1178" s="93">
        <v>28.412946328811799</v>
      </c>
      <c r="AG1178" s="91">
        <v>-2.1835466230186298E-2</v>
      </c>
      <c r="AH1178" s="92">
        <v>-3.0897765751433299</v>
      </c>
      <c r="AI1178" s="91">
        <v>-0.15662418649299101</v>
      </c>
      <c r="AJ1178" s="92">
        <v>-1.1790429693937801</v>
      </c>
      <c r="AK1178" s="91">
        <v>0.430845158047159</v>
      </c>
      <c r="AL1178" s="91">
        <v>3.0438398929618402E-2</v>
      </c>
      <c r="AM1178" s="92">
        <v>-25.0315947887138</v>
      </c>
      <c r="AN1178" s="3"/>
      <c r="AO1178" s="94">
        <v>3.4383427113425603E-2</v>
      </c>
      <c r="AP1178" s="94">
        <v>-6.9578264609881493E-2</v>
      </c>
      <c r="AQ1178" s="94">
        <v>9.9424003681633594E-2</v>
      </c>
      <c r="AR1178" s="94">
        <v>-0.21491405865701399</v>
      </c>
      <c r="AS1178" s="95">
        <v>7</v>
      </c>
      <c r="AT1178" s="95">
        <v>5</v>
      </c>
      <c r="AU1178" s="95">
        <v>4</v>
      </c>
      <c r="AV1178" s="96">
        <v>8</v>
      </c>
      <c r="AW1178" s="3"/>
      <c r="AX1178" s="97">
        <v>0.212306868314627</v>
      </c>
      <c r="AY1178" s="98">
        <v>-0.18101575983746401</v>
      </c>
      <c r="AZ1178" s="98">
        <v>0.57143032047861197</v>
      </c>
      <c r="BA1178" s="98">
        <v>-0.233272289965271</v>
      </c>
      <c r="BB1178" s="89">
        <v>2.17157136189053E-2</v>
      </c>
      <c r="BC1178" s="99">
        <v>-37.798899620247497</v>
      </c>
      <c r="BD1178" s="86">
        <v>43850</v>
      </c>
      <c r="BE1178" s="86">
        <v>43908</v>
      </c>
      <c r="BF1178" s="95"/>
      <c r="BG1178" s="86"/>
      <c r="BH1178" s="3"/>
    </row>
    <row r="1179" spans="1:60" x14ac:dyDescent="0.25">
      <c r="A1179" s="3"/>
      <c r="B1179" s="81" t="s">
        <v>2160</v>
      </c>
      <c r="C1179" s="81" t="s">
        <v>5591</v>
      </c>
      <c r="D1179" s="81" t="s">
        <v>854</v>
      </c>
      <c r="E1179" s="82" t="s">
        <v>1186</v>
      </c>
      <c r="F1179" s="82" t="s">
        <v>1106</v>
      </c>
      <c r="G1179" s="83" t="s">
        <v>1120</v>
      </c>
      <c r="H1179" s="84" t="s">
        <v>1159</v>
      </c>
      <c r="I1179" s="85" t="s">
        <v>3480</v>
      </c>
      <c r="J1179" s="85" t="s">
        <v>5592</v>
      </c>
      <c r="K1179" s="3"/>
      <c r="L1179" s="86">
        <v>44029</v>
      </c>
      <c r="M1179" s="87">
        <v>622.19259999971803</v>
      </c>
      <c r="N1179" s="88">
        <v>622.19259999971803</v>
      </c>
      <c r="O1179" s="88">
        <v>798.64180000033195</v>
      </c>
      <c r="P1179" s="89">
        <f t="shared" si="18"/>
        <v>0.77906340489498471</v>
      </c>
      <c r="Q1179" s="86">
        <v>43850</v>
      </c>
      <c r="R1179" s="90">
        <v>3028426.5750000002</v>
      </c>
      <c r="S1179" s="90">
        <v>3489556.3092695298</v>
      </c>
      <c r="T1179" s="3"/>
      <c r="U1179" s="91">
        <v>3.2294957491103599E-3</v>
      </c>
      <c r="V1179" s="92">
        <v>1.4957241850424901</v>
      </c>
      <c r="W1179" s="91">
        <v>-1.90926024879445E-3</v>
      </c>
      <c r="X1179" s="92">
        <v>-0.18241640900669201</v>
      </c>
      <c r="Y1179" s="91">
        <v>-0.218876006704813</v>
      </c>
      <c r="Z1179" s="92">
        <v>-3.73744476164575</v>
      </c>
      <c r="AA1179" s="91">
        <v>-2.7893932624465399E-2</v>
      </c>
      <c r="AB1179" s="92">
        <v>18.1086350983533</v>
      </c>
      <c r="AC1179" s="91">
        <v>0.103982279293705</v>
      </c>
      <c r="AD1179" s="92">
        <v>35.746423881791998</v>
      </c>
      <c r="AE1179" s="91">
        <v>8.7104260164778693E-2</v>
      </c>
      <c r="AF1179" s="93">
        <v>29.549835711164601</v>
      </c>
      <c r="AG1179" s="91">
        <v>-2.1675907029020901E-2</v>
      </c>
      <c r="AH1179" s="92">
        <v>-3.0738206550267901</v>
      </c>
      <c r="AI1179" s="91">
        <v>-0.15501273403700899</v>
      </c>
      <c r="AJ1179" s="92">
        <v>-1.0178977237956099</v>
      </c>
      <c r="AK1179" s="91">
        <v>0.48988913100794901</v>
      </c>
      <c r="AL1179" s="91">
        <v>3.39315679266292E-2</v>
      </c>
      <c r="AM1179" s="92">
        <v>-19.127197492634899</v>
      </c>
      <c r="AN1179" s="3"/>
      <c r="AO1179" s="94">
        <v>3.4393446152535E-2</v>
      </c>
      <c r="AP1179" s="94">
        <v>-6.9569341273599997E-2</v>
      </c>
      <c r="AQ1179" s="94">
        <v>9.9741148003959099E-2</v>
      </c>
      <c r="AR1179" s="94">
        <v>-0.21468065620312701</v>
      </c>
      <c r="AS1179" s="95">
        <v>7</v>
      </c>
      <c r="AT1179" s="95">
        <v>5</v>
      </c>
      <c r="AU1179" s="95">
        <v>4</v>
      </c>
      <c r="AV1179" s="96">
        <v>8</v>
      </c>
      <c r="AW1179" s="3"/>
      <c r="AX1179" s="97">
        <v>0.212307381293213</v>
      </c>
      <c r="AY1179" s="98">
        <v>-0.16592457360275101</v>
      </c>
      <c r="AZ1179" s="98">
        <v>0.58404364229045302</v>
      </c>
      <c r="BA1179" s="98">
        <v>-0.21394093588582999</v>
      </c>
      <c r="BB1179" s="89">
        <v>2.1716066747721901E-2</v>
      </c>
      <c r="BC1179" s="99">
        <v>-37.7643018434756</v>
      </c>
      <c r="BD1179" s="86">
        <v>43850</v>
      </c>
      <c r="BE1179" s="86">
        <v>43908</v>
      </c>
      <c r="BF1179" s="95"/>
      <c r="BG1179" s="86"/>
      <c r="BH1179" s="3"/>
    </row>
    <row r="1180" spans="1:60" x14ac:dyDescent="0.25">
      <c r="A1180" s="3"/>
      <c r="B1180" s="81" t="s">
        <v>2161</v>
      </c>
      <c r="C1180" s="81" t="s">
        <v>5593</v>
      </c>
      <c r="D1180" s="81" t="s">
        <v>854</v>
      </c>
      <c r="E1180" s="82" t="s">
        <v>1172</v>
      </c>
      <c r="F1180" s="82" t="s">
        <v>1106</v>
      </c>
      <c r="G1180" s="83" t="s">
        <v>1120</v>
      </c>
      <c r="H1180" s="84" t="s">
        <v>1159</v>
      </c>
      <c r="I1180" s="85" t="s">
        <v>3480</v>
      </c>
      <c r="J1180" s="85" t="s">
        <v>5594</v>
      </c>
      <c r="K1180" s="3"/>
      <c r="L1180" s="86">
        <v>44029</v>
      </c>
      <c r="M1180" s="87">
        <v>883.24220000021205</v>
      </c>
      <c r="N1180" s="88">
        <v>883.24220000021205</v>
      </c>
      <c r="O1180" s="88">
        <v>1145.9458000008001</v>
      </c>
      <c r="P1180" s="89">
        <f t="shared" si="18"/>
        <v>0.77075390476547445</v>
      </c>
      <c r="Q1180" s="86">
        <v>43843</v>
      </c>
      <c r="R1180" s="90">
        <v>11876.449000000001</v>
      </c>
      <c r="S1180" s="90">
        <v>28464.0009580078</v>
      </c>
      <c r="T1180" s="3"/>
      <c r="U1180" s="91">
        <v>3.1712189029349199E-3</v>
      </c>
      <c r="V1180" s="92">
        <v>1.48989650042495</v>
      </c>
      <c r="W1180" s="91">
        <v>-3.6470281402216599E-3</v>
      </c>
      <c r="X1180" s="92">
        <v>-0.35619319814941303</v>
      </c>
      <c r="Y1180" s="91">
        <v>-0.227090479473118</v>
      </c>
      <c r="Z1180" s="92">
        <v>-4.5588920384761904</v>
      </c>
      <c r="AA1180" s="91">
        <v>-4.8342679392590099E-2</v>
      </c>
      <c r="AB1180" s="92">
        <v>16.063760421529899</v>
      </c>
      <c r="AC1180" s="91">
        <v>5.8087447372599903E-2</v>
      </c>
      <c r="AD1180" s="92">
        <v>31.156940689659699</v>
      </c>
      <c r="AE1180" s="91">
        <v>2.0053039761478399E-2</v>
      </c>
      <c r="AF1180" s="93">
        <v>22.844713670841902</v>
      </c>
      <c r="AG1180" s="91">
        <v>-2.26413912614589E-2</v>
      </c>
      <c r="AH1180" s="92">
        <v>-3.1703690782706002</v>
      </c>
      <c r="AI1180" s="91">
        <v>-0.16472418206482001</v>
      </c>
      <c r="AJ1180" s="92">
        <v>-1.98904252657667</v>
      </c>
      <c r="AK1180" s="91">
        <v>-0.116757799999468</v>
      </c>
      <c r="AL1180" s="91">
        <v>-1.0337189087294999E-2</v>
      </c>
      <c r="AM1180" s="92">
        <v>-79.791890593361998</v>
      </c>
      <c r="AN1180" s="3"/>
      <c r="AO1180" s="94">
        <v>3.4333353858528398E-2</v>
      </c>
      <c r="AP1180" s="94">
        <v>-6.9623399067495498E-2</v>
      </c>
      <c r="AQ1180" s="94">
        <v>9.7826214445376494E-2</v>
      </c>
      <c r="AR1180" s="94">
        <v>-0.21609336575871599</v>
      </c>
      <c r="AS1180" s="95">
        <v>7</v>
      </c>
      <c r="AT1180" s="95">
        <v>5</v>
      </c>
      <c r="AU1180" s="95">
        <v>4</v>
      </c>
      <c r="AV1180" s="96">
        <v>8</v>
      </c>
      <c r="AW1180" s="3"/>
      <c r="AX1180" s="97">
        <v>0.212305569321907</v>
      </c>
      <c r="AY1180" s="98">
        <v>-0.25652961579999101</v>
      </c>
      <c r="AZ1180" s="98">
        <v>0.50830673422933603</v>
      </c>
      <c r="BA1180" s="98">
        <v>-0.32967681502805102</v>
      </c>
      <c r="BB1180" s="89">
        <v>2.1714063519793901E-2</v>
      </c>
      <c r="BC1180" s="99">
        <v>-37.993795169051701</v>
      </c>
      <c r="BD1180" s="86">
        <v>43843</v>
      </c>
      <c r="BE1180" s="86">
        <v>43908</v>
      </c>
      <c r="BF1180" s="95"/>
      <c r="BG1180" s="86"/>
      <c r="BH1180" s="3"/>
    </row>
    <row r="1181" spans="1:60" x14ac:dyDescent="0.25">
      <c r="A1181" s="3"/>
      <c r="B1181" s="81" t="s">
        <v>2162</v>
      </c>
      <c r="C1181" s="81" t="s">
        <v>5595</v>
      </c>
      <c r="D1181" s="81" t="s">
        <v>854</v>
      </c>
      <c r="E1181" s="82" t="s">
        <v>1197</v>
      </c>
      <c r="F1181" s="82" t="s">
        <v>1106</v>
      </c>
      <c r="G1181" s="83" t="s">
        <v>1120</v>
      </c>
      <c r="H1181" s="84" t="s">
        <v>1159</v>
      </c>
      <c r="I1181" s="85" t="s">
        <v>3480</v>
      </c>
      <c r="J1181" s="85" t="s">
        <v>5596</v>
      </c>
      <c r="K1181" s="3"/>
      <c r="L1181" s="86">
        <v>44029</v>
      </c>
      <c r="M1181" s="87">
        <v>491.73279999988199</v>
      </c>
      <c r="N1181" s="88">
        <v>491.73279999988199</v>
      </c>
      <c r="O1181" s="88">
        <v>637.34020000044302</v>
      </c>
      <c r="P1181" s="89">
        <f t="shared" si="18"/>
        <v>0.77153896772797348</v>
      </c>
      <c r="Q1181" s="86">
        <v>43843</v>
      </c>
      <c r="R1181" s="90">
        <v>1826683.5919999999</v>
      </c>
      <c r="S1181" s="90">
        <v>1854092.6025390599</v>
      </c>
      <c r="T1181" s="3"/>
      <c r="U1181" s="91">
        <v>3.1766160573170098E-3</v>
      </c>
      <c r="V1181" s="92">
        <v>1.4904362158631601</v>
      </c>
      <c r="W1181" s="91">
        <v>-3.4832190231100001E-3</v>
      </c>
      <c r="X1181" s="92">
        <v>-0.33981228643824601</v>
      </c>
      <c r="Y1181" s="91">
        <v>-0.22632028518361</v>
      </c>
      <c r="Z1181" s="92">
        <v>-4.4818726095254497</v>
      </c>
      <c r="AA1181" s="91">
        <v>-4.6432368795649402E-2</v>
      </c>
      <c r="AB1181" s="92">
        <v>16.2547914812458</v>
      </c>
      <c r="AC1181" s="91">
        <v>6.2333447616765597E-2</v>
      </c>
      <c r="AD1181" s="92">
        <v>31.581540714076301</v>
      </c>
      <c r="AE1181" s="91">
        <v>2.6195562255452401E-2</v>
      </c>
      <c r="AF1181" s="93">
        <v>23.458965920232</v>
      </c>
      <c r="AG1181" s="91">
        <v>-2.2550601051079901E-2</v>
      </c>
      <c r="AH1181" s="92">
        <v>-3.1612900572326899</v>
      </c>
      <c r="AI1181" s="91">
        <v>-0.16381372774310901</v>
      </c>
      <c r="AJ1181" s="92">
        <v>-1.89799709440558</v>
      </c>
      <c r="AK1181" s="91">
        <v>0.19358415457099901</v>
      </c>
      <c r="AL1181" s="91">
        <v>1.49206092373788E-2</v>
      </c>
      <c r="AM1181" s="92">
        <v>-48.757695136358997</v>
      </c>
      <c r="AN1181" s="3"/>
      <c r="AO1181" s="94">
        <v>3.43389498066244E-2</v>
      </c>
      <c r="AP1181" s="94">
        <v>-6.9618317818822106E-2</v>
      </c>
      <c r="AQ1181" s="94">
        <v>9.8006939655606404E-2</v>
      </c>
      <c r="AR1181" s="94">
        <v>-0.21596098665206201</v>
      </c>
      <c r="AS1181" s="95">
        <v>7</v>
      </c>
      <c r="AT1181" s="95">
        <v>5</v>
      </c>
      <c r="AU1181" s="95">
        <v>4</v>
      </c>
      <c r="AV1181" s="96">
        <v>8</v>
      </c>
      <c r="AW1181" s="3"/>
      <c r="AX1181" s="97">
        <v>0.21230564193450799</v>
      </c>
      <c r="AY1181" s="98">
        <v>-0.24806184622275401</v>
      </c>
      <c r="AZ1181" s="98">
        <v>0.51538580281521695</v>
      </c>
      <c r="BA1181" s="98">
        <v>-0.31889376012623</v>
      </c>
      <c r="BB1181" s="89">
        <v>2.1714241905720001E-2</v>
      </c>
      <c r="BC1181" s="99">
        <v>-37.9717300117482</v>
      </c>
      <c r="BD1181" s="86">
        <v>43843</v>
      </c>
      <c r="BE1181" s="86">
        <v>43908</v>
      </c>
      <c r="BF1181" s="95"/>
      <c r="BG1181" s="86"/>
      <c r="BH1181" s="3"/>
    </row>
    <row r="1182" spans="1:60" x14ac:dyDescent="0.25">
      <c r="A1182" s="3"/>
      <c r="B1182" s="81" t="s">
        <v>2163</v>
      </c>
      <c r="C1182" s="81" t="s">
        <v>5597</v>
      </c>
      <c r="D1182" s="81" t="s">
        <v>854</v>
      </c>
      <c r="E1182" s="82" t="s">
        <v>1198</v>
      </c>
      <c r="F1182" s="82" t="s">
        <v>1106</v>
      </c>
      <c r="G1182" s="83" t="s">
        <v>1120</v>
      </c>
      <c r="H1182" s="84" t="s">
        <v>1159</v>
      </c>
      <c r="I1182" s="85" t="s">
        <v>3480</v>
      </c>
      <c r="J1182" s="85" t="s">
        <v>5598</v>
      </c>
      <c r="K1182" s="3"/>
      <c r="L1182" s="86">
        <v>44029</v>
      </c>
      <c r="M1182" s="87">
        <v>569.93969999998797</v>
      </c>
      <c r="N1182" s="88">
        <v>569.93969999998797</v>
      </c>
      <c r="O1182" s="88">
        <v>734.23770000040497</v>
      </c>
      <c r="P1182" s="89">
        <f t="shared" si="18"/>
        <v>0.7762332280127725</v>
      </c>
      <c r="Q1182" s="86">
        <v>43843</v>
      </c>
      <c r="R1182" s="90">
        <v>198980.38800000001</v>
      </c>
      <c r="S1182" s="90">
        <v>247353.79247338901</v>
      </c>
      <c r="T1182" s="3"/>
      <c r="U1182" s="91">
        <v>3.2093775153043702E-3</v>
      </c>
      <c r="V1182" s="92">
        <v>1.4937123616618899</v>
      </c>
      <c r="W1182" s="91">
        <v>-2.50816979769297E-3</v>
      </c>
      <c r="X1182" s="92">
        <v>-0.242307363896543</v>
      </c>
      <c r="Y1182" s="91">
        <v>-0.2217144168081</v>
      </c>
      <c r="Z1182" s="92">
        <v>-4.0212857719743598</v>
      </c>
      <c r="AA1182" s="91">
        <v>-3.4984987349162097E-2</v>
      </c>
      <c r="AB1182" s="92">
        <v>17.399529625894498</v>
      </c>
      <c r="AC1182" s="91">
        <v>8.7958952501212495E-2</v>
      </c>
      <c r="AD1182" s="92">
        <v>34.144091202528202</v>
      </c>
      <c r="AE1182" s="91">
        <v>6.3532645508530494E-2</v>
      </c>
      <c r="AF1182" s="93">
        <v>27.192674245539799</v>
      </c>
      <c r="AG1182" s="91">
        <v>-2.2008341607033799E-2</v>
      </c>
      <c r="AH1182" s="92">
        <v>-3.10706411282808</v>
      </c>
      <c r="AI1182" s="91">
        <v>-0.15836940298962901</v>
      </c>
      <c r="AJ1182" s="92">
        <v>-1.3535646190575801</v>
      </c>
      <c r="AK1182" s="91">
        <v>0.36942189865279901</v>
      </c>
      <c r="AL1182" s="91">
        <v>2.6661392445021199E-2</v>
      </c>
      <c r="AM1182" s="92">
        <v>-31.173920728149799</v>
      </c>
      <c r="AN1182" s="3"/>
      <c r="AO1182" s="94">
        <v>3.4372772437564002E-2</v>
      </c>
      <c r="AP1182" s="94">
        <v>-6.9587987221020706E-2</v>
      </c>
      <c r="AQ1182" s="94">
        <v>9.9081613823800596E-2</v>
      </c>
      <c r="AR1182" s="94">
        <v>-0.215167377765174</v>
      </c>
      <c r="AS1182" s="95">
        <v>7</v>
      </c>
      <c r="AT1182" s="95">
        <v>5</v>
      </c>
      <c r="AU1182" s="95">
        <v>4</v>
      </c>
      <c r="AV1182" s="96">
        <v>8</v>
      </c>
      <c r="AW1182" s="3"/>
      <c r="AX1182" s="97">
        <v>0.21230643654154799</v>
      </c>
      <c r="AY1182" s="98">
        <v>-0.197337083375032</v>
      </c>
      <c r="AZ1182" s="98">
        <v>0.55778904106773597</v>
      </c>
      <c r="BA1182" s="98">
        <v>-0.25415518267436699</v>
      </c>
      <c r="BB1182" s="89">
        <v>2.1715343981304602E-2</v>
      </c>
      <c r="BC1182" s="99">
        <v>-37.840089115547002</v>
      </c>
      <c r="BD1182" s="86">
        <v>43843</v>
      </c>
      <c r="BE1182" s="86">
        <v>43908</v>
      </c>
      <c r="BF1182" s="95"/>
      <c r="BG1182" s="86"/>
      <c r="BH1182" s="3"/>
    </row>
    <row r="1183" spans="1:60" x14ac:dyDescent="0.25">
      <c r="A1183" s="3"/>
      <c r="B1183" s="81" t="s">
        <v>284</v>
      </c>
      <c r="C1183" s="81" t="s">
        <v>5599</v>
      </c>
      <c r="D1183" s="81" t="s">
        <v>854</v>
      </c>
      <c r="E1183" s="82" t="s">
        <v>1199</v>
      </c>
      <c r="F1183" s="82" t="s">
        <v>1106</v>
      </c>
      <c r="G1183" s="83" t="s">
        <v>1120</v>
      </c>
      <c r="H1183" s="84" t="s">
        <v>1159</v>
      </c>
      <c r="I1183" s="85" t="s">
        <v>3480</v>
      </c>
      <c r="J1183" s="85" t="s">
        <v>5600</v>
      </c>
      <c r="K1183" s="3"/>
      <c r="L1183" s="86">
        <v>44029</v>
      </c>
      <c r="M1183" s="87">
        <v>932.417299999855</v>
      </c>
      <c r="N1183" s="88">
        <v>932.417299999855</v>
      </c>
      <c r="O1183" s="88">
        <v>1446.97809999995</v>
      </c>
      <c r="P1183" s="89">
        <f t="shared" si="18"/>
        <v>0.64438936567173144</v>
      </c>
      <c r="Q1183" s="86">
        <v>43850</v>
      </c>
      <c r="R1183" s="90">
        <v>0</v>
      </c>
      <c r="S1183" s="90">
        <v>45319.201190856897</v>
      </c>
      <c r="T1183" s="3"/>
      <c r="U1183" s="91">
        <v>0</v>
      </c>
      <c r="V1183" s="92">
        <v>1.17277461013146</v>
      </c>
      <c r="W1183" s="91">
        <v>0</v>
      </c>
      <c r="X1183" s="92">
        <v>8.5096158727537806E-3</v>
      </c>
      <c r="Y1183" s="91">
        <v>-0.35388771658297602</v>
      </c>
      <c r="Z1183" s="92">
        <v>-17.238615749461999</v>
      </c>
      <c r="AA1183" s="91">
        <v>-0.179995119109808</v>
      </c>
      <c r="AB1183" s="92">
        <v>2.8985164498153599</v>
      </c>
      <c r="AC1183" s="91">
        <v>-0.16086580770672301</v>
      </c>
      <c r="AD1183" s="92">
        <v>9.2616151817201207</v>
      </c>
      <c r="AE1183" s="91">
        <v>-0.15462718789698601</v>
      </c>
      <c r="AF1183" s="93">
        <v>5.3766909049882097</v>
      </c>
      <c r="AG1183" s="91">
        <v>0</v>
      </c>
      <c r="AH1183" s="92">
        <v>-0.90622995212470403</v>
      </c>
      <c r="AI1183" s="91">
        <v>-0.300948889546853</v>
      </c>
      <c r="AJ1183" s="92">
        <v>-15.61151327478</v>
      </c>
      <c r="AK1183" s="91">
        <v>-6.7582700000493795E-2</v>
      </c>
      <c r="AL1183" s="91">
        <v>-7.3509465873939899E-3</v>
      </c>
      <c r="AM1183" s="92">
        <v>10.3370459000871</v>
      </c>
      <c r="AN1183" s="3"/>
      <c r="AO1183" s="94">
        <v>2.5795927196668299E-2</v>
      </c>
      <c r="AP1183" s="94">
        <v>-6.9560415614469101E-2</v>
      </c>
      <c r="AQ1183" s="94">
        <v>9.5121527587325505E-2</v>
      </c>
      <c r="AR1183" s="94">
        <v>-0.25616407484369103</v>
      </c>
      <c r="AS1183" s="95">
        <v>3</v>
      </c>
      <c r="AT1183" s="95">
        <v>3</v>
      </c>
      <c r="AU1183" s="95">
        <v>5</v>
      </c>
      <c r="AV1183" s="96">
        <v>7</v>
      </c>
      <c r="AW1183" s="3"/>
      <c r="AX1183" s="97">
        <v>0.169943101561221</v>
      </c>
      <c r="AY1183" s="98">
        <v>-1.1311160306322601</v>
      </c>
      <c r="AZ1183" s="98">
        <v>-3.2488881330493803E-2</v>
      </c>
      <c r="BA1183" s="98">
        <v>-1.31303813180239</v>
      </c>
      <c r="BB1183" s="89">
        <v>1.72622804981074E-2</v>
      </c>
      <c r="BC1183" s="99">
        <v>-37.729651886213098</v>
      </c>
      <c r="BD1183" s="86">
        <v>43850</v>
      </c>
      <c r="BE1183" s="86">
        <v>43908</v>
      </c>
      <c r="BF1183" s="95"/>
      <c r="BG1183" s="86"/>
      <c r="BH1183" s="3"/>
    </row>
    <row r="1184" spans="1:60" x14ac:dyDescent="0.25">
      <c r="A1184" s="3"/>
      <c r="B1184" s="81" t="s">
        <v>285</v>
      </c>
      <c r="C1184" s="81" t="s">
        <v>5601</v>
      </c>
      <c r="D1184" s="81" t="s">
        <v>854</v>
      </c>
      <c r="E1184" s="82" t="s">
        <v>1178</v>
      </c>
      <c r="F1184" s="82" t="s">
        <v>1106</v>
      </c>
      <c r="G1184" s="83" t="s">
        <v>1120</v>
      </c>
      <c r="H1184" s="84" t="s">
        <v>1159</v>
      </c>
      <c r="I1184" s="85" t="s">
        <v>3480</v>
      </c>
      <c r="J1184" s="85" t="s">
        <v>5602</v>
      </c>
      <c r="K1184" s="3"/>
      <c r="L1184" s="86">
        <v>44029</v>
      </c>
      <c r="M1184" s="87">
        <v>1191.3622999992201</v>
      </c>
      <c r="N1184" s="88">
        <v>1191.3622999992201</v>
      </c>
      <c r="O1184" s="88">
        <v>1516.9008000008801</v>
      </c>
      <c r="P1184" s="89">
        <f t="shared" si="18"/>
        <v>0.78539236052781358</v>
      </c>
      <c r="Q1184" s="86">
        <v>43850</v>
      </c>
      <c r="R1184" s="90">
        <v>2110215.7799999998</v>
      </c>
      <c r="S1184" s="90">
        <v>1381292.2610917999</v>
      </c>
      <c r="T1184" s="3"/>
      <c r="U1184" s="91">
        <v>3.2748520279710599E-3</v>
      </c>
      <c r="V1184" s="92">
        <v>1.50025981292856</v>
      </c>
      <c r="W1184" s="91">
        <v>-5.54938585082709E-4</v>
      </c>
      <c r="X1184" s="92">
        <v>-4.69842426355171E-2</v>
      </c>
      <c r="Y1184" s="91">
        <v>-0.21242346436251</v>
      </c>
      <c r="Z1184" s="92">
        <v>-3.09219052741537</v>
      </c>
      <c r="AA1184" s="91">
        <v>-1.16767524896204E-2</v>
      </c>
      <c r="AB1184" s="92">
        <v>19.7303531118378</v>
      </c>
      <c r="AC1184" s="91">
        <v>0.14107446373789601</v>
      </c>
      <c r="AD1184" s="92">
        <v>39.455642326211098</v>
      </c>
      <c r="AE1184" s="91"/>
      <c r="AF1184" s="93"/>
      <c r="AG1184" s="91">
        <v>-2.09237532371844E-2</v>
      </c>
      <c r="AH1184" s="92">
        <v>-2.9986052758431501</v>
      </c>
      <c r="AI1184" s="91">
        <v>-0.14737771346335601</v>
      </c>
      <c r="AJ1184" s="92">
        <v>-0.25439566643035499</v>
      </c>
      <c r="AK1184" s="91">
        <v>0.20476835992478301</v>
      </c>
      <c r="AL1184" s="91">
        <v>8.2526844415115194E-2</v>
      </c>
      <c r="AM1184" s="92">
        <v>49.310559025441798</v>
      </c>
      <c r="AN1184" s="3"/>
      <c r="AO1184" s="94">
        <v>3.4440211313267403E-2</v>
      </c>
      <c r="AP1184" s="94">
        <v>-6.9527262521660305E-2</v>
      </c>
      <c r="AQ1184" s="94">
        <v>0.101233713288821</v>
      </c>
      <c r="AR1184" s="94">
        <v>-0.213579338417621</v>
      </c>
      <c r="AS1184" s="95">
        <v>7</v>
      </c>
      <c r="AT1184" s="95">
        <v>5</v>
      </c>
      <c r="AU1184" s="95">
        <v>4</v>
      </c>
      <c r="AV1184" s="96">
        <v>8</v>
      </c>
      <c r="AW1184" s="3"/>
      <c r="AX1184" s="97">
        <v>0.212310445594485</v>
      </c>
      <c r="AY1184" s="98">
        <v>-9.4122042812386994E-2</v>
      </c>
      <c r="AZ1184" s="98">
        <v>0.64404499933516501</v>
      </c>
      <c r="BA1184" s="98">
        <v>-0.121671191216933</v>
      </c>
      <c r="BB1184" s="89">
        <v>2.1717798877361898E-2</v>
      </c>
      <c r="BC1184" s="99">
        <v>-37.600922881742001</v>
      </c>
      <c r="BD1184" s="86">
        <v>43850</v>
      </c>
      <c r="BE1184" s="86">
        <v>43908</v>
      </c>
      <c r="BF1184" s="95"/>
      <c r="BG1184" s="86"/>
      <c r="BH1184" s="3"/>
    </row>
    <row r="1185" spans="1:60" x14ac:dyDescent="0.25">
      <c r="A1185" s="3"/>
      <c r="B1185" s="81" t="s">
        <v>2164</v>
      </c>
      <c r="C1185" s="81" t="s">
        <v>5603</v>
      </c>
      <c r="D1185" s="81" t="s">
        <v>854</v>
      </c>
      <c r="E1185" s="82" t="s">
        <v>1200</v>
      </c>
      <c r="F1185" s="82" t="s">
        <v>1106</v>
      </c>
      <c r="G1185" s="83" t="s">
        <v>1120</v>
      </c>
      <c r="H1185" s="84" t="s">
        <v>1159</v>
      </c>
      <c r="I1185" s="85" t="s">
        <v>3480</v>
      </c>
      <c r="J1185" s="85" t="s">
        <v>5604</v>
      </c>
      <c r="K1185" s="3"/>
      <c r="L1185" s="86">
        <v>44029</v>
      </c>
      <c r="M1185" s="87">
        <v>1004.3394999997701</v>
      </c>
      <c r="N1185" s="88">
        <v>1004.3394999997701</v>
      </c>
      <c r="O1185" s="88">
        <v>1289.16330000013</v>
      </c>
      <c r="P1185" s="89">
        <f t="shared" si="18"/>
        <v>0.77906305585930713</v>
      </c>
      <c r="Q1185" s="86">
        <v>43850</v>
      </c>
      <c r="R1185" s="90">
        <v>17987.064999999999</v>
      </c>
      <c r="S1185" s="90">
        <v>18301.497106872601</v>
      </c>
      <c r="T1185" s="3"/>
      <c r="U1185" s="91">
        <v>3.2295268520101698E-3</v>
      </c>
      <c r="V1185" s="92">
        <v>1.4957272953324701</v>
      </c>
      <c r="W1185" s="91">
        <v>-1.90934596685111E-3</v>
      </c>
      <c r="X1185" s="92">
        <v>-0.182424980812357</v>
      </c>
      <c r="Y1185" s="91">
        <v>-0.218876347692567</v>
      </c>
      <c r="Z1185" s="92">
        <v>-3.7374788604211102</v>
      </c>
      <c r="AA1185" s="91">
        <v>-2.78949211515283E-2</v>
      </c>
      <c r="AB1185" s="92">
        <v>18.108536245650601</v>
      </c>
      <c r="AC1185" s="91">
        <v>0.103982170780073</v>
      </c>
      <c r="AD1185" s="92">
        <v>35.746413030428798</v>
      </c>
      <c r="AE1185" s="91">
        <v>8.7102928891981707E-2</v>
      </c>
      <c r="AF1185" s="93">
        <v>29.549702583899499</v>
      </c>
      <c r="AG1185" s="91">
        <v>-2.1675803535799801E-2</v>
      </c>
      <c r="AH1185" s="92">
        <v>-3.0738103057046802</v>
      </c>
      <c r="AI1185" s="91">
        <v>-0.15501318373208101</v>
      </c>
      <c r="AJ1185" s="92">
        <v>-1.01794269330276</v>
      </c>
      <c r="AK1185" s="91">
        <v>0.114088342632458</v>
      </c>
      <c r="AL1185" s="91">
        <v>1.22945253697253E-2</v>
      </c>
      <c r="AM1185" s="92">
        <v>15.444616348686401</v>
      </c>
      <c r="AN1185" s="3"/>
      <c r="AO1185" s="94">
        <v>3.4393492058370598E-2</v>
      </c>
      <c r="AP1185" s="94">
        <v>-6.9569310510851204E-2</v>
      </c>
      <c r="AQ1185" s="94">
        <v>9.9741227402846605E-2</v>
      </c>
      <c r="AR1185" s="94">
        <v>-0.21468070225557301</v>
      </c>
      <c r="AS1185" s="95">
        <v>7</v>
      </c>
      <c r="AT1185" s="95">
        <v>5</v>
      </c>
      <c r="AU1185" s="95">
        <v>4</v>
      </c>
      <c r="AV1185" s="96">
        <v>8</v>
      </c>
      <c r="AW1185" s="3"/>
      <c r="AX1185" s="97">
        <v>0.212307309432654</v>
      </c>
      <c r="AY1185" s="98">
        <v>-0.165929441499202</v>
      </c>
      <c r="AZ1185" s="98">
        <v>0.584039295352341</v>
      </c>
      <c r="BA1185" s="98">
        <v>-0.21394718648843999</v>
      </c>
      <c r="BB1185" s="89">
        <v>2.171605946809E-2</v>
      </c>
      <c r="BC1185" s="99">
        <v>-37.764292545441997</v>
      </c>
      <c r="BD1185" s="86">
        <v>43850</v>
      </c>
      <c r="BE1185" s="86">
        <v>43908</v>
      </c>
      <c r="BF1185" s="95"/>
      <c r="BG1185" s="86"/>
      <c r="BH1185" s="3"/>
    </row>
    <row r="1186" spans="1:60" x14ac:dyDescent="0.25">
      <c r="A1186" s="3"/>
      <c r="B1186" s="81" t="s">
        <v>2165</v>
      </c>
      <c r="C1186" s="81" t="s">
        <v>5605</v>
      </c>
      <c r="D1186" s="81" t="s">
        <v>854</v>
      </c>
      <c r="E1186" s="82" t="s">
        <v>1201</v>
      </c>
      <c r="F1186" s="82" t="s">
        <v>1106</v>
      </c>
      <c r="G1186" s="83" t="s">
        <v>1120</v>
      </c>
      <c r="H1186" s="84" t="s">
        <v>1159</v>
      </c>
      <c r="I1186" s="85" t="s">
        <v>3480</v>
      </c>
      <c r="J1186" s="85" t="s">
        <v>5606</v>
      </c>
      <c r="K1186" s="3"/>
      <c r="L1186" s="86">
        <v>44029</v>
      </c>
      <c r="M1186" s="87">
        <v>1370.0401000008001</v>
      </c>
      <c r="N1186" s="88">
        <v>1370.0401000008001</v>
      </c>
      <c r="O1186" s="88">
        <v>1756.8507000003001</v>
      </c>
      <c r="P1186" s="89">
        <f t="shared" si="18"/>
        <v>0.77982727843667421</v>
      </c>
      <c r="Q1186" s="86">
        <v>43850</v>
      </c>
      <c r="R1186" s="90">
        <v>23271.395</v>
      </c>
      <c r="S1186" s="90">
        <v>25392.013393127399</v>
      </c>
      <c r="T1186" s="3"/>
      <c r="U1186" s="91">
        <v>3.2350086839869601E-3</v>
      </c>
      <c r="V1186" s="92">
        <v>1.49627547853015</v>
      </c>
      <c r="W1186" s="91">
        <v>-1.7455098250138701E-3</v>
      </c>
      <c r="X1186" s="92">
        <v>-0.166041366628633</v>
      </c>
      <c r="Y1186" s="91">
        <v>-0.21809723195649</v>
      </c>
      <c r="Z1186" s="92">
        <v>-3.6595672868134002</v>
      </c>
      <c r="AA1186" s="91">
        <v>-2.5942722984837002E-2</v>
      </c>
      <c r="AB1186" s="92">
        <v>18.3037560623197</v>
      </c>
      <c r="AC1186" s="91">
        <v>0.10841377121149</v>
      </c>
      <c r="AD1186" s="92">
        <v>36.189573073526802</v>
      </c>
      <c r="AE1186" s="91">
        <v>9.3652030705998202E-2</v>
      </c>
      <c r="AF1186" s="93">
        <v>30.204612765286601</v>
      </c>
      <c r="AG1186" s="91">
        <v>-2.15848490342978E-2</v>
      </c>
      <c r="AH1186" s="92">
        <v>-3.0647148555544801</v>
      </c>
      <c r="AI1186" s="91">
        <v>-0.15409159783754101</v>
      </c>
      <c r="AJ1186" s="92">
        <v>-0.92578410384885501</v>
      </c>
      <c r="AK1186" s="91">
        <v>0.133294813467801</v>
      </c>
      <c r="AL1186" s="91">
        <v>1.4253474402721599E-2</v>
      </c>
      <c r="AM1186" s="92">
        <v>17.365263432206099</v>
      </c>
      <c r="AN1186" s="3"/>
      <c r="AO1186" s="94">
        <v>3.43991238696617E-2</v>
      </c>
      <c r="AP1186" s="94">
        <v>-6.9564181837486097E-2</v>
      </c>
      <c r="AQ1186" s="94">
        <v>9.9921890072437194E-2</v>
      </c>
      <c r="AR1186" s="94">
        <v>-0.214547204240225</v>
      </c>
      <c r="AS1186" s="95">
        <v>7</v>
      </c>
      <c r="AT1186" s="95">
        <v>5</v>
      </c>
      <c r="AU1186" s="95">
        <v>4</v>
      </c>
      <c r="AV1186" s="96">
        <v>8</v>
      </c>
      <c r="AW1186" s="3"/>
      <c r="AX1186" s="97">
        <v>0.21230760041653399</v>
      </c>
      <c r="AY1186" s="98">
        <v>-0.157284475052165</v>
      </c>
      <c r="AZ1186" s="98">
        <v>0.59126473564174398</v>
      </c>
      <c r="BA1186" s="98">
        <v>-0.202863547481684</v>
      </c>
      <c r="BB1186" s="89">
        <v>2.1716261155852401E-2</v>
      </c>
      <c r="BC1186" s="99">
        <v>-37.744522058695999</v>
      </c>
      <c r="BD1186" s="86">
        <v>43850</v>
      </c>
      <c r="BE1186" s="86">
        <v>43908</v>
      </c>
      <c r="BF1186" s="95"/>
      <c r="BG1186" s="86"/>
      <c r="BH1186" s="3"/>
    </row>
    <row r="1187" spans="1:60" x14ac:dyDescent="0.25">
      <c r="A1187" s="3"/>
      <c r="B1187" s="81" t="s">
        <v>2166</v>
      </c>
      <c r="C1187" s="81" t="s">
        <v>5607</v>
      </c>
      <c r="D1187" s="81" t="s">
        <v>854</v>
      </c>
      <c r="E1187" s="82" t="s">
        <v>1202</v>
      </c>
      <c r="F1187" s="82" t="s">
        <v>1106</v>
      </c>
      <c r="G1187" s="83" t="s">
        <v>1120</v>
      </c>
      <c r="H1187" s="84" t="s">
        <v>1159</v>
      </c>
      <c r="I1187" s="85" t="s">
        <v>3480</v>
      </c>
      <c r="J1187" s="85" t="s">
        <v>5608</v>
      </c>
      <c r="K1187" s="3"/>
      <c r="L1187" s="86">
        <v>44029</v>
      </c>
      <c r="M1187" s="87">
        <v>1122.1440999992201</v>
      </c>
      <c r="N1187" s="88">
        <v>1122.1440999992201</v>
      </c>
      <c r="O1187" s="88">
        <v>1437.55489999987</v>
      </c>
      <c r="P1187" s="89">
        <f t="shared" si="18"/>
        <v>0.78059217077505805</v>
      </c>
      <c r="Q1187" s="86">
        <v>43850</v>
      </c>
      <c r="R1187" s="90">
        <v>69989.691000000006</v>
      </c>
      <c r="S1187" s="90">
        <v>66810.359721374494</v>
      </c>
      <c r="T1187" s="3"/>
      <c r="U1187" s="91">
        <v>3.2404438861704001E-3</v>
      </c>
      <c r="V1187" s="92">
        <v>1.4968189987484899</v>
      </c>
      <c r="W1187" s="91">
        <v>-1.5810718396096499E-3</v>
      </c>
      <c r="X1187" s="92">
        <v>-0.14959756808821101</v>
      </c>
      <c r="Y1187" s="91">
        <v>-0.21731750704377201</v>
      </c>
      <c r="Z1187" s="92">
        <v>-3.5815947955416001</v>
      </c>
      <c r="AA1187" s="91">
        <v>-2.39884487082236E-2</v>
      </c>
      <c r="AB1187" s="92">
        <v>18.4991834899702</v>
      </c>
      <c r="AC1187" s="91">
        <v>0.112861830755719</v>
      </c>
      <c r="AD1187" s="92">
        <v>36.634379027993397</v>
      </c>
      <c r="AE1187" s="91">
        <v>0.10023857011590701</v>
      </c>
      <c r="AF1187" s="93">
        <v>30.863266706292102</v>
      </c>
      <c r="AG1187" s="91">
        <v>-2.1493680333151102E-2</v>
      </c>
      <c r="AH1187" s="92">
        <v>-3.0555979854398201</v>
      </c>
      <c r="AI1187" s="91">
        <v>-0.153169159302779</v>
      </c>
      <c r="AJ1187" s="92">
        <v>-0.83354025037260704</v>
      </c>
      <c r="AK1187" s="91">
        <v>0.15282065770050399</v>
      </c>
      <c r="AL1187" s="91">
        <v>1.62150438936806E-2</v>
      </c>
      <c r="AM1187" s="92">
        <v>19.317847855476401</v>
      </c>
      <c r="AN1187" s="3"/>
      <c r="AO1187" s="94">
        <v>3.4404800626362003E-2</v>
      </c>
      <c r="AP1187" s="94">
        <v>-6.9559126727690504E-2</v>
      </c>
      <c r="AQ1187" s="94">
        <v>0.10010257643080001</v>
      </c>
      <c r="AR1187" s="94">
        <v>-0.21441391442378499</v>
      </c>
      <c r="AS1187" s="95">
        <v>7</v>
      </c>
      <c r="AT1187" s="95">
        <v>5</v>
      </c>
      <c r="AU1187" s="95">
        <v>4</v>
      </c>
      <c r="AV1187" s="96">
        <v>8</v>
      </c>
      <c r="AW1187" s="3"/>
      <c r="AX1187" s="97">
        <v>0.21230788996821501</v>
      </c>
      <c r="AY1187" s="98">
        <v>-0.14862971346860801</v>
      </c>
      <c r="AZ1187" s="98">
        <v>0.598497249715365</v>
      </c>
      <c r="BA1187" s="98">
        <v>-0.19176027425328401</v>
      </c>
      <c r="BB1187" s="89">
        <v>2.17164622484779E-2</v>
      </c>
      <c r="BC1187" s="99">
        <v>-37.7247296781279</v>
      </c>
      <c r="BD1187" s="86">
        <v>43850</v>
      </c>
      <c r="BE1187" s="86">
        <v>43908</v>
      </c>
      <c r="BF1187" s="95"/>
      <c r="BG1187" s="86"/>
      <c r="BH1187" s="3"/>
    </row>
    <row r="1188" spans="1:60" x14ac:dyDescent="0.25">
      <c r="A1188" s="3"/>
      <c r="B1188" s="81" t="s">
        <v>2167</v>
      </c>
      <c r="C1188" s="81" t="s">
        <v>5609</v>
      </c>
      <c r="D1188" s="81" t="s">
        <v>854</v>
      </c>
      <c r="E1188" s="82" t="s">
        <v>1203</v>
      </c>
      <c r="F1188" s="82" t="s">
        <v>1106</v>
      </c>
      <c r="G1188" s="83" t="s">
        <v>1120</v>
      </c>
      <c r="H1188" s="84" t="s">
        <v>1159</v>
      </c>
      <c r="I1188" s="85" t="s">
        <v>3480</v>
      </c>
      <c r="J1188" s="85" t="s">
        <v>5610</v>
      </c>
      <c r="K1188" s="3"/>
      <c r="L1188" s="86">
        <v>44029</v>
      </c>
      <c r="M1188" s="87">
        <v>1077.7749000005399</v>
      </c>
      <c r="N1188" s="88">
        <v>1077.7749000005399</v>
      </c>
      <c r="O1188" s="88">
        <v>1379.36050000042</v>
      </c>
      <c r="P1188" s="89">
        <f t="shared" si="18"/>
        <v>0.78135839035568422</v>
      </c>
      <c r="Q1188" s="86">
        <v>43850</v>
      </c>
      <c r="R1188" s="90">
        <v>270501.799</v>
      </c>
      <c r="S1188" s="90">
        <v>294322.81879003899</v>
      </c>
      <c r="T1188" s="3"/>
      <c r="U1188" s="91">
        <v>3.2459644444315901E-3</v>
      </c>
      <c r="V1188" s="92">
        <v>1.4973710545746099</v>
      </c>
      <c r="W1188" s="91">
        <v>-1.41702391101717E-3</v>
      </c>
      <c r="X1188" s="92">
        <v>-0.133192775228963</v>
      </c>
      <c r="Y1188" s="91">
        <v>-0.216536352890253</v>
      </c>
      <c r="Z1188" s="92">
        <v>-3.50347938018967</v>
      </c>
      <c r="AA1188" s="91">
        <v>-2.20291742989502E-2</v>
      </c>
      <c r="AB1188" s="92">
        <v>18.6951109309157</v>
      </c>
      <c r="AC1188" s="91">
        <v>0.117327743455535</v>
      </c>
      <c r="AD1188" s="92">
        <v>37.080970297975</v>
      </c>
      <c r="AE1188" s="91">
        <v>0.10686644951973</v>
      </c>
      <c r="AF1188" s="93">
        <v>31.5260546466743</v>
      </c>
      <c r="AG1188" s="91">
        <v>-2.14023509224717E-2</v>
      </c>
      <c r="AH1188" s="92">
        <v>-3.0464650443718702</v>
      </c>
      <c r="AI1188" s="91">
        <v>-0.152245018063695</v>
      </c>
      <c r="AJ1188" s="92">
        <v>-0.74112612646422305</v>
      </c>
      <c r="AK1188" s="91">
        <v>0.17269264248345301</v>
      </c>
      <c r="AL1188" s="91">
        <v>1.8181362043833402E-2</v>
      </c>
      <c r="AM1188" s="92">
        <v>21.305046333785899</v>
      </c>
      <c r="AN1188" s="3"/>
      <c r="AO1188" s="94">
        <v>3.4410408559779199E-2</v>
      </c>
      <c r="AP1188" s="94">
        <v>-6.9554029162682093E-2</v>
      </c>
      <c r="AQ1188" s="94">
        <v>0.100283149417082</v>
      </c>
      <c r="AR1188" s="94">
        <v>-0.214280628785782</v>
      </c>
      <c r="AS1188" s="95">
        <v>7</v>
      </c>
      <c r="AT1188" s="95">
        <v>5</v>
      </c>
      <c r="AU1188" s="95">
        <v>4</v>
      </c>
      <c r="AV1188" s="96">
        <v>8</v>
      </c>
      <c r="AW1188" s="3"/>
      <c r="AX1188" s="97">
        <v>0.212308184640424</v>
      </c>
      <c r="AY1188" s="98">
        <v>-0.139952644489995</v>
      </c>
      <c r="AZ1188" s="98">
        <v>0.60574832955080604</v>
      </c>
      <c r="BA1188" s="98">
        <v>-0.180621363356749</v>
      </c>
      <c r="BB1188" s="89">
        <v>2.17166643997189E-2</v>
      </c>
      <c r="BC1188" s="99">
        <v>-37.704936454247203</v>
      </c>
      <c r="BD1188" s="86">
        <v>43850</v>
      </c>
      <c r="BE1188" s="86">
        <v>43908</v>
      </c>
      <c r="BF1188" s="95"/>
      <c r="BG1188" s="86"/>
      <c r="BH1188" s="3"/>
    </row>
    <row r="1189" spans="1:60" x14ac:dyDescent="0.25">
      <c r="A1189" s="3"/>
      <c r="B1189" s="81" t="s">
        <v>286</v>
      </c>
      <c r="C1189" s="81" t="s">
        <v>5611</v>
      </c>
      <c r="D1189" s="81" t="s">
        <v>855</v>
      </c>
      <c r="E1189" s="82" t="s">
        <v>1161</v>
      </c>
      <c r="F1189" s="82" t="s">
        <v>1102</v>
      </c>
      <c r="G1189" s="83" t="s">
        <v>1122</v>
      </c>
      <c r="H1189" s="84" t="s">
        <v>1129</v>
      </c>
      <c r="I1189" s="85" t="s">
        <v>3651</v>
      </c>
      <c r="J1189" s="85" t="s">
        <v>5612</v>
      </c>
      <c r="K1189" s="3"/>
      <c r="L1189" s="86">
        <v>44029</v>
      </c>
      <c r="M1189" s="87">
        <v>68786.313750028596</v>
      </c>
      <c r="N1189" s="88">
        <v>68786.313750028596</v>
      </c>
      <c r="O1189" s="88">
        <v>75640.570611953706</v>
      </c>
      <c r="P1189" s="89">
        <f t="shared" si="18"/>
        <v>0.90938385569447422</v>
      </c>
      <c r="Q1189" s="86">
        <v>43882</v>
      </c>
      <c r="R1189" s="90">
        <v>579551.68687500001</v>
      </c>
      <c r="S1189" s="90">
        <v>337769.38953759801</v>
      </c>
      <c r="T1189" s="3"/>
      <c r="U1189" s="91">
        <v>2.8207743616803799E-3</v>
      </c>
      <c r="V1189" s="92">
        <v>1.4548520462994901</v>
      </c>
      <c r="W1189" s="91">
        <v>5.2628836388976197E-2</v>
      </c>
      <c r="X1189" s="92">
        <v>5.2713932547703699</v>
      </c>
      <c r="Y1189" s="91">
        <v>-5.6001642474293498E-2</v>
      </c>
      <c r="Z1189" s="92">
        <v>12.549991661406199</v>
      </c>
      <c r="AA1189" s="91">
        <v>0.14695707709688599</v>
      </c>
      <c r="AB1189" s="92">
        <v>35.593736070499297</v>
      </c>
      <c r="AC1189" s="91">
        <v>0.122305288017815</v>
      </c>
      <c r="AD1189" s="92">
        <v>37.578724754159303</v>
      </c>
      <c r="AE1189" s="91">
        <v>0.106300462013751</v>
      </c>
      <c r="AF1189" s="93">
        <v>31.469455896061799</v>
      </c>
      <c r="AG1189" s="91">
        <v>1.0784201840579001E-2</v>
      </c>
      <c r="AH1189" s="92">
        <v>0.17219023193319999</v>
      </c>
      <c r="AI1189" s="91">
        <v>-6.9109279966141903E-3</v>
      </c>
      <c r="AJ1189" s="92">
        <v>13.792282880240201</v>
      </c>
      <c r="AK1189" s="91">
        <v>0.115465795575874</v>
      </c>
      <c r="AL1189" s="91">
        <v>2.0777937259481401E-2</v>
      </c>
      <c r="AM1189" s="92">
        <v>11.791787968482801</v>
      </c>
      <c r="AN1189" s="3"/>
      <c r="AO1189" s="94">
        <v>4.2721673851701801E-2</v>
      </c>
      <c r="AP1189" s="94">
        <v>-5.5699665728752699E-2</v>
      </c>
      <c r="AQ1189" s="94">
        <v>0.16566620831523299</v>
      </c>
      <c r="AR1189" s="94">
        <v>-0.13141537659612401</v>
      </c>
      <c r="AS1189" s="95">
        <v>9</v>
      </c>
      <c r="AT1189" s="95">
        <v>3</v>
      </c>
      <c r="AU1189" s="95">
        <v>8</v>
      </c>
      <c r="AV1189" s="96">
        <v>4</v>
      </c>
      <c r="AW1189" s="3"/>
      <c r="AX1189" s="97">
        <v>0.20445385458035201</v>
      </c>
      <c r="AY1189" s="98">
        <v>0.68763498100361198</v>
      </c>
      <c r="AZ1189" s="98">
        <v>1.2152513766086499</v>
      </c>
      <c r="BA1189" s="98">
        <v>0.99381855923184004</v>
      </c>
      <c r="BB1189" s="89">
        <v>2.1079437184162102E-2</v>
      </c>
      <c r="BC1189" s="99">
        <v>-29.764630333665998</v>
      </c>
      <c r="BD1189" s="86">
        <v>43882</v>
      </c>
      <c r="BE1189" s="86">
        <v>43909</v>
      </c>
      <c r="BF1189" s="95"/>
      <c r="BG1189" s="86"/>
      <c r="BH1189" s="3"/>
    </row>
    <row r="1190" spans="1:60" x14ac:dyDescent="0.25">
      <c r="A1190" s="3"/>
      <c r="B1190" s="81" t="s">
        <v>287</v>
      </c>
      <c r="C1190" s="81" t="s">
        <v>5613</v>
      </c>
      <c r="D1190" s="81" t="s">
        <v>855</v>
      </c>
      <c r="E1190" s="82" t="s">
        <v>1162</v>
      </c>
      <c r="F1190" s="82" t="s">
        <v>1102</v>
      </c>
      <c r="G1190" s="83" t="s">
        <v>1122</v>
      </c>
      <c r="H1190" s="84" t="s">
        <v>1129</v>
      </c>
      <c r="I1190" s="85" t="s">
        <v>3651</v>
      </c>
      <c r="J1190" s="85" t="s">
        <v>5614</v>
      </c>
      <c r="K1190" s="3"/>
      <c r="L1190" s="86">
        <v>44029</v>
      </c>
      <c r="M1190" s="87">
        <v>77472.674999952302</v>
      </c>
      <c r="N1190" s="88">
        <v>77472.674999952302</v>
      </c>
      <c r="O1190" s="88">
        <v>84436.056915998503</v>
      </c>
      <c r="P1190" s="89">
        <f t="shared" si="18"/>
        <v>0.91753070701804862</v>
      </c>
      <c r="Q1190" s="86">
        <v>43882</v>
      </c>
      <c r="R1190" s="90">
        <v>414681.46649999998</v>
      </c>
      <c r="S1190" s="90">
        <v>438246.40671875002</v>
      </c>
      <c r="T1190" s="3"/>
      <c r="U1190" s="91">
        <v>2.88120019467897E-3</v>
      </c>
      <c r="V1190" s="92">
        <v>1.4608946295993499</v>
      </c>
      <c r="W1190" s="91">
        <v>5.45465648865502E-2</v>
      </c>
      <c r="X1190" s="92">
        <v>5.4631661045277697</v>
      </c>
      <c r="Y1190" s="91">
        <v>-4.5518671307945603E-2</v>
      </c>
      <c r="Z1190" s="92">
        <v>13.598288778041001</v>
      </c>
      <c r="AA1190" s="91">
        <v>0.172735779551731</v>
      </c>
      <c r="AB1190" s="92">
        <v>38.171606315998403</v>
      </c>
      <c r="AC1190" s="91">
        <v>0.173291116032633</v>
      </c>
      <c r="AD1190" s="92">
        <v>42.677307555684799</v>
      </c>
      <c r="AE1190" s="91">
        <v>0.18337099766911699</v>
      </c>
      <c r="AF1190" s="93">
        <v>39.176509461598499</v>
      </c>
      <c r="AG1190" s="91">
        <v>1.18277695619327E-2</v>
      </c>
      <c r="AH1190" s="92">
        <v>0.27654700406856098</v>
      </c>
      <c r="AI1190" s="91">
        <v>5.1554331075749403E-3</v>
      </c>
      <c r="AJ1190" s="92">
        <v>14.9989189906628</v>
      </c>
      <c r="AK1190" s="91">
        <v>0.25632723056332901</v>
      </c>
      <c r="AL1190" s="91">
        <v>4.3881393639821901E-2</v>
      </c>
      <c r="AM1190" s="92">
        <v>25.877931467228301</v>
      </c>
      <c r="AN1190" s="3"/>
      <c r="AO1190" s="94">
        <v>4.27852205393719E-2</v>
      </c>
      <c r="AP1190" s="94">
        <v>-5.5642034752963802E-2</v>
      </c>
      <c r="AQ1190" s="94">
        <v>0.16779286147531799</v>
      </c>
      <c r="AR1190" s="94">
        <v>-0.12978190433481401</v>
      </c>
      <c r="AS1190" s="95">
        <v>9</v>
      </c>
      <c r="AT1190" s="95">
        <v>3</v>
      </c>
      <c r="AU1190" s="95">
        <v>8</v>
      </c>
      <c r="AV1190" s="96">
        <v>4</v>
      </c>
      <c r="AW1190" s="3"/>
      <c r="AX1190" s="97">
        <v>0.20441005928325501</v>
      </c>
      <c r="AY1190" s="98">
        <v>0.80600747504922798</v>
      </c>
      <c r="AZ1190" s="98">
        <v>1.30723513482553</v>
      </c>
      <c r="BA1190" s="98">
        <v>1.1702449937020001</v>
      </c>
      <c r="BB1190" s="89">
        <v>2.1076847969270601E-2</v>
      </c>
      <c r="BC1190" s="99">
        <v>-29.649576256138999</v>
      </c>
      <c r="BD1190" s="86">
        <v>43882</v>
      </c>
      <c r="BE1190" s="86">
        <v>43909</v>
      </c>
      <c r="BF1190" s="95"/>
      <c r="BG1190" s="86"/>
      <c r="BH1190" s="3"/>
    </row>
    <row r="1191" spans="1:60" x14ac:dyDescent="0.25">
      <c r="A1191" s="3"/>
      <c r="B1191" s="81" t="s">
        <v>2168</v>
      </c>
      <c r="C1191" s="81" t="s">
        <v>5615</v>
      </c>
      <c r="D1191" s="81" t="s">
        <v>855</v>
      </c>
      <c r="E1191" s="82" t="s">
        <v>1163</v>
      </c>
      <c r="F1191" s="82" t="s">
        <v>1102</v>
      </c>
      <c r="G1191" s="83" t="s">
        <v>1122</v>
      </c>
      <c r="H1191" s="84" t="s">
        <v>1129</v>
      </c>
      <c r="I1191" s="85" t="s">
        <v>3651</v>
      </c>
      <c r="J1191" s="85" t="s">
        <v>5616</v>
      </c>
      <c r="K1191" s="3"/>
      <c r="L1191" s="86">
        <v>44029</v>
      </c>
      <c r="M1191" s="87">
        <v>89099.797500014305</v>
      </c>
      <c r="N1191" s="88">
        <v>89099.797500014305</v>
      </c>
      <c r="O1191" s="88">
        <v>96570.489953994795</v>
      </c>
      <c r="P1191" s="89">
        <f t="shared" si="18"/>
        <v>0.92264000671903545</v>
      </c>
      <c r="Q1191" s="86">
        <v>43882</v>
      </c>
      <c r="R1191" s="90">
        <v>18403.481250000001</v>
      </c>
      <c r="S1191" s="90">
        <v>17230.186947174101</v>
      </c>
      <c r="T1191" s="3"/>
      <c r="U1191" s="91">
        <v>2.9191648281994302E-3</v>
      </c>
      <c r="V1191" s="92">
        <v>1.4646910929514001</v>
      </c>
      <c r="W1191" s="91">
        <v>5.5739618528605199E-2</v>
      </c>
      <c r="X1191" s="92">
        <v>5.5824714687332699</v>
      </c>
      <c r="Y1191" s="91">
        <v>-3.8940914960221597E-2</v>
      </c>
      <c r="Z1191" s="92">
        <v>14.256064412809801</v>
      </c>
      <c r="AA1191" s="91">
        <v>0.189062976161949</v>
      </c>
      <c r="AB1191" s="92">
        <v>39.804325976991102</v>
      </c>
      <c r="AC1191" s="91">
        <v>0.18355679552420001</v>
      </c>
      <c r="AD1191" s="92">
        <v>43.703875504841598</v>
      </c>
      <c r="AE1191" s="91">
        <v>0.210318138184375</v>
      </c>
      <c r="AF1191" s="93">
        <v>41.871223513153403</v>
      </c>
      <c r="AG1191" s="91">
        <v>1.2475911717046999E-2</v>
      </c>
      <c r="AH1191" s="92">
        <v>0.34136121957999399</v>
      </c>
      <c r="AI1191" s="91">
        <v>1.2731518361761099E-2</v>
      </c>
      <c r="AJ1191" s="92">
        <v>15.756527516088701</v>
      </c>
      <c r="AK1191" s="91">
        <v>0.28937669131672</v>
      </c>
      <c r="AL1191" s="91">
        <v>5.1934518047346501E-2</v>
      </c>
      <c r="AM1191" s="92">
        <v>22.363130857236701</v>
      </c>
      <c r="AN1191" s="3"/>
      <c r="AO1191" s="94">
        <v>4.2824133111935198E-2</v>
      </c>
      <c r="AP1191" s="94">
        <v>-5.5606481379072599E-2</v>
      </c>
      <c r="AQ1191" s="94">
        <v>0.169118776668329</v>
      </c>
      <c r="AR1191" s="94">
        <v>-0.12876090515055699</v>
      </c>
      <c r="AS1191" s="95">
        <v>9</v>
      </c>
      <c r="AT1191" s="95">
        <v>3</v>
      </c>
      <c r="AU1191" s="95">
        <v>8</v>
      </c>
      <c r="AV1191" s="96">
        <v>4</v>
      </c>
      <c r="AW1191" s="3"/>
      <c r="AX1191" s="97">
        <v>0.20438552240229901</v>
      </c>
      <c r="AY1191" s="98">
        <v>0.88096683342882898</v>
      </c>
      <c r="AZ1191" s="98">
        <v>1.3654651860015301</v>
      </c>
      <c r="BA1191" s="98">
        <v>1.2827368023536101</v>
      </c>
      <c r="BB1191" s="89">
        <v>2.10755205392343E-2</v>
      </c>
      <c r="BC1191" s="99">
        <v>-29.577713888225801</v>
      </c>
      <c r="BD1191" s="86">
        <v>43882</v>
      </c>
      <c r="BE1191" s="86">
        <v>43909</v>
      </c>
      <c r="BF1191" s="95"/>
      <c r="BG1191" s="86"/>
      <c r="BH1191" s="3"/>
    </row>
    <row r="1192" spans="1:60" x14ac:dyDescent="0.25">
      <c r="A1192" s="3"/>
      <c r="B1192" s="81" t="s">
        <v>2169</v>
      </c>
      <c r="C1192" s="81" t="s">
        <v>5617</v>
      </c>
      <c r="D1192" s="81" t="s">
        <v>855</v>
      </c>
      <c r="E1192" s="82" t="s">
        <v>1206</v>
      </c>
      <c r="F1192" s="82" t="s">
        <v>1102</v>
      </c>
      <c r="G1192" s="83" t="s">
        <v>1122</v>
      </c>
      <c r="H1192" s="84" t="s">
        <v>1129</v>
      </c>
      <c r="I1192" s="85" t="s">
        <v>3651</v>
      </c>
      <c r="J1192" s="85" t="s">
        <v>5618</v>
      </c>
      <c r="K1192" s="3"/>
      <c r="L1192" s="86">
        <v>44029</v>
      </c>
      <c r="M1192" s="87">
        <v>83851.267500042901</v>
      </c>
      <c r="N1192" s="88">
        <v>83851.267500042901</v>
      </c>
      <c r="O1192" s="88">
        <v>91653.045709967599</v>
      </c>
      <c r="P1192" s="89">
        <f t="shared" si="18"/>
        <v>0.91487704364333822</v>
      </c>
      <c r="Q1192" s="86">
        <v>43882</v>
      </c>
      <c r="R1192" s="90">
        <v>282123.86737499997</v>
      </c>
      <c r="S1192" s="90">
        <v>509893.16132080101</v>
      </c>
      <c r="T1192" s="3"/>
      <c r="U1192" s="91">
        <v>2.8617046391445902E-3</v>
      </c>
      <c r="V1192" s="92">
        <v>1.45894507404591</v>
      </c>
      <c r="W1192" s="91">
        <v>5.39233427734871E-2</v>
      </c>
      <c r="X1192" s="92">
        <v>5.4008438932214604</v>
      </c>
      <c r="Y1192" s="91">
        <v>-4.8937671615931301E-2</v>
      </c>
      <c r="Z1192" s="92">
        <v>13.2563887472497</v>
      </c>
      <c r="AA1192" s="91">
        <v>0.16430628560192401</v>
      </c>
      <c r="AB1192" s="92">
        <v>37.3286569209886</v>
      </c>
      <c r="AC1192" s="91">
        <v>0.15648892370707501</v>
      </c>
      <c r="AD1192" s="92">
        <v>40.997088323114397</v>
      </c>
      <c r="AE1192" s="91">
        <v>0.15806775702192699</v>
      </c>
      <c r="AF1192" s="93">
        <v>36.646185396879403</v>
      </c>
      <c r="AG1192" s="91">
        <v>1.1488191972603101E-2</v>
      </c>
      <c r="AH1192" s="92">
        <v>0.24258924513560501</v>
      </c>
      <c r="AI1192" s="91">
        <v>1.221416716362E-3</v>
      </c>
      <c r="AJ1192" s="92">
        <v>14.6055173515488</v>
      </c>
      <c r="AK1192" s="91">
        <v>0.15397475331337801</v>
      </c>
      <c r="AL1192" s="91">
        <v>3.1326382770203103E-2</v>
      </c>
      <c r="AM1192" s="92">
        <v>2.2708330348832502</v>
      </c>
      <c r="AN1192" s="3"/>
      <c r="AO1192" s="94">
        <v>4.2764684176290799E-2</v>
      </c>
      <c r="AP1192" s="94">
        <v>-5.5661292071817997E-2</v>
      </c>
      <c r="AQ1192" s="94">
        <v>0.167101658215106</v>
      </c>
      <c r="AR1192" s="94">
        <v>-0.13031250723273799</v>
      </c>
      <c r="AS1192" s="95">
        <v>9</v>
      </c>
      <c r="AT1192" s="95">
        <v>3</v>
      </c>
      <c r="AU1192" s="95">
        <v>8</v>
      </c>
      <c r="AV1192" s="96">
        <v>4</v>
      </c>
      <c r="AW1192" s="3"/>
      <c r="AX1192" s="97">
        <v>0.20442435793229399</v>
      </c>
      <c r="AY1192" s="98">
        <v>0.76731028182530303</v>
      </c>
      <c r="AZ1192" s="98">
        <v>1.27717406143165</v>
      </c>
      <c r="BA1192" s="98">
        <v>1.1124048833589799</v>
      </c>
      <c r="BB1192" s="89">
        <v>2.1077695537533098E-2</v>
      </c>
      <c r="BC1192" s="99">
        <v>-29.687124459625899</v>
      </c>
      <c r="BD1192" s="86">
        <v>43882</v>
      </c>
      <c r="BE1192" s="86">
        <v>43909</v>
      </c>
      <c r="BF1192" s="95"/>
      <c r="BG1192" s="86"/>
      <c r="BH1192" s="3"/>
    </row>
    <row r="1193" spans="1:60" x14ac:dyDescent="0.25">
      <c r="A1193" s="3"/>
      <c r="B1193" s="81" t="s">
        <v>288</v>
      </c>
      <c r="C1193" s="81" t="s">
        <v>5619</v>
      </c>
      <c r="D1193" s="81" t="s">
        <v>855</v>
      </c>
      <c r="E1193" s="82" t="s">
        <v>1236</v>
      </c>
      <c r="F1193" s="82" t="s">
        <v>1102</v>
      </c>
      <c r="G1193" s="83" t="s">
        <v>1122</v>
      </c>
      <c r="H1193" s="84" t="s">
        <v>1129</v>
      </c>
      <c r="I1193" s="85" t="s">
        <v>3651</v>
      </c>
      <c r="J1193" s="85" t="s">
        <v>5620</v>
      </c>
      <c r="K1193" s="3"/>
      <c r="L1193" s="86">
        <v>44029</v>
      </c>
      <c r="M1193" s="87">
        <v>78356.722499966607</v>
      </c>
      <c r="N1193" s="88">
        <v>78356.722499966607</v>
      </c>
      <c r="O1193" s="88">
        <v>85200.318493962302</v>
      </c>
      <c r="P1193" s="89">
        <f t="shared" si="18"/>
        <v>0.91967640362188707</v>
      </c>
      <c r="Q1193" s="86">
        <v>43882</v>
      </c>
      <c r="R1193" s="90">
        <v>698099.88937500003</v>
      </c>
      <c r="S1193" s="90">
        <v>710136.47000390606</v>
      </c>
      <c r="T1193" s="3"/>
      <c r="U1193" s="91">
        <v>2.8978784794162502E-3</v>
      </c>
      <c r="V1193" s="92">
        <v>1.4625624580730801</v>
      </c>
      <c r="W1193" s="91">
        <v>5.5050031096470803E-2</v>
      </c>
      <c r="X1193" s="92">
        <v>5.5135127255198304</v>
      </c>
      <c r="Y1193" s="91">
        <v>-4.27561871165381E-2</v>
      </c>
      <c r="Z1193" s="92">
        <v>13.874537197189101</v>
      </c>
      <c r="AA1193" s="91">
        <v>0.179580893285747</v>
      </c>
      <c r="AB1193" s="92">
        <v>38.856117689400001</v>
      </c>
      <c r="AC1193" s="91">
        <v>0.18700611040549101</v>
      </c>
      <c r="AD1193" s="92">
        <v>44.0488069929415</v>
      </c>
      <c r="AE1193" s="91">
        <v>0.20200556585594301</v>
      </c>
      <c r="AF1193" s="93">
        <v>41.039966280281099</v>
      </c>
      <c r="AG1193" s="91">
        <v>1.21014911874227E-2</v>
      </c>
      <c r="AH1193" s="92">
        <v>0.30391916661756102</v>
      </c>
      <c r="AI1193" s="91">
        <v>8.3372939716355194E-3</v>
      </c>
      <c r="AJ1193" s="92">
        <v>15.3171050770761</v>
      </c>
      <c r="AK1193" s="91">
        <v>0.25932920557359501</v>
      </c>
      <c r="AL1193" s="91">
        <v>4.4418169154596399E-2</v>
      </c>
      <c r="AM1193" s="92">
        <v>25.915969592664599</v>
      </c>
      <c r="AN1193" s="3"/>
      <c r="AO1193" s="94">
        <v>4.2802415700862198E-2</v>
      </c>
      <c r="AP1193" s="94">
        <v>-5.5627631922106999E-2</v>
      </c>
      <c r="AQ1193" s="94">
        <v>0.168348659497569</v>
      </c>
      <c r="AR1193" s="94">
        <v>-0.129353235000017</v>
      </c>
      <c r="AS1193" s="95">
        <v>9</v>
      </c>
      <c r="AT1193" s="95">
        <v>3</v>
      </c>
      <c r="AU1193" s="95">
        <v>8</v>
      </c>
      <c r="AV1193" s="96">
        <v>4</v>
      </c>
      <c r="AW1193" s="3"/>
      <c r="AX1193" s="97">
        <v>0.20439955213776601</v>
      </c>
      <c r="AY1193" s="98">
        <v>0.83742800718482602</v>
      </c>
      <c r="AZ1193" s="98">
        <v>1.33165031805038</v>
      </c>
      <c r="BA1193" s="98">
        <v>1.21732679681372</v>
      </c>
      <c r="BB1193" s="89">
        <v>2.1076270998091801E-2</v>
      </c>
      <c r="BC1193" s="99">
        <v>-29.6194410267635</v>
      </c>
      <c r="BD1193" s="86">
        <v>43882</v>
      </c>
      <c r="BE1193" s="86">
        <v>43909</v>
      </c>
      <c r="BF1193" s="95"/>
      <c r="BG1193" s="86"/>
      <c r="BH1193" s="3"/>
    </row>
    <row r="1194" spans="1:60" x14ac:dyDescent="0.25">
      <c r="A1194" s="3"/>
      <c r="B1194" s="81" t="s">
        <v>2170</v>
      </c>
      <c r="C1194" s="81" t="s">
        <v>5621</v>
      </c>
      <c r="D1194" s="81" t="s">
        <v>855</v>
      </c>
      <c r="E1194" s="82" t="s">
        <v>1184</v>
      </c>
      <c r="F1194" s="82" t="s">
        <v>1102</v>
      </c>
      <c r="G1194" s="83" t="s">
        <v>1122</v>
      </c>
      <c r="H1194" s="84" t="s">
        <v>1129</v>
      </c>
      <c r="I1194" s="85" t="s">
        <v>3651</v>
      </c>
      <c r="J1194" s="85" t="s">
        <v>5622</v>
      </c>
      <c r="K1194" s="3"/>
      <c r="L1194" s="86">
        <v>44029</v>
      </c>
      <c r="M1194" s="87">
        <v>78188.669999957099</v>
      </c>
      <c r="N1194" s="88">
        <v>78188.669999957099</v>
      </c>
      <c r="O1194" s="88">
        <v>84667.339192032799</v>
      </c>
      <c r="P1194" s="89">
        <f t="shared" si="18"/>
        <v>0.92348089294052904</v>
      </c>
      <c r="Q1194" s="86">
        <v>43882</v>
      </c>
      <c r="R1194" s="90">
        <v>131673.41774999999</v>
      </c>
      <c r="S1194" s="90">
        <v>149210.45545678699</v>
      </c>
      <c r="T1194" s="3"/>
      <c r="U1194" s="91">
        <v>2.9254114724608401E-3</v>
      </c>
      <c r="V1194" s="92">
        <v>1.4653157573775399</v>
      </c>
      <c r="W1194" s="91">
        <v>5.5939819094419398E-2</v>
      </c>
      <c r="X1194" s="92">
        <v>5.6024915253146901</v>
      </c>
      <c r="Y1194" s="91">
        <v>-3.7847034881451698E-2</v>
      </c>
      <c r="Z1194" s="92">
        <v>14.365452420694099</v>
      </c>
      <c r="AA1194" s="91">
        <v>0.191794495884096</v>
      </c>
      <c r="AB1194" s="92">
        <v>40.0774779492058</v>
      </c>
      <c r="AC1194" s="91">
        <v>0.21171802250872099</v>
      </c>
      <c r="AD1194" s="92">
        <v>46.5199982032645</v>
      </c>
      <c r="AE1194" s="91"/>
      <c r="AF1194" s="93"/>
      <c r="AG1194" s="91">
        <v>1.2584130414325E-2</v>
      </c>
      <c r="AH1194" s="92">
        <v>0.35218308930780001</v>
      </c>
      <c r="AI1194" s="91">
        <v>1.3994360437209301E-2</v>
      </c>
      <c r="AJ1194" s="92">
        <v>15.882811723626199</v>
      </c>
      <c r="AK1194" s="91">
        <v>0.26175881099887199</v>
      </c>
      <c r="AL1194" s="91">
        <v>8.5026052313041903E-2</v>
      </c>
      <c r="AM1194" s="92">
        <v>53.315679680556102</v>
      </c>
      <c r="AN1194" s="3"/>
      <c r="AO1194" s="94">
        <v>4.28317428595619E-2</v>
      </c>
      <c r="AP1194" s="94">
        <v>-5.5601291242055602E-2</v>
      </c>
      <c r="AQ1194" s="94">
        <v>0.16934200035408101</v>
      </c>
      <c r="AR1194" s="94">
        <v>-0.128592889565043</v>
      </c>
      <c r="AS1194" s="95">
        <v>9</v>
      </c>
      <c r="AT1194" s="95">
        <v>3</v>
      </c>
      <c r="AU1194" s="95">
        <v>8</v>
      </c>
      <c r="AV1194" s="96">
        <v>4</v>
      </c>
      <c r="AW1194" s="3"/>
      <c r="AX1194" s="97">
        <v>0.20438179142423901</v>
      </c>
      <c r="AY1194" s="98">
        <v>0.89347470919528904</v>
      </c>
      <c r="AZ1194" s="98">
        <v>1.3751832841462599</v>
      </c>
      <c r="BA1194" s="98">
        <v>1.3015622297170899</v>
      </c>
      <c r="BB1194" s="89">
        <v>2.1075334738707201E-2</v>
      </c>
      <c r="BC1194" s="99">
        <v>-29.566234420373799</v>
      </c>
      <c r="BD1194" s="86">
        <v>43882</v>
      </c>
      <c r="BE1194" s="86">
        <v>43909</v>
      </c>
      <c r="BF1194" s="95"/>
      <c r="BG1194" s="86"/>
      <c r="BH1194" s="3"/>
    </row>
    <row r="1195" spans="1:60" x14ac:dyDescent="0.25">
      <c r="A1195" s="3"/>
      <c r="B1195" s="81" t="s">
        <v>289</v>
      </c>
      <c r="C1195" s="81" t="s">
        <v>5623</v>
      </c>
      <c r="D1195" s="81" t="s">
        <v>855</v>
      </c>
      <c r="E1195" s="82" t="s">
        <v>1245</v>
      </c>
      <c r="F1195" s="82" t="s">
        <v>1102</v>
      </c>
      <c r="G1195" s="83" t="s">
        <v>1122</v>
      </c>
      <c r="H1195" s="84" t="s">
        <v>1129</v>
      </c>
      <c r="I1195" s="85" t="s">
        <v>3651</v>
      </c>
      <c r="J1195" s="85" t="s">
        <v>5624</v>
      </c>
      <c r="K1195" s="3"/>
      <c r="L1195" s="86">
        <v>44029</v>
      </c>
      <c r="M1195" s="87">
        <v>85446.191249966607</v>
      </c>
      <c r="N1195" s="88">
        <v>85446.191249966607</v>
      </c>
      <c r="O1195" s="88">
        <v>92239.781643986702</v>
      </c>
      <c r="P1195" s="89">
        <f t="shared" si="18"/>
        <v>0.92634858546997678</v>
      </c>
      <c r="Q1195" s="86">
        <v>43882</v>
      </c>
      <c r="R1195" s="90">
        <v>15986482.729875</v>
      </c>
      <c r="S1195" s="90">
        <v>19078689.175218701</v>
      </c>
      <c r="T1195" s="3"/>
      <c r="U1195" s="91">
        <v>2.9467714120983098E-3</v>
      </c>
      <c r="V1195" s="92">
        <v>1.4674517513412899</v>
      </c>
      <c r="W1195" s="91">
        <v>5.6607931079270202E-2</v>
      </c>
      <c r="X1195" s="92">
        <v>5.6693027237997704</v>
      </c>
      <c r="Y1195" s="91">
        <v>-3.4150908334595401E-2</v>
      </c>
      <c r="Z1195" s="92">
        <v>14.735065075379699</v>
      </c>
      <c r="AA1195" s="91">
        <v>0.201023521929455</v>
      </c>
      <c r="AB1195" s="92">
        <v>41.000380553770803</v>
      </c>
      <c r="AC1195" s="91">
        <v>0.27874903024348902</v>
      </c>
      <c r="AD1195" s="92">
        <v>53.223098976770402</v>
      </c>
      <c r="AE1195" s="91">
        <v>0.275521297662635</v>
      </c>
      <c r="AF1195" s="93">
        <v>48.391539460979402</v>
      </c>
      <c r="AG1195" s="91">
        <v>1.29468634058867E-2</v>
      </c>
      <c r="AH1195" s="92">
        <v>0.38845638846396502</v>
      </c>
      <c r="AI1195" s="91">
        <v>1.8252044945256798E-2</v>
      </c>
      <c r="AJ1195" s="92">
        <v>16.308580174431</v>
      </c>
      <c r="AK1195" s="91">
        <v>0.28243668202601802</v>
      </c>
      <c r="AL1195" s="91">
        <v>8.0466183329990601E-2</v>
      </c>
      <c r="AM1195" s="92">
        <v>45.807283183967201</v>
      </c>
      <c r="AN1195" s="3"/>
      <c r="AO1195" s="94">
        <v>4.2852813914578299E-2</v>
      </c>
      <c r="AP1195" s="94">
        <v>-5.5580649485855199E-2</v>
      </c>
      <c r="AQ1195" s="94">
        <v>0.170077530769049</v>
      </c>
      <c r="AR1195" s="94">
        <v>-0.12802284623292501</v>
      </c>
      <c r="AS1195" s="95">
        <v>9</v>
      </c>
      <c r="AT1195" s="95">
        <v>3</v>
      </c>
      <c r="AU1195" s="95">
        <v>8</v>
      </c>
      <c r="AV1195" s="96">
        <v>4</v>
      </c>
      <c r="AW1195" s="3"/>
      <c r="AX1195" s="97">
        <v>0.204367230251955</v>
      </c>
      <c r="AY1195" s="98">
        <v>0.93584044886847595</v>
      </c>
      <c r="AZ1195" s="98">
        <v>1.4080817468257001</v>
      </c>
      <c r="BA1195" s="98">
        <v>1.36544861607763</v>
      </c>
      <c r="BB1195" s="89">
        <v>2.1074500274080501E-2</v>
      </c>
      <c r="BC1195" s="99">
        <v>-29.5258041775087</v>
      </c>
      <c r="BD1195" s="86">
        <v>43882</v>
      </c>
      <c r="BE1195" s="86">
        <v>43909</v>
      </c>
      <c r="BF1195" s="95"/>
      <c r="BG1195" s="86"/>
      <c r="BH1195" s="3"/>
    </row>
    <row r="1196" spans="1:60" x14ac:dyDescent="0.25">
      <c r="A1196" s="3"/>
      <c r="B1196" s="81" t="s">
        <v>290</v>
      </c>
      <c r="C1196" s="81" t="s">
        <v>5625</v>
      </c>
      <c r="D1196" s="81" t="s">
        <v>855</v>
      </c>
      <c r="E1196" s="82" t="s">
        <v>1208</v>
      </c>
      <c r="F1196" s="82" t="s">
        <v>1102</v>
      </c>
      <c r="G1196" s="83" t="s">
        <v>1122</v>
      </c>
      <c r="H1196" s="84" t="s">
        <v>1129</v>
      </c>
      <c r="I1196" s="85" t="s">
        <v>3651</v>
      </c>
      <c r="J1196" s="85" t="s">
        <v>5626</v>
      </c>
      <c r="K1196" s="3"/>
      <c r="L1196" s="86">
        <v>44029</v>
      </c>
      <c r="M1196" s="87">
        <v>82579.769999980897</v>
      </c>
      <c r="N1196" s="88">
        <v>82579.769999980897</v>
      </c>
      <c r="O1196" s="88">
        <v>91003.4308559895</v>
      </c>
      <c r="P1196" s="89">
        <f t="shared" si="18"/>
        <v>0.90743578811507863</v>
      </c>
      <c r="Q1196" s="86">
        <v>43910</v>
      </c>
      <c r="R1196" s="90">
        <v>0</v>
      </c>
      <c r="S1196" s="90">
        <v>0</v>
      </c>
      <c r="T1196" s="3"/>
      <c r="U1196" s="91">
        <v>-4.6962062242528202E-4</v>
      </c>
      <c r="V1196" s="92">
        <v>1.12581254788893</v>
      </c>
      <c r="W1196" s="91">
        <v>1.07816711588384E-2</v>
      </c>
      <c r="X1196" s="92">
        <v>1.0866767317566</v>
      </c>
      <c r="Y1196" s="91">
        <v>1.8283852281456299E-2</v>
      </c>
      <c r="Z1196" s="92">
        <v>19.9785411369812</v>
      </c>
      <c r="AA1196" s="91">
        <v>0.15897450991906201</v>
      </c>
      <c r="AB1196" s="92">
        <v>36.795479352702401</v>
      </c>
      <c r="AC1196" s="91">
        <v>0.21417228141042899</v>
      </c>
      <c r="AD1196" s="92">
        <v>46.765424093464397</v>
      </c>
      <c r="AE1196" s="91">
        <v>0.196481205748569</v>
      </c>
      <c r="AF1196" s="93">
        <v>40.487530269543598</v>
      </c>
      <c r="AG1196" s="91">
        <v>-3.5352050566871199E-2</v>
      </c>
      <c r="AH1196" s="92">
        <v>-4.44143500881182</v>
      </c>
      <c r="AI1196" s="91">
        <v>5.7586419919971397E-2</v>
      </c>
      <c r="AJ1196" s="92">
        <v>20.242017671902399</v>
      </c>
      <c r="AK1196" s="91">
        <v>0.23275467247905901</v>
      </c>
      <c r="AL1196" s="91">
        <v>5.1004654320422602E-2</v>
      </c>
      <c r="AM1196" s="92">
        <v>22.519623140949999</v>
      </c>
      <c r="AN1196" s="3"/>
      <c r="AO1196" s="94">
        <v>3.65569780988153E-2</v>
      </c>
      <c r="AP1196" s="94">
        <v>-2.37082673384066E-2</v>
      </c>
      <c r="AQ1196" s="94">
        <v>0.140306192692224</v>
      </c>
      <c r="AR1196" s="94">
        <v>-0.100971928765794</v>
      </c>
      <c r="AS1196" s="95">
        <v>8</v>
      </c>
      <c r="AT1196" s="95">
        <v>4</v>
      </c>
      <c r="AU1196" s="95">
        <v>7</v>
      </c>
      <c r="AV1196" s="96">
        <v>5</v>
      </c>
      <c r="AW1196" s="3"/>
      <c r="AX1196" s="97">
        <v>0.13609782192623199</v>
      </c>
      <c r="AY1196" s="98">
        <v>1.0293086800757001</v>
      </c>
      <c r="AZ1196" s="98">
        <v>1.0629262059755999</v>
      </c>
      <c r="BA1196" s="98">
        <v>1.6131432322708901</v>
      </c>
      <c r="BB1196" s="89">
        <v>1.40845535846529E-2</v>
      </c>
      <c r="BC1196" s="99">
        <v>-11.852551767064099</v>
      </c>
      <c r="BD1196" s="86">
        <v>43910</v>
      </c>
      <c r="BE1196" s="86">
        <v>43990</v>
      </c>
      <c r="BF1196" s="95"/>
      <c r="BG1196" s="86"/>
      <c r="BH1196" s="3"/>
    </row>
    <row r="1197" spans="1:60" x14ac:dyDescent="0.25">
      <c r="A1197" s="3"/>
      <c r="B1197" s="81" t="s">
        <v>291</v>
      </c>
      <c r="C1197" s="81" t="s">
        <v>5627</v>
      </c>
      <c r="D1197" s="81" t="s">
        <v>856</v>
      </c>
      <c r="E1197" s="82" t="s">
        <v>1160</v>
      </c>
      <c r="F1197" s="82" t="s">
        <v>1101</v>
      </c>
      <c r="G1197" s="83" t="s">
        <v>1126</v>
      </c>
      <c r="H1197" s="84" t="s">
        <v>1144</v>
      </c>
      <c r="I1197" s="85" t="s">
        <v>3480</v>
      </c>
      <c r="J1197" s="85" t="s">
        <v>1096</v>
      </c>
      <c r="K1197" s="3"/>
      <c r="L1197" s="86">
        <v>44029</v>
      </c>
      <c r="M1197" s="87">
        <v>1017.92669999972</v>
      </c>
      <c r="N1197" s="88">
        <v>1017.92669999972</v>
      </c>
      <c r="O1197" s="88">
        <v>1017.92669999972</v>
      </c>
      <c r="P1197" s="89">
        <f t="shared" si="18"/>
        <v>1</v>
      </c>
      <c r="Q1197" s="86">
        <v>44029</v>
      </c>
      <c r="R1197" s="90">
        <v>687131.06799999997</v>
      </c>
      <c r="S1197" s="90">
        <v>762796.30888964795</v>
      </c>
      <c r="T1197" s="3"/>
      <c r="U1197" s="91">
        <v>3.0454139050561901E-6</v>
      </c>
      <c r="V1197" s="92">
        <v>1.1730791515219601</v>
      </c>
      <c r="W1197" s="91">
        <v>9.6872940048342598E-5</v>
      </c>
      <c r="X1197" s="92">
        <v>1.8196909877587999E-2</v>
      </c>
      <c r="Y1197" s="91">
        <v>2.55334647408745E-3</v>
      </c>
      <c r="Z1197" s="92">
        <v>18.405490556237101</v>
      </c>
      <c r="AA1197" s="91">
        <v>8.58928129309788E-3</v>
      </c>
      <c r="AB1197" s="92">
        <v>21.7569564901059</v>
      </c>
      <c r="AC1197" s="91">
        <v>2.2033742594430802E-2</v>
      </c>
      <c r="AD1197" s="92">
        <v>27.551570211828199</v>
      </c>
      <c r="AE1197" s="91">
        <v>6.9241406072251301E-3</v>
      </c>
      <c r="AF1197" s="93">
        <v>21.5318237554166</v>
      </c>
      <c r="AG1197" s="91">
        <v>5.3739566283184097E-5</v>
      </c>
      <c r="AH1197" s="92">
        <v>-0.90085599549638595</v>
      </c>
      <c r="AI1197" s="91">
        <v>3.00687247181486E-3</v>
      </c>
      <c r="AJ1197" s="92">
        <v>14.7840629270941</v>
      </c>
      <c r="AK1197" s="91">
        <v>1.7926700000316501E-2</v>
      </c>
      <c r="AL1197" s="91">
        <v>3.25220498962153E-3</v>
      </c>
      <c r="AM1197" s="92">
        <v>1.4101947639574099</v>
      </c>
      <c r="AN1197" s="3"/>
      <c r="AO1197" s="94">
        <v>1.06704490463017E-4</v>
      </c>
      <c r="AP1197" s="94">
        <v>3.0454139050561901E-6</v>
      </c>
      <c r="AQ1197" s="94">
        <v>1.05975664155267E-3</v>
      </c>
      <c r="AR1197" s="94">
        <v>5.3739566283184097E-5</v>
      </c>
      <c r="AS1197" s="95">
        <v>12</v>
      </c>
      <c r="AT1197" s="95">
        <v>0</v>
      </c>
      <c r="AU1197" s="95">
        <v>7</v>
      </c>
      <c r="AV1197" s="96">
        <v>5</v>
      </c>
      <c r="AW1197" s="3"/>
      <c r="AX1197" s="97">
        <v>4.4312577766561398E-4</v>
      </c>
      <c r="AY1197" s="98">
        <v>-47.619214560370899</v>
      </c>
      <c r="AZ1197" s="98">
        <v>0.57639847474456496</v>
      </c>
      <c r="BA1197" s="98">
        <v>-15.3619830032985</v>
      </c>
      <c r="BB1197" s="89">
        <v>4.5781790646586302E-5</v>
      </c>
      <c r="BC1197" s="99">
        <v>0</v>
      </c>
      <c r="BD1197" s="86">
        <v>44029</v>
      </c>
      <c r="BE1197" s="86"/>
      <c r="BF1197" s="95"/>
      <c r="BG1197" s="86"/>
      <c r="BH1197" s="3"/>
    </row>
    <row r="1198" spans="1:60" x14ac:dyDescent="0.25">
      <c r="A1198" s="3"/>
      <c r="B1198" s="81" t="s">
        <v>2171</v>
      </c>
      <c r="C1198" s="81" t="s">
        <v>5628</v>
      </c>
      <c r="D1198" s="81" t="s">
        <v>857</v>
      </c>
      <c r="E1198" s="82" t="s">
        <v>1162</v>
      </c>
      <c r="F1198" s="82" t="s">
        <v>1097</v>
      </c>
      <c r="G1198" s="83" t="s">
        <v>1122</v>
      </c>
      <c r="H1198" s="84" t="s">
        <v>1129</v>
      </c>
      <c r="I1198" s="85" t="s">
        <v>3480</v>
      </c>
      <c r="J1198" s="85" t="s">
        <v>5629</v>
      </c>
      <c r="K1198" s="3"/>
      <c r="L1198" s="86">
        <v>44029</v>
      </c>
      <c r="M1198" s="87">
        <v>3466.38489999995</v>
      </c>
      <c r="N1198" s="88">
        <v>3466.38489999995</v>
      </c>
      <c r="O1198" s="88">
        <v>3774.2285000011302</v>
      </c>
      <c r="P1198" s="89">
        <f t="shared" si="18"/>
        <v>0.91843535705347779</v>
      </c>
      <c r="Q1198" s="86">
        <v>43882</v>
      </c>
      <c r="R1198" s="90">
        <v>1740427.6329999999</v>
      </c>
      <c r="S1198" s="90">
        <v>1713843.81416016</v>
      </c>
      <c r="T1198" s="3"/>
      <c r="U1198" s="91">
        <v>3.9425712457159499E-3</v>
      </c>
      <c r="V1198" s="92">
        <v>1.56703173470305</v>
      </c>
      <c r="W1198" s="91">
        <v>3.1317602040871903E-2</v>
      </c>
      <c r="X1198" s="92">
        <v>3.1402698199599399</v>
      </c>
      <c r="Y1198" s="91">
        <v>-4.2741591850281098E-2</v>
      </c>
      <c r="Z1198" s="92">
        <v>13.875996723814801</v>
      </c>
      <c r="AA1198" s="91">
        <v>0.15786366009168001</v>
      </c>
      <c r="AB1198" s="92">
        <v>36.684394369949601</v>
      </c>
      <c r="AC1198" s="91">
        <v>0.146652437757439</v>
      </c>
      <c r="AD1198" s="92">
        <v>40.013439728121703</v>
      </c>
      <c r="AE1198" s="91">
        <v>0.15110948023910201</v>
      </c>
      <c r="AF1198" s="93">
        <v>35.950357718626002</v>
      </c>
      <c r="AG1198" s="91">
        <v>4.5030412256892296E-3</v>
      </c>
      <c r="AH1198" s="92">
        <v>-0.45592582955578098</v>
      </c>
      <c r="AI1198" s="91">
        <v>-1.3001085150790501E-2</v>
      </c>
      <c r="AJ1198" s="92">
        <v>13.1832671648299</v>
      </c>
      <c r="AK1198" s="91">
        <v>0.65671833180356798</v>
      </c>
      <c r="AL1198" s="91">
        <v>3.1878775251243503E-2</v>
      </c>
      <c r="AM1198" s="92">
        <v>-56.788835258339503</v>
      </c>
      <c r="AN1198" s="3"/>
      <c r="AO1198" s="94">
        <v>6.5507786566740805E-2</v>
      </c>
      <c r="AP1198" s="94">
        <v>-8.2377238657500101E-2</v>
      </c>
      <c r="AQ1198" s="94">
        <v>0.118977542377252</v>
      </c>
      <c r="AR1198" s="94">
        <v>-0.118824624586559</v>
      </c>
      <c r="AS1198" s="95">
        <v>9</v>
      </c>
      <c r="AT1198" s="95">
        <v>3</v>
      </c>
      <c r="AU1198" s="95">
        <v>7</v>
      </c>
      <c r="AV1198" s="96">
        <v>5</v>
      </c>
      <c r="AW1198" s="3"/>
      <c r="AX1198" s="97">
        <v>0.21091163895413001</v>
      </c>
      <c r="AY1198" s="98">
        <v>0.70561434578121396</v>
      </c>
      <c r="AZ1198" s="98">
        <v>1.0331041818153599</v>
      </c>
      <c r="BA1198" s="98">
        <v>0.98515301633960906</v>
      </c>
      <c r="BB1198" s="89">
        <v>2.16605383876231E-2</v>
      </c>
      <c r="BC1198" s="99">
        <v>-29.156422299274698</v>
      </c>
      <c r="BD1198" s="86">
        <v>43882</v>
      </c>
      <c r="BE1198" s="86">
        <v>43910</v>
      </c>
      <c r="BF1198" s="95"/>
      <c r="BG1198" s="86"/>
      <c r="BH1198" s="3"/>
    </row>
    <row r="1199" spans="1:60" x14ac:dyDescent="0.25">
      <c r="A1199" s="3"/>
      <c r="B1199" s="81" t="s">
        <v>292</v>
      </c>
      <c r="C1199" s="81" t="s">
        <v>5630</v>
      </c>
      <c r="D1199" s="81" t="s">
        <v>857</v>
      </c>
      <c r="E1199" s="82" t="s">
        <v>1185</v>
      </c>
      <c r="F1199" s="82" t="s">
        <v>1097</v>
      </c>
      <c r="G1199" s="83" t="s">
        <v>1122</v>
      </c>
      <c r="H1199" s="84" t="s">
        <v>1129</v>
      </c>
      <c r="I1199" s="85" t="s">
        <v>3480</v>
      </c>
      <c r="J1199" s="85" t="s">
        <v>5631</v>
      </c>
      <c r="K1199" s="3"/>
      <c r="L1199" s="86">
        <v>44029</v>
      </c>
      <c r="M1199" s="87">
        <v>1206.81709999964</v>
      </c>
      <c r="N1199" s="88">
        <v>1206.81709999964</v>
      </c>
      <c r="O1199" s="88">
        <v>1306.07850000076</v>
      </c>
      <c r="P1199" s="89">
        <f t="shared" si="18"/>
        <v>0.92400043335751858</v>
      </c>
      <c r="Q1199" s="86">
        <v>43882</v>
      </c>
      <c r="R1199" s="90">
        <v>39026738.134999998</v>
      </c>
      <c r="S1199" s="90">
        <v>42145381.998812497</v>
      </c>
      <c r="T1199" s="3"/>
      <c r="U1199" s="91">
        <v>3.9838492994022099E-3</v>
      </c>
      <c r="V1199" s="92">
        <v>1.57115954007168</v>
      </c>
      <c r="W1199" s="91">
        <v>3.2590129389063797E-2</v>
      </c>
      <c r="X1199" s="92">
        <v>3.2675225547791298</v>
      </c>
      <c r="Y1199" s="91">
        <v>-3.5554898109694498E-2</v>
      </c>
      <c r="Z1199" s="92">
        <v>14.594666097866099</v>
      </c>
      <c r="AA1199" s="91">
        <v>0.175410484478634</v>
      </c>
      <c r="AB1199" s="92">
        <v>38.439076808688696</v>
      </c>
      <c r="AC1199" s="91">
        <v>0.181621271465847</v>
      </c>
      <c r="AD1199" s="92">
        <v>43.510323098977103</v>
      </c>
      <c r="AE1199" s="91"/>
      <c r="AF1199" s="93"/>
      <c r="AG1199" s="91">
        <v>5.2052033042855302E-3</v>
      </c>
      <c r="AH1199" s="92">
        <v>-0.38570962169615097</v>
      </c>
      <c r="AI1199" s="91">
        <v>-4.8962073960865399E-3</v>
      </c>
      <c r="AJ1199" s="92">
        <v>13.993754940296601</v>
      </c>
      <c r="AK1199" s="91">
        <v>0.206817099999171</v>
      </c>
      <c r="AL1199" s="91">
        <v>6.6951119830264402E-2</v>
      </c>
      <c r="AM1199" s="92">
        <v>45.436104330583497</v>
      </c>
      <c r="AN1199" s="3"/>
      <c r="AO1199" s="94">
        <v>6.5551589383176206E-2</v>
      </c>
      <c r="AP1199" s="94">
        <v>-8.2339499048393897E-2</v>
      </c>
      <c r="AQ1199" s="94">
        <v>0.12035785055748401</v>
      </c>
      <c r="AR1199" s="94">
        <v>-0.11770122456990099</v>
      </c>
      <c r="AS1199" s="95">
        <v>9</v>
      </c>
      <c r="AT1199" s="95">
        <v>3</v>
      </c>
      <c r="AU1199" s="95">
        <v>7</v>
      </c>
      <c r="AV1199" s="96">
        <v>5</v>
      </c>
      <c r="AW1199" s="3"/>
      <c r="AX1199" s="97">
        <v>0.210974346394942</v>
      </c>
      <c r="AY1199" s="98">
        <v>0.78360245780368099</v>
      </c>
      <c r="AZ1199" s="98">
        <v>1.0845954815722501</v>
      </c>
      <c r="BA1199" s="98">
        <v>1.09669584230687</v>
      </c>
      <c r="BB1199" s="89">
        <v>2.16680797867593E-2</v>
      </c>
      <c r="BC1199" s="99">
        <v>-29.074852698395301</v>
      </c>
      <c r="BD1199" s="86">
        <v>43882</v>
      </c>
      <c r="BE1199" s="86">
        <v>43910</v>
      </c>
      <c r="BF1199" s="95"/>
      <c r="BG1199" s="86"/>
      <c r="BH1199" s="3"/>
    </row>
    <row r="1200" spans="1:60" x14ac:dyDescent="0.25">
      <c r="A1200" s="3"/>
      <c r="B1200" s="81" t="s">
        <v>293</v>
      </c>
      <c r="C1200" s="81" t="s">
        <v>5632</v>
      </c>
      <c r="D1200" s="81" t="s">
        <v>857</v>
      </c>
      <c r="E1200" s="82" t="s">
        <v>1209</v>
      </c>
      <c r="F1200" s="82" t="s">
        <v>1097</v>
      </c>
      <c r="G1200" s="83" t="s">
        <v>1122</v>
      </c>
      <c r="H1200" s="84" t="s">
        <v>1129</v>
      </c>
      <c r="I1200" s="85" t="s">
        <v>3480</v>
      </c>
      <c r="J1200" s="85" t="s">
        <v>5633</v>
      </c>
      <c r="K1200" s="3"/>
      <c r="L1200" s="86">
        <v>44029</v>
      </c>
      <c r="M1200" s="87">
        <v>2512.26830000058</v>
      </c>
      <c r="N1200" s="88">
        <v>2512.26830000058</v>
      </c>
      <c r="O1200" s="88">
        <v>2725.4811999984099</v>
      </c>
      <c r="P1200" s="89">
        <f t="shared" si="18"/>
        <v>0.92177054826209981</v>
      </c>
      <c r="Q1200" s="86">
        <v>43882</v>
      </c>
      <c r="R1200" s="90">
        <v>202648.14</v>
      </c>
      <c r="S1200" s="90">
        <v>128522.309278687</v>
      </c>
      <c r="T1200" s="3"/>
      <c r="U1200" s="91">
        <v>3.9673254723311402E-3</v>
      </c>
      <c r="V1200" s="92">
        <v>1.56950715736457</v>
      </c>
      <c r="W1200" s="91">
        <v>3.2080640929052599E-2</v>
      </c>
      <c r="X1200" s="92">
        <v>3.21657370877801</v>
      </c>
      <c r="Y1200" s="91">
        <v>-3.8435912052591399E-2</v>
      </c>
      <c r="Z1200" s="92">
        <v>14.3065647035837</v>
      </c>
      <c r="AA1200" s="91">
        <v>0.16836026708188001</v>
      </c>
      <c r="AB1200" s="92">
        <v>37.734055068984198</v>
      </c>
      <c r="AC1200" s="91">
        <v>0.16750830285309301</v>
      </c>
      <c r="AD1200" s="92">
        <v>42.099026237730897</v>
      </c>
      <c r="AE1200" s="91"/>
      <c r="AF1200" s="93"/>
      <c r="AG1200" s="91">
        <v>4.9241223314311399E-3</v>
      </c>
      <c r="AH1200" s="92">
        <v>-0.41381771898159098</v>
      </c>
      <c r="AI1200" s="91">
        <v>-8.1459553175591299E-3</v>
      </c>
      <c r="AJ1200" s="92">
        <v>13.6687801481457</v>
      </c>
      <c r="AK1200" s="91">
        <v>0.25613415000057999</v>
      </c>
      <c r="AL1200" s="91">
        <v>9.7118027190008394E-2</v>
      </c>
      <c r="AM1200" s="92">
        <v>53.570179032278197</v>
      </c>
      <c r="AN1200" s="3"/>
      <c r="AO1200" s="94">
        <v>6.5534025387023603E-2</v>
      </c>
      <c r="AP1200" s="94">
        <v>-8.2354596012883099E-2</v>
      </c>
      <c r="AQ1200" s="94">
        <v>0.119805404832732</v>
      </c>
      <c r="AR1200" s="94">
        <v>-0.11815084436791901</v>
      </c>
      <c r="AS1200" s="95">
        <v>9</v>
      </c>
      <c r="AT1200" s="95">
        <v>3</v>
      </c>
      <c r="AU1200" s="95">
        <v>7</v>
      </c>
      <c r="AV1200" s="96">
        <v>5</v>
      </c>
      <c r="AW1200" s="3"/>
      <c r="AX1200" s="97">
        <v>0.210949115426047</v>
      </c>
      <c r="AY1200" s="98">
        <v>0.75227830880612601</v>
      </c>
      <c r="AZ1200" s="98">
        <v>1.0639116113306999</v>
      </c>
      <c r="BA1200" s="98">
        <v>1.05183429397948</v>
      </c>
      <c r="BB1200" s="89">
        <v>2.16650475054848E-2</v>
      </c>
      <c r="BC1200" s="99">
        <v>-29.107491183502098</v>
      </c>
      <c r="BD1200" s="86">
        <v>43882</v>
      </c>
      <c r="BE1200" s="86">
        <v>43910</v>
      </c>
      <c r="BF1200" s="95"/>
      <c r="BG1200" s="86"/>
      <c r="BH1200" s="3"/>
    </row>
    <row r="1201" spans="1:60" x14ac:dyDescent="0.25">
      <c r="A1201" s="3"/>
      <c r="B1201" s="81" t="s">
        <v>2172</v>
      </c>
      <c r="C1201" s="81" t="s">
        <v>5634</v>
      </c>
      <c r="D1201" s="81" t="s">
        <v>857</v>
      </c>
      <c r="E1201" s="82" t="s">
        <v>1273</v>
      </c>
      <c r="F1201" s="82" t="s">
        <v>1097</v>
      </c>
      <c r="G1201" s="83" t="s">
        <v>1122</v>
      </c>
      <c r="H1201" s="84" t="s">
        <v>1129</v>
      </c>
      <c r="I1201" s="85" t="s">
        <v>3480</v>
      </c>
      <c r="J1201" s="85" t="s">
        <v>1096</v>
      </c>
      <c r="K1201" s="3"/>
      <c r="L1201" s="86">
        <v>44029</v>
      </c>
      <c r="M1201" s="87">
        <v>885.62760000024002</v>
      </c>
      <c r="N1201" s="88">
        <v>885.62760000024002</v>
      </c>
      <c r="O1201" s="88"/>
      <c r="P1201" s="89" t="str">
        <f t="shared" si="18"/>
        <v/>
      </c>
      <c r="Q1201" s="86"/>
      <c r="R1201" s="90">
        <v>7350624.6030000001</v>
      </c>
      <c r="S1201" s="90"/>
      <c r="T1201" s="3"/>
      <c r="U1201" s="91">
        <v>3.8545635088667002E-3</v>
      </c>
      <c r="V1201" s="92">
        <v>1.55823096101813</v>
      </c>
      <c r="W1201" s="91">
        <v>2.8608382455786299E-2</v>
      </c>
      <c r="X1201" s="92">
        <v>2.8693478614513901</v>
      </c>
      <c r="Y1201" s="91"/>
      <c r="Z1201" s="92"/>
      <c r="AA1201" s="91"/>
      <c r="AB1201" s="92"/>
      <c r="AC1201" s="91"/>
      <c r="AD1201" s="92"/>
      <c r="AE1201" s="91"/>
      <c r="AF1201" s="93"/>
      <c r="AG1201" s="91">
        <v>3.0067747284192601E-3</v>
      </c>
      <c r="AH1201" s="92">
        <v>-0.605552479282778</v>
      </c>
      <c r="AI1201" s="91"/>
      <c r="AJ1201" s="92"/>
      <c r="AK1201" s="91">
        <v>-7.2746798347943703E-2</v>
      </c>
      <c r="AL1201" s="91">
        <v>-0.15628403213122499</v>
      </c>
      <c r="AM1201" s="92">
        <v>7.1293617811461401</v>
      </c>
      <c r="AN1201" s="3"/>
      <c r="AO1201" s="94">
        <v>6.5414288579631802E-2</v>
      </c>
      <c r="AP1201" s="94">
        <v>-8.2457638059131602E-2</v>
      </c>
      <c r="AQ1201" s="94">
        <v>5.9747249022620998E-2</v>
      </c>
      <c r="AR1201" s="94">
        <v>-0.121216506811907</v>
      </c>
      <c r="AS1201" s="95"/>
      <c r="AT1201" s="95"/>
      <c r="AU1201" s="95"/>
      <c r="AV1201" s="96"/>
      <c r="AW1201" s="3"/>
      <c r="AX1201" s="97"/>
      <c r="AY1201" s="98"/>
      <c r="AZ1201" s="98"/>
      <c r="BA1201" s="98"/>
      <c r="BB1201" s="89"/>
      <c r="BC1201" s="99">
        <v>-29.330108066526002</v>
      </c>
      <c r="BD1201" s="86">
        <v>43882</v>
      </c>
      <c r="BE1201" s="86">
        <v>43910</v>
      </c>
      <c r="BF1201" s="95"/>
      <c r="BG1201" s="86"/>
      <c r="BH1201" s="3"/>
    </row>
    <row r="1202" spans="1:60" x14ac:dyDescent="0.25">
      <c r="A1202" s="3"/>
      <c r="B1202" s="81" t="s">
        <v>2173</v>
      </c>
      <c r="C1202" s="81" t="s">
        <v>5635</v>
      </c>
      <c r="D1202" s="81" t="s">
        <v>857</v>
      </c>
      <c r="E1202" s="82" t="s">
        <v>1207</v>
      </c>
      <c r="F1202" s="82" t="s">
        <v>1097</v>
      </c>
      <c r="G1202" s="83" t="s">
        <v>1122</v>
      </c>
      <c r="H1202" s="84" t="s">
        <v>1129</v>
      </c>
      <c r="I1202" s="85" t="s">
        <v>3480</v>
      </c>
      <c r="J1202" s="85" t="s">
        <v>5636</v>
      </c>
      <c r="K1202" s="3"/>
      <c r="L1202" s="86">
        <v>44029</v>
      </c>
      <c r="M1202" s="87">
        <v>3635.4501999989202</v>
      </c>
      <c r="N1202" s="88">
        <v>3635.4501999989202</v>
      </c>
      <c r="O1202" s="88">
        <v>3981.8940000012499</v>
      </c>
      <c r="P1202" s="89">
        <f t="shared" si="18"/>
        <v>0.91299522287579205</v>
      </c>
      <c r="Q1202" s="86">
        <v>43882</v>
      </c>
      <c r="R1202" s="90">
        <v>1791542.42</v>
      </c>
      <c r="S1202" s="90">
        <v>1712934.397625</v>
      </c>
      <c r="T1202" s="3"/>
      <c r="U1202" s="91">
        <v>3.9020027998049002E-3</v>
      </c>
      <c r="V1202" s="92">
        <v>1.56297489011195</v>
      </c>
      <c r="W1202" s="91">
        <v>3.0067940648223199E-2</v>
      </c>
      <c r="X1202" s="92">
        <v>3.0153036806950699</v>
      </c>
      <c r="Y1202" s="91">
        <v>-4.97567560923926E-2</v>
      </c>
      <c r="Z1202" s="92">
        <v>13.174480299596301</v>
      </c>
      <c r="AA1202" s="91">
        <v>0.14086307418983801</v>
      </c>
      <c r="AB1202" s="92">
        <v>34.984335779794499</v>
      </c>
      <c r="AC1202" s="91">
        <v>0.113273271588696</v>
      </c>
      <c r="AD1202" s="92">
        <v>36.6755231112475</v>
      </c>
      <c r="AE1202" s="91">
        <v>0.10123570910946</v>
      </c>
      <c r="AF1202" s="93">
        <v>30.962980605632801</v>
      </c>
      <c r="AG1202" s="91">
        <v>3.81313395882898E-3</v>
      </c>
      <c r="AH1202" s="92">
        <v>-0.524916556241806</v>
      </c>
      <c r="AI1202" s="91">
        <v>-2.0907091173285201E-2</v>
      </c>
      <c r="AJ1202" s="92">
        <v>12.3926665625768</v>
      </c>
      <c r="AK1202" s="91">
        <v>0.21181673333369</v>
      </c>
      <c r="AL1202" s="91">
        <v>1.31781280197174E-2</v>
      </c>
      <c r="AM1202" s="92">
        <v>-59.506720347620998</v>
      </c>
      <c r="AN1202" s="3"/>
      <c r="AO1202" s="94">
        <v>6.5464704071928295E-2</v>
      </c>
      <c r="AP1202" s="94">
        <v>-8.24143333430402E-2</v>
      </c>
      <c r="AQ1202" s="94">
        <v>0.11762164719228201</v>
      </c>
      <c r="AR1202" s="94">
        <v>-0.119927942199865</v>
      </c>
      <c r="AS1202" s="95">
        <v>8</v>
      </c>
      <c r="AT1202" s="95">
        <v>4</v>
      </c>
      <c r="AU1202" s="95">
        <v>7</v>
      </c>
      <c r="AV1202" s="96">
        <v>5</v>
      </c>
      <c r="AW1202" s="3"/>
      <c r="AX1202" s="97">
        <v>0.21085119231167501</v>
      </c>
      <c r="AY1202" s="98">
        <v>0.629967198192389</v>
      </c>
      <c r="AZ1202" s="98">
        <v>0.98317493467584405</v>
      </c>
      <c r="BA1202" s="98">
        <v>0.87743972844691598</v>
      </c>
      <c r="BB1202" s="89">
        <v>2.1653250889066802E-2</v>
      </c>
      <c r="BC1202" s="99">
        <v>-29.236546728818201</v>
      </c>
      <c r="BD1202" s="86">
        <v>43882</v>
      </c>
      <c r="BE1202" s="86">
        <v>43910</v>
      </c>
      <c r="BF1202" s="95"/>
      <c r="BG1202" s="86"/>
      <c r="BH1202" s="3"/>
    </row>
    <row r="1203" spans="1:60" x14ac:dyDescent="0.25">
      <c r="A1203" s="3"/>
      <c r="B1203" s="81" t="s">
        <v>2174</v>
      </c>
      <c r="C1203" s="81" t="s">
        <v>5637</v>
      </c>
      <c r="D1203" s="81" t="s">
        <v>858</v>
      </c>
      <c r="E1203" s="82" t="s">
        <v>1170</v>
      </c>
      <c r="F1203" s="82" t="s">
        <v>1110</v>
      </c>
      <c r="G1203" s="83" t="s">
        <v>1121</v>
      </c>
      <c r="H1203" s="84" t="s">
        <v>1138</v>
      </c>
      <c r="I1203" s="85" t="s">
        <v>3480</v>
      </c>
      <c r="J1203" s="85" t="s">
        <v>5638</v>
      </c>
      <c r="K1203" s="3"/>
      <c r="L1203" s="86">
        <v>44029</v>
      </c>
      <c r="M1203" s="87">
        <v>1458.53299999982</v>
      </c>
      <c r="N1203" s="88">
        <v>1458.53299999982</v>
      </c>
      <c r="O1203" s="88">
        <v>1477.83100000024</v>
      </c>
      <c r="P1203" s="89">
        <f t="shared" si="18"/>
        <v>0.98694167330336358</v>
      </c>
      <c r="Q1203" s="86">
        <v>43747</v>
      </c>
      <c r="R1203" s="90">
        <v>2732514.0819999999</v>
      </c>
      <c r="S1203" s="90">
        <v>2972028.8661640598</v>
      </c>
      <c r="T1203" s="3"/>
      <c r="U1203" s="91">
        <v>-4.6709459265912301E-3</v>
      </c>
      <c r="V1203" s="92">
        <v>0.705680017472332</v>
      </c>
      <c r="W1203" s="91">
        <v>-7.6792176514572897E-4</v>
      </c>
      <c r="X1203" s="92">
        <v>-6.8282560641819104E-2</v>
      </c>
      <c r="Y1203" s="91">
        <v>1.1506966438901099E-3</v>
      </c>
      <c r="Z1203" s="92">
        <v>18.2652255732391</v>
      </c>
      <c r="AA1203" s="91">
        <v>1.57722142121202E-2</v>
      </c>
      <c r="AB1203" s="92">
        <v>22.475249782000901</v>
      </c>
      <c r="AC1203" s="91">
        <v>8.0159420073032395E-2</v>
      </c>
      <c r="AD1203" s="92">
        <v>33.3641379597248</v>
      </c>
      <c r="AE1203" s="91">
        <v>0.11518077256187099</v>
      </c>
      <c r="AF1203" s="93">
        <v>32.357486950873898</v>
      </c>
      <c r="AG1203" s="91">
        <v>-7.5370361992099797E-3</v>
      </c>
      <c r="AH1203" s="92">
        <v>-1.6599335720457</v>
      </c>
      <c r="AI1203" s="91">
        <v>8.3963604247401201E-3</v>
      </c>
      <c r="AJ1203" s="92">
        <v>15.3230117223866</v>
      </c>
      <c r="AK1203" s="91">
        <v>0.45853299999900599</v>
      </c>
      <c r="AL1203" s="91">
        <v>4.5709698708378703E-2</v>
      </c>
      <c r="AM1203" s="92">
        <v>51.561395000782802</v>
      </c>
      <c r="AN1203" s="3"/>
      <c r="AO1203" s="94">
        <v>1.7734427961841E-2</v>
      </c>
      <c r="AP1203" s="94">
        <v>-2.4103648960590401E-2</v>
      </c>
      <c r="AQ1203" s="94">
        <v>2.0285270613385399E-2</v>
      </c>
      <c r="AR1203" s="94">
        <v>-1.6924265905799998E-2</v>
      </c>
      <c r="AS1203" s="95">
        <v>6</v>
      </c>
      <c r="AT1203" s="95">
        <v>6</v>
      </c>
      <c r="AU1203" s="95">
        <v>7</v>
      </c>
      <c r="AV1203" s="96">
        <v>5</v>
      </c>
      <c r="AW1203" s="3"/>
      <c r="AX1203" s="97">
        <v>4.3249793896757198E-2</v>
      </c>
      <c r="AY1203" s="98">
        <v>-0.187228719559698</v>
      </c>
      <c r="AZ1203" s="98">
        <v>0.60823526040167097</v>
      </c>
      <c r="BA1203" s="98">
        <v>-0.24488659341636801</v>
      </c>
      <c r="BB1203" s="89">
        <v>4.4562431515987599E-3</v>
      </c>
      <c r="BC1203" s="99">
        <v>-6.09416096968926</v>
      </c>
      <c r="BD1203" s="86">
        <v>43747</v>
      </c>
      <c r="BE1203" s="86">
        <v>43783</v>
      </c>
      <c r="BF1203" s="95"/>
      <c r="BG1203" s="86"/>
      <c r="BH1203" s="3"/>
    </row>
    <row r="1204" spans="1:60" x14ac:dyDescent="0.25">
      <c r="A1204" s="3"/>
      <c r="B1204" s="81" t="s">
        <v>2175</v>
      </c>
      <c r="C1204" s="81" t="s">
        <v>5639</v>
      </c>
      <c r="D1204" s="81" t="s">
        <v>858</v>
      </c>
      <c r="E1204" s="82" t="s">
        <v>1216</v>
      </c>
      <c r="F1204" s="82" t="s">
        <v>1110</v>
      </c>
      <c r="G1204" s="83" t="s">
        <v>1121</v>
      </c>
      <c r="H1204" s="84" t="s">
        <v>1138</v>
      </c>
      <c r="I1204" s="85" t="s">
        <v>3480</v>
      </c>
      <c r="J1204" s="85" t="s">
        <v>5640</v>
      </c>
      <c r="K1204" s="3"/>
      <c r="L1204" s="86">
        <v>44029</v>
      </c>
      <c r="M1204" s="87">
        <v>1339.96490000002</v>
      </c>
      <c r="N1204" s="88">
        <v>1339.96490000002</v>
      </c>
      <c r="O1204" s="88">
        <v>1368.6273999996499</v>
      </c>
      <c r="P1204" s="89">
        <f t="shared" si="18"/>
        <v>0.97905748489352373</v>
      </c>
      <c r="Q1204" s="86">
        <v>43747</v>
      </c>
      <c r="R1204" s="90">
        <v>34531116.215999998</v>
      </c>
      <c r="S1204" s="90">
        <v>36043810.325437501</v>
      </c>
      <c r="T1204" s="3"/>
      <c r="U1204" s="91">
        <v>-4.6992794650577699E-3</v>
      </c>
      <c r="V1204" s="92">
        <v>0.70284666362567805</v>
      </c>
      <c r="W1204" s="91">
        <v>-1.61943060356862E-3</v>
      </c>
      <c r="X1204" s="92">
        <v>-0.15343344448410801</v>
      </c>
      <c r="Y1204" s="91">
        <v>-4.0143731930584198E-3</v>
      </c>
      <c r="Z1204" s="92">
        <v>17.7487185895443</v>
      </c>
      <c r="AA1204" s="91">
        <v>5.2491132573777603E-3</v>
      </c>
      <c r="AB1204" s="92">
        <v>21.422939686541199</v>
      </c>
      <c r="AC1204" s="91">
        <v>5.7909342689527001E-2</v>
      </c>
      <c r="AD1204" s="92">
        <v>31.1391302213597</v>
      </c>
      <c r="AE1204" s="91">
        <v>8.0908961768727694E-2</v>
      </c>
      <c r="AF1204" s="93">
        <v>28.930305871559501</v>
      </c>
      <c r="AG1204" s="91">
        <v>-8.0165467179540394E-3</v>
      </c>
      <c r="AH1204" s="92">
        <v>-1.70788462392011</v>
      </c>
      <c r="AI1204" s="91">
        <v>2.7094067536381802E-3</v>
      </c>
      <c r="AJ1204" s="92">
        <v>14.7543163552764</v>
      </c>
      <c r="AK1204" s="91">
        <v>0.33996490000048701</v>
      </c>
      <c r="AL1204" s="91">
        <v>3.5262628418422502E-2</v>
      </c>
      <c r="AM1204" s="92">
        <v>39.704585000930798</v>
      </c>
      <c r="AN1204" s="3"/>
      <c r="AO1204" s="94">
        <v>1.77053832630918E-2</v>
      </c>
      <c r="AP1204" s="94">
        <v>-2.4131459089403499E-2</v>
      </c>
      <c r="AQ1204" s="94">
        <v>1.9415832610320601E-2</v>
      </c>
      <c r="AR1204" s="94">
        <v>-1.7792161038414599E-2</v>
      </c>
      <c r="AS1204" s="95">
        <v>6</v>
      </c>
      <c r="AT1204" s="95">
        <v>6</v>
      </c>
      <c r="AU1204" s="95">
        <v>7</v>
      </c>
      <c r="AV1204" s="96">
        <v>5</v>
      </c>
      <c r="AW1204" s="3"/>
      <c r="AX1204" s="97">
        <v>4.3229898998470198E-2</v>
      </c>
      <c r="AY1204" s="98">
        <v>-0.412035832276615</v>
      </c>
      <c r="AZ1204" s="98">
        <v>0.573250996977549</v>
      </c>
      <c r="BA1204" s="98">
        <v>-0.535657722382894</v>
      </c>
      <c r="BB1204" s="89">
        <v>4.4540475216263099E-3</v>
      </c>
      <c r="BC1204" s="99">
        <v>-6.1904430672148001</v>
      </c>
      <c r="BD1204" s="86">
        <v>43747</v>
      </c>
      <c r="BE1204" s="86">
        <v>43783</v>
      </c>
      <c r="BF1204" s="95"/>
      <c r="BG1204" s="86"/>
      <c r="BH1204" s="3"/>
    </row>
    <row r="1205" spans="1:60" x14ac:dyDescent="0.25">
      <c r="A1205" s="3"/>
      <c r="B1205" s="81" t="s">
        <v>2176</v>
      </c>
      <c r="C1205" s="81" t="s">
        <v>5641</v>
      </c>
      <c r="D1205" s="81" t="s">
        <v>858</v>
      </c>
      <c r="E1205" s="82" t="s">
        <v>1163</v>
      </c>
      <c r="F1205" s="82" t="s">
        <v>1110</v>
      </c>
      <c r="G1205" s="83" t="s">
        <v>1121</v>
      </c>
      <c r="H1205" s="84" t="s">
        <v>1138</v>
      </c>
      <c r="I1205" s="85" t="s">
        <v>3480</v>
      </c>
      <c r="J1205" s="85" t="s">
        <v>5642</v>
      </c>
      <c r="K1205" s="3"/>
      <c r="L1205" s="86">
        <v>44029</v>
      </c>
      <c r="M1205" s="87">
        <v>1277.68539999984</v>
      </c>
      <c r="N1205" s="88">
        <v>1277.68539999984</v>
      </c>
      <c r="O1205" s="88">
        <v>1302.09950000048</v>
      </c>
      <c r="P1205" s="89">
        <f t="shared" si="18"/>
        <v>0.9812502039969826</v>
      </c>
      <c r="Q1205" s="86">
        <v>43747</v>
      </c>
      <c r="R1205" s="90">
        <v>5133403.0449999999</v>
      </c>
      <c r="S1205" s="90">
        <v>4721503.2323671896</v>
      </c>
      <c r="T1205" s="3"/>
      <c r="U1205" s="91">
        <v>-4.6913327696529398E-3</v>
      </c>
      <c r="V1205" s="92">
        <v>0.70364133316616095</v>
      </c>
      <c r="W1205" s="91">
        <v>-1.3822303408233001E-3</v>
      </c>
      <c r="X1205" s="92">
        <v>-0.12971341820957599</v>
      </c>
      <c r="Y1205" s="91">
        <v>-2.5762196373761998E-3</v>
      </c>
      <c r="Z1205" s="92">
        <v>17.8925339450943</v>
      </c>
      <c r="AA1205" s="91">
        <v>8.1729459689086105E-3</v>
      </c>
      <c r="AB1205" s="92">
        <v>21.715322957694301</v>
      </c>
      <c r="AC1205" s="91">
        <v>6.4067825293022906E-2</v>
      </c>
      <c r="AD1205" s="92">
        <v>31.754978481709301</v>
      </c>
      <c r="AE1205" s="91">
        <v>9.0358998209994795E-2</v>
      </c>
      <c r="AF1205" s="93">
        <v>29.875309515686201</v>
      </c>
      <c r="AG1205" s="91">
        <v>-7.8828286686984904E-3</v>
      </c>
      <c r="AH1205" s="92">
        <v>-1.69451281899455</v>
      </c>
      <c r="AI1205" s="91">
        <v>4.29240279481746E-3</v>
      </c>
      <c r="AJ1205" s="92">
        <v>14.912615959387001</v>
      </c>
      <c r="AK1205" s="91">
        <v>0.27768540000048197</v>
      </c>
      <c r="AL1205" s="91">
        <v>2.94442544764024E-2</v>
      </c>
      <c r="AM1205" s="92">
        <v>33.476635000901297</v>
      </c>
      <c r="AN1205" s="3"/>
      <c r="AO1205" s="94">
        <v>1.7713479672238502E-2</v>
      </c>
      <c r="AP1205" s="94">
        <v>-2.41237633454148E-2</v>
      </c>
      <c r="AQ1205" s="94">
        <v>1.96583650831599E-2</v>
      </c>
      <c r="AR1205" s="94">
        <v>-1.7550228995787599E-2</v>
      </c>
      <c r="AS1205" s="95">
        <v>6</v>
      </c>
      <c r="AT1205" s="95">
        <v>6</v>
      </c>
      <c r="AU1205" s="95">
        <v>7</v>
      </c>
      <c r="AV1205" s="96">
        <v>5</v>
      </c>
      <c r="AW1205" s="3"/>
      <c r="AX1205" s="97">
        <v>4.3235156008158797E-2</v>
      </c>
      <c r="AY1205" s="98">
        <v>-0.34955210673251702</v>
      </c>
      <c r="AZ1205" s="98">
        <v>0.58297258615675696</v>
      </c>
      <c r="BA1205" s="98">
        <v>-0.455200863576465</v>
      </c>
      <c r="BB1205" s="89">
        <v>4.4546295304189699E-3</v>
      </c>
      <c r="BC1205" s="99">
        <v>-6.1635842730102004</v>
      </c>
      <c r="BD1205" s="86">
        <v>43747</v>
      </c>
      <c r="BE1205" s="86">
        <v>43783</v>
      </c>
      <c r="BF1205" s="95"/>
      <c r="BG1205" s="86"/>
      <c r="BH1205" s="3"/>
    </row>
    <row r="1206" spans="1:60" x14ac:dyDescent="0.25">
      <c r="A1206" s="3"/>
      <c r="B1206" s="81" t="s">
        <v>2177</v>
      </c>
      <c r="C1206" s="81" t="s">
        <v>5643</v>
      </c>
      <c r="D1206" s="81" t="s">
        <v>858</v>
      </c>
      <c r="E1206" s="82" t="s">
        <v>1164</v>
      </c>
      <c r="F1206" s="82" t="s">
        <v>1110</v>
      </c>
      <c r="G1206" s="83" t="s">
        <v>1121</v>
      </c>
      <c r="H1206" s="84" t="s">
        <v>1138</v>
      </c>
      <c r="I1206" s="85" t="s">
        <v>3480</v>
      </c>
      <c r="J1206" s="85" t="s">
        <v>5644</v>
      </c>
      <c r="K1206" s="3"/>
      <c r="L1206" s="86">
        <v>44029</v>
      </c>
      <c r="M1206" s="87">
        <v>1000</v>
      </c>
      <c r="N1206" s="88">
        <v>1000</v>
      </c>
      <c r="O1206" s="88">
        <v>1000</v>
      </c>
      <c r="P1206" s="89">
        <f t="shared" si="18"/>
        <v>1</v>
      </c>
      <c r="Q1206" s="86">
        <v>44029</v>
      </c>
      <c r="R1206" s="90">
        <v>0</v>
      </c>
      <c r="S1206" s="90">
        <v>0</v>
      </c>
      <c r="T1206" s="3"/>
      <c r="U1206" s="91">
        <v>0</v>
      </c>
      <c r="V1206" s="92">
        <v>1.17277461013146</v>
      </c>
      <c r="W1206" s="91">
        <v>0</v>
      </c>
      <c r="X1206" s="92">
        <v>8.5096158727537806E-3</v>
      </c>
      <c r="Y1206" s="91">
        <v>0</v>
      </c>
      <c r="Z1206" s="92">
        <v>18.1501559088356</v>
      </c>
      <c r="AA1206" s="91">
        <v>0</v>
      </c>
      <c r="AB1206" s="92">
        <v>20.8980283607962</v>
      </c>
      <c r="AC1206" s="91">
        <v>0</v>
      </c>
      <c r="AD1206" s="92">
        <v>25.348195952392398</v>
      </c>
      <c r="AE1206" s="91">
        <v>0</v>
      </c>
      <c r="AF1206" s="93">
        <v>20.8394096946868</v>
      </c>
      <c r="AG1206" s="91">
        <v>0</v>
      </c>
      <c r="AH1206" s="92">
        <v>-0.90622995212470403</v>
      </c>
      <c r="AI1206" s="91">
        <v>0</v>
      </c>
      <c r="AJ1206" s="92">
        <v>14.483375679905301</v>
      </c>
      <c r="AK1206" s="91">
        <v>0</v>
      </c>
      <c r="AL1206" s="91">
        <v>0</v>
      </c>
      <c r="AM1206" s="92">
        <v>5.7080950008676199</v>
      </c>
      <c r="AN1206" s="3"/>
      <c r="AO1206" s="94">
        <v>0</v>
      </c>
      <c r="AP1206" s="94">
        <v>0</v>
      </c>
      <c r="AQ1206" s="94">
        <v>0</v>
      </c>
      <c r="AR1206" s="94">
        <v>0</v>
      </c>
      <c r="AS1206" s="95">
        <v>0</v>
      </c>
      <c r="AT1206" s="95">
        <v>0</v>
      </c>
      <c r="AU1206" s="95">
        <v>7</v>
      </c>
      <c r="AV1206" s="96">
        <v>5</v>
      </c>
      <c r="AW1206" s="3"/>
      <c r="AX1206" s="97">
        <v>0</v>
      </c>
      <c r="AY1206" s="98">
        <v>-113.07365610974399</v>
      </c>
      <c r="AZ1206" s="98">
        <v>0.54787164163735702</v>
      </c>
      <c r="BA1206" s="98">
        <v>-15.957369743191499</v>
      </c>
      <c r="BB1206" s="89">
        <v>0</v>
      </c>
      <c r="BC1206" s="99">
        <v>0</v>
      </c>
      <c r="BD1206" s="86">
        <v>43664</v>
      </c>
      <c r="BE1206" s="86"/>
      <c r="BF1206" s="95"/>
      <c r="BG1206" s="86"/>
      <c r="BH1206" s="3"/>
    </row>
    <row r="1207" spans="1:60" x14ac:dyDescent="0.25">
      <c r="A1207" s="3"/>
      <c r="B1207" s="81" t="s">
        <v>2178</v>
      </c>
      <c r="C1207" s="81" t="s">
        <v>5645</v>
      </c>
      <c r="D1207" s="81" t="s">
        <v>858</v>
      </c>
      <c r="E1207" s="82" t="s">
        <v>1172</v>
      </c>
      <c r="F1207" s="82" t="s">
        <v>1110</v>
      </c>
      <c r="G1207" s="83" t="s">
        <v>1121</v>
      </c>
      <c r="H1207" s="84" t="s">
        <v>1138</v>
      </c>
      <c r="I1207" s="85" t="s">
        <v>3480</v>
      </c>
      <c r="J1207" s="85" t="s">
        <v>5646</v>
      </c>
      <c r="K1207" s="3"/>
      <c r="L1207" s="86">
        <v>44029</v>
      </c>
      <c r="M1207" s="87">
        <v>1346.7407000009</v>
      </c>
      <c r="N1207" s="88">
        <v>1346.7407000009</v>
      </c>
      <c r="O1207" s="88">
        <v>1364.5594999995101</v>
      </c>
      <c r="P1207" s="89">
        <f t="shared" si="18"/>
        <v>0.98694172002128422</v>
      </c>
      <c r="Q1207" s="86">
        <v>43747</v>
      </c>
      <c r="R1207" s="90">
        <v>1994126.773</v>
      </c>
      <c r="S1207" s="90">
        <v>1811912.43714453</v>
      </c>
      <c r="T1207" s="3"/>
      <c r="U1207" s="91">
        <v>-4.6709652651770704E-3</v>
      </c>
      <c r="V1207" s="92">
        <v>0.70567808361374795</v>
      </c>
      <c r="W1207" s="91">
        <v>-7.6793193238699998E-4</v>
      </c>
      <c r="X1207" s="92">
        <v>-6.8283577365946299E-2</v>
      </c>
      <c r="Y1207" s="91">
        <v>1.1506900718813999E-3</v>
      </c>
      <c r="Z1207" s="92">
        <v>18.2652249160165</v>
      </c>
      <c r="AA1207" s="91">
        <v>1.57723936099501E-2</v>
      </c>
      <c r="AB1207" s="92">
        <v>22.4752677218057</v>
      </c>
      <c r="AC1207" s="91">
        <v>8.0159409932093695E-2</v>
      </c>
      <c r="AD1207" s="92">
        <v>33.364136945630896</v>
      </c>
      <c r="AE1207" s="91">
        <v>0.115180772734748</v>
      </c>
      <c r="AF1207" s="93">
        <v>32.357486968161503</v>
      </c>
      <c r="AG1207" s="91">
        <v>-7.5370957438281004E-3</v>
      </c>
      <c r="AH1207" s="92">
        <v>-1.6599395265075101</v>
      </c>
      <c r="AI1207" s="91">
        <v>8.3963097131345404E-3</v>
      </c>
      <c r="AJ1207" s="92">
        <v>15.3230066512187</v>
      </c>
      <c r="AK1207" s="91">
        <v>0.34674070000066398</v>
      </c>
      <c r="AL1207" s="91">
        <v>4.3193880061153302E-2</v>
      </c>
      <c r="AM1207" s="92">
        <v>30.194577873393399</v>
      </c>
      <c r="AN1207" s="3"/>
      <c r="AO1207" s="94">
        <v>1.7734417251631399E-2</v>
      </c>
      <c r="AP1207" s="94">
        <v>-2.41036462957709E-2</v>
      </c>
      <c r="AQ1207" s="94">
        <v>2.0285255039198102E-2</v>
      </c>
      <c r="AR1207" s="94">
        <v>-1.6924282182117199E-2</v>
      </c>
      <c r="AS1207" s="95">
        <v>6</v>
      </c>
      <c r="AT1207" s="95">
        <v>6</v>
      </c>
      <c r="AU1207" s="95">
        <v>7</v>
      </c>
      <c r="AV1207" s="96">
        <v>5</v>
      </c>
      <c r="AW1207" s="3"/>
      <c r="AX1207" s="97">
        <v>4.32498368920642E-2</v>
      </c>
      <c r="AY1207" s="98">
        <v>-0.187229839930978</v>
      </c>
      <c r="AZ1207" s="98">
        <v>0.60823525677915302</v>
      </c>
      <c r="BA1207" s="98">
        <v>-0.244888178508745</v>
      </c>
      <c r="BB1207" s="89">
        <v>4.45624760042847E-3</v>
      </c>
      <c r="BC1207" s="99">
        <v>-6.0941644537306301</v>
      </c>
      <c r="BD1207" s="86">
        <v>43747</v>
      </c>
      <c r="BE1207" s="86">
        <v>43783</v>
      </c>
      <c r="BF1207" s="95"/>
      <c r="BG1207" s="86"/>
      <c r="BH1207" s="3"/>
    </row>
    <row r="1208" spans="1:60" x14ac:dyDescent="0.25">
      <c r="A1208" s="3"/>
      <c r="B1208" s="81" t="s">
        <v>2179</v>
      </c>
      <c r="C1208" s="81" t="s">
        <v>5647</v>
      </c>
      <c r="D1208" s="81" t="s">
        <v>858</v>
      </c>
      <c r="E1208" s="82" t="s">
        <v>1228</v>
      </c>
      <c r="F1208" s="82" t="s">
        <v>1110</v>
      </c>
      <c r="G1208" s="83" t="s">
        <v>1121</v>
      </c>
      <c r="H1208" s="84" t="s">
        <v>1138</v>
      </c>
      <c r="I1208" s="85" t="s">
        <v>3480</v>
      </c>
      <c r="J1208" s="85" t="s">
        <v>5648</v>
      </c>
      <c r="K1208" s="3"/>
      <c r="L1208" s="86">
        <v>44029</v>
      </c>
      <c r="M1208" s="87">
        <v>1391.78769999929</v>
      </c>
      <c r="N1208" s="88">
        <v>1391.78769999929</v>
      </c>
      <c r="O1208" s="88">
        <v>1416.30599999987</v>
      </c>
      <c r="P1208" s="89">
        <f t="shared" si="18"/>
        <v>0.98268855741585348</v>
      </c>
      <c r="Q1208" s="86">
        <v>43747</v>
      </c>
      <c r="R1208" s="90">
        <v>14151191.142999999</v>
      </c>
      <c r="S1208" s="90">
        <v>24012994.068437502</v>
      </c>
      <c r="T1208" s="3"/>
      <c r="U1208" s="91">
        <v>-4.6861973405611899E-3</v>
      </c>
      <c r="V1208" s="92">
        <v>0.704154876075336</v>
      </c>
      <c r="W1208" s="91">
        <v>-1.2264112292541499E-3</v>
      </c>
      <c r="X1208" s="92">
        <v>-0.11413150705266201</v>
      </c>
      <c r="Y1208" s="91">
        <v>-1.63392609647417E-3</v>
      </c>
      <c r="Z1208" s="92">
        <v>17.9867632991809</v>
      </c>
      <c r="AA1208" s="91">
        <v>1.00922299716331E-2</v>
      </c>
      <c r="AB1208" s="92">
        <v>21.907251357974001</v>
      </c>
      <c r="AC1208" s="91">
        <v>6.8121472530037905E-2</v>
      </c>
      <c r="AD1208" s="92">
        <v>32.1603432053817</v>
      </c>
      <c r="AE1208" s="91">
        <v>9.6594366017670796E-2</v>
      </c>
      <c r="AF1208" s="93">
        <v>30.498846296453799</v>
      </c>
      <c r="AG1208" s="91">
        <v>-7.7951292005309404E-3</v>
      </c>
      <c r="AH1208" s="92">
        <v>-1.6857428721778001</v>
      </c>
      <c r="AI1208" s="91">
        <v>5.3300007912184802E-3</v>
      </c>
      <c r="AJ1208" s="92">
        <v>15.0163757590344</v>
      </c>
      <c r="AK1208" s="91">
        <v>0.39178769999882201</v>
      </c>
      <c r="AL1208" s="91">
        <v>3.9925110702824902E-2</v>
      </c>
      <c r="AM1208" s="92">
        <v>44.886865000764402</v>
      </c>
      <c r="AN1208" s="3"/>
      <c r="AO1208" s="94">
        <v>1.77188059515174E-2</v>
      </c>
      <c r="AP1208" s="94">
        <v>-2.4118642786561399E-2</v>
      </c>
      <c r="AQ1208" s="94">
        <v>1.98168839251593E-2</v>
      </c>
      <c r="AR1208" s="94">
        <v>-1.73915969471636E-2</v>
      </c>
      <c r="AS1208" s="95">
        <v>6</v>
      </c>
      <c r="AT1208" s="95">
        <v>6</v>
      </c>
      <c r="AU1208" s="95">
        <v>7</v>
      </c>
      <c r="AV1208" s="96">
        <v>5</v>
      </c>
      <c r="AW1208" s="3"/>
      <c r="AX1208" s="97">
        <v>4.3238705037947502E-2</v>
      </c>
      <c r="AY1208" s="98">
        <v>-0.308540545499909</v>
      </c>
      <c r="AZ1208" s="98">
        <v>0.58935428008135204</v>
      </c>
      <c r="BA1208" s="98">
        <v>-0.40224089234789101</v>
      </c>
      <c r="BB1208" s="89">
        <v>4.4550218557969897E-3</v>
      </c>
      <c r="BC1208" s="99">
        <v>-6.14598822571861</v>
      </c>
      <c r="BD1208" s="86">
        <v>43747</v>
      </c>
      <c r="BE1208" s="86">
        <v>43783</v>
      </c>
      <c r="BF1208" s="95"/>
      <c r="BG1208" s="86"/>
      <c r="BH1208" s="3"/>
    </row>
    <row r="1209" spans="1:60" x14ac:dyDescent="0.25">
      <c r="A1209" s="3"/>
      <c r="B1209" s="81" t="s">
        <v>294</v>
      </c>
      <c r="C1209" s="81" t="s">
        <v>5649</v>
      </c>
      <c r="D1209" s="81" t="s">
        <v>858</v>
      </c>
      <c r="E1209" s="82" t="s">
        <v>1229</v>
      </c>
      <c r="F1209" s="82" t="s">
        <v>1110</v>
      </c>
      <c r="G1209" s="83" t="s">
        <v>1121</v>
      </c>
      <c r="H1209" s="84" t="s">
        <v>1138</v>
      </c>
      <c r="I1209" s="85" t="s">
        <v>3480</v>
      </c>
      <c r="J1209" s="85" t="s">
        <v>1096</v>
      </c>
      <c r="K1209" s="3"/>
      <c r="L1209" s="86">
        <v>44029</v>
      </c>
      <c r="M1209" s="87">
        <v>1060.3637000005699</v>
      </c>
      <c r="N1209" s="88">
        <v>1060.3637000005699</v>
      </c>
      <c r="O1209" s="88">
        <v>1060.3637000005699</v>
      </c>
      <c r="P1209" s="89">
        <f t="shared" si="18"/>
        <v>1</v>
      </c>
      <c r="Q1209" s="86">
        <v>44029</v>
      </c>
      <c r="R1209" s="90">
        <v>0</v>
      </c>
      <c r="S1209" s="90">
        <v>0</v>
      </c>
      <c r="T1209" s="3"/>
      <c r="U1209" s="91">
        <v>0</v>
      </c>
      <c r="V1209" s="92">
        <v>1.17277461013146</v>
      </c>
      <c r="W1209" s="91">
        <v>0</v>
      </c>
      <c r="X1209" s="92">
        <v>8.5096158727537806E-3</v>
      </c>
      <c r="Y1209" s="91">
        <v>0</v>
      </c>
      <c r="Z1209" s="92">
        <v>18.1501559088356</v>
      </c>
      <c r="AA1209" s="91">
        <v>0</v>
      </c>
      <c r="AB1209" s="92">
        <v>20.8980283607962</v>
      </c>
      <c r="AC1209" s="91">
        <v>0</v>
      </c>
      <c r="AD1209" s="92">
        <v>25.348195952392398</v>
      </c>
      <c r="AE1209" s="91">
        <v>2.1636425843098599E-2</v>
      </c>
      <c r="AF1209" s="93">
        <v>23.003052279003899</v>
      </c>
      <c r="AG1209" s="91">
        <v>0</v>
      </c>
      <c r="AH1209" s="92">
        <v>-0.90622995212470403</v>
      </c>
      <c r="AI1209" s="91">
        <v>0</v>
      </c>
      <c r="AJ1209" s="92">
        <v>14.483375679905301</v>
      </c>
      <c r="AK1209" s="91">
        <v>6.0363700000380001E-2</v>
      </c>
      <c r="AL1209" s="91">
        <v>1.46583303830994E-2</v>
      </c>
      <c r="AM1209" s="92">
        <v>9.5939518188097299</v>
      </c>
      <c r="AN1209" s="3"/>
      <c r="AO1209" s="94">
        <v>0</v>
      </c>
      <c r="AP1209" s="94">
        <v>0</v>
      </c>
      <c r="AQ1209" s="94">
        <v>0</v>
      </c>
      <c r="AR1209" s="94">
        <v>0</v>
      </c>
      <c r="AS1209" s="95">
        <v>0</v>
      </c>
      <c r="AT1209" s="95">
        <v>0</v>
      </c>
      <c r="AU1209" s="95">
        <v>7</v>
      </c>
      <c r="AV1209" s="96">
        <v>5</v>
      </c>
      <c r="AW1209" s="3"/>
      <c r="AX1209" s="97">
        <v>0</v>
      </c>
      <c r="AY1209" s="98">
        <v>-113.07365610974399</v>
      </c>
      <c r="AZ1209" s="98">
        <v>0.54787164163735702</v>
      </c>
      <c r="BA1209" s="98">
        <v>-15.957369743191499</v>
      </c>
      <c r="BB1209" s="89">
        <v>0</v>
      </c>
      <c r="BC1209" s="99">
        <v>0</v>
      </c>
      <c r="BD1209" s="86">
        <v>43664</v>
      </c>
      <c r="BE1209" s="86"/>
      <c r="BF1209" s="95"/>
      <c r="BG1209" s="86"/>
      <c r="BH1209" s="3"/>
    </row>
    <row r="1210" spans="1:60" x14ac:dyDescent="0.25">
      <c r="A1210" s="3"/>
      <c r="B1210" s="81" t="s">
        <v>2180</v>
      </c>
      <c r="C1210" s="81" t="s">
        <v>5650</v>
      </c>
      <c r="D1210" s="81" t="s">
        <v>858</v>
      </c>
      <c r="E1210" s="82" t="s">
        <v>1230</v>
      </c>
      <c r="F1210" s="82" t="s">
        <v>1110</v>
      </c>
      <c r="G1210" s="83" t="s">
        <v>1121</v>
      </c>
      <c r="H1210" s="84" t="s">
        <v>1138</v>
      </c>
      <c r="I1210" s="85" t="s">
        <v>3480</v>
      </c>
      <c r="J1210" s="85" t="s">
        <v>5651</v>
      </c>
      <c r="K1210" s="3"/>
      <c r="L1210" s="86">
        <v>44029</v>
      </c>
      <c r="M1210" s="87">
        <v>1359.86280000024</v>
      </c>
      <c r="N1210" s="88">
        <v>1359.86280000024</v>
      </c>
      <c r="O1210" s="88">
        <v>1387.0236000008899</v>
      </c>
      <c r="P1210" s="89">
        <f t="shared" si="18"/>
        <v>0.9804179251163192</v>
      </c>
      <c r="Q1210" s="86">
        <v>43747</v>
      </c>
      <c r="R1210" s="90">
        <v>1056351.392</v>
      </c>
      <c r="S1210" s="90">
        <v>994242.17890039098</v>
      </c>
      <c r="T1210" s="3"/>
      <c r="U1210" s="91">
        <v>-4.6943642300902901E-3</v>
      </c>
      <c r="V1210" s="92">
        <v>0.70333818712242602</v>
      </c>
      <c r="W1210" s="91">
        <v>-1.47224275315239E-3</v>
      </c>
      <c r="X1210" s="92">
        <v>-0.13871465944248501</v>
      </c>
      <c r="Y1210" s="91">
        <v>-3.1219359862006998E-3</v>
      </c>
      <c r="Z1210" s="92">
        <v>17.837962310208201</v>
      </c>
      <c r="AA1210" s="91">
        <v>7.0628145494993104E-3</v>
      </c>
      <c r="AB1210" s="92">
        <v>21.604309815738802</v>
      </c>
      <c r="AC1210" s="91">
        <v>6.1728071190373199E-2</v>
      </c>
      <c r="AD1210" s="92">
        <v>31.521003071422498</v>
      </c>
      <c r="AE1210" s="91">
        <v>8.6765133792214302E-2</v>
      </c>
      <c r="AF1210" s="93">
        <v>29.5159230739227</v>
      </c>
      <c r="AG1210" s="91">
        <v>-7.9335388481922599E-3</v>
      </c>
      <c r="AH1210" s="92">
        <v>-1.69958383694393</v>
      </c>
      <c r="AI1210" s="91">
        <v>3.6917440247634702E-3</v>
      </c>
      <c r="AJ1210" s="92">
        <v>14.8525500823889</v>
      </c>
      <c r="AK1210" s="91">
        <v>0.359862800000119</v>
      </c>
      <c r="AL1210" s="91">
        <v>3.7071332879349897E-2</v>
      </c>
      <c r="AM1210" s="92">
        <v>41.694375000894098</v>
      </c>
      <c r="AN1210" s="3"/>
      <c r="AO1210" s="94">
        <v>1.77104262857029E-2</v>
      </c>
      <c r="AP1210" s="94">
        <v>-2.4126663087372401E-2</v>
      </c>
      <c r="AQ1210" s="94">
        <v>1.95663394479197E-2</v>
      </c>
      <c r="AR1210" s="94">
        <v>-1.7642127426370301E-2</v>
      </c>
      <c r="AS1210" s="95">
        <v>6</v>
      </c>
      <c r="AT1210" s="95">
        <v>6</v>
      </c>
      <c r="AU1210" s="95">
        <v>7</v>
      </c>
      <c r="AV1210" s="96">
        <v>5</v>
      </c>
      <c r="AW1210" s="3"/>
      <c r="AX1210" s="97">
        <v>4.3233162520555202E-2</v>
      </c>
      <c r="AY1210" s="98">
        <v>-0.37327013909271001</v>
      </c>
      <c r="AZ1210" s="98">
        <v>0.57928222254668105</v>
      </c>
      <c r="BA1210" s="98">
        <v>-0.48577436328150703</v>
      </c>
      <c r="BB1210" s="89">
        <v>4.4544088755265002E-3</v>
      </c>
      <c r="BC1210" s="99">
        <v>-6.1737954567652196</v>
      </c>
      <c r="BD1210" s="86">
        <v>43747</v>
      </c>
      <c r="BE1210" s="86">
        <v>43783</v>
      </c>
      <c r="BF1210" s="95"/>
      <c r="BG1210" s="86"/>
      <c r="BH1210" s="3"/>
    </row>
    <row r="1211" spans="1:60" x14ac:dyDescent="0.25">
      <c r="A1211" s="3"/>
      <c r="B1211" s="81" t="s">
        <v>2181</v>
      </c>
      <c r="C1211" s="81" t="s">
        <v>5652</v>
      </c>
      <c r="D1211" s="81" t="s">
        <v>858</v>
      </c>
      <c r="E1211" s="82" t="s">
        <v>1218</v>
      </c>
      <c r="F1211" s="82" t="s">
        <v>1110</v>
      </c>
      <c r="G1211" s="83" t="s">
        <v>1121</v>
      </c>
      <c r="H1211" s="84" t="s">
        <v>1138</v>
      </c>
      <c r="I1211" s="85" t="s">
        <v>3480</v>
      </c>
      <c r="J1211" s="85" t="s">
        <v>5653</v>
      </c>
      <c r="K1211" s="3"/>
      <c r="L1211" s="86">
        <v>44029</v>
      </c>
      <c r="M1211" s="87">
        <v>1263.81880000047</v>
      </c>
      <c r="N1211" s="88">
        <v>1263.81880000047</v>
      </c>
      <c r="O1211" s="88">
        <v>1298.43979999982</v>
      </c>
      <c r="P1211" s="89">
        <f t="shared" si="18"/>
        <v>0.97333646119030326</v>
      </c>
      <c r="Q1211" s="86">
        <v>43747</v>
      </c>
      <c r="R1211" s="90">
        <v>31502276.811999999</v>
      </c>
      <c r="S1211" s="90">
        <v>36965733.591937497</v>
      </c>
      <c r="T1211" s="3"/>
      <c r="U1211" s="91">
        <v>-4.71991055019316E-3</v>
      </c>
      <c r="V1211" s="92">
        <v>0.70078355511213897</v>
      </c>
      <c r="W1211" s="91">
        <v>-2.2414890199797801E-3</v>
      </c>
      <c r="X1211" s="92">
        <v>-0.21563928612522401</v>
      </c>
      <c r="Y1211" s="91">
        <v>-7.7711918911518296E-3</v>
      </c>
      <c r="Z1211" s="92">
        <v>17.373036719713099</v>
      </c>
      <c r="AA1211" s="91">
        <v>-2.3713654045423001E-3</v>
      </c>
      <c r="AB1211" s="92">
        <v>20.6608918203565</v>
      </c>
      <c r="AC1211" s="91">
        <v>4.0971906368213198E-2</v>
      </c>
      <c r="AD1211" s="92">
        <v>29.445386589213701</v>
      </c>
      <c r="AE1211" s="91">
        <v>5.5175736162709703E-2</v>
      </c>
      <c r="AF1211" s="93">
        <v>26.356983310950501</v>
      </c>
      <c r="AG1211" s="91">
        <v>-8.3666154841921508E-3</v>
      </c>
      <c r="AH1211" s="92">
        <v>-1.7428915005439201</v>
      </c>
      <c r="AI1211" s="91">
        <v>-1.42538519321533E-3</v>
      </c>
      <c r="AJ1211" s="92">
        <v>14.340837160591001</v>
      </c>
      <c r="AK1211" s="91">
        <v>0.26381880000000801</v>
      </c>
      <c r="AL1211" s="91">
        <v>2.8114827042372802E-2</v>
      </c>
      <c r="AM1211" s="92">
        <v>32.089975000883001</v>
      </c>
      <c r="AN1211" s="3"/>
      <c r="AO1211" s="94">
        <v>1.76842093151208E-2</v>
      </c>
      <c r="AP1211" s="94">
        <v>-2.4151830887603899E-2</v>
      </c>
      <c r="AQ1211" s="94">
        <v>1.8780927846819399E-2</v>
      </c>
      <c r="AR1211" s="94">
        <v>-1.8426058002660301E-2</v>
      </c>
      <c r="AS1211" s="95">
        <v>6</v>
      </c>
      <c r="AT1211" s="95">
        <v>6</v>
      </c>
      <c r="AU1211" s="95">
        <v>7</v>
      </c>
      <c r="AV1211" s="96">
        <v>5</v>
      </c>
      <c r="AW1211" s="3"/>
      <c r="AX1211" s="97">
        <v>4.3217336220041001E-2</v>
      </c>
      <c r="AY1211" s="98">
        <v>-0.57498448940714297</v>
      </c>
      <c r="AZ1211" s="98">
        <v>0.547904929060678</v>
      </c>
      <c r="BA1211" s="98">
        <v>-0.74415794080323405</v>
      </c>
      <c r="BB1211" s="89">
        <v>4.4526479538126301E-3</v>
      </c>
      <c r="BC1211" s="99">
        <v>-6.2607292228567504</v>
      </c>
      <c r="BD1211" s="86">
        <v>43747</v>
      </c>
      <c r="BE1211" s="86">
        <v>43783</v>
      </c>
      <c r="BF1211" s="95"/>
      <c r="BG1211" s="86"/>
      <c r="BH1211" s="3"/>
    </row>
    <row r="1212" spans="1:60" x14ac:dyDescent="0.25">
      <c r="A1212" s="3"/>
      <c r="B1212" s="81" t="s">
        <v>2182</v>
      </c>
      <c r="C1212" s="81" t="s">
        <v>5654</v>
      </c>
      <c r="D1212" s="81" t="s">
        <v>859</v>
      </c>
      <c r="E1212" s="82" t="s">
        <v>1170</v>
      </c>
      <c r="F1212" s="82" t="s">
        <v>1110</v>
      </c>
      <c r="G1212" s="83" t="s">
        <v>1123</v>
      </c>
      <c r="H1212" s="84" t="s">
        <v>1149</v>
      </c>
      <c r="I1212" s="85" t="s">
        <v>3480</v>
      </c>
      <c r="J1212" s="85" t="s">
        <v>5655</v>
      </c>
      <c r="K1212" s="3"/>
      <c r="L1212" s="86">
        <v>44029</v>
      </c>
      <c r="M1212" s="87">
        <v>1211.8451000005</v>
      </c>
      <c r="N1212" s="88">
        <v>1211.8451000005</v>
      </c>
      <c r="O1212" s="88">
        <v>1251.59139999934</v>
      </c>
      <c r="P1212" s="89">
        <f t="shared" si="18"/>
        <v>0.96824338997626469</v>
      </c>
      <c r="Q1212" s="86">
        <v>43747</v>
      </c>
      <c r="R1212" s="90">
        <v>3322922.9589999998</v>
      </c>
      <c r="S1212" s="90">
        <v>4388466.88974219</v>
      </c>
      <c r="T1212" s="3"/>
      <c r="U1212" s="91">
        <v>-5.1232848391009602E-3</v>
      </c>
      <c r="V1212" s="92">
        <v>0.66044612622135901</v>
      </c>
      <c r="W1212" s="91">
        <v>-2.1791011140521702E-3</v>
      </c>
      <c r="X1212" s="92">
        <v>-0.20940049553246401</v>
      </c>
      <c r="Y1212" s="91">
        <v>-9.0476843097348995E-3</v>
      </c>
      <c r="Z1212" s="92">
        <v>17.2453874778585</v>
      </c>
      <c r="AA1212" s="91">
        <v>5.9074735709145898E-3</v>
      </c>
      <c r="AB1212" s="92">
        <v>21.488775717880301</v>
      </c>
      <c r="AC1212" s="91">
        <v>8.4937274641561103E-2</v>
      </c>
      <c r="AD1212" s="92">
        <v>33.841923416534001</v>
      </c>
      <c r="AE1212" s="91">
        <v>0.12535900940929401</v>
      </c>
      <c r="AF1212" s="93">
        <v>33.3753106356016</v>
      </c>
      <c r="AG1212" s="91">
        <v>-8.1254079632344708E-3</v>
      </c>
      <c r="AH1212" s="92">
        <v>-1.71877074844815</v>
      </c>
      <c r="AI1212" s="91">
        <v>1.0287463319400599E-3</v>
      </c>
      <c r="AJ1212" s="92">
        <v>14.5862503131066</v>
      </c>
      <c r="AK1212" s="91">
        <v>0.211845100000501</v>
      </c>
      <c r="AL1212" s="91">
        <v>3.9367842682622702E-2</v>
      </c>
      <c r="AM1212" s="92">
        <v>11.8133148447523</v>
      </c>
      <c r="AN1212" s="3"/>
      <c r="AO1212" s="94">
        <v>2.5434921724809101E-2</v>
      </c>
      <c r="AP1212" s="94">
        <v>-4.0469873963957098E-2</v>
      </c>
      <c r="AQ1212" s="94">
        <v>2.8591992648216501E-2</v>
      </c>
      <c r="AR1212" s="94">
        <v>-2.78040409775713E-2</v>
      </c>
      <c r="AS1212" s="95">
        <v>6</v>
      </c>
      <c r="AT1212" s="95">
        <v>6</v>
      </c>
      <c r="AU1212" s="95">
        <v>7</v>
      </c>
      <c r="AV1212" s="96">
        <v>5</v>
      </c>
      <c r="AW1212" s="3"/>
      <c r="AX1212" s="97">
        <v>6.2771088077133802E-2</v>
      </c>
      <c r="AY1212" s="98">
        <v>-0.25624918847233902</v>
      </c>
      <c r="AZ1212" s="98">
        <v>0.57319371960966203</v>
      </c>
      <c r="BA1212" s="98">
        <v>-0.32714125413940598</v>
      </c>
      <c r="BB1212" s="89">
        <v>6.4419707130218698E-3</v>
      </c>
      <c r="BC1212" s="99">
        <v>-8.9565172786824405</v>
      </c>
      <c r="BD1212" s="86">
        <v>43747</v>
      </c>
      <c r="BE1212" s="86">
        <v>43783</v>
      </c>
      <c r="BF1212" s="95"/>
      <c r="BG1212" s="86"/>
      <c r="BH1212" s="3"/>
    </row>
    <row r="1213" spans="1:60" x14ac:dyDescent="0.25">
      <c r="A1213" s="3"/>
      <c r="B1213" s="81" t="s">
        <v>2183</v>
      </c>
      <c r="C1213" s="81" t="s">
        <v>5656</v>
      </c>
      <c r="D1213" s="81" t="s">
        <v>859</v>
      </c>
      <c r="E1213" s="82" t="s">
        <v>1216</v>
      </c>
      <c r="F1213" s="82" t="s">
        <v>1110</v>
      </c>
      <c r="G1213" s="83" t="s">
        <v>1123</v>
      </c>
      <c r="H1213" s="84" t="s">
        <v>1149</v>
      </c>
      <c r="I1213" s="85" t="s">
        <v>3480</v>
      </c>
      <c r="J1213" s="85" t="s">
        <v>5657</v>
      </c>
      <c r="K1213" s="3"/>
      <c r="L1213" s="86">
        <v>44029</v>
      </c>
      <c r="M1213" s="87">
        <v>1182.6061000004399</v>
      </c>
      <c r="N1213" s="88">
        <v>1182.6061000004399</v>
      </c>
      <c r="O1213" s="88">
        <v>1226.2062999997299</v>
      </c>
      <c r="P1213" s="89">
        <f t="shared" si="18"/>
        <v>0.96444301419810063</v>
      </c>
      <c r="Q1213" s="86">
        <v>43747</v>
      </c>
      <c r="R1213" s="90">
        <v>21210914.090999998</v>
      </c>
      <c r="S1213" s="90">
        <v>40588997.555187501</v>
      </c>
      <c r="T1213" s="3"/>
      <c r="U1213" s="91">
        <v>-5.1371538302191801E-3</v>
      </c>
      <c r="V1213" s="92">
        <v>0.65905922710953702</v>
      </c>
      <c r="W1213" s="91">
        <v>-2.5959697022699402E-3</v>
      </c>
      <c r="X1213" s="92">
        <v>-0.25108735435424001</v>
      </c>
      <c r="Y1213" s="91">
        <v>-1.1557677936252699E-2</v>
      </c>
      <c r="Z1213" s="92">
        <v>16.994388115214001</v>
      </c>
      <c r="AA1213" s="91">
        <v>7.8430755274894203E-4</v>
      </c>
      <c r="AB1213" s="92">
        <v>20.976459116063801</v>
      </c>
      <c r="AC1213" s="91">
        <v>7.3921291765145697E-2</v>
      </c>
      <c r="AD1213" s="92">
        <v>32.740325128892401</v>
      </c>
      <c r="AE1213" s="91">
        <v>0.10826677847406201</v>
      </c>
      <c r="AF1213" s="93">
        <v>31.666087542107601</v>
      </c>
      <c r="AG1213" s="91">
        <v>-8.3600534999277408E-3</v>
      </c>
      <c r="AH1213" s="92">
        <v>-1.7422353021174799</v>
      </c>
      <c r="AI1213" s="91">
        <v>-1.7433526281820399E-3</v>
      </c>
      <c r="AJ1213" s="92">
        <v>14.309040417094399</v>
      </c>
      <c r="AK1213" s="91">
        <v>0.18260610000114</v>
      </c>
      <c r="AL1213" s="91">
        <v>3.4279046585652402E-2</v>
      </c>
      <c r="AM1213" s="92">
        <v>8.8894148448161996</v>
      </c>
      <c r="AN1213" s="3"/>
      <c r="AO1213" s="94">
        <v>2.5420594383831499E-2</v>
      </c>
      <c r="AP1213" s="94">
        <v>-4.04832721297134E-2</v>
      </c>
      <c r="AQ1213" s="94">
        <v>2.8146482341981E-2</v>
      </c>
      <c r="AR1213" s="94">
        <v>-2.8211341616952299E-2</v>
      </c>
      <c r="AS1213" s="95">
        <v>6</v>
      </c>
      <c r="AT1213" s="95">
        <v>6</v>
      </c>
      <c r="AU1213" s="95">
        <v>7</v>
      </c>
      <c r="AV1213" s="96">
        <v>5</v>
      </c>
      <c r="AW1213" s="3"/>
      <c r="AX1213" s="97">
        <v>6.2761607862557897E-2</v>
      </c>
      <c r="AY1213" s="98">
        <v>-0.33189509698195302</v>
      </c>
      <c r="AZ1213" s="98">
        <v>0.55626861823657203</v>
      </c>
      <c r="BA1213" s="98">
        <v>-0.42292404238332898</v>
      </c>
      <c r="BB1213" s="89">
        <v>6.4408923196060596E-3</v>
      </c>
      <c r="BC1213" s="99">
        <v>-9.0022861568140797</v>
      </c>
      <c r="BD1213" s="86">
        <v>43747</v>
      </c>
      <c r="BE1213" s="86">
        <v>43783</v>
      </c>
      <c r="BF1213" s="95"/>
      <c r="BG1213" s="86"/>
      <c r="BH1213" s="3"/>
    </row>
    <row r="1214" spans="1:60" x14ac:dyDescent="0.25">
      <c r="A1214" s="3"/>
      <c r="B1214" s="81" t="s">
        <v>2184</v>
      </c>
      <c r="C1214" s="81" t="s">
        <v>5658</v>
      </c>
      <c r="D1214" s="81" t="s">
        <v>859</v>
      </c>
      <c r="E1214" s="82" t="s">
        <v>1163</v>
      </c>
      <c r="F1214" s="82" t="s">
        <v>1110</v>
      </c>
      <c r="G1214" s="83" t="s">
        <v>1123</v>
      </c>
      <c r="H1214" s="84" t="s">
        <v>1149</v>
      </c>
      <c r="I1214" s="85" t="s">
        <v>3480</v>
      </c>
      <c r="J1214" s="85" t="s">
        <v>5659</v>
      </c>
      <c r="K1214" s="3"/>
      <c r="L1214" s="86">
        <v>44029</v>
      </c>
      <c r="M1214" s="87">
        <v>1146.33860000037</v>
      </c>
      <c r="N1214" s="88">
        <v>1146.33860000037</v>
      </c>
      <c r="O1214" s="88">
        <v>1188.5110999997701</v>
      </c>
      <c r="P1214" s="89">
        <f t="shared" si="18"/>
        <v>0.96451652828534096</v>
      </c>
      <c r="Q1214" s="86">
        <v>43747</v>
      </c>
      <c r="R1214" s="90">
        <v>2571443.048</v>
      </c>
      <c r="S1214" s="90">
        <v>2529628.50080078</v>
      </c>
      <c r="T1214" s="3"/>
      <c r="U1214" s="91">
        <v>-5.1368721715334704E-3</v>
      </c>
      <c r="V1214" s="92">
        <v>0.65908739297810803</v>
      </c>
      <c r="W1214" s="91">
        <v>-2.5878072519844898E-3</v>
      </c>
      <c r="X1214" s="92">
        <v>-0.25027110932569502</v>
      </c>
      <c r="Y1214" s="91">
        <v>-1.1509068622217501E-2</v>
      </c>
      <c r="Z1214" s="92">
        <v>16.999249046610199</v>
      </c>
      <c r="AA1214" s="91">
        <v>8.8359075925836805E-4</v>
      </c>
      <c r="AB1214" s="92">
        <v>20.986387436714701</v>
      </c>
      <c r="AC1214" s="91">
        <v>7.4134726610282101E-2</v>
      </c>
      <c r="AD1214" s="92">
        <v>32.761668613413299</v>
      </c>
      <c r="AE1214" s="91">
        <v>0.108596863230632</v>
      </c>
      <c r="AF1214" s="93">
        <v>31.699096017750001</v>
      </c>
      <c r="AG1214" s="91">
        <v>-8.3556394620245607E-3</v>
      </c>
      <c r="AH1214" s="92">
        <v>-1.7417938983271599</v>
      </c>
      <c r="AI1214" s="91">
        <v>-1.68948546070169E-3</v>
      </c>
      <c r="AJ1214" s="92">
        <v>14.3144271338388</v>
      </c>
      <c r="AK1214" s="91">
        <v>0.14633859999958099</v>
      </c>
      <c r="AL1214" s="91">
        <v>3.3613492782024003E-2</v>
      </c>
      <c r="AM1214" s="92">
        <v>17.6967376441171</v>
      </c>
      <c r="AN1214" s="3"/>
      <c r="AO1214" s="94">
        <v>2.54208766036754E-2</v>
      </c>
      <c r="AP1214" s="94">
        <v>-4.04830125144508E-2</v>
      </c>
      <c r="AQ1214" s="94">
        <v>2.81551242169371E-2</v>
      </c>
      <c r="AR1214" s="94">
        <v>-2.8203769231367901E-2</v>
      </c>
      <c r="AS1214" s="95">
        <v>6</v>
      </c>
      <c r="AT1214" s="95">
        <v>6</v>
      </c>
      <c r="AU1214" s="95">
        <v>7</v>
      </c>
      <c r="AV1214" s="96">
        <v>5</v>
      </c>
      <c r="AW1214" s="3"/>
      <c r="AX1214" s="97">
        <v>6.2761783291425705E-2</v>
      </c>
      <c r="AY1214" s="98">
        <v>-0.330430800487648</v>
      </c>
      <c r="AZ1214" s="98">
        <v>0.55659652543636196</v>
      </c>
      <c r="BA1214" s="98">
        <v>-0.42107345667363899</v>
      </c>
      <c r="BB1214" s="89">
        <v>6.4409123568020697E-3</v>
      </c>
      <c r="BC1214" s="99">
        <v>-9.0014052034966898</v>
      </c>
      <c r="BD1214" s="86">
        <v>43747</v>
      </c>
      <c r="BE1214" s="86">
        <v>43783</v>
      </c>
      <c r="BF1214" s="95"/>
      <c r="BG1214" s="86"/>
      <c r="BH1214" s="3"/>
    </row>
    <row r="1215" spans="1:60" x14ac:dyDescent="0.25">
      <c r="A1215" s="3"/>
      <c r="B1215" s="81" t="s">
        <v>2185</v>
      </c>
      <c r="C1215" s="81" t="s">
        <v>5660</v>
      </c>
      <c r="D1215" s="81" t="s">
        <v>859</v>
      </c>
      <c r="E1215" s="82" t="s">
        <v>1172</v>
      </c>
      <c r="F1215" s="82" t="s">
        <v>1110</v>
      </c>
      <c r="G1215" s="83" t="s">
        <v>1123</v>
      </c>
      <c r="H1215" s="84" t="s">
        <v>1149</v>
      </c>
      <c r="I1215" s="85" t="s">
        <v>3480</v>
      </c>
      <c r="J1215" s="85" t="s">
        <v>5661</v>
      </c>
      <c r="K1215" s="3"/>
      <c r="L1215" s="86">
        <v>44029</v>
      </c>
      <c r="M1215" s="87">
        <v>1169.50259999931</v>
      </c>
      <c r="N1215" s="88">
        <v>1169.50259999931</v>
      </c>
      <c r="O1215" s="88">
        <v>1207.85960000008</v>
      </c>
      <c r="P1215" s="89">
        <f t="shared" si="18"/>
        <v>0.96824382568903911</v>
      </c>
      <c r="Q1215" s="86">
        <v>43747</v>
      </c>
      <c r="R1215" s="90">
        <v>1335492.8419999999</v>
      </c>
      <c r="S1215" s="90">
        <v>1577444.08207617</v>
      </c>
      <c r="T1215" s="3"/>
      <c r="U1215" s="91">
        <v>-5.1233270032753396E-3</v>
      </c>
      <c r="V1215" s="92">
        <v>0.66044190980392203</v>
      </c>
      <c r="W1215" s="91">
        <v>-2.17933105523116E-3</v>
      </c>
      <c r="X1215" s="92">
        <v>-0.209423489650362</v>
      </c>
      <c r="Y1215" s="91">
        <v>-9.0480196731732594E-3</v>
      </c>
      <c r="Z1215" s="92">
        <v>17.245353941514601</v>
      </c>
      <c r="AA1215" s="91">
        <v>5.9082247316837302E-3</v>
      </c>
      <c r="AB1215" s="92">
        <v>21.488850833964499</v>
      </c>
      <c r="AC1215" s="91">
        <v>8.4938581201713506E-2</v>
      </c>
      <c r="AD1215" s="92">
        <v>33.842054072592902</v>
      </c>
      <c r="AE1215" s="91">
        <v>0.125360124062427</v>
      </c>
      <c r="AF1215" s="93">
        <v>33.375422100944</v>
      </c>
      <c r="AG1215" s="91">
        <v>-8.1255497389065602E-3</v>
      </c>
      <c r="AH1215" s="92">
        <v>-1.71878492601536</v>
      </c>
      <c r="AI1215" s="91">
        <v>1.02858775426284E-3</v>
      </c>
      <c r="AJ1215" s="92">
        <v>14.586234455331599</v>
      </c>
      <c r="AK1215" s="91">
        <v>0.169502599999832</v>
      </c>
      <c r="AL1215" s="91">
        <v>3.8936173361435102E-2</v>
      </c>
      <c r="AM1215" s="92">
        <v>19.247445357556</v>
      </c>
      <c r="AN1215" s="3"/>
      <c r="AO1215" s="94">
        <v>2.54349979095423E-2</v>
      </c>
      <c r="AP1215" s="94">
        <v>-4.0469836400006898E-2</v>
      </c>
      <c r="AQ1215" s="94">
        <v>2.8592435330210698E-2</v>
      </c>
      <c r="AR1215" s="94">
        <v>-2.7803791173937501E-2</v>
      </c>
      <c r="AS1215" s="95">
        <v>6</v>
      </c>
      <c r="AT1215" s="95">
        <v>6</v>
      </c>
      <c r="AU1215" s="95">
        <v>7</v>
      </c>
      <c r="AV1215" s="96">
        <v>5</v>
      </c>
      <c r="AW1215" s="3"/>
      <c r="AX1215" s="97">
        <v>6.2771067126668606E-2</v>
      </c>
      <c r="AY1215" s="98">
        <v>-0.25623921084798001</v>
      </c>
      <c r="AZ1215" s="98">
        <v>0.57319570792515195</v>
      </c>
      <c r="BA1215" s="98">
        <v>-0.32712877346193597</v>
      </c>
      <c r="BB1215" s="89">
        <v>6.4419688281668599E-3</v>
      </c>
      <c r="BC1215" s="99">
        <v>-8.9564962682925398</v>
      </c>
      <c r="BD1215" s="86">
        <v>43747</v>
      </c>
      <c r="BE1215" s="86">
        <v>43783</v>
      </c>
      <c r="BF1215" s="95"/>
      <c r="BG1215" s="86"/>
      <c r="BH1215" s="3"/>
    </row>
    <row r="1216" spans="1:60" x14ac:dyDescent="0.25">
      <c r="A1216" s="3"/>
      <c r="B1216" s="81" t="s">
        <v>2186</v>
      </c>
      <c r="C1216" s="81" t="s">
        <v>5662</v>
      </c>
      <c r="D1216" s="81" t="s">
        <v>859</v>
      </c>
      <c r="E1216" s="82" t="s">
        <v>1228</v>
      </c>
      <c r="F1216" s="82" t="s">
        <v>1110</v>
      </c>
      <c r="G1216" s="83" t="s">
        <v>1123</v>
      </c>
      <c r="H1216" s="84" t="s">
        <v>1149</v>
      </c>
      <c r="I1216" s="85" t="s">
        <v>3480</v>
      </c>
      <c r="J1216" s="85" t="s">
        <v>5663</v>
      </c>
      <c r="K1216" s="3"/>
      <c r="L1216" s="86">
        <v>44029</v>
      </c>
      <c r="M1216" s="87">
        <v>1193.3111000005199</v>
      </c>
      <c r="N1216" s="88">
        <v>1193.3111000005199</v>
      </c>
      <c r="O1216" s="88">
        <v>1235.01850000024</v>
      </c>
      <c r="P1216" s="89">
        <f t="shared" si="18"/>
        <v>0.96622933178757076</v>
      </c>
      <c r="Q1216" s="86">
        <v>43747</v>
      </c>
      <c r="R1216" s="90">
        <v>18654337.624000002</v>
      </c>
      <c r="S1216" s="90">
        <v>26073853.960375</v>
      </c>
      <c r="T1216" s="3"/>
      <c r="U1216" s="91">
        <v>-5.1306203067724701E-3</v>
      </c>
      <c r="V1216" s="92">
        <v>0.65971257945420803</v>
      </c>
      <c r="W1216" s="91">
        <v>-2.3999694358280998E-3</v>
      </c>
      <c r="X1216" s="92">
        <v>-0.23148732771005601</v>
      </c>
      <c r="Y1216" s="91">
        <v>-1.0377463718214099E-2</v>
      </c>
      <c r="Z1216" s="92">
        <v>17.1124095370178</v>
      </c>
      <c r="AA1216" s="91">
        <v>3.1923126916808498E-3</v>
      </c>
      <c r="AB1216" s="92">
        <v>21.217259629978798</v>
      </c>
      <c r="AC1216" s="91">
        <v>7.9091820609392002E-2</v>
      </c>
      <c r="AD1216" s="92">
        <v>33.257378013338901</v>
      </c>
      <c r="AE1216" s="91">
        <v>0.11627714884161799</v>
      </c>
      <c r="AF1216" s="93">
        <v>32.467124578834003</v>
      </c>
      <c r="AG1216" s="91">
        <v>-8.2497428811620904E-3</v>
      </c>
      <c r="AH1216" s="92">
        <v>-1.73120424024091</v>
      </c>
      <c r="AI1216" s="91">
        <v>-4.3992631162836899E-4</v>
      </c>
      <c r="AJ1216" s="92">
        <v>14.439383048738801</v>
      </c>
      <c r="AK1216" s="91">
        <v>0.19331109999999199</v>
      </c>
      <c r="AL1216" s="91">
        <v>3.6629414475100902E-2</v>
      </c>
      <c r="AM1216" s="92">
        <v>14.810083905846099</v>
      </c>
      <c r="AN1216" s="3"/>
      <c r="AO1216" s="94">
        <v>2.5427349020901598E-2</v>
      </c>
      <c r="AP1216" s="94">
        <v>-4.0476923953101498E-2</v>
      </c>
      <c r="AQ1216" s="94">
        <v>2.83561135984201E-2</v>
      </c>
      <c r="AR1216" s="94">
        <v>-2.80197273332305E-2</v>
      </c>
      <c r="AS1216" s="95">
        <v>6</v>
      </c>
      <c r="AT1216" s="95">
        <v>6</v>
      </c>
      <c r="AU1216" s="95">
        <v>7</v>
      </c>
      <c r="AV1216" s="96">
        <v>5</v>
      </c>
      <c r="AW1216" s="3"/>
      <c r="AX1216" s="97">
        <v>6.2765974799331201E-2</v>
      </c>
      <c r="AY1216" s="98">
        <v>-0.29633499434885402</v>
      </c>
      <c r="AZ1216" s="98">
        <v>0.56422451664821005</v>
      </c>
      <c r="BA1216" s="98">
        <v>-0.377943410573153</v>
      </c>
      <c r="BB1216" s="89">
        <v>6.4413901685293198E-3</v>
      </c>
      <c r="BC1216" s="99">
        <v>-8.9807480617455404</v>
      </c>
      <c r="BD1216" s="86">
        <v>43747</v>
      </c>
      <c r="BE1216" s="86">
        <v>43783</v>
      </c>
      <c r="BF1216" s="95"/>
      <c r="BG1216" s="86"/>
      <c r="BH1216" s="3"/>
    </row>
    <row r="1217" spans="1:60" x14ac:dyDescent="0.25">
      <c r="A1217" s="3"/>
      <c r="B1217" s="81" t="s">
        <v>295</v>
      </c>
      <c r="C1217" s="81" t="s">
        <v>5664</v>
      </c>
      <c r="D1217" s="81" t="s">
        <v>859</v>
      </c>
      <c r="E1217" s="82" t="s">
        <v>1229</v>
      </c>
      <c r="F1217" s="82" t="s">
        <v>1110</v>
      </c>
      <c r="G1217" s="83" t="s">
        <v>1123</v>
      </c>
      <c r="H1217" s="84" t="s">
        <v>1149</v>
      </c>
      <c r="I1217" s="85" t="s">
        <v>3480</v>
      </c>
      <c r="J1217" s="85" t="s">
        <v>1096</v>
      </c>
      <c r="K1217" s="3"/>
      <c r="L1217" s="86">
        <v>44029</v>
      </c>
      <c r="M1217" s="87">
        <v>1182.7385000009101</v>
      </c>
      <c r="N1217" s="88">
        <v>1182.7385000009101</v>
      </c>
      <c r="O1217" s="88">
        <v>1216.8299000002401</v>
      </c>
      <c r="P1217" s="89">
        <f t="shared" si="18"/>
        <v>0.97198343005926857</v>
      </c>
      <c r="Q1217" s="86">
        <v>43747</v>
      </c>
      <c r="R1217" s="90">
        <v>11654398.716</v>
      </c>
      <c r="S1217" s="90">
        <v>15170880.8562031</v>
      </c>
      <c r="T1217" s="3"/>
      <c r="U1217" s="91">
        <v>-5.10971868425258E-3</v>
      </c>
      <c r="V1217" s="92">
        <v>0.66180274170619702</v>
      </c>
      <c r="W1217" s="91">
        <v>-1.77011869345733E-3</v>
      </c>
      <c r="X1217" s="92">
        <v>-0.16850225347298001</v>
      </c>
      <c r="Y1217" s="91">
        <v>-6.5808620793177397E-3</v>
      </c>
      <c r="Z1217" s="92">
        <v>17.4920697009075</v>
      </c>
      <c r="AA1217" s="91">
        <v>1.09559543725481E-2</v>
      </c>
      <c r="AB1217" s="92">
        <v>21.9936237980437</v>
      </c>
      <c r="AC1217" s="91">
        <v>9.5848659768380501E-2</v>
      </c>
      <c r="AD1217" s="92">
        <v>34.933061929245</v>
      </c>
      <c r="AE1217" s="91">
        <v>0.14237397229953799</v>
      </c>
      <c r="AF1217" s="93">
        <v>35.076806924655102</v>
      </c>
      <c r="AG1217" s="91">
        <v>-7.8950595661808603E-3</v>
      </c>
      <c r="AH1217" s="92">
        <v>-1.6957359087427899</v>
      </c>
      <c r="AI1217" s="91">
        <v>3.7537487842200798E-3</v>
      </c>
      <c r="AJ1217" s="92">
        <v>14.8587505583273</v>
      </c>
      <c r="AK1217" s="91">
        <v>0.18273850000143299</v>
      </c>
      <c r="AL1217" s="91">
        <v>4.2549089357635198E-2</v>
      </c>
      <c r="AM1217" s="92">
        <v>21.831431818922301</v>
      </c>
      <c r="AN1217" s="3"/>
      <c r="AO1217" s="94">
        <v>2.5448970785873801E-2</v>
      </c>
      <c r="AP1217" s="94">
        <v>-4.0456727079799699E-2</v>
      </c>
      <c r="AQ1217" s="94">
        <v>2.9028835835561002E-2</v>
      </c>
      <c r="AR1217" s="94">
        <v>-2.74044973939453E-2</v>
      </c>
      <c r="AS1217" s="95">
        <v>6</v>
      </c>
      <c r="AT1217" s="95">
        <v>6</v>
      </c>
      <c r="AU1217" s="95">
        <v>8</v>
      </c>
      <c r="AV1217" s="96">
        <v>4</v>
      </c>
      <c r="AW1217" s="3"/>
      <c r="AX1217" s="97">
        <v>6.2780853554504606E-2</v>
      </c>
      <c r="AY1217" s="98">
        <v>-0.18174474944930799</v>
      </c>
      <c r="AZ1217" s="98">
        <v>0.58986652173734899</v>
      </c>
      <c r="BA1217" s="98">
        <v>-0.23244835608556999</v>
      </c>
      <c r="BB1217" s="89">
        <v>6.4430770896797204E-3</v>
      </c>
      <c r="BC1217" s="99">
        <v>-8.9116235556575703</v>
      </c>
      <c r="BD1217" s="86">
        <v>43747</v>
      </c>
      <c r="BE1217" s="86">
        <v>43783</v>
      </c>
      <c r="BF1217" s="95"/>
      <c r="BG1217" s="86"/>
      <c r="BH1217" s="3"/>
    </row>
    <row r="1218" spans="1:60" x14ac:dyDescent="0.25">
      <c r="A1218" s="3"/>
      <c r="B1218" s="81" t="s">
        <v>2187</v>
      </c>
      <c r="C1218" s="81" t="s">
        <v>5665</v>
      </c>
      <c r="D1218" s="81" t="s">
        <v>859</v>
      </c>
      <c r="E1218" s="82" t="s">
        <v>1230</v>
      </c>
      <c r="F1218" s="82" t="s">
        <v>1110</v>
      </c>
      <c r="G1218" s="83" t="s">
        <v>1123</v>
      </c>
      <c r="H1218" s="84" t="s">
        <v>1149</v>
      </c>
      <c r="I1218" s="85" t="s">
        <v>3480</v>
      </c>
      <c r="J1218" s="85" t="s">
        <v>5666</v>
      </c>
      <c r="K1218" s="3"/>
      <c r="L1218" s="86">
        <v>44029</v>
      </c>
      <c r="M1218" s="87">
        <v>1198.0299999993299</v>
      </c>
      <c r="N1218" s="88">
        <v>1198.0299999993299</v>
      </c>
      <c r="O1218" s="88">
        <v>1241.6239000000101</v>
      </c>
      <c r="P1218" s="89">
        <f t="shared" si="18"/>
        <v>0.96488960948586777</v>
      </c>
      <c r="Q1218" s="86">
        <v>43747</v>
      </c>
      <c r="R1218" s="90">
        <v>673307.01500000001</v>
      </c>
      <c r="S1218" s="90">
        <v>1687724.91642383</v>
      </c>
      <c r="T1218" s="3"/>
      <c r="U1218" s="91">
        <v>-5.1355477171455303E-3</v>
      </c>
      <c r="V1218" s="92">
        <v>0.65921983841690202</v>
      </c>
      <c r="W1218" s="91">
        <v>-2.5469384409007E-3</v>
      </c>
      <c r="X1218" s="92">
        <v>-0.246184228217317</v>
      </c>
      <c r="Y1218" s="91">
        <v>-1.12624129687902E-2</v>
      </c>
      <c r="Z1218" s="92">
        <v>17.023914611956599</v>
      </c>
      <c r="AA1218" s="91">
        <v>1.38610767862701E-3</v>
      </c>
      <c r="AB1218" s="92">
        <v>21.036639128666099</v>
      </c>
      <c r="AC1218" s="91">
        <v>7.5211880093775094E-2</v>
      </c>
      <c r="AD1218" s="92">
        <v>32.869383961777203</v>
      </c>
      <c r="AE1218" s="91">
        <v>0.110263863633008</v>
      </c>
      <c r="AF1218" s="93">
        <v>31.8657960580022</v>
      </c>
      <c r="AG1218" s="91">
        <v>-8.3326938984100707E-3</v>
      </c>
      <c r="AH1218" s="92">
        <v>-1.7394993419657101</v>
      </c>
      <c r="AI1218" s="91">
        <v>-1.41723519118386E-3</v>
      </c>
      <c r="AJ1218" s="92">
        <v>14.3416521607869</v>
      </c>
      <c r="AK1218" s="91">
        <v>0.198029999999562</v>
      </c>
      <c r="AL1218" s="91">
        <v>3.8770277029470897E-2</v>
      </c>
      <c r="AM1218" s="92">
        <v>9.4261462898430199</v>
      </c>
      <c r="AN1218" s="3"/>
      <c r="AO1218" s="94">
        <v>2.5422323278689901E-2</v>
      </c>
      <c r="AP1218" s="94">
        <v>-4.0481676471245003E-2</v>
      </c>
      <c r="AQ1218" s="94">
        <v>2.8198600752148199E-2</v>
      </c>
      <c r="AR1218" s="94">
        <v>-2.8163361002953E-2</v>
      </c>
      <c r="AS1218" s="95">
        <v>6</v>
      </c>
      <c r="AT1218" s="95">
        <v>6</v>
      </c>
      <c r="AU1218" s="95">
        <v>7</v>
      </c>
      <c r="AV1218" s="96">
        <v>5</v>
      </c>
      <c r="AW1218" s="3"/>
      <c r="AX1218" s="97">
        <v>6.2762715283388407E-2</v>
      </c>
      <c r="AY1218" s="98">
        <v>-0.32300938240769</v>
      </c>
      <c r="AZ1218" s="98">
        <v>0.55825645192817297</v>
      </c>
      <c r="BA1218" s="98">
        <v>-0.411692086814128</v>
      </c>
      <c r="BB1218" s="89">
        <v>6.4410185076394597E-3</v>
      </c>
      <c r="BC1218" s="99">
        <v>-8.9968870605371194</v>
      </c>
      <c r="BD1218" s="86">
        <v>43747</v>
      </c>
      <c r="BE1218" s="86">
        <v>43783</v>
      </c>
      <c r="BF1218" s="95"/>
      <c r="BG1218" s="86"/>
      <c r="BH1218" s="3"/>
    </row>
    <row r="1219" spans="1:60" x14ac:dyDescent="0.25">
      <c r="A1219" s="3"/>
      <c r="B1219" s="81" t="s">
        <v>2188</v>
      </c>
      <c r="C1219" s="81" t="s">
        <v>5667</v>
      </c>
      <c r="D1219" s="81" t="s">
        <v>859</v>
      </c>
      <c r="E1219" s="82" t="s">
        <v>1218</v>
      </c>
      <c r="F1219" s="82" t="s">
        <v>1110</v>
      </c>
      <c r="G1219" s="83" t="s">
        <v>1123</v>
      </c>
      <c r="H1219" s="84" t="s">
        <v>1149</v>
      </c>
      <c r="I1219" s="85" t="s">
        <v>3480</v>
      </c>
      <c r="J1219" s="85" t="s">
        <v>5668</v>
      </c>
      <c r="K1219" s="3"/>
      <c r="L1219" s="86">
        <v>44029</v>
      </c>
      <c r="M1219" s="87">
        <v>1152.3586999997499</v>
      </c>
      <c r="N1219" s="88">
        <v>1152.3586999997499</v>
      </c>
      <c r="O1219" s="88">
        <v>1199.82970000058</v>
      </c>
      <c r="P1219" s="89">
        <f t="shared" si="18"/>
        <v>0.96043521843074298</v>
      </c>
      <c r="Q1219" s="86">
        <v>43747</v>
      </c>
      <c r="R1219" s="90">
        <v>18195030.353</v>
      </c>
      <c r="S1219" s="90">
        <v>37166700.479125001</v>
      </c>
      <c r="T1219" s="3"/>
      <c r="U1219" s="91">
        <v>-5.1518302871045299E-3</v>
      </c>
      <c r="V1219" s="92">
        <v>0.65759158142100205</v>
      </c>
      <c r="W1219" s="91">
        <v>-3.03788462133525E-3</v>
      </c>
      <c r="X1219" s="92">
        <v>-0.295278846260771</v>
      </c>
      <c r="Y1219" s="91">
        <v>-1.42087685353545E-2</v>
      </c>
      <c r="Z1219" s="92">
        <v>16.729279055289201</v>
      </c>
      <c r="AA1219" s="91">
        <v>-4.6124271566441201E-3</v>
      </c>
      <c r="AB1219" s="92">
        <v>20.436785645142699</v>
      </c>
      <c r="AC1219" s="91">
        <v>6.2376866717386299E-2</v>
      </c>
      <c r="AD1219" s="92">
        <v>31.585882624145601</v>
      </c>
      <c r="AE1219" s="91">
        <v>9.0447455279063393E-2</v>
      </c>
      <c r="AF1219" s="93">
        <v>29.884155222593101</v>
      </c>
      <c r="AG1219" s="91">
        <v>-8.6091666344145796E-3</v>
      </c>
      <c r="AH1219" s="92">
        <v>-1.7671466155661599</v>
      </c>
      <c r="AI1219" s="91">
        <v>-4.6703742109457397E-3</v>
      </c>
      <c r="AJ1219" s="92">
        <v>14.016338258807099</v>
      </c>
      <c r="AK1219" s="91">
        <v>0.15235869999931301</v>
      </c>
      <c r="AL1219" s="91">
        <v>2.8907830846947001E-2</v>
      </c>
      <c r="AM1219" s="92">
        <v>5.8646748446335604</v>
      </c>
      <c r="AN1219" s="3"/>
      <c r="AO1219" s="94">
        <v>2.5405503483852999E-2</v>
      </c>
      <c r="AP1219" s="94">
        <v>-4.0497461737686501E-2</v>
      </c>
      <c r="AQ1219" s="94">
        <v>2.7675263159835602E-2</v>
      </c>
      <c r="AR1219" s="94">
        <v>-2.8642437921917001E-2</v>
      </c>
      <c r="AS1219" s="95">
        <v>6</v>
      </c>
      <c r="AT1219" s="95">
        <v>6</v>
      </c>
      <c r="AU1219" s="95">
        <v>7</v>
      </c>
      <c r="AV1219" s="96">
        <v>5</v>
      </c>
      <c r="AW1219" s="3"/>
      <c r="AX1219" s="97">
        <v>6.2752142079698398E-2</v>
      </c>
      <c r="AY1219" s="98">
        <v>-0.41161408825246298</v>
      </c>
      <c r="AZ1219" s="98">
        <v>0.53843587099527201</v>
      </c>
      <c r="BA1219" s="98">
        <v>-0.52346698343899301</v>
      </c>
      <c r="BB1219" s="89">
        <v>6.4398102536324603E-3</v>
      </c>
      <c r="BC1219" s="99">
        <v>-9.0507594536902598</v>
      </c>
      <c r="BD1219" s="86">
        <v>43747</v>
      </c>
      <c r="BE1219" s="86">
        <v>43783</v>
      </c>
      <c r="BF1219" s="95"/>
      <c r="BG1219" s="86"/>
      <c r="BH1219" s="3"/>
    </row>
    <row r="1220" spans="1:60" x14ac:dyDescent="0.25">
      <c r="A1220" s="3"/>
      <c r="B1220" s="81" t="s">
        <v>296</v>
      </c>
      <c r="C1220" s="81" t="s">
        <v>5669</v>
      </c>
      <c r="D1220" s="81" t="s">
        <v>860</v>
      </c>
      <c r="E1220" s="82" t="s">
        <v>1195</v>
      </c>
      <c r="F1220" s="82" t="s">
        <v>1105</v>
      </c>
      <c r="G1220" s="83" t="s">
        <v>1126</v>
      </c>
      <c r="H1220" s="84" t="s">
        <v>1156</v>
      </c>
      <c r="I1220" s="85" t="s">
        <v>3480</v>
      </c>
      <c r="J1220" s="85" t="s">
        <v>1096</v>
      </c>
      <c r="K1220" s="3"/>
      <c r="L1220" s="86">
        <v>44029</v>
      </c>
      <c r="M1220" s="87">
        <v>1079.97309999913</v>
      </c>
      <c r="N1220" s="88">
        <v>1079.97309999913</v>
      </c>
      <c r="O1220" s="88">
        <v>1080.2794000003501</v>
      </c>
      <c r="P1220" s="89">
        <f t="shared" si="18"/>
        <v>0.99971646224002797</v>
      </c>
      <c r="Q1220" s="86">
        <v>44004</v>
      </c>
      <c r="R1220" s="90">
        <v>45172968.513999999</v>
      </c>
      <c r="S1220" s="90">
        <v>49652114.152687497</v>
      </c>
      <c r="T1220" s="3"/>
      <c r="U1220" s="91">
        <v>0</v>
      </c>
      <c r="V1220" s="92">
        <v>1.17277461013146</v>
      </c>
      <c r="W1220" s="91">
        <v>-2.7742992460844102E-4</v>
      </c>
      <c r="X1220" s="92">
        <v>-1.9233376588090299E-2</v>
      </c>
      <c r="Y1220" s="91">
        <v>2.0724049736600102E-2</v>
      </c>
      <c r="Z1220" s="92">
        <v>20.222560882510201</v>
      </c>
      <c r="AA1220" s="91">
        <v>3.3961502931561E-2</v>
      </c>
      <c r="AB1220" s="92">
        <v>24.294178653945</v>
      </c>
      <c r="AC1220" s="91"/>
      <c r="AD1220" s="92"/>
      <c r="AE1220" s="91"/>
      <c r="AF1220" s="93"/>
      <c r="AG1220" s="91">
        <v>-1.16655962301593E-4</v>
      </c>
      <c r="AH1220" s="92">
        <v>-0.91789554835486298</v>
      </c>
      <c r="AI1220" s="91">
        <v>2.3187037942989298E-2</v>
      </c>
      <c r="AJ1220" s="92">
        <v>16.802079474204199</v>
      </c>
      <c r="AK1220" s="91">
        <v>7.9973099998824196E-2</v>
      </c>
      <c r="AL1220" s="91">
        <v>4.8182826396441697E-2</v>
      </c>
      <c r="AM1220" s="92">
        <v>29.813307119184199</v>
      </c>
      <c r="AN1220" s="3"/>
      <c r="AO1220" s="94">
        <v>3.9148492214735597E-3</v>
      </c>
      <c r="AP1220" s="94">
        <v>-3.7461023830474001E-3</v>
      </c>
      <c r="AQ1220" s="94">
        <v>1.23396968465386E-2</v>
      </c>
      <c r="AR1220" s="94">
        <v>-4.8296928171112103E-3</v>
      </c>
      <c r="AS1220" s="95">
        <v>9</v>
      </c>
      <c r="AT1220" s="95">
        <v>3</v>
      </c>
      <c r="AU1220" s="95">
        <v>7</v>
      </c>
      <c r="AV1220" s="96">
        <v>5</v>
      </c>
      <c r="AW1220" s="3"/>
      <c r="AX1220" s="97">
        <v>1.0833855858418199E-2</v>
      </c>
      <c r="AY1220" s="98">
        <v>0.39005606259843301</v>
      </c>
      <c r="AZ1220" s="98">
        <v>0.66662238530352602</v>
      </c>
      <c r="BA1220" s="98">
        <v>0.56578381210692896</v>
      </c>
      <c r="BB1220" s="89">
        <v>1.11931388187145E-3</v>
      </c>
      <c r="BC1220" s="99">
        <v>-1.0727212751426101</v>
      </c>
      <c r="BD1220" s="86">
        <v>43753</v>
      </c>
      <c r="BE1220" s="86">
        <v>43805</v>
      </c>
      <c r="BF1220" s="95">
        <v>101</v>
      </c>
      <c r="BG1220" s="86">
        <v>43894</v>
      </c>
      <c r="BH1220" s="3"/>
    </row>
    <row r="1221" spans="1:60" x14ac:dyDescent="0.25">
      <c r="A1221" s="3"/>
      <c r="B1221" s="81" t="s">
        <v>2189</v>
      </c>
      <c r="C1221" s="81" t="s">
        <v>5670</v>
      </c>
      <c r="D1221" s="81" t="s">
        <v>3440</v>
      </c>
      <c r="E1221" s="82" t="s">
        <v>1161</v>
      </c>
      <c r="F1221" s="82" t="s">
        <v>1100</v>
      </c>
      <c r="G1221" s="83" t="s">
        <v>1121</v>
      </c>
      <c r="H1221" s="84" t="s">
        <v>1096</v>
      </c>
      <c r="I1221" s="85" t="s">
        <v>3651</v>
      </c>
      <c r="J1221" s="85" t="s">
        <v>5671</v>
      </c>
      <c r="K1221" s="3"/>
      <c r="L1221" s="86">
        <v>44029</v>
      </c>
      <c r="M1221" s="87">
        <v>5348.9362500011903</v>
      </c>
      <c r="N1221" s="88">
        <v>5348.9362500011903</v>
      </c>
      <c r="O1221" s="88"/>
      <c r="P1221" s="89" t="str">
        <f t="shared" si="18"/>
        <v/>
      </c>
      <c r="Q1221" s="86"/>
      <c r="R1221" s="90">
        <v>204583.798125</v>
      </c>
      <c r="S1221" s="90"/>
      <c r="T1221" s="3"/>
      <c r="U1221" s="91">
        <v>4.8562372667220197E-3</v>
      </c>
      <c r="V1221" s="92">
        <v>1.6583983368036599</v>
      </c>
      <c r="W1221" s="91">
        <v>5.4775287297161399E-2</v>
      </c>
      <c r="X1221" s="92">
        <v>5.4860383455889004</v>
      </c>
      <c r="Y1221" s="91">
        <v>-0.30814350206579499</v>
      </c>
      <c r="Z1221" s="92">
        <v>-12.664194297744</v>
      </c>
      <c r="AA1221" s="91"/>
      <c r="AB1221" s="92"/>
      <c r="AC1221" s="91"/>
      <c r="AD1221" s="92"/>
      <c r="AE1221" s="91"/>
      <c r="AF1221" s="93"/>
      <c r="AG1221" s="91">
        <v>4.3556511211136198E-2</v>
      </c>
      <c r="AH1221" s="92">
        <v>3.4494211689889198</v>
      </c>
      <c r="AI1221" s="91">
        <v>-0.296478768349625</v>
      </c>
      <c r="AJ1221" s="92">
        <v>-15.1645011550572</v>
      </c>
      <c r="AK1221" s="91">
        <v>-0.22285461585299299</v>
      </c>
      <c r="AL1221" s="91">
        <v>-0.218284486789489</v>
      </c>
      <c r="AM1221" s="92">
        <v>-2.2226345697126799</v>
      </c>
      <c r="AN1221" s="3"/>
      <c r="AO1221" s="94">
        <v>0.17038154745037901</v>
      </c>
      <c r="AP1221" s="94">
        <v>-0.182464422805351</v>
      </c>
      <c r="AQ1221" s="94">
        <v>7.4572459145201705E-2</v>
      </c>
      <c r="AR1221" s="94">
        <v>-0.35924758592969702</v>
      </c>
      <c r="AS1221" s="95">
        <v>8</v>
      </c>
      <c r="AT1221" s="95">
        <v>4</v>
      </c>
      <c r="AU1221" s="95">
        <v>5</v>
      </c>
      <c r="AV1221" s="96">
        <v>7</v>
      </c>
      <c r="AW1221" s="3"/>
      <c r="AX1221" s="97">
        <v>0.55587801268207804</v>
      </c>
      <c r="AY1221" s="98">
        <v>-0.22237854287050099</v>
      </c>
      <c r="AZ1221" s="98">
        <v>0.154197140841006</v>
      </c>
      <c r="BA1221" s="98">
        <v>-0.30013301527424102</v>
      </c>
      <c r="BB1221" s="89">
        <v>5.6307147172119598E-2</v>
      </c>
      <c r="BC1221" s="99">
        <v>-51.093502107949497</v>
      </c>
      <c r="BD1221" s="86">
        <v>43838</v>
      </c>
      <c r="BE1221" s="86">
        <v>43913</v>
      </c>
      <c r="BF1221" s="95"/>
      <c r="BG1221" s="86"/>
      <c r="BH1221" s="3"/>
    </row>
    <row r="1222" spans="1:60" x14ac:dyDescent="0.25">
      <c r="A1222" s="3"/>
      <c r="B1222" s="81" t="s">
        <v>2190</v>
      </c>
      <c r="C1222" s="81" t="s">
        <v>5672</v>
      </c>
      <c r="D1222" s="81" t="s">
        <v>3440</v>
      </c>
      <c r="E1222" s="82" t="s">
        <v>1170</v>
      </c>
      <c r="F1222" s="82" t="s">
        <v>1100</v>
      </c>
      <c r="G1222" s="83" t="s">
        <v>1121</v>
      </c>
      <c r="H1222" s="84" t="s">
        <v>1096</v>
      </c>
      <c r="I1222" s="85" t="s">
        <v>3651</v>
      </c>
      <c r="J1222" s="85" t="s">
        <v>1096</v>
      </c>
      <c r="K1222" s="3"/>
      <c r="L1222" s="86">
        <v>44029</v>
      </c>
      <c r="M1222" s="87">
        <v>5431.1512499973196</v>
      </c>
      <c r="N1222" s="88">
        <v>5431.1512499973196</v>
      </c>
      <c r="O1222" s="88"/>
      <c r="P1222" s="89" t="str">
        <f t="shared" si="18"/>
        <v/>
      </c>
      <c r="Q1222" s="86"/>
      <c r="R1222" s="90">
        <v>137815.47675</v>
      </c>
      <c r="S1222" s="90"/>
      <c r="T1222" s="3"/>
      <c r="U1222" s="91">
        <v>4.8923697795544303E-3</v>
      </c>
      <c r="V1222" s="92">
        <v>1.6620115880869</v>
      </c>
      <c r="W1222" s="91">
        <v>5.61088901904441E-2</v>
      </c>
      <c r="X1222" s="92">
        <v>5.6193986349171601</v>
      </c>
      <c r="Y1222" s="91">
        <v>-0.30279582201357702</v>
      </c>
      <c r="Z1222" s="92">
        <v>-12.129426292522099</v>
      </c>
      <c r="AA1222" s="91"/>
      <c r="AB1222" s="92"/>
      <c r="AC1222" s="91"/>
      <c r="AD1222" s="92"/>
      <c r="AE1222" s="91"/>
      <c r="AF1222" s="93"/>
      <c r="AG1222" s="91">
        <v>4.4294585030002102E-2</v>
      </c>
      <c r="AH1222" s="92">
        <v>3.5232285508754999</v>
      </c>
      <c r="AI1222" s="91">
        <v>-0.29052921860886299</v>
      </c>
      <c r="AJ1222" s="92">
        <v>-14.569546180981</v>
      </c>
      <c r="AK1222" s="91">
        <v>-0.21090962253772899</v>
      </c>
      <c r="AL1222" s="91">
        <v>-0.206550759715319</v>
      </c>
      <c r="AM1222" s="92">
        <v>-1.0281352381862201</v>
      </c>
      <c r="AN1222" s="3"/>
      <c r="AO1222" s="94">
        <v>0.170432649329014</v>
      </c>
      <c r="AP1222" s="94">
        <v>-0.182376153627993</v>
      </c>
      <c r="AQ1222" s="94">
        <v>7.5945041038721697E-2</v>
      </c>
      <c r="AR1222" s="94">
        <v>-0.35840276197821402</v>
      </c>
      <c r="AS1222" s="95">
        <v>8</v>
      </c>
      <c r="AT1222" s="95">
        <v>4</v>
      </c>
      <c r="AU1222" s="95">
        <v>5</v>
      </c>
      <c r="AV1222" s="96">
        <v>7</v>
      </c>
      <c r="AW1222" s="3"/>
      <c r="AX1222" s="97">
        <v>0.55582687253016005</v>
      </c>
      <c r="AY1222" s="98">
        <v>-0.19890065423646799</v>
      </c>
      <c r="AZ1222" s="98">
        <v>0.18869043832751201</v>
      </c>
      <c r="BA1222" s="98">
        <v>-0.26869667548771797</v>
      </c>
      <c r="BB1222" s="89">
        <v>5.63056291009707E-2</v>
      </c>
      <c r="BC1222" s="99">
        <v>-50.938081539934501</v>
      </c>
      <c r="BD1222" s="86">
        <v>43838</v>
      </c>
      <c r="BE1222" s="86">
        <v>43913</v>
      </c>
      <c r="BF1222" s="95"/>
      <c r="BG1222" s="86"/>
      <c r="BH1222" s="3"/>
    </row>
    <row r="1223" spans="1:60" x14ac:dyDescent="0.25">
      <c r="A1223" s="3"/>
      <c r="B1223" s="81" t="s">
        <v>2191</v>
      </c>
      <c r="C1223" s="81" t="s">
        <v>5673</v>
      </c>
      <c r="D1223" s="81" t="s">
        <v>3440</v>
      </c>
      <c r="E1223" s="82" t="s">
        <v>1165</v>
      </c>
      <c r="F1223" s="82" t="s">
        <v>1100</v>
      </c>
      <c r="G1223" s="83" t="s">
        <v>1121</v>
      </c>
      <c r="H1223" s="84" t="s">
        <v>1096</v>
      </c>
      <c r="I1223" s="85" t="s">
        <v>3651</v>
      </c>
      <c r="J1223" s="85" t="s">
        <v>1096</v>
      </c>
      <c r="K1223" s="3"/>
      <c r="L1223" s="86">
        <v>44029</v>
      </c>
      <c r="M1223" s="87">
        <v>5502.1837500035799</v>
      </c>
      <c r="N1223" s="88">
        <v>5502.1837500035799</v>
      </c>
      <c r="O1223" s="88"/>
      <c r="P1223" s="89" t="str">
        <f t="shared" ref="P1223:P1286" si="19">IFERROR(N1223/O1223,"")</f>
        <v/>
      </c>
      <c r="Q1223" s="86"/>
      <c r="R1223" s="90">
        <v>991090.47712499998</v>
      </c>
      <c r="S1223" s="90"/>
      <c r="T1223" s="3"/>
      <c r="U1223" s="91">
        <v>4.9095341637439604E-3</v>
      </c>
      <c r="V1223" s="92">
        <v>1.6637280265058501</v>
      </c>
      <c r="W1223" s="91">
        <v>5.6413585170958E-2</v>
      </c>
      <c r="X1223" s="92">
        <v>5.6498681329685496</v>
      </c>
      <c r="Y1223" s="91">
        <v>-0.30157485274859902</v>
      </c>
      <c r="Z1223" s="92">
        <v>-12.0073293660244</v>
      </c>
      <c r="AA1223" s="91"/>
      <c r="AB1223" s="92"/>
      <c r="AC1223" s="91"/>
      <c r="AD1223" s="92"/>
      <c r="AE1223" s="91"/>
      <c r="AF1223" s="93"/>
      <c r="AG1223" s="91">
        <v>4.4475934526417397E-2</v>
      </c>
      <c r="AH1223" s="92">
        <v>3.5413635005170399</v>
      </c>
      <c r="AI1223" s="91">
        <v>-0.28917389999958698</v>
      </c>
      <c r="AJ1223" s="92">
        <v>-14.4340143200534</v>
      </c>
      <c r="AK1223" s="91">
        <v>-0.207360875014274</v>
      </c>
      <c r="AL1223" s="91">
        <v>-0.20519086039246801</v>
      </c>
      <c r="AM1223" s="92">
        <v>-0.94238814307027496</v>
      </c>
      <c r="AN1223" s="3"/>
      <c r="AO1223" s="94">
        <v>0.17044397407706099</v>
      </c>
      <c r="AP1223" s="94">
        <v>-0.182342746838112</v>
      </c>
      <c r="AQ1223" s="94">
        <v>7.6255589390712003E-2</v>
      </c>
      <c r="AR1223" s="94">
        <v>-0.35821769055503</v>
      </c>
      <c r="AS1223" s="95">
        <v>8</v>
      </c>
      <c r="AT1223" s="95">
        <v>4</v>
      </c>
      <c r="AU1223" s="95">
        <v>5</v>
      </c>
      <c r="AV1223" s="96">
        <v>7</v>
      </c>
      <c r="AW1223" s="3"/>
      <c r="AX1223" s="97">
        <v>0.55853568567021294</v>
      </c>
      <c r="AY1223" s="98">
        <v>-0.19298904469428599</v>
      </c>
      <c r="AZ1223" s="98">
        <v>0.192136769528815</v>
      </c>
      <c r="BA1223" s="98">
        <v>-0.26081755609993701</v>
      </c>
      <c r="BB1223" s="89">
        <v>5.6579533106851203E-2</v>
      </c>
      <c r="BC1223" s="99">
        <v>-50.903065655846099</v>
      </c>
      <c r="BD1223" s="86">
        <v>43838</v>
      </c>
      <c r="BE1223" s="86">
        <v>43913</v>
      </c>
      <c r="BF1223" s="95"/>
      <c r="BG1223" s="86"/>
      <c r="BH1223" s="3"/>
    </row>
    <row r="1224" spans="1:60" x14ac:dyDescent="0.25">
      <c r="A1224" s="3"/>
      <c r="B1224" s="81" t="s">
        <v>2192</v>
      </c>
      <c r="C1224" s="81" t="s">
        <v>5674</v>
      </c>
      <c r="D1224" s="81" t="s">
        <v>3440</v>
      </c>
      <c r="E1224" s="82" t="s">
        <v>1177</v>
      </c>
      <c r="F1224" s="82" t="s">
        <v>1100</v>
      </c>
      <c r="G1224" s="83" t="s">
        <v>1121</v>
      </c>
      <c r="H1224" s="84" t="s">
        <v>1096</v>
      </c>
      <c r="I1224" s="85" t="s">
        <v>3651</v>
      </c>
      <c r="J1224" s="85" t="s">
        <v>1096</v>
      </c>
      <c r="K1224" s="3"/>
      <c r="L1224" s="86">
        <v>44029</v>
      </c>
      <c r="M1224" s="87">
        <v>5531.7937500029802</v>
      </c>
      <c r="N1224" s="88">
        <v>5531.7937500029802</v>
      </c>
      <c r="O1224" s="88">
        <v>7973.4184959977902</v>
      </c>
      <c r="P1224" s="89">
        <f t="shared" si="19"/>
        <v>0.69377943134173015</v>
      </c>
      <c r="Q1224" s="86">
        <v>43838</v>
      </c>
      <c r="R1224" s="90">
        <v>3329038.3533749999</v>
      </c>
      <c r="S1224" s="90">
        <v>4794775.8534687497</v>
      </c>
      <c r="T1224" s="3"/>
      <c r="U1224" s="91">
        <v>4.9668861283862498E-3</v>
      </c>
      <c r="V1224" s="92">
        <v>1.6694632229700801</v>
      </c>
      <c r="W1224" s="91">
        <v>5.8188895207422299E-2</v>
      </c>
      <c r="X1224" s="92">
        <v>5.8273991366149902</v>
      </c>
      <c r="Y1224" s="91">
        <v>-0.29442927258875001</v>
      </c>
      <c r="Z1224" s="92">
        <v>-11.2927713500394</v>
      </c>
      <c r="AA1224" s="91">
        <v>-0.18587835550628401</v>
      </c>
      <c r="AB1224" s="92">
        <v>2.31019281016779</v>
      </c>
      <c r="AC1224" s="91"/>
      <c r="AD1224" s="92"/>
      <c r="AE1224" s="91"/>
      <c r="AF1224" s="93"/>
      <c r="AG1224" s="91">
        <v>4.54631676002464E-2</v>
      </c>
      <c r="AH1224" s="92">
        <v>3.6400868078999302</v>
      </c>
      <c r="AI1224" s="91">
        <v>-0.28121369970263899</v>
      </c>
      <c r="AJ1224" s="92">
        <v>-13.6379942903586</v>
      </c>
      <c r="AK1224" s="91">
        <v>-0.18587835550628401</v>
      </c>
      <c r="AL1224" s="91">
        <v>-0.179463118531276</v>
      </c>
      <c r="AM1224" s="92">
        <v>2.31019281016779</v>
      </c>
      <c r="AN1224" s="3"/>
      <c r="AO1224" s="94">
        <v>0.17052123040950401</v>
      </c>
      <c r="AP1224" s="94">
        <v>-0.18221445439034101</v>
      </c>
      <c r="AQ1224" s="94">
        <v>7.8054155972495196E-2</v>
      </c>
      <c r="AR1224" s="94">
        <v>-0.35709857092180802</v>
      </c>
      <c r="AS1224" s="95">
        <v>8</v>
      </c>
      <c r="AT1224" s="95">
        <v>4</v>
      </c>
      <c r="AU1224" s="95">
        <v>5</v>
      </c>
      <c r="AV1224" s="96">
        <v>7</v>
      </c>
      <c r="AW1224" s="3"/>
      <c r="AX1224" s="97">
        <v>0.55191035002877498</v>
      </c>
      <c r="AY1224" s="98">
        <v>-0.14825058005362701</v>
      </c>
      <c r="AZ1224" s="98">
        <v>0.28524590004008099</v>
      </c>
      <c r="BA1224" s="98">
        <v>-0.200638425644001</v>
      </c>
      <c r="BB1224" s="89">
        <v>5.5915757402908599E-2</v>
      </c>
      <c r="BC1224" s="99">
        <v>-50.6967357103713</v>
      </c>
      <c r="BD1224" s="86">
        <v>43838</v>
      </c>
      <c r="BE1224" s="86">
        <v>43913</v>
      </c>
      <c r="BF1224" s="95"/>
      <c r="BG1224" s="86"/>
      <c r="BH1224" s="3"/>
    </row>
    <row r="1225" spans="1:60" x14ac:dyDescent="0.25">
      <c r="A1225" s="3"/>
      <c r="B1225" s="81" t="s">
        <v>2193</v>
      </c>
      <c r="C1225" s="81" t="s">
        <v>5675</v>
      </c>
      <c r="D1225" s="81" t="s">
        <v>3440</v>
      </c>
      <c r="E1225" s="82" t="s">
        <v>1232</v>
      </c>
      <c r="F1225" s="82" t="s">
        <v>1100</v>
      </c>
      <c r="G1225" s="83" t="s">
        <v>1121</v>
      </c>
      <c r="H1225" s="84" t="s">
        <v>1096</v>
      </c>
      <c r="I1225" s="85" t="s">
        <v>3651</v>
      </c>
      <c r="J1225" s="85" t="s">
        <v>1096</v>
      </c>
      <c r="K1225" s="3"/>
      <c r="L1225" s="86">
        <v>44029</v>
      </c>
      <c r="M1225" s="87">
        <v>6103.125</v>
      </c>
      <c r="N1225" s="88">
        <v>6103.125</v>
      </c>
      <c r="O1225" s="88"/>
      <c r="P1225" s="89" t="str">
        <f t="shared" si="19"/>
        <v/>
      </c>
      <c r="Q1225" s="86"/>
      <c r="R1225" s="90">
        <v>2563297.821</v>
      </c>
      <c r="S1225" s="90"/>
      <c r="T1225" s="3"/>
      <c r="U1225" s="91">
        <v>4.9636668154562401E-3</v>
      </c>
      <c r="V1225" s="92">
        <v>1.66914129167708</v>
      </c>
      <c r="W1225" s="91">
        <v>5.7845561428621302E-2</v>
      </c>
      <c r="X1225" s="92">
        <v>5.7930657587348797</v>
      </c>
      <c r="Y1225" s="91">
        <v>-0.29589944369479798</v>
      </c>
      <c r="Z1225" s="92">
        <v>-11.4397884606442</v>
      </c>
      <c r="AA1225" s="91"/>
      <c r="AB1225" s="92"/>
      <c r="AC1225" s="91"/>
      <c r="AD1225" s="92"/>
      <c r="AE1225" s="91"/>
      <c r="AF1225" s="93"/>
      <c r="AG1225" s="91">
        <v>4.5275804382981698E-2</v>
      </c>
      <c r="AH1225" s="92">
        <v>3.62135048617347</v>
      </c>
      <c r="AI1225" s="91">
        <v>-0.28288874900579702</v>
      </c>
      <c r="AJ1225" s="92">
        <v>-13.805499220674401</v>
      </c>
      <c r="AK1225" s="91">
        <v>-0.15621111572007099</v>
      </c>
      <c r="AL1225" s="91">
        <v>-0.17253921118564899</v>
      </c>
      <c r="AM1225" s="92">
        <v>1.4548334072897</v>
      </c>
      <c r="AN1225" s="3"/>
      <c r="AO1225" s="94">
        <v>0.17048837039881601</v>
      </c>
      <c r="AP1225" s="94">
        <v>-0.18223387344012701</v>
      </c>
      <c r="AQ1225" s="94">
        <v>7.7700063298834707E-2</v>
      </c>
      <c r="AR1225" s="94">
        <v>-0.35732486458553497</v>
      </c>
      <c r="AS1225" s="95"/>
      <c r="AT1225" s="95"/>
      <c r="AU1225" s="95"/>
      <c r="AV1225" s="96"/>
      <c r="AW1225" s="3"/>
      <c r="AX1225" s="97"/>
      <c r="AY1225" s="98"/>
      <c r="AZ1225" s="98"/>
      <c r="BA1225" s="98"/>
      <c r="BB1225" s="89"/>
      <c r="BC1225" s="99">
        <v>-50.742082133074298</v>
      </c>
      <c r="BD1225" s="86">
        <v>43838</v>
      </c>
      <c r="BE1225" s="86">
        <v>43913</v>
      </c>
      <c r="BF1225" s="95"/>
      <c r="BG1225" s="86"/>
      <c r="BH1225" s="3"/>
    </row>
    <row r="1226" spans="1:60" x14ac:dyDescent="0.25">
      <c r="A1226" s="3"/>
      <c r="B1226" s="81" t="s">
        <v>297</v>
      </c>
      <c r="C1226" s="81" t="s">
        <v>5676</v>
      </c>
      <c r="D1226" s="81" t="s">
        <v>861</v>
      </c>
      <c r="E1226" s="82" t="s">
        <v>1210</v>
      </c>
      <c r="F1226" s="82" t="s">
        <v>1105</v>
      </c>
      <c r="G1226" s="83" t="s">
        <v>1119</v>
      </c>
      <c r="H1226" s="84" t="s">
        <v>1127</v>
      </c>
      <c r="I1226" s="85" t="s">
        <v>3651</v>
      </c>
      <c r="J1226" s="85" t="s">
        <v>1096</v>
      </c>
      <c r="K1226" s="3"/>
      <c r="L1226" s="86">
        <v>44029</v>
      </c>
      <c r="M1226" s="87">
        <v>107176.230000019</v>
      </c>
      <c r="N1226" s="88">
        <v>107176.230000019</v>
      </c>
      <c r="O1226" s="88">
        <v>112034.178750038</v>
      </c>
      <c r="P1226" s="89">
        <f t="shared" si="19"/>
        <v>0.9566386900478141</v>
      </c>
      <c r="Q1226" s="86">
        <v>43880</v>
      </c>
      <c r="R1226" s="90">
        <v>19155982.119750001</v>
      </c>
      <c r="S1226" s="90">
        <v>13199846.5977656</v>
      </c>
      <c r="T1226" s="3"/>
      <c r="U1226" s="91">
        <v>-3.5250121700300999E-3</v>
      </c>
      <c r="V1226" s="92">
        <v>0.82027339312844605</v>
      </c>
      <c r="W1226" s="91">
        <v>5.1532809291529702E-2</v>
      </c>
      <c r="X1226" s="92">
        <v>5.1617905450257204</v>
      </c>
      <c r="Y1226" s="91">
        <v>-8.8740735836836393E-3</v>
      </c>
      <c r="Z1226" s="92">
        <v>17.262748550478101</v>
      </c>
      <c r="AA1226" s="91">
        <v>0.244058797634498</v>
      </c>
      <c r="AB1226" s="92">
        <v>45.303908124274997</v>
      </c>
      <c r="AC1226" s="91">
        <v>0.33694524909893497</v>
      </c>
      <c r="AD1226" s="92">
        <v>59.042720862315001</v>
      </c>
      <c r="AE1226" s="91">
        <v>0.427061367674614</v>
      </c>
      <c r="AF1226" s="93">
        <v>63.545546462177299</v>
      </c>
      <c r="AG1226" s="91">
        <v>8.6640911613358202E-3</v>
      </c>
      <c r="AH1226" s="92">
        <v>-3.9820835991122301E-2</v>
      </c>
      <c r="AI1226" s="91">
        <v>5.6173240864154601E-2</v>
      </c>
      <c r="AJ1226" s="92">
        <v>20.1006997663353</v>
      </c>
      <c r="AK1226" s="91">
        <v>0.59123778840177699</v>
      </c>
      <c r="AL1226" s="91">
        <v>0.13172042894992</v>
      </c>
      <c r="AM1226" s="92">
        <v>63.944349150697199</v>
      </c>
      <c r="AN1226" s="3"/>
      <c r="AO1226" s="94">
        <v>6.6508783989775097E-2</v>
      </c>
      <c r="AP1226" s="94">
        <v>-7.6602546419962905E-2</v>
      </c>
      <c r="AQ1226" s="94">
        <v>0.17117209575022599</v>
      </c>
      <c r="AR1226" s="94">
        <v>-8.6556021186843302E-2</v>
      </c>
      <c r="AS1226" s="95">
        <v>9</v>
      </c>
      <c r="AT1226" s="95">
        <v>3</v>
      </c>
      <c r="AU1226" s="95">
        <v>7</v>
      </c>
      <c r="AV1226" s="96">
        <v>5</v>
      </c>
      <c r="AW1226" s="3"/>
      <c r="AX1226" s="97">
        <v>0.23785705503862101</v>
      </c>
      <c r="AY1226" s="98">
        <v>1.0605797157823</v>
      </c>
      <c r="AZ1226" s="98">
        <v>1.7113753420962901</v>
      </c>
      <c r="BA1226" s="98">
        <v>1.53542386375193</v>
      </c>
      <c r="BB1226" s="89">
        <v>2.4496512207697399E-2</v>
      </c>
      <c r="BC1226" s="99">
        <v>-27.162398647895301</v>
      </c>
      <c r="BD1226" s="86">
        <v>43880</v>
      </c>
      <c r="BE1226" s="86">
        <v>43913</v>
      </c>
      <c r="BF1226" s="95"/>
      <c r="BG1226" s="86"/>
      <c r="BH1226" s="3"/>
    </row>
    <row r="1227" spans="1:60" x14ac:dyDescent="0.25">
      <c r="A1227" s="3"/>
      <c r="B1227" s="81" t="s">
        <v>2194</v>
      </c>
      <c r="C1227" s="81" t="s">
        <v>5677</v>
      </c>
      <c r="D1227" s="81" t="s">
        <v>861</v>
      </c>
      <c r="E1227" s="82" t="s">
        <v>1192</v>
      </c>
      <c r="F1227" s="82" t="s">
        <v>1105</v>
      </c>
      <c r="G1227" s="83" t="s">
        <v>1119</v>
      </c>
      <c r="H1227" s="84" t="s">
        <v>1127</v>
      </c>
      <c r="I1227" s="85" t="s">
        <v>3651</v>
      </c>
      <c r="J1227" s="85" t="s">
        <v>1096</v>
      </c>
      <c r="K1227" s="3"/>
      <c r="L1227" s="86">
        <v>44029</v>
      </c>
      <c r="M1227" s="87">
        <v>101215.248749971</v>
      </c>
      <c r="N1227" s="88">
        <v>101215.248749971</v>
      </c>
      <c r="O1227" s="88"/>
      <c r="P1227" s="89" t="str">
        <f t="shared" si="19"/>
        <v/>
      </c>
      <c r="Q1227" s="86"/>
      <c r="R1227" s="90">
        <v>181750.96799999999</v>
      </c>
      <c r="S1227" s="90"/>
      <c r="T1227" s="3"/>
      <c r="U1227" s="91">
        <v>-3.5343614754310701E-3</v>
      </c>
      <c r="V1227" s="92">
        <v>0.81933846258834797</v>
      </c>
      <c r="W1227" s="91">
        <v>5.1231160927272902E-2</v>
      </c>
      <c r="X1227" s="92">
        <v>5.1316257086000396</v>
      </c>
      <c r="Y1227" s="91"/>
      <c r="Z1227" s="92"/>
      <c r="AA1227" s="91"/>
      <c r="AB1227" s="92"/>
      <c r="AC1227" s="91"/>
      <c r="AD1227" s="92"/>
      <c r="AE1227" s="91"/>
      <c r="AF1227" s="93"/>
      <c r="AG1227" s="91">
        <v>8.5009691119921592E-3</v>
      </c>
      <c r="AH1227" s="92">
        <v>-5.6133040925487897E-2</v>
      </c>
      <c r="AI1227" s="91"/>
      <c r="AJ1227" s="92"/>
      <c r="AK1227" s="91">
        <v>0.17173045866540601</v>
      </c>
      <c r="AL1227" s="91">
        <v>0.69129057002835903</v>
      </c>
      <c r="AM1227" s="92">
        <v>4.9301489494537201</v>
      </c>
      <c r="AN1227" s="3"/>
      <c r="AO1227" s="94">
        <v>4.3458212190671502E-2</v>
      </c>
      <c r="AP1227" s="94">
        <v>-3.9235057234691298E-2</v>
      </c>
      <c r="AQ1227" s="94">
        <v>3.5781491358648103E-2</v>
      </c>
      <c r="AR1227" s="94">
        <v>8.5009691119921592E-3</v>
      </c>
      <c r="AS1227" s="95"/>
      <c r="AT1227" s="95"/>
      <c r="AU1227" s="95"/>
      <c r="AV1227" s="96"/>
      <c r="AW1227" s="3"/>
      <c r="AX1227" s="97"/>
      <c r="AY1227" s="98"/>
      <c r="AZ1227" s="98"/>
      <c r="BA1227" s="98"/>
      <c r="BB1227" s="89"/>
      <c r="BC1227" s="99">
        <v>-6.5958637907533602</v>
      </c>
      <c r="BD1227" s="86">
        <v>43950</v>
      </c>
      <c r="BE1227" s="86">
        <v>43965</v>
      </c>
      <c r="BF1227" s="95">
        <v>27</v>
      </c>
      <c r="BG1227" s="86">
        <v>43987</v>
      </c>
      <c r="BH1227" s="3"/>
    </row>
    <row r="1228" spans="1:60" x14ac:dyDescent="0.25">
      <c r="A1228" s="3"/>
      <c r="B1228" s="81" t="s">
        <v>298</v>
      </c>
      <c r="C1228" s="81" t="s">
        <v>5678</v>
      </c>
      <c r="D1228" s="81" t="s">
        <v>861</v>
      </c>
      <c r="E1228" s="82" t="s">
        <v>1194</v>
      </c>
      <c r="F1228" s="82" t="s">
        <v>1105</v>
      </c>
      <c r="G1228" s="83" t="s">
        <v>1119</v>
      </c>
      <c r="H1228" s="84" t="s">
        <v>1127</v>
      </c>
      <c r="I1228" s="85" t="s">
        <v>3651</v>
      </c>
      <c r="J1228" s="85" t="s">
        <v>1096</v>
      </c>
      <c r="K1228" s="3"/>
      <c r="L1228" s="86">
        <v>44029</v>
      </c>
      <c r="M1228" s="87">
        <v>95005.259999990507</v>
      </c>
      <c r="N1228" s="88">
        <v>95005.259999990507</v>
      </c>
      <c r="O1228" s="88">
        <v>99331.7521300316</v>
      </c>
      <c r="P1228" s="89">
        <f t="shared" si="19"/>
        <v>0.95644401676940682</v>
      </c>
      <c r="Q1228" s="86">
        <v>43880</v>
      </c>
      <c r="R1228" s="90">
        <v>450565.32150000002</v>
      </c>
      <c r="S1228" s="90">
        <v>802740.92228710896</v>
      </c>
      <c r="T1228" s="3"/>
      <c r="U1228" s="91">
        <v>-3.5265663009340599E-3</v>
      </c>
      <c r="V1228" s="92">
        <v>0.82011798003804903</v>
      </c>
      <c r="W1228" s="91">
        <v>5.14897522589308E-2</v>
      </c>
      <c r="X1228" s="92">
        <v>5.1574848417658403</v>
      </c>
      <c r="Y1228" s="91">
        <v>-9.1202140265522792E-3</v>
      </c>
      <c r="Z1228" s="92">
        <v>17.238134506187599</v>
      </c>
      <c r="AA1228" s="91">
        <v>0.24344056271918801</v>
      </c>
      <c r="AB1228" s="92">
        <v>45.242084632744103</v>
      </c>
      <c r="AC1228" s="91">
        <v>0.33561242633732002</v>
      </c>
      <c r="AD1228" s="92">
        <v>58.909438586153598</v>
      </c>
      <c r="AE1228" s="91">
        <v>0.42492716728709601</v>
      </c>
      <c r="AF1228" s="93">
        <v>63.3321264234255</v>
      </c>
      <c r="AG1228" s="91">
        <v>8.6407925864477892E-3</v>
      </c>
      <c r="AH1228" s="92">
        <v>-4.2150693479925401E-2</v>
      </c>
      <c r="AI1228" s="91">
        <v>5.58858570784651E-2</v>
      </c>
      <c r="AJ1228" s="92">
        <v>20.071961387759099</v>
      </c>
      <c r="AK1228" s="91">
        <v>0.43492969233717299</v>
      </c>
      <c r="AL1228" s="91">
        <v>0.120953505693324</v>
      </c>
      <c r="AM1228" s="92">
        <v>59.335614355571998</v>
      </c>
      <c r="AN1228" s="3"/>
      <c r="AO1228" s="94">
        <v>6.6507854679002804E-2</v>
      </c>
      <c r="AP1228" s="94">
        <v>-7.6603170387024896E-2</v>
      </c>
      <c r="AQ1228" s="94">
        <v>0.17112320275016801</v>
      </c>
      <c r="AR1228" s="94">
        <v>-8.6594850807159701E-2</v>
      </c>
      <c r="AS1228" s="95">
        <v>9</v>
      </c>
      <c r="AT1228" s="95">
        <v>3</v>
      </c>
      <c r="AU1228" s="95">
        <v>7</v>
      </c>
      <c r="AV1228" s="96">
        <v>5</v>
      </c>
      <c r="AW1228" s="3"/>
      <c r="AX1228" s="97">
        <v>0.237858297425555</v>
      </c>
      <c r="AY1228" s="98">
        <v>1.0580980058657601</v>
      </c>
      <c r="AZ1228" s="98">
        <v>1.70900669948605</v>
      </c>
      <c r="BA1228" s="98">
        <v>1.53170300133024</v>
      </c>
      <c r="BB1228" s="89">
        <v>2.4496590356939098E-2</v>
      </c>
      <c r="BC1228" s="99">
        <v>-27.165692352544301</v>
      </c>
      <c r="BD1228" s="86">
        <v>43880</v>
      </c>
      <c r="BE1228" s="86">
        <v>43913</v>
      </c>
      <c r="BF1228" s="95"/>
      <c r="BG1228" s="86"/>
      <c r="BH1228" s="3"/>
    </row>
    <row r="1229" spans="1:60" x14ac:dyDescent="0.25">
      <c r="A1229" s="3"/>
      <c r="B1229" s="81" t="s">
        <v>299</v>
      </c>
      <c r="C1229" s="81" t="s">
        <v>5679</v>
      </c>
      <c r="D1229" s="81" t="s">
        <v>862</v>
      </c>
      <c r="E1229" s="82" t="s">
        <v>1210</v>
      </c>
      <c r="F1229" s="82" t="s">
        <v>1105</v>
      </c>
      <c r="G1229" s="83" t="s">
        <v>1119</v>
      </c>
      <c r="H1229" s="84" t="s">
        <v>1158</v>
      </c>
      <c r="I1229" s="85" t="s">
        <v>3651</v>
      </c>
      <c r="J1229" s="85" t="s">
        <v>1096</v>
      </c>
      <c r="K1229" s="3"/>
      <c r="L1229" s="86">
        <v>44029</v>
      </c>
      <c r="M1229" s="87">
        <v>84875.253749966607</v>
      </c>
      <c r="N1229" s="88">
        <v>84875.253749966607</v>
      </c>
      <c r="O1229" s="88">
        <v>92364.344534993201</v>
      </c>
      <c r="P1229" s="89">
        <f t="shared" si="19"/>
        <v>0.91891794585096342</v>
      </c>
      <c r="Q1229" s="86">
        <v>43899</v>
      </c>
      <c r="R1229" s="90">
        <v>13460507.778375</v>
      </c>
      <c r="S1229" s="90">
        <v>6699224.6025781203</v>
      </c>
      <c r="T1229" s="3"/>
      <c r="U1229" s="91">
        <v>1.6334936426574099E-3</v>
      </c>
      <c r="V1229" s="92">
        <v>1.3361239743972</v>
      </c>
      <c r="W1229" s="91">
        <v>2.2092406954470799E-2</v>
      </c>
      <c r="X1229" s="92">
        <v>2.21775031131983</v>
      </c>
      <c r="Y1229" s="91">
        <v>-1.0253812173687E-2</v>
      </c>
      <c r="Z1229" s="92">
        <v>17.124774691474201</v>
      </c>
      <c r="AA1229" s="91">
        <v>0.15857462370884601</v>
      </c>
      <c r="AB1229" s="92">
        <v>36.755490731680801</v>
      </c>
      <c r="AC1229" s="91">
        <v>0.24992770966316999</v>
      </c>
      <c r="AD1229" s="92">
        <v>50.340966918738602</v>
      </c>
      <c r="AE1229" s="91">
        <v>0.22921718920231801</v>
      </c>
      <c r="AF1229" s="93">
        <v>43.761128614947701</v>
      </c>
      <c r="AG1229" s="91">
        <v>-2.0978032453967899E-2</v>
      </c>
      <c r="AH1229" s="92">
        <v>-3.00403319752149</v>
      </c>
      <c r="AI1229" s="91">
        <v>3.4381995379590101E-2</v>
      </c>
      <c r="AJ1229" s="92">
        <v>17.921575217857001</v>
      </c>
      <c r="AK1229" s="91">
        <v>0.26013679588330002</v>
      </c>
      <c r="AL1229" s="91">
        <v>6.3529999804813997E-2</v>
      </c>
      <c r="AM1229" s="92">
        <v>30.834249898820399</v>
      </c>
      <c r="AN1229" s="3"/>
      <c r="AO1229" s="94">
        <v>3.73273539953516E-2</v>
      </c>
      <c r="AP1229" s="94">
        <v>-2.5041707515811099E-2</v>
      </c>
      <c r="AQ1229" s="94">
        <v>0.14436362176638801</v>
      </c>
      <c r="AR1229" s="94">
        <v>-0.104516387540643</v>
      </c>
      <c r="AS1229" s="95">
        <v>9</v>
      </c>
      <c r="AT1229" s="95">
        <v>3</v>
      </c>
      <c r="AU1229" s="95">
        <v>7</v>
      </c>
      <c r="AV1229" s="96">
        <v>5</v>
      </c>
      <c r="AW1229" s="3"/>
      <c r="AX1229" s="97">
        <v>0.13496743640353101</v>
      </c>
      <c r="AY1229" s="98">
        <v>1.0100292894421701</v>
      </c>
      <c r="AZ1229" s="98">
        <v>1.0736982029375199</v>
      </c>
      <c r="BA1229" s="98">
        <v>1.5737513353797099</v>
      </c>
      <c r="BB1229" s="89">
        <v>1.39642900348917E-2</v>
      </c>
      <c r="BC1229" s="99">
        <v>-14.4399496733531</v>
      </c>
      <c r="BD1229" s="86">
        <v>43899</v>
      </c>
      <c r="BE1229" s="86">
        <v>43916</v>
      </c>
      <c r="BF1229" s="95"/>
      <c r="BG1229" s="86"/>
      <c r="BH1229" s="3"/>
    </row>
    <row r="1230" spans="1:60" x14ac:dyDescent="0.25">
      <c r="A1230" s="3"/>
      <c r="B1230" s="81" t="s">
        <v>2195</v>
      </c>
      <c r="C1230" s="81" t="s">
        <v>5680</v>
      </c>
      <c r="D1230" s="81" t="s">
        <v>862</v>
      </c>
      <c r="E1230" s="82" t="s">
        <v>1193</v>
      </c>
      <c r="F1230" s="82" t="s">
        <v>1105</v>
      </c>
      <c r="G1230" s="83" t="s">
        <v>1119</v>
      </c>
      <c r="H1230" s="84" t="s">
        <v>1158</v>
      </c>
      <c r="I1230" s="85" t="s">
        <v>3651</v>
      </c>
      <c r="J1230" s="85" t="s">
        <v>1096</v>
      </c>
      <c r="K1230" s="3"/>
      <c r="L1230" s="86">
        <v>44029</v>
      </c>
      <c r="M1230" s="87">
        <v>84246.356250047698</v>
      </c>
      <c r="N1230" s="88">
        <v>84246.356250047698</v>
      </c>
      <c r="O1230" s="88"/>
      <c r="P1230" s="89" t="str">
        <f t="shared" si="19"/>
        <v/>
      </c>
      <c r="Q1230" s="86"/>
      <c r="R1230" s="90">
        <v>122333.596875</v>
      </c>
      <c r="S1230" s="90"/>
      <c r="T1230" s="3"/>
      <c r="U1230" s="91">
        <v>1.65016492064751E-3</v>
      </c>
      <c r="V1230" s="92">
        <v>1.3377911021962099</v>
      </c>
      <c r="W1230" s="91">
        <v>2.2595389127673102E-2</v>
      </c>
      <c r="X1230" s="92">
        <v>2.2680485286400698</v>
      </c>
      <c r="Y1230" s="91">
        <v>-7.2957087486429399E-3</v>
      </c>
      <c r="Z1230" s="92">
        <v>17.4205850339786</v>
      </c>
      <c r="AA1230" s="91"/>
      <c r="AB1230" s="92"/>
      <c r="AC1230" s="91"/>
      <c r="AD1230" s="92"/>
      <c r="AE1230" s="91"/>
      <c r="AF1230" s="93"/>
      <c r="AG1230" s="91">
        <v>-2.0704660430965301E-2</v>
      </c>
      <c r="AH1230" s="92">
        <v>-2.9766959952212302</v>
      </c>
      <c r="AI1230" s="91"/>
      <c r="AJ1230" s="92"/>
      <c r="AK1230" s="91">
        <v>5.9262983122607702E-3</v>
      </c>
      <c r="AL1230" s="91">
        <v>1.10088276160241E-2</v>
      </c>
      <c r="AM1230" s="92">
        <v>19.032528573647099</v>
      </c>
      <c r="AN1230" s="3"/>
      <c r="AO1230" s="94">
        <v>2.4247944027592901E-2</v>
      </c>
      <c r="AP1230" s="94">
        <v>-2.50252827181612E-2</v>
      </c>
      <c r="AQ1230" s="94">
        <v>3.08074000240595E-2</v>
      </c>
      <c r="AR1230" s="94">
        <v>-0.10406099923333401</v>
      </c>
      <c r="AS1230" s="95"/>
      <c r="AT1230" s="95"/>
      <c r="AU1230" s="95"/>
      <c r="AV1230" s="96"/>
      <c r="AW1230" s="3"/>
      <c r="AX1230" s="97"/>
      <c r="AY1230" s="98"/>
      <c r="AZ1230" s="98"/>
      <c r="BA1230" s="98"/>
      <c r="BB1230" s="89"/>
      <c r="BC1230" s="99">
        <v>-14.4161202902906</v>
      </c>
      <c r="BD1230" s="86">
        <v>43899</v>
      </c>
      <c r="BE1230" s="86">
        <v>43916</v>
      </c>
      <c r="BF1230" s="95"/>
      <c r="BG1230" s="86"/>
      <c r="BH1230" s="3"/>
    </row>
    <row r="1231" spans="1:60" x14ac:dyDescent="0.25">
      <c r="A1231" s="3"/>
      <c r="B1231" s="81" t="s">
        <v>300</v>
      </c>
      <c r="C1231" s="81" t="s">
        <v>5681</v>
      </c>
      <c r="D1231" s="81" t="s">
        <v>862</v>
      </c>
      <c r="E1231" s="82" t="s">
        <v>1194</v>
      </c>
      <c r="F1231" s="82" t="s">
        <v>1105</v>
      </c>
      <c r="G1231" s="83" t="s">
        <v>1119</v>
      </c>
      <c r="H1231" s="84" t="s">
        <v>1158</v>
      </c>
      <c r="I1231" s="85" t="s">
        <v>3651</v>
      </c>
      <c r="J1231" s="85" t="s">
        <v>1096</v>
      </c>
      <c r="K1231" s="3"/>
      <c r="L1231" s="86">
        <v>44029</v>
      </c>
      <c r="M1231" s="87">
        <v>81834.322499990507</v>
      </c>
      <c r="N1231" s="88">
        <v>81834.322499990507</v>
      </c>
      <c r="O1231" s="88">
        <v>89165.923854947105</v>
      </c>
      <c r="P1231" s="89">
        <f t="shared" si="19"/>
        <v>0.91777574842511067</v>
      </c>
      <c r="Q1231" s="86">
        <v>43899</v>
      </c>
      <c r="R1231" s="90">
        <v>4592815.4553749999</v>
      </c>
      <c r="S1231" s="90">
        <v>4114301.0336796902</v>
      </c>
      <c r="T1231" s="3"/>
      <c r="U1231" s="91">
        <v>1.6239112428593199E-3</v>
      </c>
      <c r="V1231" s="92">
        <v>1.3351657344173899</v>
      </c>
      <c r="W1231" s="91">
        <v>2.1798418707476199E-2</v>
      </c>
      <c r="X1231" s="92">
        <v>2.1883514866203799</v>
      </c>
      <c r="Y1231" s="91">
        <v>-1.1974930098404E-2</v>
      </c>
      <c r="Z1231" s="92">
        <v>16.9526628989843</v>
      </c>
      <c r="AA1231" s="91">
        <v>0.15452159042979499</v>
      </c>
      <c r="AB1231" s="92">
        <v>36.350187403790201</v>
      </c>
      <c r="AC1231" s="91">
        <v>0.241203257126617</v>
      </c>
      <c r="AD1231" s="92">
        <v>49.468521665083202</v>
      </c>
      <c r="AE1231" s="91">
        <v>0.216371972897905</v>
      </c>
      <c r="AF1231" s="93">
        <v>42.476606984506397</v>
      </c>
      <c r="AG1231" s="91">
        <v>-2.11377368268586E-2</v>
      </c>
      <c r="AH1231" s="92">
        <v>-3.0200036348105601</v>
      </c>
      <c r="AI1231" s="91">
        <v>3.2415016261438702E-2</v>
      </c>
      <c r="AJ1231" s="92">
        <v>17.724877306056399</v>
      </c>
      <c r="AK1231" s="91">
        <v>0.237757278982899</v>
      </c>
      <c r="AL1231" s="91">
        <v>6.3807935948716504E-2</v>
      </c>
      <c r="AM1231" s="92">
        <v>38.082486468658303</v>
      </c>
      <c r="AN1231" s="3"/>
      <c r="AO1231" s="94">
        <v>3.7317585520213498E-2</v>
      </c>
      <c r="AP1231" s="94">
        <v>-2.5051358801647401E-2</v>
      </c>
      <c r="AQ1231" s="94">
        <v>0.14403475150364101</v>
      </c>
      <c r="AR1231" s="94">
        <v>-0.104781458992948</v>
      </c>
      <c r="AS1231" s="95">
        <v>9</v>
      </c>
      <c r="AT1231" s="95">
        <v>3</v>
      </c>
      <c r="AU1231" s="95">
        <v>7</v>
      </c>
      <c r="AV1231" s="96">
        <v>5</v>
      </c>
      <c r="AW1231" s="3"/>
      <c r="AX1231" s="97">
        <v>0.13497552616914599</v>
      </c>
      <c r="AY1231" s="98">
        <v>0.98226033117498401</v>
      </c>
      <c r="AZ1231" s="98">
        <v>1.0609031706535501</v>
      </c>
      <c r="BA1231" s="98">
        <v>1.5286157578375399</v>
      </c>
      <c r="BB1231" s="89">
        <v>1.39649376749912E-2</v>
      </c>
      <c r="BC1231" s="99">
        <v>-14.453924254601599</v>
      </c>
      <c r="BD1231" s="86">
        <v>43899</v>
      </c>
      <c r="BE1231" s="86">
        <v>43916</v>
      </c>
      <c r="BF1231" s="95"/>
      <c r="BG1231" s="86"/>
      <c r="BH1231" s="3"/>
    </row>
    <row r="1232" spans="1:60" x14ac:dyDescent="0.25">
      <c r="A1232" s="3"/>
      <c r="B1232" s="81" t="s">
        <v>2196</v>
      </c>
      <c r="C1232" s="81" t="s">
        <v>5682</v>
      </c>
      <c r="D1232" s="81" t="s">
        <v>862</v>
      </c>
      <c r="E1232" s="82" t="s">
        <v>1195</v>
      </c>
      <c r="F1232" s="82" t="s">
        <v>1105</v>
      </c>
      <c r="G1232" s="83" t="s">
        <v>1119</v>
      </c>
      <c r="H1232" s="84" t="s">
        <v>1158</v>
      </c>
      <c r="I1232" s="85" t="s">
        <v>3651</v>
      </c>
      <c r="J1232" s="85" t="s">
        <v>1096</v>
      </c>
      <c r="K1232" s="3"/>
      <c r="L1232" s="86">
        <v>44029</v>
      </c>
      <c r="M1232" s="87">
        <v>82604.182500004797</v>
      </c>
      <c r="N1232" s="88">
        <v>82604.182500004797</v>
      </c>
      <c r="O1232" s="88"/>
      <c r="P1232" s="89" t="str">
        <f t="shared" si="19"/>
        <v/>
      </c>
      <c r="Q1232" s="86"/>
      <c r="R1232" s="90">
        <v>240229.402875</v>
      </c>
      <c r="S1232" s="90"/>
      <c r="T1232" s="3"/>
      <c r="U1232" s="91">
        <v>1.6091436027636499E-3</v>
      </c>
      <c r="V1232" s="92">
        <v>1.3336889704078201</v>
      </c>
      <c r="W1232" s="91">
        <v>2.13383563313982E-2</v>
      </c>
      <c r="X1232" s="92">
        <v>2.1423452490125801</v>
      </c>
      <c r="Y1232" s="91">
        <v>-1.4673342473543001E-2</v>
      </c>
      <c r="Z1232" s="92">
        <v>16.682821661495801</v>
      </c>
      <c r="AA1232" s="91"/>
      <c r="AB1232" s="92"/>
      <c r="AC1232" s="91"/>
      <c r="AD1232" s="92"/>
      <c r="AE1232" s="91"/>
      <c r="AF1232" s="93"/>
      <c r="AG1232" s="91">
        <v>-2.1386680914474699E-2</v>
      </c>
      <c r="AH1232" s="92">
        <v>-3.04489804357218</v>
      </c>
      <c r="AI1232" s="91"/>
      <c r="AJ1232" s="92"/>
      <c r="AK1232" s="91">
        <v>-1.8769054822769199E-3</v>
      </c>
      <c r="AL1232" s="91">
        <v>-3.4750114118651302E-3</v>
      </c>
      <c r="AM1232" s="92">
        <v>18.252208194200598</v>
      </c>
      <c r="AN1232" s="3"/>
      <c r="AO1232" s="94">
        <v>2.4206439245972398E-2</v>
      </c>
      <c r="AP1232" s="94">
        <v>-2.5064800260224701E-2</v>
      </c>
      <c r="AQ1232" s="94">
        <v>2.9540054894823701E-2</v>
      </c>
      <c r="AR1232" s="94">
        <v>-0.10519806307551301</v>
      </c>
      <c r="AS1232" s="95"/>
      <c r="AT1232" s="95"/>
      <c r="AU1232" s="95"/>
      <c r="AV1232" s="96"/>
      <c r="AW1232" s="3"/>
      <c r="AX1232" s="97"/>
      <c r="AY1232" s="98"/>
      <c r="AZ1232" s="98"/>
      <c r="BA1232" s="98"/>
      <c r="BB1232" s="89"/>
      <c r="BC1232" s="99">
        <v>-14.4757571835507</v>
      </c>
      <c r="BD1232" s="86">
        <v>43899</v>
      </c>
      <c r="BE1232" s="86">
        <v>43916</v>
      </c>
      <c r="BF1232" s="95"/>
      <c r="BG1232" s="86"/>
      <c r="BH1232" s="3"/>
    </row>
    <row r="1233" spans="1:60" x14ac:dyDescent="0.25">
      <c r="A1233" s="3"/>
      <c r="B1233" s="81" t="s">
        <v>301</v>
      </c>
      <c r="C1233" s="81" t="s">
        <v>5683</v>
      </c>
      <c r="D1233" s="81" t="s">
        <v>862</v>
      </c>
      <c r="E1233" s="82" t="s">
        <v>1166</v>
      </c>
      <c r="F1233" s="82" t="s">
        <v>1105</v>
      </c>
      <c r="G1233" s="83" t="s">
        <v>1119</v>
      </c>
      <c r="H1233" s="84" t="s">
        <v>1158</v>
      </c>
      <c r="I1233" s="85" t="s">
        <v>3651</v>
      </c>
      <c r="J1233" s="85" t="s">
        <v>1096</v>
      </c>
      <c r="K1233" s="3"/>
      <c r="L1233" s="86">
        <v>44029</v>
      </c>
      <c r="M1233" s="87">
        <v>76936.623749971404</v>
      </c>
      <c r="N1233" s="88">
        <v>76936.623749971404</v>
      </c>
      <c r="O1233" s="88">
        <v>83755.035624980897</v>
      </c>
      <c r="P1233" s="89">
        <f t="shared" si="19"/>
        <v>0.9185910217322405</v>
      </c>
      <c r="Q1233" s="86">
        <v>43899</v>
      </c>
      <c r="R1233" s="90">
        <v>3374058.2872500001</v>
      </c>
      <c r="S1233" s="90">
        <v>2508090.3813046901</v>
      </c>
      <c r="T1233" s="3"/>
      <c r="U1233" s="91">
        <v>1.6300672687066301E-3</v>
      </c>
      <c r="V1233" s="92">
        <v>1.3357813370021201</v>
      </c>
      <c r="W1233" s="91">
        <v>2.2008382604326499E-2</v>
      </c>
      <c r="X1233" s="92">
        <v>2.2093478763054</v>
      </c>
      <c r="Y1233" s="91">
        <v>-1.07455436291275E-2</v>
      </c>
      <c r="Z1233" s="92">
        <v>17.075601545919199</v>
      </c>
      <c r="AA1233" s="91">
        <v>0.146973803432047</v>
      </c>
      <c r="AB1233" s="92">
        <v>35.595408704015398</v>
      </c>
      <c r="AC1233" s="91">
        <v>0.194544288151665</v>
      </c>
      <c r="AD1233" s="92">
        <v>44.802624767588</v>
      </c>
      <c r="AE1233" s="91"/>
      <c r="AF1233" s="93"/>
      <c r="AG1233" s="91">
        <v>-2.10237306682757E-2</v>
      </c>
      <c r="AH1233" s="92">
        <v>-3.0086030189522699</v>
      </c>
      <c r="AI1233" s="91">
        <v>3.3819553113062298E-2</v>
      </c>
      <c r="AJ1233" s="92">
        <v>17.865330991218801</v>
      </c>
      <c r="AK1233" s="91">
        <v>0.187715141948429</v>
      </c>
      <c r="AL1233" s="91">
        <v>5.8384136529639398E-2</v>
      </c>
      <c r="AM1233" s="92">
        <v>39.874382792098899</v>
      </c>
      <c r="AN1233" s="3"/>
      <c r="AO1233" s="94">
        <v>3.7325333754779401E-2</v>
      </c>
      <c r="AP1233" s="94">
        <v>-2.5043681880561101E-2</v>
      </c>
      <c r="AQ1233" s="94">
        <v>0.14426992294102101</v>
      </c>
      <c r="AR1233" s="94">
        <v>-0.10459263951270301</v>
      </c>
      <c r="AS1233" s="95">
        <v>9</v>
      </c>
      <c r="AT1233" s="95">
        <v>3</v>
      </c>
      <c r="AU1233" s="95">
        <v>7</v>
      </c>
      <c r="AV1233" s="96">
        <v>5</v>
      </c>
      <c r="AW1233" s="3"/>
      <c r="AX1233" s="97">
        <v>0.13475563992047701</v>
      </c>
      <c r="AY1233" s="98">
        <v>0.92749023447049705</v>
      </c>
      <c r="AZ1233" s="98">
        <v>1.0352290207283701</v>
      </c>
      <c r="BA1233" s="98">
        <v>1.44176922744919</v>
      </c>
      <c r="BB1233" s="89">
        <v>1.3942361627341599E-2</v>
      </c>
      <c r="BC1233" s="99">
        <v>-14.444025941440501</v>
      </c>
      <c r="BD1233" s="86">
        <v>43899</v>
      </c>
      <c r="BE1233" s="86">
        <v>43916</v>
      </c>
      <c r="BF1233" s="95"/>
      <c r="BG1233" s="86"/>
      <c r="BH1233" s="3"/>
    </row>
    <row r="1234" spans="1:60" x14ac:dyDescent="0.25">
      <c r="A1234" s="3"/>
      <c r="B1234" s="81" t="s">
        <v>302</v>
      </c>
      <c r="C1234" s="81" t="s">
        <v>5684</v>
      </c>
      <c r="D1234" s="81" t="s">
        <v>863</v>
      </c>
      <c r="E1234" s="82" t="s">
        <v>1174</v>
      </c>
      <c r="F1234" s="82" t="s">
        <v>1105</v>
      </c>
      <c r="G1234" s="83" t="s">
        <v>1126</v>
      </c>
      <c r="H1234" s="84" t="s">
        <v>1096</v>
      </c>
      <c r="I1234" s="85" t="s">
        <v>3480</v>
      </c>
      <c r="J1234" s="85" t="s">
        <v>1096</v>
      </c>
      <c r="K1234" s="3"/>
      <c r="L1234" s="86">
        <v>44029</v>
      </c>
      <c r="M1234" s="87">
        <v>1015.26360000018</v>
      </c>
      <c r="N1234" s="88">
        <v>1015.26360000018</v>
      </c>
      <c r="O1234" s="88">
        <v>1069.6107999999099</v>
      </c>
      <c r="P1234" s="89">
        <f t="shared" si="19"/>
        <v>0.94918974266178457</v>
      </c>
      <c r="Q1234" s="86">
        <v>43886</v>
      </c>
      <c r="R1234" s="90">
        <v>7152923.4730000002</v>
      </c>
      <c r="S1234" s="90">
        <v>7697985.8985546902</v>
      </c>
      <c r="T1234" s="3"/>
      <c r="U1234" s="91">
        <v>-1.32862581176596E-3</v>
      </c>
      <c r="V1234" s="92">
        <v>1.03991202895486</v>
      </c>
      <c r="W1234" s="91">
        <v>5.5188529950100896E-4</v>
      </c>
      <c r="X1234" s="92">
        <v>6.3698145822854699E-2</v>
      </c>
      <c r="Y1234" s="91">
        <v>-3.30722480830445E-2</v>
      </c>
      <c r="Z1234" s="92">
        <v>14.8429311005311</v>
      </c>
      <c r="AA1234" s="91">
        <v>6.2010490128159299E-3</v>
      </c>
      <c r="AB1234" s="92">
        <v>21.518133262085001</v>
      </c>
      <c r="AC1234" s="91"/>
      <c r="AD1234" s="92"/>
      <c r="AE1234" s="91"/>
      <c r="AF1234" s="93"/>
      <c r="AG1234" s="91">
        <v>2.5477707094978498E-4</v>
      </c>
      <c r="AH1234" s="92">
        <v>-0.88075224502972604</v>
      </c>
      <c r="AI1234" s="91">
        <v>-2.1609963687296799E-2</v>
      </c>
      <c r="AJ1234" s="92">
        <v>12.3223793111829</v>
      </c>
      <c r="AK1234" s="91">
        <v>1.52636000002531E-2</v>
      </c>
      <c r="AL1234" s="91">
        <v>1.0966459491101E-2</v>
      </c>
      <c r="AM1234" s="92">
        <v>26.487855984305501</v>
      </c>
      <c r="AN1234" s="3"/>
      <c r="AO1234" s="94">
        <v>1.3872924942916099E-2</v>
      </c>
      <c r="AP1234" s="94">
        <v>-2.6976449448739E-2</v>
      </c>
      <c r="AQ1234" s="94">
        <v>4.1674682226584998E-2</v>
      </c>
      <c r="AR1234" s="94">
        <v>-9.1392960449447905E-2</v>
      </c>
      <c r="AS1234" s="95">
        <v>8</v>
      </c>
      <c r="AT1234" s="95">
        <v>4</v>
      </c>
      <c r="AU1234" s="95">
        <v>8</v>
      </c>
      <c r="AV1234" s="96">
        <v>4</v>
      </c>
      <c r="AW1234" s="3"/>
      <c r="AX1234" s="97">
        <v>6.0506794429456903E-2</v>
      </c>
      <c r="AY1234" s="98">
        <v>-0.32415304450751098</v>
      </c>
      <c r="AZ1234" s="98">
        <v>0.59316548740480401</v>
      </c>
      <c r="BA1234" s="98">
        <v>-0.38444282957152598</v>
      </c>
      <c r="BB1234" s="89">
        <v>6.21477802345908E-3</v>
      </c>
      <c r="BC1234" s="99">
        <v>-11.8499083965726</v>
      </c>
      <c r="BD1234" s="86">
        <v>43886</v>
      </c>
      <c r="BE1234" s="86">
        <v>43914</v>
      </c>
      <c r="BF1234" s="95"/>
      <c r="BG1234" s="86"/>
      <c r="BH1234" s="3"/>
    </row>
    <row r="1235" spans="1:60" x14ac:dyDescent="0.25">
      <c r="A1235" s="3"/>
      <c r="B1235" s="81" t="s">
        <v>303</v>
      </c>
      <c r="C1235" s="81" t="s">
        <v>5685</v>
      </c>
      <c r="D1235" s="81" t="s">
        <v>864</v>
      </c>
      <c r="E1235" s="82" t="s">
        <v>1195</v>
      </c>
      <c r="F1235" s="82" t="s">
        <v>1105</v>
      </c>
      <c r="G1235" s="83" t="s">
        <v>1126</v>
      </c>
      <c r="H1235" s="84" t="s">
        <v>1156</v>
      </c>
      <c r="I1235" s="85" t="s">
        <v>3480</v>
      </c>
      <c r="J1235" s="85" t="s">
        <v>5686</v>
      </c>
      <c r="K1235" s="3"/>
      <c r="L1235" s="86">
        <v>44029</v>
      </c>
      <c r="M1235" s="87">
        <v>1079.73970000073</v>
      </c>
      <c r="N1235" s="88">
        <v>1079.73970000073</v>
      </c>
      <c r="O1235" s="88">
        <v>1080.1754999999</v>
      </c>
      <c r="P1235" s="89">
        <f t="shared" si="19"/>
        <v>0.99959654704335532</v>
      </c>
      <c r="Q1235" s="86">
        <v>43999</v>
      </c>
      <c r="R1235" s="90">
        <v>38229501.391000003</v>
      </c>
      <c r="S1235" s="90">
        <v>41957578.769374996</v>
      </c>
      <c r="T1235" s="3"/>
      <c r="U1235" s="91">
        <v>-1.11495923192706E-4</v>
      </c>
      <c r="V1235" s="92">
        <v>1.1616250178121801</v>
      </c>
      <c r="W1235" s="91">
        <v>-4.0345295656152302E-4</v>
      </c>
      <c r="X1235" s="92">
        <v>-3.1835679783398498E-2</v>
      </c>
      <c r="Y1235" s="91">
        <v>1.60502177805029E-2</v>
      </c>
      <c r="Z1235" s="92">
        <v>19.755177686893099</v>
      </c>
      <c r="AA1235" s="91">
        <v>2.90081572366034E-2</v>
      </c>
      <c r="AB1235" s="92">
        <v>23.798844084463799</v>
      </c>
      <c r="AC1235" s="91"/>
      <c r="AD1235" s="92"/>
      <c r="AE1235" s="91"/>
      <c r="AF1235" s="93"/>
      <c r="AG1235" s="91">
        <v>-2.5268223544117101E-4</v>
      </c>
      <c r="AH1235" s="92">
        <v>-0.93149817566882098</v>
      </c>
      <c r="AI1235" s="91">
        <v>1.9256893985584601E-2</v>
      </c>
      <c r="AJ1235" s="92">
        <v>16.409065078478299</v>
      </c>
      <c r="AK1235" s="91">
        <v>7.9739700000573094E-2</v>
      </c>
      <c r="AL1235" s="91">
        <v>4.3800035587992198E-2</v>
      </c>
      <c r="AM1235" s="92">
        <v>30.2727561921347</v>
      </c>
      <c r="AN1235" s="3"/>
      <c r="AO1235" s="94">
        <v>2.4933277964009899E-3</v>
      </c>
      <c r="AP1235" s="94">
        <v>-2.75687988323625E-3</v>
      </c>
      <c r="AQ1235" s="94">
        <v>9.1683002374338702E-3</v>
      </c>
      <c r="AR1235" s="94">
        <v>-5.2441996658671997E-3</v>
      </c>
      <c r="AS1235" s="95">
        <v>8</v>
      </c>
      <c r="AT1235" s="95">
        <v>4</v>
      </c>
      <c r="AU1235" s="95">
        <v>7</v>
      </c>
      <c r="AV1235" s="96">
        <v>5</v>
      </c>
      <c r="AW1235" s="3"/>
      <c r="AX1235" s="97">
        <v>8.65697712445581E-3</v>
      </c>
      <c r="AY1235" s="98">
        <v>-6.4267385634366306E-2</v>
      </c>
      <c r="AZ1235" s="98">
        <v>0.64993561752817197</v>
      </c>
      <c r="BA1235" s="98">
        <v>-8.7890561117092106E-2</v>
      </c>
      <c r="BB1235" s="89">
        <v>8.9428081220375999E-4</v>
      </c>
      <c r="BC1235" s="99">
        <v>-0.98919798060433095</v>
      </c>
      <c r="BD1235" s="86">
        <v>43748</v>
      </c>
      <c r="BE1235" s="86">
        <v>43801</v>
      </c>
      <c r="BF1235" s="95">
        <v>89</v>
      </c>
      <c r="BG1235" s="86">
        <v>43873</v>
      </c>
      <c r="BH1235" s="3"/>
    </row>
    <row r="1236" spans="1:60" x14ac:dyDescent="0.25">
      <c r="A1236" s="3"/>
      <c r="B1236" s="81" t="s">
        <v>304</v>
      </c>
      <c r="C1236" s="81" t="s">
        <v>5687</v>
      </c>
      <c r="D1236" s="81" t="s">
        <v>865</v>
      </c>
      <c r="E1236" s="82" t="s">
        <v>1174</v>
      </c>
      <c r="F1236" s="82" t="s">
        <v>1105</v>
      </c>
      <c r="G1236" s="83" t="s">
        <v>1126</v>
      </c>
      <c r="H1236" s="84" t="s">
        <v>1156</v>
      </c>
      <c r="I1236" s="85" t="s">
        <v>3480</v>
      </c>
      <c r="J1236" s="85" t="s">
        <v>1096</v>
      </c>
      <c r="K1236" s="3"/>
      <c r="L1236" s="86">
        <v>44029</v>
      </c>
      <c r="M1236" s="87">
        <v>1047.4590000007299</v>
      </c>
      <c r="N1236" s="88">
        <v>1047.4590000007299</v>
      </c>
      <c r="O1236" s="88">
        <v>1064.9213999994099</v>
      </c>
      <c r="P1236" s="89">
        <f t="shared" si="19"/>
        <v>0.98360217007688111</v>
      </c>
      <c r="Q1236" s="86">
        <v>43874</v>
      </c>
      <c r="R1236" s="90">
        <v>35983211.438000001</v>
      </c>
      <c r="S1236" s="90">
        <v>40772953.062312499</v>
      </c>
      <c r="T1236" s="3"/>
      <c r="U1236" s="91">
        <v>2.1303398298186901E-3</v>
      </c>
      <c r="V1236" s="92">
        <v>1.3858085931133199</v>
      </c>
      <c r="W1236" s="91">
        <v>-6.0487739328891604E-3</v>
      </c>
      <c r="X1236" s="92">
        <v>-0.59636777741616198</v>
      </c>
      <c r="Y1236" s="91">
        <v>-9.8563559640751901E-3</v>
      </c>
      <c r="Z1236" s="92">
        <v>17.164520312420802</v>
      </c>
      <c r="AA1236" s="91">
        <v>8.6081211975397292E-3</v>
      </c>
      <c r="AB1236" s="92">
        <v>21.758840480557399</v>
      </c>
      <c r="AC1236" s="91">
        <v>6.7169731661124402E-2</v>
      </c>
      <c r="AD1236" s="92">
        <v>32.0651691185194</v>
      </c>
      <c r="AE1236" s="91"/>
      <c r="AF1236" s="93"/>
      <c r="AG1236" s="91">
        <v>3.8116253017506102E-4</v>
      </c>
      <c r="AH1236" s="92">
        <v>-0.86811369910719804</v>
      </c>
      <c r="AI1236" s="91">
        <v>-1.8360265439696401E-3</v>
      </c>
      <c r="AJ1236" s="92">
        <v>14.2997730255156</v>
      </c>
      <c r="AK1236" s="91">
        <v>4.7459000001253998E-2</v>
      </c>
      <c r="AL1236" s="91">
        <v>1.9212427490856498E-2</v>
      </c>
      <c r="AM1236" s="92">
        <v>34.078284598712301</v>
      </c>
      <c r="AN1236" s="3"/>
      <c r="AO1236" s="94">
        <v>1.5803381495061299E-2</v>
      </c>
      <c r="AP1236" s="94">
        <v>-3.00447635036107E-2</v>
      </c>
      <c r="AQ1236" s="94">
        <v>2.5193647217747601E-2</v>
      </c>
      <c r="AR1236" s="94">
        <v>-4.9267629488895202E-2</v>
      </c>
      <c r="AS1236" s="95">
        <v>7</v>
      </c>
      <c r="AT1236" s="95">
        <v>5</v>
      </c>
      <c r="AU1236" s="95">
        <v>7</v>
      </c>
      <c r="AV1236" s="96">
        <v>5</v>
      </c>
      <c r="AW1236" s="3"/>
      <c r="AX1236" s="97">
        <v>5.0645443432658803E-2</v>
      </c>
      <c r="AY1236" s="98">
        <v>-0.40989473221588901</v>
      </c>
      <c r="AZ1236" s="98">
        <v>0.58749925917618395</v>
      </c>
      <c r="BA1236" s="98">
        <v>-0.50214813094771704</v>
      </c>
      <c r="BB1236" s="89">
        <v>5.2040062637388499E-3</v>
      </c>
      <c r="BC1236" s="99">
        <v>-7.2443468597484797</v>
      </c>
      <c r="BD1236" s="86">
        <v>43874</v>
      </c>
      <c r="BE1236" s="86">
        <v>43913</v>
      </c>
      <c r="BF1236" s="95"/>
      <c r="BG1236" s="86"/>
      <c r="BH1236" s="3"/>
    </row>
    <row r="1237" spans="1:60" x14ac:dyDescent="0.25">
      <c r="A1237" s="3"/>
      <c r="B1237" s="81" t="s">
        <v>305</v>
      </c>
      <c r="C1237" s="81" t="s">
        <v>5688</v>
      </c>
      <c r="D1237" s="81" t="s">
        <v>866</v>
      </c>
      <c r="E1237" s="82" t="s">
        <v>1160</v>
      </c>
      <c r="F1237" s="82" t="s">
        <v>1105</v>
      </c>
      <c r="G1237" s="83" t="s">
        <v>1126</v>
      </c>
      <c r="H1237" s="84" t="s">
        <v>1156</v>
      </c>
      <c r="I1237" s="85" t="s">
        <v>3480</v>
      </c>
      <c r="J1237" s="85" t="s">
        <v>1096</v>
      </c>
      <c r="K1237" s="3"/>
      <c r="L1237" s="86">
        <v>44029</v>
      </c>
      <c r="M1237" s="87">
        <v>1216.9123999998001</v>
      </c>
      <c r="N1237" s="88">
        <v>1216.9123999998001</v>
      </c>
      <c r="O1237" s="88">
        <v>1218.3913000002501</v>
      </c>
      <c r="P1237" s="89">
        <f t="shared" si="19"/>
        <v>0.99878618634222871</v>
      </c>
      <c r="Q1237" s="86">
        <v>44011</v>
      </c>
      <c r="R1237" s="90">
        <v>13216566.126</v>
      </c>
      <c r="S1237" s="90">
        <v>13961902.889812499</v>
      </c>
      <c r="T1237" s="3"/>
      <c r="U1237" s="91">
        <v>1.1612701928243E-4</v>
      </c>
      <c r="V1237" s="92">
        <v>1.1843873120596999</v>
      </c>
      <c r="W1237" s="91">
        <v>4.2449527281860399E-3</v>
      </c>
      <c r="X1237" s="92">
        <v>0.433004888691357</v>
      </c>
      <c r="Y1237" s="91">
        <v>1.77620202430262E-2</v>
      </c>
      <c r="Z1237" s="92">
        <v>19.9263579331455</v>
      </c>
      <c r="AA1237" s="91">
        <v>4.6952443601185202E-2</v>
      </c>
      <c r="AB1237" s="92">
        <v>25.5932727209292</v>
      </c>
      <c r="AC1237" s="91">
        <v>0.136610737718001</v>
      </c>
      <c r="AD1237" s="92">
        <v>39.009269724192599</v>
      </c>
      <c r="AE1237" s="91">
        <v>0.19880835585179699</v>
      </c>
      <c r="AF1237" s="93">
        <v>40.7202452798956</v>
      </c>
      <c r="AG1237" s="91">
        <v>5.4413128236774399E-4</v>
      </c>
      <c r="AH1237" s="92">
        <v>-0.85181682388793001</v>
      </c>
      <c r="AI1237" s="91">
        <v>2.14510937748855E-2</v>
      </c>
      <c r="AJ1237" s="92">
        <v>16.628485057386602</v>
      </c>
      <c r="AK1237" s="91">
        <v>0.216912399999273</v>
      </c>
      <c r="AL1237" s="91">
        <v>5.9283106711518499E-2</v>
      </c>
      <c r="AM1237" s="92">
        <v>38.312531734060002</v>
      </c>
      <c r="AN1237" s="3"/>
      <c r="AO1237" s="94">
        <v>1.8907894538642701E-2</v>
      </c>
      <c r="AP1237" s="94">
        <v>-1.9894360845682999E-2</v>
      </c>
      <c r="AQ1237" s="94">
        <v>3.1792774967470898E-2</v>
      </c>
      <c r="AR1237" s="94">
        <v>-3.8132940182549598E-2</v>
      </c>
      <c r="AS1237" s="95">
        <v>9</v>
      </c>
      <c r="AT1237" s="95">
        <v>3</v>
      </c>
      <c r="AU1237" s="95">
        <v>7</v>
      </c>
      <c r="AV1237" s="96">
        <v>5</v>
      </c>
      <c r="AW1237" s="3"/>
      <c r="AX1237" s="97">
        <v>4.8958735729029298E-2</v>
      </c>
      <c r="AY1237" s="98">
        <v>0.35515277686909003</v>
      </c>
      <c r="AZ1237" s="98">
        <v>0.75249066424567002</v>
      </c>
      <c r="BA1237" s="98">
        <v>0.47323188312247999</v>
      </c>
      <c r="BB1237" s="89">
        <v>5.0465547263775102E-3</v>
      </c>
      <c r="BC1237" s="99">
        <v>-8.6134166206174996</v>
      </c>
      <c r="BD1237" s="86">
        <v>43885</v>
      </c>
      <c r="BE1237" s="86">
        <v>43913</v>
      </c>
      <c r="BF1237" s="95">
        <v>66</v>
      </c>
      <c r="BG1237" s="86">
        <v>43977</v>
      </c>
      <c r="BH1237" s="3"/>
    </row>
    <row r="1238" spans="1:60" x14ac:dyDescent="0.25">
      <c r="A1238" s="3"/>
      <c r="B1238" s="81" t="s">
        <v>2197</v>
      </c>
      <c r="C1238" s="81" t="s">
        <v>5689</v>
      </c>
      <c r="D1238" s="81" t="s">
        <v>867</v>
      </c>
      <c r="E1238" s="82" t="s">
        <v>1160</v>
      </c>
      <c r="F1238" s="82" t="s">
        <v>1105</v>
      </c>
      <c r="G1238" s="83" t="s">
        <v>1126</v>
      </c>
      <c r="H1238" s="84" t="s">
        <v>1156</v>
      </c>
      <c r="I1238" s="85" t="s">
        <v>3480</v>
      </c>
      <c r="J1238" s="85" t="s">
        <v>5690</v>
      </c>
      <c r="K1238" s="3"/>
      <c r="L1238" s="86">
        <v>44029</v>
      </c>
      <c r="M1238" s="87">
        <v>1210.77859999985</v>
      </c>
      <c r="N1238" s="88">
        <v>1210.77859999985</v>
      </c>
      <c r="O1238" s="88">
        <v>1212.7638000007701</v>
      </c>
      <c r="P1238" s="89">
        <f t="shared" si="19"/>
        <v>0.99836307778899835</v>
      </c>
      <c r="Q1238" s="86">
        <v>44006</v>
      </c>
      <c r="R1238" s="90">
        <v>13419933.526000001</v>
      </c>
      <c r="S1238" s="90">
        <v>14869680.2256719</v>
      </c>
      <c r="T1238" s="3"/>
      <c r="U1238" s="91">
        <v>1.6215337018365999E-4</v>
      </c>
      <c r="V1238" s="92">
        <v>1.18898994714982</v>
      </c>
      <c r="W1238" s="91">
        <v>3.4375054910924501E-3</v>
      </c>
      <c r="X1238" s="92">
        <v>0.35226016498199902</v>
      </c>
      <c r="Y1238" s="91">
        <v>2.2186516540386898E-2</v>
      </c>
      <c r="Z1238" s="92">
        <v>20.368807562888801</v>
      </c>
      <c r="AA1238" s="91">
        <v>5.3335215938204797E-2</v>
      </c>
      <c r="AB1238" s="92">
        <v>26.231549954623901</v>
      </c>
      <c r="AC1238" s="91">
        <v>0.14846495858553699</v>
      </c>
      <c r="AD1238" s="92">
        <v>40.194691810931502</v>
      </c>
      <c r="AE1238" s="91">
        <v>0.207425338348839</v>
      </c>
      <c r="AF1238" s="93">
        <v>41.581943529599798</v>
      </c>
      <c r="AG1238" s="91">
        <v>6.6778482141671702E-4</v>
      </c>
      <c r="AH1238" s="92">
        <v>-0.83945146998303199</v>
      </c>
      <c r="AI1238" s="91">
        <v>2.6213140472464098E-2</v>
      </c>
      <c r="AJ1238" s="92">
        <v>17.104689727158998</v>
      </c>
      <c r="AK1238" s="91">
        <v>0.21077859999961199</v>
      </c>
      <c r="AL1238" s="91">
        <v>6.0999973205980502E-2</v>
      </c>
      <c r="AM1238" s="92">
        <v>39.494588187139001</v>
      </c>
      <c r="AN1238" s="3"/>
      <c r="AO1238" s="94">
        <v>1.9270731168944601E-2</v>
      </c>
      <c r="AP1238" s="94">
        <v>-2.37699769131723E-2</v>
      </c>
      <c r="AQ1238" s="94">
        <v>3.3423330172809101E-2</v>
      </c>
      <c r="AR1238" s="94">
        <v>-3.8613886595157999E-2</v>
      </c>
      <c r="AS1238" s="95">
        <v>9</v>
      </c>
      <c r="AT1238" s="95">
        <v>3</v>
      </c>
      <c r="AU1238" s="95">
        <v>7</v>
      </c>
      <c r="AV1238" s="96">
        <v>5</v>
      </c>
      <c r="AW1238" s="3"/>
      <c r="AX1238" s="97">
        <v>5.1873252875884603E-2</v>
      </c>
      <c r="AY1238" s="98">
        <v>0.45279812637590999</v>
      </c>
      <c r="AZ1238" s="98">
        <v>0.77654736900421995</v>
      </c>
      <c r="BA1238" s="98">
        <v>0.60242034401108002</v>
      </c>
      <c r="BB1238" s="89">
        <v>5.3436164381309896E-3</v>
      </c>
      <c r="BC1238" s="99">
        <v>-8.7245980617444694</v>
      </c>
      <c r="BD1238" s="86">
        <v>43885</v>
      </c>
      <c r="BE1238" s="86">
        <v>43913</v>
      </c>
      <c r="BF1238" s="95">
        <v>64</v>
      </c>
      <c r="BG1238" s="86">
        <v>43973</v>
      </c>
      <c r="BH1238" s="3"/>
    </row>
    <row r="1239" spans="1:60" x14ac:dyDescent="0.25">
      <c r="A1239" s="3"/>
      <c r="B1239" s="81" t="s">
        <v>306</v>
      </c>
      <c r="C1239" s="81" t="s">
        <v>5691</v>
      </c>
      <c r="D1239" s="81" t="s">
        <v>868</v>
      </c>
      <c r="E1239" s="82" t="s">
        <v>1195</v>
      </c>
      <c r="F1239" s="82" t="s">
        <v>1105</v>
      </c>
      <c r="G1239" s="83" t="s">
        <v>1126</v>
      </c>
      <c r="H1239" s="84" t="s">
        <v>1156</v>
      </c>
      <c r="I1239" s="85" t="s">
        <v>3480</v>
      </c>
      <c r="J1239" s="85" t="s">
        <v>5692</v>
      </c>
      <c r="K1239" s="3"/>
      <c r="L1239" s="86">
        <v>44029</v>
      </c>
      <c r="M1239" s="87">
        <v>1088.4317000005401</v>
      </c>
      <c r="N1239" s="88">
        <v>1088.4317000005401</v>
      </c>
      <c r="O1239" s="88">
        <v>1096.15240000002</v>
      </c>
      <c r="P1239" s="89">
        <f t="shared" si="19"/>
        <v>0.99295654509402187</v>
      </c>
      <c r="Q1239" s="86">
        <v>43984</v>
      </c>
      <c r="R1239" s="90">
        <v>27528545.846000001</v>
      </c>
      <c r="S1239" s="90">
        <v>29899388.286687501</v>
      </c>
      <c r="T1239" s="3"/>
      <c r="U1239" s="91">
        <v>-9.1176538080617298E-4</v>
      </c>
      <c r="V1239" s="92">
        <v>1.08159807205084</v>
      </c>
      <c r="W1239" s="91">
        <v>7.2072963303071403E-4</v>
      </c>
      <c r="X1239" s="92">
        <v>8.0582579175825203E-2</v>
      </c>
      <c r="Y1239" s="91">
        <v>1.19372390345234E-2</v>
      </c>
      <c r="Z1239" s="92">
        <v>19.343879812280601</v>
      </c>
      <c r="AA1239" s="91">
        <v>3.3331469392578597E-2</v>
      </c>
      <c r="AB1239" s="92">
        <v>24.231175300054002</v>
      </c>
      <c r="AC1239" s="91">
        <v>8.8043812382238698E-2</v>
      </c>
      <c r="AD1239" s="92">
        <v>34.152577190601697</v>
      </c>
      <c r="AE1239" s="91"/>
      <c r="AF1239" s="93"/>
      <c r="AG1239" s="91">
        <v>-9.2142444373166695E-5</v>
      </c>
      <c r="AH1239" s="92">
        <v>-0.91544419656202103</v>
      </c>
      <c r="AI1239" s="91">
        <v>1.82061253544816E-2</v>
      </c>
      <c r="AJ1239" s="92">
        <v>16.303988215368001</v>
      </c>
      <c r="AK1239" s="91">
        <v>8.8431700000073804E-2</v>
      </c>
      <c r="AL1239" s="91">
        <v>4.1351936786668403E-2</v>
      </c>
      <c r="AM1239" s="92">
        <v>33.427385921939297</v>
      </c>
      <c r="AN1239" s="3"/>
      <c r="AO1239" s="94">
        <v>2.8118699148762999E-2</v>
      </c>
      <c r="AP1239" s="94">
        <v>-2.42681953523061E-2</v>
      </c>
      <c r="AQ1239" s="94">
        <v>1.4473093506239799E-2</v>
      </c>
      <c r="AR1239" s="94">
        <v>-1.4691998243506499E-2</v>
      </c>
      <c r="AS1239" s="95">
        <v>7</v>
      </c>
      <c r="AT1239" s="95">
        <v>5</v>
      </c>
      <c r="AU1239" s="95">
        <v>7</v>
      </c>
      <c r="AV1239" s="96">
        <v>5</v>
      </c>
      <c r="AW1239" s="3"/>
      <c r="AX1239" s="97">
        <v>4.5163485020821098E-2</v>
      </c>
      <c r="AY1239" s="98">
        <v>0.11747716501156399</v>
      </c>
      <c r="AZ1239" s="98">
        <v>0.67167564796818602</v>
      </c>
      <c r="BA1239" s="98">
        <v>0.16868060883439301</v>
      </c>
      <c r="BB1239" s="89">
        <v>4.6702130166522702E-3</v>
      </c>
      <c r="BC1239" s="99">
        <v>-6.2913123441685501</v>
      </c>
      <c r="BD1239" s="86">
        <v>43748</v>
      </c>
      <c r="BE1239" s="86">
        <v>43783</v>
      </c>
      <c r="BF1239" s="95">
        <v>107</v>
      </c>
      <c r="BG1239" s="86">
        <v>43899</v>
      </c>
      <c r="BH1239" s="3"/>
    </row>
    <row r="1240" spans="1:60" x14ac:dyDescent="0.25">
      <c r="A1240" s="3"/>
      <c r="B1240" s="81" t="s">
        <v>2198</v>
      </c>
      <c r="C1240" s="81" t="s">
        <v>5693</v>
      </c>
      <c r="D1240" s="81" t="s">
        <v>869</v>
      </c>
      <c r="E1240" s="82" t="s">
        <v>1174</v>
      </c>
      <c r="F1240" s="82" t="s">
        <v>1105</v>
      </c>
      <c r="G1240" s="83" t="s">
        <v>1126</v>
      </c>
      <c r="H1240" s="84" t="s">
        <v>1156</v>
      </c>
      <c r="I1240" s="85" t="s">
        <v>3651</v>
      </c>
      <c r="J1240" s="85" t="s">
        <v>5694</v>
      </c>
      <c r="K1240" s="3"/>
      <c r="L1240" s="86">
        <v>44029</v>
      </c>
      <c r="M1240" s="87">
        <v>82077.029999971404</v>
      </c>
      <c r="N1240" s="88">
        <v>82077.029999971404</v>
      </c>
      <c r="O1240" s="88">
        <v>85719.779796004295</v>
      </c>
      <c r="P1240" s="89">
        <f t="shared" si="19"/>
        <v>0.95750397627359873</v>
      </c>
      <c r="Q1240" s="86">
        <v>44007</v>
      </c>
      <c r="R1240" s="90">
        <v>7961382.6468749996</v>
      </c>
      <c r="S1240" s="90">
        <v>10012274.877671899</v>
      </c>
      <c r="T1240" s="3"/>
      <c r="U1240" s="91">
        <v>1.54356026905589E-3</v>
      </c>
      <c r="V1240" s="92">
        <v>1.3271306370370399</v>
      </c>
      <c r="W1240" s="91">
        <v>7.2599993145559E-3</v>
      </c>
      <c r="X1240" s="92">
        <v>0.73450954732834395</v>
      </c>
      <c r="Y1240" s="91">
        <v>1.5991105179637099E-2</v>
      </c>
      <c r="Z1240" s="92">
        <v>19.749266426806599</v>
      </c>
      <c r="AA1240" s="91">
        <v>0.178631025924988</v>
      </c>
      <c r="AB1240" s="92">
        <v>38.761130953323999</v>
      </c>
      <c r="AC1240" s="91">
        <v>0.29329252738913097</v>
      </c>
      <c r="AD1240" s="92">
        <v>54.677448691334597</v>
      </c>
      <c r="AE1240" s="91"/>
      <c r="AF1240" s="93"/>
      <c r="AG1240" s="91">
        <v>-3.3844762073385902E-2</v>
      </c>
      <c r="AH1240" s="92">
        <v>-4.2907061594669402</v>
      </c>
      <c r="AI1240" s="91">
        <v>6.5176809310287395E-2</v>
      </c>
      <c r="AJ1240" s="92">
        <v>21.001056610926799</v>
      </c>
      <c r="AK1240" s="91">
        <v>0.35988186758535501</v>
      </c>
      <c r="AL1240" s="91">
        <v>0.134467389411002</v>
      </c>
      <c r="AM1240" s="92">
        <v>65.320571357151493</v>
      </c>
      <c r="AN1240" s="3"/>
      <c r="AO1240" s="94">
        <v>3.5567024766351103E-2</v>
      </c>
      <c r="AP1240" s="94">
        <v>-2.3132184605856299E-2</v>
      </c>
      <c r="AQ1240" s="94">
        <v>0.14001655122963699</v>
      </c>
      <c r="AR1240" s="94">
        <v>-9.0893597684917005E-2</v>
      </c>
      <c r="AS1240" s="95">
        <v>8</v>
      </c>
      <c r="AT1240" s="95">
        <v>4</v>
      </c>
      <c r="AU1240" s="95">
        <v>7</v>
      </c>
      <c r="AV1240" s="96">
        <v>5</v>
      </c>
      <c r="AW1240" s="3"/>
      <c r="AX1240" s="97">
        <v>0.131726025584358</v>
      </c>
      <c r="AY1240" s="98">
        <v>1.17694751352428</v>
      </c>
      <c r="AZ1240" s="98">
        <v>1.1515759511294199</v>
      </c>
      <c r="BA1240" s="98">
        <v>1.8417810719511201</v>
      </c>
      <c r="BB1240" s="89">
        <v>1.3629342449985401E-2</v>
      </c>
      <c r="BC1240" s="99">
        <v>-9.0806489937385795</v>
      </c>
      <c r="BD1240" s="86">
        <v>43798</v>
      </c>
      <c r="BE1240" s="86">
        <v>43829</v>
      </c>
      <c r="BF1240" s="95">
        <v>61</v>
      </c>
      <c r="BG1240" s="86">
        <v>43885</v>
      </c>
      <c r="BH1240" s="3"/>
    </row>
    <row r="1241" spans="1:60" x14ac:dyDescent="0.25">
      <c r="A1241" s="3"/>
      <c r="B1241" s="81" t="s">
        <v>307</v>
      </c>
      <c r="C1241" s="81" t="s">
        <v>5695</v>
      </c>
      <c r="D1241" s="81" t="s">
        <v>870</v>
      </c>
      <c r="E1241" s="82" t="s">
        <v>1192</v>
      </c>
      <c r="F1241" s="82" t="s">
        <v>1105</v>
      </c>
      <c r="G1241" s="83" t="s">
        <v>1122</v>
      </c>
      <c r="H1241" s="84" t="s">
        <v>1134</v>
      </c>
      <c r="I1241" s="85" t="s">
        <v>3480</v>
      </c>
      <c r="J1241" s="85" t="s">
        <v>5696</v>
      </c>
      <c r="K1241" s="3"/>
      <c r="L1241" s="86">
        <v>44029</v>
      </c>
      <c r="M1241" s="87">
        <v>745.92530000023498</v>
      </c>
      <c r="N1241" s="88">
        <v>745.92530000023498</v>
      </c>
      <c r="O1241" s="88">
        <v>947.82359999977098</v>
      </c>
      <c r="P1241" s="89">
        <f t="shared" si="19"/>
        <v>0.78698747319692741</v>
      </c>
      <c r="Q1241" s="86">
        <v>43756</v>
      </c>
      <c r="R1241" s="90">
        <v>210053.74900000001</v>
      </c>
      <c r="S1241" s="90">
        <v>697582.061335937</v>
      </c>
      <c r="T1241" s="3"/>
      <c r="U1241" s="91">
        <v>-1.1791200509833301E-2</v>
      </c>
      <c r="V1241" s="92">
        <v>-6.3454408518737199E-3</v>
      </c>
      <c r="W1241" s="91">
        <v>-5.80237716894771E-3</v>
      </c>
      <c r="X1241" s="92">
        <v>-0.57172810102201799</v>
      </c>
      <c r="Y1241" s="91">
        <v>-0.16350645661616001</v>
      </c>
      <c r="Z1241" s="92">
        <v>1.7995102472195901</v>
      </c>
      <c r="AA1241" s="91">
        <v>-0.18518244619830501</v>
      </c>
      <c r="AB1241" s="92">
        <v>2.3797837409656499</v>
      </c>
      <c r="AC1241" s="91">
        <v>-0.238505721017718</v>
      </c>
      <c r="AD1241" s="92">
        <v>1.4976238506205799</v>
      </c>
      <c r="AE1241" s="91"/>
      <c r="AF1241" s="93"/>
      <c r="AG1241" s="91">
        <v>1.15130508311267E-3</v>
      </c>
      <c r="AH1241" s="92">
        <v>-0.791099443813437</v>
      </c>
      <c r="AI1241" s="91">
        <v>-0.13229156015499</v>
      </c>
      <c r="AJ1241" s="92">
        <v>1.25421966440626</v>
      </c>
      <c r="AK1241" s="91">
        <v>-0.25407469999947402</v>
      </c>
      <c r="AL1241" s="91">
        <v>-9.4516212274320402E-2</v>
      </c>
      <c r="AM1241" s="92">
        <v>-2.9514699224964702</v>
      </c>
      <c r="AN1241" s="3"/>
      <c r="AO1241" s="94">
        <v>6.7325662081202595E-2</v>
      </c>
      <c r="AP1241" s="94">
        <v>-0.100115524410357</v>
      </c>
      <c r="AQ1241" s="94">
        <v>8.1925604210555295E-2</v>
      </c>
      <c r="AR1241" s="94">
        <v>-0.122634387732396</v>
      </c>
      <c r="AS1241" s="95">
        <v>5</v>
      </c>
      <c r="AT1241" s="95">
        <v>7</v>
      </c>
      <c r="AU1241" s="95">
        <v>7</v>
      </c>
      <c r="AV1241" s="96">
        <v>5</v>
      </c>
      <c r="AW1241" s="3"/>
      <c r="AX1241" s="97">
        <v>0.25106213618797502</v>
      </c>
      <c r="AY1241" s="98">
        <v>-0.67409822931767804</v>
      </c>
      <c r="AZ1241" s="98">
        <v>8.8352041020840506E-3</v>
      </c>
      <c r="BA1241" s="98">
        <v>-0.89171578452806</v>
      </c>
      <c r="BB1241" s="89">
        <v>2.5652985453889401E-2</v>
      </c>
      <c r="BC1241" s="99">
        <v>-36.246227673604203</v>
      </c>
      <c r="BD1241" s="86">
        <v>43756</v>
      </c>
      <c r="BE1241" s="86">
        <v>43908</v>
      </c>
      <c r="BF1241" s="95"/>
      <c r="BG1241" s="86"/>
      <c r="BH1241" s="3"/>
    </row>
    <row r="1242" spans="1:60" x14ac:dyDescent="0.25">
      <c r="A1242" s="3"/>
      <c r="B1242" s="81" t="s">
        <v>308</v>
      </c>
      <c r="C1242" s="81" t="s">
        <v>5697</v>
      </c>
      <c r="D1242" s="81" t="s">
        <v>870</v>
      </c>
      <c r="E1242" s="82" t="s">
        <v>1170</v>
      </c>
      <c r="F1242" s="82" t="s">
        <v>1105</v>
      </c>
      <c r="G1242" s="83" t="s">
        <v>1122</v>
      </c>
      <c r="H1242" s="84" t="s">
        <v>1134</v>
      </c>
      <c r="I1242" s="85" t="s">
        <v>3480</v>
      </c>
      <c r="J1242" s="85" t="s">
        <v>5698</v>
      </c>
      <c r="K1242" s="3"/>
      <c r="L1242" s="86">
        <v>44029</v>
      </c>
      <c r="M1242" s="87">
        <v>758.16559999994899</v>
      </c>
      <c r="N1242" s="88">
        <v>758.16559999994899</v>
      </c>
      <c r="O1242" s="88">
        <v>959.788200000301</v>
      </c>
      <c r="P1242" s="89">
        <f t="shared" si="19"/>
        <v>0.78993011166391836</v>
      </c>
      <c r="Q1242" s="86">
        <v>43756</v>
      </c>
      <c r="R1242" s="90">
        <v>87254.486999999994</v>
      </c>
      <c r="S1242" s="90">
        <v>125507.75790844701</v>
      </c>
      <c r="T1242" s="3"/>
      <c r="U1242" s="91">
        <v>-1.17777402683714E-2</v>
      </c>
      <c r="V1242" s="92">
        <v>-4.9994167056865999E-3</v>
      </c>
      <c r="W1242" s="91">
        <v>-5.3950126593918001E-3</v>
      </c>
      <c r="X1242" s="92">
        <v>-0.53099165006642601</v>
      </c>
      <c r="Y1242" s="91">
        <v>-0.16142411290464201</v>
      </c>
      <c r="Z1242" s="92">
        <v>2.0077446183713601</v>
      </c>
      <c r="AA1242" s="91">
        <v>-0.18109312933840599</v>
      </c>
      <c r="AB1242" s="92">
        <v>2.7887154269556</v>
      </c>
      <c r="AC1242" s="91">
        <v>-0.230847596320091</v>
      </c>
      <c r="AD1242" s="92">
        <v>2.2634363203833301</v>
      </c>
      <c r="AE1242" s="91"/>
      <c r="AF1242" s="93"/>
      <c r="AG1242" s="91">
        <v>1.38380033058638E-3</v>
      </c>
      <c r="AH1242" s="92">
        <v>-0.76784991906606603</v>
      </c>
      <c r="AI1242" s="91">
        <v>-0.12992949951701999</v>
      </c>
      <c r="AJ1242" s="92">
        <v>1.49042572820326</v>
      </c>
      <c r="AK1242" s="91">
        <v>-0.241834399999934</v>
      </c>
      <c r="AL1242" s="91">
        <v>-8.9740630965970902E-2</v>
      </c>
      <c r="AM1242" s="92">
        <v>-1.56504066372872</v>
      </c>
      <c r="AN1242" s="3"/>
      <c r="AO1242" s="94">
        <v>6.7340351777602295E-2</v>
      </c>
      <c r="AP1242" s="94">
        <v>-0.10007867805776199</v>
      </c>
      <c r="AQ1242" s="94">
        <v>8.2369146124692594E-2</v>
      </c>
      <c r="AR1242" s="94">
        <v>-0.122262637427484</v>
      </c>
      <c r="AS1242" s="95">
        <v>5</v>
      </c>
      <c r="AT1242" s="95">
        <v>7</v>
      </c>
      <c r="AU1242" s="95">
        <v>7</v>
      </c>
      <c r="AV1242" s="96">
        <v>5</v>
      </c>
      <c r="AW1242" s="3"/>
      <c r="AX1242" s="97">
        <v>0.25104448429774501</v>
      </c>
      <c r="AY1242" s="98">
        <v>-0.65843240876438403</v>
      </c>
      <c r="AZ1242" s="98">
        <v>5.22793772015007E-2</v>
      </c>
      <c r="BA1242" s="98">
        <v>-0.87158479294521396</v>
      </c>
      <c r="BB1242" s="89">
        <v>2.5651773151512298E-2</v>
      </c>
      <c r="BC1242" s="99">
        <v>-36.113540466525599</v>
      </c>
      <c r="BD1242" s="86">
        <v>43756</v>
      </c>
      <c r="BE1242" s="86">
        <v>43908</v>
      </c>
      <c r="BF1242" s="95"/>
      <c r="BG1242" s="86"/>
      <c r="BH1242" s="3"/>
    </row>
    <row r="1243" spans="1:60" x14ac:dyDescent="0.25">
      <c r="A1243" s="3"/>
      <c r="B1243" s="81" t="s">
        <v>309</v>
      </c>
      <c r="C1243" s="81" t="s">
        <v>5699</v>
      </c>
      <c r="D1243" s="81" t="s">
        <v>870</v>
      </c>
      <c r="E1243" s="82" t="s">
        <v>1194</v>
      </c>
      <c r="F1243" s="82" t="s">
        <v>1105</v>
      </c>
      <c r="G1243" s="83" t="s">
        <v>1122</v>
      </c>
      <c r="H1243" s="84" t="s">
        <v>1134</v>
      </c>
      <c r="I1243" s="85" t="s">
        <v>3480</v>
      </c>
      <c r="J1243" s="85" t="s">
        <v>5700</v>
      </c>
      <c r="K1243" s="3"/>
      <c r="L1243" s="86">
        <v>44029</v>
      </c>
      <c r="M1243" s="87">
        <v>721.33229999989305</v>
      </c>
      <c r="N1243" s="88">
        <v>721.33229999989305</v>
      </c>
      <c r="O1243" s="88">
        <v>914.52400000020896</v>
      </c>
      <c r="P1243" s="89">
        <f t="shared" si="19"/>
        <v>0.78875163472990129</v>
      </c>
      <c r="Q1243" s="86">
        <v>43756</v>
      </c>
      <c r="R1243" s="90">
        <v>109809.768</v>
      </c>
      <c r="S1243" s="90">
        <v>169257.64622143601</v>
      </c>
      <c r="T1243" s="3"/>
      <c r="U1243" s="91">
        <v>-1.17831330317131E-2</v>
      </c>
      <c r="V1243" s="92">
        <v>-5.5386930398526601E-3</v>
      </c>
      <c r="W1243" s="91">
        <v>-5.5580378348167904E-3</v>
      </c>
      <c r="X1243" s="92">
        <v>-0.54729416760892502</v>
      </c>
      <c r="Y1243" s="91">
        <v>-0.16225780979846599</v>
      </c>
      <c r="Z1243" s="92">
        <v>1.92437492898898</v>
      </c>
      <c r="AA1243" s="91">
        <v>-0.182731399418262</v>
      </c>
      <c r="AB1243" s="92">
        <v>2.6248884189699302</v>
      </c>
      <c r="AC1243" s="91">
        <v>-0.23392005087604001</v>
      </c>
      <c r="AD1243" s="92">
        <v>1.9561908647883699</v>
      </c>
      <c r="AE1243" s="91"/>
      <c r="AF1243" s="93"/>
      <c r="AG1243" s="91">
        <v>1.2908063599752499E-3</v>
      </c>
      <c r="AH1243" s="92">
        <v>-0.77714931612717897</v>
      </c>
      <c r="AI1243" s="91">
        <v>-0.13087520068889699</v>
      </c>
      <c r="AJ1243" s="92">
        <v>1.39585561101558</v>
      </c>
      <c r="AK1243" s="91">
        <v>-0.278667700000515</v>
      </c>
      <c r="AL1243" s="91">
        <v>-0.10918096536814099</v>
      </c>
      <c r="AM1243" s="92">
        <v>-0.57059964520158202</v>
      </c>
      <c r="AN1243" s="3"/>
      <c r="AO1243" s="94">
        <v>6.7334416748053599E-2</v>
      </c>
      <c r="AP1243" s="94">
        <v>-0.100093428740365</v>
      </c>
      <c r="AQ1243" s="94">
        <v>8.2191644542035605E-2</v>
      </c>
      <c r="AR1243" s="94">
        <v>-0.12241122225168501</v>
      </c>
      <c r="AS1243" s="95">
        <v>5</v>
      </c>
      <c r="AT1243" s="95">
        <v>7</v>
      </c>
      <c r="AU1243" s="95">
        <v>7</v>
      </c>
      <c r="AV1243" s="96">
        <v>5</v>
      </c>
      <c r="AW1243" s="3"/>
      <c r="AX1243" s="97">
        <v>0.25105153045151402</v>
      </c>
      <c r="AY1243" s="98">
        <v>-0.66470873374964901</v>
      </c>
      <c r="AZ1243" s="98">
        <v>3.4875828017334201E-2</v>
      </c>
      <c r="BA1243" s="98">
        <v>-0.87965384504059296</v>
      </c>
      <c r="BB1243" s="89">
        <v>2.5652257075780699E-2</v>
      </c>
      <c r="BC1243" s="99">
        <v>-36.166650629194898</v>
      </c>
      <c r="BD1243" s="86">
        <v>43756</v>
      </c>
      <c r="BE1243" s="86">
        <v>43908</v>
      </c>
      <c r="BF1243" s="95"/>
      <c r="BG1243" s="86"/>
      <c r="BH1243" s="3"/>
    </row>
    <row r="1244" spans="1:60" x14ac:dyDescent="0.25">
      <c r="A1244" s="3"/>
      <c r="B1244" s="81" t="s">
        <v>310</v>
      </c>
      <c r="C1244" s="81" t="s">
        <v>5701</v>
      </c>
      <c r="D1244" s="81" t="s">
        <v>870</v>
      </c>
      <c r="E1244" s="82" t="s">
        <v>1195</v>
      </c>
      <c r="F1244" s="82" t="s">
        <v>1105</v>
      </c>
      <c r="G1244" s="83" t="s">
        <v>1122</v>
      </c>
      <c r="H1244" s="84" t="s">
        <v>1134</v>
      </c>
      <c r="I1244" s="85" t="s">
        <v>3480</v>
      </c>
      <c r="J1244" s="85" t="s">
        <v>5702</v>
      </c>
      <c r="K1244" s="3"/>
      <c r="L1244" s="86">
        <v>44029</v>
      </c>
      <c r="M1244" s="87">
        <v>725.92709999997203</v>
      </c>
      <c r="N1244" s="88">
        <v>725.92709999997203</v>
      </c>
      <c r="O1244" s="88">
        <v>929.32419999968295</v>
      </c>
      <c r="P1244" s="89">
        <f t="shared" si="19"/>
        <v>0.78113439852337829</v>
      </c>
      <c r="Q1244" s="86">
        <v>43756</v>
      </c>
      <c r="R1244" s="90">
        <v>1279447.497</v>
      </c>
      <c r="S1244" s="90">
        <v>2337754.7435234399</v>
      </c>
      <c r="T1244" s="3"/>
      <c r="U1244" s="91">
        <v>-1.18182613914541E-2</v>
      </c>
      <c r="V1244" s="92">
        <v>-9.0515290139592305E-3</v>
      </c>
      <c r="W1244" s="91">
        <v>-6.6170600412078801E-3</v>
      </c>
      <c r="X1244" s="92">
        <v>-0.65319638824803405</v>
      </c>
      <c r="Y1244" s="91">
        <v>-0.16765606296219601</v>
      </c>
      <c r="Z1244" s="92">
        <v>1.38454961261596</v>
      </c>
      <c r="AA1244" s="91">
        <v>-0.19330067836301201</v>
      </c>
      <c r="AB1244" s="92">
        <v>1.5679605244949899</v>
      </c>
      <c r="AC1244" s="91">
        <v>-0.25359451922937298</v>
      </c>
      <c r="AD1244" s="92">
        <v>-1.1255970544880299E-2</v>
      </c>
      <c r="AE1244" s="91"/>
      <c r="AF1244" s="93"/>
      <c r="AG1244" s="91">
        <v>6.8635229945357402E-4</v>
      </c>
      <c r="AH1244" s="92">
        <v>-0.83759472217934705</v>
      </c>
      <c r="AI1244" s="91">
        <v>-0.1369969470879</v>
      </c>
      <c r="AJ1244" s="92">
        <v>0.78368097111524504</v>
      </c>
      <c r="AK1244" s="91">
        <v>-0.274072899999737</v>
      </c>
      <c r="AL1244" s="91">
        <v>-0.102551708995597</v>
      </c>
      <c r="AM1244" s="92">
        <v>-5.5816991547471799</v>
      </c>
      <c r="AN1244" s="3"/>
      <c r="AO1244" s="94">
        <v>6.7296678993443507E-2</v>
      </c>
      <c r="AP1244" s="94">
        <v>-0.100189317711775</v>
      </c>
      <c r="AQ1244" s="94">
        <v>8.1038952279486695E-2</v>
      </c>
      <c r="AR1244" s="94">
        <v>-0.123377054841549</v>
      </c>
      <c r="AS1244" s="95">
        <v>5</v>
      </c>
      <c r="AT1244" s="95">
        <v>7</v>
      </c>
      <c r="AU1244" s="95">
        <v>7</v>
      </c>
      <c r="AV1244" s="96">
        <v>5</v>
      </c>
      <c r="AW1244" s="3"/>
      <c r="AX1244" s="97">
        <v>0.25109781294100703</v>
      </c>
      <c r="AY1244" s="98">
        <v>-0.70519651980976095</v>
      </c>
      <c r="AZ1244" s="98">
        <v>-7.7454341995007794E-2</v>
      </c>
      <c r="BA1244" s="98">
        <v>-0.93158589181712204</v>
      </c>
      <c r="BB1244" s="89">
        <v>2.5655448547331601E-2</v>
      </c>
      <c r="BC1244" s="99">
        <v>-36.510832280037</v>
      </c>
      <c r="BD1244" s="86">
        <v>43756</v>
      </c>
      <c r="BE1244" s="86">
        <v>43908</v>
      </c>
      <c r="BF1244" s="95"/>
      <c r="BG1244" s="86"/>
      <c r="BH1244" s="3"/>
    </row>
    <row r="1245" spans="1:60" x14ac:dyDescent="0.25">
      <c r="A1245" s="3"/>
      <c r="B1245" s="81" t="s">
        <v>311</v>
      </c>
      <c r="C1245" s="81" t="s">
        <v>5703</v>
      </c>
      <c r="D1245" s="81" t="s">
        <v>871</v>
      </c>
      <c r="E1245" s="82" t="s">
        <v>1192</v>
      </c>
      <c r="F1245" s="82" t="s">
        <v>1105</v>
      </c>
      <c r="G1245" s="83" t="s">
        <v>1121</v>
      </c>
      <c r="H1245" s="84" t="s">
        <v>1138</v>
      </c>
      <c r="I1245" s="85" t="s">
        <v>3480</v>
      </c>
      <c r="J1245" s="85" t="s">
        <v>1096</v>
      </c>
      <c r="K1245" s="3"/>
      <c r="L1245" s="86">
        <v>44029</v>
      </c>
      <c r="M1245" s="87">
        <v>1220.85840000026</v>
      </c>
      <c r="N1245" s="88">
        <v>1220.85840000026</v>
      </c>
      <c r="O1245" s="88">
        <v>1236.8981999997</v>
      </c>
      <c r="P1245" s="89">
        <f t="shared" si="19"/>
        <v>0.98703223919361849</v>
      </c>
      <c r="Q1245" s="86">
        <v>44020</v>
      </c>
      <c r="R1245" s="90">
        <v>29753617.715</v>
      </c>
      <c r="S1245" s="90">
        <v>39708518.375812501</v>
      </c>
      <c r="T1245" s="3"/>
      <c r="U1245" s="91">
        <v>-5.9179576301176002E-3</v>
      </c>
      <c r="V1245" s="92">
        <v>0.58097884711969505</v>
      </c>
      <c r="W1245" s="91">
        <v>4.85795879285433E-4</v>
      </c>
      <c r="X1245" s="92">
        <v>5.7089203801297103E-2</v>
      </c>
      <c r="Y1245" s="91">
        <v>7.4502199149719698E-3</v>
      </c>
      <c r="Z1245" s="92">
        <v>18.8951779003255</v>
      </c>
      <c r="AA1245" s="91">
        <v>3.3046689564798698E-2</v>
      </c>
      <c r="AB1245" s="92">
        <v>24.2026973172906</v>
      </c>
      <c r="AC1245" s="91">
        <v>0.10639487943452</v>
      </c>
      <c r="AD1245" s="92">
        <v>35.9876838958589</v>
      </c>
      <c r="AE1245" s="91">
        <v>0.13703832263490801</v>
      </c>
      <c r="AF1245" s="93">
        <v>34.543241958192098</v>
      </c>
      <c r="AG1245" s="91">
        <v>-9.4910846701168304E-3</v>
      </c>
      <c r="AH1245" s="92">
        <v>-1.85533841913639</v>
      </c>
      <c r="AI1245" s="91">
        <v>1.4343618220664199E-2</v>
      </c>
      <c r="AJ1245" s="92">
        <v>15.917737501979</v>
      </c>
      <c r="AK1245" s="91">
        <v>0.22085840000014301</v>
      </c>
      <c r="AL1245" s="91">
        <v>4.0553822665970102E-2</v>
      </c>
      <c r="AM1245" s="92">
        <v>15.511301725579001</v>
      </c>
      <c r="AN1245" s="3"/>
      <c r="AO1245" s="94">
        <v>1.07831038658333E-2</v>
      </c>
      <c r="AP1245" s="94">
        <v>-1.69957777652598E-2</v>
      </c>
      <c r="AQ1245" s="94">
        <v>2.8390134582878101E-2</v>
      </c>
      <c r="AR1245" s="94">
        <v>-1.7948953207451299E-2</v>
      </c>
      <c r="AS1245" s="95">
        <v>6</v>
      </c>
      <c r="AT1245" s="95">
        <v>6</v>
      </c>
      <c r="AU1245" s="95">
        <v>7</v>
      </c>
      <c r="AV1245" s="96">
        <v>5</v>
      </c>
      <c r="AW1245" s="3"/>
      <c r="AX1245" s="97">
        <v>3.8318015475779198E-2</v>
      </c>
      <c r="AY1245" s="98">
        <v>0.27103780040215503</v>
      </c>
      <c r="AZ1245" s="98">
        <v>0.67023739981595998</v>
      </c>
      <c r="BA1245" s="98">
        <v>0.35440597128172202</v>
      </c>
      <c r="BB1245" s="89">
        <v>3.9511360724918598E-3</v>
      </c>
      <c r="BC1245" s="99">
        <v>-4.8719466251423</v>
      </c>
      <c r="BD1245" s="86">
        <v>43747</v>
      </c>
      <c r="BE1245" s="86">
        <v>43914</v>
      </c>
      <c r="BF1245" s="95">
        <v>159</v>
      </c>
      <c r="BG1245" s="86">
        <v>43970</v>
      </c>
      <c r="BH1245" s="3"/>
    </row>
    <row r="1246" spans="1:60" x14ac:dyDescent="0.25">
      <c r="A1246" s="3"/>
      <c r="B1246" s="81" t="s">
        <v>312</v>
      </c>
      <c r="C1246" s="81" t="s">
        <v>5704</v>
      </c>
      <c r="D1246" s="81" t="s">
        <v>871</v>
      </c>
      <c r="E1246" s="82" t="s">
        <v>1170</v>
      </c>
      <c r="F1246" s="82" t="s">
        <v>1105</v>
      </c>
      <c r="G1246" s="83" t="s">
        <v>1121</v>
      </c>
      <c r="H1246" s="84" t="s">
        <v>1138</v>
      </c>
      <c r="I1246" s="85" t="s">
        <v>3480</v>
      </c>
      <c r="J1246" s="85" t="s">
        <v>1096</v>
      </c>
      <c r="K1246" s="3"/>
      <c r="L1246" s="86">
        <v>44029</v>
      </c>
      <c r="M1246" s="87">
        <v>1265.0051000006499</v>
      </c>
      <c r="N1246" s="88">
        <v>1265.0051000006499</v>
      </c>
      <c r="O1246" s="88">
        <v>1281.4044000003501</v>
      </c>
      <c r="P1246" s="89">
        <f t="shared" si="19"/>
        <v>0.98720208858366987</v>
      </c>
      <c r="Q1246" s="86">
        <v>44020</v>
      </c>
      <c r="R1246" s="90">
        <v>10652431.025</v>
      </c>
      <c r="S1246" s="90">
        <v>10824765.8278125</v>
      </c>
      <c r="T1246" s="3"/>
      <c r="U1246" s="91">
        <v>-5.8989639073843102E-3</v>
      </c>
      <c r="V1246" s="92">
        <v>0.58287821939302398</v>
      </c>
      <c r="W1246" s="91">
        <v>1.06001144740731E-3</v>
      </c>
      <c r="X1246" s="92">
        <v>0.114510760613484</v>
      </c>
      <c r="Y1246" s="91">
        <v>1.0963192296912901E-2</v>
      </c>
      <c r="Z1246" s="92">
        <v>19.2464751385269</v>
      </c>
      <c r="AA1246" s="91">
        <v>4.0312737308340701E-2</v>
      </c>
      <c r="AB1246" s="92">
        <v>24.929302091623001</v>
      </c>
      <c r="AC1246" s="91">
        <v>0.122003608314117</v>
      </c>
      <c r="AD1246" s="92">
        <v>37.548556783818597</v>
      </c>
      <c r="AE1246" s="91">
        <v>0.161179511296796</v>
      </c>
      <c r="AF1246" s="93">
        <v>36.957360824395401</v>
      </c>
      <c r="AG1246" s="91">
        <v>-9.1690267017838795E-3</v>
      </c>
      <c r="AH1246" s="92">
        <v>-1.8231326223030899</v>
      </c>
      <c r="AI1246" s="91">
        <v>1.8211668530057099E-2</v>
      </c>
      <c r="AJ1246" s="92">
        <v>16.304542532918301</v>
      </c>
      <c r="AK1246" s="91">
        <v>0.265005100000126</v>
      </c>
      <c r="AL1246" s="91">
        <v>4.7788538611712297E-2</v>
      </c>
      <c r="AM1246" s="92">
        <v>20.6668168801116</v>
      </c>
      <c r="AN1246" s="3"/>
      <c r="AO1246" s="94">
        <v>1.0802515236719001E-2</v>
      </c>
      <c r="AP1246" s="94">
        <v>-1.6976987199996098E-2</v>
      </c>
      <c r="AQ1246" s="94">
        <v>2.8980463279367499E-2</v>
      </c>
      <c r="AR1246" s="94">
        <v>-1.7366566006785399E-2</v>
      </c>
      <c r="AS1246" s="95">
        <v>6</v>
      </c>
      <c r="AT1246" s="95">
        <v>6</v>
      </c>
      <c r="AU1246" s="95">
        <v>7</v>
      </c>
      <c r="AV1246" s="96">
        <v>5</v>
      </c>
      <c r="AW1246" s="3"/>
      <c r="AX1246" s="97">
        <v>3.8333389214458301E-2</v>
      </c>
      <c r="AY1246" s="98">
        <v>0.447144601198943</v>
      </c>
      <c r="AZ1246" s="98">
        <v>0.69443167219287705</v>
      </c>
      <c r="BA1246" s="98">
        <v>0.58750076166325005</v>
      </c>
      <c r="BB1246" s="89">
        <v>3.9528065648664797E-3</v>
      </c>
      <c r="BC1246" s="99">
        <v>-4.5672014056181096</v>
      </c>
      <c r="BD1246" s="86">
        <v>43747</v>
      </c>
      <c r="BE1246" s="86">
        <v>43914</v>
      </c>
      <c r="BF1246" s="95">
        <v>157</v>
      </c>
      <c r="BG1246" s="86">
        <v>43966</v>
      </c>
      <c r="BH1246" s="3"/>
    </row>
    <row r="1247" spans="1:60" x14ac:dyDescent="0.25">
      <c r="A1247" s="3"/>
      <c r="B1247" s="81" t="s">
        <v>313</v>
      </c>
      <c r="C1247" s="81" t="s">
        <v>5705</v>
      </c>
      <c r="D1247" s="81" t="s">
        <v>871</v>
      </c>
      <c r="E1247" s="82" t="s">
        <v>1194</v>
      </c>
      <c r="F1247" s="82" t="s">
        <v>1105</v>
      </c>
      <c r="G1247" s="83" t="s">
        <v>1121</v>
      </c>
      <c r="H1247" s="84" t="s">
        <v>1138</v>
      </c>
      <c r="I1247" s="85" t="s">
        <v>3480</v>
      </c>
      <c r="J1247" s="85" t="s">
        <v>1096</v>
      </c>
      <c r="K1247" s="3"/>
      <c r="L1247" s="86">
        <v>44029</v>
      </c>
      <c r="M1247" s="87">
        <v>1250.9476999994399</v>
      </c>
      <c r="N1247" s="88">
        <v>1250.9476999994399</v>
      </c>
      <c r="O1247" s="88">
        <v>1267.22709999979</v>
      </c>
      <c r="P1247" s="89">
        <f t="shared" si="19"/>
        <v>0.98715352599360229</v>
      </c>
      <c r="Q1247" s="86">
        <v>44020</v>
      </c>
      <c r="R1247" s="90">
        <v>43065872.667999998</v>
      </c>
      <c r="S1247" s="90">
        <v>35803428.926687501</v>
      </c>
      <c r="T1247" s="3"/>
      <c r="U1247" s="91">
        <v>-5.90442758129939E-3</v>
      </c>
      <c r="V1247" s="92">
        <v>0.58233185200151605</v>
      </c>
      <c r="W1247" s="91">
        <v>8.9588327318779204E-4</v>
      </c>
      <c r="X1247" s="92">
        <v>9.8097943191533005E-2</v>
      </c>
      <c r="Y1247" s="91">
        <v>9.9582331313285994E-3</v>
      </c>
      <c r="Z1247" s="92">
        <v>19.1459792219684</v>
      </c>
      <c r="AA1247" s="91">
        <v>3.8231506588999799E-2</v>
      </c>
      <c r="AB1247" s="92">
        <v>24.721179019688901</v>
      </c>
      <c r="AC1247" s="91">
        <v>0.117521649648552</v>
      </c>
      <c r="AD1247" s="92">
        <v>37.100360917276703</v>
      </c>
      <c r="AE1247" s="91">
        <v>0.15423024617484801</v>
      </c>
      <c r="AF1247" s="93">
        <v>36.262434312200597</v>
      </c>
      <c r="AG1247" s="91">
        <v>-9.2610639721897297E-3</v>
      </c>
      <c r="AH1247" s="92">
        <v>-1.8323363493436799</v>
      </c>
      <c r="AI1247" s="91">
        <v>1.7104990030929901E-2</v>
      </c>
      <c r="AJ1247" s="92">
        <v>16.193874682998299</v>
      </c>
      <c r="AK1247" s="91">
        <v>0.25094770000025202</v>
      </c>
      <c r="AL1247" s="91">
        <v>4.5649867652173298E-2</v>
      </c>
      <c r="AM1247" s="92">
        <v>18.685397418070401</v>
      </c>
      <c r="AN1247" s="3"/>
      <c r="AO1247" s="94">
        <v>1.0796928609124699E-2</v>
      </c>
      <c r="AP1247" s="94">
        <v>-1.6982308077786001E-2</v>
      </c>
      <c r="AQ1247" s="94">
        <v>2.8811730224333601E-2</v>
      </c>
      <c r="AR1247" s="94">
        <v>-1.7532970214233501E-2</v>
      </c>
      <c r="AS1247" s="95">
        <v>6</v>
      </c>
      <c r="AT1247" s="95">
        <v>6</v>
      </c>
      <c r="AU1247" s="95">
        <v>7</v>
      </c>
      <c r="AV1247" s="96">
        <v>5</v>
      </c>
      <c r="AW1247" s="3"/>
      <c r="AX1247" s="97">
        <v>3.8328832344814101E-2</v>
      </c>
      <c r="AY1247" s="98">
        <v>0.39672356262735797</v>
      </c>
      <c r="AZ1247" s="98">
        <v>0.68750266525330495</v>
      </c>
      <c r="BA1247" s="98">
        <v>0.52053806168260097</v>
      </c>
      <c r="BB1247" s="89">
        <v>3.9523122592254401E-3</v>
      </c>
      <c r="BC1247" s="99">
        <v>-4.6543709881516397</v>
      </c>
      <c r="BD1247" s="86">
        <v>43747</v>
      </c>
      <c r="BE1247" s="86">
        <v>43914</v>
      </c>
      <c r="BF1247" s="95">
        <v>158</v>
      </c>
      <c r="BG1247" s="86">
        <v>43969</v>
      </c>
      <c r="BH1247" s="3"/>
    </row>
    <row r="1248" spans="1:60" x14ac:dyDescent="0.25">
      <c r="A1248" s="3"/>
      <c r="B1248" s="81" t="s">
        <v>314</v>
      </c>
      <c r="C1248" s="81" t="s">
        <v>5706</v>
      </c>
      <c r="D1248" s="81" t="s">
        <v>871</v>
      </c>
      <c r="E1248" s="82" t="s">
        <v>1195</v>
      </c>
      <c r="F1248" s="82" t="s">
        <v>1105</v>
      </c>
      <c r="G1248" s="83" t="s">
        <v>1121</v>
      </c>
      <c r="H1248" s="84" t="s">
        <v>1138</v>
      </c>
      <c r="I1248" s="85" t="s">
        <v>3480</v>
      </c>
      <c r="J1248" s="85" t="s">
        <v>1096</v>
      </c>
      <c r="K1248" s="3"/>
      <c r="L1248" s="86">
        <v>44029</v>
      </c>
      <c r="M1248" s="87">
        <v>1193.27690000087</v>
      </c>
      <c r="N1248" s="88">
        <v>1193.27690000087</v>
      </c>
      <c r="O1248" s="88">
        <v>1209.1030000001199</v>
      </c>
      <c r="P1248" s="89">
        <f t="shared" si="19"/>
        <v>0.98691087525277144</v>
      </c>
      <c r="Q1248" s="86">
        <v>44020</v>
      </c>
      <c r="R1248" s="90">
        <v>261236155.39899999</v>
      </c>
      <c r="S1248" s="90">
        <v>243267021.01725</v>
      </c>
      <c r="T1248" s="3"/>
      <c r="U1248" s="91">
        <v>-5.9315371545380904E-3</v>
      </c>
      <c r="V1248" s="92">
        <v>0.57962089467764599</v>
      </c>
      <c r="W1248" s="91">
        <v>7.57635134505108E-5</v>
      </c>
      <c r="X1248" s="92">
        <v>1.6085967217804899E-2</v>
      </c>
      <c r="Y1248" s="91">
        <v>4.9483696002425902E-3</v>
      </c>
      <c r="Z1248" s="92">
        <v>18.644992868852601</v>
      </c>
      <c r="AA1248" s="91">
        <v>2.7887711452422099E-2</v>
      </c>
      <c r="AB1248" s="92">
        <v>23.686799506045599</v>
      </c>
      <c r="AC1248" s="91">
        <v>9.5378639052796602E-2</v>
      </c>
      <c r="AD1248" s="92">
        <v>34.886059857672102</v>
      </c>
      <c r="AE1248" s="91">
        <v>0.12010219194417</v>
      </c>
      <c r="AF1248" s="93">
        <v>32.8496288891183</v>
      </c>
      <c r="AG1248" s="91">
        <v>-9.7211530573986203E-3</v>
      </c>
      <c r="AH1248" s="92">
        <v>-1.8783452578645701</v>
      </c>
      <c r="AI1248" s="91">
        <v>1.1589635420023101E-2</v>
      </c>
      <c r="AJ1248" s="92">
        <v>15.6423392219149</v>
      </c>
      <c r="AK1248" s="91">
        <v>0.19327690000151099</v>
      </c>
      <c r="AL1248" s="91">
        <v>3.55419074185193E-2</v>
      </c>
      <c r="AM1248" s="92">
        <v>14.1644894078345</v>
      </c>
      <c r="AN1248" s="3"/>
      <c r="AO1248" s="94">
        <v>1.07692982983281E-2</v>
      </c>
      <c r="AP1248" s="94">
        <v>-1.70092809867128E-2</v>
      </c>
      <c r="AQ1248" s="94">
        <v>2.7968798080110002E-2</v>
      </c>
      <c r="AR1248" s="94">
        <v>-1.8364870818004399E-2</v>
      </c>
      <c r="AS1248" s="95">
        <v>6</v>
      </c>
      <c r="AT1248" s="95">
        <v>6</v>
      </c>
      <c r="AU1248" s="95">
        <v>7</v>
      </c>
      <c r="AV1248" s="96">
        <v>5</v>
      </c>
      <c r="AW1248" s="3"/>
      <c r="AX1248" s="97">
        <v>3.8308038047871397E-2</v>
      </c>
      <c r="AY1248" s="98">
        <v>0.145890912032655</v>
      </c>
      <c r="AZ1248" s="98">
        <v>0.65305396997700904</v>
      </c>
      <c r="BA1248" s="98">
        <v>0.19010806073879399</v>
      </c>
      <c r="BB1248" s="89">
        <v>3.95004683900879E-3</v>
      </c>
      <c r="BC1248" s="99">
        <v>-5.08903301429382</v>
      </c>
      <c r="BD1248" s="86">
        <v>43747</v>
      </c>
      <c r="BE1248" s="86">
        <v>43914</v>
      </c>
      <c r="BF1248" s="95">
        <v>160</v>
      </c>
      <c r="BG1248" s="86">
        <v>43971</v>
      </c>
      <c r="BH1248" s="3"/>
    </row>
    <row r="1249" spans="1:60" x14ac:dyDescent="0.25">
      <c r="A1249" s="3"/>
      <c r="B1249" s="81" t="s">
        <v>315</v>
      </c>
      <c r="C1249" s="81" t="s">
        <v>5707</v>
      </c>
      <c r="D1249" s="81" t="s">
        <v>871</v>
      </c>
      <c r="E1249" s="82" t="s">
        <v>1196</v>
      </c>
      <c r="F1249" s="82" t="s">
        <v>1105</v>
      </c>
      <c r="G1249" s="83" t="s">
        <v>1121</v>
      </c>
      <c r="H1249" s="84" t="s">
        <v>1138</v>
      </c>
      <c r="I1249" s="85" t="s">
        <v>3480</v>
      </c>
      <c r="J1249" s="85" t="s">
        <v>1096</v>
      </c>
      <c r="K1249" s="3"/>
      <c r="L1249" s="86">
        <v>44029</v>
      </c>
      <c r="M1249" s="87">
        <v>1205.6309999991199</v>
      </c>
      <c r="N1249" s="88">
        <v>1205.6309999991199</v>
      </c>
      <c r="O1249" s="88">
        <v>1221.5307999998299</v>
      </c>
      <c r="P1249" s="89">
        <f t="shared" si="19"/>
        <v>0.98698370929270696</v>
      </c>
      <c r="Q1249" s="86">
        <v>44020</v>
      </c>
      <c r="R1249" s="90">
        <v>9778.4349999999995</v>
      </c>
      <c r="S1249" s="90">
        <v>9682.7292099304195</v>
      </c>
      <c r="T1249" s="3"/>
      <c r="U1249" s="91">
        <v>-5.9233276242594002E-3</v>
      </c>
      <c r="V1249" s="92">
        <v>0.58044184770551499</v>
      </c>
      <c r="W1249" s="91">
        <v>3.2184378324018299E-4</v>
      </c>
      <c r="X1249" s="92">
        <v>4.0693994196772103E-2</v>
      </c>
      <c r="Y1249" s="91">
        <v>6.4484170034120299E-3</v>
      </c>
      <c r="Z1249" s="92">
        <v>18.794997609191299</v>
      </c>
      <c r="AA1249" s="91">
        <v>3.0978940469140102E-2</v>
      </c>
      <c r="AB1249" s="92">
        <v>23.995922407717401</v>
      </c>
      <c r="AC1249" s="91">
        <v>0.101974738043355</v>
      </c>
      <c r="AD1249" s="92">
        <v>35.545669756713302</v>
      </c>
      <c r="AE1249" s="91">
        <v>0.130231875316968</v>
      </c>
      <c r="AF1249" s="93">
        <v>33.862597226398101</v>
      </c>
      <c r="AG1249" s="91">
        <v>-9.5831212856865005E-3</v>
      </c>
      <c r="AH1249" s="92">
        <v>-1.8645420806933499</v>
      </c>
      <c r="AI1249" s="91">
        <v>1.3240875518022201E-2</v>
      </c>
      <c r="AJ1249" s="92">
        <v>15.807463231714801</v>
      </c>
      <c r="AK1249" s="91">
        <v>0.20563099999883</v>
      </c>
      <c r="AL1249" s="91">
        <v>3.8671667696689803E-2</v>
      </c>
      <c r="AM1249" s="92">
        <v>15.2539797983918</v>
      </c>
      <c r="AN1249" s="3"/>
      <c r="AO1249" s="94">
        <v>1.07774853277078E-2</v>
      </c>
      <c r="AP1249" s="94">
        <v>-1.7001154945319299E-2</v>
      </c>
      <c r="AQ1249" s="94">
        <v>2.8221217437021599E-2</v>
      </c>
      <c r="AR1249" s="94">
        <v>-1.8115178580956098E-2</v>
      </c>
      <c r="AS1249" s="95">
        <v>6</v>
      </c>
      <c r="AT1249" s="95">
        <v>6</v>
      </c>
      <c r="AU1249" s="95">
        <v>7</v>
      </c>
      <c r="AV1249" s="96">
        <v>5</v>
      </c>
      <c r="AW1249" s="3"/>
      <c r="AX1249" s="97">
        <v>3.8313875236344802E-2</v>
      </c>
      <c r="AY1249" s="98">
        <v>0.220886117800774</v>
      </c>
      <c r="AZ1249" s="98">
        <v>0.66335005529344904</v>
      </c>
      <c r="BA1249" s="98">
        <v>0.288430164549482</v>
      </c>
      <c r="BB1249" s="89">
        <v>3.9506849647887102E-3</v>
      </c>
      <c r="BC1249" s="99">
        <v>-4.9588803436272402</v>
      </c>
      <c r="BD1249" s="86">
        <v>43747</v>
      </c>
      <c r="BE1249" s="86">
        <v>43914</v>
      </c>
      <c r="BF1249" s="95">
        <v>160</v>
      </c>
      <c r="BG1249" s="86">
        <v>43971</v>
      </c>
      <c r="BH1249" s="3"/>
    </row>
    <row r="1250" spans="1:60" x14ac:dyDescent="0.25">
      <c r="A1250" s="3"/>
      <c r="B1250" s="81" t="s">
        <v>316</v>
      </c>
      <c r="C1250" s="81" t="s">
        <v>5708</v>
      </c>
      <c r="D1250" s="81" t="s">
        <v>872</v>
      </c>
      <c r="E1250" s="82" t="s">
        <v>1161</v>
      </c>
      <c r="F1250" s="82" t="s">
        <v>1105</v>
      </c>
      <c r="G1250" s="83" t="s">
        <v>1123</v>
      </c>
      <c r="H1250" s="84" t="s">
        <v>1158</v>
      </c>
      <c r="I1250" s="85" t="s">
        <v>3651</v>
      </c>
      <c r="J1250" s="85" t="s">
        <v>1096</v>
      </c>
      <c r="K1250" s="3"/>
      <c r="L1250" s="86">
        <v>44029</v>
      </c>
      <c r="M1250" s="87">
        <v>82303.042500019103</v>
      </c>
      <c r="N1250" s="88">
        <v>82303.042500019103</v>
      </c>
      <c r="O1250" s="88">
        <v>90698.4753940105</v>
      </c>
      <c r="P1250" s="89">
        <f t="shared" si="19"/>
        <v>0.90743578811528947</v>
      </c>
      <c r="Q1250" s="86">
        <v>43910</v>
      </c>
      <c r="R1250" s="90">
        <v>0</v>
      </c>
      <c r="S1250" s="90">
        <v>0</v>
      </c>
      <c r="T1250" s="3"/>
      <c r="U1250" s="91">
        <v>-4.6962062242528202E-4</v>
      </c>
      <c r="V1250" s="92">
        <v>1.12581254788893</v>
      </c>
      <c r="W1250" s="91">
        <v>1.07816711588384E-2</v>
      </c>
      <c r="X1250" s="92">
        <v>1.0866767317566</v>
      </c>
      <c r="Y1250" s="91">
        <v>1.8283852281456299E-2</v>
      </c>
      <c r="Z1250" s="92">
        <v>19.9785411369812</v>
      </c>
      <c r="AA1250" s="91">
        <v>0.15897450992095399</v>
      </c>
      <c r="AB1250" s="92">
        <v>36.795479352877003</v>
      </c>
      <c r="AC1250" s="91">
        <v>0.21927984549809501</v>
      </c>
      <c r="AD1250" s="92">
        <v>47.276180502201903</v>
      </c>
      <c r="AE1250" s="91">
        <v>0.19381968822388401</v>
      </c>
      <c r="AF1250" s="93">
        <v>40.221378517104299</v>
      </c>
      <c r="AG1250" s="91">
        <v>-3.5352050565052202E-2</v>
      </c>
      <c r="AH1250" s="92">
        <v>-4.4414350086299201</v>
      </c>
      <c r="AI1250" s="91">
        <v>5.7586419918152401E-2</v>
      </c>
      <c r="AJ1250" s="92">
        <v>20.242017671727801</v>
      </c>
      <c r="AK1250" s="91">
        <v>0.22329135701526001</v>
      </c>
      <c r="AL1250" s="91">
        <v>4.9033565122954301E-2</v>
      </c>
      <c r="AM1250" s="92">
        <v>23.002674789138801</v>
      </c>
      <c r="AN1250" s="3"/>
      <c r="AO1250" s="94">
        <v>3.6556978096996297E-2</v>
      </c>
      <c r="AP1250" s="94">
        <v>-2.37082673384066E-2</v>
      </c>
      <c r="AQ1250" s="94">
        <v>0.140306192692224</v>
      </c>
      <c r="AR1250" s="94">
        <v>-0.10097192876492</v>
      </c>
      <c r="AS1250" s="95">
        <v>8</v>
      </c>
      <c r="AT1250" s="95">
        <v>4</v>
      </c>
      <c r="AU1250" s="95">
        <v>7</v>
      </c>
      <c r="AV1250" s="96">
        <v>5</v>
      </c>
      <c r="AW1250" s="3"/>
      <c r="AX1250" s="97">
        <v>0.13609782192492301</v>
      </c>
      <c r="AY1250" s="98">
        <v>1.0293086800847999</v>
      </c>
      <c r="AZ1250" s="98">
        <v>1.0629262059847</v>
      </c>
      <c r="BA1250" s="98">
        <v>1.6131432322818</v>
      </c>
      <c r="BB1250" s="89">
        <v>1.40845535845074E-2</v>
      </c>
      <c r="BC1250" s="99">
        <v>-11.852551767034999</v>
      </c>
      <c r="BD1250" s="86">
        <v>43910</v>
      </c>
      <c r="BE1250" s="86">
        <v>43990</v>
      </c>
      <c r="BF1250" s="95"/>
      <c r="BG1250" s="86"/>
      <c r="BH1250" s="3"/>
    </row>
    <row r="1251" spans="1:60" x14ac:dyDescent="0.25">
      <c r="A1251" s="3"/>
      <c r="B1251" s="81" t="s">
        <v>317</v>
      </c>
      <c r="C1251" s="81" t="s">
        <v>5709</v>
      </c>
      <c r="D1251" s="81" t="s">
        <v>872</v>
      </c>
      <c r="E1251" s="82" t="s">
        <v>1210</v>
      </c>
      <c r="F1251" s="82" t="s">
        <v>1105</v>
      </c>
      <c r="G1251" s="83" t="s">
        <v>1123</v>
      </c>
      <c r="H1251" s="84" t="s">
        <v>1158</v>
      </c>
      <c r="I1251" s="85" t="s">
        <v>3651</v>
      </c>
      <c r="J1251" s="85" t="s">
        <v>1096</v>
      </c>
      <c r="K1251" s="3"/>
      <c r="L1251" s="86">
        <v>44029</v>
      </c>
      <c r="M1251" s="87">
        <v>95037.153749942794</v>
      </c>
      <c r="N1251" s="88">
        <v>95037.153749942794</v>
      </c>
      <c r="O1251" s="88">
        <v>102794.442119956</v>
      </c>
      <c r="P1251" s="89">
        <f t="shared" si="19"/>
        <v>0.92453591643640776</v>
      </c>
      <c r="Q1251" s="86">
        <v>43899</v>
      </c>
      <c r="R1251" s="90">
        <v>5534611.4171249997</v>
      </c>
      <c r="S1251" s="90">
        <v>13848442.168125</v>
      </c>
      <c r="T1251" s="3"/>
      <c r="U1251" s="91">
        <v>1.2211759039928399E-3</v>
      </c>
      <c r="V1251" s="92">
        <v>1.2948922005307399</v>
      </c>
      <c r="W1251" s="91">
        <v>2.2955545782679099E-2</v>
      </c>
      <c r="X1251" s="92">
        <v>2.3040641941406599</v>
      </c>
      <c r="Y1251" s="91">
        <v>1.0274959053276699E-2</v>
      </c>
      <c r="Z1251" s="92">
        <v>19.177651814156</v>
      </c>
      <c r="AA1251" s="91">
        <v>0.20176859762082999</v>
      </c>
      <c r="AB1251" s="92">
        <v>41.074888122908298</v>
      </c>
      <c r="AC1251" s="91">
        <v>0.39083445668802602</v>
      </c>
      <c r="AD1251" s="92">
        <v>64.431641621165895</v>
      </c>
      <c r="AE1251" s="91">
        <v>0.36042872774880402</v>
      </c>
      <c r="AF1251" s="93">
        <v>56.882282469596198</v>
      </c>
      <c r="AG1251" s="91">
        <v>-2.89795379403586E-2</v>
      </c>
      <c r="AH1251" s="92">
        <v>-3.8041837461605601</v>
      </c>
      <c r="AI1251" s="91">
        <v>6.2192282939577098E-2</v>
      </c>
      <c r="AJ1251" s="92">
        <v>20.702603973855702</v>
      </c>
      <c r="AK1251" s="91">
        <v>0.38610865395807198</v>
      </c>
      <c r="AL1251" s="91">
        <v>6.90067930481746E-2</v>
      </c>
      <c r="AM1251" s="92">
        <v>35.531447977700701</v>
      </c>
      <c r="AN1251" s="3"/>
      <c r="AO1251" s="94">
        <v>3.5789682562608498E-2</v>
      </c>
      <c r="AP1251" s="94">
        <v>-4.2499006674915997E-2</v>
      </c>
      <c r="AQ1251" s="94">
        <v>0.133227054076997</v>
      </c>
      <c r="AR1251" s="94">
        <v>-0.112983366657281</v>
      </c>
      <c r="AS1251" s="95">
        <v>9</v>
      </c>
      <c r="AT1251" s="95">
        <v>3</v>
      </c>
      <c r="AU1251" s="95">
        <v>7</v>
      </c>
      <c r="AV1251" s="96">
        <v>5</v>
      </c>
      <c r="AW1251" s="3"/>
      <c r="AX1251" s="97">
        <v>0.14785141279557101</v>
      </c>
      <c r="AY1251" s="98">
        <v>1.21824589233984</v>
      </c>
      <c r="AZ1251" s="98">
        <v>1.2044659040766399</v>
      </c>
      <c r="BA1251" s="98">
        <v>1.82098953724199</v>
      </c>
      <c r="BB1251" s="89">
        <v>1.52620680376458E-2</v>
      </c>
      <c r="BC1251" s="99">
        <v>-15.6934433489951</v>
      </c>
      <c r="BD1251" s="86">
        <v>43899</v>
      </c>
      <c r="BE1251" s="86">
        <v>43916</v>
      </c>
      <c r="BF1251" s="95"/>
      <c r="BG1251" s="86"/>
      <c r="BH1251" s="3"/>
    </row>
    <row r="1252" spans="1:60" x14ac:dyDescent="0.25">
      <c r="A1252" s="3"/>
      <c r="B1252" s="81" t="s">
        <v>2199</v>
      </c>
      <c r="C1252" s="81" t="s">
        <v>5710</v>
      </c>
      <c r="D1252" s="81" t="s">
        <v>872</v>
      </c>
      <c r="E1252" s="82" t="s">
        <v>1192</v>
      </c>
      <c r="F1252" s="82" t="s">
        <v>1105</v>
      </c>
      <c r="G1252" s="83" t="s">
        <v>1123</v>
      </c>
      <c r="H1252" s="84" t="s">
        <v>1158</v>
      </c>
      <c r="I1252" s="85" t="s">
        <v>3651</v>
      </c>
      <c r="J1252" s="85" t="s">
        <v>5711</v>
      </c>
      <c r="K1252" s="3"/>
      <c r="L1252" s="86">
        <v>44029</v>
      </c>
      <c r="M1252" s="87">
        <v>93795.502500057206</v>
      </c>
      <c r="N1252" s="88">
        <v>93795.502500057206</v>
      </c>
      <c r="O1252" s="88">
        <v>101808.82056999201</v>
      </c>
      <c r="P1252" s="89">
        <f t="shared" si="19"/>
        <v>0.92129053234217784</v>
      </c>
      <c r="Q1252" s="86">
        <v>43899</v>
      </c>
      <c r="R1252" s="90">
        <v>1480957.2855</v>
      </c>
      <c r="S1252" s="90">
        <v>1745087.9467871101</v>
      </c>
      <c r="T1252" s="3"/>
      <c r="U1252" s="91">
        <v>1.1939166834053999E-3</v>
      </c>
      <c r="V1252" s="92">
        <v>1.2921662784720001</v>
      </c>
      <c r="W1252" s="91">
        <v>2.21258092697099E-2</v>
      </c>
      <c r="X1252" s="92">
        <v>2.22109054284374</v>
      </c>
      <c r="Y1252" s="91">
        <v>5.3132823413761798E-3</v>
      </c>
      <c r="Z1252" s="92">
        <v>18.681484142987799</v>
      </c>
      <c r="AA1252" s="91">
        <v>0.18991489059233599</v>
      </c>
      <c r="AB1252" s="92">
        <v>39.889517420029698</v>
      </c>
      <c r="AC1252" s="91">
        <v>0.370427275089314</v>
      </c>
      <c r="AD1252" s="92">
        <v>62.390923461352898</v>
      </c>
      <c r="AE1252" s="91">
        <v>0.33524886442697599</v>
      </c>
      <c r="AF1252" s="93">
        <v>54.364296137413497</v>
      </c>
      <c r="AG1252" s="91">
        <v>-2.9426196068016001E-2</v>
      </c>
      <c r="AH1252" s="92">
        <v>-3.8488495589262999</v>
      </c>
      <c r="AI1252" s="91">
        <v>5.6490061806471203E-2</v>
      </c>
      <c r="AJ1252" s="92">
        <v>20.132381860545099</v>
      </c>
      <c r="AK1252" s="91">
        <v>0.338520742357941</v>
      </c>
      <c r="AL1252" s="91">
        <v>6.5975969571809401E-2</v>
      </c>
      <c r="AM1252" s="92">
        <v>27.464339068305001</v>
      </c>
      <c r="AN1252" s="3"/>
      <c r="AO1252" s="94">
        <v>3.5761032020673197E-2</v>
      </c>
      <c r="AP1252" s="94">
        <v>-4.2577362918600599E-2</v>
      </c>
      <c r="AQ1252" s="94">
        <v>0.13230512555674101</v>
      </c>
      <c r="AR1252" s="94">
        <v>-0.113727192382648</v>
      </c>
      <c r="AS1252" s="95">
        <v>9</v>
      </c>
      <c r="AT1252" s="95">
        <v>3</v>
      </c>
      <c r="AU1252" s="95">
        <v>7</v>
      </c>
      <c r="AV1252" s="96">
        <v>5</v>
      </c>
      <c r="AW1252" s="3"/>
      <c r="AX1252" s="97">
        <v>0.147882503816509</v>
      </c>
      <c r="AY1252" s="98">
        <v>1.1437533678235901</v>
      </c>
      <c r="AZ1252" s="98">
        <v>1.1675330859725399</v>
      </c>
      <c r="BA1252" s="98">
        <v>1.7047515371723401</v>
      </c>
      <c r="BB1252" s="89">
        <v>1.5264642380279801E-2</v>
      </c>
      <c r="BC1252" s="99">
        <v>-15.732258014904801</v>
      </c>
      <c r="BD1252" s="86">
        <v>43899</v>
      </c>
      <c r="BE1252" s="86">
        <v>43916</v>
      </c>
      <c r="BF1252" s="95"/>
      <c r="BG1252" s="86"/>
      <c r="BH1252" s="3"/>
    </row>
    <row r="1253" spans="1:60" x14ac:dyDescent="0.25">
      <c r="A1253" s="3"/>
      <c r="B1253" s="81" t="s">
        <v>318</v>
      </c>
      <c r="C1253" s="81" t="s">
        <v>5712</v>
      </c>
      <c r="D1253" s="81" t="s">
        <v>872</v>
      </c>
      <c r="E1253" s="82" t="s">
        <v>1193</v>
      </c>
      <c r="F1253" s="82" t="s">
        <v>1105</v>
      </c>
      <c r="G1253" s="83" t="s">
        <v>1123</v>
      </c>
      <c r="H1253" s="84" t="s">
        <v>1158</v>
      </c>
      <c r="I1253" s="85" t="s">
        <v>3651</v>
      </c>
      <c r="J1253" s="85" t="s">
        <v>5713</v>
      </c>
      <c r="K1253" s="3"/>
      <c r="L1253" s="86">
        <v>44029</v>
      </c>
      <c r="M1253" s="87">
        <v>94255.796249985695</v>
      </c>
      <c r="N1253" s="88">
        <v>94255.796249985695</v>
      </c>
      <c r="O1253" s="88">
        <v>101949.327594995</v>
      </c>
      <c r="P1253" s="89">
        <f t="shared" si="19"/>
        <v>0.92453573234369224</v>
      </c>
      <c r="Q1253" s="86">
        <v>43899</v>
      </c>
      <c r="R1253" s="90">
        <v>33537518.067375001</v>
      </c>
      <c r="S1253" s="90">
        <v>24180319.240531299</v>
      </c>
      <c r="T1253" s="3"/>
      <c r="U1253" s="91">
        <v>1.2209711330797299E-3</v>
      </c>
      <c r="V1253" s="92">
        <v>1.29487172343943</v>
      </c>
      <c r="W1253" s="91">
        <v>2.2955613791054898E-2</v>
      </c>
      <c r="X1253" s="92">
        <v>2.3040709949782499</v>
      </c>
      <c r="Y1253" s="91">
        <v>1.02744096511742E-2</v>
      </c>
      <c r="Z1253" s="92">
        <v>19.177596873953</v>
      </c>
      <c r="AA1253" s="91">
        <v>0.20176788449694899</v>
      </c>
      <c r="AB1253" s="92">
        <v>41.074816810491001</v>
      </c>
      <c r="AC1253" s="91">
        <v>0.39784768152283501</v>
      </c>
      <c r="AD1253" s="92">
        <v>65.132964104646803</v>
      </c>
      <c r="AE1253" s="91">
        <v>0.37551690757565698</v>
      </c>
      <c r="AF1253" s="93">
        <v>58.391100452281499</v>
      </c>
      <c r="AG1253" s="91">
        <v>-2.8980260603930202E-2</v>
      </c>
      <c r="AH1253" s="92">
        <v>-3.80425601251773</v>
      </c>
      <c r="AI1253" s="91">
        <v>6.2192304005293401E-2</v>
      </c>
      <c r="AJ1253" s="92">
        <v>20.7026060804492</v>
      </c>
      <c r="AK1253" s="91">
        <v>0.44821763029380202</v>
      </c>
      <c r="AL1253" s="91">
        <v>9.3601709513750395E-2</v>
      </c>
      <c r="AM1253" s="92">
        <v>48.314020323799902</v>
      </c>
      <c r="AN1253" s="3"/>
      <c r="AO1253" s="94">
        <v>3.5788597408099997E-2</v>
      </c>
      <c r="AP1253" s="94">
        <v>-4.2499772414012101E-2</v>
      </c>
      <c r="AQ1253" s="94">
        <v>0.13322725704536401</v>
      </c>
      <c r="AR1253" s="94">
        <v>-0.11298320822243101</v>
      </c>
      <c r="AS1253" s="95">
        <v>9</v>
      </c>
      <c r="AT1253" s="95">
        <v>3</v>
      </c>
      <c r="AU1253" s="95">
        <v>7</v>
      </c>
      <c r="AV1253" s="96">
        <v>5</v>
      </c>
      <c r="AW1253" s="3"/>
      <c r="AX1253" s="97">
        <v>0.14785196302866099</v>
      </c>
      <c r="AY1253" s="98">
        <v>1.21821137716142</v>
      </c>
      <c r="AZ1253" s="98">
        <v>1.2044527503931</v>
      </c>
      <c r="BA1253" s="98">
        <v>1.8209310106612999</v>
      </c>
      <c r="BB1253" s="89">
        <v>1.5262122303774999E-2</v>
      </c>
      <c r="BC1253" s="99">
        <v>-15.6934277296095</v>
      </c>
      <c r="BD1253" s="86">
        <v>43899</v>
      </c>
      <c r="BE1253" s="86">
        <v>43916</v>
      </c>
      <c r="BF1253" s="95"/>
      <c r="BG1253" s="86"/>
      <c r="BH1253" s="3"/>
    </row>
    <row r="1254" spans="1:60" x14ac:dyDescent="0.25">
      <c r="A1254" s="3"/>
      <c r="B1254" s="81" t="s">
        <v>2200</v>
      </c>
      <c r="C1254" s="81" t="s">
        <v>5714</v>
      </c>
      <c r="D1254" s="81" t="s">
        <v>872</v>
      </c>
      <c r="E1254" s="82" t="s">
        <v>1194</v>
      </c>
      <c r="F1254" s="82" t="s">
        <v>1105</v>
      </c>
      <c r="G1254" s="83" t="s">
        <v>1123</v>
      </c>
      <c r="H1254" s="84" t="s">
        <v>1158</v>
      </c>
      <c r="I1254" s="85" t="s">
        <v>3651</v>
      </c>
      <c r="J1254" s="85" t="s">
        <v>5715</v>
      </c>
      <c r="K1254" s="3"/>
      <c r="L1254" s="86">
        <v>44029</v>
      </c>
      <c r="M1254" s="87">
        <v>92638.034999966607</v>
      </c>
      <c r="N1254" s="88">
        <v>92638.034999966607</v>
      </c>
      <c r="O1254" s="88">
        <v>100538.206009984</v>
      </c>
      <c r="P1254" s="89">
        <f t="shared" si="19"/>
        <v>0.92142120569335739</v>
      </c>
      <c r="Q1254" s="86">
        <v>43899</v>
      </c>
      <c r="R1254" s="90">
        <v>3068085.7383750002</v>
      </c>
      <c r="S1254" s="90">
        <v>2957109.3744453099</v>
      </c>
      <c r="T1254" s="3"/>
      <c r="U1254" s="91">
        <v>1.19512854325876E-3</v>
      </c>
      <c r="V1254" s="92">
        <v>1.2922874644573299</v>
      </c>
      <c r="W1254" s="91">
        <v>2.21593102487532E-2</v>
      </c>
      <c r="X1254" s="92">
        <v>2.2244406407480701</v>
      </c>
      <c r="Y1254" s="91">
        <v>5.5135913607955401E-3</v>
      </c>
      <c r="Z1254" s="92">
        <v>18.7015150449297</v>
      </c>
      <c r="AA1254" s="91">
        <v>0.19039091476588499</v>
      </c>
      <c r="AB1254" s="92">
        <v>39.937119837384699</v>
      </c>
      <c r="AC1254" s="91">
        <v>0.37152327094576298</v>
      </c>
      <c r="AD1254" s="92">
        <v>62.500523046997799</v>
      </c>
      <c r="AE1254" s="91">
        <v>0.336852566227899</v>
      </c>
      <c r="AF1254" s="93">
        <v>54.524666317505798</v>
      </c>
      <c r="AG1254" s="91">
        <v>-2.9408149492155599E-2</v>
      </c>
      <c r="AH1254" s="92">
        <v>-3.8470449013402699</v>
      </c>
      <c r="AI1254" s="91">
        <v>5.67195612675278E-2</v>
      </c>
      <c r="AJ1254" s="92">
        <v>20.155331806658101</v>
      </c>
      <c r="AK1254" s="91">
        <v>0.32582486546772998</v>
      </c>
      <c r="AL1254" s="91">
        <v>5.84576132441725E-2</v>
      </c>
      <c r="AM1254" s="92">
        <v>24.157262550608699</v>
      </c>
      <c r="AN1254" s="3"/>
      <c r="AO1254" s="94">
        <v>3.5762422765401397E-2</v>
      </c>
      <c r="AP1254" s="94">
        <v>-4.25746821056237E-2</v>
      </c>
      <c r="AQ1254" s="94">
        <v>0.132342366241646</v>
      </c>
      <c r="AR1254" s="94">
        <v>-0.11369688607461299</v>
      </c>
      <c r="AS1254" s="95">
        <v>9</v>
      </c>
      <c r="AT1254" s="95">
        <v>3</v>
      </c>
      <c r="AU1254" s="95">
        <v>7</v>
      </c>
      <c r="AV1254" s="96">
        <v>5</v>
      </c>
      <c r="AW1254" s="3"/>
      <c r="AX1254" s="97">
        <v>0.14788172490821999</v>
      </c>
      <c r="AY1254" s="98">
        <v>1.14674383582496</v>
      </c>
      <c r="AZ1254" s="98">
        <v>1.1690200449538699</v>
      </c>
      <c r="BA1254" s="98">
        <v>1.70940848581449</v>
      </c>
      <c r="BB1254" s="89">
        <v>1.5264587994515799E-2</v>
      </c>
      <c r="BC1254" s="99">
        <v>-15.730676853752801</v>
      </c>
      <c r="BD1254" s="86">
        <v>43899</v>
      </c>
      <c r="BE1254" s="86">
        <v>43916</v>
      </c>
      <c r="BF1254" s="95"/>
      <c r="BG1254" s="86"/>
      <c r="BH1254" s="3"/>
    </row>
    <row r="1255" spans="1:60" x14ac:dyDescent="0.25">
      <c r="A1255" s="3"/>
      <c r="B1255" s="81" t="s">
        <v>319</v>
      </c>
      <c r="C1255" s="81" t="s">
        <v>5716</v>
      </c>
      <c r="D1255" s="81" t="s">
        <v>872</v>
      </c>
      <c r="E1255" s="82" t="s">
        <v>1195</v>
      </c>
      <c r="F1255" s="82" t="s">
        <v>1105</v>
      </c>
      <c r="G1255" s="83" t="s">
        <v>1123</v>
      </c>
      <c r="H1255" s="84" t="s">
        <v>1158</v>
      </c>
      <c r="I1255" s="85" t="s">
        <v>3651</v>
      </c>
      <c r="J1255" s="85" t="s">
        <v>5717</v>
      </c>
      <c r="K1255" s="3"/>
      <c r="L1255" s="86">
        <v>44029</v>
      </c>
      <c r="M1255" s="87">
        <v>91555.695000052496</v>
      </c>
      <c r="N1255" s="88">
        <v>91555.695000052496</v>
      </c>
      <c r="O1255" s="88">
        <v>99416.470870018005</v>
      </c>
      <c r="P1255" s="89">
        <f t="shared" si="19"/>
        <v>0.9209308497759584</v>
      </c>
      <c r="Q1255" s="86">
        <v>43899</v>
      </c>
      <c r="R1255" s="90">
        <v>10993128.591375001</v>
      </c>
      <c r="S1255" s="90">
        <v>8530332.5488984399</v>
      </c>
      <c r="T1255" s="3"/>
      <c r="U1255" s="91">
        <v>1.1915513787244E-3</v>
      </c>
      <c r="V1255" s="92">
        <v>1.29192974800389</v>
      </c>
      <c r="W1255" s="91">
        <v>2.2033950132026799E-2</v>
      </c>
      <c r="X1255" s="92">
        <v>2.2119046290754301</v>
      </c>
      <c r="Y1255" s="91">
        <v>4.7638425512559496E-3</v>
      </c>
      <c r="Z1255" s="92">
        <v>18.6265401639685</v>
      </c>
      <c r="AA1255" s="91">
        <v>0.188129680920683</v>
      </c>
      <c r="AB1255" s="92">
        <v>39.710996452893603</v>
      </c>
      <c r="AC1255" s="91">
        <v>0.365499704901595</v>
      </c>
      <c r="AD1255" s="92">
        <v>61.898166442581001</v>
      </c>
      <c r="AE1255" s="91">
        <v>0.32765707581012998</v>
      </c>
      <c r="AF1255" s="93">
        <v>53.605117275728801</v>
      </c>
      <c r="AG1255" s="91">
        <v>-2.94752020745364E-2</v>
      </c>
      <c r="AH1255" s="92">
        <v>-3.8537501595783401</v>
      </c>
      <c r="AI1255" s="91">
        <v>5.5859064670585198E-2</v>
      </c>
      <c r="AJ1255" s="92">
        <v>20.0692821469565</v>
      </c>
      <c r="AK1255" s="91">
        <v>0.31187369141844101</v>
      </c>
      <c r="AL1255" s="91">
        <v>5.6066386934617199E-2</v>
      </c>
      <c r="AM1255" s="92">
        <v>21.816173986560901</v>
      </c>
      <c r="AN1255" s="3"/>
      <c r="AO1255" s="94">
        <v>3.5754806218392297E-2</v>
      </c>
      <c r="AP1255" s="94">
        <v>-4.2585851910189397E-2</v>
      </c>
      <c r="AQ1255" s="94">
        <v>0.13210978622737499</v>
      </c>
      <c r="AR1255" s="94">
        <v>-0.11380949774597</v>
      </c>
      <c r="AS1255" s="95">
        <v>9</v>
      </c>
      <c r="AT1255" s="95">
        <v>3</v>
      </c>
      <c r="AU1255" s="95">
        <v>7</v>
      </c>
      <c r="AV1255" s="96">
        <v>5</v>
      </c>
      <c r="AW1255" s="3"/>
      <c r="AX1255" s="97">
        <v>0.147886172642757</v>
      </c>
      <c r="AY1255" s="98">
        <v>1.1324946115892101</v>
      </c>
      <c r="AZ1255" s="98">
        <v>1.1619701686686299</v>
      </c>
      <c r="BA1255" s="98">
        <v>1.6872568810667901</v>
      </c>
      <c r="BB1255" s="89">
        <v>1.52649331663815E-2</v>
      </c>
      <c r="BC1255" s="99">
        <v>-15.7364906932635</v>
      </c>
      <c r="BD1255" s="86">
        <v>43899</v>
      </c>
      <c r="BE1255" s="86">
        <v>43916</v>
      </c>
      <c r="BF1255" s="95"/>
      <c r="BG1255" s="86"/>
      <c r="BH1255" s="3"/>
    </row>
    <row r="1256" spans="1:60" x14ac:dyDescent="0.25">
      <c r="A1256" s="3"/>
      <c r="B1256" s="81" t="s">
        <v>320</v>
      </c>
      <c r="C1256" s="81" t="s">
        <v>5718</v>
      </c>
      <c r="D1256" s="81" t="s">
        <v>872</v>
      </c>
      <c r="E1256" s="82" t="s">
        <v>1176</v>
      </c>
      <c r="F1256" s="82" t="s">
        <v>1105</v>
      </c>
      <c r="G1256" s="83" t="s">
        <v>1123</v>
      </c>
      <c r="H1256" s="84" t="s">
        <v>1158</v>
      </c>
      <c r="I1256" s="85" t="s">
        <v>3651</v>
      </c>
      <c r="J1256" s="85" t="s">
        <v>1096</v>
      </c>
      <c r="K1256" s="3"/>
      <c r="L1256" s="86">
        <v>44029</v>
      </c>
      <c r="M1256" s="87">
        <v>93359.700000047698</v>
      </c>
      <c r="N1256" s="88">
        <v>93359.700000047698</v>
      </c>
      <c r="O1256" s="88">
        <v>101231.456894994</v>
      </c>
      <c r="P1256" s="89">
        <f t="shared" si="19"/>
        <v>0.92224001178693327</v>
      </c>
      <c r="Q1256" s="86">
        <v>43899</v>
      </c>
      <c r="R1256" s="90">
        <v>2788775.3092499999</v>
      </c>
      <c r="S1256" s="90">
        <v>3280705.9803828099</v>
      </c>
      <c r="T1256" s="3"/>
      <c r="U1256" s="91">
        <v>1.2016950477118399E-3</v>
      </c>
      <c r="V1256" s="92">
        <v>1.2929441149026399</v>
      </c>
      <c r="W1256" s="91">
        <v>2.2368607364114699E-2</v>
      </c>
      <c r="X1256" s="92">
        <v>2.2453703522842301</v>
      </c>
      <c r="Y1256" s="91">
        <v>6.7642181802511896E-3</v>
      </c>
      <c r="Z1256" s="92">
        <v>18.826577726867999</v>
      </c>
      <c r="AA1256" s="91">
        <v>0.19337493768223801</v>
      </c>
      <c r="AB1256" s="92">
        <v>40.235522129049102</v>
      </c>
      <c r="AC1256" s="91">
        <v>0.37840227590117098</v>
      </c>
      <c r="AD1256" s="92">
        <v>63.1884235425387</v>
      </c>
      <c r="AE1256" s="91">
        <v>0.34692016302142298</v>
      </c>
      <c r="AF1256" s="93">
        <v>55.531425996858196</v>
      </c>
      <c r="AG1256" s="91">
        <v>-2.9295381709744099E-2</v>
      </c>
      <c r="AH1256" s="92">
        <v>-3.8357681230991099</v>
      </c>
      <c r="AI1256" s="91">
        <v>5.81567706321948E-2</v>
      </c>
      <c r="AJ1256" s="92">
        <v>20.2990527431248</v>
      </c>
      <c r="AK1256" s="91">
        <v>0.37134358612820501</v>
      </c>
      <c r="AL1256" s="91">
        <v>7.3980235772978603E-2</v>
      </c>
      <c r="AM1256" s="92">
        <v>35.394766781246297</v>
      </c>
      <c r="AN1256" s="3"/>
      <c r="AO1256" s="94">
        <v>3.5768993910096497E-2</v>
      </c>
      <c r="AP1256" s="94">
        <v>-4.2554371721053003E-2</v>
      </c>
      <c r="AQ1256" s="94">
        <v>0.13257509943286999</v>
      </c>
      <c r="AR1256" s="94">
        <v>-0.11350949114872499</v>
      </c>
      <c r="AS1256" s="95">
        <v>9</v>
      </c>
      <c r="AT1256" s="95">
        <v>3</v>
      </c>
      <c r="AU1256" s="95">
        <v>7</v>
      </c>
      <c r="AV1256" s="96">
        <v>5</v>
      </c>
      <c r="AW1256" s="3"/>
      <c r="AX1256" s="97">
        <v>0.14787375820669699</v>
      </c>
      <c r="AY1256" s="98">
        <v>1.16548983513167</v>
      </c>
      <c r="AZ1256" s="98">
        <v>1.17831522433153</v>
      </c>
      <c r="BA1256" s="98">
        <v>1.73860422198049</v>
      </c>
      <c r="BB1256" s="89">
        <v>1.52639251112669E-2</v>
      </c>
      <c r="BC1256" s="99">
        <v>-15.720847881792</v>
      </c>
      <c r="BD1256" s="86">
        <v>43899</v>
      </c>
      <c r="BE1256" s="86">
        <v>43916</v>
      </c>
      <c r="BF1256" s="95"/>
      <c r="BG1256" s="86"/>
      <c r="BH1256" s="3"/>
    </row>
    <row r="1257" spans="1:60" x14ac:dyDescent="0.25">
      <c r="A1257" s="3"/>
      <c r="B1257" s="81" t="s">
        <v>2201</v>
      </c>
      <c r="C1257" s="81" t="s">
        <v>5719</v>
      </c>
      <c r="D1257" s="81" t="s">
        <v>3441</v>
      </c>
      <c r="E1257" s="82" t="s">
        <v>1195</v>
      </c>
      <c r="F1257" s="82" t="s">
        <v>1105</v>
      </c>
      <c r="G1257" s="83" t="s">
        <v>1126</v>
      </c>
      <c r="H1257" s="84" t="s">
        <v>1096</v>
      </c>
      <c r="I1257" s="85" t="s">
        <v>3480</v>
      </c>
      <c r="J1257" s="85" t="s">
        <v>1096</v>
      </c>
      <c r="K1257" s="3"/>
      <c r="L1257" s="86">
        <v>44029</v>
      </c>
      <c r="M1257" s="87">
        <v>1023.23010000028</v>
      </c>
      <c r="N1257" s="88">
        <v>1023.23010000028</v>
      </c>
      <c r="O1257" s="88"/>
      <c r="P1257" s="89" t="str">
        <f t="shared" si="19"/>
        <v/>
      </c>
      <c r="Q1257" s="86"/>
      <c r="R1257" s="90">
        <v>41156172.399999999</v>
      </c>
      <c r="S1257" s="90"/>
      <c r="T1257" s="3"/>
      <c r="U1257" s="91">
        <v>-3.7338355559768399E-4</v>
      </c>
      <c r="V1257" s="92">
        <v>1.1354362545716901</v>
      </c>
      <c r="W1257" s="91">
        <v>1.0883772138186001E-2</v>
      </c>
      <c r="X1257" s="92">
        <v>1.0968868296913601</v>
      </c>
      <c r="Y1257" s="91"/>
      <c r="Z1257" s="92"/>
      <c r="AA1257" s="91"/>
      <c r="AB1257" s="92"/>
      <c r="AC1257" s="91"/>
      <c r="AD1257" s="92"/>
      <c r="AE1257" s="91"/>
      <c r="AF1257" s="93"/>
      <c r="AG1257" s="91">
        <v>5.1265644233353704E-3</v>
      </c>
      <c r="AH1257" s="92">
        <v>-0.39357350979116701</v>
      </c>
      <c r="AI1257" s="91"/>
      <c r="AJ1257" s="92"/>
      <c r="AK1257" s="91">
        <v>2.3230099999636902E-2</v>
      </c>
      <c r="AL1257" s="91">
        <v>8.2501240607671195E-2</v>
      </c>
      <c r="AM1257" s="92">
        <v>-5.3322358198784103</v>
      </c>
      <c r="AN1257" s="3"/>
      <c r="AO1257" s="94">
        <v>1.2366845166980099E-2</v>
      </c>
      <c r="AP1257" s="94">
        <v>-5.9486584186743104E-3</v>
      </c>
      <c r="AQ1257" s="94">
        <v>1.2409235974701E-2</v>
      </c>
      <c r="AR1257" s="94">
        <v>5.1265644233353704E-3</v>
      </c>
      <c r="AS1257" s="95"/>
      <c r="AT1257" s="95"/>
      <c r="AU1257" s="95"/>
      <c r="AV1257" s="96"/>
      <c r="AW1257" s="3"/>
      <c r="AX1257" s="97"/>
      <c r="AY1257" s="98"/>
      <c r="AZ1257" s="98"/>
      <c r="BA1257" s="98"/>
      <c r="BB1257" s="89"/>
      <c r="BC1257" s="99">
        <v>-0.96703197781971495</v>
      </c>
      <c r="BD1257" s="86">
        <v>43970</v>
      </c>
      <c r="BE1257" s="86">
        <v>43986</v>
      </c>
      <c r="BF1257" s="95">
        <v>18</v>
      </c>
      <c r="BG1257" s="86">
        <v>43994</v>
      </c>
      <c r="BH1257" s="3"/>
    </row>
    <row r="1258" spans="1:60" x14ac:dyDescent="0.25">
      <c r="A1258" s="3"/>
      <c r="B1258" s="81" t="s">
        <v>2202</v>
      </c>
      <c r="C1258" s="81" t="s">
        <v>5720</v>
      </c>
      <c r="D1258" s="81" t="s">
        <v>873</v>
      </c>
      <c r="E1258" s="82" t="s">
        <v>1210</v>
      </c>
      <c r="F1258" s="82" t="s">
        <v>1105</v>
      </c>
      <c r="G1258" s="83" t="s">
        <v>1123</v>
      </c>
      <c r="H1258" s="84" t="s">
        <v>1143</v>
      </c>
      <c r="I1258" s="85" t="s">
        <v>3651</v>
      </c>
      <c r="J1258" s="85" t="s">
        <v>5721</v>
      </c>
      <c r="K1258" s="3"/>
      <c r="L1258" s="86">
        <v>44029</v>
      </c>
      <c r="M1258" s="87">
        <v>85017.240000009493</v>
      </c>
      <c r="N1258" s="88">
        <v>85017.240000009493</v>
      </c>
      <c r="O1258" s="88">
        <v>90084.062250018105</v>
      </c>
      <c r="P1258" s="89">
        <f t="shared" si="19"/>
        <v>0.94375450969399866</v>
      </c>
      <c r="Q1258" s="86">
        <v>43948</v>
      </c>
      <c r="R1258" s="90">
        <v>111519.891</v>
      </c>
      <c r="S1258" s="90">
        <v>92755.739977783203</v>
      </c>
      <c r="T1258" s="3"/>
      <c r="U1258" s="91">
        <v>1.2698119462584099E-4</v>
      </c>
      <c r="V1258" s="92">
        <v>1.1854727295940399</v>
      </c>
      <c r="W1258" s="91">
        <v>1.53421258983144E-2</v>
      </c>
      <c r="X1258" s="92">
        <v>1.5427222057041901</v>
      </c>
      <c r="Y1258" s="91">
        <v>3.1587863664754003E-2</v>
      </c>
      <c r="Z1258" s="92">
        <v>21.308942275325499</v>
      </c>
      <c r="AA1258" s="91">
        <v>0.193963375359017</v>
      </c>
      <c r="AB1258" s="92">
        <v>40.294365896727001</v>
      </c>
      <c r="AC1258" s="91">
        <v>0.31005030942848</v>
      </c>
      <c r="AD1258" s="92">
        <v>56.353226895269501</v>
      </c>
      <c r="AE1258" s="91">
        <v>0.28898349982773702</v>
      </c>
      <c r="AF1258" s="93">
        <v>49.737759677460403</v>
      </c>
      <c r="AG1258" s="91">
        <v>-3.2022898802097202E-2</v>
      </c>
      <c r="AH1258" s="92">
        <v>-4.1085198323344203</v>
      </c>
      <c r="AI1258" s="91">
        <v>7.4884794496028903E-2</v>
      </c>
      <c r="AJ1258" s="92">
        <v>21.971855129522702</v>
      </c>
      <c r="AK1258" s="91">
        <v>0.25705642299552001</v>
      </c>
      <c r="AL1258" s="91">
        <v>7.1659715707937693E-2</v>
      </c>
      <c r="AM1258" s="92">
        <v>42.607134623627601</v>
      </c>
      <c r="AN1258" s="3"/>
      <c r="AO1258" s="94">
        <v>3.4658450251299697E-2</v>
      </c>
      <c r="AP1258" s="94">
        <v>-2.7503738807354201E-2</v>
      </c>
      <c r="AQ1258" s="94">
        <v>0.139292342015397</v>
      </c>
      <c r="AR1258" s="94">
        <v>-9.6906259767856703E-2</v>
      </c>
      <c r="AS1258" s="95">
        <v>8</v>
      </c>
      <c r="AT1258" s="95">
        <v>4</v>
      </c>
      <c r="AU1258" s="95">
        <v>7</v>
      </c>
      <c r="AV1258" s="96">
        <v>5</v>
      </c>
      <c r="AW1258" s="3"/>
      <c r="AX1258" s="97">
        <v>0.135893577609531</v>
      </c>
      <c r="AY1258" s="98">
        <v>1.2678878368915301</v>
      </c>
      <c r="AZ1258" s="98">
        <v>1.2036930642352699</v>
      </c>
      <c r="BA1258" s="98">
        <v>1.98660412297977</v>
      </c>
      <c r="BB1258" s="89">
        <v>1.40574272497179E-2</v>
      </c>
      <c r="BC1258" s="99">
        <v>-9.6814009283843898</v>
      </c>
      <c r="BD1258" s="86">
        <v>43798</v>
      </c>
      <c r="BE1258" s="86">
        <v>43829</v>
      </c>
      <c r="BF1258" s="95">
        <v>70</v>
      </c>
      <c r="BG1258" s="86">
        <v>43896</v>
      </c>
      <c r="BH1258" s="3"/>
    </row>
    <row r="1259" spans="1:60" x14ac:dyDescent="0.25">
      <c r="A1259" s="3"/>
      <c r="B1259" s="81" t="s">
        <v>2203</v>
      </c>
      <c r="C1259" s="81" t="s">
        <v>5722</v>
      </c>
      <c r="D1259" s="81" t="s">
        <v>873</v>
      </c>
      <c r="E1259" s="82" t="s">
        <v>1192</v>
      </c>
      <c r="F1259" s="82" t="s">
        <v>1105</v>
      </c>
      <c r="G1259" s="83" t="s">
        <v>1123</v>
      </c>
      <c r="H1259" s="84" t="s">
        <v>1143</v>
      </c>
      <c r="I1259" s="85" t="s">
        <v>3651</v>
      </c>
      <c r="J1259" s="85" t="s">
        <v>5723</v>
      </c>
      <c r="K1259" s="3"/>
      <c r="L1259" s="86">
        <v>44029</v>
      </c>
      <c r="M1259" s="87">
        <v>84012.153749942794</v>
      </c>
      <c r="N1259" s="88">
        <v>84012.153749942794</v>
      </c>
      <c r="O1259" s="88">
        <v>89095.979699969306</v>
      </c>
      <c r="P1259" s="89">
        <f t="shared" si="19"/>
        <v>0.94293989507555453</v>
      </c>
      <c r="Q1259" s="86">
        <v>43948</v>
      </c>
      <c r="R1259" s="90">
        <v>3817954.0350000001</v>
      </c>
      <c r="S1259" s="90">
        <v>910381.17527246103</v>
      </c>
      <c r="T1259" s="3"/>
      <c r="U1259" s="91">
        <v>1.1536222336872E-4</v>
      </c>
      <c r="V1259" s="92">
        <v>1.18431083246833</v>
      </c>
      <c r="W1259" s="91">
        <v>1.5017487527074999E-2</v>
      </c>
      <c r="X1259" s="92">
        <v>1.51025836858025</v>
      </c>
      <c r="Y1259" s="91">
        <v>2.9587083015940201E-2</v>
      </c>
      <c r="Z1259" s="92">
        <v>21.108864210429601</v>
      </c>
      <c r="AA1259" s="91">
        <v>0.18930749707215</v>
      </c>
      <c r="AB1259" s="92">
        <v>39.828778068011196</v>
      </c>
      <c r="AC1259" s="91">
        <v>0.29986310734238902</v>
      </c>
      <c r="AD1259" s="92">
        <v>55.334506686660497</v>
      </c>
      <c r="AE1259" s="91">
        <v>0.27398141014593402</v>
      </c>
      <c r="AF1259" s="93">
        <v>48.2375507092802</v>
      </c>
      <c r="AG1259" s="91">
        <v>-3.2197774133237503E-2</v>
      </c>
      <c r="AH1259" s="92">
        <v>-4.1260073654484604</v>
      </c>
      <c r="AI1259" s="91">
        <v>7.2606435021953103E-2</v>
      </c>
      <c r="AJ1259" s="92">
        <v>21.744019182107898</v>
      </c>
      <c r="AK1259" s="91">
        <v>0.26256223606469598</v>
      </c>
      <c r="AL1259" s="91">
        <v>7.2626036368092201E-2</v>
      </c>
      <c r="AM1259" s="92">
        <v>44.356983856880099</v>
      </c>
      <c r="AN1259" s="3"/>
      <c r="AO1259" s="94">
        <v>3.46477417460846E-2</v>
      </c>
      <c r="AP1259" s="94">
        <v>-2.7535060843547399E-2</v>
      </c>
      <c r="AQ1259" s="94">
        <v>0.13892751168168599</v>
      </c>
      <c r="AR1259" s="94">
        <v>-9.7205859292444102E-2</v>
      </c>
      <c r="AS1259" s="95">
        <v>8</v>
      </c>
      <c r="AT1259" s="95">
        <v>4</v>
      </c>
      <c r="AU1259" s="95">
        <v>7</v>
      </c>
      <c r="AV1259" s="96">
        <v>5</v>
      </c>
      <c r="AW1259" s="3"/>
      <c r="AX1259" s="97">
        <v>0.135908775989665</v>
      </c>
      <c r="AY1259" s="98">
        <v>1.23609732067962</v>
      </c>
      <c r="AZ1259" s="98">
        <v>1.1887983386168299</v>
      </c>
      <c r="BA1259" s="98">
        <v>1.93416474960759</v>
      </c>
      <c r="BB1259" s="89">
        <v>1.4058780003779201E-2</v>
      </c>
      <c r="BC1259" s="99">
        <v>-9.7122251041437302</v>
      </c>
      <c r="BD1259" s="86">
        <v>43798</v>
      </c>
      <c r="BE1259" s="86">
        <v>43830</v>
      </c>
      <c r="BF1259" s="95">
        <v>70</v>
      </c>
      <c r="BG1259" s="86">
        <v>43896</v>
      </c>
      <c r="BH1259" s="3"/>
    </row>
    <row r="1260" spans="1:60" x14ac:dyDescent="0.25">
      <c r="A1260" s="3"/>
      <c r="B1260" s="81" t="s">
        <v>2204</v>
      </c>
      <c r="C1260" s="81" t="s">
        <v>5724</v>
      </c>
      <c r="D1260" s="81" t="s">
        <v>873</v>
      </c>
      <c r="E1260" s="82" t="s">
        <v>1193</v>
      </c>
      <c r="F1260" s="82" t="s">
        <v>1105</v>
      </c>
      <c r="G1260" s="83" t="s">
        <v>1123</v>
      </c>
      <c r="H1260" s="84" t="s">
        <v>1143</v>
      </c>
      <c r="I1260" s="85" t="s">
        <v>3651</v>
      </c>
      <c r="J1260" s="85" t="s">
        <v>5725</v>
      </c>
      <c r="K1260" s="3"/>
      <c r="L1260" s="86">
        <v>44029</v>
      </c>
      <c r="M1260" s="87">
        <v>79941.09375</v>
      </c>
      <c r="N1260" s="88">
        <v>79941.09375</v>
      </c>
      <c r="O1260" s="88">
        <v>88095.5928750038</v>
      </c>
      <c r="P1260" s="89">
        <f t="shared" si="19"/>
        <v>0.90743578811514469</v>
      </c>
      <c r="Q1260" s="86">
        <v>43910</v>
      </c>
      <c r="R1260" s="90">
        <v>0</v>
      </c>
      <c r="S1260" s="90">
        <v>0</v>
      </c>
      <c r="T1260" s="3"/>
      <c r="U1260" s="91">
        <v>-4.6962062333477699E-4</v>
      </c>
      <c r="V1260" s="92">
        <v>1.1258125477979799</v>
      </c>
      <c r="W1260" s="91">
        <v>1.07816711588384E-2</v>
      </c>
      <c r="X1260" s="92">
        <v>1.0866767317566</v>
      </c>
      <c r="Y1260" s="91">
        <v>1.8283852281456299E-2</v>
      </c>
      <c r="Z1260" s="92">
        <v>19.9785411369812</v>
      </c>
      <c r="AA1260" s="91">
        <v>0.15897450991906201</v>
      </c>
      <c r="AB1260" s="92">
        <v>36.795479352702401</v>
      </c>
      <c r="AC1260" s="91">
        <v>0.22337964055797799</v>
      </c>
      <c r="AD1260" s="92">
        <v>47.6861600081902</v>
      </c>
      <c r="AE1260" s="91">
        <v>0.210948770520336</v>
      </c>
      <c r="AF1260" s="93">
        <v>41.934286746720304</v>
      </c>
      <c r="AG1260" s="91">
        <v>-3.5352050565961697E-2</v>
      </c>
      <c r="AH1260" s="92">
        <v>-4.4414350087245102</v>
      </c>
      <c r="AI1260" s="91">
        <v>5.7586419918152401E-2</v>
      </c>
      <c r="AJ1260" s="92">
        <v>20.242017671727801</v>
      </c>
      <c r="AK1260" s="91">
        <v>0.201489347711613</v>
      </c>
      <c r="AL1260" s="91">
        <v>5.6543882799815003E-2</v>
      </c>
      <c r="AM1260" s="92">
        <v>36.622492072812697</v>
      </c>
      <c r="AN1260" s="3"/>
      <c r="AO1260" s="94">
        <v>3.65569780988153E-2</v>
      </c>
      <c r="AP1260" s="94">
        <v>-2.37082673384066E-2</v>
      </c>
      <c r="AQ1260" s="94">
        <v>0.140306192692224</v>
      </c>
      <c r="AR1260" s="94">
        <v>-0.10097192876492</v>
      </c>
      <c r="AS1260" s="95">
        <v>8</v>
      </c>
      <c r="AT1260" s="95">
        <v>4</v>
      </c>
      <c r="AU1260" s="95">
        <v>7</v>
      </c>
      <c r="AV1260" s="96">
        <v>5</v>
      </c>
      <c r="AW1260" s="3"/>
      <c r="AX1260" s="97">
        <v>0.13609782192463199</v>
      </c>
      <c r="AY1260" s="98">
        <v>1.02930868008298</v>
      </c>
      <c r="AZ1260" s="98">
        <v>1.06292620597742</v>
      </c>
      <c r="BA1260" s="98">
        <v>1.6131432322763399</v>
      </c>
      <c r="BB1260" s="89">
        <v>1.40845535844892E-2</v>
      </c>
      <c r="BC1260" s="99">
        <v>-11.852551767049601</v>
      </c>
      <c r="BD1260" s="86">
        <v>43910</v>
      </c>
      <c r="BE1260" s="86">
        <v>43990</v>
      </c>
      <c r="BF1260" s="95"/>
      <c r="BG1260" s="86"/>
      <c r="BH1260" s="3"/>
    </row>
    <row r="1261" spans="1:60" x14ac:dyDescent="0.25">
      <c r="A1261" s="3"/>
      <c r="B1261" s="81" t="s">
        <v>2205</v>
      </c>
      <c r="C1261" s="81" t="s">
        <v>5726</v>
      </c>
      <c r="D1261" s="81" t="s">
        <v>873</v>
      </c>
      <c r="E1261" s="82" t="s">
        <v>1194</v>
      </c>
      <c r="F1261" s="82" t="s">
        <v>1105</v>
      </c>
      <c r="G1261" s="83" t="s">
        <v>1123</v>
      </c>
      <c r="H1261" s="84" t="s">
        <v>1143</v>
      </c>
      <c r="I1261" s="85" t="s">
        <v>3651</v>
      </c>
      <c r="J1261" s="85" t="s">
        <v>5727</v>
      </c>
      <c r="K1261" s="3"/>
      <c r="L1261" s="86">
        <v>44029</v>
      </c>
      <c r="M1261" s="87">
        <v>84051.607499957099</v>
      </c>
      <c r="N1261" s="88">
        <v>84051.607499957099</v>
      </c>
      <c r="O1261" s="88">
        <v>89129.947725057602</v>
      </c>
      <c r="P1261" s="89">
        <f t="shared" si="19"/>
        <v>0.94302318856097789</v>
      </c>
      <c r="Q1261" s="86">
        <v>43948</v>
      </c>
      <c r="R1261" s="90">
        <v>2358252.7526250002</v>
      </c>
      <c r="S1261" s="90">
        <v>1246660.80255469</v>
      </c>
      <c r="T1261" s="3"/>
      <c r="U1261" s="91">
        <v>1.16962637548568E-4</v>
      </c>
      <c r="V1261" s="92">
        <v>1.1844708738863099</v>
      </c>
      <c r="W1261" s="91">
        <v>1.5050826257720499E-2</v>
      </c>
      <c r="X1261" s="92">
        <v>1.5135922416448</v>
      </c>
      <c r="Y1261" s="91">
        <v>2.97924356054864E-2</v>
      </c>
      <c r="Z1261" s="92">
        <v>21.1293994693842</v>
      </c>
      <c r="AA1261" s="91">
        <v>0.189784763120697</v>
      </c>
      <c r="AB1261" s="92">
        <v>39.876504672865799</v>
      </c>
      <c r="AC1261" s="91">
        <v>0.30090566367667598</v>
      </c>
      <c r="AD1261" s="92">
        <v>55.438762320089197</v>
      </c>
      <c r="AE1261" s="91">
        <v>0.27551285318622798</v>
      </c>
      <c r="AF1261" s="93">
        <v>48.3906950133387</v>
      </c>
      <c r="AG1261" s="91">
        <v>-3.2180155095375099E-2</v>
      </c>
      <c r="AH1261" s="92">
        <v>-4.1242454616658497</v>
      </c>
      <c r="AI1261" s="91">
        <v>7.2839872071199394E-2</v>
      </c>
      <c r="AJ1261" s="92">
        <v>21.767362887039798</v>
      </c>
      <c r="AK1261" s="91">
        <v>0.26214985584199901</v>
      </c>
      <c r="AL1261" s="91">
        <v>7.6991632513454505E-2</v>
      </c>
      <c r="AM1261" s="92">
        <v>43.5389297300717</v>
      </c>
      <c r="AN1261" s="3"/>
      <c r="AO1261" s="94">
        <v>3.4649108596568098E-2</v>
      </c>
      <c r="AP1261" s="94">
        <v>-2.7532296758181501E-2</v>
      </c>
      <c r="AQ1261" s="94">
        <v>0.13896472761553</v>
      </c>
      <c r="AR1261" s="94">
        <v>-9.7174929929751699E-2</v>
      </c>
      <c r="AS1261" s="95">
        <v>8</v>
      </c>
      <c r="AT1261" s="95">
        <v>4</v>
      </c>
      <c r="AU1261" s="95">
        <v>7</v>
      </c>
      <c r="AV1261" s="96">
        <v>5</v>
      </c>
      <c r="AW1261" s="3"/>
      <c r="AX1261" s="97">
        <v>0.13590820642639301</v>
      </c>
      <c r="AY1261" s="98">
        <v>1.23933815588316</v>
      </c>
      <c r="AZ1261" s="98">
        <v>1.1903249337046899</v>
      </c>
      <c r="BA1261" s="98">
        <v>1.9394994320427901</v>
      </c>
      <c r="BB1261" s="89">
        <v>1.40587416826565E-2</v>
      </c>
      <c r="BC1261" s="99">
        <v>-9.7090475147269899</v>
      </c>
      <c r="BD1261" s="86">
        <v>43798</v>
      </c>
      <c r="BE1261" s="86">
        <v>43830</v>
      </c>
      <c r="BF1261" s="95">
        <v>70</v>
      </c>
      <c r="BG1261" s="86">
        <v>43896</v>
      </c>
      <c r="BH1261" s="3"/>
    </row>
    <row r="1262" spans="1:60" x14ac:dyDescent="0.25">
      <c r="A1262" s="3"/>
      <c r="B1262" s="81" t="s">
        <v>2206</v>
      </c>
      <c r="C1262" s="81" t="s">
        <v>5728</v>
      </c>
      <c r="D1262" s="81" t="s">
        <v>873</v>
      </c>
      <c r="E1262" s="82" t="s">
        <v>1195</v>
      </c>
      <c r="F1262" s="82" t="s">
        <v>1105</v>
      </c>
      <c r="G1262" s="83" t="s">
        <v>1123</v>
      </c>
      <c r="H1262" s="84" t="s">
        <v>1143</v>
      </c>
      <c r="I1262" s="85" t="s">
        <v>3651</v>
      </c>
      <c r="J1262" s="85" t="s">
        <v>5729</v>
      </c>
      <c r="K1262" s="3"/>
      <c r="L1262" s="86">
        <v>44029</v>
      </c>
      <c r="M1262" s="87">
        <v>83464.919999957099</v>
      </c>
      <c r="N1262" s="88">
        <v>83464.919999957099</v>
      </c>
      <c r="O1262" s="88">
        <v>88556.791049957304</v>
      </c>
      <c r="P1262" s="89">
        <f t="shared" si="19"/>
        <v>0.9425016309914872</v>
      </c>
      <c r="Q1262" s="86">
        <v>43948</v>
      </c>
      <c r="R1262" s="90">
        <v>14967228.000375001</v>
      </c>
      <c r="S1262" s="90">
        <v>6687529.5834921896</v>
      </c>
      <c r="T1262" s="3"/>
      <c r="U1262" s="91">
        <v>1.10702359961579E-4</v>
      </c>
      <c r="V1262" s="92">
        <v>1.1838448461276101</v>
      </c>
      <c r="W1262" s="91">
        <v>1.48434502389136E-2</v>
      </c>
      <c r="X1262" s="92">
        <v>1.49285463976412</v>
      </c>
      <c r="Y1262" s="91">
        <v>2.85129697713273E-2</v>
      </c>
      <c r="Z1262" s="92">
        <v>21.001452885975599</v>
      </c>
      <c r="AA1262" s="91">
        <v>0.18680967772175799</v>
      </c>
      <c r="AB1262" s="92">
        <v>39.578996133001098</v>
      </c>
      <c r="AC1262" s="91">
        <v>0.29441363573830998</v>
      </c>
      <c r="AD1262" s="92">
        <v>54.789559526252603</v>
      </c>
      <c r="AE1262" s="91">
        <v>0.26597742664860602</v>
      </c>
      <c r="AF1262" s="93">
        <v>47.437152359576402</v>
      </c>
      <c r="AG1262" s="91">
        <v>-3.2292447132931598E-2</v>
      </c>
      <c r="AH1262" s="92">
        <v>-4.1354746654178598</v>
      </c>
      <c r="AI1262" s="91">
        <v>7.1382642770913704E-2</v>
      </c>
      <c r="AJ1262" s="92">
        <v>21.621639957011201</v>
      </c>
      <c r="AK1262" s="91">
        <v>0.28279289940837798</v>
      </c>
      <c r="AL1262" s="91">
        <v>7.7192168037072406E-2</v>
      </c>
      <c r="AM1262" s="92">
        <v>45.890904864878401</v>
      </c>
      <c r="AN1262" s="3"/>
      <c r="AO1262" s="94">
        <v>3.4641936177649803E-2</v>
      </c>
      <c r="AP1262" s="94">
        <v>-2.7551620836675301E-2</v>
      </c>
      <c r="AQ1262" s="94">
        <v>0.138730397757172</v>
      </c>
      <c r="AR1262" s="94">
        <v>-9.7366481486533304E-2</v>
      </c>
      <c r="AS1262" s="95">
        <v>8</v>
      </c>
      <c r="AT1262" s="95">
        <v>4</v>
      </c>
      <c r="AU1262" s="95">
        <v>7</v>
      </c>
      <c r="AV1262" s="96">
        <v>5</v>
      </c>
      <c r="AW1262" s="3"/>
      <c r="AX1262" s="97">
        <v>0.13591759262431899</v>
      </c>
      <c r="AY1262" s="98">
        <v>1.2190082331962899</v>
      </c>
      <c r="AZ1262" s="98">
        <v>1.18079905453669</v>
      </c>
      <c r="BA1262" s="98">
        <v>1.9060273555314799</v>
      </c>
      <c r="BB1262" s="89">
        <v>1.4059572376354501E-2</v>
      </c>
      <c r="BC1262" s="99">
        <v>-9.7288515531690791</v>
      </c>
      <c r="BD1262" s="86">
        <v>43798</v>
      </c>
      <c r="BE1262" s="86">
        <v>43830</v>
      </c>
      <c r="BF1262" s="95">
        <v>70</v>
      </c>
      <c r="BG1262" s="86">
        <v>43896</v>
      </c>
      <c r="BH1262" s="3"/>
    </row>
    <row r="1263" spans="1:60" x14ac:dyDescent="0.25">
      <c r="A1263" s="3"/>
      <c r="B1263" s="81" t="s">
        <v>2207</v>
      </c>
      <c r="C1263" s="81" t="s">
        <v>5730</v>
      </c>
      <c r="D1263" s="81" t="s">
        <v>873</v>
      </c>
      <c r="E1263" s="82" t="s">
        <v>1166</v>
      </c>
      <c r="F1263" s="82" t="s">
        <v>1105</v>
      </c>
      <c r="G1263" s="83" t="s">
        <v>1123</v>
      </c>
      <c r="H1263" s="84" t="s">
        <v>1143</v>
      </c>
      <c r="I1263" s="85" t="s">
        <v>3651</v>
      </c>
      <c r="J1263" s="85" t="s">
        <v>5731</v>
      </c>
      <c r="K1263" s="3"/>
      <c r="L1263" s="86">
        <v>44029</v>
      </c>
      <c r="M1263" s="87">
        <v>79129.96875</v>
      </c>
      <c r="N1263" s="88">
        <v>79129.96875</v>
      </c>
      <c r="O1263" s="88">
        <v>87201.727975010901</v>
      </c>
      <c r="P1263" s="89">
        <f t="shared" si="19"/>
        <v>0.90743578811507042</v>
      </c>
      <c r="Q1263" s="86">
        <v>43910</v>
      </c>
      <c r="R1263" s="90">
        <v>0</v>
      </c>
      <c r="S1263" s="90">
        <v>0</v>
      </c>
      <c r="T1263" s="3"/>
      <c r="U1263" s="91">
        <v>-4.6962062242528202E-4</v>
      </c>
      <c r="V1263" s="92">
        <v>1.12581254788893</v>
      </c>
      <c r="W1263" s="91">
        <v>1.07816711588384E-2</v>
      </c>
      <c r="X1263" s="92">
        <v>1.0866767317566</v>
      </c>
      <c r="Y1263" s="91">
        <v>1.8283852281456299E-2</v>
      </c>
      <c r="Z1263" s="92">
        <v>19.9785411369812</v>
      </c>
      <c r="AA1263" s="91">
        <v>0.15897450991906201</v>
      </c>
      <c r="AB1263" s="92">
        <v>36.795479352702401</v>
      </c>
      <c r="AC1263" s="91">
        <v>0.21417228141042899</v>
      </c>
      <c r="AD1263" s="92">
        <v>46.765424093464397</v>
      </c>
      <c r="AE1263" s="91">
        <v>0.19978147794056</v>
      </c>
      <c r="AF1263" s="93">
        <v>40.8175574887428</v>
      </c>
      <c r="AG1263" s="91">
        <v>-3.5352050565961697E-2</v>
      </c>
      <c r="AH1263" s="92">
        <v>-4.4414350087245102</v>
      </c>
      <c r="AI1263" s="91">
        <v>5.7586419918152401E-2</v>
      </c>
      <c r="AJ1263" s="92">
        <v>20.242017671727801</v>
      </c>
      <c r="AK1263" s="91">
        <v>0.189191156580055</v>
      </c>
      <c r="AL1263" s="91">
        <v>5.3487485043660903E-2</v>
      </c>
      <c r="AM1263" s="92">
        <v>37.019875908445101</v>
      </c>
      <c r="AN1263" s="3"/>
      <c r="AO1263" s="94">
        <v>3.6556978096996297E-2</v>
      </c>
      <c r="AP1263" s="94">
        <v>-2.37082673384066E-2</v>
      </c>
      <c r="AQ1263" s="94">
        <v>0.140306192692224</v>
      </c>
      <c r="AR1263" s="94">
        <v>-0.100971928765794</v>
      </c>
      <c r="AS1263" s="95">
        <v>8</v>
      </c>
      <c r="AT1263" s="95">
        <v>4</v>
      </c>
      <c r="AU1263" s="95">
        <v>7</v>
      </c>
      <c r="AV1263" s="96">
        <v>5</v>
      </c>
      <c r="AW1263" s="3"/>
      <c r="AX1263" s="97">
        <v>0.13609782192492301</v>
      </c>
      <c r="AY1263" s="98">
        <v>1.0293086800811599</v>
      </c>
      <c r="AZ1263" s="98">
        <v>1.06292620598106</v>
      </c>
      <c r="BA1263" s="98">
        <v>1.6131432322818</v>
      </c>
      <c r="BB1263" s="89">
        <v>1.40845535845074E-2</v>
      </c>
      <c r="BC1263" s="99">
        <v>-11.8525517671078</v>
      </c>
      <c r="BD1263" s="86">
        <v>43910</v>
      </c>
      <c r="BE1263" s="86">
        <v>43990</v>
      </c>
      <c r="BF1263" s="95"/>
      <c r="BG1263" s="86"/>
      <c r="BH1263" s="3"/>
    </row>
    <row r="1264" spans="1:60" x14ac:dyDescent="0.25">
      <c r="A1264" s="3"/>
      <c r="B1264" s="81" t="s">
        <v>321</v>
      </c>
      <c r="C1264" s="81" t="s">
        <v>5732</v>
      </c>
      <c r="D1264" s="81" t="s">
        <v>874</v>
      </c>
      <c r="E1264" s="82" t="s">
        <v>1161</v>
      </c>
      <c r="F1264" s="82" t="s">
        <v>1098</v>
      </c>
      <c r="G1264" s="83" t="s">
        <v>1096</v>
      </c>
      <c r="H1264" s="84" t="s">
        <v>1143</v>
      </c>
      <c r="I1264" s="85" t="s">
        <v>3651</v>
      </c>
      <c r="J1264" s="85" t="s">
        <v>5733</v>
      </c>
      <c r="K1264" s="3"/>
      <c r="L1264" s="86">
        <v>44029</v>
      </c>
      <c r="M1264" s="87">
        <v>888906.45374965703</v>
      </c>
      <c r="N1264" s="88">
        <v>888906.45374965703</v>
      </c>
      <c r="O1264" s="88">
        <v>976418.72443962097</v>
      </c>
      <c r="P1264" s="89">
        <f t="shared" si="19"/>
        <v>0.9103742395556903</v>
      </c>
      <c r="Q1264" s="86">
        <v>43896</v>
      </c>
      <c r="R1264" s="90">
        <v>159659.68724999999</v>
      </c>
      <c r="S1264" s="90">
        <v>69972.691464233401</v>
      </c>
      <c r="T1264" s="3"/>
      <c r="U1264" s="91">
        <v>1.7352670438412999E-3</v>
      </c>
      <c r="V1264" s="92">
        <v>1.34630131451559</v>
      </c>
      <c r="W1264" s="91">
        <v>3.3451836019594297E-2</v>
      </c>
      <c r="X1264" s="92">
        <v>3.3536932178321899</v>
      </c>
      <c r="Y1264" s="91">
        <v>-1.3381683258558E-2</v>
      </c>
      <c r="Z1264" s="92">
        <v>16.811987582972499</v>
      </c>
      <c r="AA1264" s="91">
        <v>0.17383059901301801</v>
      </c>
      <c r="AB1264" s="92">
        <v>38.281088262097903</v>
      </c>
      <c r="AC1264" s="91">
        <v>0.35576629179762698</v>
      </c>
      <c r="AD1264" s="92">
        <v>60.924825132184203</v>
      </c>
      <c r="AE1264" s="91"/>
      <c r="AF1264" s="93"/>
      <c r="AG1264" s="91">
        <v>-2.85484391233695E-2</v>
      </c>
      <c r="AH1264" s="92">
        <v>-3.7610738644616499</v>
      </c>
      <c r="AI1264" s="91">
        <v>3.4827137389584102E-2</v>
      </c>
      <c r="AJ1264" s="92">
        <v>17.966089418856399</v>
      </c>
      <c r="AK1264" s="91">
        <v>0.40487483405217101</v>
      </c>
      <c r="AL1264" s="91">
        <v>0.16309911626012799</v>
      </c>
      <c r="AM1264" s="92">
        <v>70.738221556064701</v>
      </c>
      <c r="AN1264" s="3"/>
      <c r="AO1264" s="94">
        <v>3.5346386861419901E-2</v>
      </c>
      <c r="AP1264" s="94">
        <v>-3.7524184973335699E-2</v>
      </c>
      <c r="AQ1264" s="94">
        <v>0.13425403160188601</v>
      </c>
      <c r="AR1264" s="94">
        <v>-0.113820555370767</v>
      </c>
      <c r="AS1264" s="95">
        <v>9</v>
      </c>
      <c r="AT1264" s="95">
        <v>3</v>
      </c>
      <c r="AU1264" s="95">
        <v>7</v>
      </c>
      <c r="AV1264" s="96">
        <v>5</v>
      </c>
      <c r="AW1264" s="3"/>
      <c r="AX1264" s="97">
        <v>0.153044386039692</v>
      </c>
      <c r="AY1264" s="98">
        <v>1.0059876561445</v>
      </c>
      <c r="AZ1264" s="98">
        <v>1.1763498063337501</v>
      </c>
      <c r="BA1264" s="98">
        <v>1.5135467961845299</v>
      </c>
      <c r="BB1264" s="89">
        <v>1.5810952007414E-2</v>
      </c>
      <c r="BC1264" s="99">
        <v>-15.8595539871603</v>
      </c>
      <c r="BD1264" s="86">
        <v>43896</v>
      </c>
      <c r="BE1264" s="86">
        <v>43915</v>
      </c>
      <c r="BF1264" s="95"/>
      <c r="BG1264" s="86"/>
      <c r="BH1264" s="3"/>
    </row>
    <row r="1265" spans="1:60" x14ac:dyDescent="0.25">
      <c r="A1265" s="3"/>
      <c r="B1265" s="81" t="s">
        <v>322</v>
      </c>
      <c r="C1265" s="81" t="s">
        <v>5734</v>
      </c>
      <c r="D1265" s="81" t="s">
        <v>874</v>
      </c>
      <c r="E1265" s="82" t="s">
        <v>1162</v>
      </c>
      <c r="F1265" s="82" t="s">
        <v>1098</v>
      </c>
      <c r="G1265" s="83" t="s">
        <v>1096</v>
      </c>
      <c r="H1265" s="84" t="s">
        <v>1143</v>
      </c>
      <c r="I1265" s="85" t="s">
        <v>3651</v>
      </c>
      <c r="J1265" s="85" t="s">
        <v>5735</v>
      </c>
      <c r="K1265" s="3"/>
      <c r="L1265" s="86">
        <v>44029</v>
      </c>
      <c r="M1265" s="87">
        <v>878825.74499988602</v>
      </c>
      <c r="N1265" s="88">
        <v>878825.74499988602</v>
      </c>
      <c r="O1265" s="88">
        <v>965344.94981575001</v>
      </c>
      <c r="P1265" s="89">
        <f t="shared" si="19"/>
        <v>0.91037483043509226</v>
      </c>
      <c r="Q1265" s="86">
        <v>43896</v>
      </c>
      <c r="R1265" s="90">
        <v>2090958.1087499999</v>
      </c>
      <c r="S1265" s="90">
        <v>1468296.28170898</v>
      </c>
      <c r="T1265" s="3"/>
      <c r="U1265" s="91">
        <v>1.7352451413899001E-3</v>
      </c>
      <c r="V1265" s="92">
        <v>1.3462991242704401</v>
      </c>
      <c r="W1265" s="91">
        <v>3.3451840818088399E-2</v>
      </c>
      <c r="X1265" s="92">
        <v>3.3536936976815901</v>
      </c>
      <c r="Y1265" s="91">
        <v>-1.33802657173874E-2</v>
      </c>
      <c r="Z1265" s="92">
        <v>16.812129337107802</v>
      </c>
      <c r="AA1265" s="91">
        <v>0.17383284597250201</v>
      </c>
      <c r="AB1265" s="92">
        <v>38.2813129580463</v>
      </c>
      <c r="AC1265" s="91">
        <v>0.35578122087288599</v>
      </c>
      <c r="AD1265" s="92">
        <v>60.926318039710203</v>
      </c>
      <c r="AE1265" s="91">
        <v>0.327900453519542</v>
      </c>
      <c r="AF1265" s="93">
        <v>53.629455046670003</v>
      </c>
      <c r="AG1265" s="91">
        <v>-2.8548481404868702E-2</v>
      </c>
      <c r="AH1265" s="92">
        <v>-3.7610780926115699</v>
      </c>
      <c r="AI1265" s="91">
        <v>3.48284673018497E-2</v>
      </c>
      <c r="AJ1265" s="92">
        <v>17.9662224100903</v>
      </c>
      <c r="AK1265" s="91">
        <v>0.291858859587519</v>
      </c>
      <c r="AL1265" s="91">
        <v>6.5979149572740398E-2</v>
      </c>
      <c r="AM1265" s="92">
        <v>32.688437037286299</v>
      </c>
      <c r="AN1265" s="3"/>
      <c r="AO1265" s="94">
        <v>3.5346401842616601E-2</v>
      </c>
      <c r="AP1265" s="94">
        <v>-3.7524206844864197E-2</v>
      </c>
      <c r="AQ1265" s="94">
        <v>0.13425528817242599</v>
      </c>
      <c r="AR1265" s="94">
        <v>-0.113820410762855</v>
      </c>
      <c r="AS1265" s="95">
        <v>9</v>
      </c>
      <c r="AT1265" s="95">
        <v>3</v>
      </c>
      <c r="AU1265" s="95">
        <v>7</v>
      </c>
      <c r="AV1265" s="96">
        <v>5</v>
      </c>
      <c r="AW1265" s="3"/>
      <c r="AX1265" s="97">
        <v>0.153044317144377</v>
      </c>
      <c r="AY1265" s="98">
        <v>1.00600337312972</v>
      </c>
      <c r="AZ1265" s="98">
        <v>1.1763586787856199</v>
      </c>
      <c r="BA1265" s="98">
        <v>1.5135713314539301</v>
      </c>
      <c r="BB1265" s="89">
        <v>1.5810945057528399E-2</v>
      </c>
      <c r="BC1265" s="99">
        <v>-15.859554126480401</v>
      </c>
      <c r="BD1265" s="86">
        <v>43896</v>
      </c>
      <c r="BE1265" s="86">
        <v>43915</v>
      </c>
      <c r="BF1265" s="95"/>
      <c r="BG1265" s="86"/>
      <c r="BH1265" s="3"/>
    </row>
    <row r="1266" spans="1:60" x14ac:dyDescent="0.25">
      <c r="A1266" s="3"/>
      <c r="B1266" s="81" t="s">
        <v>323</v>
      </c>
      <c r="C1266" s="81" t="s">
        <v>5736</v>
      </c>
      <c r="D1266" s="81" t="s">
        <v>874</v>
      </c>
      <c r="E1266" s="82" t="s">
        <v>1166</v>
      </c>
      <c r="F1266" s="82" t="s">
        <v>1098</v>
      </c>
      <c r="G1266" s="83" t="s">
        <v>1096</v>
      </c>
      <c r="H1266" s="84" t="s">
        <v>1143</v>
      </c>
      <c r="I1266" s="85" t="s">
        <v>3651</v>
      </c>
      <c r="J1266" s="85" t="s">
        <v>5737</v>
      </c>
      <c r="K1266" s="3"/>
      <c r="L1266" s="86">
        <v>44029</v>
      </c>
      <c r="M1266" s="87">
        <v>889349.73750019097</v>
      </c>
      <c r="N1266" s="88">
        <v>889349.73750019097</v>
      </c>
      <c r="O1266" s="88">
        <v>975423.37891960097</v>
      </c>
      <c r="P1266" s="89">
        <f t="shared" si="19"/>
        <v>0.91175766002784664</v>
      </c>
      <c r="Q1266" s="86">
        <v>43896</v>
      </c>
      <c r="R1266" s="90">
        <v>1913466.6495000001</v>
      </c>
      <c r="S1266" s="90">
        <v>2556326.5593164102</v>
      </c>
      <c r="T1266" s="3"/>
      <c r="U1266" s="91">
        <v>1.7467002544435701E-3</v>
      </c>
      <c r="V1266" s="92">
        <v>1.3474446355758101</v>
      </c>
      <c r="W1266" s="91">
        <v>3.3805765098804799E-2</v>
      </c>
      <c r="X1266" s="92">
        <v>3.3890861257532401</v>
      </c>
      <c r="Y1266" s="91">
        <v>-1.1329096983899899E-2</v>
      </c>
      <c r="Z1266" s="92">
        <v>17.0172462104529</v>
      </c>
      <c r="AA1266" s="91">
        <v>0.178745182855055</v>
      </c>
      <c r="AB1266" s="92">
        <v>38.772546646301599</v>
      </c>
      <c r="AC1266" s="91">
        <v>0.36713581874384499</v>
      </c>
      <c r="AD1266" s="92">
        <v>62.0617778268061</v>
      </c>
      <c r="AE1266" s="91">
        <v>0.34461062862304997</v>
      </c>
      <c r="AF1266" s="93">
        <v>55.300472557020797</v>
      </c>
      <c r="AG1266" s="91">
        <v>-2.8359852980429399E-2</v>
      </c>
      <c r="AH1266" s="92">
        <v>-3.74221525016765</v>
      </c>
      <c r="AI1266" s="91">
        <v>3.7181010215135799E-2</v>
      </c>
      <c r="AJ1266" s="92">
        <v>18.201476701418901</v>
      </c>
      <c r="AK1266" s="91">
        <v>0.31576160564320199</v>
      </c>
      <c r="AL1266" s="91">
        <v>7.0793908584164497E-2</v>
      </c>
      <c r="AM1266" s="92">
        <v>34.625507275632103</v>
      </c>
      <c r="AN1266" s="3"/>
      <c r="AO1266" s="94">
        <v>3.5358249449927798E-2</v>
      </c>
      <c r="AP1266" s="94">
        <v>-3.7491336791390502E-2</v>
      </c>
      <c r="AQ1266" s="94">
        <v>0.13464365703839601</v>
      </c>
      <c r="AR1266" s="94">
        <v>-0.11350687619604299</v>
      </c>
      <c r="AS1266" s="95">
        <v>9</v>
      </c>
      <c r="AT1266" s="95">
        <v>3</v>
      </c>
      <c r="AU1266" s="95">
        <v>7</v>
      </c>
      <c r="AV1266" s="96">
        <v>5</v>
      </c>
      <c r="AW1266" s="3"/>
      <c r="AX1266" s="97">
        <v>0.153025476710027</v>
      </c>
      <c r="AY1266" s="98">
        <v>1.0358351615213901</v>
      </c>
      <c r="AZ1266" s="98">
        <v>1.1925220838802499</v>
      </c>
      <c r="BA1266" s="98">
        <v>1.5602976310710801</v>
      </c>
      <c r="BB1266" s="89">
        <v>1.58092624076198E-2</v>
      </c>
      <c r="BC1266" s="99">
        <v>-15.841307262773601</v>
      </c>
      <c r="BD1266" s="86">
        <v>43896</v>
      </c>
      <c r="BE1266" s="86">
        <v>43915</v>
      </c>
      <c r="BF1266" s="95"/>
      <c r="BG1266" s="86"/>
      <c r="BH1266" s="3"/>
    </row>
    <row r="1267" spans="1:60" x14ac:dyDescent="0.25">
      <c r="A1267" s="3"/>
      <c r="B1267" s="81" t="s">
        <v>324</v>
      </c>
      <c r="C1267" s="81" t="s">
        <v>5738</v>
      </c>
      <c r="D1267" s="81" t="s">
        <v>874</v>
      </c>
      <c r="E1267" s="82" t="s">
        <v>1167</v>
      </c>
      <c r="F1267" s="82" t="s">
        <v>1098</v>
      </c>
      <c r="G1267" s="83" t="s">
        <v>1096</v>
      </c>
      <c r="H1267" s="84" t="s">
        <v>1143</v>
      </c>
      <c r="I1267" s="85" t="s">
        <v>3651</v>
      </c>
      <c r="J1267" s="85" t="s">
        <v>5739</v>
      </c>
      <c r="K1267" s="3"/>
      <c r="L1267" s="86">
        <v>44029</v>
      </c>
      <c r="M1267" s="87">
        <v>828393.53625011398</v>
      </c>
      <c r="N1267" s="88">
        <v>828393.53625011398</v>
      </c>
      <c r="O1267" s="88">
        <v>912894.93658924103</v>
      </c>
      <c r="P1267" s="89">
        <f t="shared" si="19"/>
        <v>0.90743578811506909</v>
      </c>
      <c r="Q1267" s="86">
        <v>43910</v>
      </c>
      <c r="R1267" s="90">
        <v>0</v>
      </c>
      <c r="S1267" s="90">
        <v>0</v>
      </c>
      <c r="T1267" s="3"/>
      <c r="U1267" s="91">
        <v>-4.6962062242528202E-4</v>
      </c>
      <c r="V1267" s="92">
        <v>1.12581254788893</v>
      </c>
      <c r="W1267" s="91">
        <v>1.07816711588384E-2</v>
      </c>
      <c r="X1267" s="92">
        <v>1.0866767317566</v>
      </c>
      <c r="Y1267" s="91">
        <v>1.8283852281456299E-2</v>
      </c>
      <c r="Z1267" s="92">
        <v>19.9785411369812</v>
      </c>
      <c r="AA1267" s="91">
        <v>0.15897450991906201</v>
      </c>
      <c r="AB1267" s="92">
        <v>36.795479352702401</v>
      </c>
      <c r="AC1267" s="91">
        <v>0.21417228141042899</v>
      </c>
      <c r="AD1267" s="92">
        <v>46.765424093464397</v>
      </c>
      <c r="AE1267" s="91">
        <v>0.228593958831043</v>
      </c>
      <c r="AF1267" s="93">
        <v>43.698805577820202</v>
      </c>
      <c r="AG1267" s="91">
        <v>-3.5352050565961697E-2</v>
      </c>
      <c r="AH1267" s="92">
        <v>-4.4414350087245102</v>
      </c>
      <c r="AI1267" s="91">
        <v>5.7586419918152401E-2</v>
      </c>
      <c r="AJ1267" s="92">
        <v>20.242017671727801</v>
      </c>
      <c r="AK1267" s="91">
        <v>0.234786453986017</v>
      </c>
      <c r="AL1267" s="91">
        <v>5.57283685466246E-2</v>
      </c>
      <c r="AM1267" s="92">
        <v>27.004645329259802</v>
      </c>
      <c r="AN1267" s="3"/>
      <c r="AO1267" s="94">
        <v>3.6556978096996297E-2</v>
      </c>
      <c r="AP1267" s="94">
        <v>-2.3708267339316101E-2</v>
      </c>
      <c r="AQ1267" s="94">
        <v>0.140306192692224</v>
      </c>
      <c r="AR1267" s="94">
        <v>-0.100971928765794</v>
      </c>
      <c r="AS1267" s="95">
        <v>8</v>
      </c>
      <c r="AT1267" s="95">
        <v>4</v>
      </c>
      <c r="AU1267" s="95">
        <v>7</v>
      </c>
      <c r="AV1267" s="96">
        <v>5</v>
      </c>
      <c r="AW1267" s="3"/>
      <c r="AX1267" s="97">
        <v>0.136097821925796</v>
      </c>
      <c r="AY1267" s="98">
        <v>1.0293086800684299</v>
      </c>
      <c r="AZ1267" s="98">
        <v>1.06292620597742</v>
      </c>
      <c r="BA1267" s="98">
        <v>1.6131432322563299</v>
      </c>
      <c r="BB1267" s="89">
        <v>1.40845535845983E-2</v>
      </c>
      <c r="BC1267" s="99">
        <v>-11.852551767078699</v>
      </c>
      <c r="BD1267" s="86">
        <v>43910</v>
      </c>
      <c r="BE1267" s="86">
        <v>43990</v>
      </c>
      <c r="BF1267" s="95"/>
      <c r="BG1267" s="86"/>
      <c r="BH1267" s="3"/>
    </row>
    <row r="1268" spans="1:60" x14ac:dyDescent="0.25">
      <c r="A1268" s="3"/>
      <c r="B1268" s="81" t="s">
        <v>325</v>
      </c>
      <c r="C1268" s="81" t="s">
        <v>5740</v>
      </c>
      <c r="D1268" s="81" t="s">
        <v>874</v>
      </c>
      <c r="E1268" s="82" t="s">
        <v>1259</v>
      </c>
      <c r="F1268" s="82" t="s">
        <v>1098</v>
      </c>
      <c r="G1268" s="83" t="s">
        <v>1096</v>
      </c>
      <c r="H1268" s="84" t="s">
        <v>1143</v>
      </c>
      <c r="I1268" s="85" t="s">
        <v>3651</v>
      </c>
      <c r="J1268" s="85" t="s">
        <v>5741</v>
      </c>
      <c r="K1268" s="3"/>
      <c r="L1268" s="86">
        <v>44029</v>
      </c>
      <c r="M1268" s="87">
        <v>906035.760000229</v>
      </c>
      <c r="N1268" s="88">
        <v>906035.760000229</v>
      </c>
      <c r="O1268" s="88">
        <v>993078.20687961602</v>
      </c>
      <c r="P1268" s="89">
        <f t="shared" si="19"/>
        <v>0.91235086393358089</v>
      </c>
      <c r="Q1268" s="86">
        <v>43896</v>
      </c>
      <c r="R1268" s="90">
        <v>4752059.0039999997</v>
      </c>
      <c r="S1268" s="90">
        <v>11880336.956875</v>
      </c>
      <c r="T1268" s="3"/>
      <c r="U1268" s="91">
        <v>1.75160540311481E-3</v>
      </c>
      <c r="V1268" s="92">
        <v>1.34793515044294</v>
      </c>
      <c r="W1268" s="91">
        <v>3.3957430036025499E-2</v>
      </c>
      <c r="X1268" s="92">
        <v>3.4042526194753</v>
      </c>
      <c r="Y1268" s="91">
        <v>-1.04488034157839E-2</v>
      </c>
      <c r="Z1268" s="92">
        <v>17.105275567271701</v>
      </c>
      <c r="AA1268" s="91">
        <v>0.18085747682023801</v>
      </c>
      <c r="AB1268" s="92">
        <v>38.983776042819997</v>
      </c>
      <c r="AC1268" s="91">
        <v>0.37203382409468799</v>
      </c>
      <c r="AD1268" s="92">
        <v>62.5515783618903</v>
      </c>
      <c r="AE1268" s="91">
        <v>0.35183802426210598</v>
      </c>
      <c r="AF1268" s="93">
        <v>56.023212120926502</v>
      </c>
      <c r="AG1268" s="91">
        <v>-2.82791025356346E-2</v>
      </c>
      <c r="AH1268" s="92">
        <v>-3.7341402056881599</v>
      </c>
      <c r="AI1268" s="91">
        <v>3.8190887702512603E-2</v>
      </c>
      <c r="AJ1268" s="92">
        <v>18.302464450156499</v>
      </c>
      <c r="AK1268" s="91">
        <v>0.35859850949957001</v>
      </c>
      <c r="AL1268" s="91">
        <v>8.0621640247118195E-2</v>
      </c>
      <c r="AM1268" s="92">
        <v>38.421414031006897</v>
      </c>
      <c r="AN1268" s="3"/>
      <c r="AO1268" s="94">
        <v>3.5363293067348402E-2</v>
      </c>
      <c r="AP1268" s="94">
        <v>-3.74771384713313E-2</v>
      </c>
      <c r="AQ1268" s="94">
        <v>0.13481012977717899</v>
      </c>
      <c r="AR1268" s="94">
        <v>-0.113372538158728</v>
      </c>
      <c r="AS1268" s="95">
        <v>9</v>
      </c>
      <c r="AT1268" s="95">
        <v>3</v>
      </c>
      <c r="AU1268" s="95">
        <v>7</v>
      </c>
      <c r="AV1268" s="96">
        <v>5</v>
      </c>
      <c r="AW1268" s="3"/>
      <c r="AX1268" s="97">
        <v>0.15301739633039699</v>
      </c>
      <c r="AY1268" s="98">
        <v>1.0486661785889699</v>
      </c>
      <c r="AZ1268" s="98">
        <v>1.1994724215528501</v>
      </c>
      <c r="BA1268" s="98">
        <v>1.5804255104048901</v>
      </c>
      <c r="BB1268" s="89">
        <v>1.5808540519537902E-2</v>
      </c>
      <c r="BC1268" s="99">
        <v>-15.833483186143001</v>
      </c>
      <c r="BD1268" s="86">
        <v>43896</v>
      </c>
      <c r="BE1268" s="86">
        <v>43915</v>
      </c>
      <c r="BF1268" s="95"/>
      <c r="BG1268" s="86"/>
      <c r="BH1268" s="3"/>
    </row>
    <row r="1269" spans="1:60" x14ac:dyDescent="0.25">
      <c r="A1269" s="3"/>
      <c r="B1269" s="81" t="s">
        <v>8669</v>
      </c>
      <c r="C1269" s="81" t="s">
        <v>8801</v>
      </c>
      <c r="D1269" s="81" t="s">
        <v>5744</v>
      </c>
      <c r="E1269" s="82" t="s">
        <v>1162</v>
      </c>
      <c r="F1269" s="82" t="s">
        <v>1098</v>
      </c>
      <c r="G1269" s="83" t="s">
        <v>1121</v>
      </c>
      <c r="H1269" s="84" t="s">
        <v>1096</v>
      </c>
      <c r="I1269" s="85" t="s">
        <v>3480</v>
      </c>
      <c r="J1269" s="85" t="s">
        <v>1096</v>
      </c>
      <c r="K1269" s="3"/>
      <c r="L1269" s="86">
        <v>44029</v>
      </c>
      <c r="M1269" s="87">
        <v>1495.2059000004101</v>
      </c>
      <c r="N1269" s="88">
        <v>1495.2059000004101</v>
      </c>
      <c r="O1269" s="88">
        <v>1495.72409999929</v>
      </c>
      <c r="P1269" s="89">
        <f t="shared" si="19"/>
        <v>0.99965354573154219</v>
      </c>
      <c r="Q1269" s="86">
        <v>44011</v>
      </c>
      <c r="R1269" s="90">
        <v>586704.38699999999</v>
      </c>
      <c r="S1269" s="90">
        <v>584894.17633300798</v>
      </c>
      <c r="T1269" s="3"/>
      <c r="U1269" s="91">
        <v>-1.40446909426828E-5</v>
      </c>
      <c r="V1269" s="92">
        <v>1.1713701410371899</v>
      </c>
      <c r="W1269" s="91"/>
      <c r="X1269" s="92"/>
      <c r="Y1269" s="91"/>
      <c r="Z1269" s="92"/>
      <c r="AA1269" s="91"/>
      <c r="AB1269" s="92"/>
      <c r="AC1269" s="91"/>
      <c r="AD1269" s="92"/>
      <c r="AE1269" s="91"/>
      <c r="AF1269" s="93"/>
      <c r="AG1269" s="91">
        <v>-3.4645426876522801E-4</v>
      </c>
      <c r="AH1269" s="92"/>
      <c r="AI1269" s="91"/>
      <c r="AJ1269" s="92"/>
      <c r="AK1269" s="91">
        <v>6.3000821277455502E-2</v>
      </c>
      <c r="AL1269" s="91">
        <v>1.4159732465486701E-2</v>
      </c>
      <c r="AM1269" s="92">
        <v>6.4970132872113</v>
      </c>
      <c r="AN1269" s="3"/>
      <c r="AO1269" s="94">
        <v>4.66427645733347E-4</v>
      </c>
      <c r="AP1269" s="94">
        <v>-1.4312003258965E-5</v>
      </c>
      <c r="AQ1269" s="94">
        <v>-3.4645426876522801E-4</v>
      </c>
      <c r="AR1269" s="94">
        <v>-3.4645426876522801E-4</v>
      </c>
      <c r="AS1269" s="95"/>
      <c r="AT1269" s="95"/>
      <c r="AU1269" s="95"/>
      <c r="AV1269" s="96"/>
      <c r="AW1269" s="3"/>
      <c r="AX1269" s="97"/>
      <c r="AY1269" s="98"/>
      <c r="AZ1269" s="98"/>
      <c r="BA1269" s="98"/>
      <c r="BB1269" s="89"/>
      <c r="BC1269" s="99">
        <v>-7.8416868373324206E-2</v>
      </c>
      <c r="BD1269" s="86">
        <v>44011</v>
      </c>
      <c r="BE1269" s="86">
        <v>44026</v>
      </c>
      <c r="BF1269" s="95"/>
      <c r="BG1269" s="86"/>
      <c r="BH1269" s="3"/>
    </row>
    <row r="1270" spans="1:60" x14ac:dyDescent="0.25">
      <c r="A1270" s="3"/>
      <c r="B1270" s="81" t="s">
        <v>5742</v>
      </c>
      <c r="C1270" s="81" t="s">
        <v>5743</v>
      </c>
      <c r="D1270" s="81" t="s">
        <v>5744</v>
      </c>
      <c r="E1270" s="82" t="s">
        <v>1166</v>
      </c>
      <c r="F1270" s="82" t="s">
        <v>1098</v>
      </c>
      <c r="G1270" s="83" t="s">
        <v>1121</v>
      </c>
      <c r="H1270" s="84" t="s">
        <v>1096</v>
      </c>
      <c r="I1270" s="85" t="s">
        <v>3480</v>
      </c>
      <c r="J1270" s="85" t="s">
        <v>1096</v>
      </c>
      <c r="K1270" s="3"/>
      <c r="L1270" s="86">
        <v>44029</v>
      </c>
      <c r="M1270" s="87">
        <v>1520.55939999968</v>
      </c>
      <c r="N1270" s="88">
        <v>1520.55939999968</v>
      </c>
      <c r="O1270" s="88"/>
      <c r="P1270" s="89" t="str">
        <f t="shared" si="19"/>
        <v/>
      </c>
      <c r="Q1270" s="86"/>
      <c r="R1270" s="90">
        <v>1287471.7069999999</v>
      </c>
      <c r="S1270" s="90"/>
      <c r="T1270" s="3"/>
      <c r="U1270" s="91">
        <v>-2.6306042855139801E-6</v>
      </c>
      <c r="V1270" s="92">
        <v>1.1725115497028999</v>
      </c>
      <c r="W1270" s="91">
        <v>-9.1081591954207397E-3</v>
      </c>
      <c r="X1270" s="92">
        <v>-0.90230630366931996</v>
      </c>
      <c r="Y1270" s="91"/>
      <c r="Z1270" s="92"/>
      <c r="AA1270" s="91"/>
      <c r="AB1270" s="92"/>
      <c r="AC1270" s="91"/>
      <c r="AD1270" s="92"/>
      <c r="AE1270" s="91"/>
      <c r="AF1270" s="93"/>
      <c r="AG1270" s="91">
        <v>1.7667672545940101E-4</v>
      </c>
      <c r="AH1270" s="92">
        <v>-0.88856227957876399</v>
      </c>
      <c r="AI1270" s="91"/>
      <c r="AJ1270" s="92"/>
      <c r="AK1270" s="91">
        <v>-9.0535276576702E-3</v>
      </c>
      <c r="AL1270" s="91">
        <v>-7.5988098806192297E-2</v>
      </c>
      <c r="AM1270" s="92">
        <v>2.5806260138779198</v>
      </c>
      <c r="AN1270" s="3"/>
      <c r="AO1270" s="94">
        <v>4.8784153659653401E-4</v>
      </c>
      <c r="AP1270" s="94">
        <v>-9.1256117184457305E-3</v>
      </c>
      <c r="AQ1270" s="94">
        <v>1.7667672545940101E-4</v>
      </c>
      <c r="AR1270" s="94">
        <v>1.7667672545940101E-4</v>
      </c>
      <c r="AS1270" s="95"/>
      <c r="AT1270" s="95"/>
      <c r="AU1270" s="95"/>
      <c r="AV1270" s="96"/>
      <c r="AW1270" s="3"/>
      <c r="AX1270" s="97"/>
      <c r="AY1270" s="98"/>
      <c r="AZ1270" s="98"/>
      <c r="BA1270" s="98"/>
      <c r="BB1270" s="89"/>
      <c r="BC1270" s="99">
        <v>-1.0474614167287699</v>
      </c>
      <c r="BD1270" s="86">
        <v>43997</v>
      </c>
      <c r="BE1270" s="86">
        <v>44025</v>
      </c>
      <c r="BF1270" s="95"/>
      <c r="BG1270" s="86"/>
      <c r="BH1270" s="3"/>
    </row>
    <row r="1271" spans="1:60" x14ac:dyDescent="0.25">
      <c r="A1271" s="3"/>
      <c r="B1271" s="81" t="s">
        <v>326</v>
      </c>
      <c r="C1271" s="81" t="s">
        <v>5745</v>
      </c>
      <c r="D1271" s="81" t="s">
        <v>875</v>
      </c>
      <c r="E1271" s="82" t="s">
        <v>1162</v>
      </c>
      <c r="F1271" s="82" t="s">
        <v>1098</v>
      </c>
      <c r="G1271" s="83" t="s">
        <v>1121</v>
      </c>
      <c r="H1271" s="84" t="s">
        <v>1138</v>
      </c>
      <c r="I1271" s="85" t="s">
        <v>3480</v>
      </c>
      <c r="J1271" s="85" t="s">
        <v>5746</v>
      </c>
      <c r="K1271" s="3"/>
      <c r="L1271" s="86">
        <v>44029</v>
      </c>
      <c r="M1271" s="87">
        <v>1058.2205999996499</v>
      </c>
      <c r="N1271" s="88">
        <v>1058.2205999996499</v>
      </c>
      <c r="O1271" s="88">
        <v>1194.05430000089</v>
      </c>
      <c r="P1271" s="89">
        <f t="shared" si="19"/>
        <v>0.88624160559436971</v>
      </c>
      <c r="Q1271" s="86">
        <v>43935</v>
      </c>
      <c r="R1271" s="90">
        <v>2229.2669999999998</v>
      </c>
      <c r="S1271" s="90">
        <v>27994.0479903259</v>
      </c>
      <c r="T1271" s="3"/>
      <c r="U1271" s="91">
        <v>0</v>
      </c>
      <c r="V1271" s="92">
        <v>1.17277461013146</v>
      </c>
      <c r="W1271" s="91">
        <v>9.4498318503610803E-8</v>
      </c>
      <c r="X1271" s="92">
        <v>8.5190657046041503E-3</v>
      </c>
      <c r="Y1271" s="91">
        <v>-2.52983664622661E-2</v>
      </c>
      <c r="Z1271" s="92">
        <v>15.6203192626126</v>
      </c>
      <c r="AA1271" s="91">
        <v>-1.54608343491418E-2</v>
      </c>
      <c r="AB1271" s="92">
        <v>19.351944925874701</v>
      </c>
      <c r="AC1271" s="91">
        <v>-5.7371476505068096E-3</v>
      </c>
      <c r="AD1271" s="92">
        <v>24.774481187341699</v>
      </c>
      <c r="AE1271" s="91">
        <v>9.8472986392152996E-3</v>
      </c>
      <c r="AF1271" s="93">
        <v>21.8241395586228</v>
      </c>
      <c r="AG1271" s="91">
        <v>0</v>
      </c>
      <c r="AH1271" s="92">
        <v>-0.90622995212470403</v>
      </c>
      <c r="AI1271" s="91">
        <v>-2.3168511228504898E-2</v>
      </c>
      <c r="AJ1271" s="92">
        <v>12.1665245570621</v>
      </c>
      <c r="AK1271" s="91">
        <v>5.8100717187698998E-2</v>
      </c>
      <c r="AL1271" s="91">
        <v>1.28457823175268E-2</v>
      </c>
      <c r="AM1271" s="92">
        <v>4.07047988719569</v>
      </c>
      <c r="AN1271" s="3"/>
      <c r="AO1271" s="94">
        <v>1.4783267157326901E-2</v>
      </c>
      <c r="AP1271" s="94">
        <v>-0.11343386699270901</v>
      </c>
      <c r="AQ1271" s="94">
        <v>3.9663303954512202E-2</v>
      </c>
      <c r="AR1271" s="94">
        <v>-6.5473341916003805E-2</v>
      </c>
      <c r="AS1271" s="95">
        <v>8</v>
      </c>
      <c r="AT1271" s="95">
        <v>2</v>
      </c>
      <c r="AU1271" s="95">
        <v>7</v>
      </c>
      <c r="AV1271" s="96">
        <v>5</v>
      </c>
      <c r="AW1271" s="3"/>
      <c r="AX1271" s="97">
        <v>0.12107816167787</v>
      </c>
      <c r="AY1271" s="98">
        <v>-0.35150562320814099</v>
      </c>
      <c r="AZ1271" s="98">
        <v>0.47942254121198902</v>
      </c>
      <c r="BA1271" s="98">
        <v>-0.37145071715394801</v>
      </c>
      <c r="BB1271" s="89">
        <v>1.1824806532076799E-2</v>
      </c>
      <c r="BC1271" s="99">
        <v>-11.402948760427501</v>
      </c>
      <c r="BD1271" s="86">
        <v>43935</v>
      </c>
      <c r="BE1271" s="86">
        <v>43943</v>
      </c>
      <c r="BF1271" s="95"/>
      <c r="BG1271" s="86"/>
      <c r="BH1271" s="3"/>
    </row>
    <row r="1272" spans="1:60" x14ac:dyDescent="0.25">
      <c r="A1272" s="3"/>
      <c r="B1272" s="81" t="s">
        <v>327</v>
      </c>
      <c r="C1272" s="81" t="s">
        <v>5747</v>
      </c>
      <c r="D1272" s="81" t="s">
        <v>875</v>
      </c>
      <c r="E1272" s="82" t="s">
        <v>1163</v>
      </c>
      <c r="F1272" s="82" t="s">
        <v>1098</v>
      </c>
      <c r="G1272" s="83" t="s">
        <v>1121</v>
      </c>
      <c r="H1272" s="84" t="s">
        <v>1138</v>
      </c>
      <c r="I1272" s="85" t="s">
        <v>3480</v>
      </c>
      <c r="J1272" s="85" t="s">
        <v>5748</v>
      </c>
      <c r="K1272" s="3"/>
      <c r="L1272" s="86">
        <v>44029</v>
      </c>
      <c r="M1272" s="87">
        <v>1080.5286999996799</v>
      </c>
      <c r="N1272" s="88">
        <v>1080.5286999996799</v>
      </c>
      <c r="O1272" s="88">
        <v>1080.5286999996799</v>
      </c>
      <c r="P1272" s="89">
        <f t="shared" si="19"/>
        <v>1</v>
      </c>
      <c r="Q1272" s="86">
        <v>44029</v>
      </c>
      <c r="R1272" s="90">
        <v>0</v>
      </c>
      <c r="S1272" s="90">
        <v>0</v>
      </c>
      <c r="T1272" s="3"/>
      <c r="U1272" s="91">
        <v>0</v>
      </c>
      <c r="V1272" s="92">
        <v>1.17277461013146</v>
      </c>
      <c r="W1272" s="91">
        <v>0</v>
      </c>
      <c r="X1272" s="92">
        <v>8.5096158727537806E-3</v>
      </c>
      <c r="Y1272" s="91">
        <v>0</v>
      </c>
      <c r="Z1272" s="92">
        <v>18.1501559088356</v>
      </c>
      <c r="AA1272" s="91">
        <v>0</v>
      </c>
      <c r="AB1272" s="92">
        <v>20.8980283607962</v>
      </c>
      <c r="AC1272" s="91">
        <v>1.3209538450610099E-2</v>
      </c>
      <c r="AD1272" s="92">
        <v>26.669149797467998</v>
      </c>
      <c r="AE1272" s="91">
        <v>3.03169258404523E-2</v>
      </c>
      <c r="AF1272" s="93">
        <v>23.871102278732</v>
      </c>
      <c r="AG1272" s="91">
        <v>0</v>
      </c>
      <c r="AH1272" s="92">
        <v>-0.90622995212470403</v>
      </c>
      <c r="AI1272" s="91">
        <v>0</v>
      </c>
      <c r="AJ1272" s="92">
        <v>14.483375679905301</v>
      </c>
      <c r="AK1272" s="91">
        <v>8.0528700000286293E-2</v>
      </c>
      <c r="AL1272" s="91">
        <v>1.7722737196891099E-2</v>
      </c>
      <c r="AM1272" s="92">
        <v>6.9244889436959101</v>
      </c>
      <c r="AN1272" s="3"/>
      <c r="AO1272" s="94">
        <v>0</v>
      </c>
      <c r="AP1272" s="94">
        <v>0</v>
      </c>
      <c r="AQ1272" s="94">
        <v>0</v>
      </c>
      <c r="AR1272" s="94">
        <v>0</v>
      </c>
      <c r="AS1272" s="95">
        <v>0</v>
      </c>
      <c r="AT1272" s="95">
        <v>0</v>
      </c>
      <c r="AU1272" s="95">
        <v>7</v>
      </c>
      <c r="AV1272" s="96">
        <v>5</v>
      </c>
      <c r="AW1272" s="3"/>
      <c r="AX1272" s="97">
        <v>0</v>
      </c>
      <c r="AY1272" s="98">
        <v>-113.07365610974399</v>
      </c>
      <c r="AZ1272" s="98">
        <v>0.54787164163735702</v>
      </c>
      <c r="BA1272" s="98">
        <v>-15.957369743191499</v>
      </c>
      <c r="BB1272" s="89">
        <v>0</v>
      </c>
      <c r="BC1272" s="99">
        <v>0</v>
      </c>
      <c r="BD1272" s="86">
        <v>43664</v>
      </c>
      <c r="BE1272" s="86"/>
      <c r="BF1272" s="95"/>
      <c r="BG1272" s="86"/>
      <c r="BH1272" s="3"/>
    </row>
    <row r="1273" spans="1:60" x14ac:dyDescent="0.25">
      <c r="A1273" s="3"/>
      <c r="B1273" s="81" t="s">
        <v>328</v>
      </c>
      <c r="C1273" s="81" t="s">
        <v>5749</v>
      </c>
      <c r="D1273" s="81" t="s">
        <v>875</v>
      </c>
      <c r="E1273" s="82" t="s">
        <v>1164</v>
      </c>
      <c r="F1273" s="82" t="s">
        <v>1098</v>
      </c>
      <c r="G1273" s="83" t="s">
        <v>1121</v>
      </c>
      <c r="H1273" s="84" t="s">
        <v>1138</v>
      </c>
      <c r="I1273" s="85" t="s">
        <v>3480</v>
      </c>
      <c r="J1273" s="85" t="s">
        <v>5750</v>
      </c>
      <c r="K1273" s="3"/>
      <c r="L1273" s="86">
        <v>44029</v>
      </c>
      <c r="M1273" s="87">
        <v>1058.55220000073</v>
      </c>
      <c r="N1273" s="88">
        <v>1058.55220000073</v>
      </c>
      <c r="O1273" s="88">
        <v>1194.1099999994001</v>
      </c>
      <c r="P1273" s="89">
        <f t="shared" si="19"/>
        <v>0.88647796266781265</v>
      </c>
      <c r="Q1273" s="86">
        <v>43935</v>
      </c>
      <c r="R1273" s="90">
        <v>0</v>
      </c>
      <c r="S1273" s="90">
        <v>175019.050729004</v>
      </c>
      <c r="T1273" s="3"/>
      <c r="U1273" s="91">
        <v>0</v>
      </c>
      <c r="V1273" s="92">
        <v>1.17277461013146</v>
      </c>
      <c r="W1273" s="91">
        <v>0</v>
      </c>
      <c r="X1273" s="92">
        <v>8.5096158727537806E-3</v>
      </c>
      <c r="Y1273" s="91">
        <v>-2.3785265111655501E-2</v>
      </c>
      <c r="Z1273" s="92">
        <v>15.771629397670001</v>
      </c>
      <c r="AA1273" s="91">
        <v>-1.2471169729906299E-2</v>
      </c>
      <c r="AB1273" s="92">
        <v>19.650911387812801</v>
      </c>
      <c r="AC1273" s="91">
        <v>2.52105906838551E-4</v>
      </c>
      <c r="AD1273" s="92">
        <v>25.3734065430763</v>
      </c>
      <c r="AE1273" s="91">
        <v>1.8956762942252701E-2</v>
      </c>
      <c r="AF1273" s="93">
        <v>22.735085988912001</v>
      </c>
      <c r="AG1273" s="91">
        <v>0</v>
      </c>
      <c r="AH1273" s="92">
        <v>-0.90622995212470403</v>
      </c>
      <c r="AI1273" s="91">
        <v>-2.1516425926165501E-2</v>
      </c>
      <c r="AJ1273" s="92">
        <v>12.331733087296</v>
      </c>
      <c r="AK1273" s="91">
        <v>5.8552200000121998E-2</v>
      </c>
      <c r="AL1273" s="91">
        <v>1.3403174261839E-2</v>
      </c>
      <c r="AM1273" s="92">
        <v>4.1905583089828697</v>
      </c>
      <c r="AN1273" s="3"/>
      <c r="AO1273" s="94">
        <v>1.48317559342104E-2</v>
      </c>
      <c r="AP1273" s="94">
        <v>-0.113434748952423</v>
      </c>
      <c r="AQ1273" s="94">
        <v>4.04178739026975E-2</v>
      </c>
      <c r="AR1273" s="94">
        <v>-6.5029242781747598E-2</v>
      </c>
      <c r="AS1273" s="95">
        <v>8</v>
      </c>
      <c r="AT1273" s="95">
        <v>1</v>
      </c>
      <c r="AU1273" s="95">
        <v>7</v>
      </c>
      <c r="AV1273" s="96">
        <v>5</v>
      </c>
      <c r="AW1273" s="3"/>
      <c r="AX1273" s="97">
        <v>0.12110620634019099</v>
      </c>
      <c r="AY1273" s="98">
        <v>-0.32669164466688</v>
      </c>
      <c r="AZ1273" s="98">
        <v>0.48909100136825101</v>
      </c>
      <c r="BA1273" s="98">
        <v>-0.34532321455253601</v>
      </c>
      <c r="BB1273" s="89">
        <v>1.18278069623557E-2</v>
      </c>
      <c r="BC1273" s="99">
        <v>-11.3786669569963</v>
      </c>
      <c r="BD1273" s="86">
        <v>43935</v>
      </c>
      <c r="BE1273" s="86">
        <v>43943</v>
      </c>
      <c r="BF1273" s="95"/>
      <c r="BG1273" s="86"/>
      <c r="BH1273" s="3"/>
    </row>
    <row r="1274" spans="1:60" x14ac:dyDescent="0.25">
      <c r="A1274" s="3"/>
      <c r="B1274" s="81" t="s">
        <v>329</v>
      </c>
      <c r="C1274" s="81" t="s">
        <v>5751</v>
      </c>
      <c r="D1274" s="81" t="s">
        <v>875</v>
      </c>
      <c r="E1274" s="82" t="s">
        <v>1165</v>
      </c>
      <c r="F1274" s="82" t="s">
        <v>1098</v>
      </c>
      <c r="G1274" s="83" t="s">
        <v>1121</v>
      </c>
      <c r="H1274" s="84" t="s">
        <v>1138</v>
      </c>
      <c r="I1274" s="85" t="s">
        <v>3480</v>
      </c>
      <c r="J1274" s="85" t="s">
        <v>5752</v>
      </c>
      <c r="K1274" s="3"/>
      <c r="L1274" s="86">
        <v>44029</v>
      </c>
      <c r="M1274" s="87">
        <v>1082.21000000089</v>
      </c>
      <c r="N1274" s="88">
        <v>1082.21000000089</v>
      </c>
      <c r="O1274" s="88">
        <v>1220.6505999993501</v>
      </c>
      <c r="P1274" s="89">
        <f t="shared" si="19"/>
        <v>0.88658458038808663</v>
      </c>
      <c r="Q1274" s="86">
        <v>43935</v>
      </c>
      <c r="R1274" s="90">
        <v>0</v>
      </c>
      <c r="S1274" s="90">
        <v>6858.81541150665</v>
      </c>
      <c r="T1274" s="3"/>
      <c r="U1274" s="91">
        <v>0</v>
      </c>
      <c r="V1274" s="92">
        <v>1.17277461013146</v>
      </c>
      <c r="W1274" s="91">
        <v>0</v>
      </c>
      <c r="X1274" s="92">
        <v>8.5096158727537806E-3</v>
      </c>
      <c r="Y1274" s="91">
        <v>-2.08989371121788E-2</v>
      </c>
      <c r="Z1274" s="92">
        <v>16.0602621976286</v>
      </c>
      <c r="AA1274" s="91">
        <v>-6.7802088778989899E-3</v>
      </c>
      <c r="AB1274" s="92">
        <v>20.2200074730208</v>
      </c>
      <c r="AC1274" s="91">
        <v>7.2143316847359503E-3</v>
      </c>
      <c r="AD1274" s="92">
        <v>26.069629120873302</v>
      </c>
      <c r="AE1274" s="91">
        <v>2.7271909206319798E-2</v>
      </c>
      <c r="AF1274" s="93">
        <v>23.5666006153333</v>
      </c>
      <c r="AG1274" s="91">
        <v>0</v>
      </c>
      <c r="AH1274" s="92">
        <v>-0.90622995212470403</v>
      </c>
      <c r="AI1274" s="91">
        <v>-1.8087813095917199E-2</v>
      </c>
      <c r="AJ1274" s="92">
        <v>12.674594370313599</v>
      </c>
      <c r="AK1274" s="91">
        <v>8.2075065240205705E-2</v>
      </c>
      <c r="AL1274" s="91">
        <v>1.7987574992730501E-2</v>
      </c>
      <c r="AM1274" s="92">
        <v>6.4679146924463602</v>
      </c>
      <c r="AN1274" s="3"/>
      <c r="AO1274" s="94">
        <v>1.4954569973269801E-2</v>
      </c>
      <c r="AP1274" s="94">
        <v>-0.11344482519693</v>
      </c>
      <c r="AQ1274" s="94">
        <v>4.1144597053062198E-2</v>
      </c>
      <c r="AR1274" s="94">
        <v>-6.4679308618942694E-2</v>
      </c>
      <c r="AS1274" s="95">
        <v>8</v>
      </c>
      <c r="AT1274" s="95">
        <v>1</v>
      </c>
      <c r="AU1274" s="95">
        <v>7</v>
      </c>
      <c r="AV1274" s="96">
        <v>5</v>
      </c>
      <c r="AW1274" s="3"/>
      <c r="AX1274" s="97">
        <v>0.12116664652188799</v>
      </c>
      <c r="AY1274" s="98">
        <v>-0.280309673193187</v>
      </c>
      <c r="AZ1274" s="98">
        <v>0.50738077942423798</v>
      </c>
      <c r="BA1274" s="98">
        <v>-0.29642768819530801</v>
      </c>
      <c r="BB1274" s="89">
        <v>1.1834151597940899E-2</v>
      </c>
      <c r="BC1274" s="99">
        <v>-11.367462564579901</v>
      </c>
      <c r="BD1274" s="86">
        <v>43935</v>
      </c>
      <c r="BE1274" s="86">
        <v>43943</v>
      </c>
      <c r="BF1274" s="95"/>
      <c r="BG1274" s="86"/>
      <c r="BH1274" s="3"/>
    </row>
    <row r="1275" spans="1:60" x14ac:dyDescent="0.25">
      <c r="A1275" s="3"/>
      <c r="B1275" s="81" t="s">
        <v>330</v>
      </c>
      <c r="C1275" s="81" t="s">
        <v>5753</v>
      </c>
      <c r="D1275" s="81" t="s">
        <v>875</v>
      </c>
      <c r="E1275" s="82" t="s">
        <v>1166</v>
      </c>
      <c r="F1275" s="82" t="s">
        <v>1098</v>
      </c>
      <c r="G1275" s="83" t="s">
        <v>1121</v>
      </c>
      <c r="H1275" s="84" t="s">
        <v>1138</v>
      </c>
      <c r="I1275" s="85" t="s">
        <v>3480</v>
      </c>
      <c r="J1275" s="85" t="s">
        <v>5754</v>
      </c>
      <c r="K1275" s="3"/>
      <c r="L1275" s="86">
        <v>44029</v>
      </c>
      <c r="M1275" s="87">
        <v>1077.9833000004301</v>
      </c>
      <c r="N1275" s="88">
        <v>1077.9833000004301</v>
      </c>
      <c r="O1275" s="88">
        <v>1216.2117999996999</v>
      </c>
      <c r="P1275" s="89">
        <f t="shared" si="19"/>
        <v>0.88634504286235016</v>
      </c>
      <c r="Q1275" s="86">
        <v>43935</v>
      </c>
      <c r="R1275" s="90">
        <v>342.77</v>
      </c>
      <c r="S1275" s="90">
        <v>193699.83265063501</v>
      </c>
      <c r="T1275" s="3"/>
      <c r="U1275" s="91">
        <v>0</v>
      </c>
      <c r="V1275" s="92">
        <v>1.17277461013146</v>
      </c>
      <c r="W1275" s="91">
        <v>0</v>
      </c>
      <c r="X1275" s="92">
        <v>8.5096158727537806E-3</v>
      </c>
      <c r="Y1275" s="91">
        <v>-2.3858870624280801E-2</v>
      </c>
      <c r="Z1275" s="92">
        <v>15.764268846411101</v>
      </c>
      <c r="AA1275" s="91">
        <v>-1.13118499129996E-2</v>
      </c>
      <c r="AB1275" s="92">
        <v>19.766843369492602</v>
      </c>
      <c r="AC1275" s="91">
        <v>3.81305880546279E-3</v>
      </c>
      <c r="AD1275" s="92">
        <v>25.729501832945999</v>
      </c>
      <c r="AE1275" s="91">
        <v>2.50219532099436E-2</v>
      </c>
      <c r="AF1275" s="93">
        <v>23.3416050156811</v>
      </c>
      <c r="AG1275" s="91">
        <v>0</v>
      </c>
      <c r="AH1275" s="92">
        <v>-0.90622995212470403</v>
      </c>
      <c r="AI1275" s="91">
        <v>-2.1462261218403E-2</v>
      </c>
      <c r="AJ1275" s="92">
        <v>12.337149558065001</v>
      </c>
      <c r="AK1275" s="91">
        <v>7.7519858708910802E-2</v>
      </c>
      <c r="AL1275" s="91">
        <v>1.70174503309681E-2</v>
      </c>
      <c r="AM1275" s="92">
        <v>6.0123940393168596</v>
      </c>
      <c r="AN1275" s="3"/>
      <c r="AO1275" s="94">
        <v>1.4827231718300001E-2</v>
      </c>
      <c r="AP1275" s="94">
        <v>-0.11341990501387</v>
      </c>
      <c r="AQ1275" s="94">
        <v>4.0163458052120397E-2</v>
      </c>
      <c r="AR1275" s="94">
        <v>-6.5176099529708195E-2</v>
      </c>
      <c r="AS1275" s="95">
        <v>8</v>
      </c>
      <c r="AT1275" s="95">
        <v>1</v>
      </c>
      <c r="AU1275" s="95">
        <v>7</v>
      </c>
      <c r="AV1275" s="96">
        <v>5</v>
      </c>
      <c r="AW1275" s="3"/>
      <c r="AX1275" s="97">
        <v>0.121088577882329</v>
      </c>
      <c r="AY1275" s="98">
        <v>-0.31802554743080702</v>
      </c>
      <c r="AZ1275" s="98">
        <v>0.49255347890130002</v>
      </c>
      <c r="BA1275" s="98">
        <v>-0.33615848816907601</v>
      </c>
      <c r="BB1275" s="89">
        <v>1.18261458542838E-2</v>
      </c>
      <c r="BC1275" s="99">
        <v>-11.3926538123487</v>
      </c>
      <c r="BD1275" s="86">
        <v>43935</v>
      </c>
      <c r="BE1275" s="86">
        <v>43943</v>
      </c>
      <c r="BF1275" s="95"/>
      <c r="BG1275" s="86"/>
      <c r="BH1275" s="3"/>
    </row>
    <row r="1276" spans="1:60" x14ac:dyDescent="0.25">
      <c r="A1276" s="3"/>
      <c r="B1276" s="81" t="s">
        <v>331</v>
      </c>
      <c r="C1276" s="81" t="s">
        <v>5755</v>
      </c>
      <c r="D1276" s="81" t="s">
        <v>875</v>
      </c>
      <c r="E1276" s="82" t="s">
        <v>1167</v>
      </c>
      <c r="F1276" s="82" t="s">
        <v>1098</v>
      </c>
      <c r="G1276" s="83" t="s">
        <v>1121</v>
      </c>
      <c r="H1276" s="84" t="s">
        <v>1138</v>
      </c>
      <c r="I1276" s="85" t="s">
        <v>3480</v>
      </c>
      <c r="J1276" s="85" t="s">
        <v>5756</v>
      </c>
      <c r="K1276" s="3"/>
      <c r="L1276" s="86">
        <v>44029</v>
      </c>
      <c r="M1276" s="87">
        <v>1067.5565000008801</v>
      </c>
      <c r="N1276" s="88">
        <v>1067.5565000008801</v>
      </c>
      <c r="O1276" s="88">
        <v>1067.5565000008801</v>
      </c>
      <c r="P1276" s="89">
        <f t="shared" si="19"/>
        <v>1</v>
      </c>
      <c r="Q1276" s="86">
        <v>44029</v>
      </c>
      <c r="R1276" s="90">
        <v>0</v>
      </c>
      <c r="S1276" s="90">
        <v>0</v>
      </c>
      <c r="T1276" s="3"/>
      <c r="U1276" s="91">
        <v>0</v>
      </c>
      <c r="V1276" s="92">
        <v>1.17277461013146</v>
      </c>
      <c r="W1276" s="91">
        <v>0</v>
      </c>
      <c r="X1276" s="92">
        <v>8.5096158727537806E-3</v>
      </c>
      <c r="Y1276" s="91">
        <v>0</v>
      </c>
      <c r="Z1276" s="92">
        <v>18.1501559088356</v>
      </c>
      <c r="AA1276" s="91">
        <v>0</v>
      </c>
      <c r="AB1276" s="92">
        <v>20.8980283607962</v>
      </c>
      <c r="AC1276" s="91">
        <v>0</v>
      </c>
      <c r="AD1276" s="92">
        <v>25.348195952392398</v>
      </c>
      <c r="AE1276" s="91">
        <v>3.2384797668782998E-3</v>
      </c>
      <c r="AF1276" s="93">
        <v>21.163257671374598</v>
      </c>
      <c r="AG1276" s="91">
        <v>0</v>
      </c>
      <c r="AH1276" s="92">
        <v>-0.90622995212470403</v>
      </c>
      <c r="AI1276" s="91">
        <v>0</v>
      </c>
      <c r="AJ1276" s="92">
        <v>14.483375679905301</v>
      </c>
      <c r="AK1276" s="91">
        <v>6.7040265919786193E-2</v>
      </c>
      <c r="AL1276" s="91">
        <v>1.4773495269764699E-2</v>
      </c>
      <c r="AM1276" s="92">
        <v>4.9644347604043997</v>
      </c>
      <c r="AN1276" s="3"/>
      <c r="AO1276" s="94">
        <v>0</v>
      </c>
      <c r="AP1276" s="94">
        <v>0</v>
      </c>
      <c r="AQ1276" s="94">
        <v>0</v>
      </c>
      <c r="AR1276" s="94">
        <v>0</v>
      </c>
      <c r="AS1276" s="95">
        <v>0</v>
      </c>
      <c r="AT1276" s="95">
        <v>0</v>
      </c>
      <c r="AU1276" s="95">
        <v>7</v>
      </c>
      <c r="AV1276" s="96">
        <v>5</v>
      </c>
      <c r="AW1276" s="3"/>
      <c r="AX1276" s="97">
        <v>0</v>
      </c>
      <c r="AY1276" s="98">
        <v>-113.07365610974399</v>
      </c>
      <c r="AZ1276" s="98">
        <v>0.54787164163735702</v>
      </c>
      <c r="BA1276" s="98">
        <v>-15.957369743191499</v>
      </c>
      <c r="BB1276" s="89">
        <v>0</v>
      </c>
      <c r="BC1276" s="99">
        <v>0</v>
      </c>
      <c r="BD1276" s="86">
        <v>43664</v>
      </c>
      <c r="BE1276" s="86"/>
      <c r="BF1276" s="95"/>
      <c r="BG1276" s="86"/>
      <c r="BH1276" s="3"/>
    </row>
    <row r="1277" spans="1:60" x14ac:dyDescent="0.25">
      <c r="A1277" s="3"/>
      <c r="B1277" s="81" t="s">
        <v>2208</v>
      </c>
      <c r="C1277" s="81" t="s">
        <v>5757</v>
      </c>
      <c r="D1277" s="81" t="s">
        <v>876</v>
      </c>
      <c r="E1277" s="82" t="s">
        <v>1160</v>
      </c>
      <c r="F1277" s="82" t="s">
        <v>1104</v>
      </c>
      <c r="G1277" s="83" t="s">
        <v>1120</v>
      </c>
      <c r="H1277" s="84" t="s">
        <v>1128</v>
      </c>
      <c r="I1277" s="85" t="s">
        <v>3480</v>
      </c>
      <c r="J1277" s="85" t="s">
        <v>5758</v>
      </c>
      <c r="K1277" s="3"/>
      <c r="L1277" s="86">
        <v>44029</v>
      </c>
      <c r="M1277" s="87">
        <v>2705.1475999988602</v>
      </c>
      <c r="N1277" s="88">
        <v>2705.1475999988602</v>
      </c>
      <c r="O1277" s="88">
        <v>3633.4235999993998</v>
      </c>
      <c r="P1277" s="89">
        <f t="shared" si="19"/>
        <v>0.74451753987597458</v>
      </c>
      <c r="Q1277" s="86">
        <v>43756</v>
      </c>
      <c r="R1277" s="90">
        <v>86781135.008000001</v>
      </c>
      <c r="S1277" s="90">
        <v>96910532.359125003</v>
      </c>
      <c r="T1277" s="3"/>
      <c r="U1277" s="91">
        <v>-1.17306468873721E-2</v>
      </c>
      <c r="V1277" s="92">
        <v>-2.9007860575802603E-4</v>
      </c>
      <c r="W1277" s="91">
        <v>-3.6845775412075498E-4</v>
      </c>
      <c r="X1277" s="92">
        <v>-2.8336159539321702E-2</v>
      </c>
      <c r="Y1277" s="91">
        <v>-0.209918997312489</v>
      </c>
      <c r="Z1277" s="92">
        <v>-2.8417438224132598</v>
      </c>
      <c r="AA1277" s="91">
        <v>-0.23592216084478401</v>
      </c>
      <c r="AB1277" s="92">
        <v>-2.6941877236822598</v>
      </c>
      <c r="AC1277" s="91">
        <v>-0.30388014051655798</v>
      </c>
      <c r="AD1277" s="92">
        <v>-5.0398180992633597</v>
      </c>
      <c r="AE1277" s="91">
        <v>-0.280972009010729</v>
      </c>
      <c r="AF1277" s="93">
        <v>-7.2577912063861696</v>
      </c>
      <c r="AG1277" s="91">
        <v>9.3075464665162092E-3</v>
      </c>
      <c r="AH1277" s="92">
        <v>2.4524694526917301E-2</v>
      </c>
      <c r="AI1277" s="91">
        <v>-0.174347733673931</v>
      </c>
      <c r="AJ1277" s="92">
        <v>-2.9513976874877699</v>
      </c>
      <c r="AK1277" s="91">
        <v>-0.12218262362337599</v>
      </c>
      <c r="AL1277" s="91">
        <v>-1.8128818338482199E-2</v>
      </c>
      <c r="AM1277" s="92">
        <v>-22.315616152831399</v>
      </c>
      <c r="AN1277" s="3"/>
      <c r="AO1277" s="94">
        <v>7.9691858300066101E-2</v>
      </c>
      <c r="AP1277" s="94">
        <v>-0.140777061189583</v>
      </c>
      <c r="AQ1277" s="94">
        <v>0.13674500767054301</v>
      </c>
      <c r="AR1277" s="94">
        <v>-0.161209092898353</v>
      </c>
      <c r="AS1277" s="95">
        <v>5</v>
      </c>
      <c r="AT1277" s="95">
        <v>7</v>
      </c>
      <c r="AU1277" s="95">
        <v>4</v>
      </c>
      <c r="AV1277" s="96">
        <v>8</v>
      </c>
      <c r="AW1277" s="3"/>
      <c r="AX1277" s="97">
        <v>0.34532844506087701</v>
      </c>
      <c r="AY1277" s="98">
        <v>-0.57508145622614404</v>
      </c>
      <c r="AZ1277" s="98">
        <v>-1.5627043530312199</v>
      </c>
      <c r="BA1277" s="98">
        <v>-0.75924415644385601</v>
      </c>
      <c r="BB1277" s="89">
        <v>3.5043233429241802E-2</v>
      </c>
      <c r="BC1277" s="99">
        <v>-44.618871303624502</v>
      </c>
      <c r="BD1277" s="86">
        <v>43756</v>
      </c>
      <c r="BE1277" s="86">
        <v>43908</v>
      </c>
      <c r="BF1277" s="95"/>
      <c r="BG1277" s="86"/>
      <c r="BH1277" s="3"/>
    </row>
    <row r="1278" spans="1:60" x14ac:dyDescent="0.25">
      <c r="A1278" s="3"/>
      <c r="B1278" s="81" t="s">
        <v>332</v>
      </c>
      <c r="C1278" s="81" t="s">
        <v>5759</v>
      </c>
      <c r="D1278" s="81" t="s">
        <v>877</v>
      </c>
      <c r="E1278" s="82" t="s">
        <v>1161</v>
      </c>
      <c r="F1278" s="82" t="s">
        <v>1100</v>
      </c>
      <c r="G1278" s="83" t="s">
        <v>1124</v>
      </c>
      <c r="H1278" s="84" t="s">
        <v>1157</v>
      </c>
      <c r="I1278" s="85" t="s">
        <v>3651</v>
      </c>
      <c r="J1278" s="85" t="s">
        <v>5760</v>
      </c>
      <c r="K1278" s="3"/>
      <c r="L1278" s="86">
        <v>44029</v>
      </c>
      <c r="M1278" s="87">
        <v>459.34874999988801</v>
      </c>
      <c r="N1278" s="88">
        <v>459.34874999988801</v>
      </c>
      <c r="O1278" s="88">
        <v>591.85910299979196</v>
      </c>
      <c r="P1278" s="89">
        <f t="shared" si="19"/>
        <v>0.7761116584533625</v>
      </c>
      <c r="Q1278" s="86">
        <v>43979</v>
      </c>
      <c r="R1278" s="90">
        <v>2384528.0051250001</v>
      </c>
      <c r="S1278" s="90">
        <v>2147028.1624160199</v>
      </c>
      <c r="T1278" s="3"/>
      <c r="U1278" s="91">
        <v>-1.5823649070625799E-2</v>
      </c>
      <c r="V1278" s="92">
        <v>-0.40959029693112797</v>
      </c>
      <c r="W1278" s="91">
        <v>-0.108574313899298</v>
      </c>
      <c r="X1278" s="92">
        <v>-10.8489217740571</v>
      </c>
      <c r="Y1278" s="91">
        <v>1.2382769789837799E-2</v>
      </c>
      <c r="Z1278" s="92">
        <v>19.388432887819398</v>
      </c>
      <c r="AA1278" s="91">
        <v>-0.14932700184275699</v>
      </c>
      <c r="AB1278" s="92">
        <v>5.96532817652042</v>
      </c>
      <c r="AC1278" s="91">
        <v>-0.10937287255190301</v>
      </c>
      <c r="AD1278" s="92">
        <v>14.4109086972021</v>
      </c>
      <c r="AE1278" s="91"/>
      <c r="AF1278" s="93"/>
      <c r="AG1278" s="91">
        <v>-0.10429934908548601</v>
      </c>
      <c r="AH1278" s="92">
        <v>-11.336164860680601</v>
      </c>
      <c r="AI1278" s="91">
        <v>0.208640593140444</v>
      </c>
      <c r="AJ1278" s="92">
        <v>35.347434993949697</v>
      </c>
      <c r="AK1278" s="91">
        <v>-0.24073331790627001</v>
      </c>
      <c r="AL1278" s="91">
        <v>-0.101121410801134</v>
      </c>
      <c r="AM1278" s="92">
        <v>7.5093279480934099</v>
      </c>
      <c r="AN1278" s="3"/>
      <c r="AO1278" s="94">
        <v>0.147076580038702</v>
      </c>
      <c r="AP1278" s="94">
        <v>-0.26694028872327202</v>
      </c>
      <c r="AQ1278" s="94">
        <v>0.35840789776586501</v>
      </c>
      <c r="AR1278" s="94">
        <v>-0.57757425370800797</v>
      </c>
      <c r="AS1278" s="95">
        <v>7</v>
      </c>
      <c r="AT1278" s="95">
        <v>5</v>
      </c>
      <c r="AU1278" s="95">
        <v>8</v>
      </c>
      <c r="AV1278" s="96">
        <v>4</v>
      </c>
      <c r="AW1278" s="3"/>
      <c r="AX1278" s="97">
        <v>0.615624365808908</v>
      </c>
      <c r="AY1278" s="98">
        <v>3.5294376707213401E-2</v>
      </c>
      <c r="AZ1278" s="98">
        <v>0.32394882694506999</v>
      </c>
      <c r="BA1278" s="98">
        <v>4.7458998186130003E-2</v>
      </c>
      <c r="BB1278" s="89">
        <v>6.0930743421122299E-2</v>
      </c>
      <c r="BC1278" s="99">
        <v>-61.329598018259297</v>
      </c>
      <c r="BD1278" s="86">
        <v>43668</v>
      </c>
      <c r="BE1278" s="86">
        <v>43718</v>
      </c>
      <c r="BF1278" s="95">
        <v>199</v>
      </c>
      <c r="BG1278" s="86">
        <v>43945</v>
      </c>
      <c r="BH1278" s="3"/>
    </row>
    <row r="1279" spans="1:60" x14ac:dyDescent="0.25">
      <c r="A1279" s="3"/>
      <c r="B1279" s="81" t="s">
        <v>333</v>
      </c>
      <c r="C1279" s="81" t="s">
        <v>5761</v>
      </c>
      <c r="D1279" s="81" t="s">
        <v>877</v>
      </c>
      <c r="E1279" s="82" t="s">
        <v>1170</v>
      </c>
      <c r="F1279" s="82" t="s">
        <v>1100</v>
      </c>
      <c r="G1279" s="83" t="s">
        <v>1124</v>
      </c>
      <c r="H1279" s="84" t="s">
        <v>1157</v>
      </c>
      <c r="I1279" s="85" t="s">
        <v>3651</v>
      </c>
      <c r="J1279" s="85" t="s">
        <v>5762</v>
      </c>
      <c r="K1279" s="3"/>
      <c r="L1279" s="86">
        <v>44029</v>
      </c>
      <c r="M1279" s="87">
        <v>474.626250000205</v>
      </c>
      <c r="N1279" s="88">
        <v>474.626250000205</v>
      </c>
      <c r="O1279" s="88">
        <v>611.37273600045603</v>
      </c>
      <c r="P1279" s="89">
        <f t="shared" si="19"/>
        <v>0.77632877956770874</v>
      </c>
      <c r="Q1279" s="86">
        <v>43979</v>
      </c>
      <c r="R1279" s="90">
        <v>17612.721000000001</v>
      </c>
      <c r="S1279" s="90">
        <v>25042.106855407699</v>
      </c>
      <c r="T1279" s="3"/>
      <c r="U1279" s="91">
        <v>-1.5819376489162099E-2</v>
      </c>
      <c r="V1279" s="92">
        <v>-0.40916303878475402</v>
      </c>
      <c r="W1279" s="91">
        <v>-0.108447075650474</v>
      </c>
      <c r="X1279" s="92">
        <v>-10.8361979491747</v>
      </c>
      <c r="Y1279" s="91">
        <v>1.35750252193247E-2</v>
      </c>
      <c r="Z1279" s="92">
        <v>19.507658430782602</v>
      </c>
      <c r="AA1279" s="91">
        <v>-0.14742592807393501</v>
      </c>
      <c r="AB1279" s="92">
        <v>6.1554355534026399</v>
      </c>
      <c r="AC1279" s="91">
        <v>-0.105510776181327</v>
      </c>
      <c r="AD1279" s="92">
        <v>14.7971183342597</v>
      </c>
      <c r="AE1279" s="91"/>
      <c r="AF1279" s="93"/>
      <c r="AG1279" s="91">
        <v>-0.10430855165032001</v>
      </c>
      <c r="AH1279" s="92">
        <v>-11.337085117163999</v>
      </c>
      <c r="AI1279" s="91">
        <v>0.21019049797905601</v>
      </c>
      <c r="AJ1279" s="92">
        <v>35.502425477839999</v>
      </c>
      <c r="AK1279" s="91">
        <v>-0.199323727447481</v>
      </c>
      <c r="AL1279" s="91">
        <v>-8.4951773758803001E-2</v>
      </c>
      <c r="AM1279" s="92">
        <v>9.1068035929056403</v>
      </c>
      <c r="AN1279" s="3"/>
      <c r="AO1279" s="94">
        <v>0.147050360097637</v>
      </c>
      <c r="AP1279" s="94">
        <v>-0.26691646004561298</v>
      </c>
      <c r="AQ1279" s="94">
        <v>0.35833965948608199</v>
      </c>
      <c r="AR1279" s="94">
        <v>-0.57750626815482997</v>
      </c>
      <c r="AS1279" s="95">
        <v>7</v>
      </c>
      <c r="AT1279" s="95">
        <v>5</v>
      </c>
      <c r="AU1279" s="95">
        <v>8</v>
      </c>
      <c r="AV1279" s="96">
        <v>4</v>
      </c>
      <c r="AW1279" s="3"/>
      <c r="AX1279" s="97">
        <v>0.615650574470055</v>
      </c>
      <c r="AY1279" s="98">
        <v>3.8609864153329503E-2</v>
      </c>
      <c r="AZ1279" s="98">
        <v>0.32702034312797001</v>
      </c>
      <c r="BA1279" s="98">
        <v>5.1925815456740999E-2</v>
      </c>
      <c r="BB1279" s="89">
        <v>6.0934373903510301E-2</v>
      </c>
      <c r="BC1279" s="99">
        <v>-61.323598205693997</v>
      </c>
      <c r="BD1279" s="86">
        <v>43668</v>
      </c>
      <c r="BE1279" s="86">
        <v>43718</v>
      </c>
      <c r="BF1279" s="95">
        <v>199</v>
      </c>
      <c r="BG1279" s="86">
        <v>43945</v>
      </c>
      <c r="BH1279" s="3"/>
    </row>
    <row r="1280" spans="1:60" x14ac:dyDescent="0.25">
      <c r="A1280" s="3"/>
      <c r="B1280" s="81" t="s">
        <v>334</v>
      </c>
      <c r="C1280" s="81" t="s">
        <v>5763</v>
      </c>
      <c r="D1280" s="81" t="s">
        <v>877</v>
      </c>
      <c r="E1280" s="82" t="s">
        <v>1165</v>
      </c>
      <c r="F1280" s="82" t="s">
        <v>1100</v>
      </c>
      <c r="G1280" s="83" t="s">
        <v>1124</v>
      </c>
      <c r="H1280" s="84" t="s">
        <v>1157</v>
      </c>
      <c r="I1280" s="85" t="s">
        <v>3651</v>
      </c>
      <c r="J1280" s="85" t="s">
        <v>5764</v>
      </c>
      <c r="K1280" s="3"/>
      <c r="L1280" s="86">
        <v>44029</v>
      </c>
      <c r="M1280" s="87">
        <v>472.89374999981402</v>
      </c>
      <c r="N1280" s="88">
        <v>472.89374999981402</v>
      </c>
      <c r="O1280" s="88">
        <v>608.92332599964004</v>
      </c>
      <c r="P1280" s="89">
        <f t="shared" si="19"/>
        <v>0.77660639658283281</v>
      </c>
      <c r="Q1280" s="86">
        <v>43979</v>
      </c>
      <c r="R1280" s="90">
        <v>23746.983749999999</v>
      </c>
      <c r="S1280" s="90">
        <v>21033.1245365295</v>
      </c>
      <c r="T1280" s="3"/>
      <c r="U1280" s="91">
        <v>-1.5874745341534401E-2</v>
      </c>
      <c r="V1280" s="92">
        <v>-0.41469992402198802</v>
      </c>
      <c r="W1280" s="91">
        <v>-0.10817749995389001</v>
      </c>
      <c r="X1280" s="92">
        <v>-10.8092403795163</v>
      </c>
      <c r="Y1280" s="91">
        <v>1.4903656920068901E-2</v>
      </c>
      <c r="Z1280" s="92">
        <v>19.640521600842501</v>
      </c>
      <c r="AA1280" s="91">
        <v>-0.14511215673061101</v>
      </c>
      <c r="AB1280" s="92">
        <v>6.3868126877350697</v>
      </c>
      <c r="AC1280" s="91">
        <v>-0.100640859767736</v>
      </c>
      <c r="AD1280" s="92">
        <v>15.284109975618801</v>
      </c>
      <c r="AE1280" s="91"/>
      <c r="AF1280" s="93"/>
      <c r="AG1280" s="91">
        <v>-0.10412760031700601</v>
      </c>
      <c r="AH1280" s="92">
        <v>-11.3189899838326</v>
      </c>
      <c r="AI1280" s="91">
        <v>0.21198596404807199</v>
      </c>
      <c r="AJ1280" s="92">
        <v>35.681972084741602</v>
      </c>
      <c r="AK1280" s="91">
        <v>-0.21969878225907499</v>
      </c>
      <c r="AL1280" s="91">
        <v>-9.0502814937353807E-2</v>
      </c>
      <c r="AM1280" s="92">
        <v>8.0088951317593509</v>
      </c>
      <c r="AN1280" s="3"/>
      <c r="AO1280" s="94">
        <v>0.14716747772035901</v>
      </c>
      <c r="AP1280" s="94">
        <v>-0.26689872092712902</v>
      </c>
      <c r="AQ1280" s="94">
        <v>0.35871988329221499</v>
      </c>
      <c r="AR1280" s="94">
        <v>-0.57738533363968603</v>
      </c>
      <c r="AS1280" s="95">
        <v>7</v>
      </c>
      <c r="AT1280" s="95">
        <v>5</v>
      </c>
      <c r="AU1280" s="95">
        <v>8</v>
      </c>
      <c r="AV1280" s="96">
        <v>4</v>
      </c>
      <c r="AW1280" s="3"/>
      <c r="AX1280" s="97">
        <v>0.61553696183196704</v>
      </c>
      <c r="AY1280" s="98">
        <v>4.3326580528400903E-2</v>
      </c>
      <c r="AZ1280" s="98">
        <v>0.33214518321346997</v>
      </c>
      <c r="BA1280" s="98">
        <v>5.82668259348793E-2</v>
      </c>
      <c r="BB1280" s="89">
        <v>6.0922014524185199E-2</v>
      </c>
      <c r="BC1280" s="99">
        <v>-61.302075259853197</v>
      </c>
      <c r="BD1280" s="86">
        <v>43668</v>
      </c>
      <c r="BE1280" s="86">
        <v>43718</v>
      </c>
      <c r="BF1280" s="95">
        <v>199</v>
      </c>
      <c r="BG1280" s="86">
        <v>43945</v>
      </c>
      <c r="BH1280" s="3"/>
    </row>
    <row r="1281" spans="1:60" x14ac:dyDescent="0.25">
      <c r="A1281" s="3"/>
      <c r="B1281" s="81" t="s">
        <v>335</v>
      </c>
      <c r="C1281" s="81" t="s">
        <v>5765</v>
      </c>
      <c r="D1281" s="81" t="s">
        <v>877</v>
      </c>
      <c r="E1281" s="82" t="s">
        <v>1177</v>
      </c>
      <c r="F1281" s="82" t="s">
        <v>1100</v>
      </c>
      <c r="G1281" s="83" t="s">
        <v>1124</v>
      </c>
      <c r="H1281" s="84" t="s">
        <v>1157</v>
      </c>
      <c r="I1281" s="85" t="s">
        <v>3651</v>
      </c>
      <c r="J1281" s="85" t="s">
        <v>5766</v>
      </c>
      <c r="K1281" s="3"/>
      <c r="L1281" s="86">
        <v>44029</v>
      </c>
      <c r="M1281" s="87">
        <v>328.07249999977603</v>
      </c>
      <c r="N1281" s="88">
        <v>328.07249999977603</v>
      </c>
      <c r="O1281" s="88">
        <v>555.026033000089</v>
      </c>
      <c r="P1281" s="89">
        <f t="shared" si="19"/>
        <v>0.59109389558980097</v>
      </c>
      <c r="Q1281" s="86">
        <v>43668</v>
      </c>
      <c r="R1281" s="90">
        <v>0</v>
      </c>
      <c r="S1281" s="90">
        <v>58691.593476074202</v>
      </c>
      <c r="T1281" s="3"/>
      <c r="U1281" s="91">
        <v>-4.6962062333477699E-4</v>
      </c>
      <c r="V1281" s="92">
        <v>1.1258125477979799</v>
      </c>
      <c r="W1281" s="91">
        <v>1.07816711588384E-2</v>
      </c>
      <c r="X1281" s="92">
        <v>1.0866767317566</v>
      </c>
      <c r="Y1281" s="91">
        <v>1.82838522796374E-2</v>
      </c>
      <c r="Z1281" s="92">
        <v>19.978541136806601</v>
      </c>
      <c r="AA1281" s="91">
        <v>-0.39864393967785899</v>
      </c>
      <c r="AB1281" s="92">
        <v>-18.966365606989701</v>
      </c>
      <c r="AC1281" s="91">
        <v>-0.36084891024162102</v>
      </c>
      <c r="AD1281" s="92">
        <v>-10.736695071769599</v>
      </c>
      <c r="AE1281" s="91"/>
      <c r="AF1281" s="93"/>
      <c r="AG1281" s="91">
        <v>-3.5352050565961697E-2</v>
      </c>
      <c r="AH1281" s="92">
        <v>-4.4414350087245102</v>
      </c>
      <c r="AI1281" s="91">
        <v>5.7586419918152401E-2</v>
      </c>
      <c r="AJ1281" s="92">
        <v>20.242017671727801</v>
      </c>
      <c r="AK1281" s="91">
        <v>-0.46172619731340098</v>
      </c>
      <c r="AL1281" s="91">
        <v>-0.210044834676373</v>
      </c>
      <c r="AM1281" s="92">
        <v>-17.3051614528813</v>
      </c>
      <c r="AN1281" s="3"/>
      <c r="AO1281" s="94">
        <v>8.7206696511275397E-2</v>
      </c>
      <c r="AP1281" s="94">
        <v>-0.26687208440300297</v>
      </c>
      <c r="AQ1281" s="94">
        <v>0.14030619269396999</v>
      </c>
      <c r="AR1281" s="94">
        <v>-0.45047795728256501</v>
      </c>
      <c r="AS1281" s="95">
        <v>7</v>
      </c>
      <c r="AT1281" s="95">
        <v>5</v>
      </c>
      <c r="AU1281" s="95">
        <v>6</v>
      </c>
      <c r="AV1281" s="96">
        <v>6</v>
      </c>
      <c r="AW1281" s="3"/>
      <c r="AX1281" s="97">
        <v>0.41418961231305701</v>
      </c>
      <c r="AY1281" s="98">
        <v>-0.96214353029608901</v>
      </c>
      <c r="AZ1281" s="98">
        <v>-0.44798311406293601</v>
      </c>
      <c r="BA1281" s="98">
        <v>-1.0597639929674201</v>
      </c>
      <c r="BB1281" s="89">
        <v>3.8490679744682003E-2</v>
      </c>
      <c r="BC1281" s="99">
        <v>-46.9832259201794</v>
      </c>
      <c r="BD1281" s="86">
        <v>43668</v>
      </c>
      <c r="BE1281" s="86">
        <v>43691</v>
      </c>
      <c r="BF1281" s="95"/>
      <c r="BG1281" s="86"/>
      <c r="BH1281" s="3"/>
    </row>
    <row r="1282" spans="1:60" x14ac:dyDescent="0.25">
      <c r="A1282" s="3"/>
      <c r="B1282" s="81" t="s">
        <v>2209</v>
      </c>
      <c r="C1282" s="81" t="s">
        <v>5767</v>
      </c>
      <c r="D1282" s="81" t="s">
        <v>877</v>
      </c>
      <c r="E1282" s="82" t="s">
        <v>1232</v>
      </c>
      <c r="F1282" s="82" t="s">
        <v>1100</v>
      </c>
      <c r="G1282" s="83" t="s">
        <v>1124</v>
      </c>
      <c r="H1282" s="84" t="s">
        <v>1157</v>
      </c>
      <c r="I1282" s="85" t="s">
        <v>3651</v>
      </c>
      <c r="J1282" s="85" t="s">
        <v>5768</v>
      </c>
      <c r="K1282" s="3"/>
      <c r="L1282" s="86">
        <v>44029</v>
      </c>
      <c r="M1282" s="87">
        <v>469.97999999998098</v>
      </c>
      <c r="N1282" s="88">
        <v>469.97999999998098</v>
      </c>
      <c r="O1282" s="88">
        <v>604.59603499993705</v>
      </c>
      <c r="P1282" s="89">
        <f t="shared" si="19"/>
        <v>0.77734548821516813</v>
      </c>
      <c r="Q1282" s="86">
        <v>43979</v>
      </c>
      <c r="R1282" s="90">
        <v>1675409.2976249999</v>
      </c>
      <c r="S1282" s="90">
        <v>1511378.4005605499</v>
      </c>
      <c r="T1282" s="3"/>
      <c r="U1282" s="91">
        <v>-1.5806417402927798E-2</v>
      </c>
      <c r="V1282" s="92">
        <v>-0.40786713016132098</v>
      </c>
      <c r="W1282" s="91">
        <v>-0.107773256400833</v>
      </c>
      <c r="X1282" s="92">
        <v>-10.7688160242105</v>
      </c>
      <c r="Y1282" s="91">
        <v>1.8454504845067301E-2</v>
      </c>
      <c r="Z1282" s="92">
        <v>19.9956063933496</v>
      </c>
      <c r="AA1282" s="91">
        <v>-0.139063993628079</v>
      </c>
      <c r="AB1282" s="92">
        <v>6.9916289979883004</v>
      </c>
      <c r="AC1282" s="91">
        <v>-8.8416130901314297E-2</v>
      </c>
      <c r="AD1282" s="92">
        <v>16.506582862260998</v>
      </c>
      <c r="AE1282" s="91"/>
      <c r="AF1282" s="93"/>
      <c r="AG1282" s="91">
        <v>-0.10382643801043701</v>
      </c>
      <c r="AH1282" s="92">
        <v>-11.2888737531757</v>
      </c>
      <c r="AI1282" s="91">
        <v>0.21659131728490999</v>
      </c>
      <c r="AJ1282" s="92">
        <v>36.142507408396298</v>
      </c>
      <c r="AK1282" s="91">
        <v>-0.226051873199176</v>
      </c>
      <c r="AL1282" s="91">
        <v>-9.36120240876335E-2</v>
      </c>
      <c r="AM1282" s="92">
        <v>7.03422793594655</v>
      </c>
      <c r="AN1282" s="3"/>
      <c r="AO1282" s="94">
        <v>0.147151888830267</v>
      </c>
      <c r="AP1282" s="94">
        <v>-0.26689806349721001</v>
      </c>
      <c r="AQ1282" s="94">
        <v>0.35963622971205</v>
      </c>
      <c r="AR1282" s="94">
        <v>-0.57713872511405495</v>
      </c>
      <c r="AS1282" s="95">
        <v>7</v>
      </c>
      <c r="AT1282" s="95">
        <v>5</v>
      </c>
      <c r="AU1282" s="95">
        <v>8</v>
      </c>
      <c r="AV1282" s="96">
        <v>4</v>
      </c>
      <c r="AW1282" s="3"/>
      <c r="AX1282" s="97">
        <v>0.61557949112495403</v>
      </c>
      <c r="AY1282" s="98">
        <v>5.5685927917295402E-2</v>
      </c>
      <c r="AZ1282" s="98">
        <v>0.34511013928022299</v>
      </c>
      <c r="BA1282" s="98">
        <v>7.4918334587437102E-2</v>
      </c>
      <c r="BB1282" s="89">
        <v>6.09278668204934E-2</v>
      </c>
      <c r="BC1282" s="99">
        <v>-61.266251444525601</v>
      </c>
      <c r="BD1282" s="86">
        <v>43668</v>
      </c>
      <c r="BE1282" s="86">
        <v>43718</v>
      </c>
      <c r="BF1282" s="95">
        <v>199</v>
      </c>
      <c r="BG1282" s="86">
        <v>43945</v>
      </c>
      <c r="BH1282" s="3"/>
    </row>
    <row r="1283" spans="1:60" x14ac:dyDescent="0.25">
      <c r="A1283" s="3"/>
      <c r="B1283" s="81" t="s">
        <v>2210</v>
      </c>
      <c r="C1283" s="81" t="s">
        <v>5769</v>
      </c>
      <c r="D1283" s="81" t="s">
        <v>878</v>
      </c>
      <c r="E1283" s="82" t="s">
        <v>1161</v>
      </c>
      <c r="F1283" s="82" t="s">
        <v>1100</v>
      </c>
      <c r="G1283" s="83" t="s">
        <v>1121</v>
      </c>
      <c r="H1283" s="84" t="s">
        <v>1129</v>
      </c>
      <c r="I1283" s="85" t="s">
        <v>3651</v>
      </c>
      <c r="J1283" s="85" t="s">
        <v>5770</v>
      </c>
      <c r="K1283" s="3"/>
      <c r="L1283" s="86">
        <v>44029</v>
      </c>
      <c r="M1283" s="87">
        <v>717.17624999955297</v>
      </c>
      <c r="N1283" s="88">
        <v>717.17624999955297</v>
      </c>
      <c r="O1283" s="88">
        <v>794.43341999966697</v>
      </c>
      <c r="P1283" s="89">
        <f t="shared" si="19"/>
        <v>0.90275186308231292</v>
      </c>
      <c r="Q1283" s="86">
        <v>43885</v>
      </c>
      <c r="R1283" s="90">
        <v>3468075.6127499999</v>
      </c>
      <c r="S1283" s="90">
        <v>3674157.9473281298</v>
      </c>
      <c r="T1283" s="3"/>
      <c r="U1283" s="91">
        <v>1.6269193365587901E-2</v>
      </c>
      <c r="V1283" s="92">
        <v>2.79969394669024</v>
      </c>
      <c r="W1283" s="91">
        <v>5.43109242062201E-2</v>
      </c>
      <c r="X1283" s="92">
        <v>5.4396020364947599</v>
      </c>
      <c r="Y1283" s="91">
        <v>-5.27567882818403E-2</v>
      </c>
      <c r="Z1283" s="92">
        <v>12.8744770806516</v>
      </c>
      <c r="AA1283" s="91">
        <v>0.11738099320617</v>
      </c>
      <c r="AB1283" s="92">
        <v>32.6361276814132</v>
      </c>
      <c r="AC1283" s="91">
        <v>8.9405612492555506E-2</v>
      </c>
      <c r="AD1283" s="92">
        <v>34.288757201633402</v>
      </c>
      <c r="AE1283" s="91">
        <v>8.6159722961456298E-2</v>
      </c>
      <c r="AF1283" s="93">
        <v>29.455381990846899</v>
      </c>
      <c r="AG1283" s="91">
        <v>3.4321959446970102E-3</v>
      </c>
      <c r="AH1283" s="92">
        <v>-0.56301035765500296</v>
      </c>
      <c r="AI1283" s="91">
        <v>-3.2502307764843898E-2</v>
      </c>
      <c r="AJ1283" s="92">
        <v>11.233144903424501</v>
      </c>
      <c r="AK1283" s="91">
        <v>0.43737097905424899</v>
      </c>
      <c r="AL1283" s="91">
        <v>5.3104871676623602E-2</v>
      </c>
      <c r="AM1283" s="92">
        <v>37.948400233290201</v>
      </c>
      <c r="AN1283" s="3"/>
      <c r="AO1283" s="94">
        <v>6.0080574305175098E-2</v>
      </c>
      <c r="AP1283" s="94">
        <v>-8.5695872853684699E-2</v>
      </c>
      <c r="AQ1283" s="94">
        <v>0.16005018137016999</v>
      </c>
      <c r="AR1283" s="94">
        <v>-0.135807183052821</v>
      </c>
      <c r="AS1283" s="95">
        <v>8</v>
      </c>
      <c r="AT1283" s="95">
        <v>4</v>
      </c>
      <c r="AU1283" s="95">
        <v>7</v>
      </c>
      <c r="AV1283" s="96">
        <v>5</v>
      </c>
      <c r="AW1283" s="3"/>
      <c r="AX1283" s="97">
        <v>0.23295374031935401</v>
      </c>
      <c r="AY1283" s="98">
        <v>0.44892333552661501</v>
      </c>
      <c r="AZ1283" s="98">
        <v>0.902721837610443</v>
      </c>
      <c r="BA1283" s="98">
        <v>0.61751456627825996</v>
      </c>
      <c r="BB1283" s="89">
        <v>2.3902735662886702E-2</v>
      </c>
      <c r="BC1283" s="99">
        <v>-27.824472313805</v>
      </c>
      <c r="BD1283" s="86">
        <v>43885</v>
      </c>
      <c r="BE1283" s="86">
        <v>43914</v>
      </c>
      <c r="BF1283" s="95"/>
      <c r="BG1283" s="86"/>
      <c r="BH1283" s="3"/>
    </row>
    <row r="1284" spans="1:60" x14ac:dyDescent="0.25">
      <c r="A1284" s="3"/>
      <c r="B1284" s="81" t="s">
        <v>2211</v>
      </c>
      <c r="C1284" s="81" t="s">
        <v>5771</v>
      </c>
      <c r="D1284" s="81" t="s">
        <v>878</v>
      </c>
      <c r="E1284" s="82" t="s">
        <v>1170</v>
      </c>
      <c r="F1284" s="82" t="s">
        <v>1100</v>
      </c>
      <c r="G1284" s="83" t="s">
        <v>1121</v>
      </c>
      <c r="H1284" s="84" t="s">
        <v>1129</v>
      </c>
      <c r="I1284" s="85" t="s">
        <v>3651</v>
      </c>
      <c r="J1284" s="85" t="s">
        <v>5772</v>
      </c>
      <c r="K1284" s="3"/>
      <c r="L1284" s="86">
        <v>44029</v>
      </c>
      <c r="M1284" s="87">
        <v>794.03624999988801</v>
      </c>
      <c r="N1284" s="88">
        <v>794.03624999988801</v>
      </c>
      <c r="O1284" s="88">
        <v>874.36265399958904</v>
      </c>
      <c r="P1284" s="89">
        <f t="shared" si="19"/>
        <v>0.90813147881801137</v>
      </c>
      <c r="Q1284" s="86">
        <v>43885</v>
      </c>
      <c r="R1284" s="90">
        <v>4045946.0580000002</v>
      </c>
      <c r="S1284" s="90">
        <v>3261328.9891367201</v>
      </c>
      <c r="T1284" s="3"/>
      <c r="U1284" s="91">
        <v>1.6363938610083999E-2</v>
      </c>
      <c r="V1284" s="92">
        <v>2.8091684711398601</v>
      </c>
      <c r="W1284" s="91">
        <v>5.5588978797459297E-2</v>
      </c>
      <c r="X1284" s="92">
        <v>5.5674074956186796</v>
      </c>
      <c r="Y1284" s="91">
        <v>-4.5607354290041299E-2</v>
      </c>
      <c r="Z1284" s="92">
        <v>13.589420479838701</v>
      </c>
      <c r="AA1284" s="91">
        <v>0.134337020335806</v>
      </c>
      <c r="AB1284" s="92">
        <v>34.3317303943913</v>
      </c>
      <c r="AC1284" s="91">
        <v>0.12265007918002099</v>
      </c>
      <c r="AD1284" s="92">
        <v>37.613203870423597</v>
      </c>
      <c r="AE1284" s="91">
        <v>0.13630215668861601</v>
      </c>
      <c r="AF1284" s="93">
        <v>34.4696253635339</v>
      </c>
      <c r="AG1284" s="91">
        <v>4.1859667708195004E-3</v>
      </c>
      <c r="AH1284" s="92">
        <v>-0.487633275042754</v>
      </c>
      <c r="AI1284" s="91">
        <v>-2.4547761430767399E-2</v>
      </c>
      <c r="AJ1284" s="92">
        <v>12.0285995368322</v>
      </c>
      <c r="AK1284" s="91">
        <v>0.59141447038739003</v>
      </c>
      <c r="AL1284" s="91">
        <v>6.8506688883644501E-2</v>
      </c>
      <c r="AM1284" s="92">
        <v>53.3527493666043</v>
      </c>
      <c r="AN1284" s="3"/>
      <c r="AO1284" s="94">
        <v>6.0118502278783098E-2</v>
      </c>
      <c r="AP1284" s="94">
        <v>-8.5692228113621205E-2</v>
      </c>
      <c r="AQ1284" s="94">
        <v>0.16153765012131799</v>
      </c>
      <c r="AR1284" s="94">
        <v>-0.13478289743667099</v>
      </c>
      <c r="AS1284" s="95">
        <v>8</v>
      </c>
      <c r="AT1284" s="95">
        <v>4</v>
      </c>
      <c r="AU1284" s="95">
        <v>7</v>
      </c>
      <c r="AV1284" s="96">
        <v>5</v>
      </c>
      <c r="AW1284" s="3"/>
      <c r="AX1284" s="97">
        <v>0.23312618389492901</v>
      </c>
      <c r="AY1284" s="98">
        <v>0.51717187437498102</v>
      </c>
      <c r="AZ1284" s="98">
        <v>0.95112661439725299</v>
      </c>
      <c r="BA1284" s="98">
        <v>0.71304740994219196</v>
      </c>
      <c r="BB1284" s="89">
        <v>2.39216297799794E-2</v>
      </c>
      <c r="BC1284" s="99">
        <v>-27.735572521342</v>
      </c>
      <c r="BD1284" s="86">
        <v>43885</v>
      </c>
      <c r="BE1284" s="86">
        <v>43914</v>
      </c>
      <c r="BF1284" s="95"/>
      <c r="BG1284" s="86"/>
      <c r="BH1284" s="3"/>
    </row>
    <row r="1285" spans="1:60" x14ac:dyDescent="0.25">
      <c r="A1285" s="3"/>
      <c r="B1285" s="81" t="s">
        <v>2212</v>
      </c>
      <c r="C1285" s="81" t="s">
        <v>5773</v>
      </c>
      <c r="D1285" s="81" t="s">
        <v>878</v>
      </c>
      <c r="E1285" s="82" t="s">
        <v>1165</v>
      </c>
      <c r="F1285" s="82" t="s">
        <v>1100</v>
      </c>
      <c r="G1285" s="83" t="s">
        <v>1121</v>
      </c>
      <c r="H1285" s="84" t="s">
        <v>1129</v>
      </c>
      <c r="I1285" s="85" t="s">
        <v>3651</v>
      </c>
      <c r="J1285" s="85" t="s">
        <v>5774</v>
      </c>
      <c r="K1285" s="3"/>
      <c r="L1285" s="86">
        <v>44029</v>
      </c>
      <c r="M1285" s="87">
        <v>796.00499999988801</v>
      </c>
      <c r="N1285" s="88">
        <v>796.00499999988801</v>
      </c>
      <c r="O1285" s="88">
        <v>875.17247399967198</v>
      </c>
      <c r="P1285" s="89">
        <f t="shared" si="19"/>
        <v>0.90954071757081612</v>
      </c>
      <c r="Q1285" s="86">
        <v>43885</v>
      </c>
      <c r="R1285" s="90">
        <v>5124470.8252499998</v>
      </c>
      <c r="S1285" s="90">
        <v>5831999.2500625001</v>
      </c>
      <c r="T1285" s="3"/>
      <c r="U1285" s="91">
        <v>1.63216049440962E-2</v>
      </c>
      <c r="V1285" s="92">
        <v>2.80493510454107</v>
      </c>
      <c r="W1285" s="91">
        <v>5.5909583719767397E-2</v>
      </c>
      <c r="X1285" s="92">
        <v>5.59946798784949</v>
      </c>
      <c r="Y1285" s="91">
        <v>-4.37743237780523E-2</v>
      </c>
      <c r="Z1285" s="92">
        <v>13.772723531030399</v>
      </c>
      <c r="AA1285" s="91">
        <v>0.138807654930133</v>
      </c>
      <c r="AB1285" s="92">
        <v>34.778793853823998</v>
      </c>
      <c r="AC1285" s="91">
        <v>0.13155572750300101</v>
      </c>
      <c r="AD1285" s="92">
        <v>38.503768702677903</v>
      </c>
      <c r="AE1285" s="91">
        <v>0.14657110615371499</v>
      </c>
      <c r="AF1285" s="93">
        <v>35.496520310058301</v>
      </c>
      <c r="AG1285" s="91">
        <v>4.3944656863459403E-3</v>
      </c>
      <c r="AH1285" s="92">
        <v>-0.46678338349011</v>
      </c>
      <c r="AI1285" s="91">
        <v>-2.2486875224785801E-2</v>
      </c>
      <c r="AJ1285" s="92">
        <v>12.234688157434</v>
      </c>
      <c r="AK1285" s="91">
        <v>0.59536025653884295</v>
      </c>
      <c r="AL1285" s="91">
        <v>6.8884113588865106E-2</v>
      </c>
      <c r="AM1285" s="92">
        <v>53.7473279817495</v>
      </c>
      <c r="AN1285" s="3"/>
      <c r="AO1285" s="94">
        <v>6.0158790378409301E-2</v>
      </c>
      <c r="AP1285" s="94">
        <v>-8.5688201569573699E-2</v>
      </c>
      <c r="AQ1285" s="94">
        <v>0.16187566670298101</v>
      </c>
      <c r="AR1285" s="94">
        <v>-0.13450658234156401</v>
      </c>
      <c r="AS1285" s="95">
        <v>8</v>
      </c>
      <c r="AT1285" s="95">
        <v>4</v>
      </c>
      <c r="AU1285" s="95">
        <v>7</v>
      </c>
      <c r="AV1285" s="96">
        <v>5</v>
      </c>
      <c r="AW1285" s="3"/>
      <c r="AX1285" s="97">
        <v>0.23306685284595</v>
      </c>
      <c r="AY1285" s="98">
        <v>0.53410590269595604</v>
      </c>
      <c r="AZ1285" s="98">
        <v>0.96334360286800802</v>
      </c>
      <c r="BA1285" s="98">
        <v>0.73685392988681997</v>
      </c>
      <c r="BB1285" s="89">
        <v>2.3915782333133399E-2</v>
      </c>
      <c r="BC1285" s="99">
        <v>-27.713890942133698</v>
      </c>
      <c r="BD1285" s="86">
        <v>43885</v>
      </c>
      <c r="BE1285" s="86">
        <v>43914</v>
      </c>
      <c r="BF1285" s="95"/>
      <c r="BG1285" s="86"/>
      <c r="BH1285" s="3"/>
    </row>
    <row r="1286" spans="1:60" x14ac:dyDescent="0.25">
      <c r="A1286" s="3"/>
      <c r="B1286" s="81" t="s">
        <v>2213</v>
      </c>
      <c r="C1286" s="81" t="s">
        <v>5775</v>
      </c>
      <c r="D1286" s="81" t="s">
        <v>878</v>
      </c>
      <c r="E1286" s="82" t="s">
        <v>1166</v>
      </c>
      <c r="F1286" s="82" t="s">
        <v>1100</v>
      </c>
      <c r="G1286" s="83" t="s">
        <v>1121</v>
      </c>
      <c r="H1286" s="84" t="s">
        <v>1129</v>
      </c>
      <c r="I1286" s="85" t="s">
        <v>3651</v>
      </c>
      <c r="J1286" s="85" t="s">
        <v>5776</v>
      </c>
      <c r="K1286" s="3"/>
      <c r="L1286" s="86">
        <v>44029</v>
      </c>
      <c r="M1286" s="87">
        <v>684.65249999985099</v>
      </c>
      <c r="N1286" s="88">
        <v>684.65249999985099</v>
      </c>
      <c r="O1286" s="88">
        <v>754.49140200018905</v>
      </c>
      <c r="P1286" s="89">
        <f t="shared" si="19"/>
        <v>0.907435788114759</v>
      </c>
      <c r="Q1286" s="86">
        <v>43910</v>
      </c>
      <c r="R1286" s="90">
        <v>0</v>
      </c>
      <c r="S1286" s="90">
        <v>0</v>
      </c>
      <c r="T1286" s="3"/>
      <c r="U1286" s="91">
        <v>-4.6962062333477699E-4</v>
      </c>
      <c r="V1286" s="92">
        <v>1.1258125477979799</v>
      </c>
      <c r="W1286" s="91">
        <v>1.07816711588384E-2</v>
      </c>
      <c r="X1286" s="92">
        <v>1.0866767317566</v>
      </c>
      <c r="Y1286" s="91">
        <v>1.8283852281456299E-2</v>
      </c>
      <c r="Z1286" s="92">
        <v>19.9785411369812</v>
      </c>
      <c r="AA1286" s="91">
        <v>0.15897450992095399</v>
      </c>
      <c r="AB1286" s="92">
        <v>36.795479352877003</v>
      </c>
      <c r="AC1286" s="91">
        <v>8.3890934856754001E-2</v>
      </c>
      <c r="AD1286" s="92">
        <v>33.737289438082399</v>
      </c>
      <c r="AE1286" s="91">
        <v>0.112535572490742</v>
      </c>
      <c r="AF1286" s="93">
        <v>32.092966943746397</v>
      </c>
      <c r="AG1286" s="91">
        <v>-3.5352050565961697E-2</v>
      </c>
      <c r="AH1286" s="92">
        <v>-4.4414350087245102</v>
      </c>
      <c r="AI1286" s="91">
        <v>5.7586419919971397E-2</v>
      </c>
      <c r="AJ1286" s="92">
        <v>20.242017671902399</v>
      </c>
      <c r="AK1286" s="91">
        <v>0.37218659184174602</v>
      </c>
      <c r="AL1286" s="91">
        <v>4.61576245616016E-2</v>
      </c>
      <c r="AM1286" s="92">
        <v>31.429961512039899</v>
      </c>
      <c r="AN1286" s="3"/>
      <c r="AO1286" s="94">
        <v>3.6556978096996297E-2</v>
      </c>
      <c r="AP1286" s="94">
        <v>-2.37082673384066E-2</v>
      </c>
      <c r="AQ1286" s="94">
        <v>0.140306192692224</v>
      </c>
      <c r="AR1286" s="94">
        <v>-0.100971928765794</v>
      </c>
      <c r="AS1286" s="95">
        <v>8</v>
      </c>
      <c r="AT1286" s="95">
        <v>4</v>
      </c>
      <c r="AU1286" s="95">
        <v>7</v>
      </c>
      <c r="AV1286" s="96">
        <v>5</v>
      </c>
      <c r="AW1286" s="3"/>
      <c r="AX1286" s="97">
        <v>0.13609782192565001</v>
      </c>
      <c r="AY1286" s="98">
        <v>1.0293086800920701</v>
      </c>
      <c r="AZ1286" s="98">
        <v>1.0629262059828799</v>
      </c>
      <c r="BA1286" s="98">
        <v>1.6131432322927099</v>
      </c>
      <c r="BB1286" s="89">
        <v>1.40845535845983E-2</v>
      </c>
      <c r="BC1286" s="99">
        <v>-11.852551767034999</v>
      </c>
      <c r="BD1286" s="86">
        <v>43910</v>
      </c>
      <c r="BE1286" s="86">
        <v>43990</v>
      </c>
      <c r="BF1286" s="95"/>
      <c r="BG1286" s="86"/>
      <c r="BH1286" s="3"/>
    </row>
    <row r="1287" spans="1:60" x14ac:dyDescent="0.25">
      <c r="A1287" s="3"/>
      <c r="B1287" s="81" t="s">
        <v>336</v>
      </c>
      <c r="C1287" s="81" t="s">
        <v>5777</v>
      </c>
      <c r="D1287" s="81" t="s">
        <v>878</v>
      </c>
      <c r="E1287" s="82" t="s">
        <v>1177</v>
      </c>
      <c r="F1287" s="82" t="s">
        <v>1100</v>
      </c>
      <c r="G1287" s="83" t="s">
        <v>1121</v>
      </c>
      <c r="H1287" s="84" t="s">
        <v>1129</v>
      </c>
      <c r="I1287" s="85" t="s">
        <v>3651</v>
      </c>
      <c r="J1287" s="85" t="s">
        <v>5778</v>
      </c>
      <c r="K1287" s="3"/>
      <c r="L1287" s="86">
        <v>44029</v>
      </c>
      <c r="M1287" s="87">
        <v>861.68250000011199</v>
      </c>
      <c r="N1287" s="88">
        <v>861.68250000011199</v>
      </c>
      <c r="O1287" s="88">
        <v>939.87709200009704</v>
      </c>
      <c r="P1287" s="89">
        <f t="shared" ref="P1287:P1350" si="20">IFERROR(N1287/O1287,"")</f>
        <v>0.91680338560695873</v>
      </c>
      <c r="Q1287" s="86">
        <v>43885</v>
      </c>
      <c r="R1287" s="90">
        <v>1352495.34</v>
      </c>
      <c r="S1287" s="90">
        <v>16748701.706812499</v>
      </c>
      <c r="T1287" s="3"/>
      <c r="U1287" s="91">
        <v>1.6342478500519099E-2</v>
      </c>
      <c r="V1287" s="92">
        <v>2.8070224601833602</v>
      </c>
      <c r="W1287" s="91">
        <v>5.76621445761702E-2</v>
      </c>
      <c r="X1287" s="92">
        <v>5.7747240734897796</v>
      </c>
      <c r="Y1287" s="91">
        <v>-3.4064853778545498E-2</v>
      </c>
      <c r="Z1287" s="92">
        <v>14.743670530980999</v>
      </c>
      <c r="AA1287" s="91">
        <v>0.16226735290372701</v>
      </c>
      <c r="AB1287" s="92">
        <v>37.124763651168898</v>
      </c>
      <c r="AC1287" s="91">
        <v>0.17831247034890099</v>
      </c>
      <c r="AD1287" s="92">
        <v>43.179442987311603</v>
      </c>
      <c r="AE1287" s="91">
        <v>0.221714945249842</v>
      </c>
      <c r="AF1287" s="93">
        <v>43.010904219700002</v>
      </c>
      <c r="AG1287" s="91">
        <v>5.2550345426425303E-3</v>
      </c>
      <c r="AH1287" s="92">
        <v>-0.38072649786045099</v>
      </c>
      <c r="AI1287" s="91">
        <v>-1.16065419579172E-2</v>
      </c>
      <c r="AJ1287" s="92">
        <v>13.322721484117199</v>
      </c>
      <c r="AK1287" s="91">
        <v>0.355678010100964</v>
      </c>
      <c r="AL1287" s="91">
        <v>5.9168620633499799E-2</v>
      </c>
      <c r="AM1287" s="92">
        <v>34.347655821184198</v>
      </c>
      <c r="AN1287" s="3"/>
      <c r="AO1287" s="94">
        <v>6.0256918162849601E-2</v>
      </c>
      <c r="AP1287" s="94">
        <v>-8.5645190726645504E-2</v>
      </c>
      <c r="AQ1287" s="94">
        <v>0.16384010538779001</v>
      </c>
      <c r="AR1287" s="94">
        <v>-0.132946351527644</v>
      </c>
      <c r="AS1287" s="95">
        <v>8</v>
      </c>
      <c r="AT1287" s="95">
        <v>4</v>
      </c>
      <c r="AU1287" s="95">
        <v>7</v>
      </c>
      <c r="AV1287" s="96">
        <v>5</v>
      </c>
      <c r="AW1287" s="3"/>
      <c r="AX1287" s="97">
        <v>0.233042796755908</v>
      </c>
      <c r="AY1287" s="98">
        <v>0.62927768136978601</v>
      </c>
      <c r="AZ1287" s="98">
        <v>1.0307494400131001</v>
      </c>
      <c r="BA1287" s="98">
        <v>0.87077072936517697</v>
      </c>
      <c r="BB1287" s="89">
        <v>2.3914996895146E-2</v>
      </c>
      <c r="BC1287" s="99">
        <v>-27.5965307813021</v>
      </c>
      <c r="BD1287" s="86">
        <v>43885</v>
      </c>
      <c r="BE1287" s="86">
        <v>43914</v>
      </c>
      <c r="BF1287" s="95"/>
      <c r="BG1287" s="86"/>
      <c r="BH1287" s="3"/>
    </row>
    <row r="1288" spans="1:60" x14ac:dyDescent="0.25">
      <c r="A1288" s="3"/>
      <c r="B1288" s="81" t="s">
        <v>2214</v>
      </c>
      <c r="C1288" s="81" t="s">
        <v>5779</v>
      </c>
      <c r="D1288" s="81" t="s">
        <v>878</v>
      </c>
      <c r="E1288" s="82" t="s">
        <v>1179</v>
      </c>
      <c r="F1288" s="82" t="s">
        <v>1100</v>
      </c>
      <c r="G1288" s="83" t="s">
        <v>1121</v>
      </c>
      <c r="H1288" s="84" t="s">
        <v>1129</v>
      </c>
      <c r="I1288" s="85" t="s">
        <v>3651</v>
      </c>
      <c r="J1288" s="85" t="s">
        <v>5780</v>
      </c>
      <c r="K1288" s="3"/>
      <c r="L1288" s="86">
        <v>44029</v>
      </c>
      <c r="M1288" s="87">
        <v>714.57749999966495</v>
      </c>
      <c r="N1288" s="88">
        <v>714.57749999966495</v>
      </c>
      <c r="O1288" s="88">
        <v>791.19414000026904</v>
      </c>
      <c r="P1288" s="89">
        <f t="shared" si="20"/>
        <v>0.90316328682543323</v>
      </c>
      <c r="Q1288" s="86">
        <v>43885</v>
      </c>
      <c r="R1288" s="90">
        <v>310914.55237500003</v>
      </c>
      <c r="S1288" s="90">
        <v>228680.77577148401</v>
      </c>
      <c r="T1288" s="3"/>
      <c r="U1288" s="91">
        <v>1.63310917141644E-2</v>
      </c>
      <c r="V1288" s="92">
        <v>2.8058837815478901</v>
      </c>
      <c r="W1288" s="91">
        <v>5.4476073131809202E-2</v>
      </c>
      <c r="X1288" s="92">
        <v>5.45611692905368</v>
      </c>
      <c r="Y1288" s="91">
        <v>-5.2219953267922399E-2</v>
      </c>
      <c r="Z1288" s="92">
        <v>12.928160582043301</v>
      </c>
      <c r="AA1288" s="91">
        <v>0.11866128103429199</v>
      </c>
      <c r="AB1288" s="92">
        <v>32.764156464254498</v>
      </c>
      <c r="AC1288" s="91">
        <v>9.2020941769151293E-2</v>
      </c>
      <c r="AD1288" s="92">
        <v>34.5502901293221</v>
      </c>
      <c r="AE1288" s="91">
        <v>8.9172397769289105E-2</v>
      </c>
      <c r="AF1288" s="93">
        <v>29.756649471615699</v>
      </c>
      <c r="AG1288" s="91">
        <v>3.5789375324384301E-3</v>
      </c>
      <c r="AH1288" s="92">
        <v>-0.54833619888086105</v>
      </c>
      <c r="AI1288" s="91">
        <v>-3.1923819798066702E-2</v>
      </c>
      <c r="AJ1288" s="92">
        <v>11.290993700094999</v>
      </c>
      <c r="AK1288" s="91">
        <v>0.43216254133614701</v>
      </c>
      <c r="AL1288" s="91">
        <v>5.2559804733391502E-2</v>
      </c>
      <c r="AM1288" s="92">
        <v>37.427556461480002</v>
      </c>
      <c r="AN1288" s="3"/>
      <c r="AO1288" s="94">
        <v>6.0243179639655899E-2</v>
      </c>
      <c r="AP1288" s="94">
        <v>-8.5607772032817595E-2</v>
      </c>
      <c r="AQ1288" s="94">
        <v>0.160260334349005</v>
      </c>
      <c r="AR1288" s="94">
        <v>-0.135710429277387</v>
      </c>
      <c r="AS1288" s="95">
        <v>8</v>
      </c>
      <c r="AT1288" s="95">
        <v>4</v>
      </c>
      <c r="AU1288" s="95">
        <v>7</v>
      </c>
      <c r="AV1288" s="96">
        <v>5</v>
      </c>
      <c r="AW1288" s="3"/>
      <c r="AX1288" s="97">
        <v>0.23311636646365499</v>
      </c>
      <c r="AY1288" s="98">
        <v>0.454506816667617</v>
      </c>
      <c r="AZ1288" s="98">
        <v>0.90687419066944097</v>
      </c>
      <c r="BA1288" s="98">
        <v>0.62548921742018104</v>
      </c>
      <c r="BB1288" s="89">
        <v>2.3920475545637601E-2</v>
      </c>
      <c r="BC1288" s="99">
        <v>-27.822819314664201</v>
      </c>
      <c r="BD1288" s="86">
        <v>43885</v>
      </c>
      <c r="BE1288" s="86">
        <v>43914</v>
      </c>
      <c r="BF1288" s="95"/>
      <c r="BG1288" s="86"/>
      <c r="BH1288" s="3"/>
    </row>
    <row r="1289" spans="1:60" x14ac:dyDescent="0.25">
      <c r="A1289" s="3"/>
      <c r="B1289" s="81" t="s">
        <v>337</v>
      </c>
      <c r="C1289" s="81" t="s">
        <v>5781</v>
      </c>
      <c r="D1289" s="81" t="s">
        <v>879</v>
      </c>
      <c r="E1289" s="82" t="s">
        <v>1210</v>
      </c>
      <c r="F1289" s="82" t="s">
        <v>1105</v>
      </c>
      <c r="G1289" s="83" t="s">
        <v>1121</v>
      </c>
      <c r="H1289" s="84" t="s">
        <v>1138</v>
      </c>
      <c r="I1289" s="85" t="s">
        <v>3480</v>
      </c>
      <c r="J1289" s="85" t="s">
        <v>1096</v>
      </c>
      <c r="K1289" s="3"/>
      <c r="L1289" s="86">
        <v>44029</v>
      </c>
      <c r="M1289" s="87">
        <v>1210.3864999990899</v>
      </c>
      <c r="N1289" s="88">
        <v>1210.3864999990899</v>
      </c>
      <c r="O1289" s="88">
        <v>1269.7583000008001</v>
      </c>
      <c r="P1289" s="89">
        <f t="shared" si="20"/>
        <v>0.95324165236669622</v>
      </c>
      <c r="Q1289" s="86">
        <v>43747</v>
      </c>
      <c r="R1289" s="90">
        <v>54941466.964000002</v>
      </c>
      <c r="S1289" s="90">
        <v>58964877.990374997</v>
      </c>
      <c r="T1289" s="3"/>
      <c r="U1289" s="91">
        <v>-3.79982507092791E-3</v>
      </c>
      <c r="V1289" s="92">
        <v>0.79279210303866399</v>
      </c>
      <c r="W1289" s="91">
        <v>5.0478810517233796E-3</v>
      </c>
      <c r="X1289" s="92">
        <v>0.51329772104509197</v>
      </c>
      <c r="Y1289" s="91">
        <v>-1.4329595767776499E-2</v>
      </c>
      <c r="Z1289" s="92">
        <v>16.717196332057899</v>
      </c>
      <c r="AA1289" s="91">
        <v>-9.6986632579501002E-3</v>
      </c>
      <c r="AB1289" s="92">
        <v>19.928162035008398</v>
      </c>
      <c r="AC1289" s="91">
        <v>7.3612364491054905E-2</v>
      </c>
      <c r="AD1289" s="92">
        <v>32.709432401519699</v>
      </c>
      <c r="AE1289" s="91">
        <v>0.10423707351219499</v>
      </c>
      <c r="AF1289" s="93">
        <v>31.263117045920801</v>
      </c>
      <c r="AG1289" s="91">
        <v>-6.03211544239457E-3</v>
      </c>
      <c r="AH1289" s="92">
        <v>-1.50944149636416</v>
      </c>
      <c r="AI1289" s="91">
        <v>-6.9855538749834497E-3</v>
      </c>
      <c r="AJ1289" s="92">
        <v>13.7848202924069</v>
      </c>
      <c r="AK1289" s="91">
        <v>0.21038649999914899</v>
      </c>
      <c r="AL1289" s="91">
        <v>3.8306747968817903E-2</v>
      </c>
      <c r="AM1289" s="92">
        <v>13.6107193133503</v>
      </c>
      <c r="AN1289" s="3"/>
      <c r="AO1289" s="94">
        <v>1.1019273619240299E-2</v>
      </c>
      <c r="AP1289" s="94">
        <v>-2.10283240849094E-2</v>
      </c>
      <c r="AQ1289" s="94">
        <v>2.75028091982676E-2</v>
      </c>
      <c r="AR1289" s="94">
        <v>-3.9919888107760898E-2</v>
      </c>
      <c r="AS1289" s="95">
        <v>7</v>
      </c>
      <c r="AT1289" s="95">
        <v>5</v>
      </c>
      <c r="AU1289" s="95">
        <v>7</v>
      </c>
      <c r="AV1289" s="96">
        <v>5</v>
      </c>
      <c r="AW1289" s="3"/>
      <c r="AX1289" s="97">
        <v>4.2371725976772703E-2</v>
      </c>
      <c r="AY1289" s="98">
        <v>-0.80353123662007397</v>
      </c>
      <c r="AZ1289" s="98">
        <v>0.51635922361856501</v>
      </c>
      <c r="BA1289" s="98">
        <v>-0.98647221836563403</v>
      </c>
      <c r="BB1289" s="89">
        <v>4.3624442697955601E-3</v>
      </c>
      <c r="BC1289" s="99">
        <v>-8.2688571517937799</v>
      </c>
      <c r="BD1289" s="86">
        <v>43747</v>
      </c>
      <c r="BE1289" s="86">
        <v>43920</v>
      </c>
      <c r="BF1289" s="95"/>
      <c r="BG1289" s="86"/>
      <c r="BH1289" s="3"/>
    </row>
    <row r="1290" spans="1:60" x14ac:dyDescent="0.25">
      <c r="A1290" s="3"/>
      <c r="B1290" s="81" t="s">
        <v>338</v>
      </c>
      <c r="C1290" s="81" t="s">
        <v>5782</v>
      </c>
      <c r="D1290" s="81" t="s">
        <v>879</v>
      </c>
      <c r="E1290" s="82" t="s">
        <v>1192</v>
      </c>
      <c r="F1290" s="82" t="s">
        <v>1105</v>
      </c>
      <c r="G1290" s="83" t="s">
        <v>1121</v>
      </c>
      <c r="H1290" s="84" t="s">
        <v>1138</v>
      </c>
      <c r="I1290" s="85" t="s">
        <v>3480</v>
      </c>
      <c r="J1290" s="85" t="s">
        <v>1096</v>
      </c>
      <c r="K1290" s="3"/>
      <c r="L1290" s="86">
        <v>44029</v>
      </c>
      <c r="M1290" s="87">
        <v>1188.19009999931</v>
      </c>
      <c r="N1290" s="88">
        <v>1188.19009999931</v>
      </c>
      <c r="O1290" s="88">
        <v>1250.3237999994301</v>
      </c>
      <c r="P1290" s="89">
        <f t="shared" si="20"/>
        <v>0.95030591275624088</v>
      </c>
      <c r="Q1290" s="86">
        <v>43747</v>
      </c>
      <c r="R1290" s="90">
        <v>5941271.2489999998</v>
      </c>
      <c r="S1290" s="90">
        <v>9212623.6060468704</v>
      </c>
      <c r="T1290" s="3"/>
      <c r="U1290" s="91">
        <v>-3.8107365489850101E-3</v>
      </c>
      <c r="V1290" s="92">
        <v>0.79170095523295503</v>
      </c>
      <c r="W1290" s="91">
        <v>4.7183767492242597E-3</v>
      </c>
      <c r="X1290" s="92">
        <v>0.48034729079518002</v>
      </c>
      <c r="Y1290" s="91">
        <v>-1.6288256269945098E-2</v>
      </c>
      <c r="Z1290" s="92">
        <v>16.521330281830199</v>
      </c>
      <c r="AA1290" s="91">
        <v>-1.36570046252018E-2</v>
      </c>
      <c r="AB1290" s="92">
        <v>19.532327898283299</v>
      </c>
      <c r="AC1290" s="91">
        <v>6.5052271089371103E-2</v>
      </c>
      <c r="AD1290" s="92">
        <v>31.853423061344099</v>
      </c>
      <c r="AE1290" s="91">
        <v>9.1059709524415694E-2</v>
      </c>
      <c r="AF1290" s="93">
        <v>29.945380647142901</v>
      </c>
      <c r="AG1290" s="91">
        <v>-6.21675896218221E-3</v>
      </c>
      <c r="AH1290" s="92">
        <v>-1.52790584834293</v>
      </c>
      <c r="AI1290" s="91">
        <v>-9.1428639098012406E-3</v>
      </c>
      <c r="AJ1290" s="92">
        <v>13.5690892889252</v>
      </c>
      <c r="AK1290" s="91">
        <v>0.18819009999977401</v>
      </c>
      <c r="AL1290" s="91">
        <v>3.4530186336269302E-2</v>
      </c>
      <c r="AM1290" s="92">
        <v>11.391079313412799</v>
      </c>
      <c r="AN1290" s="3"/>
      <c r="AO1290" s="94">
        <v>1.10081982511474E-2</v>
      </c>
      <c r="AP1290" s="94">
        <v>-2.10389973044585E-2</v>
      </c>
      <c r="AQ1290" s="94">
        <v>2.7165979199708101E-2</v>
      </c>
      <c r="AR1290" s="94">
        <v>-4.0245137682213702E-2</v>
      </c>
      <c r="AS1290" s="95">
        <v>7</v>
      </c>
      <c r="AT1290" s="95">
        <v>5</v>
      </c>
      <c r="AU1290" s="95">
        <v>7</v>
      </c>
      <c r="AV1290" s="96">
        <v>5</v>
      </c>
      <c r="AW1290" s="3"/>
      <c r="AX1290" s="97">
        <v>4.2360619445316799E-2</v>
      </c>
      <c r="AY1290" s="98">
        <v>-0.88970184459321899</v>
      </c>
      <c r="AZ1290" s="98">
        <v>0.50325459030864295</v>
      </c>
      <c r="BA1290" s="98">
        <v>-1.0895381255213601</v>
      </c>
      <c r="BB1290" s="89">
        <v>4.3612410756350096E-3</v>
      </c>
      <c r="BC1290" s="99">
        <v>-8.4423570916988009</v>
      </c>
      <c r="BD1290" s="86">
        <v>43747</v>
      </c>
      <c r="BE1290" s="86">
        <v>43920</v>
      </c>
      <c r="BF1290" s="95"/>
      <c r="BG1290" s="86"/>
      <c r="BH1290" s="3"/>
    </row>
    <row r="1291" spans="1:60" x14ac:dyDescent="0.25">
      <c r="A1291" s="3"/>
      <c r="B1291" s="81" t="s">
        <v>339</v>
      </c>
      <c r="C1291" s="81" t="s">
        <v>5783</v>
      </c>
      <c r="D1291" s="81" t="s">
        <v>879</v>
      </c>
      <c r="E1291" s="82" t="s">
        <v>1170</v>
      </c>
      <c r="F1291" s="82" t="s">
        <v>1105</v>
      </c>
      <c r="G1291" s="83" t="s">
        <v>1121</v>
      </c>
      <c r="H1291" s="84" t="s">
        <v>1138</v>
      </c>
      <c r="I1291" s="85" t="s">
        <v>3480</v>
      </c>
      <c r="J1291" s="85" t="s">
        <v>1096</v>
      </c>
      <c r="K1291" s="3"/>
      <c r="L1291" s="86">
        <v>44029</v>
      </c>
      <c r="M1291" s="87">
        <v>1125.0714999996101</v>
      </c>
      <c r="N1291" s="88">
        <v>1125.0714999996101</v>
      </c>
      <c r="O1291" s="88">
        <v>1174.8405000008599</v>
      </c>
      <c r="P1291" s="89">
        <f t="shared" si="20"/>
        <v>0.9576376537911202</v>
      </c>
      <c r="Q1291" s="86">
        <v>43747</v>
      </c>
      <c r="R1291" s="90">
        <v>0</v>
      </c>
      <c r="S1291" s="90">
        <v>523218.475671875</v>
      </c>
      <c r="T1291" s="3"/>
      <c r="U1291" s="91">
        <v>0</v>
      </c>
      <c r="V1291" s="92">
        <v>1.17277461013146</v>
      </c>
      <c r="W1291" s="91">
        <v>1.1075379730755199E-2</v>
      </c>
      <c r="X1291" s="92">
        <v>1.1160475889482799</v>
      </c>
      <c r="Y1291" s="91">
        <v>-9.2415596491264296E-3</v>
      </c>
      <c r="Z1291" s="92">
        <v>17.225999943912001</v>
      </c>
      <c r="AA1291" s="91">
        <v>-5.5895573223097E-3</v>
      </c>
      <c r="AB1291" s="92">
        <v>20.339072628557901</v>
      </c>
      <c r="AC1291" s="91">
        <v>4.5347838060479297E-2</v>
      </c>
      <c r="AD1291" s="92">
        <v>29.882979758433098</v>
      </c>
      <c r="AE1291" s="91">
        <v>6.3744703124029897E-2</v>
      </c>
      <c r="AF1291" s="93">
        <v>27.213880007097</v>
      </c>
      <c r="AG1291" s="91">
        <v>0</v>
      </c>
      <c r="AH1291" s="92">
        <v>-0.90622995212470403</v>
      </c>
      <c r="AI1291" s="91">
        <v>-1.9523233204381499E-3</v>
      </c>
      <c r="AJ1291" s="92">
        <v>14.288143347861499</v>
      </c>
      <c r="AK1291" s="91">
        <v>0.12507149999873901</v>
      </c>
      <c r="AL1291" s="91">
        <v>2.3472285149182402E-2</v>
      </c>
      <c r="AM1291" s="92">
        <v>5.07921931330202</v>
      </c>
      <c r="AN1291" s="3"/>
      <c r="AO1291" s="94">
        <v>1.10137222345656E-2</v>
      </c>
      <c r="AP1291" s="94">
        <v>-2.1033624298070201E-2</v>
      </c>
      <c r="AQ1291" s="94">
        <v>2.7334333490216502E-2</v>
      </c>
      <c r="AR1291" s="94">
        <v>-4.0082519688439802E-2</v>
      </c>
      <c r="AS1291" s="95">
        <v>7</v>
      </c>
      <c r="AT1291" s="95">
        <v>4</v>
      </c>
      <c r="AU1291" s="95">
        <v>7</v>
      </c>
      <c r="AV1291" s="96">
        <v>5</v>
      </c>
      <c r="AW1291" s="3"/>
      <c r="AX1291" s="97">
        <v>4.2003948481724403E-2</v>
      </c>
      <c r="AY1291" s="98">
        <v>-0.79790254041017805</v>
      </c>
      <c r="AZ1291" s="98">
        <v>0.53025156827607101</v>
      </c>
      <c r="BA1291" s="98">
        <v>-0.97792530478182005</v>
      </c>
      <c r="BB1291" s="89">
        <v>4.3243039565413702E-3</v>
      </c>
      <c r="BC1291" s="99">
        <v>-8.3556533844239294</v>
      </c>
      <c r="BD1291" s="86">
        <v>43747</v>
      </c>
      <c r="BE1291" s="86">
        <v>43920</v>
      </c>
      <c r="BF1291" s="95"/>
      <c r="BG1291" s="86"/>
      <c r="BH1291" s="3"/>
    </row>
    <row r="1292" spans="1:60" x14ac:dyDescent="0.25">
      <c r="A1292" s="3"/>
      <c r="B1292" s="81" t="s">
        <v>340</v>
      </c>
      <c r="C1292" s="81" t="s">
        <v>5784</v>
      </c>
      <c r="D1292" s="81" t="s">
        <v>879</v>
      </c>
      <c r="E1292" s="82" t="s">
        <v>1194</v>
      </c>
      <c r="F1292" s="82" t="s">
        <v>1105</v>
      </c>
      <c r="G1292" s="83" t="s">
        <v>1121</v>
      </c>
      <c r="H1292" s="84" t="s">
        <v>1138</v>
      </c>
      <c r="I1292" s="85" t="s">
        <v>3480</v>
      </c>
      <c r="J1292" s="85" t="s">
        <v>1096</v>
      </c>
      <c r="K1292" s="3"/>
      <c r="L1292" s="86">
        <v>44029</v>
      </c>
      <c r="M1292" s="87">
        <v>1189.2574000004699</v>
      </c>
      <c r="N1292" s="88">
        <v>1189.2574000004699</v>
      </c>
      <c r="O1292" s="88">
        <v>1250.4822000004399</v>
      </c>
      <c r="P1292" s="89">
        <f t="shared" si="20"/>
        <v>0.95103904717720222</v>
      </c>
      <c r="Q1292" s="86">
        <v>43747</v>
      </c>
      <c r="R1292" s="90">
        <v>9177825.0490000006</v>
      </c>
      <c r="S1292" s="90">
        <v>12749677.273</v>
      </c>
      <c r="T1292" s="3"/>
      <c r="U1292" s="91">
        <v>-3.807997196418E-3</v>
      </c>
      <c r="V1292" s="92">
        <v>0.79197489048965497</v>
      </c>
      <c r="W1292" s="91">
        <v>4.8007929872255798E-3</v>
      </c>
      <c r="X1292" s="92">
        <v>0.48858891459531201</v>
      </c>
      <c r="Y1292" s="91">
        <v>-1.5798925473973199E-2</v>
      </c>
      <c r="Z1292" s="92">
        <v>16.570263361441899</v>
      </c>
      <c r="AA1292" s="91">
        <v>-1.2668892343754099E-2</v>
      </c>
      <c r="AB1292" s="92">
        <v>19.631139126431702</v>
      </c>
      <c r="AC1292" s="91">
        <v>6.7185947997131706E-2</v>
      </c>
      <c r="AD1292" s="92">
        <v>32.066790752112901</v>
      </c>
      <c r="AE1292" s="91">
        <v>9.43392302597931E-2</v>
      </c>
      <c r="AF1292" s="93">
        <v>30.2733327206806</v>
      </c>
      <c r="AG1292" s="91">
        <v>-6.1706038250122202E-3</v>
      </c>
      <c r="AH1292" s="92">
        <v>-1.5232903346259301</v>
      </c>
      <c r="AI1292" s="91">
        <v>-8.6039388006611296E-3</v>
      </c>
      <c r="AJ1292" s="92">
        <v>13.6229817998392</v>
      </c>
      <c r="AK1292" s="91">
        <v>0.18925740000122501</v>
      </c>
      <c r="AL1292" s="91">
        <v>3.4713071183432503E-2</v>
      </c>
      <c r="AM1292" s="92">
        <v>11.4978093135578</v>
      </c>
      <c r="AN1292" s="3"/>
      <c r="AO1292" s="94">
        <v>1.10109799152269E-2</v>
      </c>
      <c r="AP1292" s="94">
        <v>-2.1036308202383201E-2</v>
      </c>
      <c r="AQ1292" s="94">
        <v>2.7250159664617999E-2</v>
      </c>
      <c r="AR1292" s="94">
        <v>-4.0163806286727798E-2</v>
      </c>
      <c r="AS1292" s="95">
        <v>7</v>
      </c>
      <c r="AT1292" s="95">
        <v>5</v>
      </c>
      <c r="AU1292" s="95">
        <v>7</v>
      </c>
      <c r="AV1292" s="96">
        <v>5</v>
      </c>
      <c r="AW1292" s="3"/>
      <c r="AX1292" s="97">
        <v>4.2363346104248203E-2</v>
      </c>
      <c r="AY1292" s="98">
        <v>-0.86819054060015299</v>
      </c>
      <c r="AZ1292" s="98">
        <v>0.50652581067242897</v>
      </c>
      <c r="BA1292" s="98">
        <v>-1.0638594609154099</v>
      </c>
      <c r="BB1292" s="89">
        <v>4.3615367453185196E-3</v>
      </c>
      <c r="BC1292" s="99">
        <v>-8.3990079987270292</v>
      </c>
      <c r="BD1292" s="86">
        <v>43747</v>
      </c>
      <c r="BE1292" s="86">
        <v>43920</v>
      </c>
      <c r="BF1292" s="95"/>
      <c r="BG1292" s="86"/>
      <c r="BH1292" s="3"/>
    </row>
    <row r="1293" spans="1:60" x14ac:dyDescent="0.25">
      <c r="A1293" s="3"/>
      <c r="B1293" s="81" t="s">
        <v>341</v>
      </c>
      <c r="C1293" s="81" t="s">
        <v>5785</v>
      </c>
      <c r="D1293" s="81" t="s">
        <v>879</v>
      </c>
      <c r="E1293" s="82" t="s">
        <v>1176</v>
      </c>
      <c r="F1293" s="82" t="s">
        <v>1105</v>
      </c>
      <c r="G1293" s="83" t="s">
        <v>1121</v>
      </c>
      <c r="H1293" s="84" t="s">
        <v>1138</v>
      </c>
      <c r="I1293" s="85" t="s">
        <v>3480</v>
      </c>
      <c r="J1293" s="85" t="s">
        <v>1096</v>
      </c>
      <c r="K1293" s="3"/>
      <c r="L1293" s="86">
        <v>44029</v>
      </c>
      <c r="M1293" s="87">
        <v>1207.8412999995101</v>
      </c>
      <c r="N1293" s="88">
        <v>1207.8412999995101</v>
      </c>
      <c r="O1293" s="88">
        <v>1267.57679999992</v>
      </c>
      <c r="P1293" s="89">
        <f t="shared" si="20"/>
        <v>0.95287425582385721</v>
      </c>
      <c r="Q1293" s="86">
        <v>43747</v>
      </c>
      <c r="R1293" s="90">
        <v>11376882.548</v>
      </c>
      <c r="S1293" s="90">
        <v>13818720.2272969</v>
      </c>
      <c r="T1293" s="3"/>
      <c r="U1293" s="91">
        <v>-3.8011464384908301E-3</v>
      </c>
      <c r="V1293" s="92">
        <v>0.79265996628237201</v>
      </c>
      <c r="W1293" s="91">
        <v>5.0067226966348201E-3</v>
      </c>
      <c r="X1293" s="92">
        <v>0.509181885536236</v>
      </c>
      <c r="Y1293" s="91">
        <v>-1.45745462159539E-2</v>
      </c>
      <c r="Z1293" s="92">
        <v>16.692701287247498</v>
      </c>
      <c r="AA1293" s="91">
        <v>-1.01942896435503E-2</v>
      </c>
      <c r="AB1293" s="92">
        <v>19.8785993964411</v>
      </c>
      <c r="AC1293" s="91">
        <v>7.2538717475254103E-2</v>
      </c>
      <c r="AD1293" s="92">
        <v>32.6020676999469</v>
      </c>
      <c r="AE1293" s="91">
        <v>0.102581383569486</v>
      </c>
      <c r="AF1293" s="93">
        <v>31.097548051649898</v>
      </c>
      <c r="AG1293" s="91">
        <v>-6.0551374490387397E-3</v>
      </c>
      <c r="AH1293" s="92">
        <v>-1.51174369702858</v>
      </c>
      <c r="AI1293" s="91">
        <v>-7.2553851350676303E-3</v>
      </c>
      <c r="AJ1293" s="92">
        <v>13.757837166398501</v>
      </c>
      <c r="AK1293" s="91">
        <v>0.20784129999985501</v>
      </c>
      <c r="AL1293" s="91">
        <v>3.7876537355259601E-2</v>
      </c>
      <c r="AM1293" s="92">
        <v>13.356199313420801</v>
      </c>
      <c r="AN1293" s="3"/>
      <c r="AO1293" s="94">
        <v>1.1017938146323999E-2</v>
      </c>
      <c r="AP1293" s="94">
        <v>-2.1029710473157999E-2</v>
      </c>
      <c r="AQ1293" s="94">
        <v>2.7460718431029801E-2</v>
      </c>
      <c r="AR1293" s="94">
        <v>-3.9960578999853197E-2</v>
      </c>
      <c r="AS1293" s="95">
        <v>7</v>
      </c>
      <c r="AT1293" s="95">
        <v>5</v>
      </c>
      <c r="AU1293" s="95">
        <v>7</v>
      </c>
      <c r="AV1293" s="96">
        <v>5</v>
      </c>
      <c r="AW1293" s="3"/>
      <c r="AX1293" s="97">
        <v>4.2370368033807601E-2</v>
      </c>
      <c r="AY1293" s="98">
        <v>-0.81431508003424802</v>
      </c>
      <c r="AZ1293" s="98">
        <v>0.51471889777530999</v>
      </c>
      <c r="BA1293" s="98">
        <v>-0.99939978230668203</v>
      </c>
      <c r="BB1293" s="89">
        <v>4.3622969496709598E-3</v>
      </c>
      <c r="BC1293" s="99">
        <v>-8.2905588047433394</v>
      </c>
      <c r="BD1293" s="86">
        <v>43747</v>
      </c>
      <c r="BE1293" s="86">
        <v>43920</v>
      </c>
      <c r="BF1293" s="95"/>
      <c r="BG1293" s="86"/>
      <c r="BH1293" s="3"/>
    </row>
    <row r="1294" spans="1:60" x14ac:dyDescent="0.25">
      <c r="A1294" s="3"/>
      <c r="B1294" s="81" t="s">
        <v>342</v>
      </c>
      <c r="C1294" s="81" t="s">
        <v>5786</v>
      </c>
      <c r="D1294" s="81" t="s">
        <v>880</v>
      </c>
      <c r="E1294" s="82" t="s">
        <v>1170</v>
      </c>
      <c r="F1294" s="82" t="s">
        <v>1105</v>
      </c>
      <c r="G1294" s="83" t="s">
        <v>1121</v>
      </c>
      <c r="H1294" s="84" t="s">
        <v>1134</v>
      </c>
      <c r="I1294" s="85" t="s">
        <v>3480</v>
      </c>
      <c r="J1294" s="85" t="s">
        <v>5787</v>
      </c>
      <c r="K1294" s="3"/>
      <c r="L1294" s="86">
        <v>44029</v>
      </c>
      <c r="M1294" s="87">
        <v>1646.5276999995101</v>
      </c>
      <c r="N1294" s="88">
        <v>1646.5276999995101</v>
      </c>
      <c r="O1294" s="88">
        <v>1743.3561000004399</v>
      </c>
      <c r="P1294" s="89">
        <f t="shared" si="20"/>
        <v>0.94445862207904319</v>
      </c>
      <c r="Q1294" s="86">
        <v>43882</v>
      </c>
      <c r="R1294" s="90">
        <v>3662311.6609999998</v>
      </c>
      <c r="S1294" s="90">
        <v>3405724.20032031</v>
      </c>
      <c r="T1294" s="3"/>
      <c r="U1294" s="91">
        <v>-5.9691559208658899E-3</v>
      </c>
      <c r="V1294" s="92">
        <v>0.57585901804486594</v>
      </c>
      <c r="W1294" s="91">
        <v>2.0760676781719702E-2</v>
      </c>
      <c r="X1294" s="92">
        <v>2.08457729404472</v>
      </c>
      <c r="Y1294" s="91">
        <v>-4.1721069106643E-2</v>
      </c>
      <c r="Z1294" s="92">
        <v>13.9780489981786</v>
      </c>
      <c r="AA1294" s="91">
        <v>9.8263405623583794E-2</v>
      </c>
      <c r="AB1294" s="92">
        <v>30.724368923169099</v>
      </c>
      <c r="AC1294" s="91">
        <v>0.148541638240276</v>
      </c>
      <c r="AD1294" s="92">
        <v>40.202359776420103</v>
      </c>
      <c r="AE1294" s="91">
        <v>0.185942841468204</v>
      </c>
      <c r="AF1294" s="93">
        <v>39.4336938415072</v>
      </c>
      <c r="AG1294" s="91">
        <v>3.0786961542617099E-3</v>
      </c>
      <c r="AH1294" s="92">
        <v>-0.59836033669853395</v>
      </c>
      <c r="AI1294" s="91">
        <v>-1.1136500606880901E-3</v>
      </c>
      <c r="AJ1294" s="92">
        <v>14.372010673832801</v>
      </c>
      <c r="AK1294" s="91">
        <v>0.64652769999927795</v>
      </c>
      <c r="AL1294" s="91">
        <v>8.1919907101109898E-2</v>
      </c>
      <c r="AM1294" s="92">
        <v>63.262266371224499</v>
      </c>
      <c r="AN1294" s="3"/>
      <c r="AO1294" s="94">
        <v>3.4442914813553202E-2</v>
      </c>
      <c r="AP1294" s="94">
        <v>-3.8840573623929203E-2</v>
      </c>
      <c r="AQ1294" s="94">
        <v>7.0776362830656595E-2</v>
      </c>
      <c r="AR1294" s="94">
        <v>-8.9266232088411904E-2</v>
      </c>
      <c r="AS1294" s="95">
        <v>7</v>
      </c>
      <c r="AT1294" s="95">
        <v>5</v>
      </c>
      <c r="AU1294" s="95">
        <v>7</v>
      </c>
      <c r="AV1294" s="96">
        <v>5</v>
      </c>
      <c r="AW1294" s="3"/>
      <c r="AX1294" s="97">
        <v>0.13507441912690399</v>
      </c>
      <c r="AY1294" s="98">
        <v>0.62158599263602798</v>
      </c>
      <c r="AZ1294" s="98">
        <v>1.0386313757135199</v>
      </c>
      <c r="BA1294" s="98">
        <v>0.86148213577962496</v>
      </c>
      <c r="BB1294" s="89">
        <v>1.39190191956914E-2</v>
      </c>
      <c r="BC1294" s="99">
        <v>-22.5966169504973</v>
      </c>
      <c r="BD1294" s="86">
        <v>43882</v>
      </c>
      <c r="BE1294" s="86">
        <v>43913</v>
      </c>
      <c r="BF1294" s="95"/>
      <c r="BG1294" s="86"/>
      <c r="BH1294" s="3"/>
    </row>
    <row r="1295" spans="1:60" x14ac:dyDescent="0.25">
      <c r="A1295" s="3"/>
      <c r="B1295" s="81" t="s">
        <v>343</v>
      </c>
      <c r="C1295" s="81" t="s">
        <v>5788</v>
      </c>
      <c r="D1295" s="81" t="s">
        <v>880</v>
      </c>
      <c r="E1295" s="82" t="s">
        <v>1174</v>
      </c>
      <c r="F1295" s="82" t="s">
        <v>1105</v>
      </c>
      <c r="G1295" s="83" t="s">
        <v>1121</v>
      </c>
      <c r="H1295" s="84" t="s">
        <v>1134</v>
      </c>
      <c r="I1295" s="85" t="s">
        <v>3480</v>
      </c>
      <c r="J1295" s="85" t="s">
        <v>5789</v>
      </c>
      <c r="K1295" s="3"/>
      <c r="L1295" s="86">
        <v>44029</v>
      </c>
      <c r="M1295" s="87">
        <v>1480.7155000008599</v>
      </c>
      <c r="N1295" s="88">
        <v>1480.7155000008599</v>
      </c>
      <c r="O1295" s="88">
        <v>1580.78240000084</v>
      </c>
      <c r="P1295" s="89">
        <f t="shared" si="20"/>
        <v>0.93669786556332679</v>
      </c>
      <c r="Q1295" s="86">
        <v>43874</v>
      </c>
      <c r="R1295" s="90">
        <v>9640160.3420000002</v>
      </c>
      <c r="S1295" s="90">
        <v>9228193.3652343806</v>
      </c>
      <c r="T1295" s="3"/>
      <c r="U1295" s="91">
        <v>-6.0248748277445001E-3</v>
      </c>
      <c r="V1295" s="92">
        <v>0.57028712735700504</v>
      </c>
      <c r="W1295" s="91">
        <v>1.9046829898797999E-2</v>
      </c>
      <c r="X1295" s="92">
        <v>1.9131926057525599</v>
      </c>
      <c r="Y1295" s="91">
        <v>-5.1440751412883401E-2</v>
      </c>
      <c r="Z1295" s="92">
        <v>13.0060807675472</v>
      </c>
      <c r="AA1295" s="91">
        <v>7.5949293506710105E-2</v>
      </c>
      <c r="AB1295" s="92">
        <v>28.492957711481701</v>
      </c>
      <c r="AC1295" s="91">
        <v>0.102372618741356</v>
      </c>
      <c r="AD1295" s="92">
        <v>35.585457826557104</v>
      </c>
      <c r="AE1295" s="91">
        <v>0.115172032710689</v>
      </c>
      <c r="AF1295" s="93">
        <v>32.356612965755602</v>
      </c>
      <c r="AG1295" s="91">
        <v>2.1239499383227702E-3</v>
      </c>
      <c r="AH1295" s="92">
        <v>-0.69383495829242703</v>
      </c>
      <c r="AI1295" s="91">
        <v>-1.21862663499996E-2</v>
      </c>
      <c r="AJ1295" s="92">
        <v>13.2647490449017</v>
      </c>
      <c r="AK1295" s="91">
        <v>0.48071550000167901</v>
      </c>
      <c r="AL1295" s="91">
        <v>6.3938615870938506E-2</v>
      </c>
      <c r="AM1295" s="92">
        <v>46.681046371464603</v>
      </c>
      <c r="AN1295" s="3"/>
      <c r="AO1295" s="94">
        <v>3.4385041837595103E-2</v>
      </c>
      <c r="AP1295" s="94">
        <v>-3.8894416255061501E-2</v>
      </c>
      <c r="AQ1295" s="94">
        <v>6.8973634421126903E-2</v>
      </c>
      <c r="AR1295" s="94">
        <v>-9.0846279927063706E-2</v>
      </c>
      <c r="AS1295" s="95">
        <v>7</v>
      </c>
      <c r="AT1295" s="95">
        <v>5</v>
      </c>
      <c r="AU1295" s="95">
        <v>7</v>
      </c>
      <c r="AV1295" s="96">
        <v>5</v>
      </c>
      <c r="AW1295" s="3"/>
      <c r="AX1295" s="97">
        <v>0.13502903935732299</v>
      </c>
      <c r="AY1295" s="98">
        <v>0.467758706370205</v>
      </c>
      <c r="AZ1295" s="98">
        <v>0.95516070579378698</v>
      </c>
      <c r="BA1295" s="98">
        <v>0.644687113701366</v>
      </c>
      <c r="BB1295" s="89">
        <v>1.3913241502341399E-2</v>
      </c>
      <c r="BC1295" s="99">
        <v>-22.7322179194889</v>
      </c>
      <c r="BD1295" s="86">
        <v>43874</v>
      </c>
      <c r="BE1295" s="86">
        <v>43913</v>
      </c>
      <c r="BF1295" s="95"/>
      <c r="BG1295" s="86"/>
      <c r="BH1295" s="3"/>
    </row>
    <row r="1296" spans="1:60" x14ac:dyDescent="0.25">
      <c r="A1296" s="3"/>
      <c r="B1296" s="81" t="s">
        <v>2215</v>
      </c>
      <c r="C1296" s="81" t="s">
        <v>5790</v>
      </c>
      <c r="D1296" s="81" t="s">
        <v>881</v>
      </c>
      <c r="E1296" s="82" t="s">
        <v>1170</v>
      </c>
      <c r="F1296" s="82" t="s">
        <v>1105</v>
      </c>
      <c r="G1296" s="83" t="s">
        <v>1121</v>
      </c>
      <c r="H1296" s="84" t="s">
        <v>1138</v>
      </c>
      <c r="I1296" s="85" t="s">
        <v>3480</v>
      </c>
      <c r="J1296" s="85" t="s">
        <v>5791</v>
      </c>
      <c r="K1296" s="3"/>
      <c r="L1296" s="86">
        <v>44029</v>
      </c>
      <c r="M1296" s="87">
        <v>1339.1909999996401</v>
      </c>
      <c r="N1296" s="88">
        <v>1339.1909999996401</v>
      </c>
      <c r="O1296" s="88">
        <v>1357.43879999965</v>
      </c>
      <c r="P1296" s="89">
        <f t="shared" si="20"/>
        <v>0.98655718401447301</v>
      </c>
      <c r="Q1296" s="86">
        <v>44019</v>
      </c>
      <c r="R1296" s="90">
        <v>3628047.3650000002</v>
      </c>
      <c r="S1296" s="90">
        <v>4630520.0965625001</v>
      </c>
      <c r="T1296" s="3"/>
      <c r="U1296" s="91">
        <v>-5.7149501026287899E-3</v>
      </c>
      <c r="V1296" s="92">
        <v>0.60127959986857604</v>
      </c>
      <c r="W1296" s="91">
        <v>9.85019996733172E-5</v>
      </c>
      <c r="X1296" s="92">
        <v>1.8359815840085499E-2</v>
      </c>
      <c r="Y1296" s="91">
        <v>1.37256591042387E-2</v>
      </c>
      <c r="Z1296" s="92">
        <v>19.522721819259498</v>
      </c>
      <c r="AA1296" s="91">
        <v>3.6644210276790497E-2</v>
      </c>
      <c r="AB1296" s="92">
        <v>24.5624493884679</v>
      </c>
      <c r="AC1296" s="91">
        <v>0.117693629705172</v>
      </c>
      <c r="AD1296" s="92">
        <v>37.117558922909701</v>
      </c>
      <c r="AE1296" s="91">
        <v>0.15548585089709399</v>
      </c>
      <c r="AF1296" s="93">
        <v>36.387994784396099</v>
      </c>
      <c r="AG1296" s="91">
        <v>-9.5283978898805799E-3</v>
      </c>
      <c r="AH1296" s="92">
        <v>-1.8590697411127599</v>
      </c>
      <c r="AI1296" s="91">
        <v>2.1254545517877001E-2</v>
      </c>
      <c r="AJ1296" s="92">
        <v>16.608830231707501</v>
      </c>
      <c r="AK1296" s="91">
        <v>0.33919099999940999</v>
      </c>
      <c r="AL1296" s="91">
        <v>4.7286447885198903E-2</v>
      </c>
      <c r="AM1296" s="92">
        <v>32.249315654043997</v>
      </c>
      <c r="AN1296" s="3"/>
      <c r="AO1296" s="94">
        <v>1.1830323766844199E-2</v>
      </c>
      <c r="AP1296" s="94">
        <v>-2.58318085716382E-2</v>
      </c>
      <c r="AQ1296" s="94">
        <v>3.3124049657999401E-2</v>
      </c>
      <c r="AR1296" s="94">
        <v>-2.5262695475248599E-2</v>
      </c>
      <c r="AS1296" s="95">
        <v>7</v>
      </c>
      <c r="AT1296" s="95">
        <v>5</v>
      </c>
      <c r="AU1296" s="95">
        <v>7</v>
      </c>
      <c r="AV1296" s="96">
        <v>5</v>
      </c>
      <c r="AW1296" s="3"/>
      <c r="AX1296" s="97">
        <v>4.6077798092301198E-2</v>
      </c>
      <c r="AY1296" s="98">
        <v>0.29537991718188999</v>
      </c>
      <c r="AZ1296" s="98">
        <v>0.68230363395468896</v>
      </c>
      <c r="BA1296" s="98">
        <v>0.37185355398150899</v>
      </c>
      <c r="BB1296" s="89">
        <v>4.7397122253641996E-3</v>
      </c>
      <c r="BC1296" s="99">
        <v>-6.1832402222862601</v>
      </c>
      <c r="BD1296" s="86">
        <v>43747</v>
      </c>
      <c r="BE1296" s="86">
        <v>43783</v>
      </c>
      <c r="BF1296" s="95">
        <v>163</v>
      </c>
      <c r="BG1296" s="86">
        <v>43976</v>
      </c>
      <c r="BH1296" s="3"/>
    </row>
    <row r="1297" spans="1:60" x14ac:dyDescent="0.25">
      <c r="A1297" s="3"/>
      <c r="B1297" s="81" t="s">
        <v>344</v>
      </c>
      <c r="C1297" s="81" t="s">
        <v>5792</v>
      </c>
      <c r="D1297" s="81" t="s">
        <v>881</v>
      </c>
      <c r="E1297" s="82" t="s">
        <v>1174</v>
      </c>
      <c r="F1297" s="82" t="s">
        <v>1105</v>
      </c>
      <c r="G1297" s="83" t="s">
        <v>1121</v>
      </c>
      <c r="H1297" s="84" t="s">
        <v>1138</v>
      </c>
      <c r="I1297" s="85" t="s">
        <v>3480</v>
      </c>
      <c r="J1297" s="85" t="s">
        <v>5793</v>
      </c>
      <c r="K1297" s="3"/>
      <c r="L1297" s="86">
        <v>44029</v>
      </c>
      <c r="M1297" s="87">
        <v>1286.1317999996199</v>
      </c>
      <c r="N1297" s="88">
        <v>1286.1317999996199</v>
      </c>
      <c r="O1297" s="88">
        <v>1303.9416000004901</v>
      </c>
      <c r="P1297" s="89">
        <f t="shared" si="20"/>
        <v>0.98634156621672053</v>
      </c>
      <c r="Q1297" s="86">
        <v>44019</v>
      </c>
      <c r="R1297" s="90">
        <v>58240314.817000002</v>
      </c>
      <c r="S1297" s="90">
        <v>68867833.982749999</v>
      </c>
      <c r="T1297" s="3"/>
      <c r="U1297" s="91">
        <v>-5.7366056453247403E-3</v>
      </c>
      <c r="V1297" s="92">
        <v>0.59911404559898096</v>
      </c>
      <c r="W1297" s="91">
        <v>-5.5709734988340599E-4</v>
      </c>
      <c r="X1297" s="92">
        <v>-4.72001191155869E-2</v>
      </c>
      <c r="Y1297" s="91">
        <v>9.7008490738517104E-3</v>
      </c>
      <c r="Z1297" s="92">
        <v>19.120240816235299</v>
      </c>
      <c r="AA1297" s="91">
        <v>2.8373647417538499E-2</v>
      </c>
      <c r="AB1297" s="92">
        <v>23.735393102542702</v>
      </c>
      <c r="AC1297" s="91">
        <v>9.994122844917E-2</v>
      </c>
      <c r="AD1297" s="92">
        <v>35.342318797309403</v>
      </c>
      <c r="AE1297" s="91">
        <v>0.12807219062422501</v>
      </c>
      <c r="AF1297" s="93">
        <v>33.6466287571238</v>
      </c>
      <c r="AG1297" s="91">
        <v>-9.8963269074374693E-3</v>
      </c>
      <c r="AH1297" s="92">
        <v>-1.89586264286845</v>
      </c>
      <c r="AI1297" s="91">
        <v>1.6821934854306199E-2</v>
      </c>
      <c r="AJ1297" s="92">
        <v>16.1655691653432</v>
      </c>
      <c r="AK1297" s="91">
        <v>0.28613179999956601</v>
      </c>
      <c r="AL1297" s="91">
        <v>4.0610246618598501E-2</v>
      </c>
      <c r="AM1297" s="92">
        <v>26.943395654059699</v>
      </c>
      <c r="AN1297" s="3"/>
      <c r="AO1297" s="94">
        <v>1.1808108309196499E-2</v>
      </c>
      <c r="AP1297" s="94">
        <v>-2.5853150769762599E-2</v>
      </c>
      <c r="AQ1297" s="94">
        <v>3.2446811030240497E-2</v>
      </c>
      <c r="AR1297" s="94">
        <v>-2.5922938624717101E-2</v>
      </c>
      <c r="AS1297" s="95">
        <v>7</v>
      </c>
      <c r="AT1297" s="95">
        <v>5</v>
      </c>
      <c r="AU1297" s="95">
        <v>7</v>
      </c>
      <c r="AV1297" s="96">
        <v>5</v>
      </c>
      <c r="AW1297" s="3"/>
      <c r="AX1297" s="97">
        <v>4.6059616002166903E-2</v>
      </c>
      <c r="AY1297" s="98">
        <v>0.128815734835143</v>
      </c>
      <c r="AZ1297" s="98">
        <v>0.65477346962234195</v>
      </c>
      <c r="BA1297" s="98">
        <v>0.161511924466822</v>
      </c>
      <c r="BB1297" s="89">
        <v>4.7377127800473304E-3</v>
      </c>
      <c r="BC1297" s="99">
        <v>-6.2572343171414104</v>
      </c>
      <c r="BD1297" s="86">
        <v>43747</v>
      </c>
      <c r="BE1297" s="86">
        <v>43783</v>
      </c>
      <c r="BF1297" s="95">
        <v>182</v>
      </c>
      <c r="BG1297" s="86">
        <v>44001</v>
      </c>
      <c r="BH1297" s="3"/>
    </row>
    <row r="1298" spans="1:60" x14ac:dyDescent="0.25">
      <c r="A1298" s="3"/>
      <c r="B1298" s="81" t="s">
        <v>345</v>
      </c>
      <c r="C1298" s="81" t="s">
        <v>5794</v>
      </c>
      <c r="D1298" s="81" t="s">
        <v>882</v>
      </c>
      <c r="E1298" s="82" t="s">
        <v>1170</v>
      </c>
      <c r="F1298" s="82" t="s">
        <v>1105</v>
      </c>
      <c r="G1298" s="83" t="s">
        <v>1121</v>
      </c>
      <c r="H1298" s="84" t="s">
        <v>1133</v>
      </c>
      <c r="I1298" s="85" t="s">
        <v>3480</v>
      </c>
      <c r="J1298" s="85" t="s">
        <v>5795</v>
      </c>
      <c r="K1298" s="3"/>
      <c r="L1298" s="86">
        <v>44029</v>
      </c>
      <c r="M1298" s="87">
        <v>1506.6345000006299</v>
      </c>
      <c r="N1298" s="88">
        <v>1506.6345000006299</v>
      </c>
      <c r="O1298" s="88">
        <v>1565.82010000013</v>
      </c>
      <c r="P1298" s="89">
        <f t="shared" si="20"/>
        <v>0.96220153260295027</v>
      </c>
      <c r="Q1298" s="86">
        <v>43874</v>
      </c>
      <c r="R1298" s="90">
        <v>5619700.023</v>
      </c>
      <c r="S1298" s="90">
        <v>4923212.3656484401</v>
      </c>
      <c r="T1298" s="3"/>
      <c r="U1298" s="91">
        <v>-4.9592393324928699E-3</v>
      </c>
      <c r="V1298" s="92">
        <v>0.67685067688216805</v>
      </c>
      <c r="W1298" s="91">
        <v>1.07684018730652E-2</v>
      </c>
      <c r="X1298" s="92">
        <v>1.0853498031792701</v>
      </c>
      <c r="Y1298" s="91">
        <v>-2.34691304103762E-2</v>
      </c>
      <c r="Z1298" s="92">
        <v>15.803242867798</v>
      </c>
      <c r="AA1298" s="91">
        <v>6.8792450381806702E-2</v>
      </c>
      <c r="AB1298" s="92">
        <v>27.777273398969601</v>
      </c>
      <c r="AC1298" s="91">
        <v>0.13267572084805601</v>
      </c>
      <c r="AD1298" s="92">
        <v>38.615768037212497</v>
      </c>
      <c r="AE1298" s="91">
        <v>0.16490460774017299</v>
      </c>
      <c r="AF1298" s="93">
        <v>37.329870468704001</v>
      </c>
      <c r="AG1298" s="91">
        <v>-2.9961707614347701E-3</v>
      </c>
      <c r="AH1298" s="92">
        <v>-1.2058470282681799</v>
      </c>
      <c r="AI1298" s="91">
        <v>2.2775247307436101E-3</v>
      </c>
      <c r="AJ1298" s="92">
        <v>14.7111281529797</v>
      </c>
      <c r="AK1298" s="91">
        <v>0.50663450000167398</v>
      </c>
      <c r="AL1298" s="91">
        <v>6.6814505624279305E-2</v>
      </c>
      <c r="AM1298" s="92">
        <v>48.667509168677498</v>
      </c>
      <c r="AN1298" s="3"/>
      <c r="AO1298" s="94">
        <v>1.6704589166692999E-2</v>
      </c>
      <c r="AP1298" s="94">
        <v>-2.7117605989587901E-2</v>
      </c>
      <c r="AQ1298" s="94">
        <v>4.8960824404275599E-2</v>
      </c>
      <c r="AR1298" s="94">
        <v>-7.5229710095300106E-2</v>
      </c>
      <c r="AS1298" s="95">
        <v>7</v>
      </c>
      <c r="AT1298" s="95">
        <v>5</v>
      </c>
      <c r="AU1298" s="95">
        <v>7</v>
      </c>
      <c r="AV1298" s="96">
        <v>5</v>
      </c>
      <c r="AW1298" s="3"/>
      <c r="AX1298" s="97">
        <v>8.6592071337217899E-2</v>
      </c>
      <c r="AY1298" s="98">
        <v>0.54994528432234802</v>
      </c>
      <c r="AZ1298" s="98">
        <v>0.86370368067582604</v>
      </c>
      <c r="BA1298" s="98">
        <v>0.729277090244977</v>
      </c>
      <c r="BB1298" s="89">
        <v>8.9154874933774393E-3</v>
      </c>
      <c r="BC1298" s="99">
        <v>-16.285778934688999</v>
      </c>
      <c r="BD1298" s="86">
        <v>43874</v>
      </c>
      <c r="BE1298" s="86">
        <v>43913</v>
      </c>
      <c r="BF1298" s="95"/>
      <c r="BG1298" s="86"/>
      <c r="BH1298" s="3"/>
    </row>
    <row r="1299" spans="1:60" x14ac:dyDescent="0.25">
      <c r="A1299" s="3"/>
      <c r="B1299" s="81" t="s">
        <v>346</v>
      </c>
      <c r="C1299" s="81" t="s">
        <v>5796</v>
      </c>
      <c r="D1299" s="81" t="s">
        <v>882</v>
      </c>
      <c r="E1299" s="82" t="s">
        <v>1174</v>
      </c>
      <c r="F1299" s="82" t="s">
        <v>1105</v>
      </c>
      <c r="G1299" s="83" t="s">
        <v>1121</v>
      </c>
      <c r="H1299" s="84" t="s">
        <v>1133</v>
      </c>
      <c r="I1299" s="85" t="s">
        <v>3480</v>
      </c>
      <c r="J1299" s="85" t="s">
        <v>5797</v>
      </c>
      <c r="K1299" s="3"/>
      <c r="L1299" s="86">
        <v>44029</v>
      </c>
      <c r="M1299" s="87">
        <v>1386.56750000082</v>
      </c>
      <c r="N1299" s="88">
        <v>1386.56750000082</v>
      </c>
      <c r="O1299" s="88">
        <v>1451.14189999923</v>
      </c>
      <c r="P1299" s="89">
        <f t="shared" si="20"/>
        <v>0.95550097478513696</v>
      </c>
      <c r="Q1299" s="86">
        <v>43874</v>
      </c>
      <c r="R1299" s="90">
        <v>20447752.73</v>
      </c>
      <c r="S1299" s="90">
        <v>22173449.747906201</v>
      </c>
      <c r="T1299" s="3"/>
      <c r="U1299" s="91">
        <v>-5.0041584700011299E-3</v>
      </c>
      <c r="V1299" s="92">
        <v>0.67235876313134202</v>
      </c>
      <c r="W1299" s="91">
        <v>9.4021616241661797E-3</v>
      </c>
      <c r="X1299" s="92">
        <v>0.94872577828937199</v>
      </c>
      <c r="Y1299" s="91">
        <v>-3.1449162322132899E-2</v>
      </c>
      <c r="Z1299" s="92">
        <v>15.0052396766259</v>
      </c>
      <c r="AA1299" s="91">
        <v>5.1279389846968101E-2</v>
      </c>
      <c r="AB1299" s="92">
        <v>26.0259673454857</v>
      </c>
      <c r="AC1299" s="91">
        <v>9.5882826784945793E-2</v>
      </c>
      <c r="AD1299" s="92">
        <v>34.936478630872401</v>
      </c>
      <c r="AE1299" s="91">
        <v>0.108619958074996</v>
      </c>
      <c r="AF1299" s="93">
        <v>31.7014055021864</v>
      </c>
      <c r="AG1299" s="91">
        <v>-3.7600210998789399E-3</v>
      </c>
      <c r="AH1299" s="92">
        <v>-1.2822320621126</v>
      </c>
      <c r="AI1299" s="91">
        <v>-6.6745498406817197E-3</v>
      </c>
      <c r="AJ1299" s="92">
        <v>13.8159206958371</v>
      </c>
      <c r="AK1299" s="91">
        <v>0.386567500001402</v>
      </c>
      <c r="AL1299" s="91">
        <v>5.2925650637917002E-2</v>
      </c>
      <c r="AM1299" s="92">
        <v>36.660809168650303</v>
      </c>
      <c r="AN1299" s="3"/>
      <c r="AO1299" s="94">
        <v>1.66588327556383E-2</v>
      </c>
      <c r="AP1299" s="94">
        <v>-2.71614760704324E-2</v>
      </c>
      <c r="AQ1299" s="94">
        <v>4.7543073080305497E-2</v>
      </c>
      <c r="AR1299" s="94">
        <v>-7.6521329598108395E-2</v>
      </c>
      <c r="AS1299" s="95">
        <v>7</v>
      </c>
      <c r="AT1299" s="95">
        <v>5</v>
      </c>
      <c r="AU1299" s="95">
        <v>7</v>
      </c>
      <c r="AV1299" s="96">
        <v>5</v>
      </c>
      <c r="AW1299" s="3"/>
      <c r="AX1299" s="97">
        <v>8.6544666841946297E-2</v>
      </c>
      <c r="AY1299" s="98">
        <v>0.36284287549051403</v>
      </c>
      <c r="AZ1299" s="98">
        <v>0.80110833772323498</v>
      </c>
      <c r="BA1299" s="98">
        <v>0.478188820076412</v>
      </c>
      <c r="BB1299" s="89">
        <v>8.9100463997601794E-3</v>
      </c>
      <c r="BC1299" s="99">
        <v>-16.432845058094198</v>
      </c>
      <c r="BD1299" s="86">
        <v>43874</v>
      </c>
      <c r="BE1299" s="86">
        <v>43913</v>
      </c>
      <c r="BF1299" s="95"/>
      <c r="BG1299" s="86"/>
      <c r="BH1299" s="3"/>
    </row>
    <row r="1300" spans="1:60" x14ac:dyDescent="0.25">
      <c r="A1300" s="3"/>
      <c r="B1300" s="81" t="s">
        <v>347</v>
      </c>
      <c r="C1300" s="81" t="s">
        <v>5798</v>
      </c>
      <c r="D1300" s="81" t="s">
        <v>883</v>
      </c>
      <c r="E1300" s="82" t="s">
        <v>1170</v>
      </c>
      <c r="F1300" s="82" t="s">
        <v>1105</v>
      </c>
      <c r="G1300" s="83" t="s">
        <v>1121</v>
      </c>
      <c r="H1300" s="84" t="s">
        <v>1132</v>
      </c>
      <c r="I1300" s="85" t="s">
        <v>3480</v>
      </c>
      <c r="J1300" s="85" t="s">
        <v>5799</v>
      </c>
      <c r="K1300" s="3"/>
      <c r="L1300" s="86">
        <v>44029</v>
      </c>
      <c r="M1300" s="87">
        <v>1339.62350000069</v>
      </c>
      <c r="N1300" s="88">
        <v>1339.62350000069</v>
      </c>
      <c r="O1300" s="88">
        <v>1381.41459999979</v>
      </c>
      <c r="P1300" s="89">
        <f t="shared" si="20"/>
        <v>0.9697476051005206</v>
      </c>
      <c r="Q1300" s="86">
        <v>43874</v>
      </c>
      <c r="R1300" s="90">
        <v>2627768.071</v>
      </c>
      <c r="S1300" s="90">
        <v>2772343.0227812501</v>
      </c>
      <c r="T1300" s="3"/>
      <c r="U1300" s="91">
        <v>-4.9221912713619496E-3</v>
      </c>
      <c r="V1300" s="92">
        <v>0.68055548299526003</v>
      </c>
      <c r="W1300" s="91">
        <v>1.10243951767188E-2</v>
      </c>
      <c r="X1300" s="92">
        <v>1.11094913354464</v>
      </c>
      <c r="Y1300" s="91">
        <v>-2.3767663110447802E-2</v>
      </c>
      <c r="Z1300" s="92">
        <v>15.773389597787199</v>
      </c>
      <c r="AA1300" s="91">
        <v>4.0744882448052501E-2</v>
      </c>
      <c r="AB1300" s="92">
        <v>24.972516605601399</v>
      </c>
      <c r="AC1300" s="91">
        <v>0.10843297829706</v>
      </c>
      <c r="AD1300" s="92">
        <v>36.191493782098398</v>
      </c>
      <c r="AE1300" s="91">
        <v>0.13398774915185599</v>
      </c>
      <c r="AF1300" s="93">
        <v>34.238184609857903</v>
      </c>
      <c r="AG1300" s="91">
        <v>-3.2210959834628699E-3</v>
      </c>
      <c r="AH1300" s="92">
        <v>-1.22833955047099</v>
      </c>
      <c r="AI1300" s="91">
        <v>-5.3060304671817002E-3</v>
      </c>
      <c r="AJ1300" s="92">
        <v>13.9527726331871</v>
      </c>
      <c r="AK1300" s="91">
        <v>0.33962349999987101</v>
      </c>
      <c r="AL1300" s="91">
        <v>4.73703751395078E-2</v>
      </c>
      <c r="AM1300" s="92">
        <v>31.704040945973201</v>
      </c>
      <c r="AN1300" s="3"/>
      <c r="AO1300" s="94">
        <v>1.30967070072074E-2</v>
      </c>
      <c r="AP1300" s="94">
        <v>-2.30556807100584E-2</v>
      </c>
      <c r="AQ1300" s="94">
        <v>3.9296652565099101E-2</v>
      </c>
      <c r="AR1300" s="94">
        <v>-6.2524498138373005E-2</v>
      </c>
      <c r="AS1300" s="95">
        <v>8</v>
      </c>
      <c r="AT1300" s="95">
        <v>4</v>
      </c>
      <c r="AU1300" s="95">
        <v>7</v>
      </c>
      <c r="AV1300" s="96">
        <v>5</v>
      </c>
      <c r="AW1300" s="3"/>
      <c r="AX1300" s="97">
        <v>6.5749357476233894E-2</v>
      </c>
      <c r="AY1300" s="98">
        <v>0.27850681083055001</v>
      </c>
      <c r="AZ1300" s="98">
        <v>0.747063688943854</v>
      </c>
      <c r="BA1300" s="98">
        <v>0.36238910757310799</v>
      </c>
      <c r="BB1300" s="89">
        <v>6.7709147542245798E-3</v>
      </c>
      <c r="BC1300" s="99">
        <v>-13.1233953948249</v>
      </c>
      <c r="BD1300" s="86">
        <v>43874</v>
      </c>
      <c r="BE1300" s="86">
        <v>43913</v>
      </c>
      <c r="BF1300" s="95"/>
      <c r="BG1300" s="86"/>
      <c r="BH1300" s="3"/>
    </row>
    <row r="1301" spans="1:60" x14ac:dyDescent="0.25">
      <c r="A1301" s="3"/>
      <c r="B1301" s="81" t="s">
        <v>348</v>
      </c>
      <c r="C1301" s="81" t="s">
        <v>5800</v>
      </c>
      <c r="D1301" s="81" t="s">
        <v>883</v>
      </c>
      <c r="E1301" s="82" t="s">
        <v>1174</v>
      </c>
      <c r="F1301" s="82" t="s">
        <v>1105</v>
      </c>
      <c r="G1301" s="83" t="s">
        <v>1121</v>
      </c>
      <c r="H1301" s="84" t="s">
        <v>1132</v>
      </c>
      <c r="I1301" s="85" t="s">
        <v>3480</v>
      </c>
      <c r="J1301" s="85" t="s">
        <v>5801</v>
      </c>
      <c r="K1301" s="3"/>
      <c r="L1301" s="86">
        <v>44029</v>
      </c>
      <c r="M1301" s="87">
        <v>1316.9350000005199</v>
      </c>
      <c r="N1301" s="88">
        <v>1316.9350000005199</v>
      </c>
      <c r="O1301" s="88">
        <v>1362.3387000002001</v>
      </c>
      <c r="P1301" s="89">
        <f t="shared" si="20"/>
        <v>0.96667223796866852</v>
      </c>
      <c r="Q1301" s="86">
        <v>43874</v>
      </c>
      <c r="R1301" s="90">
        <v>34865118.463</v>
      </c>
      <c r="S1301" s="90">
        <v>37171969.060812503</v>
      </c>
      <c r="T1301" s="3"/>
      <c r="U1301" s="91">
        <v>-4.9425890774727997E-3</v>
      </c>
      <c r="V1301" s="92">
        <v>0.67851570238417502</v>
      </c>
      <c r="W1301" s="91">
        <v>1.04030617731041E-2</v>
      </c>
      <c r="X1301" s="92">
        <v>1.0488157931831701</v>
      </c>
      <c r="Y1301" s="91">
        <v>-2.74018857071496E-2</v>
      </c>
      <c r="Z1301" s="92">
        <v>15.409967338127901</v>
      </c>
      <c r="AA1301" s="91">
        <v>3.2958492864054299E-2</v>
      </c>
      <c r="AB1301" s="92">
        <v>24.193877647194299</v>
      </c>
      <c r="AC1301" s="91">
        <v>9.1919718630379094E-2</v>
      </c>
      <c r="AD1301" s="92">
        <v>34.540167815459398</v>
      </c>
      <c r="AE1301" s="91">
        <v>0.108746547730407</v>
      </c>
      <c r="AF1301" s="93">
        <v>31.7140644677274</v>
      </c>
      <c r="AG1301" s="91">
        <v>-3.5682642392203001E-3</v>
      </c>
      <c r="AH1301" s="92">
        <v>-1.2630563760467299</v>
      </c>
      <c r="AI1301" s="91">
        <v>-9.3541294481838105E-3</v>
      </c>
      <c r="AJ1301" s="92">
        <v>13.5479627350869</v>
      </c>
      <c r="AK1301" s="91">
        <v>0.31693500000081298</v>
      </c>
      <c r="AL1301" s="91">
        <v>4.4542255907799699E-2</v>
      </c>
      <c r="AM1301" s="92">
        <v>29.4351909460675</v>
      </c>
      <c r="AN1301" s="3"/>
      <c r="AO1301" s="94">
        <v>1.3076015318802099E-2</v>
      </c>
      <c r="AP1301" s="94">
        <v>-2.3075652507941399E-2</v>
      </c>
      <c r="AQ1301" s="94">
        <v>3.8657966291793897E-2</v>
      </c>
      <c r="AR1301" s="94">
        <v>-6.3119882448518197E-2</v>
      </c>
      <c r="AS1301" s="95">
        <v>8</v>
      </c>
      <c r="AT1301" s="95">
        <v>4</v>
      </c>
      <c r="AU1301" s="95">
        <v>7</v>
      </c>
      <c r="AV1301" s="96">
        <v>5</v>
      </c>
      <c r="AW1301" s="3"/>
      <c r="AX1301" s="97">
        <v>6.5732924764888595E-2</v>
      </c>
      <c r="AY1301" s="98">
        <v>0.169100165837335</v>
      </c>
      <c r="AZ1301" s="98">
        <v>0.71945442432388496</v>
      </c>
      <c r="BA1301" s="98">
        <v>0.219284340403647</v>
      </c>
      <c r="BB1301" s="89">
        <v>6.7690448787834602E-3</v>
      </c>
      <c r="BC1301" s="99">
        <v>-13.1927985309012</v>
      </c>
      <c r="BD1301" s="86">
        <v>43874</v>
      </c>
      <c r="BE1301" s="86">
        <v>43913</v>
      </c>
      <c r="BF1301" s="95"/>
      <c r="BG1301" s="86"/>
      <c r="BH1301" s="3"/>
    </row>
    <row r="1302" spans="1:60" x14ac:dyDescent="0.25">
      <c r="A1302" s="3"/>
      <c r="B1302" s="81" t="s">
        <v>2216</v>
      </c>
      <c r="C1302" s="81" t="s">
        <v>5802</v>
      </c>
      <c r="D1302" s="81" t="s">
        <v>884</v>
      </c>
      <c r="E1302" s="82" t="s">
        <v>1161</v>
      </c>
      <c r="F1302" s="82" t="s">
        <v>1100</v>
      </c>
      <c r="G1302" s="83" t="s">
        <v>1121</v>
      </c>
      <c r="H1302" s="84" t="s">
        <v>1134</v>
      </c>
      <c r="I1302" s="85" t="s">
        <v>3480</v>
      </c>
      <c r="J1302" s="85" t="s">
        <v>5803</v>
      </c>
      <c r="K1302" s="3"/>
      <c r="L1302" s="86">
        <v>44029</v>
      </c>
      <c r="M1302" s="87">
        <v>1063.4513000007701</v>
      </c>
      <c r="N1302" s="88">
        <v>1063.4513000007701</v>
      </c>
      <c r="O1302" s="88">
        <v>1186.6075999997599</v>
      </c>
      <c r="P1302" s="89">
        <f t="shared" si="20"/>
        <v>0.89621143501944978</v>
      </c>
      <c r="Q1302" s="86">
        <v>43881</v>
      </c>
      <c r="R1302" s="90">
        <v>5292897.398</v>
      </c>
      <c r="S1302" s="90">
        <v>4417180.2547656298</v>
      </c>
      <c r="T1302" s="3"/>
      <c r="U1302" s="91">
        <v>-7.4074965941690598E-3</v>
      </c>
      <c r="V1302" s="92">
        <v>0.43202495071454899</v>
      </c>
      <c r="W1302" s="91">
        <v>1.8720407499131401E-2</v>
      </c>
      <c r="X1302" s="92">
        <v>1.88055036578589</v>
      </c>
      <c r="Y1302" s="91">
        <v>-8.3441735208907603E-2</v>
      </c>
      <c r="Z1302" s="92">
        <v>9.8059823879448196</v>
      </c>
      <c r="AA1302" s="91">
        <v>3.0348869724548401E-2</v>
      </c>
      <c r="AB1302" s="92">
        <v>23.932915333251</v>
      </c>
      <c r="AC1302" s="91">
        <v>2.48674983686215E-2</v>
      </c>
      <c r="AD1302" s="92">
        <v>27.8349457892473</v>
      </c>
      <c r="AE1302" s="91">
        <v>5.7447851315373603E-2</v>
      </c>
      <c r="AF1302" s="93">
        <v>26.584194826224099</v>
      </c>
      <c r="AG1302" s="91">
        <v>-4.2306552040827201E-4</v>
      </c>
      <c r="AH1302" s="92">
        <v>-0.94853650416553104</v>
      </c>
      <c r="AI1302" s="91">
        <v>-4.3577796210229301E-2</v>
      </c>
      <c r="AJ1302" s="92">
        <v>10.125596058889601</v>
      </c>
      <c r="AK1302" s="91">
        <v>6.3451300000451696E-2</v>
      </c>
      <c r="AL1302" s="91">
        <v>1.9642020786704999E-2</v>
      </c>
      <c r="AM1302" s="92">
        <v>22.187775121914498</v>
      </c>
      <c r="AN1302" s="3"/>
      <c r="AO1302" s="94">
        <v>2.64882032333844E-2</v>
      </c>
      <c r="AP1302" s="94">
        <v>-3.9267555913284E-2</v>
      </c>
      <c r="AQ1302" s="94">
        <v>6.9226898485794705E-2</v>
      </c>
      <c r="AR1302" s="94">
        <v>-0.12809647075569999</v>
      </c>
      <c r="AS1302" s="95">
        <v>6</v>
      </c>
      <c r="AT1302" s="95">
        <v>6</v>
      </c>
      <c r="AU1302" s="95">
        <v>7</v>
      </c>
      <c r="AV1302" s="96">
        <v>5</v>
      </c>
      <c r="AW1302" s="3"/>
      <c r="AX1302" s="97">
        <v>0.13745272105690701</v>
      </c>
      <c r="AY1302" s="98">
        <v>0.155139350316404</v>
      </c>
      <c r="AZ1302" s="98">
        <v>0.78521201834883003</v>
      </c>
      <c r="BA1302" s="98">
        <v>0.214159215434165</v>
      </c>
      <c r="BB1302" s="89">
        <v>1.41616727152359E-2</v>
      </c>
      <c r="BC1302" s="99">
        <v>-24.761277443350998</v>
      </c>
      <c r="BD1302" s="86">
        <v>43881</v>
      </c>
      <c r="BE1302" s="86">
        <v>43913</v>
      </c>
      <c r="BF1302" s="95"/>
      <c r="BG1302" s="86"/>
      <c r="BH1302" s="3"/>
    </row>
    <row r="1303" spans="1:60" x14ac:dyDescent="0.25">
      <c r="A1303" s="3"/>
      <c r="B1303" s="81" t="s">
        <v>2217</v>
      </c>
      <c r="C1303" s="81" t="s">
        <v>5804</v>
      </c>
      <c r="D1303" s="81" t="s">
        <v>884</v>
      </c>
      <c r="E1303" s="82" t="s">
        <v>1170</v>
      </c>
      <c r="F1303" s="82" t="s">
        <v>1100</v>
      </c>
      <c r="G1303" s="83" t="s">
        <v>1121</v>
      </c>
      <c r="H1303" s="84" t="s">
        <v>1134</v>
      </c>
      <c r="I1303" s="85" t="s">
        <v>3480</v>
      </c>
      <c r="J1303" s="85" t="s">
        <v>5805</v>
      </c>
      <c r="K1303" s="3"/>
      <c r="L1303" s="86">
        <v>44029</v>
      </c>
      <c r="M1303" s="87">
        <v>1136.0371000003099</v>
      </c>
      <c r="N1303" s="88">
        <v>1136.0371000003099</v>
      </c>
      <c r="O1303" s="88">
        <v>1258.9146999996201</v>
      </c>
      <c r="P1303" s="89">
        <f t="shared" si="20"/>
        <v>0.90239402240727884</v>
      </c>
      <c r="Q1303" s="86">
        <v>43881</v>
      </c>
      <c r="R1303" s="90">
        <v>17391962.397999998</v>
      </c>
      <c r="S1303" s="90">
        <v>15467210.420906199</v>
      </c>
      <c r="T1303" s="3"/>
      <c r="U1303" s="91">
        <v>-7.3614501825431901E-3</v>
      </c>
      <c r="V1303" s="92">
        <v>0.43662959187713601</v>
      </c>
      <c r="W1303" s="91">
        <v>2.0141020911978599E-2</v>
      </c>
      <c r="X1303" s="92">
        <v>2.02261170707061</v>
      </c>
      <c r="Y1303" s="91">
        <v>-7.4429790784997799E-2</v>
      </c>
      <c r="Z1303" s="92">
        <v>10.7071768303431</v>
      </c>
      <c r="AA1303" s="91">
        <v>6.0607144150708302E-2</v>
      </c>
      <c r="AB1303" s="92">
        <v>26.958742775867002</v>
      </c>
      <c r="AC1303" s="91">
        <v>7.4889841582262306E-2</v>
      </c>
      <c r="AD1303" s="92">
        <v>32.837180110625901</v>
      </c>
      <c r="AE1303" s="91">
        <v>0.129623886310583</v>
      </c>
      <c r="AF1303" s="93">
        <v>33.801798325730502</v>
      </c>
      <c r="AG1303" s="91">
        <v>3.6658363569586099E-4</v>
      </c>
      <c r="AH1303" s="92">
        <v>-0.86957158855511796</v>
      </c>
      <c r="AI1303" s="91">
        <v>-3.3410899007321901E-2</v>
      </c>
      <c r="AJ1303" s="92">
        <v>11.142285779176699</v>
      </c>
      <c r="AK1303" s="91">
        <v>0.13603710000097599</v>
      </c>
      <c r="AL1303" s="91">
        <v>4.1152438863718999E-2</v>
      </c>
      <c r="AM1303" s="92">
        <v>29.446355121966899</v>
      </c>
      <c r="AN1303" s="3"/>
      <c r="AO1303" s="94">
        <v>2.6535897228313801E-2</v>
      </c>
      <c r="AP1303" s="94">
        <v>-3.9222860986228597E-2</v>
      </c>
      <c r="AQ1303" s="94">
        <v>7.5740401618531905E-2</v>
      </c>
      <c r="AR1303" s="94">
        <v>-0.126839985352563</v>
      </c>
      <c r="AS1303" s="95">
        <v>7</v>
      </c>
      <c r="AT1303" s="95">
        <v>5</v>
      </c>
      <c r="AU1303" s="95">
        <v>7</v>
      </c>
      <c r="AV1303" s="96">
        <v>5</v>
      </c>
      <c r="AW1303" s="3"/>
      <c r="AX1303" s="97">
        <v>0.13856338782628899</v>
      </c>
      <c r="AY1303" s="98">
        <v>0.36395973313801699</v>
      </c>
      <c r="AZ1303" s="98">
        <v>0.90002066600754904</v>
      </c>
      <c r="BA1303" s="98">
        <v>0.50890237833664298</v>
      </c>
      <c r="BB1303" s="89">
        <v>1.42803510435624E-2</v>
      </c>
      <c r="BC1303" s="99">
        <v>-24.649358689639499</v>
      </c>
      <c r="BD1303" s="86">
        <v>43881</v>
      </c>
      <c r="BE1303" s="86">
        <v>43913</v>
      </c>
      <c r="BF1303" s="95"/>
      <c r="BG1303" s="86"/>
      <c r="BH1303" s="3"/>
    </row>
    <row r="1304" spans="1:60" x14ac:dyDescent="0.25">
      <c r="A1304" s="3"/>
      <c r="B1304" s="81" t="s">
        <v>2218</v>
      </c>
      <c r="C1304" s="81" t="s">
        <v>5806</v>
      </c>
      <c r="D1304" s="81" t="s">
        <v>884</v>
      </c>
      <c r="E1304" s="82" t="s">
        <v>1165</v>
      </c>
      <c r="F1304" s="82" t="s">
        <v>1100</v>
      </c>
      <c r="G1304" s="83" t="s">
        <v>1121</v>
      </c>
      <c r="H1304" s="84" t="s">
        <v>1134</v>
      </c>
      <c r="I1304" s="85" t="s">
        <v>3480</v>
      </c>
      <c r="J1304" s="85" t="s">
        <v>5807</v>
      </c>
      <c r="K1304" s="3"/>
      <c r="L1304" s="86">
        <v>44029</v>
      </c>
      <c r="M1304" s="87">
        <v>1102.66919999942</v>
      </c>
      <c r="N1304" s="88">
        <v>1102.66919999942</v>
      </c>
      <c r="O1304" s="88">
        <v>1223.9158999994399</v>
      </c>
      <c r="P1304" s="89">
        <f t="shared" si="20"/>
        <v>0.90093543191972958</v>
      </c>
      <c r="Q1304" s="86">
        <v>43881</v>
      </c>
      <c r="R1304" s="90">
        <v>4451739.0350000001</v>
      </c>
      <c r="S1304" s="90">
        <v>3773928.47251953</v>
      </c>
      <c r="T1304" s="3"/>
      <c r="U1304" s="91">
        <v>-7.37231410494132E-3</v>
      </c>
      <c r="V1304" s="92">
        <v>0.43554319963732302</v>
      </c>
      <c r="W1304" s="91">
        <v>1.9806552265436001E-2</v>
      </c>
      <c r="X1304" s="92">
        <v>1.9891648424163599</v>
      </c>
      <c r="Y1304" s="91">
        <v>-7.7789349061276894E-2</v>
      </c>
      <c r="Z1304" s="92">
        <v>10.371221002715201</v>
      </c>
      <c r="AA1304" s="91">
        <v>4.1745131969946697E-2</v>
      </c>
      <c r="AB1304" s="92">
        <v>25.072541557805401</v>
      </c>
      <c r="AC1304" s="91">
        <v>4.9738947849618902E-2</v>
      </c>
      <c r="AD1304" s="92">
        <v>30.322090737347001</v>
      </c>
      <c r="AE1304" s="91">
        <v>9.6444356455322094E-2</v>
      </c>
      <c r="AF1304" s="93">
        <v>30.483845340233501</v>
      </c>
      <c r="AG1304" s="91">
        <v>1.8068518693326E-4</v>
      </c>
      <c r="AH1304" s="92">
        <v>-0.88816143343137799</v>
      </c>
      <c r="AI1304" s="91">
        <v>-3.70982936428845E-2</v>
      </c>
      <c r="AJ1304" s="92">
        <v>10.773546315613199</v>
      </c>
      <c r="AK1304" s="91">
        <v>0.102669199999655</v>
      </c>
      <c r="AL1304" s="91">
        <v>3.1384449219331097E-2</v>
      </c>
      <c r="AM1304" s="92">
        <v>26.1095651218202</v>
      </c>
      <c r="AN1304" s="3"/>
      <c r="AO1304" s="94">
        <v>2.65247017723595E-2</v>
      </c>
      <c r="AP1304" s="94">
        <v>-3.9233460865034403E-2</v>
      </c>
      <c r="AQ1304" s="94">
        <v>7.0366949135859599E-2</v>
      </c>
      <c r="AR1304" s="94">
        <v>-0.127135683024826</v>
      </c>
      <c r="AS1304" s="95">
        <v>7</v>
      </c>
      <c r="AT1304" s="95">
        <v>5</v>
      </c>
      <c r="AU1304" s="95">
        <v>7</v>
      </c>
      <c r="AV1304" s="96">
        <v>5</v>
      </c>
      <c r="AW1304" s="3"/>
      <c r="AX1304" s="97">
        <v>0.13737854964958399</v>
      </c>
      <c r="AY1304" s="98">
        <v>0.231835840431586</v>
      </c>
      <c r="AZ1304" s="98">
        <v>0.82791345273290096</v>
      </c>
      <c r="BA1304" s="98">
        <v>0.32097760604847297</v>
      </c>
      <c r="BB1304" s="89">
        <v>1.41547088901643E-2</v>
      </c>
      <c r="BC1304" s="99">
        <v>-24.675706884707299</v>
      </c>
      <c r="BD1304" s="86">
        <v>43881</v>
      </c>
      <c r="BE1304" s="86">
        <v>43913</v>
      </c>
      <c r="BF1304" s="95"/>
      <c r="BG1304" s="86"/>
      <c r="BH1304" s="3"/>
    </row>
    <row r="1305" spans="1:60" x14ac:dyDescent="0.25">
      <c r="A1305" s="3"/>
      <c r="B1305" s="81" t="s">
        <v>2219</v>
      </c>
      <c r="C1305" s="81" t="s">
        <v>5808</v>
      </c>
      <c r="D1305" s="81" t="s">
        <v>884</v>
      </c>
      <c r="E1305" s="82" t="s">
        <v>1179</v>
      </c>
      <c r="F1305" s="82" t="s">
        <v>1100</v>
      </c>
      <c r="G1305" s="83" t="s">
        <v>1121</v>
      </c>
      <c r="H1305" s="84" t="s">
        <v>1134</v>
      </c>
      <c r="I1305" s="85" t="s">
        <v>3480</v>
      </c>
      <c r="J1305" s="85" t="s">
        <v>5809</v>
      </c>
      <c r="K1305" s="3"/>
      <c r="L1305" s="86">
        <v>44029</v>
      </c>
      <c r="M1305" s="87">
        <v>1072.37289999984</v>
      </c>
      <c r="N1305" s="88">
        <v>1072.37289999984</v>
      </c>
      <c r="O1305" s="88">
        <v>1195.1116000004099</v>
      </c>
      <c r="P1305" s="89">
        <f t="shared" si="20"/>
        <v>0.89729938191502134</v>
      </c>
      <c r="Q1305" s="86">
        <v>43881</v>
      </c>
      <c r="R1305" s="90">
        <v>993012.57900000003</v>
      </c>
      <c r="S1305" s="90">
        <v>1200996.9216152299</v>
      </c>
      <c r="T1305" s="3"/>
      <c r="U1305" s="91">
        <v>-7.3994300091726499E-3</v>
      </c>
      <c r="V1305" s="92">
        <v>0.43283160921419001</v>
      </c>
      <c r="W1305" s="91">
        <v>1.89709748410678E-2</v>
      </c>
      <c r="X1305" s="92">
        <v>1.90560709997953</v>
      </c>
      <c r="Y1305" s="91">
        <v>-8.2139938166656101E-2</v>
      </c>
      <c r="Z1305" s="92">
        <v>9.9361620921699796</v>
      </c>
      <c r="AA1305" s="91">
        <v>3.2967662786177201E-2</v>
      </c>
      <c r="AB1305" s="92">
        <v>24.1947946394212</v>
      </c>
      <c r="AC1305" s="91">
        <v>3.0554344422853302E-2</v>
      </c>
      <c r="AD1305" s="92">
        <v>28.4036303946923</v>
      </c>
      <c r="AE1305" s="91">
        <v>6.6319086648945799E-2</v>
      </c>
      <c r="AF1305" s="93">
        <v>27.471318359574099</v>
      </c>
      <c r="AG1305" s="91">
        <v>-2.8377593207551399E-4</v>
      </c>
      <c r="AH1305" s="92">
        <v>-0.93460754533225598</v>
      </c>
      <c r="AI1305" s="91">
        <v>-4.2085865185072201E-2</v>
      </c>
      <c r="AJ1305" s="92">
        <v>10.2747891613981</v>
      </c>
      <c r="AK1305" s="91">
        <v>7.2372900000118506E-2</v>
      </c>
      <c r="AL1305" s="91">
        <v>2.1337419355404601E-2</v>
      </c>
      <c r="AM1305" s="92">
        <v>24.4078560755006</v>
      </c>
      <c r="AN1305" s="3"/>
      <c r="AO1305" s="94">
        <v>2.6496611761103801E-2</v>
      </c>
      <c r="AP1305" s="94">
        <v>-3.9259657253751398E-2</v>
      </c>
      <c r="AQ1305" s="94">
        <v>6.9489876937950598E-2</v>
      </c>
      <c r="AR1305" s="94">
        <v>-0.12787481128005301</v>
      </c>
      <c r="AS1305" s="95">
        <v>6</v>
      </c>
      <c r="AT1305" s="95">
        <v>6</v>
      </c>
      <c r="AU1305" s="95">
        <v>7</v>
      </c>
      <c r="AV1305" s="96">
        <v>5</v>
      </c>
      <c r="AW1305" s="3"/>
      <c r="AX1305" s="97">
        <v>0.13744386430844299</v>
      </c>
      <c r="AY1305" s="98">
        <v>0.17275928599588</v>
      </c>
      <c r="AZ1305" s="98">
        <v>0.79500136977730995</v>
      </c>
      <c r="BA1305" s="98">
        <v>0.23865941958410999</v>
      </c>
      <c r="BB1305" s="89">
        <v>1.4160935485397199E-2</v>
      </c>
      <c r="BC1305" s="99">
        <v>-24.741547149227699</v>
      </c>
      <c r="BD1305" s="86">
        <v>43881</v>
      </c>
      <c r="BE1305" s="86">
        <v>43913</v>
      </c>
      <c r="BF1305" s="95"/>
      <c r="BG1305" s="86"/>
      <c r="BH1305" s="3"/>
    </row>
    <row r="1306" spans="1:60" x14ac:dyDescent="0.25">
      <c r="A1306" s="3"/>
      <c r="B1306" s="81" t="s">
        <v>2220</v>
      </c>
      <c r="C1306" s="81" t="s">
        <v>5810</v>
      </c>
      <c r="D1306" s="81" t="s">
        <v>885</v>
      </c>
      <c r="E1306" s="82" t="s">
        <v>1161</v>
      </c>
      <c r="F1306" s="82" t="s">
        <v>1100</v>
      </c>
      <c r="G1306" s="83" t="s">
        <v>1121</v>
      </c>
      <c r="H1306" s="84" t="s">
        <v>1133</v>
      </c>
      <c r="I1306" s="85" t="s">
        <v>3480</v>
      </c>
      <c r="J1306" s="85" t="s">
        <v>5811</v>
      </c>
      <c r="K1306" s="3"/>
      <c r="L1306" s="86">
        <v>44029</v>
      </c>
      <c r="M1306" s="87">
        <v>1047.34720000066</v>
      </c>
      <c r="N1306" s="88">
        <v>1047.34720000066</v>
      </c>
      <c r="O1306" s="88">
        <v>1112.89460000023</v>
      </c>
      <c r="P1306" s="89">
        <f t="shared" si="20"/>
        <v>0.9411018797291707</v>
      </c>
      <c r="Q1306" s="86">
        <v>43881</v>
      </c>
      <c r="R1306" s="90">
        <v>15393717.801000001</v>
      </c>
      <c r="S1306" s="90">
        <v>15261866.459468801</v>
      </c>
      <c r="T1306" s="3"/>
      <c r="U1306" s="91">
        <v>-4.99966796724038E-3</v>
      </c>
      <c r="V1306" s="92">
        <v>0.67280781340741702</v>
      </c>
      <c r="W1306" s="91">
        <v>9.53107452551194E-3</v>
      </c>
      <c r="X1306" s="92">
        <v>0.96161706842394801</v>
      </c>
      <c r="Y1306" s="91">
        <v>-4.71643750688963E-2</v>
      </c>
      <c r="Z1306" s="92">
        <v>13.4337184019532</v>
      </c>
      <c r="AA1306" s="91">
        <v>1.02340303801611E-2</v>
      </c>
      <c r="AB1306" s="92">
        <v>21.921431398805002</v>
      </c>
      <c r="AC1306" s="91">
        <v>2.8575087508215798E-2</v>
      </c>
      <c r="AD1306" s="92">
        <v>28.205704703228498</v>
      </c>
      <c r="AE1306" s="91">
        <v>4.5966524188770598E-2</v>
      </c>
      <c r="AF1306" s="93">
        <v>25.436062113556499</v>
      </c>
      <c r="AG1306" s="91">
        <v>-1.3379732663452201E-3</v>
      </c>
      <c r="AH1306" s="92">
        <v>-1.04002727875923</v>
      </c>
      <c r="AI1306" s="91">
        <v>-2.2180462639880699E-2</v>
      </c>
      <c r="AJ1306" s="92">
        <v>12.2653294159245</v>
      </c>
      <c r="AK1306" s="91">
        <v>4.7347200001240701E-2</v>
      </c>
      <c r="AL1306" s="91">
        <v>1.4734402235262701E-2</v>
      </c>
      <c r="AM1306" s="92">
        <v>20.577365121978801</v>
      </c>
      <c r="AN1306" s="3"/>
      <c r="AO1306" s="94">
        <v>1.41937424832577E-2</v>
      </c>
      <c r="AP1306" s="94">
        <v>-2.2600235755817301E-2</v>
      </c>
      <c r="AQ1306" s="94">
        <v>4.4304986717179397E-2</v>
      </c>
      <c r="AR1306" s="94">
        <v>-8.3994633641850697E-2</v>
      </c>
      <c r="AS1306" s="95">
        <v>6</v>
      </c>
      <c r="AT1306" s="95">
        <v>6</v>
      </c>
      <c r="AU1306" s="95">
        <v>7</v>
      </c>
      <c r="AV1306" s="96">
        <v>5</v>
      </c>
      <c r="AW1306" s="3"/>
      <c r="AX1306" s="97">
        <v>7.7127380333622597E-2</v>
      </c>
      <c r="AY1306" s="98">
        <v>-0.112582946726207</v>
      </c>
      <c r="AZ1306" s="98">
        <v>0.63414693273898604</v>
      </c>
      <c r="BA1306" s="98">
        <v>-0.15184175702484001</v>
      </c>
      <c r="BB1306" s="89">
        <v>7.9530609178618799E-3</v>
      </c>
      <c r="BC1306" s="99">
        <v>-15.467448579598599</v>
      </c>
      <c r="BD1306" s="86">
        <v>43881</v>
      </c>
      <c r="BE1306" s="86">
        <v>43914</v>
      </c>
      <c r="BF1306" s="95"/>
      <c r="BG1306" s="86"/>
      <c r="BH1306" s="3"/>
    </row>
    <row r="1307" spans="1:60" x14ac:dyDescent="0.25">
      <c r="A1307" s="3"/>
      <c r="B1307" s="81" t="s">
        <v>2221</v>
      </c>
      <c r="C1307" s="81" t="s">
        <v>5812</v>
      </c>
      <c r="D1307" s="81" t="s">
        <v>885</v>
      </c>
      <c r="E1307" s="82" t="s">
        <v>1170</v>
      </c>
      <c r="F1307" s="82" t="s">
        <v>1100</v>
      </c>
      <c r="G1307" s="83" t="s">
        <v>1121</v>
      </c>
      <c r="H1307" s="84" t="s">
        <v>1133</v>
      </c>
      <c r="I1307" s="85" t="s">
        <v>3480</v>
      </c>
      <c r="J1307" s="85" t="s">
        <v>5813</v>
      </c>
      <c r="K1307" s="3"/>
      <c r="L1307" s="86">
        <v>44029</v>
      </c>
      <c r="M1307" s="87">
        <v>1103.9434999991199</v>
      </c>
      <c r="N1307" s="88">
        <v>1103.9434999991199</v>
      </c>
      <c r="O1307" s="88">
        <v>1166.41039999947</v>
      </c>
      <c r="P1307" s="89">
        <f t="shared" si="20"/>
        <v>0.94644517915788606</v>
      </c>
      <c r="Q1307" s="86">
        <v>43881</v>
      </c>
      <c r="R1307" s="90">
        <v>42031937.295999996</v>
      </c>
      <c r="S1307" s="90">
        <v>38379136.111812502</v>
      </c>
      <c r="T1307" s="3"/>
      <c r="U1307" s="91">
        <v>-4.9615660263952997E-3</v>
      </c>
      <c r="V1307" s="92">
        <v>0.67661800749192502</v>
      </c>
      <c r="W1307" s="91">
        <v>1.06903368287021E-2</v>
      </c>
      <c r="X1307" s="92">
        <v>1.0775432987429701</v>
      </c>
      <c r="Y1307" s="91">
        <v>-3.9209650311022401E-2</v>
      </c>
      <c r="Z1307" s="92">
        <v>14.229190877740599</v>
      </c>
      <c r="AA1307" s="91">
        <v>3.2863197469851002E-2</v>
      </c>
      <c r="AB1307" s="92">
        <v>24.1843481077813</v>
      </c>
      <c r="AC1307" s="91">
        <v>6.7556994164988296E-2</v>
      </c>
      <c r="AD1307" s="92">
        <v>32.103895368869402</v>
      </c>
      <c r="AE1307" s="91">
        <v>0.10248821555433101</v>
      </c>
      <c r="AF1307" s="93">
        <v>31.0882312501199</v>
      </c>
      <c r="AG1307" s="91">
        <v>-6.8823878518742298E-4</v>
      </c>
      <c r="AH1307" s="92">
        <v>-0.97505383064344597</v>
      </c>
      <c r="AI1307" s="91">
        <v>-1.3375699577409301E-2</v>
      </c>
      <c r="AJ1307" s="92">
        <v>13.1458057221607</v>
      </c>
      <c r="AK1307" s="91">
        <v>0.10394349999842201</v>
      </c>
      <c r="AL1307" s="91">
        <v>3.1761168384036899E-2</v>
      </c>
      <c r="AM1307" s="92">
        <v>26.236995121696999</v>
      </c>
      <c r="AN1307" s="3"/>
      <c r="AO1307" s="94">
        <v>1.42325911328953E-2</v>
      </c>
      <c r="AP1307" s="94">
        <v>-2.25628132102429E-2</v>
      </c>
      <c r="AQ1307" s="94">
        <v>4.5504041889216799E-2</v>
      </c>
      <c r="AR1307" s="94">
        <v>-8.2907686095568395E-2</v>
      </c>
      <c r="AS1307" s="95">
        <v>6</v>
      </c>
      <c r="AT1307" s="95">
        <v>6</v>
      </c>
      <c r="AU1307" s="95">
        <v>7</v>
      </c>
      <c r="AV1307" s="96">
        <v>5</v>
      </c>
      <c r="AW1307" s="3"/>
      <c r="AX1307" s="97">
        <v>7.7802574813176803E-2</v>
      </c>
      <c r="AY1307" s="98">
        <v>0.163533248105978</v>
      </c>
      <c r="AZ1307" s="98">
        <v>0.71456807435606595</v>
      </c>
      <c r="BA1307" s="98">
        <v>0.22386865030716799</v>
      </c>
      <c r="BB1307" s="89">
        <v>8.0241647887760292E-3</v>
      </c>
      <c r="BC1307" s="99">
        <v>-15.360665508458601</v>
      </c>
      <c r="BD1307" s="86">
        <v>43881</v>
      </c>
      <c r="BE1307" s="86">
        <v>43914</v>
      </c>
      <c r="BF1307" s="95"/>
      <c r="BG1307" s="86"/>
      <c r="BH1307" s="3"/>
    </row>
    <row r="1308" spans="1:60" x14ac:dyDescent="0.25">
      <c r="A1308" s="3"/>
      <c r="B1308" s="81" t="s">
        <v>2222</v>
      </c>
      <c r="C1308" s="81" t="s">
        <v>5814</v>
      </c>
      <c r="D1308" s="81" t="s">
        <v>885</v>
      </c>
      <c r="E1308" s="82" t="s">
        <v>1165</v>
      </c>
      <c r="F1308" s="82" t="s">
        <v>1100</v>
      </c>
      <c r="G1308" s="83" t="s">
        <v>1121</v>
      </c>
      <c r="H1308" s="84" t="s">
        <v>1133</v>
      </c>
      <c r="I1308" s="85" t="s">
        <v>3480</v>
      </c>
      <c r="J1308" s="85" t="s">
        <v>5815</v>
      </c>
      <c r="K1308" s="3"/>
      <c r="L1308" s="86">
        <v>44029</v>
      </c>
      <c r="M1308" s="87">
        <v>1076.52690000087</v>
      </c>
      <c r="N1308" s="88">
        <v>1076.52690000087</v>
      </c>
      <c r="O1308" s="88">
        <v>1139.28390000015</v>
      </c>
      <c r="P1308" s="89">
        <f t="shared" si="20"/>
        <v>0.94491539817312287</v>
      </c>
      <c r="Q1308" s="86">
        <v>43881</v>
      </c>
      <c r="R1308" s="90">
        <v>13747953.682</v>
      </c>
      <c r="S1308" s="90">
        <v>12331694.4762969</v>
      </c>
      <c r="T1308" s="3"/>
      <c r="U1308" s="91">
        <v>-4.9725175003914003E-3</v>
      </c>
      <c r="V1308" s="92">
        <v>0.67552286009231499</v>
      </c>
      <c r="W1308" s="91">
        <v>1.03589946229476E-2</v>
      </c>
      <c r="X1308" s="92">
        <v>1.0444090781675199</v>
      </c>
      <c r="Y1308" s="91">
        <v>-4.2526844154999702E-2</v>
      </c>
      <c r="Z1308" s="92">
        <v>13.8974714933429</v>
      </c>
      <c r="AA1308" s="91">
        <v>1.9737803688258299E-2</v>
      </c>
      <c r="AB1308" s="92">
        <v>22.871808729629301</v>
      </c>
      <c r="AC1308" s="91">
        <v>4.7073863986952298E-2</v>
      </c>
      <c r="AD1308" s="92">
        <v>30.0555823510804</v>
      </c>
      <c r="AE1308" s="91">
        <v>7.5107757760633803E-2</v>
      </c>
      <c r="AF1308" s="93">
        <v>28.3501854707429</v>
      </c>
      <c r="AG1308" s="91">
        <v>-8.7390025692002404E-4</v>
      </c>
      <c r="AH1308" s="92">
        <v>-0.99361997781670697</v>
      </c>
      <c r="AI1308" s="91">
        <v>-1.7091228818571801E-2</v>
      </c>
      <c r="AJ1308" s="92">
        <v>12.7742527980445</v>
      </c>
      <c r="AK1308" s="91">
        <v>7.6526900000317297E-2</v>
      </c>
      <c r="AL1308" s="91">
        <v>2.3589473490574199E-2</v>
      </c>
      <c r="AM1308" s="92">
        <v>23.495335121901</v>
      </c>
      <c r="AN1308" s="3"/>
      <c r="AO1308" s="94">
        <v>1.42214851384779E-2</v>
      </c>
      <c r="AP1308" s="94">
        <v>-2.25735645044551E-2</v>
      </c>
      <c r="AQ1308" s="94">
        <v>4.5161414396716303E-2</v>
      </c>
      <c r="AR1308" s="94">
        <v>-8.3218402984202799E-2</v>
      </c>
      <c r="AS1308" s="95">
        <v>6</v>
      </c>
      <c r="AT1308" s="95">
        <v>6</v>
      </c>
      <c r="AU1308" s="95">
        <v>7</v>
      </c>
      <c r="AV1308" s="96">
        <v>5</v>
      </c>
      <c r="AW1308" s="3"/>
      <c r="AX1308" s="97">
        <v>7.7115313889880799E-2</v>
      </c>
      <c r="AY1308" s="98">
        <v>8.0768131522646102E-4</v>
      </c>
      <c r="AZ1308" s="98">
        <v>0.66743073002271602</v>
      </c>
      <c r="BA1308" s="98">
        <v>1.09388752162332E-3</v>
      </c>
      <c r="BB1308" s="89">
        <v>7.9520759424212897E-3</v>
      </c>
      <c r="BC1308" s="99">
        <v>-15.39119441605</v>
      </c>
      <c r="BD1308" s="86">
        <v>43881</v>
      </c>
      <c r="BE1308" s="86">
        <v>43914</v>
      </c>
      <c r="BF1308" s="95"/>
      <c r="BG1308" s="86"/>
      <c r="BH1308" s="3"/>
    </row>
    <row r="1309" spans="1:60" x14ac:dyDescent="0.25">
      <c r="A1309" s="3"/>
      <c r="B1309" s="81" t="s">
        <v>2223</v>
      </c>
      <c r="C1309" s="81" t="s">
        <v>5816</v>
      </c>
      <c r="D1309" s="81" t="s">
        <v>885</v>
      </c>
      <c r="E1309" s="82" t="s">
        <v>1179</v>
      </c>
      <c r="F1309" s="82" t="s">
        <v>1100</v>
      </c>
      <c r="G1309" s="83" t="s">
        <v>1121</v>
      </c>
      <c r="H1309" s="84" t="s">
        <v>1133</v>
      </c>
      <c r="I1309" s="85" t="s">
        <v>3480</v>
      </c>
      <c r="J1309" s="85" t="s">
        <v>5817</v>
      </c>
      <c r="K1309" s="3"/>
      <c r="L1309" s="86">
        <v>44029</v>
      </c>
      <c r="M1309" s="87">
        <v>1058.9229000005901</v>
      </c>
      <c r="N1309" s="88">
        <v>1058.9229000005901</v>
      </c>
      <c r="O1309" s="88">
        <v>1123.37600000016</v>
      </c>
      <c r="P1309" s="89">
        <f t="shared" si="20"/>
        <v>0.94262553232438573</v>
      </c>
      <c r="Q1309" s="86">
        <v>43881</v>
      </c>
      <c r="R1309" s="90">
        <v>6355042.5269999998</v>
      </c>
      <c r="S1309" s="90">
        <v>6712175.6720312499</v>
      </c>
      <c r="T1309" s="3"/>
      <c r="U1309" s="91">
        <v>-4.9887613804457899E-3</v>
      </c>
      <c r="V1309" s="92">
        <v>0.67389847208687603</v>
      </c>
      <c r="W1309" s="91">
        <v>9.8621795405051706E-3</v>
      </c>
      <c r="X1309" s="92">
        <v>0.99472756992327005</v>
      </c>
      <c r="Y1309" s="91">
        <v>-4.5324082429942798E-2</v>
      </c>
      <c r="Z1309" s="92">
        <v>13.617747665848601</v>
      </c>
      <c r="AA1309" s="91">
        <v>1.4030162268682001E-2</v>
      </c>
      <c r="AB1309" s="92">
        <v>22.301044587657099</v>
      </c>
      <c r="AC1309" s="91">
        <v>3.5934984722189298E-2</v>
      </c>
      <c r="AD1309" s="92">
        <v>28.941694424604101</v>
      </c>
      <c r="AE1309" s="91">
        <v>5.7526964406861197E-2</v>
      </c>
      <c r="AF1309" s="93">
        <v>26.5921061353874</v>
      </c>
      <c r="AG1309" s="91">
        <v>-1.15229574839759E-3</v>
      </c>
      <c r="AH1309" s="92">
        <v>-1.02145952696446</v>
      </c>
      <c r="AI1309" s="91">
        <v>-2.0147837976765001E-2</v>
      </c>
      <c r="AJ1309" s="92">
        <v>12.468591882236099</v>
      </c>
      <c r="AK1309" s="91">
        <v>5.8922899999743102E-2</v>
      </c>
      <c r="AL1309" s="91">
        <v>1.74497423613502E-2</v>
      </c>
      <c r="AM1309" s="92">
        <v>23.0628560754703</v>
      </c>
      <c r="AN1309" s="3"/>
      <c r="AO1309" s="94">
        <v>1.42049446112651E-2</v>
      </c>
      <c r="AP1309" s="94">
        <v>-2.2589567046452399E-2</v>
      </c>
      <c r="AQ1309" s="94">
        <v>4.4647430260738502E-2</v>
      </c>
      <c r="AR1309" s="94">
        <v>-8.3684216719993904E-2</v>
      </c>
      <c r="AS1309" s="95">
        <v>6</v>
      </c>
      <c r="AT1309" s="95">
        <v>6</v>
      </c>
      <c r="AU1309" s="95">
        <v>7</v>
      </c>
      <c r="AV1309" s="96">
        <v>5</v>
      </c>
      <c r="AW1309" s="3"/>
      <c r="AX1309" s="97">
        <v>7.7123291601019495E-2</v>
      </c>
      <c r="AY1309" s="98">
        <v>-6.7285813139051201E-2</v>
      </c>
      <c r="AZ1309" s="98">
        <v>0.64744518021416297</v>
      </c>
      <c r="BA1309" s="98">
        <v>-9.0901903036979106E-2</v>
      </c>
      <c r="BB1309" s="89">
        <v>7.9527444211999008E-3</v>
      </c>
      <c r="BC1309" s="99">
        <v>-15.436950762698</v>
      </c>
      <c r="BD1309" s="86">
        <v>43881</v>
      </c>
      <c r="BE1309" s="86">
        <v>43914</v>
      </c>
      <c r="BF1309" s="95"/>
      <c r="BG1309" s="86"/>
      <c r="BH1309" s="3"/>
    </row>
    <row r="1310" spans="1:60" x14ac:dyDescent="0.25">
      <c r="A1310" s="3"/>
      <c r="B1310" s="81" t="s">
        <v>2224</v>
      </c>
      <c r="C1310" s="81" t="s">
        <v>5818</v>
      </c>
      <c r="D1310" s="81" t="s">
        <v>886</v>
      </c>
      <c r="E1310" s="82" t="s">
        <v>1161</v>
      </c>
      <c r="F1310" s="82" t="s">
        <v>1100</v>
      </c>
      <c r="G1310" s="83" t="s">
        <v>1121</v>
      </c>
      <c r="H1310" s="84" t="s">
        <v>1132</v>
      </c>
      <c r="I1310" s="85" t="s">
        <v>3480</v>
      </c>
      <c r="J1310" s="85" t="s">
        <v>5819</v>
      </c>
      <c r="K1310" s="3"/>
      <c r="L1310" s="86">
        <v>44029</v>
      </c>
      <c r="M1310" s="87">
        <v>1073.8635000009101</v>
      </c>
      <c r="N1310" s="88">
        <v>1073.8635000009101</v>
      </c>
      <c r="O1310" s="88">
        <v>1110.20769999921</v>
      </c>
      <c r="P1310" s="89">
        <f t="shared" si="20"/>
        <v>0.96726360301921366</v>
      </c>
      <c r="Q1310" s="86">
        <v>43747</v>
      </c>
      <c r="R1310" s="90">
        <v>16159241.034</v>
      </c>
      <c r="S1310" s="90">
        <v>16259751.853531299</v>
      </c>
      <c r="T1310" s="3"/>
      <c r="U1310" s="91">
        <v>-3.62840413345111E-3</v>
      </c>
      <c r="V1310" s="92">
        <v>0.80993419678634404</v>
      </c>
      <c r="W1310" s="91">
        <v>2.54149499596679E-3</v>
      </c>
      <c r="X1310" s="92">
        <v>0.26265911546943199</v>
      </c>
      <c r="Y1310" s="91">
        <v>-8.0314403467127704E-3</v>
      </c>
      <c r="Z1310" s="92">
        <v>17.347011874167901</v>
      </c>
      <c r="AA1310" s="91">
        <v>-2.40847827626567E-4</v>
      </c>
      <c r="AB1310" s="92">
        <v>20.8739435780444</v>
      </c>
      <c r="AC1310" s="91">
        <v>5.9786566987895598E-2</v>
      </c>
      <c r="AD1310" s="92">
        <v>31.3268526511965</v>
      </c>
      <c r="AE1310" s="91">
        <v>7.6444490956419003E-2</v>
      </c>
      <c r="AF1310" s="93">
        <v>28.483858790335901</v>
      </c>
      <c r="AG1310" s="91">
        <v>-4.3340155225450898E-3</v>
      </c>
      <c r="AH1310" s="92">
        <v>-1.33963150437921</v>
      </c>
      <c r="AI1310" s="91">
        <v>1.4268883169279399E-3</v>
      </c>
      <c r="AJ1310" s="92">
        <v>14.6260645115981</v>
      </c>
      <c r="AK1310" s="91">
        <v>7.3863500001607504E-2</v>
      </c>
      <c r="AL1310" s="91">
        <v>2.27880773163633E-2</v>
      </c>
      <c r="AM1310" s="92">
        <v>23.228995122015501</v>
      </c>
      <c r="AN1310" s="3"/>
      <c r="AO1310" s="94">
        <v>1.3465918271322199E-2</v>
      </c>
      <c r="AP1310" s="94">
        <v>-2.7288036918435E-2</v>
      </c>
      <c r="AQ1310" s="94">
        <v>3.2916875923547202E-2</v>
      </c>
      <c r="AR1310" s="94">
        <v>-3.5140902782586601E-2</v>
      </c>
      <c r="AS1310" s="95">
        <v>7</v>
      </c>
      <c r="AT1310" s="95">
        <v>5</v>
      </c>
      <c r="AU1310" s="95">
        <v>7</v>
      </c>
      <c r="AV1310" s="96">
        <v>5</v>
      </c>
      <c r="AW1310" s="3"/>
      <c r="AX1310" s="97">
        <v>4.6856702922814297E-2</v>
      </c>
      <c r="AY1310" s="98">
        <v>-0.50579034386737498</v>
      </c>
      <c r="AZ1310" s="98">
        <v>0.55874425811725803</v>
      </c>
      <c r="BA1310" s="98">
        <v>-0.61836085673985497</v>
      </c>
      <c r="BB1310" s="89">
        <v>4.8171569598162E-3</v>
      </c>
      <c r="BC1310" s="99">
        <v>-8.0328752898203692</v>
      </c>
      <c r="BD1310" s="86">
        <v>43747</v>
      </c>
      <c r="BE1310" s="86">
        <v>43914</v>
      </c>
      <c r="BF1310" s="95"/>
      <c r="BG1310" s="86"/>
      <c r="BH1310" s="3"/>
    </row>
    <row r="1311" spans="1:60" x14ac:dyDescent="0.25">
      <c r="A1311" s="3"/>
      <c r="B1311" s="81" t="s">
        <v>2225</v>
      </c>
      <c r="C1311" s="81" t="s">
        <v>5820</v>
      </c>
      <c r="D1311" s="81" t="s">
        <v>886</v>
      </c>
      <c r="E1311" s="82" t="s">
        <v>1170</v>
      </c>
      <c r="F1311" s="82" t="s">
        <v>1100</v>
      </c>
      <c r="G1311" s="83" t="s">
        <v>1121</v>
      </c>
      <c r="H1311" s="84" t="s">
        <v>1132</v>
      </c>
      <c r="I1311" s="85" t="s">
        <v>3480</v>
      </c>
      <c r="J1311" s="85" t="s">
        <v>5821</v>
      </c>
      <c r="K1311" s="3"/>
      <c r="L1311" s="86">
        <v>44029</v>
      </c>
      <c r="M1311" s="87">
        <v>1098.2401999998799</v>
      </c>
      <c r="N1311" s="88">
        <v>1098.2401999998799</v>
      </c>
      <c r="O1311" s="88">
        <v>1128.8616000004099</v>
      </c>
      <c r="P1311" s="89">
        <f t="shared" si="20"/>
        <v>0.97287408837317269</v>
      </c>
      <c r="Q1311" s="86">
        <v>43747</v>
      </c>
      <c r="R1311" s="90">
        <v>19453298.022</v>
      </c>
      <c r="S1311" s="90">
        <v>18024425.8611563</v>
      </c>
      <c r="T1311" s="3"/>
      <c r="U1311" s="91">
        <v>-3.6080913641853801E-3</v>
      </c>
      <c r="V1311" s="92">
        <v>0.81196547371291705</v>
      </c>
      <c r="W1311" s="91">
        <v>3.1579777132719799E-3</v>
      </c>
      <c r="X1311" s="92">
        <v>0.324307387199951</v>
      </c>
      <c r="Y1311" s="91">
        <v>-4.3248904412393997E-3</v>
      </c>
      <c r="Z1311" s="92">
        <v>17.717666864715302</v>
      </c>
      <c r="AA1311" s="91">
        <v>7.2952397913468303E-3</v>
      </c>
      <c r="AB1311" s="92">
        <v>21.6275523399236</v>
      </c>
      <c r="AC1311" s="91">
        <v>7.5813996589204194E-2</v>
      </c>
      <c r="AD1311" s="92">
        <v>32.929595611290999</v>
      </c>
      <c r="AE1311" s="91">
        <v>0.100879779447569</v>
      </c>
      <c r="AF1311" s="93">
        <v>30.927387639443602</v>
      </c>
      <c r="AG1311" s="91">
        <v>-3.9871703884273302E-3</v>
      </c>
      <c r="AH1311" s="92">
        <v>-1.30494699096744</v>
      </c>
      <c r="AI1311" s="91">
        <v>5.5190740404214003E-3</v>
      </c>
      <c r="AJ1311" s="92">
        <v>15.035283083954701</v>
      </c>
      <c r="AK1311" s="91">
        <v>9.8240199999127101E-2</v>
      </c>
      <c r="AL1311" s="91">
        <v>3.0072791278143999E-2</v>
      </c>
      <c r="AM1311" s="92">
        <v>25.666665121767402</v>
      </c>
      <c r="AN1311" s="3"/>
      <c r="AO1311" s="94">
        <v>1.34867288688838E-2</v>
      </c>
      <c r="AP1311" s="94">
        <v>-2.7268058307527099E-2</v>
      </c>
      <c r="AQ1311" s="94">
        <v>3.35520907392493E-2</v>
      </c>
      <c r="AR1311" s="94">
        <v>-3.4527777246694299E-2</v>
      </c>
      <c r="AS1311" s="95">
        <v>7</v>
      </c>
      <c r="AT1311" s="95">
        <v>5</v>
      </c>
      <c r="AU1311" s="95">
        <v>7</v>
      </c>
      <c r="AV1311" s="96">
        <v>5</v>
      </c>
      <c r="AW1311" s="3"/>
      <c r="AX1311" s="97">
        <v>4.6868433091949602E-2</v>
      </c>
      <c r="AY1311" s="98">
        <v>-0.35741239523713397</v>
      </c>
      <c r="AZ1311" s="98">
        <v>0.58395225814547302</v>
      </c>
      <c r="BA1311" s="98">
        <v>-0.43857678312860998</v>
      </c>
      <c r="BB1311" s="89">
        <v>4.8184696907856098E-3</v>
      </c>
      <c r="BC1311" s="99">
        <v>-7.7171639109874404</v>
      </c>
      <c r="BD1311" s="86">
        <v>43747</v>
      </c>
      <c r="BE1311" s="86">
        <v>43914</v>
      </c>
      <c r="BF1311" s="95"/>
      <c r="BG1311" s="86"/>
      <c r="BH1311" s="3"/>
    </row>
    <row r="1312" spans="1:60" x14ac:dyDescent="0.25">
      <c r="A1312" s="3"/>
      <c r="B1312" s="81" t="s">
        <v>2226</v>
      </c>
      <c r="C1312" s="81" t="s">
        <v>5822</v>
      </c>
      <c r="D1312" s="81" t="s">
        <v>886</v>
      </c>
      <c r="E1312" s="82" t="s">
        <v>1165</v>
      </c>
      <c r="F1312" s="82" t="s">
        <v>1100</v>
      </c>
      <c r="G1312" s="83" t="s">
        <v>1121</v>
      </c>
      <c r="H1312" s="84" t="s">
        <v>1132</v>
      </c>
      <c r="I1312" s="85" t="s">
        <v>3480</v>
      </c>
      <c r="J1312" s="85" t="s">
        <v>5823</v>
      </c>
      <c r="K1312" s="3"/>
      <c r="L1312" s="86">
        <v>44029</v>
      </c>
      <c r="M1312" s="87">
        <v>1086.79529999942</v>
      </c>
      <c r="N1312" s="88">
        <v>1086.79529999942</v>
      </c>
      <c r="O1312" s="88">
        <v>1120.1166999991999</v>
      </c>
      <c r="P1312" s="89">
        <f t="shared" si="20"/>
        <v>0.97025184965119815</v>
      </c>
      <c r="Q1312" s="86">
        <v>43747</v>
      </c>
      <c r="R1312" s="90">
        <v>9977966.2060000002</v>
      </c>
      <c r="S1312" s="90">
        <v>8712416.7631562501</v>
      </c>
      <c r="T1312" s="3"/>
      <c r="U1312" s="91">
        <v>-3.6175404047753502E-3</v>
      </c>
      <c r="V1312" s="92">
        <v>0.81102056965392</v>
      </c>
      <c r="W1312" s="91">
        <v>2.87029955507023E-3</v>
      </c>
      <c r="X1312" s="92">
        <v>0.29553957137977699</v>
      </c>
      <c r="Y1312" s="91">
        <v>-6.0562422058865204E-3</v>
      </c>
      <c r="Z1312" s="92">
        <v>17.544531688239701</v>
      </c>
      <c r="AA1312" s="91">
        <v>3.7714557311119301E-3</v>
      </c>
      <c r="AB1312" s="92">
        <v>21.275173933914601</v>
      </c>
      <c r="AC1312" s="91">
        <v>6.8304655696920194E-2</v>
      </c>
      <c r="AD1312" s="92">
        <v>32.178661522106303</v>
      </c>
      <c r="AE1312" s="91">
        <v>8.9407372055575293E-2</v>
      </c>
      <c r="AF1312" s="93">
        <v>29.780146900244301</v>
      </c>
      <c r="AG1312" s="91">
        <v>-4.1490000403428002E-3</v>
      </c>
      <c r="AH1312" s="92">
        <v>-1.32112995615898</v>
      </c>
      <c r="AI1312" s="91">
        <v>3.6073876090085802E-3</v>
      </c>
      <c r="AJ1312" s="92">
        <v>14.844114440813399</v>
      </c>
      <c r="AK1312" s="91">
        <v>8.6795299999794198E-2</v>
      </c>
      <c r="AL1312" s="91">
        <v>2.6666525360269599E-2</v>
      </c>
      <c r="AM1312" s="92">
        <v>24.522175121848701</v>
      </c>
      <c r="AN1312" s="3"/>
      <c r="AO1312" s="94">
        <v>1.34771269622433E-2</v>
      </c>
      <c r="AP1312" s="94">
        <v>-2.7277444380160901E-2</v>
      </c>
      <c r="AQ1312" s="94">
        <v>3.3255657661356998E-2</v>
      </c>
      <c r="AR1312" s="94">
        <v>-3.4813958089216598E-2</v>
      </c>
      <c r="AS1312" s="95">
        <v>7</v>
      </c>
      <c r="AT1312" s="95">
        <v>5</v>
      </c>
      <c r="AU1312" s="95">
        <v>7</v>
      </c>
      <c r="AV1312" s="96">
        <v>5</v>
      </c>
      <c r="AW1312" s="3"/>
      <c r="AX1312" s="97">
        <v>4.68628692771745E-2</v>
      </c>
      <c r="AY1312" s="98">
        <v>-0.42677670760758701</v>
      </c>
      <c r="AZ1312" s="98">
        <v>0.57216697491730895</v>
      </c>
      <c r="BA1312" s="98">
        <v>-0.52279209391690495</v>
      </c>
      <c r="BB1312" s="89">
        <v>4.81784764263466E-3</v>
      </c>
      <c r="BC1312" s="99">
        <v>-7.8646269624005098</v>
      </c>
      <c r="BD1312" s="86">
        <v>43747</v>
      </c>
      <c r="BE1312" s="86">
        <v>43914</v>
      </c>
      <c r="BF1312" s="95"/>
      <c r="BG1312" s="86"/>
      <c r="BH1312" s="3"/>
    </row>
    <row r="1313" spans="1:60" x14ac:dyDescent="0.25">
      <c r="A1313" s="3"/>
      <c r="B1313" s="81" t="s">
        <v>2227</v>
      </c>
      <c r="C1313" s="81" t="s">
        <v>5824</v>
      </c>
      <c r="D1313" s="81" t="s">
        <v>886</v>
      </c>
      <c r="E1313" s="82" t="s">
        <v>1179</v>
      </c>
      <c r="F1313" s="82" t="s">
        <v>1100</v>
      </c>
      <c r="G1313" s="83" t="s">
        <v>1121</v>
      </c>
      <c r="H1313" s="84" t="s">
        <v>1132</v>
      </c>
      <c r="I1313" s="85" t="s">
        <v>3480</v>
      </c>
      <c r="J1313" s="85" t="s">
        <v>5825</v>
      </c>
      <c r="K1313" s="3"/>
      <c r="L1313" s="86">
        <v>44029</v>
      </c>
      <c r="M1313" s="87">
        <v>1078.6963999997799</v>
      </c>
      <c r="N1313" s="88">
        <v>1078.6963999997799</v>
      </c>
      <c r="O1313" s="88">
        <v>1113.9148999992799</v>
      </c>
      <c r="P1313" s="89">
        <f t="shared" si="20"/>
        <v>0.96838313232050066</v>
      </c>
      <c r="Q1313" s="86">
        <v>43747</v>
      </c>
      <c r="R1313" s="90">
        <v>5361510.2039999999</v>
      </c>
      <c r="S1313" s="90">
        <v>6389851.9719296899</v>
      </c>
      <c r="T1313" s="3"/>
      <c r="U1313" s="91">
        <v>-3.6243550612198301E-3</v>
      </c>
      <c r="V1313" s="92">
        <v>0.81033910400947196</v>
      </c>
      <c r="W1313" s="91">
        <v>2.6648274651961401E-3</v>
      </c>
      <c r="X1313" s="92">
        <v>0.27499236239236802</v>
      </c>
      <c r="Y1313" s="91">
        <v>-7.2912387349788298E-3</v>
      </c>
      <c r="Z1313" s="92">
        <v>17.421032035345</v>
      </c>
      <c r="AA1313" s="91">
        <v>1.2619079516298401E-3</v>
      </c>
      <c r="AB1313" s="92">
        <v>21.024219155951901</v>
      </c>
      <c r="AC1313" s="91">
        <v>6.2972904792332002E-2</v>
      </c>
      <c r="AD1313" s="92">
        <v>31.6454864316329</v>
      </c>
      <c r="AE1313" s="91">
        <v>8.1289006650040393E-2</v>
      </c>
      <c r="AF1313" s="93">
        <v>28.9683103596908</v>
      </c>
      <c r="AG1313" s="91">
        <v>-4.2646820456866399E-3</v>
      </c>
      <c r="AH1313" s="92">
        <v>-1.33269815669337</v>
      </c>
      <c r="AI1313" s="91">
        <v>2.2440232169174102E-3</v>
      </c>
      <c r="AJ1313" s="92">
        <v>14.707778001596999</v>
      </c>
      <c r="AK1313" s="91">
        <v>7.86963999998989E-2</v>
      </c>
      <c r="AL1313" s="91">
        <v>2.3153453141276301E-2</v>
      </c>
      <c r="AM1313" s="92">
        <v>25.040206075471399</v>
      </c>
      <c r="AN1313" s="3"/>
      <c r="AO1313" s="94">
        <v>1.3470106547174499E-2</v>
      </c>
      <c r="AP1313" s="94">
        <v>-2.7284021542072899E-2</v>
      </c>
      <c r="AQ1313" s="94">
        <v>3.30439206991286E-2</v>
      </c>
      <c r="AR1313" s="94">
        <v>-3.5018335431232103E-2</v>
      </c>
      <c r="AS1313" s="95">
        <v>7</v>
      </c>
      <c r="AT1313" s="95">
        <v>5</v>
      </c>
      <c r="AU1313" s="95">
        <v>7</v>
      </c>
      <c r="AV1313" s="96">
        <v>5</v>
      </c>
      <c r="AW1313" s="3"/>
      <c r="AX1313" s="97">
        <v>4.6858923795298303E-2</v>
      </c>
      <c r="AY1313" s="98">
        <v>-0.47619520588068598</v>
      </c>
      <c r="AZ1313" s="98">
        <v>0.563771485323741</v>
      </c>
      <c r="BA1313" s="98">
        <v>-0.58260984587377596</v>
      </c>
      <c r="BB1313" s="89">
        <v>4.8174065142029604E-3</v>
      </c>
      <c r="BC1313" s="99">
        <v>-7.9698188792390301</v>
      </c>
      <c r="BD1313" s="86">
        <v>43747</v>
      </c>
      <c r="BE1313" s="86">
        <v>43914</v>
      </c>
      <c r="BF1313" s="95"/>
      <c r="BG1313" s="86"/>
      <c r="BH1313" s="3"/>
    </row>
    <row r="1314" spans="1:60" x14ac:dyDescent="0.25">
      <c r="A1314" s="3"/>
      <c r="B1314" s="81" t="s">
        <v>2228</v>
      </c>
      <c r="C1314" s="81" t="s">
        <v>5826</v>
      </c>
      <c r="D1314" s="81" t="s">
        <v>887</v>
      </c>
      <c r="E1314" s="82" t="s">
        <v>1161</v>
      </c>
      <c r="F1314" s="82" t="s">
        <v>1100</v>
      </c>
      <c r="G1314" s="83" t="s">
        <v>1121</v>
      </c>
      <c r="H1314" s="84" t="s">
        <v>1133</v>
      </c>
      <c r="I1314" s="85" t="s">
        <v>3480</v>
      </c>
      <c r="J1314" s="85" t="s">
        <v>5827</v>
      </c>
      <c r="K1314" s="3"/>
      <c r="L1314" s="86">
        <v>44029</v>
      </c>
      <c r="M1314" s="87">
        <v>1045.4912999998801</v>
      </c>
      <c r="N1314" s="88">
        <v>1045.4912999998801</v>
      </c>
      <c r="O1314" s="88">
        <v>1141.14269999973</v>
      </c>
      <c r="P1314" s="89">
        <f t="shared" si="20"/>
        <v>0.91617928239836044</v>
      </c>
      <c r="Q1314" s="86">
        <v>43881</v>
      </c>
      <c r="R1314" s="90">
        <v>4603652.0870000003</v>
      </c>
      <c r="S1314" s="90">
        <v>4945692.0457265601</v>
      </c>
      <c r="T1314" s="3"/>
      <c r="U1314" s="91">
        <v>-5.5524969930047501E-3</v>
      </c>
      <c r="V1314" s="92">
        <v>0.61752491083098004</v>
      </c>
      <c r="W1314" s="91">
        <v>1.4292376503362901E-2</v>
      </c>
      <c r="X1314" s="92">
        <v>1.43774726620904</v>
      </c>
      <c r="Y1314" s="91">
        <v>-6.8572022165462806E-2</v>
      </c>
      <c r="Z1314" s="92">
        <v>11.2929536922893</v>
      </c>
      <c r="AA1314" s="91">
        <v>1.13417283937451E-2</v>
      </c>
      <c r="AB1314" s="92">
        <v>22.0322012001707</v>
      </c>
      <c r="AC1314" s="91">
        <v>1.3690904019313201E-2</v>
      </c>
      <c r="AD1314" s="92">
        <v>26.717286354338299</v>
      </c>
      <c r="AE1314" s="91">
        <v>3.96127059921128E-2</v>
      </c>
      <c r="AF1314" s="93">
        <v>24.800680293905302</v>
      </c>
      <c r="AG1314" s="91">
        <v>-2.2275657765931101E-3</v>
      </c>
      <c r="AH1314" s="92">
        <v>-1.12898652978402</v>
      </c>
      <c r="AI1314" s="91">
        <v>-3.5991605911476703E-2</v>
      </c>
      <c r="AJ1314" s="92">
        <v>10.884215088764901</v>
      </c>
      <c r="AK1314" s="91">
        <v>4.5491299999412101E-2</v>
      </c>
      <c r="AL1314" s="91">
        <v>1.41655207462463E-2</v>
      </c>
      <c r="AM1314" s="92">
        <v>20.391775121795899</v>
      </c>
      <c r="AN1314" s="3"/>
      <c r="AO1314" s="94">
        <v>2.05567796110699E-2</v>
      </c>
      <c r="AP1314" s="94">
        <v>-2.98609806550303E-2</v>
      </c>
      <c r="AQ1314" s="94">
        <v>5.7460751932012499E-2</v>
      </c>
      <c r="AR1314" s="94">
        <v>-0.111388861651067</v>
      </c>
      <c r="AS1314" s="95">
        <v>6</v>
      </c>
      <c r="AT1314" s="95">
        <v>6</v>
      </c>
      <c r="AU1314" s="95">
        <v>7</v>
      </c>
      <c r="AV1314" s="96">
        <v>5</v>
      </c>
      <c r="AW1314" s="3"/>
      <c r="AX1314" s="97">
        <v>0.107823274115945</v>
      </c>
      <c r="AY1314" s="98">
        <v>-3.05256466952528E-2</v>
      </c>
      <c r="AZ1314" s="98">
        <v>0.67552072829221299</v>
      </c>
      <c r="BA1314" s="98">
        <v>-4.20988840440941E-2</v>
      </c>
      <c r="BB1314" s="89">
        <v>1.1118632838279199E-2</v>
      </c>
      <c r="BC1314" s="99">
        <v>-20.822058450663501</v>
      </c>
      <c r="BD1314" s="86">
        <v>43881</v>
      </c>
      <c r="BE1314" s="86">
        <v>43914</v>
      </c>
      <c r="BF1314" s="95"/>
      <c r="BG1314" s="86"/>
      <c r="BH1314" s="3"/>
    </row>
    <row r="1315" spans="1:60" x14ac:dyDescent="0.25">
      <c r="A1315" s="3"/>
      <c r="B1315" s="81" t="s">
        <v>2229</v>
      </c>
      <c r="C1315" s="81" t="s">
        <v>5828</v>
      </c>
      <c r="D1315" s="81" t="s">
        <v>887</v>
      </c>
      <c r="E1315" s="82" t="s">
        <v>1170</v>
      </c>
      <c r="F1315" s="82" t="s">
        <v>1100</v>
      </c>
      <c r="G1315" s="83" t="s">
        <v>1121</v>
      </c>
      <c r="H1315" s="84" t="s">
        <v>1133</v>
      </c>
      <c r="I1315" s="85" t="s">
        <v>3480</v>
      </c>
      <c r="J1315" s="85" t="s">
        <v>5829</v>
      </c>
      <c r="K1315" s="3"/>
      <c r="L1315" s="86">
        <v>44029</v>
      </c>
      <c r="M1315" s="87">
        <v>1111.46089999937</v>
      </c>
      <c r="N1315" s="88">
        <v>1111.46089999937</v>
      </c>
      <c r="O1315" s="88">
        <v>1205.0799000002401</v>
      </c>
      <c r="P1315" s="89">
        <f t="shared" si="20"/>
        <v>0.92231303501049899</v>
      </c>
      <c r="Q1315" s="86">
        <v>43881</v>
      </c>
      <c r="R1315" s="90">
        <v>25503488.958999999</v>
      </c>
      <c r="S1315" s="90">
        <v>24705070.605437499</v>
      </c>
      <c r="T1315" s="3"/>
      <c r="U1315" s="91">
        <v>-5.5077037168302896E-3</v>
      </c>
      <c r="V1315" s="92">
        <v>0.62200423844842601</v>
      </c>
      <c r="W1315" s="91">
        <v>1.56650948811148E-2</v>
      </c>
      <c r="X1315" s="92">
        <v>1.5750191039842301</v>
      </c>
      <c r="Y1315" s="91">
        <v>-5.9754432887566503E-2</v>
      </c>
      <c r="Z1315" s="92">
        <v>12.1747126200789</v>
      </c>
      <c r="AA1315" s="91">
        <v>3.73111985209107E-2</v>
      </c>
      <c r="AB1315" s="92">
        <v>24.6291482129018</v>
      </c>
      <c r="AC1315" s="91">
        <v>5.8464029432798298E-2</v>
      </c>
      <c r="AD1315" s="92">
        <v>31.1945988956722</v>
      </c>
      <c r="AE1315" s="91">
        <v>0.10521137177609501</v>
      </c>
      <c r="AF1315" s="93">
        <v>31.360546872310799</v>
      </c>
      <c r="AG1315" s="91">
        <v>-1.4625965641244E-3</v>
      </c>
      <c r="AH1315" s="92">
        <v>-1.05248960853714</v>
      </c>
      <c r="AI1315" s="91">
        <v>-2.61193209216799E-2</v>
      </c>
      <c r="AJ1315" s="92">
        <v>11.871443587733699</v>
      </c>
      <c r="AK1315" s="91">
        <v>0.111460899999656</v>
      </c>
      <c r="AL1315" s="91">
        <v>3.3977494904320303E-2</v>
      </c>
      <c r="AM1315" s="92">
        <v>26.988735121820401</v>
      </c>
      <c r="AN1315" s="3"/>
      <c r="AO1315" s="94">
        <v>2.06028848715505E-2</v>
      </c>
      <c r="AP1315" s="94">
        <v>-2.9817195159011999E-2</v>
      </c>
      <c r="AQ1315" s="94">
        <v>5.8891971004413797E-2</v>
      </c>
      <c r="AR1315" s="94">
        <v>-0.11014597034052701</v>
      </c>
      <c r="AS1315" s="95">
        <v>7</v>
      </c>
      <c r="AT1315" s="95">
        <v>5</v>
      </c>
      <c r="AU1315" s="95">
        <v>7</v>
      </c>
      <c r="AV1315" s="96">
        <v>5</v>
      </c>
      <c r="AW1315" s="3"/>
      <c r="AX1315" s="97">
        <v>0.108673050543293</v>
      </c>
      <c r="AY1315" s="98">
        <v>0.19669700540089299</v>
      </c>
      <c r="AZ1315" s="98">
        <v>0.77130996550658903</v>
      </c>
      <c r="BA1315" s="98">
        <v>0.27495149864080298</v>
      </c>
      <c r="BB1315" s="89">
        <v>1.12088633801795E-2</v>
      </c>
      <c r="BC1315" s="99">
        <v>-20.704162437672501</v>
      </c>
      <c r="BD1315" s="86">
        <v>43881</v>
      </c>
      <c r="BE1315" s="86">
        <v>43914</v>
      </c>
      <c r="BF1315" s="95"/>
      <c r="BG1315" s="86"/>
      <c r="BH1315" s="3"/>
    </row>
    <row r="1316" spans="1:60" x14ac:dyDescent="0.25">
      <c r="A1316" s="3"/>
      <c r="B1316" s="81" t="s">
        <v>2230</v>
      </c>
      <c r="C1316" s="81" t="s">
        <v>5830</v>
      </c>
      <c r="D1316" s="81" t="s">
        <v>887</v>
      </c>
      <c r="E1316" s="82" t="s">
        <v>1165</v>
      </c>
      <c r="F1316" s="82" t="s">
        <v>1100</v>
      </c>
      <c r="G1316" s="83" t="s">
        <v>1121</v>
      </c>
      <c r="H1316" s="84" t="s">
        <v>1133</v>
      </c>
      <c r="I1316" s="85" t="s">
        <v>3480</v>
      </c>
      <c r="J1316" s="85" t="s">
        <v>5831</v>
      </c>
      <c r="K1316" s="3"/>
      <c r="L1316" s="86">
        <v>44029</v>
      </c>
      <c r="M1316" s="87">
        <v>1079.4748999998001</v>
      </c>
      <c r="N1316" s="88">
        <v>1079.4748999998001</v>
      </c>
      <c r="O1316" s="88">
        <v>1172.7686999999</v>
      </c>
      <c r="P1316" s="89">
        <f t="shared" si="20"/>
        <v>0.92044995743823321</v>
      </c>
      <c r="Q1316" s="86">
        <v>43881</v>
      </c>
      <c r="R1316" s="90">
        <v>7315022.1030000001</v>
      </c>
      <c r="S1316" s="90">
        <v>6741541.4988359399</v>
      </c>
      <c r="T1316" s="3"/>
      <c r="U1316" s="91">
        <v>-5.5212129700521499E-3</v>
      </c>
      <c r="V1316" s="92">
        <v>0.62065331312623995</v>
      </c>
      <c r="W1316" s="91">
        <v>1.5248932693793901E-2</v>
      </c>
      <c r="X1316" s="92">
        <v>1.53340288525214</v>
      </c>
      <c r="Y1316" s="91">
        <v>-6.3495119216895504E-2</v>
      </c>
      <c r="Z1316" s="92">
        <v>11.8006439871533</v>
      </c>
      <c r="AA1316" s="91">
        <v>2.1226103392109501E-2</v>
      </c>
      <c r="AB1316" s="92">
        <v>23.020638700021699</v>
      </c>
      <c r="AC1316" s="91">
        <v>3.5417571698417298E-2</v>
      </c>
      <c r="AD1316" s="92">
        <v>28.889953122241401</v>
      </c>
      <c r="AE1316" s="91">
        <v>7.3405222827204894E-2</v>
      </c>
      <c r="AF1316" s="93">
        <v>28.179931977414501</v>
      </c>
      <c r="AG1316" s="91">
        <v>-1.69452307363827E-3</v>
      </c>
      <c r="AH1316" s="92">
        <v>-1.07568225948853</v>
      </c>
      <c r="AI1316" s="91">
        <v>-3.0219145922274E-2</v>
      </c>
      <c r="AJ1316" s="92">
        <v>11.4614610876743</v>
      </c>
      <c r="AK1316" s="91">
        <v>7.9474899999695495E-2</v>
      </c>
      <c r="AL1316" s="91">
        <v>2.4474924282913001E-2</v>
      </c>
      <c r="AM1316" s="92">
        <v>23.790135121816999</v>
      </c>
      <c r="AN1316" s="3"/>
      <c r="AO1316" s="94">
        <v>2.0588991435943199E-2</v>
      </c>
      <c r="AP1316" s="94">
        <v>-2.9830484665581001E-2</v>
      </c>
      <c r="AQ1316" s="94">
        <v>5.8458125065953902E-2</v>
      </c>
      <c r="AR1316" s="94">
        <v>-0.11052281066353301</v>
      </c>
      <c r="AS1316" s="95">
        <v>7</v>
      </c>
      <c r="AT1316" s="95">
        <v>5</v>
      </c>
      <c r="AU1316" s="95">
        <v>7</v>
      </c>
      <c r="AV1316" s="96">
        <v>5</v>
      </c>
      <c r="AW1316" s="3"/>
      <c r="AX1316" s="97">
        <v>0.10778127190016699</v>
      </c>
      <c r="AY1316" s="98">
        <v>5.3575782596794901E-2</v>
      </c>
      <c r="AZ1316" s="98">
        <v>0.71141927986263898</v>
      </c>
      <c r="BA1316" s="98">
        <v>7.41418894241406E-2</v>
      </c>
      <c r="BB1316" s="89">
        <v>1.11147764077759E-2</v>
      </c>
      <c r="BC1316" s="99">
        <v>-20.7399123118084</v>
      </c>
      <c r="BD1316" s="86">
        <v>43881</v>
      </c>
      <c r="BE1316" s="86">
        <v>43914</v>
      </c>
      <c r="BF1316" s="95"/>
      <c r="BG1316" s="86"/>
      <c r="BH1316" s="3"/>
    </row>
    <row r="1317" spans="1:60" x14ac:dyDescent="0.25">
      <c r="A1317" s="3"/>
      <c r="B1317" s="81" t="s">
        <v>2231</v>
      </c>
      <c r="C1317" s="81" t="s">
        <v>5832</v>
      </c>
      <c r="D1317" s="81" t="s">
        <v>887</v>
      </c>
      <c r="E1317" s="82" t="s">
        <v>1179</v>
      </c>
      <c r="F1317" s="82" t="s">
        <v>1100</v>
      </c>
      <c r="G1317" s="83" t="s">
        <v>1121</v>
      </c>
      <c r="H1317" s="84" t="s">
        <v>1133</v>
      </c>
      <c r="I1317" s="85" t="s">
        <v>3480</v>
      </c>
      <c r="J1317" s="85" t="s">
        <v>5833</v>
      </c>
      <c r="K1317" s="3"/>
      <c r="L1317" s="86">
        <v>44029</v>
      </c>
      <c r="M1317" s="87">
        <v>1055.7197999991499</v>
      </c>
      <c r="N1317" s="88">
        <v>1055.7197999991499</v>
      </c>
      <c r="O1317" s="88">
        <v>1150.67720000073</v>
      </c>
      <c r="P1317" s="89">
        <f t="shared" si="20"/>
        <v>0.91747694314137818</v>
      </c>
      <c r="Q1317" s="86">
        <v>43881</v>
      </c>
      <c r="R1317" s="90">
        <v>1596730.8030000001</v>
      </c>
      <c r="S1317" s="90">
        <v>1902981.8638124999</v>
      </c>
      <c r="T1317" s="3"/>
      <c r="U1317" s="91">
        <v>-5.5429321027986598E-3</v>
      </c>
      <c r="V1317" s="92">
        <v>0.61848139985158901</v>
      </c>
      <c r="W1317" s="91">
        <v>1.45834140203078E-2</v>
      </c>
      <c r="X1317" s="92">
        <v>1.4668510179035401</v>
      </c>
      <c r="Y1317" s="91">
        <v>-6.7029867476812804E-2</v>
      </c>
      <c r="Z1317" s="92">
        <v>11.447169161154299</v>
      </c>
      <c r="AA1317" s="91">
        <v>1.43401973818982E-2</v>
      </c>
      <c r="AB1317" s="92">
        <v>22.332048098993301</v>
      </c>
      <c r="AC1317" s="91">
        <v>2.0255021279808699E-2</v>
      </c>
      <c r="AD1317" s="92">
        <v>27.373698080366001</v>
      </c>
      <c r="AE1317" s="91">
        <v>4.97836931281199E-2</v>
      </c>
      <c r="AF1317" s="93">
        <v>25.817779007513298</v>
      </c>
      <c r="AG1317" s="91">
        <v>-2.0654032387028599E-3</v>
      </c>
      <c r="AH1317" s="92">
        <v>-1.11277027599499</v>
      </c>
      <c r="AI1317" s="91">
        <v>-3.4238471936987501E-2</v>
      </c>
      <c r="AJ1317" s="92">
        <v>11.059528486206499</v>
      </c>
      <c r="AK1317" s="91">
        <v>5.5719799998769297E-2</v>
      </c>
      <c r="AL1317" s="91">
        <v>1.65188220016717E-2</v>
      </c>
      <c r="AM1317" s="92">
        <v>22.742546075372999</v>
      </c>
      <c r="AN1317" s="3"/>
      <c r="AO1317" s="94">
        <v>2.0566534516547101E-2</v>
      </c>
      <c r="AP1317" s="94">
        <v>-2.9851619548935601E-2</v>
      </c>
      <c r="AQ1317" s="94">
        <v>5.7764245648286298E-2</v>
      </c>
      <c r="AR1317" s="94">
        <v>-0.111125366408523</v>
      </c>
      <c r="AS1317" s="95">
        <v>7</v>
      </c>
      <c r="AT1317" s="95">
        <v>5</v>
      </c>
      <c r="AU1317" s="95">
        <v>7</v>
      </c>
      <c r="AV1317" s="96">
        <v>5</v>
      </c>
      <c r="AW1317" s="3"/>
      <c r="AX1317" s="97">
        <v>0.107801219931716</v>
      </c>
      <c r="AY1317" s="98">
        <v>-5.0242821698276404E-3</v>
      </c>
      <c r="AZ1317" s="98">
        <v>0.68642487707256805</v>
      </c>
      <c r="BA1317" s="98">
        <v>-6.9357800950555796E-3</v>
      </c>
      <c r="BB1317" s="89">
        <v>1.11164886107144E-2</v>
      </c>
      <c r="BC1317" s="99">
        <v>-20.797066284139898</v>
      </c>
      <c r="BD1317" s="86">
        <v>43881</v>
      </c>
      <c r="BE1317" s="86">
        <v>43914</v>
      </c>
      <c r="BF1317" s="95"/>
      <c r="BG1317" s="86"/>
      <c r="BH1317" s="3"/>
    </row>
    <row r="1318" spans="1:60" x14ac:dyDescent="0.25">
      <c r="A1318" s="3"/>
      <c r="B1318" s="81" t="s">
        <v>2232</v>
      </c>
      <c r="C1318" s="81" t="s">
        <v>5834</v>
      </c>
      <c r="D1318" s="81" t="s">
        <v>888</v>
      </c>
      <c r="E1318" s="82" t="s">
        <v>1161</v>
      </c>
      <c r="F1318" s="82" t="s">
        <v>1100</v>
      </c>
      <c r="G1318" s="83" t="s">
        <v>1121</v>
      </c>
      <c r="H1318" s="84" t="s">
        <v>1132</v>
      </c>
      <c r="I1318" s="85" t="s">
        <v>3480</v>
      </c>
      <c r="J1318" s="85" t="s">
        <v>5835</v>
      </c>
      <c r="K1318" s="3"/>
      <c r="L1318" s="86">
        <v>44029</v>
      </c>
      <c r="M1318" s="87">
        <v>1075.3427000008501</v>
      </c>
      <c r="N1318" s="88">
        <v>1075.3427000008501</v>
      </c>
      <c r="O1318" s="88">
        <v>1115.0164999999099</v>
      </c>
      <c r="P1318" s="89">
        <f t="shared" si="20"/>
        <v>0.96441864313302716</v>
      </c>
      <c r="Q1318" s="86">
        <v>43874</v>
      </c>
      <c r="R1318" s="90">
        <v>12942456.640000001</v>
      </c>
      <c r="S1318" s="90">
        <v>11323610.867546899</v>
      </c>
      <c r="T1318" s="3"/>
      <c r="U1318" s="91">
        <v>-4.0163785688491797E-3</v>
      </c>
      <c r="V1318" s="92">
        <v>0.77113675324653697</v>
      </c>
      <c r="W1318" s="91">
        <v>4.4997522727499E-3</v>
      </c>
      <c r="X1318" s="92">
        <v>0.45848484314774401</v>
      </c>
      <c r="Y1318" s="91">
        <v>-2.6907962431323498E-2</v>
      </c>
      <c r="Z1318" s="92">
        <v>15.4593596657069</v>
      </c>
      <c r="AA1318" s="91">
        <v>1.4167316156090201E-2</v>
      </c>
      <c r="AB1318" s="92">
        <v>22.314759976405199</v>
      </c>
      <c r="AC1318" s="91">
        <v>5.9093870027936597E-2</v>
      </c>
      <c r="AD1318" s="92">
        <v>31.257582955178801</v>
      </c>
      <c r="AE1318" s="91">
        <v>7.6067969812356806E-2</v>
      </c>
      <c r="AF1318" s="93">
        <v>28.446206675929702</v>
      </c>
      <c r="AG1318" s="91">
        <v>-3.9093592586141304E-3</v>
      </c>
      <c r="AH1318" s="92">
        <v>-1.2971658779861199</v>
      </c>
      <c r="AI1318" s="91">
        <v>-1.05514293618398E-2</v>
      </c>
      <c r="AJ1318" s="92">
        <v>13.4282327437249</v>
      </c>
      <c r="AK1318" s="91">
        <v>7.5342699999964693E-2</v>
      </c>
      <c r="AL1318" s="91">
        <v>2.32333245876362E-2</v>
      </c>
      <c r="AM1318" s="92">
        <v>23.376915121858499</v>
      </c>
      <c r="AN1318" s="3"/>
      <c r="AO1318" s="94">
        <v>9.0506312844809093E-3</v>
      </c>
      <c r="AP1318" s="94">
        <v>-1.86424663506841E-2</v>
      </c>
      <c r="AQ1318" s="94">
        <v>3.64823350191728E-2</v>
      </c>
      <c r="AR1318" s="94">
        <v>-5.5048836765345201E-2</v>
      </c>
      <c r="AS1318" s="95">
        <v>7</v>
      </c>
      <c r="AT1318" s="95">
        <v>5</v>
      </c>
      <c r="AU1318" s="95">
        <v>7</v>
      </c>
      <c r="AV1318" s="96">
        <v>5</v>
      </c>
      <c r="AW1318" s="3"/>
      <c r="AX1318" s="97">
        <v>5.3905731983832098E-2</v>
      </c>
      <c r="AY1318" s="98">
        <v>-0.153354555514397</v>
      </c>
      <c r="AZ1318" s="98">
        <v>0.62011660425832804</v>
      </c>
      <c r="BA1318" s="98">
        <v>-0.19662787302468099</v>
      </c>
      <c r="BB1318" s="89">
        <v>5.5538136816358002E-3</v>
      </c>
      <c r="BC1318" s="99">
        <v>-9.8586164419539308</v>
      </c>
      <c r="BD1318" s="86">
        <v>43874</v>
      </c>
      <c r="BE1318" s="86">
        <v>43914</v>
      </c>
      <c r="BF1318" s="95"/>
      <c r="BG1318" s="86"/>
      <c r="BH1318" s="3"/>
    </row>
    <row r="1319" spans="1:60" x14ac:dyDescent="0.25">
      <c r="A1319" s="3"/>
      <c r="B1319" s="81" t="s">
        <v>2233</v>
      </c>
      <c r="C1319" s="81" t="s">
        <v>5836</v>
      </c>
      <c r="D1319" s="81" t="s">
        <v>888</v>
      </c>
      <c r="E1319" s="82" t="s">
        <v>1170</v>
      </c>
      <c r="F1319" s="82" t="s">
        <v>1100</v>
      </c>
      <c r="G1319" s="83" t="s">
        <v>1121</v>
      </c>
      <c r="H1319" s="84" t="s">
        <v>1132</v>
      </c>
      <c r="I1319" s="85" t="s">
        <v>3480</v>
      </c>
      <c r="J1319" s="85" t="s">
        <v>5837</v>
      </c>
      <c r="K1319" s="3"/>
      <c r="L1319" s="86">
        <v>44029</v>
      </c>
      <c r="M1319" s="87">
        <v>1106.3595000002499</v>
      </c>
      <c r="N1319" s="88">
        <v>1106.3595000002499</v>
      </c>
      <c r="O1319" s="88">
        <v>1142.57129999995</v>
      </c>
      <c r="P1319" s="89">
        <f t="shared" si="20"/>
        <v>0.96830674812180062</v>
      </c>
      <c r="Q1319" s="86">
        <v>43874</v>
      </c>
      <c r="R1319" s="90">
        <v>17372022.089000002</v>
      </c>
      <c r="S1319" s="90">
        <v>16556284.1546406</v>
      </c>
      <c r="T1319" s="3"/>
      <c r="U1319" s="91">
        <v>-3.9904857076180598E-3</v>
      </c>
      <c r="V1319" s="92">
        <v>0.77372603936964901</v>
      </c>
      <c r="W1319" s="91">
        <v>5.28237802063813E-3</v>
      </c>
      <c r="X1319" s="92">
        <v>0.536747417936567</v>
      </c>
      <c r="Y1319" s="91">
        <v>-2.22997863729688E-2</v>
      </c>
      <c r="Z1319" s="92">
        <v>15.920177271546001</v>
      </c>
      <c r="AA1319" s="91">
        <v>2.38606010516378E-2</v>
      </c>
      <c r="AB1319" s="92">
        <v>23.284088465967201</v>
      </c>
      <c r="AC1319" s="91">
        <v>7.9423143119129194E-2</v>
      </c>
      <c r="AD1319" s="92">
        <v>33.290510264283498</v>
      </c>
      <c r="AE1319" s="91">
        <v>0.107105689234304</v>
      </c>
      <c r="AF1319" s="93">
        <v>31.5499786181317</v>
      </c>
      <c r="AG1319" s="91">
        <v>-3.46960916886019E-3</v>
      </c>
      <c r="AH1319" s="92">
        <v>-1.2531908690107201</v>
      </c>
      <c r="AI1319" s="91">
        <v>-5.4271111584967002E-3</v>
      </c>
      <c r="AJ1319" s="92">
        <v>13.9406645640556</v>
      </c>
      <c r="AK1319" s="91">
        <v>0.10635949999967099</v>
      </c>
      <c r="AL1319" s="91">
        <v>3.24745908619661E-2</v>
      </c>
      <c r="AM1319" s="92">
        <v>26.4785951218219</v>
      </c>
      <c r="AN1319" s="3"/>
      <c r="AO1319" s="94">
        <v>9.0768128447962192E-3</v>
      </c>
      <c r="AP1319" s="94">
        <v>-1.8616997246681401E-2</v>
      </c>
      <c r="AQ1319" s="94">
        <v>3.7289775660610799E-2</v>
      </c>
      <c r="AR1319" s="94">
        <v>-5.4288171470980202E-2</v>
      </c>
      <c r="AS1319" s="95">
        <v>7</v>
      </c>
      <c r="AT1319" s="95">
        <v>5</v>
      </c>
      <c r="AU1319" s="95">
        <v>7</v>
      </c>
      <c r="AV1319" s="96">
        <v>5</v>
      </c>
      <c r="AW1319" s="3"/>
      <c r="AX1319" s="97">
        <v>5.39286557253945E-2</v>
      </c>
      <c r="AY1319" s="98">
        <v>1.24288137501196E-2</v>
      </c>
      <c r="AZ1319" s="98">
        <v>0.65300027574721797</v>
      </c>
      <c r="BA1319" s="98">
        <v>1.6019654227335402E-2</v>
      </c>
      <c r="BB1319" s="89">
        <v>5.5563453962895401E-3</v>
      </c>
      <c r="BC1319" s="99">
        <v>-9.76497484219726</v>
      </c>
      <c r="BD1319" s="86">
        <v>43874</v>
      </c>
      <c r="BE1319" s="86">
        <v>43914</v>
      </c>
      <c r="BF1319" s="95"/>
      <c r="BG1319" s="86"/>
      <c r="BH1319" s="3"/>
    </row>
    <row r="1320" spans="1:60" x14ac:dyDescent="0.25">
      <c r="A1320" s="3"/>
      <c r="B1320" s="81" t="s">
        <v>2234</v>
      </c>
      <c r="C1320" s="81" t="s">
        <v>5838</v>
      </c>
      <c r="D1320" s="81" t="s">
        <v>888</v>
      </c>
      <c r="E1320" s="82" t="s">
        <v>1165</v>
      </c>
      <c r="F1320" s="82" t="s">
        <v>1100</v>
      </c>
      <c r="G1320" s="83" t="s">
        <v>1121</v>
      </c>
      <c r="H1320" s="84" t="s">
        <v>1132</v>
      </c>
      <c r="I1320" s="85" t="s">
        <v>3480</v>
      </c>
      <c r="J1320" s="85" t="s">
        <v>5839</v>
      </c>
      <c r="K1320" s="3"/>
      <c r="L1320" s="86">
        <v>44029</v>
      </c>
      <c r="M1320" s="87">
        <v>1094.8296000007499</v>
      </c>
      <c r="N1320" s="88">
        <v>1094.8296000007499</v>
      </c>
      <c r="O1320" s="88">
        <v>1132.3411999996799</v>
      </c>
      <c r="P1320" s="89">
        <f t="shared" si="20"/>
        <v>0.96687252923505684</v>
      </c>
      <c r="Q1320" s="86">
        <v>43874</v>
      </c>
      <c r="R1320" s="90">
        <v>9289543.6520000007</v>
      </c>
      <c r="S1320" s="90">
        <v>7646647.6955000004</v>
      </c>
      <c r="T1320" s="3"/>
      <c r="U1320" s="91">
        <v>-3.9999945420277098E-3</v>
      </c>
      <c r="V1320" s="92">
        <v>0.77277515592868395</v>
      </c>
      <c r="W1320" s="91">
        <v>4.9939911295950896E-3</v>
      </c>
      <c r="X1320" s="92">
        <v>0.50790872883226301</v>
      </c>
      <c r="Y1320" s="91">
        <v>-2.40000527746815E-2</v>
      </c>
      <c r="Z1320" s="92">
        <v>15.750150631371101</v>
      </c>
      <c r="AA1320" s="91">
        <v>2.0278749989302E-2</v>
      </c>
      <c r="AB1320" s="92">
        <v>22.925903359719101</v>
      </c>
      <c r="AC1320" s="91">
        <v>7.1888506245159106E-2</v>
      </c>
      <c r="AD1320" s="92">
        <v>32.537046576908303</v>
      </c>
      <c r="AE1320" s="91">
        <v>9.5568012840958505E-2</v>
      </c>
      <c r="AF1320" s="93">
        <v>30.3962109787972</v>
      </c>
      <c r="AG1320" s="91">
        <v>-3.6316226824055801E-3</v>
      </c>
      <c r="AH1320" s="92">
        <v>-1.2693922203652599</v>
      </c>
      <c r="AI1320" s="91">
        <v>-7.3180658955607197E-3</v>
      </c>
      <c r="AJ1320" s="92">
        <v>13.7515690903529</v>
      </c>
      <c r="AK1320" s="91">
        <v>9.4829600000666703E-2</v>
      </c>
      <c r="AL1320" s="91">
        <v>2.90602673885587E-2</v>
      </c>
      <c r="AM1320" s="92">
        <v>25.325605121936</v>
      </c>
      <c r="AN1320" s="3"/>
      <c r="AO1320" s="94">
        <v>9.0672026344691403E-3</v>
      </c>
      <c r="AP1320" s="94">
        <v>-1.8626357606081001E-2</v>
      </c>
      <c r="AQ1320" s="94">
        <v>3.6992273981013603E-2</v>
      </c>
      <c r="AR1320" s="94">
        <v>-5.45685173301899E-2</v>
      </c>
      <c r="AS1320" s="95">
        <v>7</v>
      </c>
      <c r="AT1320" s="95">
        <v>5</v>
      </c>
      <c r="AU1320" s="95">
        <v>7</v>
      </c>
      <c r="AV1320" s="96">
        <v>5</v>
      </c>
      <c r="AW1320" s="3"/>
      <c r="AX1320" s="97">
        <v>5.39199068096059E-2</v>
      </c>
      <c r="AY1320" s="98">
        <v>-4.8805224916236498E-2</v>
      </c>
      <c r="AZ1320" s="98">
        <v>0.64085173246803595</v>
      </c>
      <c r="BA1320" s="98">
        <v>-6.2784457088696399E-2</v>
      </c>
      <c r="BB1320" s="89">
        <v>5.5553812273683402E-3</v>
      </c>
      <c r="BC1320" s="99">
        <v>-9.7994844662898704</v>
      </c>
      <c r="BD1320" s="86">
        <v>43874</v>
      </c>
      <c r="BE1320" s="86">
        <v>43914</v>
      </c>
      <c r="BF1320" s="95"/>
      <c r="BG1320" s="86"/>
      <c r="BH1320" s="3"/>
    </row>
    <row r="1321" spans="1:60" x14ac:dyDescent="0.25">
      <c r="A1321" s="3"/>
      <c r="B1321" s="81" t="s">
        <v>2235</v>
      </c>
      <c r="C1321" s="81" t="s">
        <v>5840</v>
      </c>
      <c r="D1321" s="81" t="s">
        <v>888</v>
      </c>
      <c r="E1321" s="82" t="s">
        <v>1179</v>
      </c>
      <c r="F1321" s="82" t="s">
        <v>1100</v>
      </c>
      <c r="G1321" s="83" t="s">
        <v>1121</v>
      </c>
      <c r="H1321" s="84" t="s">
        <v>1132</v>
      </c>
      <c r="I1321" s="85" t="s">
        <v>3480</v>
      </c>
      <c r="J1321" s="85" t="s">
        <v>5841</v>
      </c>
      <c r="K1321" s="3"/>
      <c r="L1321" s="86">
        <v>44029</v>
      </c>
      <c r="M1321" s="87">
        <v>1083.41980000027</v>
      </c>
      <c r="N1321" s="88">
        <v>1083.41980000027</v>
      </c>
      <c r="O1321" s="88">
        <v>1122.2028000000901</v>
      </c>
      <c r="P1321" s="89">
        <f t="shared" si="20"/>
        <v>0.96544029296681766</v>
      </c>
      <c r="Q1321" s="86">
        <v>43874</v>
      </c>
      <c r="R1321" s="90">
        <v>5495504.3370000003</v>
      </c>
      <c r="S1321" s="90">
        <v>5523031.3753984403</v>
      </c>
      <c r="T1321" s="3"/>
      <c r="U1321" s="91">
        <v>-4.0095375798045998E-3</v>
      </c>
      <c r="V1321" s="92">
        <v>0.77182085215099505</v>
      </c>
      <c r="W1321" s="91">
        <v>4.7057278679858401E-3</v>
      </c>
      <c r="X1321" s="92">
        <v>0.479082402671338</v>
      </c>
      <c r="Y1321" s="91">
        <v>-2.5697325465443999E-2</v>
      </c>
      <c r="Z1321" s="92">
        <v>15.580423362291199</v>
      </c>
      <c r="AA1321" s="91">
        <v>1.67093322052096E-2</v>
      </c>
      <c r="AB1321" s="92">
        <v>22.568961581331699</v>
      </c>
      <c r="AC1321" s="91">
        <v>6.4406310082631493E-2</v>
      </c>
      <c r="AD1321" s="92">
        <v>31.788826960662799</v>
      </c>
      <c r="AE1321" s="91">
        <v>8.4150517448579196E-2</v>
      </c>
      <c r="AF1321" s="93">
        <v>29.254461439559201</v>
      </c>
      <c r="AG1321" s="91">
        <v>-3.7936800081297402E-3</v>
      </c>
      <c r="AH1321" s="92">
        <v>-1.28559795293768</v>
      </c>
      <c r="AI1321" s="91">
        <v>-9.2055142176832305E-3</v>
      </c>
      <c r="AJ1321" s="92">
        <v>13.5628242581442</v>
      </c>
      <c r="AK1321" s="91">
        <v>8.3419800001138397E-2</v>
      </c>
      <c r="AL1321" s="91">
        <v>2.4505115921783699E-2</v>
      </c>
      <c r="AM1321" s="92">
        <v>25.512546075595299</v>
      </c>
      <c r="AN1321" s="3"/>
      <c r="AO1321" s="94">
        <v>9.0574671849026293E-3</v>
      </c>
      <c r="AP1321" s="94">
        <v>-1.8635809410625401E-2</v>
      </c>
      <c r="AQ1321" s="94">
        <v>3.66947750171676E-2</v>
      </c>
      <c r="AR1321" s="94">
        <v>-5.48487013975682E-2</v>
      </c>
      <c r="AS1321" s="95">
        <v>7</v>
      </c>
      <c r="AT1321" s="95">
        <v>5</v>
      </c>
      <c r="AU1321" s="95">
        <v>7</v>
      </c>
      <c r="AV1321" s="96">
        <v>5</v>
      </c>
      <c r="AW1321" s="3"/>
      <c r="AX1321" s="97">
        <v>5.3911555448212301E-2</v>
      </c>
      <c r="AY1321" s="98">
        <v>-0.109855516126458</v>
      </c>
      <c r="AZ1321" s="98">
        <v>0.62874240023393202</v>
      </c>
      <c r="BA1321" s="98">
        <v>-0.141048771753958</v>
      </c>
      <c r="BB1321" s="89">
        <v>5.55445816778047E-3</v>
      </c>
      <c r="BC1321" s="99">
        <v>-9.8339890080678707</v>
      </c>
      <c r="BD1321" s="86">
        <v>43874</v>
      </c>
      <c r="BE1321" s="86">
        <v>43914</v>
      </c>
      <c r="BF1321" s="95"/>
      <c r="BG1321" s="86"/>
      <c r="BH1321" s="3"/>
    </row>
    <row r="1322" spans="1:60" x14ac:dyDescent="0.25">
      <c r="A1322" s="3"/>
      <c r="B1322" s="81" t="s">
        <v>349</v>
      </c>
      <c r="C1322" s="81" t="s">
        <v>5842</v>
      </c>
      <c r="D1322" s="81" t="s">
        <v>889</v>
      </c>
      <c r="E1322" s="82" t="s">
        <v>1161</v>
      </c>
      <c r="F1322" s="82" t="s">
        <v>1100</v>
      </c>
      <c r="G1322" s="83" t="s">
        <v>1121</v>
      </c>
      <c r="H1322" s="84" t="s">
        <v>1143</v>
      </c>
      <c r="I1322" s="85" t="s">
        <v>3651</v>
      </c>
      <c r="J1322" s="85" t="s">
        <v>5843</v>
      </c>
      <c r="K1322" s="3"/>
      <c r="L1322" s="86">
        <v>44029</v>
      </c>
      <c r="M1322" s="87">
        <v>855579.21749973297</v>
      </c>
      <c r="N1322" s="88">
        <v>855579.21749973297</v>
      </c>
      <c r="O1322" s="88">
        <v>920707.57616424595</v>
      </c>
      <c r="P1322" s="89">
        <f t="shared" si="20"/>
        <v>0.92926271016923334</v>
      </c>
      <c r="Q1322" s="86">
        <v>43910</v>
      </c>
      <c r="R1322" s="90">
        <v>10329462.682875</v>
      </c>
      <c r="S1322" s="90">
        <v>9095501.8146562502</v>
      </c>
      <c r="T1322" s="3"/>
      <c r="U1322" s="91">
        <v>2.80739681329578E-4</v>
      </c>
      <c r="V1322" s="92">
        <v>1.20084857826441</v>
      </c>
      <c r="W1322" s="91">
        <v>1.28690329165693E-2</v>
      </c>
      <c r="X1322" s="92">
        <v>1.2954129075296801</v>
      </c>
      <c r="Y1322" s="91">
        <v>2.3324038455029901E-2</v>
      </c>
      <c r="Z1322" s="92">
        <v>20.482559754338599</v>
      </c>
      <c r="AA1322" s="91">
        <v>0.17994007611938301</v>
      </c>
      <c r="AB1322" s="92">
        <v>38.892035972734398</v>
      </c>
      <c r="AC1322" s="91">
        <v>0.27363521330873503</v>
      </c>
      <c r="AD1322" s="92">
        <v>52.711717283295002</v>
      </c>
      <c r="AE1322" s="91">
        <v>0.27006937435013201</v>
      </c>
      <c r="AF1322" s="93">
        <v>47.846347129729097</v>
      </c>
      <c r="AG1322" s="91">
        <v>-3.3138088113446401E-2</v>
      </c>
      <c r="AH1322" s="92">
        <v>-4.2200387634729903</v>
      </c>
      <c r="AI1322" s="91">
        <v>6.6129687793363701E-2</v>
      </c>
      <c r="AJ1322" s="92">
        <v>21.0963444592489</v>
      </c>
      <c r="AK1322" s="91">
        <v>0.241121065189946</v>
      </c>
      <c r="AL1322" s="91">
        <v>4.3341478061847703E-2</v>
      </c>
      <c r="AM1322" s="92">
        <v>18.391023364354599</v>
      </c>
      <c r="AN1322" s="3"/>
      <c r="AO1322" s="94">
        <v>3.61014265054109E-2</v>
      </c>
      <c r="AP1322" s="94">
        <v>-2.6902797553702801E-2</v>
      </c>
      <c r="AQ1322" s="94">
        <v>0.138019133095513</v>
      </c>
      <c r="AR1322" s="94">
        <v>-9.6958976172609304E-2</v>
      </c>
      <c r="AS1322" s="95">
        <v>9</v>
      </c>
      <c r="AT1322" s="95">
        <v>3</v>
      </c>
      <c r="AU1322" s="95">
        <v>7</v>
      </c>
      <c r="AV1322" s="96">
        <v>5</v>
      </c>
      <c r="AW1322" s="3"/>
      <c r="AX1322" s="97">
        <v>0.137846287084394</v>
      </c>
      <c r="AY1322" s="98">
        <v>1.1511910464905699</v>
      </c>
      <c r="AZ1322" s="98">
        <v>1.1325587622359301</v>
      </c>
      <c r="BA1322" s="98">
        <v>1.7909664592607399</v>
      </c>
      <c r="BB1322" s="89">
        <v>1.4258996917105801E-2</v>
      </c>
      <c r="BC1322" s="99">
        <v>-10.069829898973699</v>
      </c>
      <c r="BD1322" s="86">
        <v>43910</v>
      </c>
      <c r="BE1322" s="86">
        <v>43990</v>
      </c>
      <c r="BF1322" s="95"/>
      <c r="BG1322" s="86"/>
      <c r="BH1322" s="3"/>
    </row>
    <row r="1323" spans="1:60" x14ac:dyDescent="0.25">
      <c r="A1323" s="3"/>
      <c r="B1323" s="81" t="s">
        <v>350</v>
      </c>
      <c r="C1323" s="81" t="s">
        <v>5844</v>
      </c>
      <c r="D1323" s="81" t="s">
        <v>889</v>
      </c>
      <c r="E1323" s="82" t="s">
        <v>1170</v>
      </c>
      <c r="F1323" s="82" t="s">
        <v>1100</v>
      </c>
      <c r="G1323" s="83" t="s">
        <v>1121</v>
      </c>
      <c r="H1323" s="84" t="s">
        <v>1143</v>
      </c>
      <c r="I1323" s="85" t="s">
        <v>3651</v>
      </c>
      <c r="J1323" s="85" t="s">
        <v>1096</v>
      </c>
      <c r="K1323" s="3"/>
      <c r="L1323" s="86">
        <v>44029</v>
      </c>
      <c r="M1323" s="87">
        <v>861400.260000229</v>
      </c>
      <c r="N1323" s="88">
        <v>861400.260000229</v>
      </c>
      <c r="O1323" s="88">
        <v>926218.64379596699</v>
      </c>
      <c r="P1323" s="89">
        <f t="shared" si="20"/>
        <v>0.93001826919604036</v>
      </c>
      <c r="Q1323" s="86">
        <v>43910</v>
      </c>
      <c r="R1323" s="90">
        <v>1852341.4350000001</v>
      </c>
      <c r="S1323" s="90">
        <v>912745.93855078099</v>
      </c>
      <c r="T1323" s="3"/>
      <c r="U1323" s="91">
        <v>2.8747071155521602E-4</v>
      </c>
      <c r="V1323" s="92">
        <v>1.20152168128698</v>
      </c>
      <c r="W1323" s="91">
        <v>1.30764270579675E-2</v>
      </c>
      <c r="X1323" s="92">
        <v>1.3161523216695099</v>
      </c>
      <c r="Y1323" s="91">
        <v>2.4597278390501701E-2</v>
      </c>
      <c r="Z1323" s="92">
        <v>20.609883747878499</v>
      </c>
      <c r="AA1323" s="91">
        <v>0.182896928032278</v>
      </c>
      <c r="AB1323" s="92">
        <v>39.187721164023998</v>
      </c>
      <c r="AC1323" s="91">
        <v>0.28002309145464099</v>
      </c>
      <c r="AD1323" s="92">
        <v>53.350505097885602</v>
      </c>
      <c r="AE1323" s="91">
        <v>0.27789664552634402</v>
      </c>
      <c r="AF1323" s="93">
        <v>48.6290742473211</v>
      </c>
      <c r="AG1323" s="91">
        <v>-3.3025849240402701E-2</v>
      </c>
      <c r="AH1323" s="92">
        <v>-4.2088148761686197</v>
      </c>
      <c r="AI1323" s="91">
        <v>6.7579986181954196E-2</v>
      </c>
      <c r="AJ1323" s="92">
        <v>21.2413742981153</v>
      </c>
      <c r="AK1323" s="91"/>
      <c r="AL1323" s="91"/>
      <c r="AM1323" s="92"/>
      <c r="AN1323" s="3"/>
      <c r="AO1323" s="94">
        <v>3.6108442604017903E-2</v>
      </c>
      <c r="AP1323" s="94">
        <v>-2.68829458282198E-2</v>
      </c>
      <c r="AQ1323" s="94">
        <v>0.13825290907159801</v>
      </c>
      <c r="AR1323" s="94">
        <v>-9.6767103094025503E-2</v>
      </c>
      <c r="AS1323" s="95">
        <v>9</v>
      </c>
      <c r="AT1323" s="95">
        <v>3</v>
      </c>
      <c r="AU1323" s="95">
        <v>7</v>
      </c>
      <c r="AV1323" s="96">
        <v>5</v>
      </c>
      <c r="AW1323" s="3"/>
      <c r="AX1323" s="97">
        <v>0.13783672007644801</v>
      </c>
      <c r="AY1323" s="98">
        <v>1.17109208044531</v>
      </c>
      <c r="AZ1323" s="98">
        <v>1.1418141989233801</v>
      </c>
      <c r="BA1323" s="98">
        <v>1.8234877183640501</v>
      </c>
      <c r="BB1323" s="89">
        <v>1.42581487721327E-2</v>
      </c>
      <c r="BC1323" s="99">
        <v>-10.0206746279291</v>
      </c>
      <c r="BD1323" s="86">
        <v>43910</v>
      </c>
      <c r="BE1323" s="86">
        <v>43990</v>
      </c>
      <c r="BF1323" s="95"/>
      <c r="BG1323" s="86"/>
      <c r="BH1323" s="3"/>
    </row>
    <row r="1324" spans="1:60" x14ac:dyDescent="0.25">
      <c r="A1324" s="3"/>
      <c r="B1324" s="81" t="s">
        <v>351</v>
      </c>
      <c r="C1324" s="81" t="s">
        <v>5845</v>
      </c>
      <c r="D1324" s="81" t="s">
        <v>889</v>
      </c>
      <c r="E1324" s="82" t="s">
        <v>1165</v>
      </c>
      <c r="F1324" s="82" t="s">
        <v>1100</v>
      </c>
      <c r="G1324" s="83" t="s">
        <v>1121</v>
      </c>
      <c r="H1324" s="84" t="s">
        <v>1143</v>
      </c>
      <c r="I1324" s="85" t="s">
        <v>3651</v>
      </c>
      <c r="J1324" s="85" t="s">
        <v>1096</v>
      </c>
      <c r="K1324" s="3"/>
      <c r="L1324" s="86">
        <v>44029</v>
      </c>
      <c r="M1324" s="87">
        <v>874033.96500015305</v>
      </c>
      <c r="N1324" s="88">
        <v>874033.96500015305</v>
      </c>
      <c r="O1324" s="88">
        <v>939105.55966472602</v>
      </c>
      <c r="P1324" s="89">
        <f t="shared" si="20"/>
        <v>0.93070896663863378</v>
      </c>
      <c r="Q1324" s="86">
        <v>43948</v>
      </c>
      <c r="R1324" s="90">
        <v>17591680.96875</v>
      </c>
      <c r="S1324" s="90">
        <v>12619226.5445469</v>
      </c>
      <c r="T1324" s="3"/>
      <c r="U1324" s="91">
        <v>2.94377450700267E-4</v>
      </c>
      <c r="V1324" s="92">
        <v>1.2022123552014801</v>
      </c>
      <c r="W1324" s="91">
        <v>1.32841960257792E-2</v>
      </c>
      <c r="X1324" s="92">
        <v>1.33692921845068</v>
      </c>
      <c r="Y1324" s="91">
        <v>2.5871749683574301E-2</v>
      </c>
      <c r="Z1324" s="92">
        <v>20.737330877192999</v>
      </c>
      <c r="AA1324" s="91">
        <v>0.18586230424436501</v>
      </c>
      <c r="AB1324" s="92">
        <v>39.484258785261801</v>
      </c>
      <c r="AC1324" s="91">
        <v>0.28644388079730598</v>
      </c>
      <c r="AD1324" s="92">
        <v>53.992584032122998</v>
      </c>
      <c r="AE1324" s="91">
        <v>0.288689957622555</v>
      </c>
      <c r="AF1324" s="93">
        <v>49.708405456971398</v>
      </c>
      <c r="AG1324" s="91">
        <v>-3.29135189258523E-2</v>
      </c>
      <c r="AH1324" s="92">
        <v>-4.19758184470993</v>
      </c>
      <c r="AI1324" s="91">
        <v>6.9032130581035703E-2</v>
      </c>
      <c r="AJ1324" s="92">
        <v>21.3865887380089</v>
      </c>
      <c r="AK1324" s="91">
        <v>0.26789190698589699</v>
      </c>
      <c r="AL1324" s="91">
        <v>4.7723922991281101E-2</v>
      </c>
      <c r="AM1324" s="92">
        <v>21.068107543949701</v>
      </c>
      <c r="AN1324" s="3"/>
      <c r="AO1324" s="94">
        <v>3.6115598002652398E-2</v>
      </c>
      <c r="AP1324" s="94">
        <v>-2.6862910280215101E-2</v>
      </c>
      <c r="AQ1324" s="94">
        <v>0.13848706453791201</v>
      </c>
      <c r="AR1324" s="94">
        <v>-9.6575349617487496E-2</v>
      </c>
      <c r="AS1324" s="95">
        <v>9</v>
      </c>
      <c r="AT1324" s="95">
        <v>3</v>
      </c>
      <c r="AU1324" s="95">
        <v>7</v>
      </c>
      <c r="AV1324" s="96">
        <v>5</v>
      </c>
      <c r="AW1324" s="3"/>
      <c r="AX1324" s="97">
        <v>0.137827176349092</v>
      </c>
      <c r="AY1324" s="98">
        <v>1.1910495179363401</v>
      </c>
      <c r="AZ1324" s="98">
        <v>1.1510956032252599</v>
      </c>
      <c r="BA1324" s="98">
        <v>1.8561533685824501</v>
      </c>
      <c r="BB1324" s="89">
        <v>1.42573033686494E-2</v>
      </c>
      <c r="BC1324" s="99">
        <v>-9.9778434982290491</v>
      </c>
      <c r="BD1324" s="86">
        <v>43948</v>
      </c>
      <c r="BE1324" s="86">
        <v>43990</v>
      </c>
      <c r="BF1324" s="95"/>
      <c r="BG1324" s="86"/>
      <c r="BH1324" s="3"/>
    </row>
    <row r="1325" spans="1:60" x14ac:dyDescent="0.25">
      <c r="A1325" s="3"/>
      <c r="B1325" s="81" t="s">
        <v>352</v>
      </c>
      <c r="C1325" s="81" t="s">
        <v>5846</v>
      </c>
      <c r="D1325" s="81" t="s">
        <v>889</v>
      </c>
      <c r="E1325" s="82" t="s">
        <v>1166</v>
      </c>
      <c r="F1325" s="82" t="s">
        <v>1100</v>
      </c>
      <c r="G1325" s="83" t="s">
        <v>1121</v>
      </c>
      <c r="H1325" s="84" t="s">
        <v>1143</v>
      </c>
      <c r="I1325" s="85" t="s">
        <v>3651</v>
      </c>
      <c r="J1325" s="85" t="s">
        <v>1096</v>
      </c>
      <c r="K1325" s="3"/>
      <c r="L1325" s="86">
        <v>44029</v>
      </c>
      <c r="M1325" s="87">
        <v>866167.07625007594</v>
      </c>
      <c r="N1325" s="88">
        <v>866167.07625007594</v>
      </c>
      <c r="O1325" s="88">
        <v>930138.25905036903</v>
      </c>
      <c r="P1325" s="89">
        <f t="shared" si="20"/>
        <v>0.93122400656263205</v>
      </c>
      <c r="Q1325" s="86">
        <v>43948</v>
      </c>
      <c r="R1325" s="90">
        <v>12568669.54875</v>
      </c>
      <c r="S1325" s="90">
        <v>10948524.98875</v>
      </c>
      <c r="T1325" s="3"/>
      <c r="U1325" s="91">
        <v>3.0113972024992098E-4</v>
      </c>
      <c r="V1325" s="92">
        <v>1.2028885821564499</v>
      </c>
      <c r="W1325" s="91">
        <v>1.3491823458025499E-2</v>
      </c>
      <c r="X1325" s="92">
        <v>1.3576919616753</v>
      </c>
      <c r="Y1325" s="91">
        <v>2.7147866370796699E-2</v>
      </c>
      <c r="Z1325" s="92">
        <v>20.864942545915302</v>
      </c>
      <c r="AA1325" s="91">
        <v>0.18883440400182699</v>
      </c>
      <c r="AB1325" s="92">
        <v>39.781468760978903</v>
      </c>
      <c r="AC1325" s="91">
        <v>0.292896279450506</v>
      </c>
      <c r="AD1325" s="92">
        <v>54.637823897472103</v>
      </c>
      <c r="AE1325" s="91">
        <v>0.29604272365773798</v>
      </c>
      <c r="AF1325" s="93">
        <v>50.443682060460603</v>
      </c>
      <c r="AG1325" s="91">
        <v>-3.2801215258587001E-2</v>
      </c>
      <c r="AH1325" s="92">
        <v>-4.1863514779834103</v>
      </c>
      <c r="AI1325" s="91">
        <v>7.0486235383214094E-2</v>
      </c>
      <c r="AJ1325" s="92">
        <v>21.531999218219401</v>
      </c>
      <c r="AK1325" s="91">
        <v>0.24226185191771901</v>
      </c>
      <c r="AL1325" s="91">
        <v>4.3564453075305203E-2</v>
      </c>
      <c r="AM1325" s="92">
        <v>18.4771574597107</v>
      </c>
      <c r="AN1325" s="3"/>
      <c r="AO1325" s="94">
        <v>3.61226197419455E-2</v>
      </c>
      <c r="AP1325" s="94">
        <v>-2.6843002689020099E-2</v>
      </c>
      <c r="AQ1325" s="94">
        <v>0.13872090654695099</v>
      </c>
      <c r="AR1325" s="94">
        <v>-9.6383497599163107E-2</v>
      </c>
      <c r="AS1325" s="95">
        <v>9</v>
      </c>
      <c r="AT1325" s="95">
        <v>3</v>
      </c>
      <c r="AU1325" s="95">
        <v>7</v>
      </c>
      <c r="AV1325" s="96">
        <v>5</v>
      </c>
      <c r="AW1325" s="3"/>
      <c r="AX1325" s="97">
        <v>0.13781766716725499</v>
      </c>
      <c r="AY1325" s="98">
        <v>1.21105318341142</v>
      </c>
      <c r="AZ1325" s="98">
        <v>1.1603963796296699</v>
      </c>
      <c r="BA1325" s="98">
        <v>1.8889451497907399</v>
      </c>
      <c r="BB1325" s="89">
        <v>1.4256461147833801E-2</v>
      </c>
      <c r="BC1325" s="99">
        <v>-9.9520130314340296</v>
      </c>
      <c r="BD1325" s="86">
        <v>43948</v>
      </c>
      <c r="BE1325" s="86">
        <v>43990</v>
      </c>
      <c r="BF1325" s="95"/>
      <c r="BG1325" s="86"/>
      <c r="BH1325" s="3"/>
    </row>
    <row r="1326" spans="1:60" x14ac:dyDescent="0.25">
      <c r="A1326" s="3"/>
      <c r="B1326" s="81" t="s">
        <v>8670</v>
      </c>
      <c r="C1326" s="81" t="s">
        <v>8782</v>
      </c>
      <c r="D1326" s="81" t="s">
        <v>889</v>
      </c>
      <c r="E1326" s="82" t="s">
        <v>1179</v>
      </c>
      <c r="F1326" s="82" t="s">
        <v>1100</v>
      </c>
      <c r="G1326" s="83" t="s">
        <v>1121</v>
      </c>
      <c r="H1326" s="84" t="s">
        <v>1143</v>
      </c>
      <c r="I1326" s="85" t="s">
        <v>3651</v>
      </c>
      <c r="J1326" s="85" t="s">
        <v>8782</v>
      </c>
      <c r="K1326" s="3"/>
      <c r="L1326" s="86">
        <v>44029</v>
      </c>
      <c r="M1326" s="87">
        <v>804688.05375003803</v>
      </c>
      <c r="N1326" s="88">
        <v>804688.05375003803</v>
      </c>
      <c r="O1326" s="88"/>
      <c r="P1326" s="89" t="str">
        <f t="shared" si="20"/>
        <v/>
      </c>
      <c r="Q1326" s="86"/>
      <c r="R1326" s="90">
        <v>171579.200625</v>
      </c>
      <c r="S1326" s="90"/>
      <c r="T1326" s="3"/>
      <c r="U1326" s="91">
        <v>2.9237555645522699E-4</v>
      </c>
      <c r="V1326" s="92">
        <v>1.20201216577698</v>
      </c>
      <c r="W1326" s="91">
        <v>1.3226023942479501E-2</v>
      </c>
      <c r="X1326" s="92">
        <v>1.3311120101207099</v>
      </c>
      <c r="Y1326" s="91">
        <v>2.5514659970212999E-2</v>
      </c>
      <c r="Z1326" s="92">
        <v>20.701621905871399</v>
      </c>
      <c r="AA1326" s="91"/>
      <c r="AB1326" s="92"/>
      <c r="AC1326" s="91"/>
      <c r="AD1326" s="92"/>
      <c r="AE1326" s="91"/>
      <c r="AF1326" s="93"/>
      <c r="AG1326" s="91">
        <v>-3.2944979795502101E-2</v>
      </c>
      <c r="AH1326" s="92">
        <v>-4.20072793167492</v>
      </c>
      <c r="AI1326" s="91">
        <v>6.8550547697668704E-2</v>
      </c>
      <c r="AJ1326" s="92">
        <v>21.338430449686701</v>
      </c>
      <c r="AK1326" s="91">
        <v>3.4117323039026801E-2</v>
      </c>
      <c r="AL1326" s="91">
        <v>5.5324309661955298E-2</v>
      </c>
      <c r="AM1326" s="92">
        <v>19.879978804878199</v>
      </c>
      <c r="AN1326" s="3"/>
      <c r="AO1326" s="94">
        <v>2.44333803038899E-2</v>
      </c>
      <c r="AP1326" s="94">
        <v>-2.6868549494793101E-2</v>
      </c>
      <c r="AQ1326" s="94">
        <v>7.7517902938779998E-2</v>
      </c>
      <c r="AR1326" s="94">
        <v>-3.2944979795502101E-2</v>
      </c>
      <c r="AS1326" s="95"/>
      <c r="AT1326" s="95"/>
      <c r="AU1326" s="95"/>
      <c r="AV1326" s="96"/>
      <c r="AW1326" s="3"/>
      <c r="AX1326" s="97"/>
      <c r="AY1326" s="98"/>
      <c r="AZ1326" s="98"/>
      <c r="BA1326" s="98"/>
      <c r="BB1326" s="89"/>
      <c r="BC1326" s="99">
        <v>-9.9852886102889897</v>
      </c>
      <c r="BD1326" s="86">
        <v>43910</v>
      </c>
      <c r="BE1326" s="86">
        <v>43990</v>
      </c>
      <c r="BF1326" s="95"/>
      <c r="BG1326" s="86"/>
      <c r="BH1326" s="3"/>
    </row>
    <row r="1327" spans="1:60" x14ac:dyDescent="0.25">
      <c r="A1327" s="3"/>
      <c r="B1327" s="81" t="s">
        <v>353</v>
      </c>
      <c r="C1327" s="81" t="s">
        <v>5847</v>
      </c>
      <c r="D1327" s="81" t="s">
        <v>890</v>
      </c>
      <c r="E1327" s="82" t="s">
        <v>1161</v>
      </c>
      <c r="F1327" s="82" t="s">
        <v>1106</v>
      </c>
      <c r="G1327" s="83" t="s">
        <v>1121</v>
      </c>
      <c r="H1327" s="84" t="s">
        <v>1134</v>
      </c>
      <c r="I1327" s="85" t="s">
        <v>3480</v>
      </c>
      <c r="J1327" s="85" t="s">
        <v>5848</v>
      </c>
      <c r="K1327" s="3"/>
      <c r="L1327" s="86">
        <v>44029</v>
      </c>
      <c r="M1327" s="87">
        <v>1109.0408999994399</v>
      </c>
      <c r="N1327" s="88">
        <v>1109.0408999994399</v>
      </c>
      <c r="O1327" s="88">
        <v>1190.4197000004399</v>
      </c>
      <c r="P1327" s="89">
        <f t="shared" si="20"/>
        <v>0.93163856411232959</v>
      </c>
      <c r="Q1327" s="86">
        <v>43881</v>
      </c>
      <c r="R1327" s="90">
        <v>96050.107000000004</v>
      </c>
      <c r="S1327" s="90">
        <v>125985.997996216</v>
      </c>
      <c r="T1327" s="3"/>
      <c r="U1327" s="91">
        <v>-2.9092578388372199E-3</v>
      </c>
      <c r="V1327" s="92">
        <v>0.88184882624773298</v>
      </c>
      <c r="W1327" s="91">
        <v>2.1773381233288099E-2</v>
      </c>
      <c r="X1327" s="92">
        <v>2.1858477392015598</v>
      </c>
      <c r="Y1327" s="91">
        <v>-5.7076321712884202E-2</v>
      </c>
      <c r="Z1327" s="92">
        <v>12.442523737554399</v>
      </c>
      <c r="AA1327" s="91">
        <v>5.5305081823462401E-2</v>
      </c>
      <c r="AB1327" s="92">
        <v>26.428536543157001</v>
      </c>
      <c r="AC1327" s="91">
        <v>8.6176983122713893E-2</v>
      </c>
      <c r="AD1327" s="92">
        <v>33.965894264692899</v>
      </c>
      <c r="AE1327" s="91"/>
      <c r="AF1327" s="93"/>
      <c r="AG1327" s="91">
        <v>4.8558388571109399E-3</v>
      </c>
      <c r="AH1327" s="92">
        <v>-0.42064606641361002</v>
      </c>
      <c r="AI1327" s="91">
        <v>-1.8612230827784501E-2</v>
      </c>
      <c r="AJ1327" s="92">
        <v>12.6221525971341</v>
      </c>
      <c r="AK1327" s="91">
        <v>0.10904089999894501</v>
      </c>
      <c r="AL1327" s="91">
        <v>4.4962773750739898E-2</v>
      </c>
      <c r="AM1327" s="92">
        <v>39.636853632808197</v>
      </c>
      <c r="AN1327" s="3"/>
      <c r="AO1327" s="94">
        <v>2.8092004504287602E-2</v>
      </c>
      <c r="AP1327" s="94">
        <v>-4.2993745051717297E-2</v>
      </c>
      <c r="AQ1327" s="94">
        <v>6.2860784542863299E-2</v>
      </c>
      <c r="AR1327" s="94">
        <v>-0.111691563935019</v>
      </c>
      <c r="AS1327" s="95">
        <v>7</v>
      </c>
      <c r="AT1327" s="95">
        <v>5</v>
      </c>
      <c r="AU1327" s="95">
        <v>7</v>
      </c>
      <c r="AV1327" s="96">
        <v>5</v>
      </c>
      <c r="AW1327" s="3"/>
      <c r="AX1327" s="97">
        <v>0.124478819435171</v>
      </c>
      <c r="AY1327" s="98">
        <v>0.29976169148312698</v>
      </c>
      <c r="AZ1327" s="98">
        <v>0.90155018350833405</v>
      </c>
      <c r="BA1327" s="98">
        <v>0.41193827838469599</v>
      </c>
      <c r="BB1327" s="89">
        <v>1.28169296337364E-2</v>
      </c>
      <c r="BC1327" s="99">
        <v>-23.1726003862568</v>
      </c>
      <c r="BD1327" s="86">
        <v>43881</v>
      </c>
      <c r="BE1327" s="86">
        <v>43913</v>
      </c>
      <c r="BF1327" s="95"/>
      <c r="BG1327" s="86"/>
      <c r="BH1327" s="3"/>
    </row>
    <row r="1328" spans="1:60" x14ac:dyDescent="0.25">
      <c r="A1328" s="3"/>
      <c r="B1328" s="81" t="s">
        <v>354</v>
      </c>
      <c r="C1328" s="81" t="s">
        <v>5849</v>
      </c>
      <c r="D1328" s="81" t="s">
        <v>890</v>
      </c>
      <c r="E1328" s="82" t="s">
        <v>1162</v>
      </c>
      <c r="F1328" s="82" t="s">
        <v>1106</v>
      </c>
      <c r="G1328" s="83" t="s">
        <v>1121</v>
      </c>
      <c r="H1328" s="84" t="s">
        <v>1134</v>
      </c>
      <c r="I1328" s="85" t="s">
        <v>3480</v>
      </c>
      <c r="J1328" s="85" t="s">
        <v>1096</v>
      </c>
      <c r="K1328" s="3"/>
      <c r="L1328" s="86">
        <v>44029</v>
      </c>
      <c r="M1328" s="87">
        <v>1144.52290000021</v>
      </c>
      <c r="N1328" s="88">
        <v>1144.52290000021</v>
      </c>
      <c r="O1328" s="88">
        <v>1223.93769999966</v>
      </c>
      <c r="P1328" s="89">
        <f t="shared" si="20"/>
        <v>0.93511532490626603</v>
      </c>
      <c r="Q1328" s="86">
        <v>43881</v>
      </c>
      <c r="R1328" s="90">
        <v>4488041.1550000003</v>
      </c>
      <c r="S1328" s="90">
        <v>3937676.9077304699</v>
      </c>
      <c r="T1328" s="3"/>
      <c r="U1328" s="91">
        <v>-2.8842162209912199E-3</v>
      </c>
      <c r="V1328" s="92">
        <v>0.88435298803233298</v>
      </c>
      <c r="W1328" s="91">
        <v>2.2544488281710101E-2</v>
      </c>
      <c r="X1328" s="92">
        <v>2.2629584440437598</v>
      </c>
      <c r="Y1328" s="91">
        <v>-5.27476967617986E-2</v>
      </c>
      <c r="Z1328" s="92">
        <v>12.8753862326557</v>
      </c>
      <c r="AA1328" s="91">
        <v>6.2873687349565402E-2</v>
      </c>
      <c r="AB1328" s="92">
        <v>27.185397095745401</v>
      </c>
      <c r="AC1328" s="91">
        <v>0.11261542607288</v>
      </c>
      <c r="AD1328" s="92">
        <v>36.609738559695003</v>
      </c>
      <c r="AE1328" s="91"/>
      <c r="AF1328" s="93"/>
      <c r="AG1328" s="91">
        <v>5.2855265585094501E-3</v>
      </c>
      <c r="AH1328" s="92">
        <v>-0.37767729627376001</v>
      </c>
      <c r="AI1328" s="91">
        <v>-1.3685327015991801E-2</v>
      </c>
      <c r="AJ1328" s="92">
        <v>13.1148429783061</v>
      </c>
      <c r="AK1328" s="91">
        <v>0.144522900000156</v>
      </c>
      <c r="AL1328" s="91">
        <v>5.9558109986028299E-2</v>
      </c>
      <c r="AM1328" s="92">
        <v>43.533512001158698</v>
      </c>
      <c r="AN1328" s="3"/>
      <c r="AO1328" s="94">
        <v>2.8117830441260601E-2</v>
      </c>
      <c r="AP1328" s="94">
        <v>-4.2969702306436403E-2</v>
      </c>
      <c r="AQ1328" s="94">
        <v>6.3663266866569798E-2</v>
      </c>
      <c r="AR1328" s="94">
        <v>-0.11099603831287801</v>
      </c>
      <c r="AS1328" s="95">
        <v>7</v>
      </c>
      <c r="AT1328" s="95">
        <v>5</v>
      </c>
      <c r="AU1328" s="95">
        <v>7</v>
      </c>
      <c r="AV1328" s="96">
        <v>5</v>
      </c>
      <c r="AW1328" s="3"/>
      <c r="AX1328" s="97">
        <v>0.12447552808153001</v>
      </c>
      <c r="AY1328" s="98">
        <v>0.35590713723968298</v>
      </c>
      <c r="AZ1328" s="98">
        <v>0.93097457858311805</v>
      </c>
      <c r="BA1328" s="98">
        <v>0.49018380979259701</v>
      </c>
      <c r="BB1328" s="89">
        <v>1.28170721250171E-2</v>
      </c>
      <c r="BC1328" s="99">
        <v>-23.110522700590099</v>
      </c>
      <c r="BD1328" s="86">
        <v>43881</v>
      </c>
      <c r="BE1328" s="86">
        <v>43913</v>
      </c>
      <c r="BF1328" s="95"/>
      <c r="BG1328" s="86"/>
      <c r="BH1328" s="3"/>
    </row>
    <row r="1329" spans="1:60" x14ac:dyDescent="0.25">
      <c r="A1329" s="3"/>
      <c r="B1329" s="81" t="s">
        <v>355</v>
      </c>
      <c r="C1329" s="81" t="s">
        <v>5850</v>
      </c>
      <c r="D1329" s="81" t="s">
        <v>890</v>
      </c>
      <c r="E1329" s="82" t="s">
        <v>1186</v>
      </c>
      <c r="F1329" s="82" t="s">
        <v>1106</v>
      </c>
      <c r="G1329" s="83" t="s">
        <v>1121</v>
      </c>
      <c r="H1329" s="84" t="s">
        <v>1134</v>
      </c>
      <c r="I1329" s="85" t="s">
        <v>3480</v>
      </c>
      <c r="J1329" s="85" t="s">
        <v>5851</v>
      </c>
      <c r="K1329" s="3"/>
      <c r="L1329" s="86">
        <v>44029</v>
      </c>
      <c r="M1329" s="87">
        <v>1147.4658000003501</v>
      </c>
      <c r="N1329" s="88">
        <v>1147.4658000003501</v>
      </c>
      <c r="O1329" s="88">
        <v>1226.09200000018</v>
      </c>
      <c r="P1329" s="89">
        <f t="shared" si="20"/>
        <v>0.93587251201392851</v>
      </c>
      <c r="Q1329" s="86">
        <v>43881</v>
      </c>
      <c r="R1329" s="90">
        <v>12148616.786</v>
      </c>
      <c r="S1329" s="90">
        <v>9872397.4751093704</v>
      </c>
      <c r="T1329" s="3"/>
      <c r="U1329" s="91">
        <v>-2.8787466153516999E-3</v>
      </c>
      <c r="V1329" s="92">
        <v>0.88489994859628496</v>
      </c>
      <c r="W1329" s="91">
        <v>2.2712560541549499E-2</v>
      </c>
      <c r="X1329" s="92">
        <v>2.2797656700276998</v>
      </c>
      <c r="Y1329" s="91">
        <v>-5.1804187390225701E-2</v>
      </c>
      <c r="Z1329" s="92">
        <v>12.969737169813</v>
      </c>
      <c r="AA1329" s="91">
        <v>6.5005709437173195E-2</v>
      </c>
      <c r="AB1329" s="92">
        <v>27.398599304520801</v>
      </c>
      <c r="AC1329" s="91">
        <v>0.11707901659072401</v>
      </c>
      <c r="AD1329" s="92">
        <v>37.056097611493897</v>
      </c>
      <c r="AE1329" s="91"/>
      <c r="AF1329" s="93"/>
      <c r="AG1329" s="91">
        <v>5.3791798727616004E-3</v>
      </c>
      <c r="AH1329" s="92">
        <v>-0.368311964848544</v>
      </c>
      <c r="AI1329" s="91">
        <v>-1.26108199901864E-2</v>
      </c>
      <c r="AJ1329" s="92">
        <v>13.222293680883</v>
      </c>
      <c r="AK1329" s="91">
        <v>0.14746580000064599</v>
      </c>
      <c r="AL1329" s="91">
        <v>6.1153257145633702E-2</v>
      </c>
      <c r="AM1329" s="92">
        <v>44.714151827327399</v>
      </c>
      <c r="AN1329" s="3"/>
      <c r="AO1329" s="94">
        <v>2.81234846406733E-2</v>
      </c>
      <c r="AP1329" s="94">
        <v>-4.2964420247735703E-2</v>
      </c>
      <c r="AQ1329" s="94">
        <v>6.3838040705377394E-2</v>
      </c>
      <c r="AR1329" s="94">
        <v>-0.110846360020369</v>
      </c>
      <c r="AS1329" s="95">
        <v>7</v>
      </c>
      <c r="AT1329" s="95">
        <v>5</v>
      </c>
      <c r="AU1329" s="95">
        <v>7</v>
      </c>
      <c r="AV1329" s="96">
        <v>5</v>
      </c>
      <c r="AW1329" s="3"/>
      <c r="AX1329" s="97">
        <v>0.124477323741157</v>
      </c>
      <c r="AY1329" s="98">
        <v>0.371770755180933</v>
      </c>
      <c r="AZ1329" s="98">
        <v>0.93925866393601598</v>
      </c>
      <c r="BA1329" s="98">
        <v>0.51232768998670497</v>
      </c>
      <c r="BB1329" s="89">
        <v>1.28173644558956E-2</v>
      </c>
      <c r="BC1329" s="99">
        <v>-23.097157472686401</v>
      </c>
      <c r="BD1329" s="86">
        <v>43881</v>
      </c>
      <c r="BE1329" s="86">
        <v>43913</v>
      </c>
      <c r="BF1329" s="95"/>
      <c r="BG1329" s="86"/>
      <c r="BH1329" s="3"/>
    </row>
    <row r="1330" spans="1:60" x14ac:dyDescent="0.25">
      <c r="A1330" s="3"/>
      <c r="B1330" s="81" t="s">
        <v>356</v>
      </c>
      <c r="C1330" s="81" t="s">
        <v>5852</v>
      </c>
      <c r="D1330" s="81" t="s">
        <v>890</v>
      </c>
      <c r="E1330" s="82" t="s">
        <v>1172</v>
      </c>
      <c r="F1330" s="82" t="s">
        <v>1106</v>
      </c>
      <c r="G1330" s="83" t="s">
        <v>1121</v>
      </c>
      <c r="H1330" s="84" t="s">
        <v>1134</v>
      </c>
      <c r="I1330" s="85" t="s">
        <v>3480</v>
      </c>
      <c r="J1330" s="85" t="s">
        <v>5853</v>
      </c>
      <c r="K1330" s="3"/>
      <c r="L1330" s="86">
        <v>44029</v>
      </c>
      <c r="M1330" s="87">
        <v>1082.8355000000399</v>
      </c>
      <c r="N1330" s="88">
        <v>1082.8355000000399</v>
      </c>
      <c r="O1330" s="88">
        <v>1165.01479999907</v>
      </c>
      <c r="P1330" s="89">
        <f t="shared" si="20"/>
        <v>0.92946072444822536</v>
      </c>
      <c r="Q1330" s="86">
        <v>43881</v>
      </c>
      <c r="R1330" s="90">
        <v>279180.67700000003</v>
      </c>
      <c r="S1330" s="90">
        <v>323883.17780908197</v>
      </c>
      <c r="T1330" s="3"/>
      <c r="U1330" s="91">
        <v>-2.92519707181782E-3</v>
      </c>
      <c r="V1330" s="92">
        <v>0.88025490294967301</v>
      </c>
      <c r="W1330" s="91">
        <v>2.1284423952238299E-2</v>
      </c>
      <c r="X1330" s="92">
        <v>2.1369520110965801</v>
      </c>
      <c r="Y1330" s="91">
        <v>-5.9790517637375203E-2</v>
      </c>
      <c r="Z1330" s="92">
        <v>12.1711041451053</v>
      </c>
      <c r="AA1330" s="91">
        <v>4.7023829842146397E-2</v>
      </c>
      <c r="AB1330" s="92">
        <v>25.600411345018099</v>
      </c>
      <c r="AC1330" s="91">
        <v>7.9705541604198502E-2</v>
      </c>
      <c r="AD1330" s="92">
        <v>33.3187501128414</v>
      </c>
      <c r="AE1330" s="91"/>
      <c r="AF1330" s="93"/>
      <c r="AG1330" s="91">
        <v>4.5834705615561697E-3</v>
      </c>
      <c r="AH1330" s="92">
        <v>-0.44788289596908698</v>
      </c>
      <c r="AI1330" s="91">
        <v>-2.1702353754335501E-2</v>
      </c>
      <c r="AJ1330" s="92">
        <v>12.313140304468099</v>
      </c>
      <c r="AK1330" s="91">
        <v>8.2835499999491705E-2</v>
      </c>
      <c r="AL1330" s="91">
        <v>3.5810374898574103E-2</v>
      </c>
      <c r="AM1330" s="92">
        <v>38.228398450009998</v>
      </c>
      <c r="AN1330" s="3"/>
      <c r="AO1330" s="94">
        <v>2.8075585820261002E-2</v>
      </c>
      <c r="AP1330" s="94">
        <v>-4.3009004123669002E-2</v>
      </c>
      <c r="AQ1330" s="94">
        <v>6.2352327935513999E-2</v>
      </c>
      <c r="AR1330" s="94">
        <v>-0.11211276141883</v>
      </c>
      <c r="AS1330" s="95">
        <v>7</v>
      </c>
      <c r="AT1330" s="95">
        <v>5</v>
      </c>
      <c r="AU1330" s="95">
        <v>7</v>
      </c>
      <c r="AV1330" s="96">
        <v>5</v>
      </c>
      <c r="AW1330" s="3"/>
      <c r="AX1330" s="97">
        <v>0.12446235031195101</v>
      </c>
      <c r="AY1330" s="98">
        <v>0.237936994952406</v>
      </c>
      <c r="AZ1330" s="98">
        <v>0.86936109769158099</v>
      </c>
      <c r="BA1330" s="98">
        <v>0.32629455723281398</v>
      </c>
      <c r="BB1330" s="89">
        <v>1.2814915456310701E-2</v>
      </c>
      <c r="BC1330" s="99">
        <v>-23.210237329156399</v>
      </c>
      <c r="BD1330" s="86">
        <v>43881</v>
      </c>
      <c r="BE1330" s="86">
        <v>43913</v>
      </c>
      <c r="BF1330" s="95"/>
      <c r="BG1330" s="86"/>
      <c r="BH1330" s="3"/>
    </row>
    <row r="1331" spans="1:60" x14ac:dyDescent="0.25">
      <c r="A1331" s="3"/>
      <c r="B1331" s="81" t="s">
        <v>357</v>
      </c>
      <c r="C1331" s="81" t="s">
        <v>5854</v>
      </c>
      <c r="D1331" s="81" t="s">
        <v>890</v>
      </c>
      <c r="E1331" s="82" t="s">
        <v>1229</v>
      </c>
      <c r="F1331" s="82" t="s">
        <v>1106</v>
      </c>
      <c r="G1331" s="83" t="s">
        <v>1121</v>
      </c>
      <c r="H1331" s="84" t="s">
        <v>1134</v>
      </c>
      <c r="I1331" s="85" t="s">
        <v>3480</v>
      </c>
      <c r="J1331" s="85" t="s">
        <v>1096</v>
      </c>
      <c r="K1331" s="3"/>
      <c r="L1331" s="86">
        <v>44029</v>
      </c>
      <c r="M1331" s="87">
        <v>1116.0032999999801</v>
      </c>
      <c r="N1331" s="88">
        <v>1116.0032999999801</v>
      </c>
      <c r="O1331" s="88">
        <v>1188.3723000008599</v>
      </c>
      <c r="P1331" s="89">
        <f t="shared" si="20"/>
        <v>0.93910241765074165</v>
      </c>
      <c r="Q1331" s="86">
        <v>43881</v>
      </c>
      <c r="R1331" s="90">
        <v>1463981.9890000001</v>
      </c>
      <c r="S1331" s="90">
        <v>1508734.38546875</v>
      </c>
      <c r="T1331" s="3"/>
      <c r="U1331" s="91">
        <v>-2.8555238432090798E-3</v>
      </c>
      <c r="V1331" s="92">
        <v>0.88722222581054699</v>
      </c>
      <c r="W1331" s="91">
        <v>2.34273379737715E-2</v>
      </c>
      <c r="X1331" s="92">
        <v>2.3512434132498998</v>
      </c>
      <c r="Y1331" s="91">
        <v>-4.7778023037608398E-2</v>
      </c>
      <c r="Z1331" s="92">
        <v>13.372353605082001</v>
      </c>
      <c r="AA1331" s="91">
        <v>7.4120340392255499E-2</v>
      </c>
      <c r="AB1331" s="92">
        <v>28.310062400036301</v>
      </c>
      <c r="AC1331" s="91"/>
      <c r="AD1331" s="92"/>
      <c r="AE1331" s="91"/>
      <c r="AF1331" s="93"/>
      <c r="AG1331" s="91">
        <v>5.7774352681008202E-3</v>
      </c>
      <c r="AH1331" s="92">
        <v>-0.32848642531462202</v>
      </c>
      <c r="AI1331" s="91">
        <v>-8.0259000478690706E-3</v>
      </c>
      <c r="AJ1331" s="92">
        <v>13.6807856751257</v>
      </c>
      <c r="AK1331" s="91">
        <v>0.13446570838466901</v>
      </c>
      <c r="AL1331" s="91">
        <v>7.0138874272743096E-2</v>
      </c>
      <c r="AM1331" s="92">
        <v>38.0435231144656</v>
      </c>
      <c r="AN1331" s="3"/>
      <c r="AO1331" s="94">
        <v>2.8147455092039302E-2</v>
      </c>
      <c r="AP1331" s="94">
        <v>-4.2942081657238299E-2</v>
      </c>
      <c r="AQ1331" s="94">
        <v>6.4581566859487793E-2</v>
      </c>
      <c r="AR1331" s="94">
        <v>-0.11020525270942</v>
      </c>
      <c r="AS1331" s="95">
        <v>8</v>
      </c>
      <c r="AT1331" s="95">
        <v>4</v>
      </c>
      <c r="AU1331" s="95">
        <v>7</v>
      </c>
      <c r="AV1331" s="96">
        <v>5</v>
      </c>
      <c r="AW1331" s="3"/>
      <c r="AX1331" s="97">
        <v>0.124483751619409</v>
      </c>
      <c r="AY1331" s="98">
        <v>0.43956776667755498</v>
      </c>
      <c r="AZ1331" s="98">
        <v>0.974655384482503</v>
      </c>
      <c r="BA1331" s="98">
        <v>0.60724808679424302</v>
      </c>
      <c r="BB1331" s="89">
        <v>1.28184892509671E-2</v>
      </c>
      <c r="BC1331" s="99">
        <v>-23.039917709335</v>
      </c>
      <c r="BD1331" s="86">
        <v>43881</v>
      </c>
      <c r="BE1331" s="86">
        <v>43913</v>
      </c>
      <c r="BF1331" s="95"/>
      <c r="BG1331" s="86"/>
      <c r="BH1331" s="3"/>
    </row>
    <row r="1332" spans="1:60" x14ac:dyDescent="0.25">
      <c r="A1332" s="3"/>
      <c r="B1332" s="81" t="s">
        <v>2236</v>
      </c>
      <c r="C1332" s="81" t="s">
        <v>5855</v>
      </c>
      <c r="D1332" s="81" t="s">
        <v>890</v>
      </c>
      <c r="E1332" s="82" t="s">
        <v>1197</v>
      </c>
      <c r="F1332" s="82" t="s">
        <v>1106</v>
      </c>
      <c r="G1332" s="83" t="s">
        <v>1121</v>
      </c>
      <c r="H1332" s="84" t="s">
        <v>1134</v>
      </c>
      <c r="I1332" s="85" t="s">
        <v>3480</v>
      </c>
      <c r="J1332" s="85" t="s">
        <v>5856</v>
      </c>
      <c r="K1332" s="3"/>
      <c r="L1332" s="86">
        <v>44029</v>
      </c>
      <c r="M1332" s="87">
        <v>1114.9364000000101</v>
      </c>
      <c r="N1332" s="88">
        <v>1114.9364000000101</v>
      </c>
      <c r="O1332" s="88">
        <v>1197.3849999997799</v>
      </c>
      <c r="P1332" s="89">
        <f t="shared" si="20"/>
        <v>0.93114278197924227</v>
      </c>
      <c r="Q1332" s="86">
        <v>43881</v>
      </c>
      <c r="R1332" s="90">
        <v>9778539.6879999992</v>
      </c>
      <c r="S1332" s="90">
        <v>8571323.64382031</v>
      </c>
      <c r="T1332" s="3"/>
      <c r="U1332" s="91">
        <v>-2.9129123977327301E-3</v>
      </c>
      <c r="V1332" s="92">
        <v>0.88148337035818303</v>
      </c>
      <c r="W1332" s="91">
        <v>2.1662402778019899E-2</v>
      </c>
      <c r="X1332" s="92">
        <v>2.1747498936747398</v>
      </c>
      <c r="Y1332" s="91">
        <v>-5.7694209315741297E-2</v>
      </c>
      <c r="Z1332" s="92">
        <v>12.3807349772687</v>
      </c>
      <c r="AA1332" s="91">
        <v>5.1741164847044302E-2</v>
      </c>
      <c r="AB1332" s="92">
        <v>26.072144845500599</v>
      </c>
      <c r="AC1332" s="91">
        <v>8.9461201878293706E-2</v>
      </c>
      <c r="AD1332" s="92">
        <v>34.294316140236297</v>
      </c>
      <c r="AE1332" s="91"/>
      <c r="AF1332" s="93"/>
      <c r="AG1332" s="91">
        <v>4.7940874719642999E-3</v>
      </c>
      <c r="AH1332" s="92">
        <v>-0.42682120492827402</v>
      </c>
      <c r="AI1332" s="91">
        <v>-1.9315657900733599E-2</v>
      </c>
      <c r="AJ1332" s="92">
        <v>12.551809889831899</v>
      </c>
      <c r="AK1332" s="91">
        <v>0.114936399999424</v>
      </c>
      <c r="AL1332" s="91">
        <v>4.7319761388280299E-2</v>
      </c>
      <c r="AM1332" s="92">
        <v>40.226403632841503</v>
      </c>
      <c r="AN1332" s="3"/>
      <c r="AO1332" s="94">
        <v>2.80882478928106E-2</v>
      </c>
      <c r="AP1332" s="94">
        <v>-4.2997186618813403E-2</v>
      </c>
      <c r="AQ1332" s="94">
        <v>6.27456956408423E-2</v>
      </c>
      <c r="AR1332" s="94">
        <v>-0.111788113764342</v>
      </c>
      <c r="AS1332" s="95">
        <v>7</v>
      </c>
      <c r="AT1332" s="95">
        <v>5</v>
      </c>
      <c r="AU1332" s="95">
        <v>7</v>
      </c>
      <c r="AV1332" s="96">
        <v>5</v>
      </c>
      <c r="AW1332" s="3"/>
      <c r="AX1332" s="97">
        <v>0.124468932499731</v>
      </c>
      <c r="AY1332" s="98">
        <v>0.27305074331252399</v>
      </c>
      <c r="AZ1332" s="98">
        <v>0.88771379301761</v>
      </c>
      <c r="BA1332" s="98">
        <v>0.37492651628599599</v>
      </c>
      <c r="BB1332" s="89">
        <v>1.2815821402182299E-2</v>
      </c>
      <c r="BC1332" s="99">
        <v>-23.181232435687001</v>
      </c>
      <c r="BD1332" s="86">
        <v>43881</v>
      </c>
      <c r="BE1332" s="86">
        <v>43913</v>
      </c>
      <c r="BF1332" s="95"/>
      <c r="BG1332" s="86"/>
      <c r="BH1332" s="3"/>
    </row>
    <row r="1333" spans="1:60" x14ac:dyDescent="0.25">
      <c r="A1333" s="3"/>
      <c r="B1333" s="81" t="s">
        <v>2237</v>
      </c>
      <c r="C1333" s="81" t="s">
        <v>5857</v>
      </c>
      <c r="D1333" s="81" t="s">
        <v>890</v>
      </c>
      <c r="E1333" s="82" t="s">
        <v>1198</v>
      </c>
      <c r="F1333" s="82" t="s">
        <v>1106</v>
      </c>
      <c r="G1333" s="83" t="s">
        <v>1121</v>
      </c>
      <c r="H1333" s="84" t="s">
        <v>1134</v>
      </c>
      <c r="I1333" s="85" t="s">
        <v>3480</v>
      </c>
      <c r="J1333" s="85" t="s">
        <v>5858</v>
      </c>
      <c r="K1333" s="3"/>
      <c r="L1333" s="86">
        <v>44029</v>
      </c>
      <c r="M1333" s="87">
        <v>1147.5616999995</v>
      </c>
      <c r="N1333" s="88">
        <v>1147.5616999995</v>
      </c>
      <c r="O1333" s="88">
        <v>1226.1844999995101</v>
      </c>
      <c r="P1333" s="89">
        <f t="shared" si="20"/>
        <v>0.93588012244483476</v>
      </c>
      <c r="Q1333" s="86">
        <v>43881</v>
      </c>
      <c r="R1333" s="90">
        <v>1506592.4709999999</v>
      </c>
      <c r="S1333" s="90">
        <v>1151221.3331113299</v>
      </c>
      <c r="T1333" s="3"/>
      <c r="U1333" s="91">
        <v>-2.8787666569769499E-3</v>
      </c>
      <c r="V1333" s="92">
        <v>0.88489794443376002</v>
      </c>
      <c r="W1333" s="91">
        <v>2.27125334131415E-2</v>
      </c>
      <c r="X1333" s="92">
        <v>2.2797629571868998</v>
      </c>
      <c r="Y1333" s="91">
        <v>-5.1796400110106298E-2</v>
      </c>
      <c r="Z1333" s="92">
        <v>12.9705158978322</v>
      </c>
      <c r="AA1333" s="91">
        <v>6.50139590525214E-2</v>
      </c>
      <c r="AB1333" s="92">
        <v>27.399424266040999</v>
      </c>
      <c r="AC1333" s="91">
        <v>0.117087660335528</v>
      </c>
      <c r="AD1333" s="92">
        <v>37.0569619859452</v>
      </c>
      <c r="AE1333" s="91"/>
      <c r="AF1333" s="93"/>
      <c r="AG1333" s="91">
        <v>5.3792564121977202E-3</v>
      </c>
      <c r="AH1333" s="92">
        <v>-0.36830431090493199</v>
      </c>
      <c r="AI1333" s="91">
        <v>-1.26028128506732E-2</v>
      </c>
      <c r="AJ1333" s="92">
        <v>13.223094394838</v>
      </c>
      <c r="AK1333" s="91">
        <v>0.147561699999642</v>
      </c>
      <c r="AL1333" s="91">
        <v>6.0340155017911498E-2</v>
      </c>
      <c r="AM1333" s="92">
        <v>43.589893032913103</v>
      </c>
      <c r="AN1333" s="3"/>
      <c r="AO1333" s="94">
        <v>2.81234352860338E-2</v>
      </c>
      <c r="AP1333" s="94">
        <v>-4.2964431548170999E-2</v>
      </c>
      <c r="AQ1333" s="94">
        <v>6.3837891937509994E-2</v>
      </c>
      <c r="AR1333" s="94">
        <v>-0.110839039273706</v>
      </c>
      <c r="AS1333" s="95">
        <v>7</v>
      </c>
      <c r="AT1333" s="95">
        <v>5</v>
      </c>
      <c r="AU1333" s="95">
        <v>7</v>
      </c>
      <c r="AV1333" s="96">
        <v>5</v>
      </c>
      <c r="AW1333" s="3"/>
      <c r="AX1333" s="97">
        <v>0.12447519951631</v>
      </c>
      <c r="AY1333" s="98">
        <v>0.37183956956823699</v>
      </c>
      <c r="AZ1333" s="98">
        <v>0.93928320944269195</v>
      </c>
      <c r="BA1333" s="98">
        <v>0.51242874986473896</v>
      </c>
      <c r="BB1333" s="89">
        <v>1.2817154027397901E-2</v>
      </c>
      <c r="BC1333" s="99">
        <v>-23.096516062592901</v>
      </c>
      <c r="BD1333" s="86">
        <v>43881</v>
      </c>
      <c r="BE1333" s="86">
        <v>43913</v>
      </c>
      <c r="BF1333" s="95"/>
      <c r="BG1333" s="86"/>
      <c r="BH1333" s="3"/>
    </row>
    <row r="1334" spans="1:60" x14ac:dyDescent="0.25">
      <c r="A1334" s="3"/>
      <c r="B1334" s="81" t="s">
        <v>2238</v>
      </c>
      <c r="C1334" s="81" t="s">
        <v>5859</v>
      </c>
      <c r="D1334" s="81" t="s">
        <v>890</v>
      </c>
      <c r="E1334" s="82" t="s">
        <v>1199</v>
      </c>
      <c r="F1334" s="82" t="s">
        <v>1106</v>
      </c>
      <c r="G1334" s="83" t="s">
        <v>1121</v>
      </c>
      <c r="H1334" s="84" t="s">
        <v>1134</v>
      </c>
      <c r="I1334" s="85" t="s">
        <v>3480</v>
      </c>
      <c r="J1334" s="85" t="s">
        <v>5860</v>
      </c>
      <c r="K1334" s="3"/>
      <c r="L1334" s="86">
        <v>44029</v>
      </c>
      <c r="M1334" s="87">
        <v>1130.14079999924</v>
      </c>
      <c r="N1334" s="88">
        <v>1130.14079999924</v>
      </c>
      <c r="O1334" s="88">
        <v>1205.86739999987</v>
      </c>
      <c r="P1334" s="89">
        <f t="shared" si="20"/>
        <v>0.93720155300604513</v>
      </c>
      <c r="Q1334" s="86">
        <v>43881</v>
      </c>
      <c r="R1334" s="90">
        <v>279784.43099999998</v>
      </c>
      <c r="S1334" s="90">
        <v>271822.06099609402</v>
      </c>
      <c r="T1334" s="3"/>
      <c r="U1334" s="91">
        <v>-2.8691732359220601E-3</v>
      </c>
      <c r="V1334" s="92">
        <v>0.885857286539249</v>
      </c>
      <c r="W1334" s="91">
        <v>2.3006912582786799E-2</v>
      </c>
      <c r="X1334" s="92">
        <v>2.30920087415143</v>
      </c>
      <c r="Y1334" s="91">
        <v>-5.0148276075560702E-2</v>
      </c>
      <c r="Z1334" s="92">
        <v>13.135328301286799</v>
      </c>
      <c r="AA1334" s="91">
        <v>6.8749781901715296E-2</v>
      </c>
      <c r="AB1334" s="92">
        <v>27.7730065509677</v>
      </c>
      <c r="AC1334" s="91"/>
      <c r="AD1334" s="92"/>
      <c r="AE1334" s="91"/>
      <c r="AF1334" s="93"/>
      <c r="AG1334" s="91">
        <v>5.5431445252906997E-3</v>
      </c>
      <c r="AH1334" s="92">
        <v>-0.35191549959563401</v>
      </c>
      <c r="AI1334" s="91">
        <v>-1.07251173012628E-2</v>
      </c>
      <c r="AJ1334" s="92">
        <v>13.4108639497863</v>
      </c>
      <c r="AK1334" s="91">
        <v>0.130140799999936</v>
      </c>
      <c r="AL1334" s="91">
        <v>6.2442197880955098E-2</v>
      </c>
      <c r="AM1334" s="92">
        <v>38.561644959554499</v>
      </c>
      <c r="AN1334" s="3"/>
      <c r="AO1334" s="94">
        <v>2.81333380098658E-2</v>
      </c>
      <c r="AP1334" s="94">
        <v>-4.2955237845526399E-2</v>
      </c>
      <c r="AQ1334" s="94">
        <v>6.4144484960706905E-2</v>
      </c>
      <c r="AR1334" s="94">
        <v>-0.11058302506906301</v>
      </c>
      <c r="AS1334" s="95">
        <v>8</v>
      </c>
      <c r="AT1334" s="95">
        <v>4</v>
      </c>
      <c r="AU1334" s="95">
        <v>7</v>
      </c>
      <c r="AV1334" s="96">
        <v>5</v>
      </c>
      <c r="AW1334" s="3"/>
      <c r="AX1334" s="97">
        <v>0.124480069212732</v>
      </c>
      <c r="AY1334" s="98">
        <v>0.39962213890248699</v>
      </c>
      <c r="AZ1334" s="98">
        <v>0.95380134508013703</v>
      </c>
      <c r="BA1334" s="98">
        <v>0.55126628750167606</v>
      </c>
      <c r="BB1334" s="89">
        <v>1.2817837055845299E-2</v>
      </c>
      <c r="BC1334" s="99">
        <v>-23.073639771668201</v>
      </c>
      <c r="BD1334" s="86">
        <v>43881</v>
      </c>
      <c r="BE1334" s="86">
        <v>43913</v>
      </c>
      <c r="BF1334" s="95"/>
      <c r="BG1334" s="86"/>
      <c r="BH1334" s="3"/>
    </row>
    <row r="1335" spans="1:60" x14ac:dyDescent="0.25">
      <c r="A1335" s="3"/>
      <c r="B1335" s="81" t="s">
        <v>358</v>
      </c>
      <c r="C1335" s="81" t="s">
        <v>5861</v>
      </c>
      <c r="D1335" s="81" t="s">
        <v>890</v>
      </c>
      <c r="E1335" s="82" t="s">
        <v>1200</v>
      </c>
      <c r="F1335" s="82" t="s">
        <v>1106</v>
      </c>
      <c r="G1335" s="83" t="s">
        <v>1121</v>
      </c>
      <c r="H1335" s="84" t="s">
        <v>1134</v>
      </c>
      <c r="I1335" s="85" t="s">
        <v>3480</v>
      </c>
      <c r="J1335" s="85" t="s">
        <v>1096</v>
      </c>
      <c r="K1335" s="3"/>
      <c r="L1335" s="86">
        <v>44029</v>
      </c>
      <c r="M1335" s="87">
        <v>1121.1762000005699</v>
      </c>
      <c r="N1335" s="88">
        <v>1121.1762000005699</v>
      </c>
      <c r="O1335" s="88">
        <v>1198.00259999931</v>
      </c>
      <c r="P1335" s="89">
        <f t="shared" si="20"/>
        <v>0.93587125770947055</v>
      </c>
      <c r="Q1335" s="86">
        <v>43881</v>
      </c>
      <c r="R1335" s="90">
        <v>119544.209</v>
      </c>
      <c r="S1335" s="90">
        <v>57092.681778625498</v>
      </c>
      <c r="T1335" s="3"/>
      <c r="U1335" s="91">
        <v>-2.8787462542823098E-3</v>
      </c>
      <c r="V1335" s="92">
        <v>0.88489998470322495</v>
      </c>
      <c r="W1335" s="91">
        <v>2.27126011686778E-2</v>
      </c>
      <c r="X1335" s="92">
        <v>2.27976973274053</v>
      </c>
      <c r="Y1335" s="91">
        <v>-5.1805325038949399E-2</v>
      </c>
      <c r="Z1335" s="92">
        <v>12.9696234049479</v>
      </c>
      <c r="AA1335" s="91">
        <v>6.5004355763448998E-2</v>
      </c>
      <c r="AB1335" s="92">
        <v>27.398463937133801</v>
      </c>
      <c r="AC1335" s="91">
        <v>0.117077864730236</v>
      </c>
      <c r="AD1335" s="92">
        <v>37.055982425401503</v>
      </c>
      <c r="AE1335" s="91"/>
      <c r="AF1335" s="93"/>
      <c r="AG1335" s="91">
        <v>5.3792338330822496E-3</v>
      </c>
      <c r="AH1335" s="92">
        <v>-0.368306568816479</v>
      </c>
      <c r="AI1335" s="91">
        <v>-1.2612183226337901E-2</v>
      </c>
      <c r="AJ1335" s="92">
        <v>13.222157357275099</v>
      </c>
      <c r="AK1335" s="91">
        <v>0.12117620000033601</v>
      </c>
      <c r="AL1335" s="91">
        <v>5.2529144168147503E-2</v>
      </c>
      <c r="AM1335" s="92">
        <v>41.420982761075699</v>
      </c>
      <c r="AN1335" s="3"/>
      <c r="AO1335" s="94">
        <v>2.8123508474891399E-2</v>
      </c>
      <c r="AP1335" s="94">
        <v>-4.2964425572790801E-2</v>
      </c>
      <c r="AQ1335" s="94">
        <v>6.3838200079771895E-2</v>
      </c>
      <c r="AR1335" s="94">
        <v>-0.110847586542222</v>
      </c>
      <c r="AS1335" s="95">
        <v>7</v>
      </c>
      <c r="AT1335" s="95">
        <v>5</v>
      </c>
      <c r="AU1335" s="95">
        <v>7</v>
      </c>
      <c r="AV1335" s="96">
        <v>5</v>
      </c>
      <c r="AW1335" s="3"/>
      <c r="AX1335" s="97">
        <v>0.124477557901264</v>
      </c>
      <c r="AY1335" s="98">
        <v>0.37175765278925599</v>
      </c>
      <c r="AZ1335" s="98">
        <v>0.93925352122914796</v>
      </c>
      <c r="BA1335" s="98">
        <v>0.51230883826065099</v>
      </c>
      <c r="BB1335" s="89">
        <v>1.28173875907123E-2</v>
      </c>
      <c r="BC1335" s="99">
        <v>-23.097262059338401</v>
      </c>
      <c r="BD1335" s="86">
        <v>43881</v>
      </c>
      <c r="BE1335" s="86">
        <v>43913</v>
      </c>
      <c r="BF1335" s="95"/>
      <c r="BG1335" s="86"/>
      <c r="BH1335" s="3"/>
    </row>
    <row r="1336" spans="1:60" x14ac:dyDescent="0.25">
      <c r="A1336" s="3"/>
      <c r="B1336" s="81" t="s">
        <v>359</v>
      </c>
      <c r="C1336" s="81" t="s">
        <v>5862</v>
      </c>
      <c r="D1336" s="81" t="s">
        <v>890</v>
      </c>
      <c r="E1336" s="82" t="s">
        <v>1201</v>
      </c>
      <c r="F1336" s="82" t="s">
        <v>1106</v>
      </c>
      <c r="G1336" s="83" t="s">
        <v>1121</v>
      </c>
      <c r="H1336" s="84" t="s">
        <v>1134</v>
      </c>
      <c r="I1336" s="85" t="s">
        <v>3480</v>
      </c>
      <c r="J1336" s="85" t="s">
        <v>1096</v>
      </c>
      <c r="K1336" s="3"/>
      <c r="L1336" s="86">
        <v>44029</v>
      </c>
      <c r="M1336" s="87">
        <v>1063.9489999990899</v>
      </c>
      <c r="N1336" s="88">
        <v>1063.9489999990899</v>
      </c>
      <c r="O1336" s="88">
        <v>1135.93180000037</v>
      </c>
      <c r="P1336" s="89">
        <f t="shared" si="20"/>
        <v>0.93663105478580966</v>
      </c>
      <c r="Q1336" s="86">
        <v>43881</v>
      </c>
      <c r="R1336" s="90">
        <v>22787.583999999999</v>
      </c>
      <c r="S1336" s="90">
        <v>11443.2976984711</v>
      </c>
      <c r="T1336" s="3"/>
      <c r="U1336" s="91">
        <v>-2.8732497430610199E-3</v>
      </c>
      <c r="V1336" s="92">
        <v>0.88544963582535297</v>
      </c>
      <c r="W1336" s="91">
        <v>2.2880943834024899E-2</v>
      </c>
      <c r="X1336" s="92">
        <v>2.2966039992752498</v>
      </c>
      <c r="Y1336" s="91">
        <v>-5.0858492365514402E-2</v>
      </c>
      <c r="Z1336" s="92">
        <v>13.064306672284101</v>
      </c>
      <c r="AA1336" s="91">
        <v>6.0063538385293196E-3</v>
      </c>
      <c r="AB1336" s="92">
        <v>21.498663744656401</v>
      </c>
      <c r="AC1336" s="91">
        <v>5.7306997441628503E-2</v>
      </c>
      <c r="AD1336" s="92">
        <v>31.0788956965553</v>
      </c>
      <c r="AE1336" s="91"/>
      <c r="AF1336" s="93"/>
      <c r="AG1336" s="91">
        <v>5.4730027477489802E-3</v>
      </c>
      <c r="AH1336" s="92">
        <v>-0.35892967734980602</v>
      </c>
      <c r="AI1336" s="91">
        <v>-1.15342021854303E-2</v>
      </c>
      <c r="AJ1336" s="92">
        <v>13.329955461362299</v>
      </c>
      <c r="AK1336" s="91">
        <v>6.3948999999411199E-2</v>
      </c>
      <c r="AL1336" s="91">
        <v>2.8702831727059699E-2</v>
      </c>
      <c r="AM1336" s="92">
        <v>33.720713537593802</v>
      </c>
      <c r="AN1336" s="3"/>
      <c r="AO1336" s="94">
        <v>2.8129102498496601E-2</v>
      </c>
      <c r="AP1336" s="94">
        <v>-4.2959125018605798E-2</v>
      </c>
      <c r="AQ1336" s="94">
        <v>6.4012995242592297E-2</v>
      </c>
      <c r="AR1336" s="94">
        <v>-0.110696388112119</v>
      </c>
      <c r="AS1336" s="95">
        <v>5</v>
      </c>
      <c r="AT1336" s="95">
        <v>5</v>
      </c>
      <c r="AU1336" s="95">
        <v>7</v>
      </c>
      <c r="AV1336" s="96">
        <v>5</v>
      </c>
      <c r="AW1336" s="3"/>
      <c r="AX1336" s="97">
        <v>0.120720586439129</v>
      </c>
      <c r="AY1336" s="98">
        <v>-0.101495236741698</v>
      </c>
      <c r="AZ1336" s="98">
        <v>0.69265606939825397</v>
      </c>
      <c r="BA1336" s="98">
        <v>-0.13873362984736601</v>
      </c>
      <c r="BB1336" s="89">
        <v>1.24292545075332E-2</v>
      </c>
      <c r="BC1336" s="99">
        <v>-23.083753795828699</v>
      </c>
      <c r="BD1336" s="86">
        <v>43881</v>
      </c>
      <c r="BE1336" s="86">
        <v>43913</v>
      </c>
      <c r="BF1336" s="95"/>
      <c r="BG1336" s="86"/>
      <c r="BH1336" s="3"/>
    </row>
    <row r="1337" spans="1:60" x14ac:dyDescent="0.25">
      <c r="A1337" s="3"/>
      <c r="B1337" s="81" t="s">
        <v>360</v>
      </c>
      <c r="C1337" s="81" t="s">
        <v>5863</v>
      </c>
      <c r="D1337" s="81" t="s">
        <v>890</v>
      </c>
      <c r="E1337" s="82" t="s">
        <v>1202</v>
      </c>
      <c r="F1337" s="82" t="s">
        <v>1106</v>
      </c>
      <c r="G1337" s="83" t="s">
        <v>1121</v>
      </c>
      <c r="H1337" s="84" t="s">
        <v>1134</v>
      </c>
      <c r="I1337" s="85" t="s">
        <v>3480</v>
      </c>
      <c r="J1337" s="85" t="s">
        <v>1096</v>
      </c>
      <c r="K1337" s="3"/>
      <c r="L1337" s="86">
        <v>44029</v>
      </c>
      <c r="M1337" s="87">
        <v>1122.6548999995</v>
      </c>
      <c r="N1337" s="88">
        <v>1122.6548999995</v>
      </c>
      <c r="O1337" s="88">
        <v>1197.63869999908</v>
      </c>
      <c r="P1337" s="89">
        <f t="shared" si="20"/>
        <v>0.93739029976265997</v>
      </c>
      <c r="Q1337" s="86">
        <v>43881</v>
      </c>
      <c r="R1337" s="90">
        <v>85104.593999999997</v>
      </c>
      <c r="S1337" s="90">
        <v>100892.284301514</v>
      </c>
      <c r="T1337" s="3"/>
      <c r="U1337" s="91">
        <v>-2.8677917625827801E-3</v>
      </c>
      <c r="V1337" s="92">
        <v>0.88599543387317703</v>
      </c>
      <c r="W1337" s="91">
        <v>2.30490071735403E-2</v>
      </c>
      <c r="X1337" s="92">
        <v>2.3134103332267801</v>
      </c>
      <c r="Y1337" s="91">
        <v>-4.9912447442693499E-2</v>
      </c>
      <c r="Z1337" s="92">
        <v>13.1589111645735</v>
      </c>
      <c r="AA1337" s="91">
        <v>6.9284351722672E-2</v>
      </c>
      <c r="AB1337" s="92">
        <v>27.826463533070601</v>
      </c>
      <c r="AC1337" s="91">
        <v>0.12606247766423601</v>
      </c>
      <c r="AD1337" s="92">
        <v>37.954443718830603</v>
      </c>
      <c r="AE1337" s="91"/>
      <c r="AF1337" s="93"/>
      <c r="AG1337" s="91">
        <v>5.5666219795966797E-3</v>
      </c>
      <c r="AH1337" s="92">
        <v>-0.34956775416503699</v>
      </c>
      <c r="AI1337" s="91">
        <v>-1.0456772712132099E-2</v>
      </c>
      <c r="AJ1337" s="92">
        <v>13.437698408699401</v>
      </c>
      <c r="AK1337" s="91">
        <v>0.122654900000343</v>
      </c>
      <c r="AL1337" s="91">
        <v>5.1827805811626597E-2</v>
      </c>
      <c r="AM1337" s="92">
        <v>42.114047737792099</v>
      </c>
      <c r="AN1337" s="3"/>
      <c r="AO1337" s="94">
        <v>2.8134757238149202E-2</v>
      </c>
      <c r="AP1337" s="94">
        <v>-4.2953968551955803E-2</v>
      </c>
      <c r="AQ1337" s="94">
        <v>6.4187732214122703E-2</v>
      </c>
      <c r="AR1337" s="94">
        <v>-0.11054527855594599</v>
      </c>
      <c r="AS1337" s="95">
        <v>8</v>
      </c>
      <c r="AT1337" s="95">
        <v>4</v>
      </c>
      <c r="AU1337" s="95">
        <v>7</v>
      </c>
      <c r="AV1337" s="96">
        <v>5</v>
      </c>
      <c r="AW1337" s="3"/>
      <c r="AX1337" s="97">
        <v>0.124480357033462</v>
      </c>
      <c r="AY1337" s="98">
        <v>0.40359830861416401</v>
      </c>
      <c r="AZ1337" s="98">
        <v>0.95587706687183505</v>
      </c>
      <c r="BA1337" s="98">
        <v>0.55683180218966299</v>
      </c>
      <c r="BB1337" s="89">
        <v>1.2817894095260299E-2</v>
      </c>
      <c r="BC1337" s="99">
        <v>-23.0702798765269</v>
      </c>
      <c r="BD1337" s="86">
        <v>43881</v>
      </c>
      <c r="BE1337" s="86">
        <v>43913</v>
      </c>
      <c r="BF1337" s="95"/>
      <c r="BG1337" s="86"/>
      <c r="BH1337" s="3"/>
    </row>
    <row r="1338" spans="1:60" x14ac:dyDescent="0.25">
      <c r="A1338" s="3"/>
      <c r="B1338" s="81" t="s">
        <v>361</v>
      </c>
      <c r="C1338" s="81" t="s">
        <v>5864</v>
      </c>
      <c r="D1338" s="81" t="s">
        <v>890</v>
      </c>
      <c r="E1338" s="82" t="s">
        <v>1203</v>
      </c>
      <c r="F1338" s="82" t="s">
        <v>1106</v>
      </c>
      <c r="G1338" s="83" t="s">
        <v>1121</v>
      </c>
      <c r="H1338" s="84" t="s">
        <v>1134</v>
      </c>
      <c r="I1338" s="85" t="s">
        <v>3480</v>
      </c>
      <c r="J1338" s="85" t="s">
        <v>1096</v>
      </c>
      <c r="K1338" s="3"/>
      <c r="L1338" s="86">
        <v>44029</v>
      </c>
      <c r="M1338" s="87">
        <v>1164.3953000009101</v>
      </c>
      <c r="N1338" s="88">
        <v>1164.3953000009101</v>
      </c>
      <c r="O1338" s="88">
        <v>1241.1589999999901</v>
      </c>
      <c r="P1338" s="89">
        <f t="shared" si="20"/>
        <v>0.93815159862750819</v>
      </c>
      <c r="Q1338" s="86">
        <v>43881</v>
      </c>
      <c r="R1338" s="90">
        <v>1468146.831</v>
      </c>
      <c r="S1338" s="90">
        <v>1322735.85197266</v>
      </c>
      <c r="T1338" s="3"/>
      <c r="U1338" s="91">
        <v>-2.86237201453332E-3</v>
      </c>
      <c r="V1338" s="92">
        <v>0.88653740867812303</v>
      </c>
      <c r="W1338" s="91">
        <v>2.3217302039483901E-2</v>
      </c>
      <c r="X1338" s="92">
        <v>2.33023981982114</v>
      </c>
      <c r="Y1338" s="91">
        <v>-4.8963857295384501E-2</v>
      </c>
      <c r="Z1338" s="92">
        <v>13.2537701793044</v>
      </c>
      <c r="AA1338" s="91">
        <v>7.1432166632803301E-2</v>
      </c>
      <c r="AB1338" s="92">
        <v>28.041245024069202</v>
      </c>
      <c r="AC1338" s="91">
        <v>0.13058394352818101</v>
      </c>
      <c r="AD1338" s="92">
        <v>38.406590305210599</v>
      </c>
      <c r="AE1338" s="91"/>
      <c r="AF1338" s="93"/>
      <c r="AG1338" s="91">
        <v>5.6602733911859096E-3</v>
      </c>
      <c r="AH1338" s="92">
        <v>-0.34020261300611299</v>
      </c>
      <c r="AI1338" s="91">
        <v>-9.3765053170500306E-3</v>
      </c>
      <c r="AJ1338" s="92">
        <v>13.545725148200299</v>
      </c>
      <c r="AK1338" s="91">
        <v>0.16439530000032401</v>
      </c>
      <c r="AL1338" s="91">
        <v>6.7050468431261806E-2</v>
      </c>
      <c r="AM1338" s="92">
        <v>45.490388238802602</v>
      </c>
      <c r="AN1338" s="3"/>
      <c r="AO1338" s="94">
        <v>2.8140400598204E-2</v>
      </c>
      <c r="AP1338" s="94">
        <v>-4.2948692083009499E-2</v>
      </c>
      <c r="AQ1338" s="94">
        <v>6.4362744453319506E-2</v>
      </c>
      <c r="AR1338" s="94">
        <v>-0.11039396096937699</v>
      </c>
      <c r="AS1338" s="95">
        <v>8</v>
      </c>
      <c r="AT1338" s="95">
        <v>4</v>
      </c>
      <c r="AU1338" s="95">
        <v>7</v>
      </c>
      <c r="AV1338" s="96">
        <v>5</v>
      </c>
      <c r="AW1338" s="3"/>
      <c r="AX1338" s="97">
        <v>0.124481740747433</v>
      </c>
      <c r="AY1338" s="98">
        <v>0.41957649150481302</v>
      </c>
      <c r="AZ1338" s="98">
        <v>0.96421752099195102</v>
      </c>
      <c r="BA1338" s="98">
        <v>0.57921201578665205</v>
      </c>
      <c r="BB1338" s="89">
        <v>1.28181461055283E-2</v>
      </c>
      <c r="BC1338" s="99">
        <v>-23.056747765629598</v>
      </c>
      <c r="BD1338" s="86">
        <v>43881</v>
      </c>
      <c r="BE1338" s="86">
        <v>43913</v>
      </c>
      <c r="BF1338" s="95"/>
      <c r="BG1338" s="86"/>
      <c r="BH1338" s="3"/>
    </row>
    <row r="1339" spans="1:60" x14ac:dyDescent="0.25">
      <c r="A1339" s="3"/>
      <c r="B1339" s="81" t="s">
        <v>362</v>
      </c>
      <c r="C1339" s="81" t="s">
        <v>5865</v>
      </c>
      <c r="D1339" s="81" t="s">
        <v>891</v>
      </c>
      <c r="E1339" s="82" t="s">
        <v>1161</v>
      </c>
      <c r="F1339" s="82" t="s">
        <v>1106</v>
      </c>
      <c r="G1339" s="83" t="s">
        <v>1121</v>
      </c>
      <c r="H1339" s="84" t="s">
        <v>1138</v>
      </c>
      <c r="I1339" s="85" t="s">
        <v>3480</v>
      </c>
      <c r="J1339" s="85" t="s">
        <v>5866</v>
      </c>
      <c r="K1339" s="3"/>
      <c r="L1339" s="86">
        <v>44029</v>
      </c>
      <c r="M1339" s="87">
        <v>1048.54169999994</v>
      </c>
      <c r="N1339" s="88">
        <v>1048.54169999994</v>
      </c>
      <c r="O1339" s="88">
        <v>1103.3331000004</v>
      </c>
      <c r="P1339" s="89">
        <f t="shared" si="20"/>
        <v>0.95034011034343102</v>
      </c>
      <c r="Q1339" s="86">
        <v>43747</v>
      </c>
      <c r="R1339" s="90">
        <v>213014.416</v>
      </c>
      <c r="S1339" s="90">
        <v>458133.13309912098</v>
      </c>
      <c r="T1339" s="3"/>
      <c r="U1339" s="91">
        <v>-2.4307944258907801E-3</v>
      </c>
      <c r="V1339" s="92">
        <v>0.92969516754237702</v>
      </c>
      <c r="W1339" s="91">
        <v>3.2341413261747199E-3</v>
      </c>
      <c r="X1339" s="92">
        <v>0.33192374849022599</v>
      </c>
      <c r="Y1339" s="91">
        <v>-1.84261742606395E-2</v>
      </c>
      <c r="Z1339" s="92">
        <v>16.307538482767999</v>
      </c>
      <c r="AA1339" s="91">
        <v>-2.14595603092675E-2</v>
      </c>
      <c r="AB1339" s="92">
        <v>18.752072329865801</v>
      </c>
      <c r="AC1339" s="91">
        <v>3.7522382282986703E-2</v>
      </c>
      <c r="AD1339" s="92">
        <v>29.1004341806984</v>
      </c>
      <c r="AE1339" s="91"/>
      <c r="AF1339" s="93"/>
      <c r="AG1339" s="91">
        <v>-5.4655014109812302E-3</v>
      </c>
      <c r="AH1339" s="92">
        <v>-1.4527800932228301</v>
      </c>
      <c r="AI1339" s="91">
        <v>-1.0299274163116901E-2</v>
      </c>
      <c r="AJ1339" s="92">
        <v>13.4534482635936</v>
      </c>
      <c r="AK1339" s="91">
        <v>4.8541699999986997E-2</v>
      </c>
      <c r="AL1339" s="91">
        <v>2.0347389119706301E-2</v>
      </c>
      <c r="AM1339" s="92">
        <v>33.586933632905101</v>
      </c>
      <c r="AN1339" s="3"/>
      <c r="AO1339" s="94">
        <v>1.6938807204496701E-2</v>
      </c>
      <c r="AP1339" s="94">
        <v>-3.16819307963669E-2</v>
      </c>
      <c r="AQ1339" s="94">
        <v>1.7959143164262101E-2</v>
      </c>
      <c r="AR1339" s="94">
        <v>-3.6119233123827102E-2</v>
      </c>
      <c r="AS1339" s="95">
        <v>7</v>
      </c>
      <c r="AT1339" s="95">
        <v>5</v>
      </c>
      <c r="AU1339" s="95">
        <v>7</v>
      </c>
      <c r="AV1339" s="96">
        <v>5</v>
      </c>
      <c r="AW1339" s="3"/>
      <c r="AX1339" s="97">
        <v>5.2180281122637097E-2</v>
      </c>
      <c r="AY1339" s="98">
        <v>-0.87033766681361202</v>
      </c>
      <c r="AZ1339" s="98">
        <v>0.47741995254546099</v>
      </c>
      <c r="BA1339" s="98">
        <v>-1.049746582632</v>
      </c>
      <c r="BB1339" s="89">
        <v>5.3583316401909498E-3</v>
      </c>
      <c r="BC1339" s="99">
        <v>-8.8120079058717202</v>
      </c>
      <c r="BD1339" s="86">
        <v>43747</v>
      </c>
      <c r="BE1339" s="86">
        <v>43914</v>
      </c>
      <c r="BF1339" s="95"/>
      <c r="BG1339" s="86"/>
      <c r="BH1339" s="3"/>
    </row>
    <row r="1340" spans="1:60" x14ac:dyDescent="0.25">
      <c r="A1340" s="3"/>
      <c r="B1340" s="81" t="s">
        <v>363</v>
      </c>
      <c r="C1340" s="81" t="s">
        <v>5867</v>
      </c>
      <c r="D1340" s="81" t="s">
        <v>891</v>
      </c>
      <c r="E1340" s="82" t="s">
        <v>1162</v>
      </c>
      <c r="F1340" s="82" t="s">
        <v>1106</v>
      </c>
      <c r="G1340" s="83" t="s">
        <v>1121</v>
      </c>
      <c r="H1340" s="84" t="s">
        <v>1138</v>
      </c>
      <c r="I1340" s="85" t="s">
        <v>3480</v>
      </c>
      <c r="J1340" s="85" t="s">
        <v>1096</v>
      </c>
      <c r="K1340" s="3"/>
      <c r="L1340" s="86">
        <v>44029</v>
      </c>
      <c r="M1340" s="87">
        <v>1065.9908000007299</v>
      </c>
      <c r="N1340" s="88">
        <v>1065.9908000007299</v>
      </c>
      <c r="O1340" s="88">
        <v>1116.5328999999899</v>
      </c>
      <c r="P1340" s="89">
        <f t="shared" si="20"/>
        <v>0.95473299532932665</v>
      </c>
      <c r="Q1340" s="86">
        <v>43747</v>
      </c>
      <c r="R1340" s="90">
        <v>4190826.9610000001</v>
      </c>
      <c r="S1340" s="90">
        <v>4136408.2182187499</v>
      </c>
      <c r="T1340" s="3"/>
      <c r="U1340" s="91">
        <v>-2.4089318285405201E-3</v>
      </c>
      <c r="V1340" s="92">
        <v>0.93188142727740297</v>
      </c>
      <c r="W1340" s="91">
        <v>3.8941257389524301E-3</v>
      </c>
      <c r="X1340" s="92">
        <v>0.39792218976799598</v>
      </c>
      <c r="Y1340" s="91">
        <v>-1.4502561250992601E-2</v>
      </c>
      <c r="Z1340" s="92">
        <v>16.699899783736299</v>
      </c>
      <c r="AA1340" s="91">
        <v>-1.52916549304791E-2</v>
      </c>
      <c r="AB1340" s="92">
        <v>19.3688628677628</v>
      </c>
      <c r="AC1340" s="91">
        <v>5.2448523865677998E-2</v>
      </c>
      <c r="AD1340" s="92">
        <v>30.593048338952901</v>
      </c>
      <c r="AE1340" s="91"/>
      <c r="AF1340" s="93"/>
      <c r="AG1340" s="91">
        <v>-5.0947800054927904E-3</v>
      </c>
      <c r="AH1340" s="92">
        <v>-1.41570795267398</v>
      </c>
      <c r="AI1340" s="91">
        <v>-5.9728863234340696E-3</v>
      </c>
      <c r="AJ1340" s="92">
        <v>13.886087047561899</v>
      </c>
      <c r="AK1340" s="91">
        <v>6.5990800001600305E-2</v>
      </c>
      <c r="AL1340" s="91">
        <v>2.7910577562579399E-2</v>
      </c>
      <c r="AM1340" s="92">
        <v>36.379204756230997</v>
      </c>
      <c r="AN1340" s="3"/>
      <c r="AO1340" s="94">
        <v>1.69418516343285E-2</v>
      </c>
      <c r="AP1340" s="94">
        <v>-3.1679004900070099E-2</v>
      </c>
      <c r="AQ1340" s="94">
        <v>1.8628981293659301E-2</v>
      </c>
      <c r="AR1340" s="94">
        <v>-3.5463971923491003E-2</v>
      </c>
      <c r="AS1340" s="95">
        <v>7</v>
      </c>
      <c r="AT1340" s="95">
        <v>5</v>
      </c>
      <c r="AU1340" s="95">
        <v>7</v>
      </c>
      <c r="AV1340" s="96">
        <v>5</v>
      </c>
      <c r="AW1340" s="3"/>
      <c r="AX1340" s="97">
        <v>5.2211514207738202E-2</v>
      </c>
      <c r="AY1340" s="98">
        <v>-0.761493987932226</v>
      </c>
      <c r="AZ1340" s="98">
        <v>0.49774850815038002</v>
      </c>
      <c r="BA1340" s="98">
        <v>-0.92076160801752804</v>
      </c>
      <c r="BB1340" s="89">
        <v>5.36160966198622E-3</v>
      </c>
      <c r="BC1340" s="99">
        <v>-8.6211252709181299</v>
      </c>
      <c r="BD1340" s="86">
        <v>43747</v>
      </c>
      <c r="BE1340" s="86">
        <v>43914</v>
      </c>
      <c r="BF1340" s="95"/>
      <c r="BG1340" s="86"/>
      <c r="BH1340" s="3"/>
    </row>
    <row r="1341" spans="1:60" x14ac:dyDescent="0.25">
      <c r="A1341" s="3"/>
      <c r="B1341" s="81" t="s">
        <v>364</v>
      </c>
      <c r="C1341" s="81" t="s">
        <v>5868</v>
      </c>
      <c r="D1341" s="81" t="s">
        <v>891</v>
      </c>
      <c r="E1341" s="82" t="s">
        <v>1186</v>
      </c>
      <c r="F1341" s="82" t="s">
        <v>1106</v>
      </c>
      <c r="G1341" s="83" t="s">
        <v>1121</v>
      </c>
      <c r="H1341" s="84" t="s">
        <v>1138</v>
      </c>
      <c r="I1341" s="85" t="s">
        <v>3480</v>
      </c>
      <c r="J1341" s="85" t="s">
        <v>5869</v>
      </c>
      <c r="K1341" s="3"/>
      <c r="L1341" s="86">
        <v>44029</v>
      </c>
      <c r="M1341" s="87">
        <v>1074.1577000003299</v>
      </c>
      <c r="N1341" s="88">
        <v>1074.1577000003299</v>
      </c>
      <c r="O1341" s="88">
        <v>1122.04839999974</v>
      </c>
      <c r="P1341" s="89">
        <f t="shared" si="20"/>
        <v>0.95731850782958983</v>
      </c>
      <c r="Q1341" s="86">
        <v>43747</v>
      </c>
      <c r="R1341" s="90">
        <v>16813512.629000001</v>
      </c>
      <c r="S1341" s="90">
        <v>14646200.819953101</v>
      </c>
      <c r="T1341" s="3"/>
      <c r="U1341" s="91">
        <v>-2.3993695049284698E-3</v>
      </c>
      <c r="V1341" s="92">
        <v>0.93283765963860799</v>
      </c>
      <c r="W1341" s="91">
        <v>4.1829203091765504E-3</v>
      </c>
      <c r="X1341" s="92">
        <v>0.426801646790409</v>
      </c>
      <c r="Y1341" s="91">
        <v>-1.27810461208355E-2</v>
      </c>
      <c r="Z1341" s="92">
        <v>16.8720512967557</v>
      </c>
      <c r="AA1341" s="91">
        <v>-1.18298977849918E-2</v>
      </c>
      <c r="AB1341" s="92">
        <v>19.715038582304299</v>
      </c>
      <c r="AC1341" s="91">
        <v>5.9851506412087502E-2</v>
      </c>
      <c r="AD1341" s="92">
        <v>31.333346593601199</v>
      </c>
      <c r="AE1341" s="91"/>
      <c r="AF1341" s="93"/>
      <c r="AG1341" s="91">
        <v>-4.9325496120218304E-3</v>
      </c>
      <c r="AH1341" s="92">
        <v>-1.3994849133268901</v>
      </c>
      <c r="AI1341" s="91">
        <v>-4.0741664806773796E-3</v>
      </c>
      <c r="AJ1341" s="92">
        <v>14.0759590318339</v>
      </c>
      <c r="AK1341" s="91">
        <v>7.4157700000796495E-2</v>
      </c>
      <c r="AL1341" s="91">
        <v>3.1241353293808099E-2</v>
      </c>
      <c r="AM1341" s="92">
        <v>37.2946046969737</v>
      </c>
      <c r="AN1341" s="3"/>
      <c r="AO1341" s="94">
        <v>1.6951599922322199E-2</v>
      </c>
      <c r="AP1341" s="94">
        <v>-3.1669693677031298E-2</v>
      </c>
      <c r="AQ1341" s="94">
        <v>1.8922215382190199E-2</v>
      </c>
      <c r="AR1341" s="94">
        <v>-3.5177144367480699E-2</v>
      </c>
      <c r="AS1341" s="95">
        <v>7</v>
      </c>
      <c r="AT1341" s="95">
        <v>5</v>
      </c>
      <c r="AU1341" s="95">
        <v>7</v>
      </c>
      <c r="AV1341" s="96">
        <v>5</v>
      </c>
      <c r="AW1341" s="3"/>
      <c r="AX1341" s="97">
        <v>5.22222257057001E-2</v>
      </c>
      <c r="AY1341" s="98">
        <v>-0.70036927551973305</v>
      </c>
      <c r="AZ1341" s="98">
        <v>0.509154296594716</v>
      </c>
      <c r="BA1341" s="98">
        <v>-0.84813806890087995</v>
      </c>
      <c r="BB1341" s="89">
        <v>5.3627734532619804E-3</v>
      </c>
      <c r="BC1341" s="99">
        <v>-8.4746789888740803</v>
      </c>
      <c r="BD1341" s="86">
        <v>43747</v>
      </c>
      <c r="BE1341" s="86">
        <v>43914</v>
      </c>
      <c r="BF1341" s="95"/>
      <c r="BG1341" s="86"/>
      <c r="BH1341" s="3"/>
    </row>
    <row r="1342" spans="1:60" x14ac:dyDescent="0.25">
      <c r="A1342" s="3"/>
      <c r="B1342" s="81" t="s">
        <v>365</v>
      </c>
      <c r="C1342" s="81" t="s">
        <v>5870</v>
      </c>
      <c r="D1342" s="81" t="s">
        <v>891</v>
      </c>
      <c r="E1342" s="82" t="s">
        <v>1172</v>
      </c>
      <c r="F1342" s="82" t="s">
        <v>1106</v>
      </c>
      <c r="G1342" s="83" t="s">
        <v>1121</v>
      </c>
      <c r="H1342" s="84" t="s">
        <v>1138</v>
      </c>
      <c r="I1342" s="85" t="s">
        <v>3480</v>
      </c>
      <c r="J1342" s="85" t="s">
        <v>5871</v>
      </c>
      <c r="K1342" s="3"/>
      <c r="L1342" s="86">
        <v>44029</v>
      </c>
      <c r="M1342" s="87">
        <v>1051.4849999994001</v>
      </c>
      <c r="N1342" s="88">
        <v>1051.4849999994001</v>
      </c>
      <c r="O1342" s="88">
        <v>1105.60249999911</v>
      </c>
      <c r="P1342" s="89">
        <f t="shared" si="20"/>
        <v>0.9510515759508924</v>
      </c>
      <c r="Q1342" s="86">
        <v>43747</v>
      </c>
      <c r="R1342" s="90">
        <v>1745542.0160000001</v>
      </c>
      <c r="S1342" s="90">
        <v>4666123.9339921903</v>
      </c>
      <c r="T1342" s="3"/>
      <c r="U1342" s="91">
        <v>-2.4225870311056501E-3</v>
      </c>
      <c r="V1342" s="92">
        <v>0.93051590702089004</v>
      </c>
      <c r="W1342" s="91">
        <v>3.4815532835636999E-3</v>
      </c>
      <c r="X1342" s="92">
        <v>0.35666494422912398</v>
      </c>
      <c r="Y1342" s="91">
        <v>-1.6956733233200801E-2</v>
      </c>
      <c r="Z1342" s="92">
        <v>16.454482585511901</v>
      </c>
      <c r="AA1342" s="91">
        <v>-2.02169903241156E-2</v>
      </c>
      <c r="AB1342" s="92">
        <v>18.876329328399201</v>
      </c>
      <c r="AC1342" s="91">
        <v>4.1961265638747101E-2</v>
      </c>
      <c r="AD1342" s="92">
        <v>29.544322516274399</v>
      </c>
      <c r="AE1342" s="91"/>
      <c r="AF1342" s="93"/>
      <c r="AG1342" s="91">
        <v>-5.3264746720742603E-3</v>
      </c>
      <c r="AH1342" s="92">
        <v>-1.4388774193321301</v>
      </c>
      <c r="AI1342" s="91">
        <v>-8.6793412328916002E-3</v>
      </c>
      <c r="AJ1342" s="92">
        <v>13.615441556612501</v>
      </c>
      <c r="AK1342" s="91">
        <v>5.1484999999956899E-2</v>
      </c>
      <c r="AL1342" s="91">
        <v>2.2807485125667899E-2</v>
      </c>
      <c r="AM1342" s="92">
        <v>33.516413743840502</v>
      </c>
      <c r="AN1342" s="3"/>
      <c r="AO1342" s="94">
        <v>1.6927969842072298E-2</v>
      </c>
      <c r="AP1342" s="94">
        <v>-3.1692276906142097E-2</v>
      </c>
      <c r="AQ1342" s="94">
        <v>1.8210334448667698E-2</v>
      </c>
      <c r="AR1342" s="94">
        <v>-3.5873611011084001E-2</v>
      </c>
      <c r="AS1342" s="95">
        <v>7</v>
      </c>
      <c r="AT1342" s="95">
        <v>5</v>
      </c>
      <c r="AU1342" s="95">
        <v>7</v>
      </c>
      <c r="AV1342" s="96">
        <v>5</v>
      </c>
      <c r="AW1342" s="3"/>
      <c r="AX1342" s="97">
        <v>5.2196732319425801E-2</v>
      </c>
      <c r="AY1342" s="98">
        <v>-0.84850495497448697</v>
      </c>
      <c r="AZ1342" s="98">
        <v>0.48151793017586902</v>
      </c>
      <c r="BA1342" s="98">
        <v>-1.02374591527041</v>
      </c>
      <c r="BB1342" s="89">
        <v>5.3600014159928804E-3</v>
      </c>
      <c r="BC1342" s="99">
        <v>-8.8299547079077492</v>
      </c>
      <c r="BD1342" s="86">
        <v>43747</v>
      </c>
      <c r="BE1342" s="86">
        <v>43914</v>
      </c>
      <c r="BF1342" s="95"/>
      <c r="BG1342" s="86"/>
      <c r="BH1342" s="3"/>
    </row>
    <row r="1343" spans="1:60" x14ac:dyDescent="0.25">
      <c r="A1343" s="3"/>
      <c r="B1343" s="81" t="s">
        <v>366</v>
      </c>
      <c r="C1343" s="81" t="s">
        <v>5872</v>
      </c>
      <c r="D1343" s="81" t="s">
        <v>891</v>
      </c>
      <c r="E1343" s="82" t="s">
        <v>1229</v>
      </c>
      <c r="F1343" s="82" t="s">
        <v>1106</v>
      </c>
      <c r="G1343" s="83" t="s">
        <v>1121</v>
      </c>
      <c r="H1343" s="84" t="s">
        <v>1138</v>
      </c>
      <c r="I1343" s="85" t="s">
        <v>3480</v>
      </c>
      <c r="J1343" s="85" t="s">
        <v>1096</v>
      </c>
      <c r="K1343" s="3"/>
      <c r="L1343" s="86">
        <v>44029</v>
      </c>
      <c r="M1343" s="87">
        <v>1062.2515999991399</v>
      </c>
      <c r="N1343" s="88">
        <v>1062.2515999991399</v>
      </c>
      <c r="O1343" s="88">
        <v>1104.9059999994899</v>
      </c>
      <c r="P1343" s="89">
        <f t="shared" si="20"/>
        <v>0.96139544902428831</v>
      </c>
      <c r="Q1343" s="86">
        <v>43747</v>
      </c>
      <c r="R1343" s="90">
        <v>2293393.1460000002</v>
      </c>
      <c r="S1343" s="90">
        <v>2154239.0683593801</v>
      </c>
      <c r="T1343" s="3"/>
      <c r="U1343" s="91">
        <v>-2.3843190183470099E-3</v>
      </c>
      <c r="V1343" s="92">
        <v>0.93434270829675403</v>
      </c>
      <c r="W1343" s="91">
        <v>4.6373555414902503E-3</v>
      </c>
      <c r="X1343" s="92">
        <v>0.47224517002177901</v>
      </c>
      <c r="Y1343" s="91">
        <v>-1.00696430927201E-2</v>
      </c>
      <c r="Z1343" s="92">
        <v>17.143191599578099</v>
      </c>
      <c r="AA1343" s="91">
        <v>-6.3644029723945996E-3</v>
      </c>
      <c r="AB1343" s="92">
        <v>20.261588063556701</v>
      </c>
      <c r="AC1343" s="91"/>
      <c r="AD1343" s="92"/>
      <c r="AE1343" s="91"/>
      <c r="AF1343" s="93"/>
      <c r="AG1343" s="91">
        <v>-4.6773768126513503E-3</v>
      </c>
      <c r="AH1343" s="92">
        <v>-1.3739676333898401</v>
      </c>
      <c r="AI1343" s="91">
        <v>-1.0830321862158601E-3</v>
      </c>
      <c r="AJ1343" s="92">
        <v>14.375072461290999</v>
      </c>
      <c r="AK1343" s="91">
        <v>6.16664094741282E-2</v>
      </c>
      <c r="AL1343" s="91">
        <v>3.2675188804205398E-2</v>
      </c>
      <c r="AM1343" s="92">
        <v>30.763593223411601</v>
      </c>
      <c r="AN1343" s="3"/>
      <c r="AO1343" s="94">
        <v>1.6966941368082199E-2</v>
      </c>
      <c r="AP1343" s="94">
        <v>-3.1655104585297501E-2</v>
      </c>
      <c r="AQ1343" s="94">
        <v>1.9382350241357899E-2</v>
      </c>
      <c r="AR1343" s="94">
        <v>-3.47259126738209E-2</v>
      </c>
      <c r="AS1343" s="95">
        <v>7</v>
      </c>
      <c r="AT1343" s="95">
        <v>5</v>
      </c>
      <c r="AU1343" s="95">
        <v>7</v>
      </c>
      <c r="AV1343" s="96">
        <v>5</v>
      </c>
      <c r="AW1343" s="3"/>
      <c r="AX1343" s="97">
        <v>5.2239654839431701E-2</v>
      </c>
      <c r="AY1343" s="98">
        <v>-0.60393281719552805</v>
      </c>
      <c r="AZ1343" s="98">
        <v>0.52715640120913998</v>
      </c>
      <c r="BA1343" s="98">
        <v>-0.73309696070373298</v>
      </c>
      <c r="BB1343" s="89">
        <v>5.36466437195486E-3</v>
      </c>
      <c r="BC1343" s="99">
        <v>-8.2440225683676491</v>
      </c>
      <c r="BD1343" s="86">
        <v>43747</v>
      </c>
      <c r="BE1343" s="86">
        <v>43914</v>
      </c>
      <c r="BF1343" s="95"/>
      <c r="BG1343" s="86"/>
      <c r="BH1343" s="3"/>
    </row>
    <row r="1344" spans="1:60" x14ac:dyDescent="0.25">
      <c r="A1344" s="3"/>
      <c r="B1344" s="81" t="s">
        <v>2239</v>
      </c>
      <c r="C1344" s="81" t="s">
        <v>5873</v>
      </c>
      <c r="D1344" s="81" t="s">
        <v>891</v>
      </c>
      <c r="E1344" s="82" t="s">
        <v>1197</v>
      </c>
      <c r="F1344" s="82" t="s">
        <v>1106</v>
      </c>
      <c r="G1344" s="83" t="s">
        <v>1121</v>
      </c>
      <c r="H1344" s="84" t="s">
        <v>1138</v>
      </c>
      <c r="I1344" s="85" t="s">
        <v>3480</v>
      </c>
      <c r="J1344" s="85" t="s">
        <v>5874</v>
      </c>
      <c r="K1344" s="3"/>
      <c r="L1344" s="86">
        <v>44029</v>
      </c>
      <c r="M1344" s="87">
        <v>1059.87629999965</v>
      </c>
      <c r="N1344" s="88">
        <v>1059.87629999965</v>
      </c>
      <c r="O1344" s="88">
        <v>1112.2753999996901</v>
      </c>
      <c r="P1344" s="89">
        <f t="shared" si="20"/>
        <v>0.95289017450169744</v>
      </c>
      <c r="Q1344" s="86">
        <v>43747</v>
      </c>
      <c r="R1344" s="90">
        <v>32323740.061000001</v>
      </c>
      <c r="S1344" s="90">
        <v>32650804.303906299</v>
      </c>
      <c r="T1344" s="3"/>
      <c r="U1344" s="91">
        <v>-2.4157533553079702E-3</v>
      </c>
      <c r="V1344" s="92">
        <v>0.93119927460065799</v>
      </c>
      <c r="W1344" s="91">
        <v>3.6876568556181199E-3</v>
      </c>
      <c r="X1344" s="92">
        <v>0.377275301434565</v>
      </c>
      <c r="Y1344" s="91">
        <v>-1.5730554323454299E-2</v>
      </c>
      <c r="Z1344" s="92">
        <v>16.577100476482901</v>
      </c>
      <c r="AA1344" s="91">
        <v>-1.7757859618541299E-2</v>
      </c>
      <c r="AB1344" s="92">
        <v>19.1222423989384</v>
      </c>
      <c r="AC1344" s="91">
        <v>4.7190529210638502E-2</v>
      </c>
      <c r="AD1344" s="92">
        <v>30.067248873470799</v>
      </c>
      <c r="AE1344" s="91"/>
      <c r="AF1344" s="93"/>
      <c r="AG1344" s="91">
        <v>-5.2105830163782204E-3</v>
      </c>
      <c r="AH1344" s="92">
        <v>-1.42728825376253</v>
      </c>
      <c r="AI1344" s="91">
        <v>-7.3272482259198997E-3</v>
      </c>
      <c r="AJ1344" s="92">
        <v>13.7506508573133</v>
      </c>
      <c r="AK1344" s="91">
        <v>5.9876299999814399E-2</v>
      </c>
      <c r="AL1344" s="91">
        <v>2.5020112911079199E-2</v>
      </c>
      <c r="AM1344" s="92">
        <v>34.720393632887898</v>
      </c>
      <c r="AN1344" s="3"/>
      <c r="AO1344" s="94">
        <v>1.69349193492963E-2</v>
      </c>
      <c r="AP1344" s="94">
        <v>-3.1685588161053602E-2</v>
      </c>
      <c r="AQ1344" s="94">
        <v>1.84197315793426E-2</v>
      </c>
      <c r="AR1344" s="94">
        <v>-3.5668741530571403E-2</v>
      </c>
      <c r="AS1344" s="95">
        <v>7</v>
      </c>
      <c r="AT1344" s="95">
        <v>5</v>
      </c>
      <c r="AU1344" s="95">
        <v>7</v>
      </c>
      <c r="AV1344" s="96">
        <v>5</v>
      </c>
      <c r="AW1344" s="3"/>
      <c r="AX1344" s="97">
        <v>5.2204045390899401E-2</v>
      </c>
      <c r="AY1344" s="98">
        <v>-0.80505016893130199</v>
      </c>
      <c r="AZ1344" s="98">
        <v>0.48962298977812702</v>
      </c>
      <c r="BA1344" s="98">
        <v>-0.97237228022550004</v>
      </c>
      <c r="BB1344" s="89">
        <v>5.3607975896284204E-3</v>
      </c>
      <c r="BC1344" s="99">
        <v>-8.7256267646880605</v>
      </c>
      <c r="BD1344" s="86">
        <v>43747</v>
      </c>
      <c r="BE1344" s="86">
        <v>43914</v>
      </c>
      <c r="BF1344" s="95"/>
      <c r="BG1344" s="86"/>
      <c r="BH1344" s="3"/>
    </row>
    <row r="1345" spans="1:60" x14ac:dyDescent="0.25">
      <c r="A1345" s="3"/>
      <c r="B1345" s="81" t="s">
        <v>2240</v>
      </c>
      <c r="C1345" s="81" t="s">
        <v>5875</v>
      </c>
      <c r="D1345" s="81" t="s">
        <v>891</v>
      </c>
      <c r="E1345" s="82" t="s">
        <v>1198</v>
      </c>
      <c r="F1345" s="82" t="s">
        <v>1106</v>
      </c>
      <c r="G1345" s="83" t="s">
        <v>1121</v>
      </c>
      <c r="H1345" s="84" t="s">
        <v>1138</v>
      </c>
      <c r="I1345" s="85" t="s">
        <v>3480</v>
      </c>
      <c r="J1345" s="85" t="s">
        <v>5876</v>
      </c>
      <c r="K1345" s="3"/>
      <c r="L1345" s="86">
        <v>44029</v>
      </c>
      <c r="M1345" s="87">
        <v>1070.91180000082</v>
      </c>
      <c r="N1345" s="88">
        <v>1070.91180000082</v>
      </c>
      <c r="O1345" s="88">
        <v>1119.9548000004099</v>
      </c>
      <c r="P1345" s="89">
        <f t="shared" si="20"/>
        <v>0.95620983989749231</v>
      </c>
      <c r="Q1345" s="86">
        <v>43747</v>
      </c>
      <c r="R1345" s="90">
        <v>5356445.8339999998</v>
      </c>
      <c r="S1345" s="90">
        <v>5241568.2027578102</v>
      </c>
      <c r="T1345" s="3"/>
      <c r="U1345" s="91">
        <v>-2.4034648049564601E-3</v>
      </c>
      <c r="V1345" s="92">
        <v>0.93242812963580901</v>
      </c>
      <c r="W1345" s="91">
        <v>4.0591331726318501E-3</v>
      </c>
      <c r="X1345" s="92">
        <v>0.41442293313593798</v>
      </c>
      <c r="Y1345" s="91">
        <v>-1.35191251183642E-2</v>
      </c>
      <c r="Z1345" s="92">
        <v>16.7982433970028</v>
      </c>
      <c r="AA1345" s="91">
        <v>-1.33149874027367E-2</v>
      </c>
      <c r="AB1345" s="92">
        <v>19.566529620526101</v>
      </c>
      <c r="AC1345" s="91">
        <v>5.6672504006201101E-2</v>
      </c>
      <c r="AD1345" s="92">
        <v>31.015446353005199</v>
      </c>
      <c r="AE1345" s="91"/>
      <c r="AF1345" s="93"/>
      <c r="AG1345" s="91">
        <v>-5.0020649514408398E-3</v>
      </c>
      <c r="AH1345" s="92">
        <v>-1.40643644726879</v>
      </c>
      <c r="AI1345" s="91">
        <v>-4.8883427134569502E-3</v>
      </c>
      <c r="AJ1345" s="92">
        <v>13.994541408566899</v>
      </c>
      <c r="AK1345" s="91">
        <v>7.0911800001340494E-2</v>
      </c>
      <c r="AL1345" s="91">
        <v>2.95926368071378E-2</v>
      </c>
      <c r="AM1345" s="92">
        <v>35.924903033126597</v>
      </c>
      <c r="AN1345" s="3"/>
      <c r="AO1345" s="94">
        <v>1.6947468813668799E-2</v>
      </c>
      <c r="AP1345" s="94">
        <v>-3.1673643646172402E-2</v>
      </c>
      <c r="AQ1345" s="94">
        <v>1.87962684158265E-2</v>
      </c>
      <c r="AR1345" s="94">
        <v>-3.52999650740458E-2</v>
      </c>
      <c r="AS1345" s="95">
        <v>7</v>
      </c>
      <c r="AT1345" s="95">
        <v>5</v>
      </c>
      <c r="AU1345" s="95">
        <v>7</v>
      </c>
      <c r="AV1345" s="96">
        <v>5</v>
      </c>
      <c r="AW1345" s="3"/>
      <c r="AX1345" s="97">
        <v>5.2217575447866697E-2</v>
      </c>
      <c r="AY1345" s="98">
        <v>-0.72658982191751398</v>
      </c>
      <c r="AZ1345" s="98">
        <v>0.50426142147352904</v>
      </c>
      <c r="BA1345" s="98">
        <v>-0.87931987945285095</v>
      </c>
      <c r="BB1345" s="89">
        <v>5.3622686708604296E-3</v>
      </c>
      <c r="BC1345" s="99">
        <v>-8.5374338321125798</v>
      </c>
      <c r="BD1345" s="86">
        <v>43747</v>
      </c>
      <c r="BE1345" s="86">
        <v>43914</v>
      </c>
      <c r="BF1345" s="95"/>
      <c r="BG1345" s="86"/>
      <c r="BH1345" s="3"/>
    </row>
    <row r="1346" spans="1:60" x14ac:dyDescent="0.25">
      <c r="A1346" s="3"/>
      <c r="B1346" s="81" t="s">
        <v>2241</v>
      </c>
      <c r="C1346" s="81" t="s">
        <v>5877</v>
      </c>
      <c r="D1346" s="81" t="s">
        <v>891</v>
      </c>
      <c r="E1346" s="82" t="s">
        <v>1199</v>
      </c>
      <c r="F1346" s="82" t="s">
        <v>1106</v>
      </c>
      <c r="G1346" s="83" t="s">
        <v>1121</v>
      </c>
      <c r="H1346" s="84" t="s">
        <v>1138</v>
      </c>
      <c r="I1346" s="85" t="s">
        <v>3480</v>
      </c>
      <c r="J1346" s="85" t="s">
        <v>5878</v>
      </c>
      <c r="K1346" s="3"/>
      <c r="L1346" s="86">
        <v>44029</v>
      </c>
      <c r="M1346" s="87">
        <v>1072.8362000007201</v>
      </c>
      <c r="N1346" s="88">
        <v>1072.8362000007201</v>
      </c>
      <c r="O1346" s="88">
        <v>1119.36910000071</v>
      </c>
      <c r="P1346" s="89">
        <f t="shared" si="20"/>
        <v>0.95842935096210857</v>
      </c>
      <c r="Q1346" s="86">
        <v>43747</v>
      </c>
      <c r="R1346" s="90">
        <v>1965634.3160000001</v>
      </c>
      <c r="S1346" s="90">
        <v>807679.19564160204</v>
      </c>
      <c r="T1346" s="3"/>
      <c r="U1346" s="91">
        <v>-2.3952678229761698E-3</v>
      </c>
      <c r="V1346" s="92">
        <v>0.93324782783383897</v>
      </c>
      <c r="W1346" s="91">
        <v>4.3070098872704E-3</v>
      </c>
      <c r="X1346" s="92">
        <v>0.439210604599793</v>
      </c>
      <c r="Y1346" s="91">
        <v>-1.20419440700061E-2</v>
      </c>
      <c r="Z1346" s="92">
        <v>16.9459615018277</v>
      </c>
      <c r="AA1346" s="91">
        <v>-1.03412528560511E-2</v>
      </c>
      <c r="AB1346" s="92">
        <v>19.863903075194699</v>
      </c>
      <c r="AC1346" s="91">
        <v>6.3041863788384903E-2</v>
      </c>
      <c r="AD1346" s="92">
        <v>31.6523823312309</v>
      </c>
      <c r="AE1346" s="91"/>
      <c r="AF1346" s="93"/>
      <c r="AG1346" s="91">
        <v>-4.8629098355377201E-3</v>
      </c>
      <c r="AH1346" s="92">
        <v>-1.39252093567848</v>
      </c>
      <c r="AI1346" s="91">
        <v>-3.2588100566499599E-3</v>
      </c>
      <c r="AJ1346" s="92">
        <v>14.1574946742476</v>
      </c>
      <c r="AK1346" s="91">
        <v>7.2836200000892901E-2</v>
      </c>
      <c r="AL1346" s="91">
        <v>3.2319289433871697E-2</v>
      </c>
      <c r="AM1346" s="92">
        <v>34.444743029423996</v>
      </c>
      <c r="AN1346" s="3"/>
      <c r="AO1346" s="94">
        <v>1.69558352426975E-2</v>
      </c>
      <c r="AP1346" s="94">
        <v>-3.1665743742451E-2</v>
      </c>
      <c r="AQ1346" s="94">
        <v>1.90478264630656E-2</v>
      </c>
      <c r="AR1346" s="94">
        <v>-3.50542669630158E-2</v>
      </c>
      <c r="AS1346" s="95">
        <v>7</v>
      </c>
      <c r="AT1346" s="95">
        <v>5</v>
      </c>
      <c r="AU1346" s="95">
        <v>7</v>
      </c>
      <c r="AV1346" s="96">
        <v>5</v>
      </c>
      <c r="AW1346" s="3"/>
      <c r="AX1346" s="97">
        <v>5.2226925451905097E-2</v>
      </c>
      <c r="AY1346" s="98">
        <v>-0.67409715712801699</v>
      </c>
      <c r="AZ1346" s="98">
        <v>0.51405773533315402</v>
      </c>
      <c r="BA1346" s="98">
        <v>-0.81685350692896497</v>
      </c>
      <c r="BB1346" s="89">
        <v>5.3632834917516402E-3</v>
      </c>
      <c r="BC1346" s="99">
        <v>-8.4117830302857293</v>
      </c>
      <c r="BD1346" s="86">
        <v>43747</v>
      </c>
      <c r="BE1346" s="86">
        <v>43914</v>
      </c>
      <c r="BF1346" s="95"/>
      <c r="BG1346" s="86"/>
      <c r="BH1346" s="3"/>
    </row>
    <row r="1347" spans="1:60" x14ac:dyDescent="0.25">
      <c r="A1347" s="3"/>
      <c r="B1347" s="81" t="s">
        <v>367</v>
      </c>
      <c r="C1347" s="81" t="s">
        <v>5879</v>
      </c>
      <c r="D1347" s="81" t="s">
        <v>891</v>
      </c>
      <c r="E1347" s="82" t="s">
        <v>1200</v>
      </c>
      <c r="F1347" s="82" t="s">
        <v>1106</v>
      </c>
      <c r="G1347" s="83" t="s">
        <v>1121</v>
      </c>
      <c r="H1347" s="84" t="s">
        <v>1138</v>
      </c>
      <c r="I1347" s="85" t="s">
        <v>3480</v>
      </c>
      <c r="J1347" s="85" t="s">
        <v>1096</v>
      </c>
      <c r="K1347" s="3"/>
      <c r="L1347" s="86">
        <v>44029</v>
      </c>
      <c r="M1347" s="87">
        <v>1066.5536000002201</v>
      </c>
      <c r="N1347" s="88">
        <v>1066.5536000002201</v>
      </c>
      <c r="O1347" s="88">
        <v>1114.10539999977</v>
      </c>
      <c r="P1347" s="89">
        <f t="shared" si="20"/>
        <v>0.95731840093445397</v>
      </c>
      <c r="Q1347" s="86">
        <v>43747</v>
      </c>
      <c r="R1347" s="90">
        <v>54890.402000000002</v>
      </c>
      <c r="S1347" s="90">
        <v>40215.561625976603</v>
      </c>
      <c r="T1347" s="3"/>
      <c r="U1347" s="91">
        <v>-2.3993591721591699E-3</v>
      </c>
      <c r="V1347" s="92">
        <v>0.932838692915539</v>
      </c>
      <c r="W1347" s="91">
        <v>4.1830856243905102E-3</v>
      </c>
      <c r="X1347" s="92">
        <v>0.42681817831180502</v>
      </c>
      <c r="Y1347" s="91">
        <v>-1.2780814569850901E-2</v>
      </c>
      <c r="Z1347" s="92">
        <v>16.872074451850501</v>
      </c>
      <c r="AA1347" s="91">
        <v>-1.18293783325498E-2</v>
      </c>
      <c r="AB1347" s="92">
        <v>19.715090527548501</v>
      </c>
      <c r="AC1347" s="91">
        <v>5.9852260144907597E-2</v>
      </c>
      <c r="AD1347" s="92">
        <v>31.3334219668759</v>
      </c>
      <c r="AE1347" s="91"/>
      <c r="AF1347" s="93"/>
      <c r="AG1347" s="91">
        <v>-4.9324507635901699E-3</v>
      </c>
      <c r="AH1347" s="92">
        <v>-1.3994750284837201</v>
      </c>
      <c r="AI1347" s="91">
        <v>-4.0738940970186403E-3</v>
      </c>
      <c r="AJ1347" s="92">
        <v>14.0759862702107</v>
      </c>
      <c r="AK1347" s="91">
        <v>6.6553599999679094E-2</v>
      </c>
      <c r="AL1347" s="91">
        <v>3.00172821571323E-2</v>
      </c>
      <c r="AM1347" s="92">
        <v>34.297389281797201</v>
      </c>
      <c r="AN1347" s="3"/>
      <c r="AO1347" s="94">
        <v>1.6951659925325699E-2</v>
      </c>
      <c r="AP1347" s="94">
        <v>-3.16696762993161E-2</v>
      </c>
      <c r="AQ1347" s="94">
        <v>1.8922139721325899E-2</v>
      </c>
      <c r="AR1347" s="94">
        <v>-3.5177053826373601E-2</v>
      </c>
      <c r="AS1347" s="95">
        <v>7</v>
      </c>
      <c r="AT1347" s="95">
        <v>5</v>
      </c>
      <c r="AU1347" s="95">
        <v>7</v>
      </c>
      <c r="AV1347" s="96">
        <v>5</v>
      </c>
      <c r="AW1347" s="3"/>
      <c r="AX1347" s="97">
        <v>5.2222234811779303E-2</v>
      </c>
      <c r="AY1347" s="98">
        <v>-0.70036222960152394</v>
      </c>
      <c r="AZ1347" s="98">
        <v>0.50915555251231104</v>
      </c>
      <c r="BA1347" s="98">
        <v>-0.84812984509972</v>
      </c>
      <c r="BB1347" s="89">
        <v>5.3627744751520399E-3</v>
      </c>
      <c r="BC1347" s="99">
        <v>-8.4747008676349704</v>
      </c>
      <c r="BD1347" s="86">
        <v>43747</v>
      </c>
      <c r="BE1347" s="86">
        <v>43914</v>
      </c>
      <c r="BF1347" s="95"/>
      <c r="BG1347" s="86"/>
      <c r="BH1347" s="3"/>
    </row>
    <row r="1348" spans="1:60" x14ac:dyDescent="0.25">
      <c r="A1348" s="3"/>
      <c r="B1348" s="81" t="s">
        <v>368</v>
      </c>
      <c r="C1348" s="81" t="s">
        <v>5880</v>
      </c>
      <c r="D1348" s="81" t="s">
        <v>891</v>
      </c>
      <c r="E1348" s="82" t="s">
        <v>1201</v>
      </c>
      <c r="F1348" s="82" t="s">
        <v>1106</v>
      </c>
      <c r="G1348" s="83" t="s">
        <v>1121</v>
      </c>
      <c r="H1348" s="84" t="s">
        <v>1138</v>
      </c>
      <c r="I1348" s="85" t="s">
        <v>3480</v>
      </c>
      <c r="J1348" s="85" t="s">
        <v>1096</v>
      </c>
      <c r="K1348" s="3"/>
      <c r="L1348" s="86">
        <v>44029</v>
      </c>
      <c r="M1348" s="87">
        <v>1032.17129999958</v>
      </c>
      <c r="N1348" s="88">
        <v>1032.17129999958</v>
      </c>
      <c r="O1348" s="88">
        <v>1065.1468000002201</v>
      </c>
      <c r="P1348" s="89">
        <f t="shared" si="20"/>
        <v>0.96904135655232382</v>
      </c>
      <c r="Q1348" s="86">
        <v>43747</v>
      </c>
      <c r="R1348" s="90">
        <v>3339.7080000000001</v>
      </c>
      <c r="S1348" s="90">
        <v>6949.9143015289301</v>
      </c>
      <c r="T1348" s="3"/>
      <c r="U1348" s="91">
        <v>-2.3966535582076202E-3</v>
      </c>
      <c r="V1348" s="92">
        <v>0.93310925431069303</v>
      </c>
      <c r="W1348" s="91">
        <v>4.2654739936551804E-3</v>
      </c>
      <c r="X1348" s="92">
        <v>0.435057015238272</v>
      </c>
      <c r="Y1348" s="91">
        <v>-9.6634657529648404E-4</v>
      </c>
      <c r="Z1348" s="92">
        <v>18.053521251305899</v>
      </c>
      <c r="AA1348" s="91">
        <v>5.0113686302211103E-4</v>
      </c>
      <c r="AB1348" s="92">
        <v>20.948142047098401</v>
      </c>
      <c r="AC1348" s="91"/>
      <c r="AD1348" s="92"/>
      <c r="AE1348" s="91"/>
      <c r="AF1348" s="93"/>
      <c r="AG1348" s="91">
        <v>-4.8861429677344902E-3</v>
      </c>
      <c r="AH1348" s="92">
        <v>-1.3948442488981501</v>
      </c>
      <c r="AI1348" s="91">
        <v>7.8916930597188201E-3</v>
      </c>
      <c r="AJ1348" s="92">
        <v>15.272544985884499</v>
      </c>
      <c r="AK1348" s="91">
        <v>3.2171299999390598E-2</v>
      </c>
      <c r="AL1348" s="91">
        <v>2.4400147807682501E-2</v>
      </c>
      <c r="AM1348" s="92">
        <v>27.1841067511705</v>
      </c>
      <c r="AN1348" s="3"/>
      <c r="AO1348" s="94">
        <v>1.6954364766206698E-2</v>
      </c>
      <c r="AP1348" s="94">
        <v>-3.1666987757489599E-2</v>
      </c>
      <c r="AQ1348" s="94">
        <v>1.9005575146365999E-2</v>
      </c>
      <c r="AR1348" s="94">
        <v>-3.9943465203577902E-2</v>
      </c>
      <c r="AS1348" s="95">
        <v>8</v>
      </c>
      <c r="AT1348" s="95">
        <v>4</v>
      </c>
      <c r="AU1348" s="95">
        <v>7</v>
      </c>
      <c r="AV1348" s="96">
        <v>5</v>
      </c>
      <c r="AW1348" s="3"/>
      <c r="AX1348" s="97">
        <v>5.0736563308091703E-2</v>
      </c>
      <c r="AY1348" s="98">
        <v>-0.48302624266989402</v>
      </c>
      <c r="AZ1348" s="98">
        <v>0.55053000310817901</v>
      </c>
      <c r="BA1348" s="98">
        <v>-0.58338951866244304</v>
      </c>
      <c r="BB1348" s="89">
        <v>5.20835115145019E-3</v>
      </c>
      <c r="BC1348" s="99">
        <v>-7.3830762107609198</v>
      </c>
      <c r="BD1348" s="86">
        <v>43747</v>
      </c>
      <c r="BE1348" s="86">
        <v>43914</v>
      </c>
      <c r="BF1348" s="95"/>
      <c r="BG1348" s="86"/>
      <c r="BH1348" s="3"/>
    </row>
    <row r="1349" spans="1:60" x14ac:dyDescent="0.25">
      <c r="A1349" s="3"/>
      <c r="B1349" s="81" t="s">
        <v>369</v>
      </c>
      <c r="C1349" s="81" t="s">
        <v>5881</v>
      </c>
      <c r="D1349" s="81" t="s">
        <v>891</v>
      </c>
      <c r="E1349" s="82" t="s">
        <v>1202</v>
      </c>
      <c r="F1349" s="82" t="s">
        <v>1106</v>
      </c>
      <c r="G1349" s="83" t="s">
        <v>1121</v>
      </c>
      <c r="H1349" s="84" t="s">
        <v>1138</v>
      </c>
      <c r="I1349" s="85" t="s">
        <v>3480</v>
      </c>
      <c r="J1349" s="85" t="s">
        <v>1096</v>
      </c>
      <c r="K1349" s="3"/>
      <c r="L1349" s="86">
        <v>44029</v>
      </c>
      <c r="M1349" s="87">
        <v>1073.30939999968</v>
      </c>
      <c r="N1349" s="88">
        <v>1073.30939999968</v>
      </c>
      <c r="O1349" s="88">
        <v>1119.4317000005401</v>
      </c>
      <c r="P1349" s="89">
        <f t="shared" si="20"/>
        <v>0.95879846890092724</v>
      </c>
      <c r="Q1349" s="86">
        <v>43747</v>
      </c>
      <c r="R1349" s="90">
        <v>409532.70400000003</v>
      </c>
      <c r="S1349" s="90">
        <v>321133.060454102</v>
      </c>
      <c r="T1349" s="3"/>
      <c r="U1349" s="91">
        <v>-2.3938434305819101E-3</v>
      </c>
      <c r="V1349" s="92">
        <v>0.933390267073264</v>
      </c>
      <c r="W1349" s="91">
        <v>4.3479566829773804E-3</v>
      </c>
      <c r="X1349" s="92">
        <v>0.44330528417049198</v>
      </c>
      <c r="Y1349" s="91">
        <v>-1.1796467026215399E-2</v>
      </c>
      <c r="Z1349" s="92">
        <v>16.970509206206799</v>
      </c>
      <c r="AA1349" s="91">
        <v>-9.84655754200503E-3</v>
      </c>
      <c r="AB1349" s="92">
        <v>19.913372606591999</v>
      </c>
      <c r="AC1349" s="91">
        <v>6.4104787179530803E-2</v>
      </c>
      <c r="AD1349" s="92">
        <v>31.758674670360101</v>
      </c>
      <c r="AE1349" s="91"/>
      <c r="AF1349" s="93"/>
      <c r="AG1349" s="91">
        <v>-4.8399236966361102E-3</v>
      </c>
      <c r="AH1349" s="92">
        <v>-1.3902223217883101</v>
      </c>
      <c r="AI1349" s="91">
        <v>-2.9880371694162001E-3</v>
      </c>
      <c r="AJ1349" s="92">
        <v>14.1845719629637</v>
      </c>
      <c r="AK1349" s="91">
        <v>7.3309399998834096E-2</v>
      </c>
      <c r="AL1349" s="91">
        <v>3.2584707798378097E-2</v>
      </c>
      <c r="AM1349" s="92">
        <v>34.094011439883602</v>
      </c>
      <c r="AN1349" s="3"/>
      <c r="AO1349" s="94">
        <v>1.6957223704594099E-2</v>
      </c>
      <c r="AP1349" s="94">
        <v>-3.1664412549616799E-2</v>
      </c>
      <c r="AQ1349" s="94">
        <v>1.9089361014266601E-2</v>
      </c>
      <c r="AR1349" s="94">
        <v>-3.5013072871151997E-2</v>
      </c>
      <c r="AS1349" s="95">
        <v>7</v>
      </c>
      <c r="AT1349" s="95">
        <v>5</v>
      </c>
      <c r="AU1349" s="95">
        <v>7</v>
      </c>
      <c r="AV1349" s="96">
        <v>5</v>
      </c>
      <c r="AW1349" s="3"/>
      <c r="AX1349" s="97">
        <v>5.2228471929847697E-2</v>
      </c>
      <c r="AY1349" s="98">
        <v>-0.66536819995963004</v>
      </c>
      <c r="AZ1349" s="98">
        <v>0.51568693285844303</v>
      </c>
      <c r="BA1349" s="98">
        <v>-0.80644981881323496</v>
      </c>
      <c r="BB1349" s="89">
        <v>5.3634514446457603E-3</v>
      </c>
      <c r="BC1349" s="99">
        <v>-8.3909004900342605</v>
      </c>
      <c r="BD1349" s="86">
        <v>43747</v>
      </c>
      <c r="BE1349" s="86">
        <v>43914</v>
      </c>
      <c r="BF1349" s="95"/>
      <c r="BG1349" s="86"/>
      <c r="BH1349" s="3"/>
    </row>
    <row r="1350" spans="1:60" x14ac:dyDescent="0.25">
      <c r="A1350" s="3"/>
      <c r="B1350" s="81" t="s">
        <v>370</v>
      </c>
      <c r="C1350" s="81" t="s">
        <v>5882</v>
      </c>
      <c r="D1350" s="81" t="s">
        <v>891</v>
      </c>
      <c r="E1350" s="82" t="s">
        <v>1203</v>
      </c>
      <c r="F1350" s="82" t="s">
        <v>1106</v>
      </c>
      <c r="G1350" s="83" t="s">
        <v>1121</v>
      </c>
      <c r="H1350" s="84" t="s">
        <v>1138</v>
      </c>
      <c r="I1350" s="85" t="s">
        <v>3480</v>
      </c>
      <c r="J1350" s="85" t="s">
        <v>1096</v>
      </c>
      <c r="K1350" s="3"/>
      <c r="L1350" s="86">
        <v>44029</v>
      </c>
      <c r="M1350" s="87">
        <v>1081.90090000071</v>
      </c>
      <c r="N1350" s="88">
        <v>1081.90090000071</v>
      </c>
      <c r="O1350" s="88">
        <v>1127.51930000074</v>
      </c>
      <c r="P1350" s="89">
        <f t="shared" si="20"/>
        <v>0.95954091428856236</v>
      </c>
      <c r="Q1350" s="86">
        <v>43747</v>
      </c>
      <c r="R1350" s="90">
        <v>867747.02099999995</v>
      </c>
      <c r="S1350" s="90">
        <v>728174.38888964802</v>
      </c>
      <c r="T1350" s="3"/>
      <c r="U1350" s="91">
        <v>-2.3911610032882899E-3</v>
      </c>
      <c r="V1350" s="92">
        <v>0.93365850980262599</v>
      </c>
      <c r="W1350" s="91">
        <v>4.4309488876024296E-3</v>
      </c>
      <c r="X1350" s="92">
        <v>0.45160450463299601</v>
      </c>
      <c r="Y1350" s="91">
        <v>-1.13027042416434E-2</v>
      </c>
      <c r="Z1350" s="92">
        <v>17.019885484682199</v>
      </c>
      <c r="AA1350" s="91">
        <v>-8.8513467881057295E-3</v>
      </c>
      <c r="AB1350" s="92">
        <v>20.012893681996498</v>
      </c>
      <c r="AC1350" s="91">
        <v>6.6239967360161203E-2</v>
      </c>
      <c r="AD1350" s="92">
        <v>31.972192688408501</v>
      </c>
      <c r="AE1350" s="91"/>
      <c r="AF1350" s="93"/>
      <c r="AG1350" s="91">
        <v>-4.7932516954460897E-3</v>
      </c>
      <c r="AH1350" s="92">
        <v>-1.3855551216693101</v>
      </c>
      <c r="AI1350" s="91">
        <v>-2.4434076804027401E-3</v>
      </c>
      <c r="AJ1350" s="92">
        <v>14.239034911865</v>
      </c>
      <c r="AK1350" s="91">
        <v>8.1900900000619004E-2</v>
      </c>
      <c r="AL1350" s="91">
        <v>3.4076764031851801E-2</v>
      </c>
      <c r="AM1350" s="92">
        <v>37.023813033010804</v>
      </c>
      <c r="AN1350" s="3"/>
      <c r="AO1350" s="94">
        <v>1.6960028235189401E-2</v>
      </c>
      <c r="AP1350" s="94">
        <v>-3.1661764160162399E-2</v>
      </c>
      <c r="AQ1350" s="94">
        <v>1.91730743845255E-2</v>
      </c>
      <c r="AR1350" s="94">
        <v>-3.4931202113512E-2</v>
      </c>
      <c r="AS1350" s="95">
        <v>7</v>
      </c>
      <c r="AT1350" s="95">
        <v>5</v>
      </c>
      <c r="AU1350" s="95">
        <v>7</v>
      </c>
      <c r="AV1350" s="96">
        <v>5</v>
      </c>
      <c r="AW1350" s="3"/>
      <c r="AX1350" s="97">
        <v>5.2231662474223402E-2</v>
      </c>
      <c r="AY1350" s="98">
        <v>-0.64780550273735604</v>
      </c>
      <c r="AZ1350" s="98">
        <v>0.51896560904060596</v>
      </c>
      <c r="BA1350" s="98">
        <v>-0.78550359689961602</v>
      </c>
      <c r="BB1350" s="89">
        <v>5.3637974926186898E-3</v>
      </c>
      <c r="BC1350" s="99">
        <v>-8.3488681747112405</v>
      </c>
      <c r="BD1350" s="86">
        <v>43747</v>
      </c>
      <c r="BE1350" s="86">
        <v>43914</v>
      </c>
      <c r="BF1350" s="95"/>
      <c r="BG1350" s="86"/>
      <c r="BH1350" s="3"/>
    </row>
    <row r="1351" spans="1:60" x14ac:dyDescent="0.25">
      <c r="A1351" s="3"/>
      <c r="B1351" s="81" t="s">
        <v>371</v>
      </c>
      <c r="C1351" s="81" t="s">
        <v>5883</v>
      </c>
      <c r="D1351" s="81" t="s">
        <v>892</v>
      </c>
      <c r="E1351" s="82" t="s">
        <v>1161</v>
      </c>
      <c r="F1351" s="82" t="s">
        <v>1106</v>
      </c>
      <c r="G1351" s="83" t="s">
        <v>1123</v>
      </c>
      <c r="H1351" s="84" t="s">
        <v>1135</v>
      </c>
      <c r="I1351" s="85" t="s">
        <v>3480</v>
      </c>
      <c r="J1351" s="85" t="s">
        <v>5884</v>
      </c>
      <c r="K1351" s="3"/>
      <c r="L1351" s="86">
        <v>44029</v>
      </c>
      <c r="M1351" s="87">
        <v>1051.8135999999899</v>
      </c>
      <c r="N1351" s="88">
        <v>1051.8135999999899</v>
      </c>
      <c r="O1351" s="88">
        <v>1081.3614000007501</v>
      </c>
      <c r="P1351" s="89">
        <f t="shared" ref="P1351:P1414" si="21">IFERROR(N1351/O1351,"")</f>
        <v>0.97267537013921557</v>
      </c>
      <c r="Q1351" s="86">
        <v>43748</v>
      </c>
      <c r="R1351" s="90">
        <v>913767.33900000004</v>
      </c>
      <c r="S1351" s="90">
        <v>922240.64577441395</v>
      </c>
      <c r="T1351" s="3"/>
      <c r="U1351" s="91">
        <v>-2.9541296580646299E-3</v>
      </c>
      <c r="V1351" s="92">
        <v>0.87736164432499197</v>
      </c>
      <c r="W1351" s="91">
        <v>1.0104193006554899E-3</v>
      </c>
      <c r="X1351" s="92">
        <v>0.10955154593830201</v>
      </c>
      <c r="Y1351" s="91">
        <v>-6.1934944023960296E-3</v>
      </c>
      <c r="Z1351" s="92">
        <v>17.530806468596001</v>
      </c>
      <c r="AA1351" s="91">
        <v>-2.16413172620378E-3</v>
      </c>
      <c r="AB1351" s="92">
        <v>20.681615188164901</v>
      </c>
      <c r="AC1351" s="91">
        <v>4.34482751770702E-2</v>
      </c>
      <c r="AD1351" s="92">
        <v>29.693023470113999</v>
      </c>
      <c r="AE1351" s="91"/>
      <c r="AF1351" s="93"/>
      <c r="AG1351" s="91">
        <v>-4.6738465862290503E-3</v>
      </c>
      <c r="AH1351" s="92">
        <v>-1.3736146107476099</v>
      </c>
      <c r="AI1351" s="91">
        <v>-1.11699330773263E-4</v>
      </c>
      <c r="AJ1351" s="92">
        <v>14.4722057468316</v>
      </c>
      <c r="AK1351" s="91">
        <v>5.1813599999150001E-2</v>
      </c>
      <c r="AL1351" s="91">
        <v>2.1699209652069801E-2</v>
      </c>
      <c r="AM1351" s="92">
        <v>33.914123632828698</v>
      </c>
      <c r="AN1351" s="3"/>
      <c r="AO1351" s="94">
        <v>1.8527012922277201E-2</v>
      </c>
      <c r="AP1351" s="94">
        <v>-2.9917923920038399E-2</v>
      </c>
      <c r="AQ1351" s="94">
        <v>2.16739109946502E-2</v>
      </c>
      <c r="AR1351" s="94">
        <v>-2.0565031341902799E-2</v>
      </c>
      <c r="AS1351" s="95">
        <v>6</v>
      </c>
      <c r="AT1351" s="95">
        <v>6</v>
      </c>
      <c r="AU1351" s="95">
        <v>7</v>
      </c>
      <c r="AV1351" s="96">
        <v>5</v>
      </c>
      <c r="AW1351" s="3"/>
      <c r="AX1351" s="97">
        <v>4.7120162980936603E-2</v>
      </c>
      <c r="AY1351" s="98">
        <v>-0.56923545399877196</v>
      </c>
      <c r="AZ1351" s="98">
        <v>0.55030216327304504</v>
      </c>
      <c r="BA1351" s="98">
        <v>-0.70644497617104196</v>
      </c>
      <c r="BB1351" s="89">
        <v>4.84284410795681E-3</v>
      </c>
      <c r="BC1351" s="99">
        <v>-7.05984141845693</v>
      </c>
      <c r="BD1351" s="86">
        <v>43748</v>
      </c>
      <c r="BE1351" s="86">
        <v>43783</v>
      </c>
      <c r="BF1351" s="95"/>
      <c r="BG1351" s="86"/>
      <c r="BH1351" s="3"/>
    </row>
    <row r="1352" spans="1:60" x14ac:dyDescent="0.25">
      <c r="A1352" s="3"/>
      <c r="B1352" s="81" t="s">
        <v>372</v>
      </c>
      <c r="C1352" s="81" t="s">
        <v>5885</v>
      </c>
      <c r="D1352" s="81" t="s">
        <v>892</v>
      </c>
      <c r="E1352" s="82" t="s">
        <v>1162</v>
      </c>
      <c r="F1352" s="82" t="s">
        <v>1106</v>
      </c>
      <c r="G1352" s="83" t="s">
        <v>1123</v>
      </c>
      <c r="H1352" s="84" t="s">
        <v>1135</v>
      </c>
      <c r="I1352" s="85" t="s">
        <v>3480</v>
      </c>
      <c r="J1352" s="85" t="s">
        <v>1096</v>
      </c>
      <c r="K1352" s="3"/>
      <c r="L1352" s="86">
        <v>44029</v>
      </c>
      <c r="M1352" s="87">
        <v>1073.0003999993201</v>
      </c>
      <c r="N1352" s="88">
        <v>1073.0003999993201</v>
      </c>
      <c r="O1352" s="88">
        <v>1096.33540000021</v>
      </c>
      <c r="P1352" s="89">
        <f t="shared" si="21"/>
        <v>0.97871545514184299</v>
      </c>
      <c r="Q1352" s="86">
        <v>43748</v>
      </c>
      <c r="R1352" s="90">
        <v>2471528.0839999998</v>
      </c>
      <c r="S1352" s="90">
        <v>1965954.7845234401</v>
      </c>
      <c r="T1352" s="3"/>
      <c r="U1352" s="91">
        <v>-2.9321033262021999E-3</v>
      </c>
      <c r="V1352" s="92">
        <v>0.879564277511236</v>
      </c>
      <c r="W1352" s="91">
        <v>1.6722225373087E-3</v>
      </c>
      <c r="X1352" s="92">
        <v>0.175731869603624</v>
      </c>
      <c r="Y1352" s="91">
        <v>-2.2014793448761299E-3</v>
      </c>
      <c r="Z1352" s="92">
        <v>17.930007974355199</v>
      </c>
      <c r="AA1352" s="91">
        <v>5.9137016360182298E-3</v>
      </c>
      <c r="AB1352" s="92">
        <v>21.489398524397998</v>
      </c>
      <c r="AC1352" s="91">
        <v>6.03883530075109E-2</v>
      </c>
      <c r="AD1352" s="92">
        <v>31.3870312531362</v>
      </c>
      <c r="AE1352" s="91"/>
      <c r="AF1352" s="93"/>
      <c r="AG1352" s="91">
        <v>-4.3010836498069702E-3</v>
      </c>
      <c r="AH1352" s="92">
        <v>-1.3363383171054</v>
      </c>
      <c r="AI1352" s="91">
        <v>4.2809683200175598E-3</v>
      </c>
      <c r="AJ1352" s="92">
        <v>14.911472511914299</v>
      </c>
      <c r="AK1352" s="91">
        <v>7.3000399999728002E-2</v>
      </c>
      <c r="AL1352" s="91">
        <v>3.1032223523652602E-2</v>
      </c>
      <c r="AM1352" s="92">
        <v>36.958707749494401</v>
      </c>
      <c r="AN1352" s="3"/>
      <c r="AO1352" s="94">
        <v>1.8549471042206299E-2</v>
      </c>
      <c r="AP1352" s="94">
        <v>-2.9896565421040602E-2</v>
      </c>
      <c r="AQ1352" s="94">
        <v>2.2349338671119798E-2</v>
      </c>
      <c r="AR1352" s="94">
        <v>-1.9895971985533799E-2</v>
      </c>
      <c r="AS1352" s="95">
        <v>6</v>
      </c>
      <c r="AT1352" s="95">
        <v>6</v>
      </c>
      <c r="AU1352" s="95">
        <v>7</v>
      </c>
      <c r="AV1352" s="96">
        <v>5</v>
      </c>
      <c r="AW1352" s="3"/>
      <c r="AX1352" s="97">
        <v>4.7134171899524499E-2</v>
      </c>
      <c r="AY1352" s="98">
        <v>-0.41136662704548099</v>
      </c>
      <c r="AZ1352" s="98">
        <v>0.57726437199289604</v>
      </c>
      <c r="BA1352" s="98">
        <v>-0.51236295481157901</v>
      </c>
      <c r="BB1352" s="89">
        <v>4.8444062648286502E-3</v>
      </c>
      <c r="BC1352" s="99">
        <v>-6.9881534428059204</v>
      </c>
      <c r="BD1352" s="86">
        <v>43748</v>
      </c>
      <c r="BE1352" s="86">
        <v>43783</v>
      </c>
      <c r="BF1352" s="95"/>
      <c r="BG1352" s="86"/>
      <c r="BH1352" s="3"/>
    </row>
    <row r="1353" spans="1:60" x14ac:dyDescent="0.25">
      <c r="A1353" s="3"/>
      <c r="B1353" s="81" t="s">
        <v>373</v>
      </c>
      <c r="C1353" s="81" t="s">
        <v>5886</v>
      </c>
      <c r="D1353" s="81" t="s">
        <v>892</v>
      </c>
      <c r="E1353" s="82" t="s">
        <v>1186</v>
      </c>
      <c r="F1353" s="82" t="s">
        <v>1106</v>
      </c>
      <c r="G1353" s="83" t="s">
        <v>1123</v>
      </c>
      <c r="H1353" s="84" t="s">
        <v>1135</v>
      </c>
      <c r="I1353" s="85" t="s">
        <v>3480</v>
      </c>
      <c r="J1353" s="85" t="s">
        <v>5887</v>
      </c>
      <c r="K1353" s="3"/>
      <c r="L1353" s="86">
        <v>44029</v>
      </c>
      <c r="M1353" s="87">
        <v>1075.29880000092</v>
      </c>
      <c r="N1353" s="88">
        <v>1075.29880000092</v>
      </c>
      <c r="O1353" s="88">
        <v>1096.57110000029</v>
      </c>
      <c r="P1353" s="89">
        <f t="shared" si="21"/>
        <v>0.98060107548031827</v>
      </c>
      <c r="Q1353" s="86">
        <v>43748</v>
      </c>
      <c r="R1353" s="90">
        <v>12997820.436000001</v>
      </c>
      <c r="S1353" s="90">
        <v>14198296.103406301</v>
      </c>
      <c r="T1353" s="3"/>
      <c r="U1353" s="91">
        <v>-2.92529970647593E-3</v>
      </c>
      <c r="V1353" s="92">
        <v>0.880244639483863</v>
      </c>
      <c r="W1353" s="91">
        <v>1.8781626113195699E-3</v>
      </c>
      <c r="X1353" s="92">
        <v>0.19632587700470999</v>
      </c>
      <c r="Y1353" s="91">
        <v>-9.5630690884718195E-4</v>
      </c>
      <c r="Z1353" s="92">
        <v>18.054525217943599</v>
      </c>
      <c r="AA1353" s="91">
        <v>8.4388977065827896E-3</v>
      </c>
      <c r="AB1353" s="92">
        <v>21.7419181314472</v>
      </c>
      <c r="AC1353" s="91">
        <v>6.5710707338439506E-2</v>
      </c>
      <c r="AD1353" s="92">
        <v>31.9192666862509</v>
      </c>
      <c r="AE1353" s="91"/>
      <c r="AF1353" s="93"/>
      <c r="AG1353" s="91">
        <v>-4.1850574980344399E-3</v>
      </c>
      <c r="AH1353" s="92">
        <v>-1.32473570192815</v>
      </c>
      <c r="AI1353" s="91">
        <v>5.6512181090511097E-3</v>
      </c>
      <c r="AJ1353" s="92">
        <v>15.0484974908177</v>
      </c>
      <c r="AK1353" s="91">
        <v>7.5298800000382499E-2</v>
      </c>
      <c r="AL1353" s="91">
        <v>3.2443341973703403E-2</v>
      </c>
      <c r="AM1353" s="92">
        <v>36.754579788714203</v>
      </c>
      <c r="AN1353" s="3"/>
      <c r="AO1353" s="94">
        <v>1.85564310177142E-2</v>
      </c>
      <c r="AP1353" s="94">
        <v>-2.9889935340179401E-2</v>
      </c>
      <c r="AQ1353" s="94">
        <v>2.2559428056411E-2</v>
      </c>
      <c r="AR1353" s="94">
        <v>-1.9687965292177999E-2</v>
      </c>
      <c r="AS1353" s="95">
        <v>6</v>
      </c>
      <c r="AT1353" s="95">
        <v>6</v>
      </c>
      <c r="AU1353" s="95">
        <v>7</v>
      </c>
      <c r="AV1353" s="96">
        <v>5</v>
      </c>
      <c r="AW1353" s="3"/>
      <c r="AX1353" s="97">
        <v>4.7138831008196602E-2</v>
      </c>
      <c r="AY1353" s="98">
        <v>-0.36203680451399101</v>
      </c>
      <c r="AZ1353" s="98">
        <v>0.58569069004715901</v>
      </c>
      <c r="BA1353" s="98">
        <v>-0.451423715615419</v>
      </c>
      <c r="BB1353" s="89">
        <v>4.8449235007092303E-3</v>
      </c>
      <c r="BC1353" s="99">
        <v>-6.9658684238893303</v>
      </c>
      <c r="BD1353" s="86">
        <v>43748</v>
      </c>
      <c r="BE1353" s="86">
        <v>43783</v>
      </c>
      <c r="BF1353" s="95"/>
      <c r="BG1353" s="86"/>
      <c r="BH1353" s="3"/>
    </row>
    <row r="1354" spans="1:60" x14ac:dyDescent="0.25">
      <c r="A1354" s="3"/>
      <c r="B1354" s="81" t="s">
        <v>374</v>
      </c>
      <c r="C1354" s="81" t="s">
        <v>5888</v>
      </c>
      <c r="D1354" s="81" t="s">
        <v>892</v>
      </c>
      <c r="E1354" s="82" t="s">
        <v>1172</v>
      </c>
      <c r="F1354" s="82" t="s">
        <v>1106</v>
      </c>
      <c r="G1354" s="83" t="s">
        <v>1123</v>
      </c>
      <c r="H1354" s="84" t="s">
        <v>1135</v>
      </c>
      <c r="I1354" s="85" t="s">
        <v>3480</v>
      </c>
      <c r="J1354" s="85" t="s">
        <v>5889</v>
      </c>
      <c r="K1354" s="3"/>
      <c r="L1354" s="86">
        <v>44029</v>
      </c>
      <c r="M1354" s="87">
        <v>992.68539999984205</v>
      </c>
      <c r="N1354" s="88">
        <v>992.68539999984205</v>
      </c>
      <c r="O1354" s="88">
        <v>1041.62480000034</v>
      </c>
      <c r="P1354" s="89">
        <f t="shared" si="21"/>
        <v>0.95301628763016977</v>
      </c>
      <c r="Q1354" s="86">
        <v>43763</v>
      </c>
      <c r="R1354" s="90">
        <v>112.95399999999999</v>
      </c>
      <c r="S1354" s="90">
        <v>17973.932187011698</v>
      </c>
      <c r="T1354" s="3"/>
      <c r="U1354" s="91">
        <v>-2.94550721264386E-3</v>
      </c>
      <c r="V1354" s="92">
        <v>0.87822388886706904</v>
      </c>
      <c r="W1354" s="91">
        <v>1.2703924712695899E-3</v>
      </c>
      <c r="X1354" s="92">
        <v>0.135548862999713</v>
      </c>
      <c r="Y1354" s="91">
        <v>-3.04943174633081E-2</v>
      </c>
      <c r="Z1354" s="92">
        <v>15.1007241625048</v>
      </c>
      <c r="AA1354" s="91">
        <v>-4.6983712370129098E-2</v>
      </c>
      <c r="AB1354" s="92">
        <v>16.199657123797799</v>
      </c>
      <c r="AC1354" s="91"/>
      <c r="AD1354" s="92"/>
      <c r="AE1354" s="91"/>
      <c r="AF1354" s="93"/>
      <c r="AG1354" s="91">
        <v>-4.5272763745742902E-3</v>
      </c>
      <c r="AH1354" s="92">
        <v>-1.35895758958213</v>
      </c>
      <c r="AI1354" s="91">
        <v>-2.4417344418907298E-2</v>
      </c>
      <c r="AJ1354" s="92">
        <v>12.0416412380146</v>
      </c>
      <c r="AK1354" s="91">
        <v>-7.7580329352713298E-3</v>
      </c>
      <c r="AL1354" s="91">
        <v>-4.1760052290555896E-3</v>
      </c>
      <c r="AM1354" s="92">
        <v>23.8211489824462</v>
      </c>
      <c r="AN1354" s="3"/>
      <c r="AO1354" s="94">
        <v>1.8535862189310099E-2</v>
      </c>
      <c r="AP1354" s="94">
        <v>-2.9909517236774302E-2</v>
      </c>
      <c r="AQ1354" s="94">
        <v>8.3315414140088303E-3</v>
      </c>
      <c r="AR1354" s="94">
        <v>-1.9739331996788699E-2</v>
      </c>
      <c r="AS1354" s="95">
        <v>3</v>
      </c>
      <c r="AT1354" s="95">
        <v>5</v>
      </c>
      <c r="AU1354" s="95">
        <v>7</v>
      </c>
      <c r="AV1354" s="96">
        <v>5</v>
      </c>
      <c r="AW1354" s="3"/>
      <c r="AX1354" s="97">
        <v>4.2939137494249699E-2</v>
      </c>
      <c r="AY1354" s="98">
        <v>-1.6451682337028599</v>
      </c>
      <c r="AZ1354" s="98">
        <v>0.39451829968811603</v>
      </c>
      <c r="BA1354" s="98">
        <v>-1.9663104785468</v>
      </c>
      <c r="BB1354" s="89">
        <v>4.4086065714100198E-3</v>
      </c>
      <c r="BC1354" s="99">
        <v>-5.0784313123731399</v>
      </c>
      <c r="BD1354" s="86">
        <v>43664</v>
      </c>
      <c r="BE1354" s="86">
        <v>43783</v>
      </c>
      <c r="BF1354" s="95"/>
      <c r="BG1354" s="86"/>
      <c r="BH1354" s="3"/>
    </row>
    <row r="1355" spans="1:60" x14ac:dyDescent="0.25">
      <c r="A1355" s="3"/>
      <c r="B1355" s="81" t="s">
        <v>2242</v>
      </c>
      <c r="C1355" s="81" t="s">
        <v>5890</v>
      </c>
      <c r="D1355" s="81" t="s">
        <v>892</v>
      </c>
      <c r="E1355" s="82" t="s">
        <v>1166</v>
      </c>
      <c r="F1355" s="82" t="s">
        <v>1106</v>
      </c>
      <c r="G1355" s="83" t="s">
        <v>1123</v>
      </c>
      <c r="H1355" s="84" t="s">
        <v>1135</v>
      </c>
      <c r="I1355" s="85" t="s">
        <v>3480</v>
      </c>
      <c r="J1355" s="85" t="s">
        <v>5891</v>
      </c>
      <c r="K1355" s="3"/>
      <c r="L1355" s="86">
        <v>44029</v>
      </c>
      <c r="M1355" s="87">
        <v>1067.27889999934</v>
      </c>
      <c r="N1355" s="88">
        <v>1067.27889999934</v>
      </c>
      <c r="O1355" s="88">
        <v>1067.27889999934</v>
      </c>
      <c r="P1355" s="89">
        <f t="shared" si="21"/>
        <v>1</v>
      </c>
      <c r="Q1355" s="86">
        <v>44029</v>
      </c>
      <c r="R1355" s="90">
        <v>0</v>
      </c>
      <c r="S1355" s="90">
        <v>63525.291912231398</v>
      </c>
      <c r="T1355" s="3"/>
      <c r="U1355" s="91">
        <v>0</v>
      </c>
      <c r="V1355" s="92">
        <v>1.17277461013146</v>
      </c>
      <c r="W1355" s="91">
        <v>0</v>
      </c>
      <c r="X1355" s="92">
        <v>8.5096158727537806E-3</v>
      </c>
      <c r="Y1355" s="91">
        <v>0</v>
      </c>
      <c r="Z1355" s="92">
        <v>18.1501559088356</v>
      </c>
      <c r="AA1355" s="91">
        <v>1.55814378140349E-2</v>
      </c>
      <c r="AB1355" s="92">
        <v>22.456172142206899</v>
      </c>
      <c r="AC1355" s="91"/>
      <c r="AD1355" s="92"/>
      <c r="AE1355" s="91"/>
      <c r="AF1355" s="93"/>
      <c r="AG1355" s="91">
        <v>0</v>
      </c>
      <c r="AH1355" s="92">
        <v>-0.90622995212470403</v>
      </c>
      <c r="AI1355" s="91">
        <v>0</v>
      </c>
      <c r="AJ1355" s="92">
        <v>14.483375679905301</v>
      </c>
      <c r="AK1355" s="91">
        <v>6.63973093433015E-2</v>
      </c>
      <c r="AL1355" s="91">
        <v>3.5145206986271701E-2</v>
      </c>
      <c r="AM1355" s="92">
        <v>31.236683210328898</v>
      </c>
      <c r="AN1355" s="3"/>
      <c r="AO1355" s="94">
        <v>2.6822834624908899E-3</v>
      </c>
      <c r="AP1355" s="94">
        <v>0</v>
      </c>
      <c r="AQ1355" s="94">
        <v>6.4017582808446596E-3</v>
      </c>
      <c r="AR1355" s="94">
        <v>0</v>
      </c>
      <c r="AS1355" s="95">
        <v>1</v>
      </c>
      <c r="AT1355" s="95">
        <v>0</v>
      </c>
      <c r="AU1355" s="95">
        <v>7</v>
      </c>
      <c r="AV1355" s="96">
        <v>5</v>
      </c>
      <c r="AW1355" s="3"/>
      <c r="AX1355" s="97">
        <v>4.2708066365867098E-3</v>
      </c>
      <c r="AY1355" s="98">
        <v>-3.0479374744391001</v>
      </c>
      <c r="AZ1355" s="98">
        <v>0.60148001798279405</v>
      </c>
      <c r="BA1355" s="98">
        <v>-7.6819024154465296</v>
      </c>
      <c r="BB1355" s="89">
        <v>4.4160521947617299E-4</v>
      </c>
      <c r="BC1355" s="99">
        <v>0</v>
      </c>
      <c r="BD1355" s="86">
        <v>43689</v>
      </c>
      <c r="BE1355" s="86"/>
      <c r="BF1355" s="95"/>
      <c r="BG1355" s="86"/>
      <c r="BH1355" s="3"/>
    </row>
    <row r="1356" spans="1:60" x14ac:dyDescent="0.25">
      <c r="A1356" s="3"/>
      <c r="B1356" s="81" t="s">
        <v>2243</v>
      </c>
      <c r="C1356" s="81" t="s">
        <v>5892</v>
      </c>
      <c r="D1356" s="81" t="s">
        <v>892</v>
      </c>
      <c r="E1356" s="82" t="s">
        <v>1197</v>
      </c>
      <c r="F1356" s="82" t="s">
        <v>1106</v>
      </c>
      <c r="G1356" s="83" t="s">
        <v>1123</v>
      </c>
      <c r="H1356" s="84" t="s">
        <v>1135</v>
      </c>
      <c r="I1356" s="85" t="s">
        <v>3480</v>
      </c>
      <c r="J1356" s="85" t="s">
        <v>5893</v>
      </c>
      <c r="K1356" s="3"/>
      <c r="L1356" s="86">
        <v>44029</v>
      </c>
      <c r="M1356" s="87">
        <v>1061.4799000006201</v>
      </c>
      <c r="N1356" s="88">
        <v>1061.4799000006201</v>
      </c>
      <c r="O1356" s="88">
        <v>1087.8057000003801</v>
      </c>
      <c r="P1356" s="89">
        <f t="shared" si="21"/>
        <v>0.97579917075287359</v>
      </c>
      <c r="Q1356" s="86">
        <v>43748</v>
      </c>
      <c r="R1356" s="90">
        <v>28333531.877</v>
      </c>
      <c r="S1356" s="90">
        <v>30081909.825874999</v>
      </c>
      <c r="T1356" s="3"/>
      <c r="U1356" s="91">
        <v>-2.9427600338749501E-3</v>
      </c>
      <c r="V1356" s="92">
        <v>0.87849860674395996</v>
      </c>
      <c r="W1356" s="91">
        <v>1.35296053667844E-3</v>
      </c>
      <c r="X1356" s="92">
        <v>0.14380566954059801</v>
      </c>
      <c r="Y1356" s="91">
        <v>-4.1280448185716497E-3</v>
      </c>
      <c r="Z1356" s="92">
        <v>17.737351426971099</v>
      </c>
      <c r="AA1356" s="91">
        <v>2.0116129835514602E-3</v>
      </c>
      <c r="AB1356" s="92">
        <v>21.099189659143999</v>
      </c>
      <c r="AC1356" s="91">
        <v>5.2188861913236899E-2</v>
      </c>
      <c r="AD1356" s="92">
        <v>30.567082143708799</v>
      </c>
      <c r="AE1356" s="91"/>
      <c r="AF1356" s="93"/>
      <c r="AG1356" s="91">
        <v>-4.4809055061705303E-3</v>
      </c>
      <c r="AH1356" s="92">
        <v>-1.35432050274176</v>
      </c>
      <c r="AI1356" s="91">
        <v>2.1608942915918301E-3</v>
      </c>
      <c r="AJ1356" s="92">
        <v>14.6994651090645</v>
      </c>
      <c r="AK1356" s="91">
        <v>6.1479900001359097E-2</v>
      </c>
      <c r="AL1356" s="91">
        <v>2.5678877555037598E-2</v>
      </c>
      <c r="AM1356" s="92">
        <v>34.880753633042303</v>
      </c>
      <c r="AN1356" s="3"/>
      <c r="AO1356" s="94">
        <v>1.85386334069335E-2</v>
      </c>
      <c r="AP1356" s="94">
        <v>-2.9906879281952601E-2</v>
      </c>
      <c r="AQ1356" s="94">
        <v>2.2023513138265099E-2</v>
      </c>
      <c r="AR1356" s="94">
        <v>-2.0218586050759799E-2</v>
      </c>
      <c r="AS1356" s="95">
        <v>6</v>
      </c>
      <c r="AT1356" s="95">
        <v>6</v>
      </c>
      <c r="AU1356" s="95">
        <v>7</v>
      </c>
      <c r="AV1356" s="96">
        <v>5</v>
      </c>
      <c r="AW1356" s="3"/>
      <c r="AX1356" s="97">
        <v>4.7127207437806601E-2</v>
      </c>
      <c r="AY1356" s="98">
        <v>-0.48761278356960203</v>
      </c>
      <c r="AZ1356" s="98">
        <v>0.56424122555199596</v>
      </c>
      <c r="BA1356" s="98">
        <v>-0.60627874357396605</v>
      </c>
      <c r="BB1356" s="89">
        <v>4.8436311982413801E-3</v>
      </c>
      <c r="BC1356" s="99">
        <v>-7.0227155456377703</v>
      </c>
      <c r="BD1356" s="86">
        <v>43748</v>
      </c>
      <c r="BE1356" s="86">
        <v>43783</v>
      </c>
      <c r="BF1356" s="95"/>
      <c r="BG1356" s="86"/>
      <c r="BH1356" s="3"/>
    </row>
    <row r="1357" spans="1:60" x14ac:dyDescent="0.25">
      <c r="A1357" s="3"/>
      <c r="B1357" s="81" t="s">
        <v>2244</v>
      </c>
      <c r="C1357" s="81" t="s">
        <v>5894</v>
      </c>
      <c r="D1357" s="81" t="s">
        <v>892</v>
      </c>
      <c r="E1357" s="82" t="s">
        <v>1198</v>
      </c>
      <c r="F1357" s="82" t="s">
        <v>1106</v>
      </c>
      <c r="G1357" s="83" t="s">
        <v>1123</v>
      </c>
      <c r="H1357" s="84" t="s">
        <v>1135</v>
      </c>
      <c r="I1357" s="85" t="s">
        <v>3480</v>
      </c>
      <c r="J1357" s="85" t="s">
        <v>5895</v>
      </c>
      <c r="K1357" s="3"/>
      <c r="L1357" s="86">
        <v>44029</v>
      </c>
      <c r="M1357" s="87">
        <v>1072.7652000002599</v>
      </c>
      <c r="N1357" s="88">
        <v>1072.7652000002599</v>
      </c>
      <c r="O1357" s="88">
        <v>1093.8445999994899</v>
      </c>
      <c r="P1357" s="89">
        <f t="shared" si="21"/>
        <v>0.98072907248503138</v>
      </c>
      <c r="Q1357" s="86">
        <v>43748</v>
      </c>
      <c r="R1357" s="90">
        <v>2549178.2420000001</v>
      </c>
      <c r="S1357" s="90">
        <v>1808260.72572852</v>
      </c>
      <c r="T1357" s="3"/>
      <c r="U1357" s="91">
        <v>-2.9248671899040298E-3</v>
      </c>
      <c r="V1357" s="92">
        <v>0.88028789114105199</v>
      </c>
      <c r="W1357" s="91">
        <v>1.8918700588983501E-3</v>
      </c>
      <c r="X1357" s="92">
        <v>0.19769662176258901</v>
      </c>
      <c r="Y1357" s="91">
        <v>-8.7193702074728197E-4</v>
      </c>
      <c r="Z1357" s="92">
        <v>18.062962206749901</v>
      </c>
      <c r="AA1357" s="91">
        <v>8.6104163838172099E-3</v>
      </c>
      <c r="AB1357" s="92">
        <v>21.759069999185201</v>
      </c>
      <c r="AC1357" s="91">
        <v>6.6073986623450806E-2</v>
      </c>
      <c r="AD1357" s="92">
        <v>31.955594614730199</v>
      </c>
      <c r="AE1357" s="91"/>
      <c r="AF1357" s="93"/>
      <c r="AG1357" s="91">
        <v>-4.1773368175199704E-3</v>
      </c>
      <c r="AH1357" s="92">
        <v>-1.3239636338767</v>
      </c>
      <c r="AI1357" s="91">
        <v>5.7439329266344404E-3</v>
      </c>
      <c r="AJ1357" s="92">
        <v>15.057768972576</v>
      </c>
      <c r="AK1357" s="91">
        <v>7.2765200000503696E-2</v>
      </c>
      <c r="AL1357" s="91">
        <v>3.23473818352795E-2</v>
      </c>
      <c r="AM1357" s="92">
        <v>34.039591440057798</v>
      </c>
      <c r="AN1357" s="3"/>
      <c r="AO1357" s="94">
        <v>1.8556885201178399E-2</v>
      </c>
      <c r="AP1357" s="94">
        <v>-2.9889420601648502E-2</v>
      </c>
      <c r="AQ1357" s="94">
        <v>2.25737829296122E-2</v>
      </c>
      <c r="AR1357" s="94">
        <v>-1.9673893752951699E-2</v>
      </c>
      <c r="AS1357" s="95">
        <v>6</v>
      </c>
      <c r="AT1357" s="95">
        <v>6</v>
      </c>
      <c r="AU1357" s="95">
        <v>7</v>
      </c>
      <c r="AV1357" s="96">
        <v>5</v>
      </c>
      <c r="AW1357" s="3"/>
      <c r="AX1357" s="97">
        <v>4.7139094856393102E-2</v>
      </c>
      <c r="AY1357" s="98">
        <v>-0.358687762483896</v>
      </c>
      <c r="AZ1357" s="98">
        <v>0.58626300653486396</v>
      </c>
      <c r="BA1357" s="98">
        <v>-0.44728164356547501</v>
      </c>
      <c r="BB1357" s="89">
        <v>4.8449533489019802E-3</v>
      </c>
      <c r="BC1357" s="99">
        <v>-6.9643530716566602</v>
      </c>
      <c r="BD1357" s="86">
        <v>43748</v>
      </c>
      <c r="BE1357" s="86">
        <v>43783</v>
      </c>
      <c r="BF1357" s="95"/>
      <c r="BG1357" s="86"/>
      <c r="BH1357" s="3"/>
    </row>
    <row r="1358" spans="1:60" x14ac:dyDescent="0.25">
      <c r="A1358" s="3"/>
      <c r="B1358" s="81" t="s">
        <v>2245</v>
      </c>
      <c r="C1358" s="81" t="s">
        <v>5896</v>
      </c>
      <c r="D1358" s="81" t="s">
        <v>892</v>
      </c>
      <c r="E1358" s="82" t="s">
        <v>1199</v>
      </c>
      <c r="F1358" s="82" t="s">
        <v>1106</v>
      </c>
      <c r="G1358" s="83" t="s">
        <v>1123</v>
      </c>
      <c r="H1358" s="84" t="s">
        <v>1135</v>
      </c>
      <c r="I1358" s="85" t="s">
        <v>3480</v>
      </c>
      <c r="J1358" s="85" t="s">
        <v>5897</v>
      </c>
      <c r="K1358" s="3"/>
      <c r="L1358" s="86">
        <v>44029</v>
      </c>
      <c r="M1358" s="87">
        <v>1075.59449999966</v>
      </c>
      <c r="N1358" s="88">
        <v>1075.59449999966</v>
      </c>
      <c r="O1358" s="88">
        <v>1096.45160000026</v>
      </c>
      <c r="P1358" s="89">
        <f t="shared" si="21"/>
        <v>0.98097763731605203</v>
      </c>
      <c r="Q1358" s="86">
        <v>43748</v>
      </c>
      <c r="R1358" s="90">
        <v>3910905.5460000001</v>
      </c>
      <c r="S1358" s="90">
        <v>3914075.26675781</v>
      </c>
      <c r="T1358" s="3"/>
      <c r="U1358" s="91">
        <v>-2.9239432697067999E-3</v>
      </c>
      <c r="V1358" s="92">
        <v>0.88038028316077499</v>
      </c>
      <c r="W1358" s="91">
        <v>1.91908167289512E-3</v>
      </c>
      <c r="X1358" s="92">
        <v>0.20041778316226599</v>
      </c>
      <c r="Y1358" s="91">
        <v>-7.0831524317327399E-4</v>
      </c>
      <c r="Z1358" s="92">
        <v>18.079324384511001</v>
      </c>
      <c r="AA1358" s="91">
        <v>8.9433965404168703E-3</v>
      </c>
      <c r="AB1358" s="92">
        <v>21.792368014837798</v>
      </c>
      <c r="AC1358" s="91">
        <v>6.6777900683519006E-2</v>
      </c>
      <c r="AD1358" s="92">
        <v>32.025986020744298</v>
      </c>
      <c r="AE1358" s="91"/>
      <c r="AF1358" s="93"/>
      <c r="AG1358" s="91">
        <v>-4.1620609545134401E-3</v>
      </c>
      <c r="AH1358" s="92">
        <v>-1.3224360475760499</v>
      </c>
      <c r="AI1358" s="91">
        <v>5.9243787145533099E-3</v>
      </c>
      <c r="AJ1358" s="92">
        <v>15.0758135513606</v>
      </c>
      <c r="AK1358" s="91">
        <v>7.5594500000079307E-2</v>
      </c>
      <c r="AL1358" s="91">
        <v>3.3036873510354801E-2</v>
      </c>
      <c r="AM1358" s="92">
        <v>37.071864316763801</v>
      </c>
      <c r="AN1358" s="3"/>
      <c r="AO1358" s="94">
        <v>1.8557856541519899E-2</v>
      </c>
      <c r="AP1358" s="94">
        <v>-2.9888566677073E-2</v>
      </c>
      <c r="AQ1358" s="94">
        <v>2.2601280134040301E-2</v>
      </c>
      <c r="AR1358" s="94">
        <v>-1.9646272107820599E-2</v>
      </c>
      <c r="AS1358" s="95">
        <v>6</v>
      </c>
      <c r="AT1358" s="95">
        <v>6</v>
      </c>
      <c r="AU1358" s="95">
        <v>7</v>
      </c>
      <c r="AV1358" s="96">
        <v>5</v>
      </c>
      <c r="AW1358" s="3"/>
      <c r="AX1358" s="97">
        <v>4.7139787473643099E-2</v>
      </c>
      <c r="AY1358" s="98">
        <v>-0.35218796635581401</v>
      </c>
      <c r="AZ1358" s="98">
        <v>0.58737325213951397</v>
      </c>
      <c r="BA1358" s="98">
        <v>-0.43924085516209699</v>
      </c>
      <c r="BB1358" s="89">
        <v>4.8450296613646096E-3</v>
      </c>
      <c r="BC1358" s="99">
        <v>-6.9614016706254898</v>
      </c>
      <c r="BD1358" s="86">
        <v>43748</v>
      </c>
      <c r="BE1358" s="86">
        <v>43783</v>
      </c>
      <c r="BF1358" s="95"/>
      <c r="BG1358" s="86"/>
      <c r="BH1358" s="3"/>
    </row>
    <row r="1359" spans="1:60" x14ac:dyDescent="0.25">
      <c r="A1359" s="3"/>
      <c r="B1359" s="81" t="s">
        <v>375</v>
      </c>
      <c r="C1359" s="81" t="s">
        <v>5898</v>
      </c>
      <c r="D1359" s="81" t="s">
        <v>892</v>
      </c>
      <c r="E1359" s="82" t="s">
        <v>1178</v>
      </c>
      <c r="F1359" s="82" t="s">
        <v>1106</v>
      </c>
      <c r="G1359" s="83" t="s">
        <v>1123</v>
      </c>
      <c r="H1359" s="84" t="s">
        <v>1135</v>
      </c>
      <c r="I1359" s="85" t="s">
        <v>3480</v>
      </c>
      <c r="J1359" s="85" t="s">
        <v>5899</v>
      </c>
      <c r="K1359" s="3"/>
      <c r="L1359" s="86">
        <v>44029</v>
      </c>
      <c r="M1359" s="87">
        <v>1082.1728000007599</v>
      </c>
      <c r="N1359" s="88">
        <v>1082.1728000007599</v>
      </c>
      <c r="O1359" s="88">
        <v>1096.3825000003001</v>
      </c>
      <c r="P1359" s="89">
        <f t="shared" si="21"/>
        <v>0.98703946843411283</v>
      </c>
      <c r="Q1359" s="86">
        <v>43748</v>
      </c>
      <c r="R1359" s="90">
        <v>20401019.846000001</v>
      </c>
      <c r="S1359" s="90">
        <v>18346888.1409375</v>
      </c>
      <c r="T1359" s="3"/>
      <c r="U1359" s="91">
        <v>-2.9020867059443801E-3</v>
      </c>
      <c r="V1359" s="92">
        <v>0.88256593953701701</v>
      </c>
      <c r="W1359" s="91">
        <v>2.5781228287087301E-3</v>
      </c>
      <c r="X1359" s="92">
        <v>0.26632189874362699</v>
      </c>
      <c r="Y1359" s="91">
        <v>3.2871412859094601E-3</v>
      </c>
      <c r="Z1359" s="92">
        <v>18.478870037419298</v>
      </c>
      <c r="AA1359" s="91">
        <v>1.70710962047451E-2</v>
      </c>
      <c r="AB1359" s="92">
        <v>22.605137981270701</v>
      </c>
      <c r="AC1359" s="91"/>
      <c r="AD1359" s="92"/>
      <c r="AE1359" s="91"/>
      <c r="AF1359" s="93"/>
      <c r="AG1359" s="91">
        <v>-3.79088177760423E-3</v>
      </c>
      <c r="AH1359" s="92">
        <v>-1.2853181298851299</v>
      </c>
      <c r="AI1359" s="91">
        <v>1.03225971488428E-2</v>
      </c>
      <c r="AJ1359" s="92">
        <v>15.515635394796799</v>
      </c>
      <c r="AK1359" s="91">
        <v>8.2172800000989796E-2</v>
      </c>
      <c r="AL1359" s="91">
        <v>3.9088865598387201E-2</v>
      </c>
      <c r="AM1359" s="92">
        <v>34.337111542234197</v>
      </c>
      <c r="AN1359" s="3"/>
      <c r="AO1359" s="94">
        <v>1.8580156103780599E-2</v>
      </c>
      <c r="AP1359" s="94">
        <v>-2.9867325915802202E-2</v>
      </c>
      <c r="AQ1359" s="94">
        <v>2.3274271670743502E-2</v>
      </c>
      <c r="AR1359" s="94">
        <v>-1.89798770134075E-2</v>
      </c>
      <c r="AS1359" s="95">
        <v>6</v>
      </c>
      <c r="AT1359" s="95">
        <v>6</v>
      </c>
      <c r="AU1359" s="95">
        <v>7</v>
      </c>
      <c r="AV1359" s="96">
        <v>5</v>
      </c>
      <c r="AW1359" s="3"/>
      <c r="AX1359" s="97">
        <v>4.71559059678111E-2</v>
      </c>
      <c r="AY1359" s="98">
        <v>-0.19351528413517399</v>
      </c>
      <c r="AZ1359" s="98">
        <v>0.61448798978653896</v>
      </c>
      <c r="BA1359" s="98">
        <v>-0.24220311253816401</v>
      </c>
      <c r="BB1359" s="89">
        <v>4.8468106578366098E-3</v>
      </c>
      <c r="BC1359" s="99">
        <v>-6.8899950519698896</v>
      </c>
      <c r="BD1359" s="86">
        <v>43748</v>
      </c>
      <c r="BE1359" s="86">
        <v>43783</v>
      </c>
      <c r="BF1359" s="95"/>
      <c r="BG1359" s="86"/>
      <c r="BH1359" s="3"/>
    </row>
    <row r="1360" spans="1:60" x14ac:dyDescent="0.25">
      <c r="A1360" s="3"/>
      <c r="B1360" s="81" t="s">
        <v>376</v>
      </c>
      <c r="C1360" s="81" t="s">
        <v>5900</v>
      </c>
      <c r="D1360" s="81" t="s">
        <v>892</v>
      </c>
      <c r="E1360" s="82" t="s">
        <v>1200</v>
      </c>
      <c r="F1360" s="82" t="s">
        <v>1106</v>
      </c>
      <c r="G1360" s="83" t="s">
        <v>1123</v>
      </c>
      <c r="H1360" s="84" t="s">
        <v>1135</v>
      </c>
      <c r="I1360" s="85" t="s">
        <v>3480</v>
      </c>
      <c r="J1360" s="85" t="s">
        <v>1096</v>
      </c>
      <c r="K1360" s="3"/>
      <c r="L1360" s="86">
        <v>44029</v>
      </c>
      <c r="M1360" s="87">
        <v>1075.29880000092</v>
      </c>
      <c r="N1360" s="88">
        <v>1075.29880000092</v>
      </c>
      <c r="O1360" s="88">
        <v>1096.57110000029</v>
      </c>
      <c r="P1360" s="89">
        <f t="shared" si="21"/>
        <v>0.98060107548031827</v>
      </c>
      <c r="Q1360" s="86">
        <v>43748</v>
      </c>
      <c r="R1360" s="90">
        <v>30654.179</v>
      </c>
      <c r="S1360" s="90">
        <v>30017.689916015599</v>
      </c>
      <c r="T1360" s="3"/>
      <c r="U1360" s="91">
        <v>-2.92529970647593E-3</v>
      </c>
      <c r="V1360" s="92">
        <v>0.880244639483863</v>
      </c>
      <c r="W1360" s="91">
        <v>1.8781626113195699E-3</v>
      </c>
      <c r="X1360" s="92">
        <v>0.19632587700470999</v>
      </c>
      <c r="Y1360" s="91">
        <v>-9.5630690884718195E-4</v>
      </c>
      <c r="Z1360" s="92">
        <v>18.054525217943599</v>
      </c>
      <c r="AA1360" s="91">
        <v>8.4388977065827896E-3</v>
      </c>
      <c r="AB1360" s="92">
        <v>21.7419181314472</v>
      </c>
      <c r="AC1360" s="91">
        <v>6.5710707338439506E-2</v>
      </c>
      <c r="AD1360" s="92">
        <v>31.9192666862509</v>
      </c>
      <c r="AE1360" s="91"/>
      <c r="AF1360" s="93"/>
      <c r="AG1360" s="91">
        <v>-4.1850574980344399E-3</v>
      </c>
      <c r="AH1360" s="92">
        <v>-1.32473570192815</v>
      </c>
      <c r="AI1360" s="91">
        <v>5.6512181090511097E-3</v>
      </c>
      <c r="AJ1360" s="92">
        <v>15.0484974908177</v>
      </c>
      <c r="AK1360" s="91">
        <v>7.5298800000382499E-2</v>
      </c>
      <c r="AL1360" s="91">
        <v>3.2443341973703403E-2</v>
      </c>
      <c r="AM1360" s="92">
        <v>36.754579788714203</v>
      </c>
      <c r="AN1360" s="3"/>
      <c r="AO1360" s="94">
        <v>1.85564310177142E-2</v>
      </c>
      <c r="AP1360" s="94">
        <v>-2.9889935340179401E-2</v>
      </c>
      <c r="AQ1360" s="94">
        <v>2.2559428056411E-2</v>
      </c>
      <c r="AR1360" s="94">
        <v>-1.9687965292177999E-2</v>
      </c>
      <c r="AS1360" s="95">
        <v>6</v>
      </c>
      <c r="AT1360" s="95">
        <v>6</v>
      </c>
      <c r="AU1360" s="95">
        <v>7</v>
      </c>
      <c r="AV1360" s="96">
        <v>5</v>
      </c>
      <c r="AW1360" s="3"/>
      <c r="AX1360" s="97">
        <v>4.7138831008196602E-2</v>
      </c>
      <c r="AY1360" s="98">
        <v>-0.36203680451399101</v>
      </c>
      <c r="AZ1360" s="98">
        <v>0.58569069004715901</v>
      </c>
      <c r="BA1360" s="98">
        <v>-0.451423715615419</v>
      </c>
      <c r="BB1360" s="89">
        <v>4.8449235007092303E-3</v>
      </c>
      <c r="BC1360" s="99">
        <v>-6.9658684238893303</v>
      </c>
      <c r="BD1360" s="86">
        <v>43748</v>
      </c>
      <c r="BE1360" s="86">
        <v>43783</v>
      </c>
      <c r="BF1360" s="95"/>
      <c r="BG1360" s="86"/>
      <c r="BH1360" s="3"/>
    </row>
    <row r="1361" spans="1:60" x14ac:dyDescent="0.25">
      <c r="A1361" s="3"/>
      <c r="B1361" s="81" t="s">
        <v>377</v>
      </c>
      <c r="C1361" s="81" t="s">
        <v>5901</v>
      </c>
      <c r="D1361" s="81" t="s">
        <v>892</v>
      </c>
      <c r="E1361" s="82" t="s">
        <v>1201</v>
      </c>
      <c r="F1361" s="82" t="s">
        <v>1106</v>
      </c>
      <c r="G1361" s="83" t="s">
        <v>1123</v>
      </c>
      <c r="H1361" s="84" t="s">
        <v>1135</v>
      </c>
      <c r="I1361" s="85" t="s">
        <v>3480</v>
      </c>
      <c r="J1361" s="85" t="s">
        <v>1096</v>
      </c>
      <c r="K1361" s="3"/>
      <c r="L1361" s="86">
        <v>44029</v>
      </c>
      <c r="M1361" s="87">
        <v>1060.6135000009101</v>
      </c>
      <c r="N1361" s="88">
        <v>1060.6135000009101</v>
      </c>
      <c r="O1361" s="88">
        <v>1080.7633999995901</v>
      </c>
      <c r="P1361" s="89">
        <f t="shared" si="21"/>
        <v>0.98135586382857931</v>
      </c>
      <c r="Q1361" s="86">
        <v>43748</v>
      </c>
      <c r="R1361" s="90">
        <v>312152.53700000001</v>
      </c>
      <c r="S1361" s="90">
        <v>299227.25075195299</v>
      </c>
      <c r="T1361" s="3"/>
      <c r="U1361" s="91">
        <v>-2.9225672897155199E-3</v>
      </c>
      <c r="V1361" s="92">
        <v>0.88051788115990304</v>
      </c>
      <c r="W1361" s="91">
        <v>1.9602499123720901E-3</v>
      </c>
      <c r="X1361" s="92">
        <v>0.20453460710996299</v>
      </c>
      <c r="Y1361" s="91">
        <v>-4.5839227641408797E-4</v>
      </c>
      <c r="Z1361" s="92">
        <v>18.104316681186901</v>
      </c>
      <c r="AA1361" s="91">
        <v>9.4499338829336903E-3</v>
      </c>
      <c r="AB1361" s="92">
        <v>21.8430217490823</v>
      </c>
      <c r="AC1361" s="91"/>
      <c r="AD1361" s="92"/>
      <c r="AE1361" s="91"/>
      <c r="AF1361" s="93"/>
      <c r="AG1361" s="91">
        <v>-4.1387900746485701E-3</v>
      </c>
      <c r="AH1361" s="92">
        <v>-1.3201089595895601</v>
      </c>
      <c r="AI1361" s="91">
        <v>6.1992507216928096E-3</v>
      </c>
      <c r="AJ1361" s="92">
        <v>15.103300752074601</v>
      </c>
      <c r="AK1361" s="91">
        <v>5.8700956722532303E-2</v>
      </c>
      <c r="AL1361" s="91">
        <v>3.11243191390531E-2</v>
      </c>
      <c r="AM1361" s="92">
        <v>30.467047948244701</v>
      </c>
      <c r="AN1361" s="3"/>
      <c r="AO1361" s="94">
        <v>1.85592230518523E-2</v>
      </c>
      <c r="AP1361" s="94">
        <v>-2.98872621642658E-2</v>
      </c>
      <c r="AQ1361" s="94">
        <v>2.2643695816441298E-2</v>
      </c>
      <c r="AR1361" s="94">
        <v>-1.96043701389499E-2</v>
      </c>
      <c r="AS1361" s="95">
        <v>6</v>
      </c>
      <c r="AT1361" s="95">
        <v>6</v>
      </c>
      <c r="AU1361" s="95">
        <v>7</v>
      </c>
      <c r="AV1361" s="96">
        <v>5</v>
      </c>
      <c r="AW1361" s="3"/>
      <c r="AX1361" s="97">
        <v>4.7140731093022602E-2</v>
      </c>
      <c r="AY1361" s="98">
        <v>-0.34229425745479602</v>
      </c>
      <c r="AZ1361" s="98">
        <v>0.58906386170747305</v>
      </c>
      <c r="BA1361" s="98">
        <v>-0.42699627296133302</v>
      </c>
      <c r="BB1361" s="89">
        <v>4.8451342446151104E-3</v>
      </c>
      <c r="BC1361" s="99">
        <v>-6.9569250771601201</v>
      </c>
      <c r="BD1361" s="86">
        <v>43748</v>
      </c>
      <c r="BE1361" s="86">
        <v>43783</v>
      </c>
      <c r="BF1361" s="95"/>
      <c r="BG1361" s="86"/>
      <c r="BH1361" s="3"/>
    </row>
    <row r="1362" spans="1:60" x14ac:dyDescent="0.25">
      <c r="A1362" s="3"/>
      <c r="B1362" s="81" t="s">
        <v>378</v>
      </c>
      <c r="C1362" s="81" t="s">
        <v>5902</v>
      </c>
      <c r="D1362" s="81" t="s">
        <v>892</v>
      </c>
      <c r="E1362" s="82" t="s">
        <v>1202</v>
      </c>
      <c r="F1362" s="82" t="s">
        <v>1106</v>
      </c>
      <c r="G1362" s="83" t="s">
        <v>1123</v>
      </c>
      <c r="H1362" s="84" t="s">
        <v>1135</v>
      </c>
      <c r="I1362" s="85" t="s">
        <v>3480</v>
      </c>
      <c r="J1362" s="85" t="s">
        <v>1096</v>
      </c>
      <c r="K1362" s="3"/>
      <c r="L1362" s="86">
        <v>44029</v>
      </c>
      <c r="M1362" s="87">
        <v>1079.1482999995401</v>
      </c>
      <c r="N1362" s="88">
        <v>1079.1482999995401</v>
      </c>
      <c r="O1362" s="88">
        <v>1099.2276000008001</v>
      </c>
      <c r="P1362" s="89">
        <f t="shared" si="21"/>
        <v>0.98173326433829955</v>
      </c>
      <c r="Q1362" s="86">
        <v>43748</v>
      </c>
      <c r="R1362" s="90">
        <v>628973.96400000004</v>
      </c>
      <c r="S1362" s="90">
        <v>728010.97509570303</v>
      </c>
      <c r="T1362" s="3"/>
      <c r="U1362" s="91">
        <v>-2.9212517683845402E-3</v>
      </c>
      <c r="V1362" s="92">
        <v>0.88064943329300105</v>
      </c>
      <c r="W1362" s="91">
        <v>2.0014991750940698E-3</v>
      </c>
      <c r="X1362" s="92">
        <v>0.20865953338216101</v>
      </c>
      <c r="Y1362" s="91">
        <v>-2.0928793765051499E-4</v>
      </c>
      <c r="Z1362" s="92">
        <v>18.129227115074201</v>
      </c>
      <c r="AA1362" s="91">
        <v>9.95544452962349E-3</v>
      </c>
      <c r="AB1362" s="92">
        <v>21.893572813773101</v>
      </c>
      <c r="AC1362" s="91">
        <v>6.8915677113182E-2</v>
      </c>
      <c r="AD1362" s="92">
        <v>32.239763663732397</v>
      </c>
      <c r="AE1362" s="91"/>
      <c r="AF1362" s="93"/>
      <c r="AG1362" s="91">
        <v>-4.1156945962939097E-3</v>
      </c>
      <c r="AH1362" s="92">
        <v>-1.3177994117540901</v>
      </c>
      <c r="AI1362" s="91">
        <v>6.4733738563518299E-3</v>
      </c>
      <c r="AJ1362" s="92">
        <v>15.1307130655478</v>
      </c>
      <c r="AK1362" s="91">
        <v>7.9148299999360502E-2</v>
      </c>
      <c r="AL1362" s="91">
        <v>3.4127779281334397E-2</v>
      </c>
      <c r="AM1362" s="92">
        <v>37.381674169679201</v>
      </c>
      <c r="AN1362" s="3"/>
      <c r="AO1362" s="94">
        <v>1.8560644908575299E-2</v>
      </c>
      <c r="AP1362" s="94">
        <v>-2.98859067461308E-2</v>
      </c>
      <c r="AQ1362" s="94">
        <v>2.2685285339321098E-2</v>
      </c>
      <c r="AR1362" s="94">
        <v>-1.9563261820621802E-2</v>
      </c>
      <c r="AS1362" s="95">
        <v>6</v>
      </c>
      <c r="AT1362" s="95">
        <v>6</v>
      </c>
      <c r="AU1362" s="95">
        <v>7</v>
      </c>
      <c r="AV1362" s="96">
        <v>5</v>
      </c>
      <c r="AW1362" s="3"/>
      <c r="AX1362" s="97">
        <v>4.7141689393320099E-2</v>
      </c>
      <c r="AY1362" s="98">
        <v>-0.33242176852581901</v>
      </c>
      <c r="AZ1362" s="98">
        <v>0.59075047815895199</v>
      </c>
      <c r="BA1362" s="98">
        <v>-0.41477297859864798</v>
      </c>
      <c r="BB1362" s="89">
        <v>4.8452405854368403E-3</v>
      </c>
      <c r="BC1362" s="99">
        <v>-6.9524910037798699</v>
      </c>
      <c r="BD1362" s="86">
        <v>43748</v>
      </c>
      <c r="BE1362" s="86">
        <v>43783</v>
      </c>
      <c r="BF1362" s="95"/>
      <c r="BG1362" s="86"/>
      <c r="BH1362" s="3"/>
    </row>
    <row r="1363" spans="1:60" x14ac:dyDescent="0.25">
      <c r="A1363" s="3"/>
      <c r="B1363" s="81" t="s">
        <v>379</v>
      </c>
      <c r="C1363" s="81" t="s">
        <v>5903</v>
      </c>
      <c r="D1363" s="81" t="s">
        <v>892</v>
      </c>
      <c r="E1363" s="82" t="s">
        <v>1203</v>
      </c>
      <c r="F1363" s="82" t="s">
        <v>1106</v>
      </c>
      <c r="G1363" s="83" t="s">
        <v>1123</v>
      </c>
      <c r="H1363" s="84" t="s">
        <v>1135</v>
      </c>
      <c r="I1363" s="85" t="s">
        <v>3480</v>
      </c>
      <c r="J1363" s="85" t="s">
        <v>1096</v>
      </c>
      <c r="K1363" s="3"/>
      <c r="L1363" s="86">
        <v>44029</v>
      </c>
      <c r="M1363" s="87">
        <v>1079.6718000005901</v>
      </c>
      <c r="N1363" s="88">
        <v>1079.6718000005901</v>
      </c>
      <c r="O1363" s="88">
        <v>1099.3380999993501</v>
      </c>
      <c r="P1363" s="89">
        <f t="shared" si="21"/>
        <v>0.98211078102471694</v>
      </c>
      <c r="Q1363" s="86">
        <v>43748</v>
      </c>
      <c r="R1363" s="90">
        <v>968285.09100000001</v>
      </c>
      <c r="S1363" s="90">
        <v>775321.43868359399</v>
      </c>
      <c r="T1363" s="3"/>
      <c r="U1363" s="91">
        <v>-2.9198394759077902E-3</v>
      </c>
      <c r="V1363" s="92">
        <v>0.88079066254067595</v>
      </c>
      <c r="W1363" s="91">
        <v>2.0425607744982699E-3</v>
      </c>
      <c r="X1363" s="92">
        <v>0.212765693322581</v>
      </c>
      <c r="Y1363" s="91">
        <v>3.94579910789616E-5</v>
      </c>
      <c r="Z1363" s="92">
        <v>18.1541017079435</v>
      </c>
      <c r="AA1363" s="91">
        <v>1.04614551819395E-2</v>
      </c>
      <c r="AB1363" s="92">
        <v>21.9441738789901</v>
      </c>
      <c r="AC1363" s="91">
        <v>6.9986708311262205E-2</v>
      </c>
      <c r="AD1363" s="92">
        <v>32.346866783511402</v>
      </c>
      <c r="AE1363" s="91"/>
      <c r="AF1363" s="93"/>
      <c r="AG1363" s="91">
        <v>-4.09257891624293E-3</v>
      </c>
      <c r="AH1363" s="92">
        <v>-1.3154878437490001</v>
      </c>
      <c r="AI1363" s="91">
        <v>6.74725704084267E-3</v>
      </c>
      <c r="AJ1363" s="92">
        <v>15.158101383989599</v>
      </c>
      <c r="AK1363" s="91">
        <v>7.9671800000141998E-2</v>
      </c>
      <c r="AL1363" s="91">
        <v>3.3283586120887797E-2</v>
      </c>
      <c r="AM1363" s="92">
        <v>37.016889121965498</v>
      </c>
      <c r="AN1363" s="3"/>
      <c r="AO1363" s="94">
        <v>1.8561994565971001E-2</v>
      </c>
      <c r="AP1363" s="94">
        <v>-2.9884637583563699E-2</v>
      </c>
      <c r="AQ1363" s="94">
        <v>2.2727476703948899E-2</v>
      </c>
      <c r="AR1363" s="94">
        <v>-1.95214140358075E-2</v>
      </c>
      <c r="AS1363" s="95">
        <v>6</v>
      </c>
      <c r="AT1363" s="95">
        <v>6</v>
      </c>
      <c r="AU1363" s="95">
        <v>7</v>
      </c>
      <c r="AV1363" s="96">
        <v>5</v>
      </c>
      <c r="AW1363" s="3"/>
      <c r="AX1363" s="97">
        <v>4.7142719731637001E-2</v>
      </c>
      <c r="AY1363" s="98">
        <v>-0.322538370545772</v>
      </c>
      <c r="AZ1363" s="98">
        <v>0.59243908688131297</v>
      </c>
      <c r="BA1363" s="98">
        <v>-0.40253003967336598</v>
      </c>
      <c r="BB1363" s="89">
        <v>4.8453540281843703E-3</v>
      </c>
      <c r="BC1363" s="99">
        <v>-6.9480262714205301</v>
      </c>
      <c r="BD1363" s="86">
        <v>43748</v>
      </c>
      <c r="BE1363" s="86">
        <v>43783</v>
      </c>
      <c r="BF1363" s="95"/>
      <c r="BG1363" s="86"/>
      <c r="BH1363" s="3"/>
    </row>
    <row r="1364" spans="1:60" x14ac:dyDescent="0.25">
      <c r="A1364" s="3"/>
      <c r="B1364" s="81" t="s">
        <v>2246</v>
      </c>
      <c r="C1364" s="81" t="s">
        <v>5904</v>
      </c>
      <c r="D1364" s="81" t="s">
        <v>3442</v>
      </c>
      <c r="E1364" s="82" t="s">
        <v>1161</v>
      </c>
      <c r="F1364" s="82" t="s">
        <v>3433</v>
      </c>
      <c r="G1364" s="83" t="s">
        <v>1121</v>
      </c>
      <c r="H1364" s="84" t="s">
        <v>1096</v>
      </c>
      <c r="I1364" s="85" t="s">
        <v>3480</v>
      </c>
      <c r="J1364" s="85" t="s">
        <v>1096</v>
      </c>
      <c r="K1364" s="3"/>
      <c r="L1364" s="86">
        <v>44029</v>
      </c>
      <c r="M1364" s="87">
        <v>1138.70329999924</v>
      </c>
      <c r="N1364" s="88">
        <v>1138.70329999924</v>
      </c>
      <c r="O1364" s="88"/>
      <c r="P1364" s="89" t="str">
        <f t="shared" si="21"/>
        <v/>
      </c>
      <c r="Q1364" s="86"/>
      <c r="R1364" s="90">
        <v>69.552000000000007</v>
      </c>
      <c r="S1364" s="90"/>
      <c r="T1364" s="3"/>
      <c r="U1364" s="91">
        <v>-1.5360534589490299E-3</v>
      </c>
      <c r="V1364" s="92">
        <v>1.01916926423655</v>
      </c>
      <c r="W1364" s="91">
        <v>2.0138151407081799E-2</v>
      </c>
      <c r="X1364" s="92">
        <v>2.0223247565809301</v>
      </c>
      <c r="Y1364" s="91">
        <v>-1.71135002310621E-2</v>
      </c>
      <c r="Z1364" s="92">
        <v>16.438805885729401</v>
      </c>
      <c r="AA1364" s="91"/>
      <c r="AB1364" s="92"/>
      <c r="AC1364" s="91"/>
      <c r="AD1364" s="92"/>
      <c r="AE1364" s="91"/>
      <c r="AF1364" s="93"/>
      <c r="AG1364" s="91">
        <v>5.7537090833648097E-4</v>
      </c>
      <c r="AH1364" s="92">
        <v>-0.84869286129105603</v>
      </c>
      <c r="AI1364" s="91">
        <v>4.77223399393552E-2</v>
      </c>
      <c r="AJ1364" s="92">
        <v>19.2556096738554</v>
      </c>
      <c r="AK1364" s="91">
        <v>0.138737803754339</v>
      </c>
      <c r="AL1364" s="91">
        <v>0.180800583224627</v>
      </c>
      <c r="AM1364" s="92">
        <v>36.2994514329475</v>
      </c>
      <c r="AN1364" s="3"/>
      <c r="AO1364" s="94">
        <v>7.2644845222384902E-2</v>
      </c>
      <c r="AP1364" s="94">
        <v>-9.5852782763395206E-2</v>
      </c>
      <c r="AQ1364" s="94">
        <v>0.126645080214075</v>
      </c>
      <c r="AR1364" s="94">
        <v>-0.10586022576258999</v>
      </c>
      <c r="AS1364" s="95"/>
      <c r="AT1364" s="95"/>
      <c r="AU1364" s="95"/>
      <c r="AV1364" s="96"/>
      <c r="AW1364" s="3"/>
      <c r="AX1364" s="97"/>
      <c r="AY1364" s="98"/>
      <c r="AZ1364" s="98"/>
      <c r="BA1364" s="98"/>
      <c r="BB1364" s="89"/>
      <c r="BC1364" s="99">
        <v>-29.416174010228101</v>
      </c>
      <c r="BD1364" s="86">
        <v>43881</v>
      </c>
      <c r="BE1364" s="86">
        <v>43913</v>
      </c>
      <c r="BF1364" s="95"/>
      <c r="BG1364" s="86"/>
      <c r="BH1364" s="3"/>
    </row>
    <row r="1365" spans="1:60" x14ac:dyDescent="0.25">
      <c r="A1365" s="3"/>
      <c r="B1365" s="81" t="s">
        <v>2247</v>
      </c>
      <c r="C1365" s="81" t="s">
        <v>5905</v>
      </c>
      <c r="D1365" s="81" t="s">
        <v>3442</v>
      </c>
      <c r="E1365" s="82" t="s">
        <v>1162</v>
      </c>
      <c r="F1365" s="82" t="s">
        <v>3433</v>
      </c>
      <c r="G1365" s="83" t="s">
        <v>1121</v>
      </c>
      <c r="H1365" s="84" t="s">
        <v>1096</v>
      </c>
      <c r="I1365" s="85" t="s">
        <v>3480</v>
      </c>
      <c r="J1365" s="85" t="s">
        <v>1096</v>
      </c>
      <c r="K1365" s="3"/>
      <c r="L1365" s="86">
        <v>44029</v>
      </c>
      <c r="M1365" s="87">
        <v>1101.0375999994601</v>
      </c>
      <c r="N1365" s="88">
        <v>1101.0375999994601</v>
      </c>
      <c r="O1365" s="88"/>
      <c r="P1365" s="89" t="str">
        <f t="shared" si="21"/>
        <v/>
      </c>
      <c r="Q1365" s="86"/>
      <c r="R1365" s="90">
        <v>1095577.963</v>
      </c>
      <c r="S1365" s="90"/>
      <c r="T1365" s="3"/>
      <c r="U1365" s="91">
        <v>-1.51445405845152E-3</v>
      </c>
      <c r="V1365" s="92">
        <v>1.0213292042863</v>
      </c>
      <c r="W1365" s="91">
        <v>2.0687829253802199E-2</v>
      </c>
      <c r="X1365" s="92">
        <v>2.0772925412529699</v>
      </c>
      <c r="Y1365" s="91">
        <v>-1.39872902745992E-2</v>
      </c>
      <c r="Z1365" s="92">
        <v>16.751426881382901</v>
      </c>
      <c r="AA1365" s="91"/>
      <c r="AB1365" s="92"/>
      <c r="AC1365" s="91"/>
      <c r="AD1365" s="92"/>
      <c r="AE1365" s="91"/>
      <c r="AF1365" s="93"/>
      <c r="AG1365" s="91">
        <v>8.9604863205749996E-4</v>
      </c>
      <c r="AH1365" s="92">
        <v>-0.81662508891895402</v>
      </c>
      <c r="AI1365" s="91">
        <v>5.1364115064643598E-2</v>
      </c>
      <c r="AJ1365" s="92">
        <v>19.619787186384201</v>
      </c>
      <c r="AK1365" s="91">
        <v>9.9805597768863705E-2</v>
      </c>
      <c r="AL1365" s="91">
        <v>0.136006775987044</v>
      </c>
      <c r="AM1365" s="92">
        <v>28.122330393409399</v>
      </c>
      <c r="AN1365" s="3"/>
      <c r="AO1365" s="94">
        <v>7.2646206681383801E-2</v>
      </c>
      <c r="AP1365" s="94">
        <v>-9.5796557365247295E-2</v>
      </c>
      <c r="AQ1365" s="94">
        <v>0.110459419078397</v>
      </c>
      <c r="AR1365" s="94">
        <v>-0.105464341394545</v>
      </c>
      <c r="AS1365" s="95"/>
      <c r="AT1365" s="95"/>
      <c r="AU1365" s="95"/>
      <c r="AV1365" s="96"/>
      <c r="AW1365" s="3"/>
      <c r="AX1365" s="97"/>
      <c r="AY1365" s="98"/>
      <c r="AZ1365" s="98"/>
      <c r="BA1365" s="98"/>
      <c r="BB1365" s="89"/>
      <c r="BC1365" s="99">
        <v>-29.3769586361595</v>
      </c>
      <c r="BD1365" s="86">
        <v>43881</v>
      </c>
      <c r="BE1365" s="86">
        <v>43913</v>
      </c>
      <c r="BF1365" s="95"/>
      <c r="BG1365" s="86"/>
      <c r="BH1365" s="3"/>
    </row>
    <row r="1366" spans="1:60" x14ac:dyDescent="0.25">
      <c r="A1366" s="3"/>
      <c r="B1366" s="81" t="s">
        <v>2248</v>
      </c>
      <c r="C1366" s="81" t="s">
        <v>5906</v>
      </c>
      <c r="D1366" s="81" t="s">
        <v>3443</v>
      </c>
      <c r="E1366" s="82" t="s">
        <v>1161</v>
      </c>
      <c r="F1366" s="82" t="s">
        <v>3433</v>
      </c>
      <c r="G1366" s="83" t="s">
        <v>1121</v>
      </c>
      <c r="H1366" s="84" t="s">
        <v>1096</v>
      </c>
      <c r="I1366" s="85" t="s">
        <v>3480</v>
      </c>
      <c r="J1366" s="85" t="s">
        <v>1096</v>
      </c>
      <c r="K1366" s="3"/>
      <c r="L1366" s="86">
        <v>44029</v>
      </c>
      <c r="M1366" s="87">
        <v>921.14529999997501</v>
      </c>
      <c r="N1366" s="88">
        <v>921.14529999997501</v>
      </c>
      <c r="O1366" s="88"/>
      <c r="P1366" s="89" t="str">
        <f t="shared" si="21"/>
        <v/>
      </c>
      <c r="Q1366" s="86"/>
      <c r="R1366" s="90">
        <v>56.652000000000001</v>
      </c>
      <c r="S1366" s="90"/>
      <c r="T1366" s="3"/>
      <c r="U1366" s="91">
        <v>-1.0579957579466301E-3</v>
      </c>
      <c r="V1366" s="92">
        <v>1.0669750343367901</v>
      </c>
      <c r="W1366" s="91">
        <v>4.7353638001368398E-3</v>
      </c>
      <c r="X1366" s="92">
        <v>0.48204599588643798</v>
      </c>
      <c r="Y1366" s="91">
        <v>-4.41102800232329E-3</v>
      </c>
      <c r="Z1366" s="92">
        <v>17.709053108614199</v>
      </c>
      <c r="AA1366" s="91"/>
      <c r="AB1366" s="92"/>
      <c r="AC1366" s="91"/>
      <c r="AD1366" s="92"/>
      <c r="AE1366" s="91"/>
      <c r="AF1366" s="93"/>
      <c r="AG1366" s="91">
        <v>1.76956764335046E-5</v>
      </c>
      <c r="AH1366" s="92">
        <v>-0.90446038448135402</v>
      </c>
      <c r="AI1366" s="91">
        <v>6.8066224084759597E-3</v>
      </c>
      <c r="AJ1366" s="92">
        <v>15.1640379207529</v>
      </c>
      <c r="AK1366" s="91">
        <v>-7.8817115738274907E-2</v>
      </c>
      <c r="AL1366" s="91">
        <v>-9.8740129922662206E-2</v>
      </c>
      <c r="AM1366" s="92">
        <v>14.2659629738919</v>
      </c>
      <c r="AN1366" s="3"/>
      <c r="AO1366" s="94">
        <v>3.9351462393824498E-2</v>
      </c>
      <c r="AP1366" s="94">
        <v>-9.37242421759584E-2</v>
      </c>
      <c r="AQ1366" s="94">
        <v>3.33511411172367E-2</v>
      </c>
      <c r="AR1366" s="94">
        <v>-2.9547357978117399E-2</v>
      </c>
      <c r="AS1366" s="95"/>
      <c r="AT1366" s="95"/>
      <c r="AU1366" s="95"/>
      <c r="AV1366" s="96"/>
      <c r="AW1366" s="3"/>
      <c r="AX1366" s="97"/>
      <c r="AY1366" s="98"/>
      <c r="AZ1366" s="98"/>
      <c r="BA1366" s="98"/>
      <c r="BB1366" s="89"/>
      <c r="BC1366" s="99">
        <v>-14.5305828477722</v>
      </c>
      <c r="BD1366" s="86">
        <v>43752</v>
      </c>
      <c r="BE1366" s="86">
        <v>43913</v>
      </c>
      <c r="BF1366" s="95"/>
      <c r="BG1366" s="86"/>
      <c r="BH1366" s="3"/>
    </row>
    <row r="1367" spans="1:60" x14ac:dyDescent="0.25">
      <c r="A1367" s="3"/>
      <c r="B1367" s="81" t="s">
        <v>2249</v>
      </c>
      <c r="C1367" s="81" t="s">
        <v>5907</v>
      </c>
      <c r="D1367" s="81" t="s">
        <v>3443</v>
      </c>
      <c r="E1367" s="82" t="s">
        <v>1162</v>
      </c>
      <c r="F1367" s="82" t="s">
        <v>3433</v>
      </c>
      <c r="G1367" s="83" t="s">
        <v>1121</v>
      </c>
      <c r="H1367" s="84" t="s">
        <v>1096</v>
      </c>
      <c r="I1367" s="85" t="s">
        <v>3480</v>
      </c>
      <c r="J1367" s="85" t="s">
        <v>1096</v>
      </c>
      <c r="K1367" s="3"/>
      <c r="L1367" s="86">
        <v>44029</v>
      </c>
      <c r="M1367" s="87">
        <v>984.90309999976296</v>
      </c>
      <c r="N1367" s="88">
        <v>984.90309999976296</v>
      </c>
      <c r="O1367" s="88"/>
      <c r="P1367" s="89" t="str">
        <f t="shared" si="21"/>
        <v/>
      </c>
      <c r="Q1367" s="86"/>
      <c r="R1367" s="90">
        <v>526904.06200000003</v>
      </c>
      <c r="S1367" s="90"/>
      <c r="T1367" s="3"/>
      <c r="U1367" s="91">
        <v>-1.04884976462927E-3</v>
      </c>
      <c r="V1367" s="92">
        <v>1.06788963366853</v>
      </c>
      <c r="W1367" s="91">
        <v>5.0023428557324197E-3</v>
      </c>
      <c r="X1367" s="92">
        <v>0.50874390144599602</v>
      </c>
      <c r="Y1367" s="91">
        <v>-2.5761385250007199E-3</v>
      </c>
      <c r="Z1367" s="92">
        <v>17.892542056331902</v>
      </c>
      <c r="AA1367" s="91"/>
      <c r="AB1367" s="92"/>
      <c r="AC1367" s="91"/>
      <c r="AD1367" s="92"/>
      <c r="AE1367" s="91"/>
      <c r="AF1367" s="93"/>
      <c r="AG1367" s="91">
        <v>1.7639363613852801E-4</v>
      </c>
      <c r="AH1367" s="92">
        <v>-0.88859058851085104</v>
      </c>
      <c r="AI1367" s="91">
        <v>8.8111164095607802E-3</v>
      </c>
      <c r="AJ1367" s="92">
        <v>15.3644873208686</v>
      </c>
      <c r="AK1367" s="91">
        <v>-1.50729662736921E-2</v>
      </c>
      <c r="AL1367" s="91">
        <v>-1.9048919964916401E-2</v>
      </c>
      <c r="AM1367" s="92">
        <v>20.640377920353799</v>
      </c>
      <c r="AN1367" s="3"/>
      <c r="AO1367" s="94">
        <v>9.2459578354464594E-3</v>
      </c>
      <c r="AP1367" s="94">
        <v>-1.7741596903761099E-2</v>
      </c>
      <c r="AQ1367" s="94">
        <v>3.3712580647261299E-2</v>
      </c>
      <c r="AR1367" s="94">
        <v>-2.9299523956069599E-2</v>
      </c>
      <c r="AS1367" s="95"/>
      <c r="AT1367" s="95"/>
      <c r="AU1367" s="95"/>
      <c r="AV1367" s="96"/>
      <c r="AW1367" s="3"/>
      <c r="AX1367" s="97"/>
      <c r="AY1367" s="98"/>
      <c r="AZ1367" s="98"/>
      <c r="BA1367" s="98"/>
      <c r="BB1367" s="89"/>
      <c r="BC1367" s="99">
        <v>-8.7274620773241605</v>
      </c>
      <c r="BD1367" s="86">
        <v>43752</v>
      </c>
      <c r="BE1367" s="86">
        <v>43913</v>
      </c>
      <c r="BF1367" s="95"/>
      <c r="BG1367" s="86"/>
      <c r="BH1367" s="3"/>
    </row>
    <row r="1368" spans="1:60" x14ac:dyDescent="0.25">
      <c r="A1368" s="3"/>
      <c r="B1368" s="81" t="s">
        <v>2250</v>
      </c>
      <c r="C1368" s="81" t="s">
        <v>5908</v>
      </c>
      <c r="D1368" s="81" t="s">
        <v>893</v>
      </c>
      <c r="E1368" s="82" t="s">
        <v>1170</v>
      </c>
      <c r="F1368" s="82" t="s">
        <v>1104</v>
      </c>
      <c r="G1368" s="83" t="s">
        <v>1123</v>
      </c>
      <c r="H1368" s="84" t="s">
        <v>1138</v>
      </c>
      <c r="I1368" s="85" t="s">
        <v>3480</v>
      </c>
      <c r="J1368" s="85" t="s">
        <v>5909</v>
      </c>
      <c r="K1368" s="3"/>
      <c r="L1368" s="86">
        <v>44029</v>
      </c>
      <c r="M1368" s="87">
        <v>1436.6071000006</v>
      </c>
      <c r="N1368" s="88">
        <v>1436.6071000006</v>
      </c>
      <c r="O1368" s="88">
        <v>1463.9146999996201</v>
      </c>
      <c r="P1368" s="89">
        <f t="shared" si="21"/>
        <v>0.98134618089494752</v>
      </c>
      <c r="Q1368" s="86">
        <v>44020</v>
      </c>
      <c r="R1368" s="90">
        <v>985202.21600000001</v>
      </c>
      <c r="S1368" s="90">
        <v>1114234.7962831999</v>
      </c>
      <c r="T1368" s="3"/>
      <c r="U1368" s="91">
        <v>-7.5958676234222401E-3</v>
      </c>
      <c r="V1368" s="92">
        <v>0.41318784778923101</v>
      </c>
      <c r="W1368" s="91">
        <v>-3.02387761985301E-3</v>
      </c>
      <c r="X1368" s="92">
        <v>-0.29387814611254698</v>
      </c>
      <c r="Y1368" s="91">
        <v>3.7701699291574201E-2</v>
      </c>
      <c r="Z1368" s="92">
        <v>21.920325838000299</v>
      </c>
      <c r="AA1368" s="91">
        <v>3.9073483165338999E-2</v>
      </c>
      <c r="AB1368" s="92">
        <v>24.8053766773373</v>
      </c>
      <c r="AC1368" s="91">
        <v>8.1688214362657205E-2</v>
      </c>
      <c r="AD1368" s="92">
        <v>33.517017388658097</v>
      </c>
      <c r="AE1368" s="91">
        <v>0.117750017527287</v>
      </c>
      <c r="AF1368" s="93">
        <v>32.614411447430001</v>
      </c>
      <c r="AG1368" s="91">
        <v>-1.17195884104149E-2</v>
      </c>
      <c r="AH1368" s="92">
        <v>-2.07818879316619</v>
      </c>
      <c r="AI1368" s="91">
        <v>4.1140123244986199E-2</v>
      </c>
      <c r="AJ1368" s="92">
        <v>18.597388004418502</v>
      </c>
      <c r="AK1368" s="91">
        <v>0.43660710000025599</v>
      </c>
      <c r="AL1368" s="91">
        <v>4.5654837977053803E-2</v>
      </c>
      <c r="AM1368" s="92">
        <v>48.944153410033302</v>
      </c>
      <c r="AN1368" s="3"/>
      <c r="AO1368" s="94">
        <v>1.9286813176222498E-2</v>
      </c>
      <c r="AP1368" s="94">
        <v>-4.0403449527730097E-2</v>
      </c>
      <c r="AQ1368" s="94">
        <v>3.7744301156635601E-2</v>
      </c>
      <c r="AR1368" s="94">
        <v>-1.90648818033878E-2</v>
      </c>
      <c r="AS1368" s="95">
        <v>7</v>
      </c>
      <c r="AT1368" s="95">
        <v>5</v>
      </c>
      <c r="AU1368" s="95">
        <v>7</v>
      </c>
      <c r="AV1368" s="96">
        <v>5</v>
      </c>
      <c r="AW1368" s="3"/>
      <c r="AX1368" s="97">
        <v>6.0476673885423202E-2</v>
      </c>
      <c r="AY1368" s="98">
        <v>0.31360193904765798</v>
      </c>
      <c r="AZ1368" s="98">
        <v>0.69272065899713198</v>
      </c>
      <c r="BA1368" s="98">
        <v>0.39121545059970197</v>
      </c>
      <c r="BB1368" s="89">
        <v>6.19570045377259E-3</v>
      </c>
      <c r="BC1368" s="99">
        <v>-7.8919384879118297</v>
      </c>
      <c r="BD1368" s="86">
        <v>43747</v>
      </c>
      <c r="BE1368" s="86">
        <v>43783</v>
      </c>
      <c r="BF1368" s="95">
        <v>156</v>
      </c>
      <c r="BG1368" s="86">
        <v>43965</v>
      </c>
      <c r="BH1368" s="3"/>
    </row>
    <row r="1369" spans="1:60" x14ac:dyDescent="0.25">
      <c r="A1369" s="3"/>
      <c r="B1369" s="81" t="s">
        <v>380</v>
      </c>
      <c r="C1369" s="81" t="s">
        <v>5910</v>
      </c>
      <c r="D1369" s="81" t="s">
        <v>893</v>
      </c>
      <c r="E1369" s="82" t="s">
        <v>1188</v>
      </c>
      <c r="F1369" s="82" t="s">
        <v>1104</v>
      </c>
      <c r="G1369" s="83" t="s">
        <v>1123</v>
      </c>
      <c r="H1369" s="84" t="s">
        <v>1138</v>
      </c>
      <c r="I1369" s="85" t="s">
        <v>3480</v>
      </c>
      <c r="J1369" s="85" t="s">
        <v>5911</v>
      </c>
      <c r="K1369" s="3"/>
      <c r="L1369" s="86">
        <v>44029</v>
      </c>
      <c r="M1369" s="87">
        <v>1056.26009999961</v>
      </c>
      <c r="N1369" s="88">
        <v>1056.26009999961</v>
      </c>
      <c r="O1369" s="88">
        <v>1076.4437000006401</v>
      </c>
      <c r="P1369" s="89">
        <f t="shared" si="21"/>
        <v>0.9812497393026518</v>
      </c>
      <c r="Q1369" s="86">
        <v>44020</v>
      </c>
      <c r="R1369" s="90">
        <v>19472899.857999999</v>
      </c>
      <c r="S1369" s="90">
        <v>28210071.3130312</v>
      </c>
      <c r="T1369" s="3"/>
      <c r="U1369" s="91">
        <v>-7.6066632955189596E-3</v>
      </c>
      <c r="V1369" s="92">
        <v>0.41210828057956</v>
      </c>
      <c r="W1369" s="91">
        <v>-3.35059710232599E-3</v>
      </c>
      <c r="X1369" s="92">
        <v>-0.326550094359845</v>
      </c>
      <c r="Y1369" s="91">
        <v>3.5639482268379701E-2</v>
      </c>
      <c r="Z1369" s="92">
        <v>21.7141041356663</v>
      </c>
      <c r="AA1369" s="91">
        <v>3.4919845795229797E-2</v>
      </c>
      <c r="AB1369" s="92">
        <v>24.390012940333701</v>
      </c>
      <c r="AC1369" s="91"/>
      <c r="AD1369" s="92"/>
      <c r="AE1369" s="91"/>
      <c r="AF1369" s="93"/>
      <c r="AG1369" s="91">
        <v>-1.1903074723704801E-2</v>
      </c>
      <c r="AH1369" s="92">
        <v>-2.09653742449518</v>
      </c>
      <c r="AI1369" s="91">
        <v>3.8877906530615298E-2</v>
      </c>
      <c r="AJ1369" s="92">
        <v>18.371166332974099</v>
      </c>
      <c r="AK1369" s="91">
        <v>5.6260100000145002E-2</v>
      </c>
      <c r="AL1369" s="91">
        <v>4.25513705140474E-2</v>
      </c>
      <c r="AM1369" s="92">
        <v>29.5929867512314</v>
      </c>
      <c r="AN1369" s="3"/>
      <c r="AO1369" s="94">
        <v>1.92756884516712E-2</v>
      </c>
      <c r="AP1369" s="94">
        <v>-4.0413905485402198E-2</v>
      </c>
      <c r="AQ1369" s="94">
        <v>3.7403913069283597E-2</v>
      </c>
      <c r="AR1369" s="94">
        <v>-1.93982192513431E-2</v>
      </c>
      <c r="AS1369" s="95">
        <v>7</v>
      </c>
      <c r="AT1369" s="95">
        <v>5</v>
      </c>
      <c r="AU1369" s="95">
        <v>7</v>
      </c>
      <c r="AV1369" s="96">
        <v>5</v>
      </c>
      <c r="AW1369" s="3"/>
      <c r="AX1369" s="97">
        <v>6.04691016472498E-2</v>
      </c>
      <c r="AY1369" s="98">
        <v>0.24939820058898499</v>
      </c>
      <c r="AZ1369" s="98">
        <v>0.67890838909988804</v>
      </c>
      <c r="BA1369" s="98">
        <v>0.31070439906261499</v>
      </c>
      <c r="BB1369" s="89">
        <v>6.1948403010228499E-3</v>
      </c>
      <c r="BC1369" s="99">
        <v>-7.9282692816486797</v>
      </c>
      <c r="BD1369" s="86">
        <v>43747</v>
      </c>
      <c r="BE1369" s="86">
        <v>43783</v>
      </c>
      <c r="BF1369" s="95">
        <v>157</v>
      </c>
      <c r="BG1369" s="86">
        <v>43966</v>
      </c>
      <c r="BH1369" s="3"/>
    </row>
    <row r="1370" spans="1:60" x14ac:dyDescent="0.25">
      <c r="A1370" s="3"/>
      <c r="B1370" s="81" t="s">
        <v>2251</v>
      </c>
      <c r="C1370" s="81" t="s">
        <v>5912</v>
      </c>
      <c r="D1370" s="81" t="s">
        <v>893</v>
      </c>
      <c r="E1370" s="82" t="s">
        <v>1251</v>
      </c>
      <c r="F1370" s="82" t="s">
        <v>1104</v>
      </c>
      <c r="G1370" s="83" t="s">
        <v>1123</v>
      </c>
      <c r="H1370" s="84" t="s">
        <v>1138</v>
      </c>
      <c r="I1370" s="85" t="s">
        <v>3480</v>
      </c>
      <c r="J1370" s="85" t="s">
        <v>5913</v>
      </c>
      <c r="K1370" s="3"/>
      <c r="L1370" s="86">
        <v>44029</v>
      </c>
      <c r="M1370" s="87">
        <v>1343.3401999995101</v>
      </c>
      <c r="N1370" s="88">
        <v>1343.3401999995101</v>
      </c>
      <c r="O1370" s="88">
        <v>1369.2453000005301</v>
      </c>
      <c r="P1370" s="89">
        <f t="shared" si="21"/>
        <v>0.98108074572101145</v>
      </c>
      <c r="Q1370" s="86">
        <v>44020</v>
      </c>
      <c r="R1370" s="90">
        <v>45940181.560000002</v>
      </c>
      <c r="S1370" s="90">
        <v>65636206.131812498</v>
      </c>
      <c r="T1370" s="3"/>
      <c r="U1370" s="91">
        <v>-7.6256804868535298E-3</v>
      </c>
      <c r="V1370" s="92">
        <v>0.41020656144610301</v>
      </c>
      <c r="W1370" s="91">
        <v>-3.9224246893354601E-3</v>
      </c>
      <c r="X1370" s="92">
        <v>-0.38373285306079202</v>
      </c>
      <c r="Y1370" s="91">
        <v>3.20401500994194E-2</v>
      </c>
      <c r="Z1370" s="92">
        <v>21.354170918784799</v>
      </c>
      <c r="AA1370" s="91">
        <v>2.7690900513334799E-2</v>
      </c>
      <c r="AB1370" s="92">
        <v>23.667118412122399</v>
      </c>
      <c r="AC1370" s="91">
        <v>5.9213239350356203E-2</v>
      </c>
      <c r="AD1370" s="92">
        <v>31.269519887428</v>
      </c>
      <c r="AE1370" s="91">
        <v>8.4286484889162197E-2</v>
      </c>
      <c r="AF1370" s="93">
        <v>29.268058183602999</v>
      </c>
      <c r="AG1370" s="91">
        <v>-1.2224504878759E-2</v>
      </c>
      <c r="AH1370" s="92">
        <v>-2.1286804400006099</v>
      </c>
      <c r="AI1370" s="91">
        <v>3.4930816640553503E-2</v>
      </c>
      <c r="AJ1370" s="92">
        <v>17.9764573439606</v>
      </c>
      <c r="AK1370" s="91">
        <v>0.34334019999892901</v>
      </c>
      <c r="AL1370" s="91">
        <v>3.70412388474506E-2</v>
      </c>
      <c r="AM1370" s="92">
        <v>39.617463409900701</v>
      </c>
      <c r="AN1370" s="3"/>
      <c r="AO1370" s="94">
        <v>1.9256098592450099E-2</v>
      </c>
      <c r="AP1370" s="94">
        <v>-4.0432381119899198E-2</v>
      </c>
      <c r="AQ1370" s="94">
        <v>3.6808801889492301E-2</v>
      </c>
      <c r="AR1370" s="94">
        <v>-1.9980915421911001E-2</v>
      </c>
      <c r="AS1370" s="95">
        <v>7</v>
      </c>
      <c r="AT1370" s="95">
        <v>5</v>
      </c>
      <c r="AU1370" s="95">
        <v>7</v>
      </c>
      <c r="AV1370" s="96">
        <v>5</v>
      </c>
      <c r="AW1370" s="3"/>
      <c r="AX1370" s="97">
        <v>6.0456793576886401E-2</v>
      </c>
      <c r="AY1370" s="98">
        <v>0.13759502714083299</v>
      </c>
      <c r="AZ1370" s="98">
        <v>0.65486211432016705</v>
      </c>
      <c r="BA1370" s="98">
        <v>0.17101419397954501</v>
      </c>
      <c r="BB1370" s="89">
        <v>6.1934324543199198E-3</v>
      </c>
      <c r="BC1370" s="99">
        <v>-7.9918138261491496</v>
      </c>
      <c r="BD1370" s="86">
        <v>43747</v>
      </c>
      <c r="BE1370" s="86">
        <v>43783</v>
      </c>
      <c r="BF1370" s="95">
        <v>158</v>
      </c>
      <c r="BG1370" s="86">
        <v>43969</v>
      </c>
      <c r="BH1370" s="3"/>
    </row>
    <row r="1371" spans="1:60" x14ac:dyDescent="0.25">
      <c r="A1371" s="3"/>
      <c r="B1371" s="81" t="s">
        <v>2252</v>
      </c>
      <c r="C1371" s="81" t="s">
        <v>5914</v>
      </c>
      <c r="D1371" s="81" t="s">
        <v>893</v>
      </c>
      <c r="E1371" s="82" t="s">
        <v>1252</v>
      </c>
      <c r="F1371" s="82" t="s">
        <v>1104</v>
      </c>
      <c r="G1371" s="83" t="s">
        <v>1123</v>
      </c>
      <c r="H1371" s="84" t="s">
        <v>1138</v>
      </c>
      <c r="I1371" s="85" t="s">
        <v>3480</v>
      </c>
      <c r="J1371" s="85" t="s">
        <v>5915</v>
      </c>
      <c r="K1371" s="3"/>
      <c r="L1371" s="86">
        <v>44029</v>
      </c>
      <c r="M1371" s="87">
        <v>1427.96360000037</v>
      </c>
      <c r="N1371" s="88">
        <v>1427.96360000037</v>
      </c>
      <c r="O1371" s="88">
        <v>1455.3217999991</v>
      </c>
      <c r="P1371" s="89">
        <f t="shared" si="21"/>
        <v>0.98120127108743449</v>
      </c>
      <c r="Q1371" s="86">
        <v>44020</v>
      </c>
      <c r="R1371" s="90">
        <v>38769394.728</v>
      </c>
      <c r="S1371" s="90">
        <v>60354742.114</v>
      </c>
      <c r="T1371" s="3"/>
      <c r="U1371" s="91">
        <v>-7.6121148904349E-3</v>
      </c>
      <c r="V1371" s="92">
        <v>0.411563121087966</v>
      </c>
      <c r="W1371" s="91">
        <v>-3.5142370952598902E-3</v>
      </c>
      <c r="X1371" s="92">
        <v>-0.342914093653235</v>
      </c>
      <c r="Y1371" s="91">
        <v>3.4609962027389002E-2</v>
      </c>
      <c r="Z1371" s="92">
        <v>21.611152111581799</v>
      </c>
      <c r="AA1371" s="91">
        <v>3.2849800716576297E-2</v>
      </c>
      <c r="AB1371" s="92">
        <v>24.183008432446499</v>
      </c>
      <c r="AC1371" s="91">
        <v>6.98664580831974E-2</v>
      </c>
      <c r="AD1371" s="92">
        <v>32.334841760690303</v>
      </c>
      <c r="AE1371" s="91">
        <v>0.102221109338716</v>
      </c>
      <c r="AF1371" s="93">
        <v>31.0615206285729</v>
      </c>
      <c r="AG1371" s="91">
        <v>-1.19952234144876E-2</v>
      </c>
      <c r="AH1371" s="92">
        <v>-2.1057522935734601</v>
      </c>
      <c r="AI1371" s="91">
        <v>3.77488589547283E-2</v>
      </c>
      <c r="AJ1371" s="92">
        <v>18.258261575392702</v>
      </c>
      <c r="AK1371" s="91">
        <v>0.42796360000094902</v>
      </c>
      <c r="AL1371" s="91">
        <v>4.4877525726405999E-2</v>
      </c>
      <c r="AM1371" s="92">
        <v>48.079803410102599</v>
      </c>
      <c r="AN1371" s="3"/>
      <c r="AO1371" s="94">
        <v>1.9270083823357698E-2</v>
      </c>
      <c r="AP1371" s="94">
        <v>-4.0419232355852701E-2</v>
      </c>
      <c r="AQ1371" s="94">
        <v>3.7233898945487502E-2</v>
      </c>
      <c r="AR1371" s="94">
        <v>-1.9564681575502601E-2</v>
      </c>
      <c r="AS1371" s="95">
        <v>7</v>
      </c>
      <c r="AT1371" s="95">
        <v>5</v>
      </c>
      <c r="AU1371" s="95">
        <v>7</v>
      </c>
      <c r="AV1371" s="96">
        <v>5</v>
      </c>
      <c r="AW1371" s="3"/>
      <c r="AX1371" s="97">
        <v>6.0465554732509197E-2</v>
      </c>
      <c r="AY1371" s="98">
        <v>0.21738768098089201</v>
      </c>
      <c r="AZ1371" s="98">
        <v>0.67202285797429795</v>
      </c>
      <c r="BA1371" s="98">
        <v>0.27064280212835001</v>
      </c>
      <c r="BB1371" s="89">
        <v>6.19443461606352E-3</v>
      </c>
      <c r="BC1371" s="99">
        <v>-7.9464434182227697</v>
      </c>
      <c r="BD1371" s="86">
        <v>43747</v>
      </c>
      <c r="BE1371" s="86">
        <v>43783</v>
      </c>
      <c r="BF1371" s="95">
        <v>157</v>
      </c>
      <c r="BG1371" s="86">
        <v>43966</v>
      </c>
      <c r="BH1371" s="3"/>
    </row>
    <row r="1372" spans="1:60" x14ac:dyDescent="0.25">
      <c r="A1372" s="3"/>
      <c r="B1372" s="81" t="s">
        <v>2253</v>
      </c>
      <c r="C1372" s="81" t="s">
        <v>5916</v>
      </c>
      <c r="D1372" s="81" t="s">
        <v>893</v>
      </c>
      <c r="E1372" s="82" t="s">
        <v>1253</v>
      </c>
      <c r="F1372" s="82" t="s">
        <v>1104</v>
      </c>
      <c r="G1372" s="83" t="s">
        <v>1123</v>
      </c>
      <c r="H1372" s="84" t="s">
        <v>1138</v>
      </c>
      <c r="I1372" s="85" t="s">
        <v>3480</v>
      </c>
      <c r="J1372" s="85" t="s">
        <v>5917</v>
      </c>
      <c r="K1372" s="3"/>
      <c r="L1372" s="86">
        <v>44029</v>
      </c>
      <c r="M1372" s="87">
        <v>1456.09139999934</v>
      </c>
      <c r="N1372" s="88">
        <v>1456.09139999934</v>
      </c>
      <c r="O1372" s="88">
        <v>1483.83860000037</v>
      </c>
      <c r="P1372" s="89">
        <f t="shared" si="21"/>
        <v>0.98130039210395048</v>
      </c>
      <c r="Q1372" s="86">
        <v>44020</v>
      </c>
      <c r="R1372" s="90">
        <v>28621208.039999999</v>
      </c>
      <c r="S1372" s="90">
        <v>44319312.0546875</v>
      </c>
      <c r="T1372" s="3"/>
      <c r="U1372" s="91">
        <v>-7.6009857666576898E-3</v>
      </c>
      <c r="V1372" s="92">
        <v>0.41267603346568599</v>
      </c>
      <c r="W1372" s="91">
        <v>-3.1790840675966999E-3</v>
      </c>
      <c r="X1372" s="92">
        <v>-0.30939879088691702</v>
      </c>
      <c r="Y1372" s="91">
        <v>3.6721636282891303E-2</v>
      </c>
      <c r="Z1372" s="92">
        <v>21.8223195371393</v>
      </c>
      <c r="AA1372" s="91">
        <v>3.7097778576935497E-2</v>
      </c>
      <c r="AB1372" s="92">
        <v>24.607806218497</v>
      </c>
      <c r="AC1372" s="91">
        <v>7.8680187250938602E-2</v>
      </c>
      <c r="AD1372" s="92">
        <v>33.216214677493603</v>
      </c>
      <c r="AE1372" s="91">
        <v>0.11586717937098</v>
      </c>
      <c r="AF1372" s="93">
        <v>32.426127631799297</v>
      </c>
      <c r="AG1372" s="91">
        <v>-1.1806742978478699E-2</v>
      </c>
      <c r="AH1372" s="92">
        <v>-2.0869042499725801</v>
      </c>
      <c r="AI1372" s="91">
        <v>4.0064765680654098E-2</v>
      </c>
      <c r="AJ1372" s="92">
        <v>18.489852247963402</v>
      </c>
      <c r="AK1372" s="91">
        <v>0.45609139999956799</v>
      </c>
      <c r="AL1372" s="91">
        <v>4.7392135937116102E-2</v>
      </c>
      <c r="AM1372" s="92">
        <v>50.892583409964601</v>
      </c>
      <c r="AN1372" s="3"/>
      <c r="AO1372" s="94">
        <v>1.92815445261658E-2</v>
      </c>
      <c r="AP1372" s="94">
        <v>-4.0408460756225402E-2</v>
      </c>
      <c r="AQ1372" s="94">
        <v>3.75826035833597E-2</v>
      </c>
      <c r="AR1372" s="94">
        <v>-1.9223308364416901E-2</v>
      </c>
      <c r="AS1372" s="95">
        <v>7</v>
      </c>
      <c r="AT1372" s="95">
        <v>5</v>
      </c>
      <c r="AU1372" s="95">
        <v>7</v>
      </c>
      <c r="AV1372" s="96">
        <v>5</v>
      </c>
      <c r="AW1372" s="3"/>
      <c r="AX1372" s="97">
        <v>6.0473077634014799E-2</v>
      </c>
      <c r="AY1372" s="98">
        <v>0.28306591873888498</v>
      </c>
      <c r="AZ1372" s="98">
        <v>0.68615118384332197</v>
      </c>
      <c r="BA1372" s="98">
        <v>0.352896761933152</v>
      </c>
      <c r="BB1372" s="89">
        <v>6.1952917030794197E-3</v>
      </c>
      <c r="BC1372" s="99">
        <v>-7.9092018886876803</v>
      </c>
      <c r="BD1372" s="86">
        <v>43747</v>
      </c>
      <c r="BE1372" s="86">
        <v>43783</v>
      </c>
      <c r="BF1372" s="95">
        <v>157</v>
      </c>
      <c r="BG1372" s="86">
        <v>43966</v>
      </c>
      <c r="BH1372" s="3"/>
    </row>
    <row r="1373" spans="1:60" x14ac:dyDescent="0.25">
      <c r="A1373" s="3"/>
      <c r="B1373" s="81" t="s">
        <v>2254</v>
      </c>
      <c r="C1373" s="81" t="s">
        <v>5918</v>
      </c>
      <c r="D1373" s="81" t="s">
        <v>893</v>
      </c>
      <c r="E1373" s="82" t="s">
        <v>1254</v>
      </c>
      <c r="F1373" s="82" t="s">
        <v>1104</v>
      </c>
      <c r="G1373" s="83" t="s">
        <v>1123</v>
      </c>
      <c r="H1373" s="84" t="s">
        <v>1138</v>
      </c>
      <c r="I1373" s="85" t="s">
        <v>3480</v>
      </c>
      <c r="J1373" s="85" t="s">
        <v>5919</v>
      </c>
      <c r="K1373" s="3"/>
      <c r="L1373" s="86">
        <v>44029</v>
      </c>
      <c r="M1373" s="87">
        <v>1455.76410000026</v>
      </c>
      <c r="N1373" s="88">
        <v>1455.76410000026</v>
      </c>
      <c r="O1373" s="88">
        <v>1483.4357999991601</v>
      </c>
      <c r="P1373" s="89">
        <f t="shared" si="21"/>
        <v>0.9813462099277126</v>
      </c>
      <c r="Q1373" s="86">
        <v>44020</v>
      </c>
      <c r="R1373" s="90">
        <v>26612190.098999999</v>
      </c>
      <c r="S1373" s="90">
        <v>41708080.721749999</v>
      </c>
      <c r="T1373" s="3"/>
      <c r="U1373" s="91">
        <v>-7.5958488150717996E-3</v>
      </c>
      <c r="V1373" s="92">
        <v>0.413189728624275</v>
      </c>
      <c r="W1373" s="91">
        <v>-3.0237382497944102E-3</v>
      </c>
      <c r="X1373" s="92">
        <v>-0.29386420910668698</v>
      </c>
      <c r="Y1373" s="91">
        <v>3.7701543460571002E-2</v>
      </c>
      <c r="Z1373" s="92">
        <v>21.9203102549072</v>
      </c>
      <c r="AA1373" s="91">
        <v>3.9073347554222003E-2</v>
      </c>
      <c r="AB1373" s="92">
        <v>24.8053631162329</v>
      </c>
      <c r="AC1373" s="91">
        <v>8.3159182568197099E-2</v>
      </c>
      <c r="AD1373" s="92">
        <v>33.664114209241198</v>
      </c>
      <c r="AE1373" s="91">
        <v>0.123754792170075</v>
      </c>
      <c r="AF1373" s="93">
        <v>33.214888911694302</v>
      </c>
      <c r="AG1373" s="91">
        <v>-1.1719538395482201E-2</v>
      </c>
      <c r="AH1373" s="92">
        <v>-2.07818379167293</v>
      </c>
      <c r="AI1373" s="91">
        <v>4.1139989865769201E-2</v>
      </c>
      <c r="AJ1373" s="92">
        <v>18.5973746664822</v>
      </c>
      <c r="AK1373" s="91">
        <v>0.45576410000096101</v>
      </c>
      <c r="AL1373" s="91">
        <v>4.7363121328089598E-2</v>
      </c>
      <c r="AM1373" s="92">
        <v>50.859853410103803</v>
      </c>
      <c r="AN1373" s="3"/>
      <c r="AO1373" s="94">
        <v>1.92868478861783E-2</v>
      </c>
      <c r="AP1373" s="94">
        <v>-4.0403401700168602E-2</v>
      </c>
      <c r="AQ1373" s="94">
        <v>3.7744265982837498E-2</v>
      </c>
      <c r="AR1373" s="94">
        <v>-1.9064904591687099E-2</v>
      </c>
      <c r="AS1373" s="95">
        <v>7</v>
      </c>
      <c r="AT1373" s="95">
        <v>5</v>
      </c>
      <c r="AU1373" s="95">
        <v>7</v>
      </c>
      <c r="AV1373" s="96">
        <v>5</v>
      </c>
      <c r="AW1373" s="3"/>
      <c r="AX1373" s="97">
        <v>6.0476667428592902E-2</v>
      </c>
      <c r="AY1373" s="98">
        <v>0.31359949149918998</v>
      </c>
      <c r="AZ1373" s="98">
        <v>0.692719920901254</v>
      </c>
      <c r="BA1373" s="98">
        <v>0.391212568826177</v>
      </c>
      <c r="BB1373" s="89">
        <v>6.1957000422717097E-3</v>
      </c>
      <c r="BC1373" s="99">
        <v>-7.8919383558386498</v>
      </c>
      <c r="BD1373" s="86">
        <v>43747</v>
      </c>
      <c r="BE1373" s="86">
        <v>43783</v>
      </c>
      <c r="BF1373" s="95">
        <v>156</v>
      </c>
      <c r="BG1373" s="86">
        <v>43965</v>
      </c>
      <c r="BH1373" s="3"/>
    </row>
    <row r="1374" spans="1:60" x14ac:dyDescent="0.25">
      <c r="A1374" s="3"/>
      <c r="B1374" s="81" t="s">
        <v>2255</v>
      </c>
      <c r="C1374" s="81" t="s">
        <v>5920</v>
      </c>
      <c r="D1374" s="81" t="s">
        <v>893</v>
      </c>
      <c r="E1374" s="82" t="s">
        <v>1255</v>
      </c>
      <c r="F1374" s="82" t="s">
        <v>1104</v>
      </c>
      <c r="G1374" s="83" t="s">
        <v>1123</v>
      </c>
      <c r="H1374" s="84" t="s">
        <v>1138</v>
      </c>
      <c r="I1374" s="85" t="s">
        <v>3480</v>
      </c>
      <c r="J1374" s="85" t="s">
        <v>5921</v>
      </c>
      <c r="K1374" s="3"/>
      <c r="L1374" s="86">
        <v>44029</v>
      </c>
      <c r="M1374" s="87">
        <v>1522.0697000008099</v>
      </c>
      <c r="N1374" s="88">
        <v>1522.0697000008099</v>
      </c>
      <c r="O1374" s="88">
        <v>1550.8453999999899</v>
      </c>
      <c r="P1374" s="89">
        <f t="shared" si="21"/>
        <v>0.98144515243158337</v>
      </c>
      <c r="Q1374" s="86">
        <v>44020</v>
      </c>
      <c r="R1374" s="90">
        <v>50466762.083999999</v>
      </c>
      <c r="S1374" s="90">
        <v>84591600.807374999</v>
      </c>
      <c r="T1374" s="3"/>
      <c r="U1374" s="91">
        <v>-7.5847178695767096E-3</v>
      </c>
      <c r="V1374" s="92">
        <v>0.41430282317378397</v>
      </c>
      <c r="W1374" s="91">
        <v>-2.6886858377110899E-3</v>
      </c>
      <c r="X1374" s="92">
        <v>-0.260358967898355</v>
      </c>
      <c r="Y1374" s="91">
        <v>3.9819577021262403E-2</v>
      </c>
      <c r="Z1374" s="92">
        <v>22.132113610976401</v>
      </c>
      <c r="AA1374" s="91">
        <v>4.3347528013328002E-2</v>
      </c>
      <c r="AB1374" s="92">
        <v>25.232781162136199</v>
      </c>
      <c r="AC1374" s="91">
        <v>9.2045067109284007E-2</v>
      </c>
      <c r="AD1374" s="92">
        <v>34.552702663349898</v>
      </c>
      <c r="AE1374" s="91">
        <v>0.13751602688178499</v>
      </c>
      <c r="AF1374" s="93">
        <v>34.591012382879903</v>
      </c>
      <c r="AG1374" s="91">
        <v>-1.15313678288658E-2</v>
      </c>
      <c r="AH1374" s="92">
        <v>-2.0593667350112801</v>
      </c>
      <c r="AI1374" s="91">
        <v>4.3463616802910103E-2</v>
      </c>
      <c r="AJ1374" s="92">
        <v>18.829737360210899</v>
      </c>
      <c r="AK1374" s="91">
        <v>0.52206970000057495</v>
      </c>
      <c r="AL1374" s="91">
        <v>5.3127445768041098E-2</v>
      </c>
      <c r="AM1374" s="92">
        <v>57.490413410065202</v>
      </c>
      <c r="AN1374" s="3"/>
      <c r="AO1374" s="94">
        <v>1.9298305938718799E-2</v>
      </c>
      <c r="AP1374" s="94">
        <v>-4.0392641496509903E-2</v>
      </c>
      <c r="AQ1374" s="94">
        <v>3.8093162796940298E-2</v>
      </c>
      <c r="AR1374" s="94">
        <v>-1.87235706916908E-2</v>
      </c>
      <c r="AS1374" s="95">
        <v>7</v>
      </c>
      <c r="AT1374" s="95">
        <v>5</v>
      </c>
      <c r="AU1374" s="95">
        <v>7</v>
      </c>
      <c r="AV1374" s="96">
        <v>5</v>
      </c>
      <c r="AW1374" s="3"/>
      <c r="AX1374" s="97">
        <v>6.0484682613241601E-2</v>
      </c>
      <c r="AY1374" s="98">
        <v>0.37963652662665498</v>
      </c>
      <c r="AZ1374" s="98">
        <v>0.70692970548680001</v>
      </c>
      <c r="BA1374" s="98">
        <v>0.47424434608410598</v>
      </c>
      <c r="BB1374" s="89">
        <v>6.1966084935829698E-3</v>
      </c>
      <c r="BC1374" s="99">
        <v>-7.8547112223896001</v>
      </c>
      <c r="BD1374" s="86">
        <v>43747</v>
      </c>
      <c r="BE1374" s="86">
        <v>43783</v>
      </c>
      <c r="BF1374" s="95">
        <v>154</v>
      </c>
      <c r="BG1374" s="86">
        <v>43963</v>
      </c>
      <c r="BH1374" s="3"/>
    </row>
    <row r="1375" spans="1:60" x14ac:dyDescent="0.25">
      <c r="A1375" s="3"/>
      <c r="B1375" s="81" t="s">
        <v>2256</v>
      </c>
      <c r="C1375" s="81" t="s">
        <v>5922</v>
      </c>
      <c r="D1375" s="81" t="s">
        <v>893</v>
      </c>
      <c r="E1375" s="82" t="s">
        <v>1191</v>
      </c>
      <c r="F1375" s="82" t="s">
        <v>1104</v>
      </c>
      <c r="G1375" s="83" t="s">
        <v>1123</v>
      </c>
      <c r="H1375" s="84" t="s">
        <v>1138</v>
      </c>
      <c r="I1375" s="85" t="s">
        <v>3480</v>
      </c>
      <c r="J1375" s="85" t="s">
        <v>5923</v>
      </c>
      <c r="K1375" s="3"/>
      <c r="L1375" s="86">
        <v>44029</v>
      </c>
      <c r="M1375" s="87">
        <v>1239.1754000000701</v>
      </c>
      <c r="N1375" s="88">
        <v>1239.1754000000701</v>
      </c>
      <c r="O1375" s="88">
        <v>1262.4196000006</v>
      </c>
      <c r="P1375" s="89">
        <f t="shared" si="21"/>
        <v>0.98158757991358914</v>
      </c>
      <c r="Q1375" s="86">
        <v>44020</v>
      </c>
      <c r="R1375" s="90">
        <v>2777465.68</v>
      </c>
      <c r="S1375" s="90">
        <v>987540.07097363297</v>
      </c>
      <c r="T1375" s="3"/>
      <c r="U1375" s="91">
        <v>-7.5687201424443603E-3</v>
      </c>
      <c r="V1375" s="92">
        <v>0.415902595887019</v>
      </c>
      <c r="W1375" s="91">
        <v>-2.2064301310820199E-3</v>
      </c>
      <c r="X1375" s="92">
        <v>-0.212133397235448</v>
      </c>
      <c r="Y1375" s="91">
        <v>4.2874769311310998E-2</v>
      </c>
      <c r="Z1375" s="92">
        <v>22.437632839981202</v>
      </c>
      <c r="AA1375" s="91">
        <v>5.3316180054025601E-2</v>
      </c>
      <c r="AB1375" s="92">
        <v>26.229646366206001</v>
      </c>
      <c r="AC1375" s="91">
        <v>0.10866471960442101</v>
      </c>
      <c r="AD1375" s="92">
        <v>36.214667912863703</v>
      </c>
      <c r="AE1375" s="91">
        <v>0.16061586542491599</v>
      </c>
      <c r="AF1375" s="93">
        <v>36.900996237178298</v>
      </c>
      <c r="AG1375" s="91">
        <v>-1.12603815932744E-2</v>
      </c>
      <c r="AH1375" s="92">
        <v>-2.0322681114521401</v>
      </c>
      <c r="AI1375" s="91">
        <v>4.6816308389679803E-2</v>
      </c>
      <c r="AJ1375" s="92">
        <v>19.1650065188878</v>
      </c>
      <c r="AK1375" s="91">
        <v>0.239175399999949</v>
      </c>
      <c r="AL1375" s="91">
        <v>4.1278645796410302E-2</v>
      </c>
      <c r="AM1375" s="92">
        <v>22.847333832935</v>
      </c>
      <c r="AN1375" s="3"/>
      <c r="AO1375" s="94">
        <v>1.9314749148179499E-2</v>
      </c>
      <c r="AP1375" s="94">
        <v>-4.0377158450646697E-2</v>
      </c>
      <c r="AQ1375" s="94">
        <v>3.8595116282522199E-2</v>
      </c>
      <c r="AR1375" s="94">
        <v>-1.82313590212289E-2</v>
      </c>
      <c r="AS1375" s="95">
        <v>7</v>
      </c>
      <c r="AT1375" s="95">
        <v>5</v>
      </c>
      <c r="AU1375" s="95">
        <v>7</v>
      </c>
      <c r="AV1375" s="96">
        <v>5</v>
      </c>
      <c r="AW1375" s="3"/>
      <c r="AX1375" s="97">
        <v>6.0409121846605601E-2</v>
      </c>
      <c r="AY1375" s="98">
        <v>0.53773123812516099</v>
      </c>
      <c r="AZ1375" s="98">
        <v>0.740868825584585</v>
      </c>
      <c r="BA1375" s="98">
        <v>0.67343894404530102</v>
      </c>
      <c r="BB1375" s="89">
        <v>6.1888249691583004E-3</v>
      </c>
      <c r="BC1375" s="99">
        <v>-7.8010451984373503</v>
      </c>
      <c r="BD1375" s="86">
        <v>43747</v>
      </c>
      <c r="BE1375" s="86">
        <v>43783</v>
      </c>
      <c r="BF1375" s="95">
        <v>153</v>
      </c>
      <c r="BG1375" s="86">
        <v>43962</v>
      </c>
      <c r="BH1375" s="3"/>
    </row>
    <row r="1376" spans="1:60" x14ac:dyDescent="0.25">
      <c r="A1376" s="3"/>
      <c r="B1376" s="81" t="s">
        <v>2257</v>
      </c>
      <c r="C1376" s="81" t="s">
        <v>5924</v>
      </c>
      <c r="D1376" s="81" t="s">
        <v>893</v>
      </c>
      <c r="E1376" s="82" t="s">
        <v>1245</v>
      </c>
      <c r="F1376" s="82" t="s">
        <v>1104</v>
      </c>
      <c r="G1376" s="83" t="s">
        <v>1123</v>
      </c>
      <c r="H1376" s="84" t="s">
        <v>1138</v>
      </c>
      <c r="I1376" s="85" t="s">
        <v>3480</v>
      </c>
      <c r="J1376" s="85" t="s">
        <v>5925</v>
      </c>
      <c r="K1376" s="3"/>
      <c r="L1376" s="86">
        <v>44029</v>
      </c>
      <c r="M1376" s="87">
        <v>1276.1643000003</v>
      </c>
      <c r="N1376" s="88">
        <v>1276.1643000003</v>
      </c>
      <c r="O1376" s="88">
        <v>1300.2622999995899</v>
      </c>
      <c r="P1376" s="89">
        <f t="shared" si="21"/>
        <v>0.98146681634982613</v>
      </c>
      <c r="Q1376" s="86">
        <v>44020</v>
      </c>
      <c r="R1376" s="90">
        <v>1164186.767</v>
      </c>
      <c r="S1376" s="90">
        <v>863711.18787793</v>
      </c>
      <c r="T1376" s="3"/>
      <c r="U1376" s="91">
        <v>-7.5823081551789099E-3</v>
      </c>
      <c r="V1376" s="92">
        <v>0.414543794613564</v>
      </c>
      <c r="W1376" s="91">
        <v>-2.6151409156227601E-3</v>
      </c>
      <c r="X1376" s="92">
        <v>-0.253004475689522</v>
      </c>
      <c r="Y1376" s="91">
        <v>4.0284900285769303E-2</v>
      </c>
      <c r="Z1376" s="92">
        <v>22.178645937412501</v>
      </c>
      <c r="AA1376" s="91">
        <v>4.42877287114243E-2</v>
      </c>
      <c r="AB1376" s="92">
        <v>25.3268012319459</v>
      </c>
      <c r="AC1376" s="91">
        <v>9.3680062980711201E-2</v>
      </c>
      <c r="AD1376" s="92">
        <v>34.716202250449001</v>
      </c>
      <c r="AE1376" s="91">
        <v>0.13921860379385201</v>
      </c>
      <c r="AF1376" s="93">
        <v>34.7612700740574</v>
      </c>
      <c r="AG1376" s="91">
        <v>-1.14901030046894E-2</v>
      </c>
      <c r="AH1376" s="92">
        <v>-2.05524025259365</v>
      </c>
      <c r="AI1376" s="91">
        <v>4.3974120300845201E-2</v>
      </c>
      <c r="AJ1376" s="92">
        <v>18.8807877099898</v>
      </c>
      <c r="AK1376" s="91">
        <v>0.27616429999936398</v>
      </c>
      <c r="AL1376" s="91">
        <v>4.6152632263329003E-2</v>
      </c>
      <c r="AM1376" s="92">
        <v>29.096006938751099</v>
      </c>
      <c r="AN1376" s="3"/>
      <c r="AO1376" s="94">
        <v>1.9300846784972198E-2</v>
      </c>
      <c r="AP1376" s="94">
        <v>-4.0390267617112799E-2</v>
      </c>
      <c r="AQ1376" s="94">
        <v>3.8169630672200597E-2</v>
      </c>
      <c r="AR1376" s="94">
        <v>-1.8648424842467599E-2</v>
      </c>
      <c r="AS1376" s="95">
        <v>7</v>
      </c>
      <c r="AT1376" s="95">
        <v>5</v>
      </c>
      <c r="AU1376" s="95">
        <v>7</v>
      </c>
      <c r="AV1376" s="96">
        <v>5</v>
      </c>
      <c r="AW1376" s="3"/>
      <c r="AX1376" s="97">
        <v>6.04865173987491E-2</v>
      </c>
      <c r="AY1376" s="98">
        <v>0.39416640825629701</v>
      </c>
      <c r="AZ1376" s="98">
        <v>0.71005656511533699</v>
      </c>
      <c r="BA1376" s="98">
        <v>0.49254360283794102</v>
      </c>
      <c r="BB1376" s="89">
        <v>6.19681581434634E-3</v>
      </c>
      <c r="BC1376" s="99">
        <v>-7.8465205219836198</v>
      </c>
      <c r="BD1376" s="86">
        <v>43747</v>
      </c>
      <c r="BE1376" s="86">
        <v>43783</v>
      </c>
      <c r="BF1376" s="95">
        <v>154</v>
      </c>
      <c r="BG1376" s="86">
        <v>43963</v>
      </c>
      <c r="BH1376" s="3"/>
    </row>
    <row r="1377" spans="1:60" x14ac:dyDescent="0.25">
      <c r="A1377" s="3"/>
      <c r="B1377" s="81" t="s">
        <v>8671</v>
      </c>
      <c r="C1377" s="81" t="s">
        <v>8783</v>
      </c>
      <c r="D1377" s="81" t="s">
        <v>8813</v>
      </c>
      <c r="E1377" s="82" t="s">
        <v>1161</v>
      </c>
      <c r="F1377" s="82" t="s">
        <v>1096</v>
      </c>
      <c r="G1377" s="83" t="s">
        <v>1096</v>
      </c>
      <c r="H1377" s="84" t="s">
        <v>1096</v>
      </c>
      <c r="I1377" s="85" t="s">
        <v>3480</v>
      </c>
      <c r="J1377" s="85" t="s">
        <v>8783</v>
      </c>
      <c r="K1377" s="3"/>
      <c r="L1377" s="86">
        <v>44029</v>
      </c>
      <c r="M1377" s="87">
        <v>1092.6771000009001</v>
      </c>
      <c r="N1377" s="88">
        <v>1092.6771000009001</v>
      </c>
      <c r="O1377" s="88"/>
      <c r="P1377" s="89" t="str">
        <f t="shared" si="21"/>
        <v/>
      </c>
      <c r="Q1377" s="86"/>
      <c r="R1377" s="90">
        <v>45.082000000000001</v>
      </c>
      <c r="S1377" s="90"/>
      <c r="T1377" s="3"/>
      <c r="U1377" s="91">
        <v>-1.5945400218697601E-3</v>
      </c>
      <c r="V1377" s="92">
        <v>1.0133206079444801</v>
      </c>
      <c r="W1377" s="91">
        <v>1.2327924039709601E-2</v>
      </c>
      <c r="X1377" s="92">
        <v>1.2413020198437199</v>
      </c>
      <c r="Y1377" s="91">
        <v>-3.0297508828880399E-3</v>
      </c>
      <c r="Z1377" s="92">
        <v>17.8471808205359</v>
      </c>
      <c r="AA1377" s="91"/>
      <c r="AB1377" s="92"/>
      <c r="AC1377" s="91"/>
      <c r="AD1377" s="92"/>
      <c r="AE1377" s="91"/>
      <c r="AF1377" s="93"/>
      <c r="AG1377" s="91">
        <v>-4.10887750604161E-3</v>
      </c>
      <c r="AH1377" s="92">
        <v>-1.3171177027288601</v>
      </c>
      <c r="AI1377" s="91">
        <v>3.6367816515849E-2</v>
      </c>
      <c r="AJ1377" s="92">
        <v>18.120157331490201</v>
      </c>
      <c r="AK1377" s="91">
        <v>9.2726054128434002E-2</v>
      </c>
      <c r="AL1377" s="91">
        <v>0.12011647102554</v>
      </c>
      <c r="AM1377" s="92">
        <v>31.698276470357101</v>
      </c>
      <c r="AN1377" s="3"/>
      <c r="AO1377" s="94">
        <v>3.5418386032688397E-2</v>
      </c>
      <c r="AP1377" s="94">
        <v>-4.89379318633291E-2</v>
      </c>
      <c r="AQ1377" s="94">
        <v>7.5828924966117497E-2</v>
      </c>
      <c r="AR1377" s="94">
        <v>-6.8126307325655902E-2</v>
      </c>
      <c r="AS1377" s="95"/>
      <c r="AT1377" s="95"/>
      <c r="AU1377" s="95"/>
      <c r="AV1377" s="96"/>
      <c r="AW1377" s="3"/>
      <c r="AX1377" s="97"/>
      <c r="AY1377" s="98"/>
      <c r="AZ1377" s="98"/>
      <c r="BA1377" s="98"/>
      <c r="BB1377" s="89"/>
      <c r="BC1377" s="99">
        <v>-17.660012732463699</v>
      </c>
      <c r="BD1377" s="86">
        <v>43882</v>
      </c>
      <c r="BE1377" s="86">
        <v>43913</v>
      </c>
      <c r="BF1377" s="95"/>
      <c r="BG1377" s="86"/>
      <c r="BH1377" s="3"/>
    </row>
    <row r="1378" spans="1:60" x14ac:dyDescent="0.25">
      <c r="A1378" s="3"/>
      <c r="B1378" s="81" t="s">
        <v>8672</v>
      </c>
      <c r="C1378" s="81" t="s">
        <v>8784</v>
      </c>
      <c r="D1378" s="81" t="s">
        <v>8813</v>
      </c>
      <c r="E1378" s="82" t="s">
        <v>1162</v>
      </c>
      <c r="F1378" s="82" t="s">
        <v>1096</v>
      </c>
      <c r="G1378" s="83" t="s">
        <v>1096</v>
      </c>
      <c r="H1378" s="84" t="s">
        <v>1096</v>
      </c>
      <c r="I1378" s="85" t="s">
        <v>3480</v>
      </c>
      <c r="J1378" s="85" t="s">
        <v>8784</v>
      </c>
      <c r="K1378" s="3"/>
      <c r="L1378" s="86">
        <v>44029</v>
      </c>
      <c r="M1378" s="87">
        <v>1078.3151999991401</v>
      </c>
      <c r="N1378" s="88">
        <v>1078.3151999991401</v>
      </c>
      <c r="O1378" s="88"/>
      <c r="P1378" s="89" t="str">
        <f t="shared" si="21"/>
        <v/>
      </c>
      <c r="Q1378" s="86"/>
      <c r="R1378" s="90">
        <v>2335132.2689999999</v>
      </c>
      <c r="S1378" s="90"/>
      <c r="T1378" s="3"/>
      <c r="U1378" s="91">
        <v>-1.57109365500219E-3</v>
      </c>
      <c r="V1378" s="92">
        <v>1.01566524463124</v>
      </c>
      <c r="W1378" s="91">
        <v>1.28964710966102E-2</v>
      </c>
      <c r="X1378" s="92">
        <v>1.29815672553377</v>
      </c>
      <c r="Y1378" s="91">
        <v>4.6928519986977303E-4</v>
      </c>
      <c r="Z1378" s="92">
        <v>18.1970844288298</v>
      </c>
      <c r="AA1378" s="91"/>
      <c r="AB1378" s="92"/>
      <c r="AC1378" s="91"/>
      <c r="AD1378" s="92"/>
      <c r="AE1378" s="91"/>
      <c r="AF1378" s="93"/>
      <c r="AG1378" s="91">
        <v>-3.7581891074296402E-3</v>
      </c>
      <c r="AH1378" s="92">
        <v>-1.2820488628676701</v>
      </c>
      <c r="AI1378" s="91">
        <v>4.0329944822587997E-2</v>
      </c>
      <c r="AJ1378" s="92">
        <v>18.516370162164101</v>
      </c>
      <c r="AK1378" s="91">
        <v>7.9084803281148197E-2</v>
      </c>
      <c r="AL1378" s="91">
        <v>0.107410249138484</v>
      </c>
      <c r="AM1378" s="92">
        <v>26.050250944652401</v>
      </c>
      <c r="AN1378" s="3"/>
      <c r="AO1378" s="94">
        <v>3.5430824087597998E-2</v>
      </c>
      <c r="AP1378" s="94">
        <v>-4.88752018200466E-2</v>
      </c>
      <c r="AQ1378" s="94">
        <v>7.6510175786097506E-2</v>
      </c>
      <c r="AR1378" s="94">
        <v>-6.7489462436278694E-2</v>
      </c>
      <c r="AS1378" s="95"/>
      <c r="AT1378" s="95"/>
      <c r="AU1378" s="95"/>
      <c r="AV1378" s="96"/>
      <c r="AW1378" s="3"/>
      <c r="AX1378" s="97"/>
      <c r="AY1378" s="98"/>
      <c r="AZ1378" s="98"/>
      <c r="BA1378" s="98"/>
      <c r="BB1378" s="89"/>
      <c r="BC1378" s="99">
        <v>-17.606895023025601</v>
      </c>
      <c r="BD1378" s="86">
        <v>43882</v>
      </c>
      <c r="BE1378" s="86">
        <v>43913</v>
      </c>
      <c r="BF1378" s="95"/>
      <c r="BG1378" s="86"/>
      <c r="BH1378" s="3"/>
    </row>
    <row r="1379" spans="1:60" x14ac:dyDescent="0.25">
      <c r="A1379" s="3"/>
      <c r="B1379" s="81" t="s">
        <v>2258</v>
      </c>
      <c r="C1379" s="81" t="s">
        <v>5926</v>
      </c>
      <c r="D1379" s="81" t="s">
        <v>894</v>
      </c>
      <c r="E1379" s="82" t="s">
        <v>1192</v>
      </c>
      <c r="F1379" s="82" t="s">
        <v>1105</v>
      </c>
      <c r="G1379" s="83" t="s">
        <v>1124</v>
      </c>
      <c r="H1379" s="84" t="s">
        <v>1157</v>
      </c>
      <c r="I1379" s="85" t="s">
        <v>3480</v>
      </c>
      <c r="J1379" s="85" t="s">
        <v>5927</v>
      </c>
      <c r="K1379" s="3"/>
      <c r="L1379" s="86">
        <v>44029</v>
      </c>
      <c r="M1379" s="87">
        <v>1030.2491999995</v>
      </c>
      <c r="N1379" s="88">
        <v>1030.2491999995</v>
      </c>
      <c r="O1379" s="88">
        <v>1030.2491999995</v>
      </c>
      <c r="P1379" s="89">
        <f t="shared" si="21"/>
        <v>1</v>
      </c>
      <c r="Q1379" s="86">
        <v>44029</v>
      </c>
      <c r="R1379" s="90">
        <v>0</v>
      </c>
      <c r="S1379" s="90">
        <v>0</v>
      </c>
      <c r="T1379" s="3"/>
      <c r="U1379" s="91">
        <v>0</v>
      </c>
      <c r="V1379" s="92">
        <v>1.17277461013146</v>
      </c>
      <c r="W1379" s="91">
        <v>0</v>
      </c>
      <c r="X1379" s="92">
        <v>8.5096158727537806E-3</v>
      </c>
      <c r="Y1379" s="91">
        <v>0</v>
      </c>
      <c r="Z1379" s="92">
        <v>18.1501559088356</v>
      </c>
      <c r="AA1379" s="91">
        <v>0</v>
      </c>
      <c r="AB1379" s="92">
        <v>20.8980283607962</v>
      </c>
      <c r="AC1379" s="91">
        <v>0</v>
      </c>
      <c r="AD1379" s="92">
        <v>25.348195952392398</v>
      </c>
      <c r="AE1379" s="91">
        <v>0</v>
      </c>
      <c r="AF1379" s="93">
        <v>20.8394096946868</v>
      </c>
      <c r="AG1379" s="91">
        <v>0</v>
      </c>
      <c r="AH1379" s="92">
        <v>-0.90622995212470403</v>
      </c>
      <c r="AI1379" s="91">
        <v>0</v>
      </c>
      <c r="AJ1379" s="92">
        <v>14.483375679905301</v>
      </c>
      <c r="AK1379" s="91">
        <v>3.0249199999161602E-2</v>
      </c>
      <c r="AL1379" s="91">
        <v>3.3778430224629102E-3</v>
      </c>
      <c r="AM1379" s="92">
        <v>7.8599277893808903</v>
      </c>
      <c r="AN1379" s="3"/>
      <c r="AO1379" s="94">
        <v>0</v>
      </c>
      <c r="AP1379" s="94">
        <v>0</v>
      </c>
      <c r="AQ1379" s="94">
        <v>0</v>
      </c>
      <c r="AR1379" s="94">
        <v>0</v>
      </c>
      <c r="AS1379" s="95">
        <v>0</v>
      </c>
      <c r="AT1379" s="95">
        <v>0</v>
      </c>
      <c r="AU1379" s="95">
        <v>7</v>
      </c>
      <c r="AV1379" s="96">
        <v>5</v>
      </c>
      <c r="AW1379" s="3"/>
      <c r="AX1379" s="97">
        <v>0</v>
      </c>
      <c r="AY1379" s="98">
        <v>-113.07365610974399</v>
      </c>
      <c r="AZ1379" s="98">
        <v>0.54787164163735702</v>
      </c>
      <c r="BA1379" s="98">
        <v>-15.957369743191499</v>
      </c>
      <c r="BB1379" s="89">
        <v>0</v>
      </c>
      <c r="BC1379" s="99">
        <v>0</v>
      </c>
      <c r="BD1379" s="86">
        <v>43664</v>
      </c>
      <c r="BE1379" s="86"/>
      <c r="BF1379" s="95"/>
      <c r="BG1379" s="86"/>
      <c r="BH1379" s="3"/>
    </row>
    <row r="1380" spans="1:60" x14ac:dyDescent="0.25">
      <c r="A1380" s="3"/>
      <c r="B1380" s="81" t="s">
        <v>2259</v>
      </c>
      <c r="C1380" s="81" t="s">
        <v>5928</v>
      </c>
      <c r="D1380" s="81" t="s">
        <v>894</v>
      </c>
      <c r="E1380" s="82" t="s">
        <v>1170</v>
      </c>
      <c r="F1380" s="82" t="s">
        <v>1105</v>
      </c>
      <c r="G1380" s="83" t="s">
        <v>1124</v>
      </c>
      <c r="H1380" s="84" t="s">
        <v>1157</v>
      </c>
      <c r="I1380" s="85" t="s">
        <v>3480</v>
      </c>
      <c r="J1380" s="85" t="s">
        <v>5929</v>
      </c>
      <c r="K1380" s="3"/>
      <c r="L1380" s="86">
        <v>44029</v>
      </c>
      <c r="M1380" s="87">
        <v>2518.1977000012998</v>
      </c>
      <c r="N1380" s="88">
        <v>2518.1977000012998</v>
      </c>
      <c r="O1380" s="88">
        <v>2772.4389000013498</v>
      </c>
      <c r="P1380" s="89">
        <f t="shared" si="21"/>
        <v>0.90829691503754106</v>
      </c>
      <c r="Q1380" s="86">
        <v>43909</v>
      </c>
      <c r="R1380" s="90">
        <v>191016.73199999999</v>
      </c>
      <c r="S1380" s="90">
        <v>167566.08469458</v>
      </c>
      <c r="T1380" s="3"/>
      <c r="U1380" s="91">
        <v>-2.4729827873670702E-4</v>
      </c>
      <c r="V1380" s="92">
        <v>1.1480447822577799</v>
      </c>
      <c r="W1380" s="91">
        <v>-1.44872309601851E-2</v>
      </c>
      <c r="X1380" s="92">
        <v>-1.44021348014576</v>
      </c>
      <c r="Y1380" s="91">
        <v>2.1746769030869501E-2</v>
      </c>
      <c r="Z1380" s="92">
        <v>20.324832811922501</v>
      </c>
      <c r="AA1380" s="91">
        <v>0.16144319618993899</v>
      </c>
      <c r="AB1380" s="92">
        <v>37.042347979790101</v>
      </c>
      <c r="AC1380" s="91">
        <v>0.228726752087823</v>
      </c>
      <c r="AD1380" s="92">
        <v>48.220871161203803</v>
      </c>
      <c r="AE1380" s="91">
        <v>0.229114419373218</v>
      </c>
      <c r="AF1380" s="93">
        <v>43.750851632037701</v>
      </c>
      <c r="AG1380" s="91">
        <v>-4.1030212183613898E-2</v>
      </c>
      <c r="AH1380" s="92">
        <v>-5.0092511704860998</v>
      </c>
      <c r="AI1380" s="91">
        <v>5.4078301405752399E-2</v>
      </c>
      <c r="AJ1380" s="92">
        <v>19.891205820487802</v>
      </c>
      <c r="AK1380" s="91">
        <v>0.56228337273001705</v>
      </c>
      <c r="AL1380" s="91">
        <v>5.1780762907583301E-2</v>
      </c>
      <c r="AM1380" s="92">
        <v>61.063345062488203</v>
      </c>
      <c r="AN1380" s="3"/>
      <c r="AO1380" s="94">
        <v>3.3958735590204001E-2</v>
      </c>
      <c r="AP1380" s="94">
        <v>-2.33633016978274E-2</v>
      </c>
      <c r="AQ1380" s="94">
        <v>0.1022710078214</v>
      </c>
      <c r="AR1380" s="94">
        <v>-7.6210126737350906E-2</v>
      </c>
      <c r="AS1380" s="95">
        <v>8</v>
      </c>
      <c r="AT1380" s="95">
        <v>4</v>
      </c>
      <c r="AU1380" s="95">
        <v>7</v>
      </c>
      <c r="AV1380" s="96">
        <v>5</v>
      </c>
      <c r="AW1380" s="3"/>
      <c r="AX1380" s="97">
        <v>0.13550218336517</v>
      </c>
      <c r="AY1380" s="98">
        <v>1.0279973283977599</v>
      </c>
      <c r="AZ1380" s="98">
        <v>0.95984508645051403</v>
      </c>
      <c r="BA1380" s="98">
        <v>1.6122791272755399</v>
      </c>
      <c r="BB1380" s="89">
        <v>1.40207682695291E-2</v>
      </c>
      <c r="BC1380" s="99">
        <v>-11.7067250788823</v>
      </c>
      <c r="BD1380" s="86">
        <v>43909</v>
      </c>
      <c r="BE1380" s="86">
        <v>43987</v>
      </c>
      <c r="BF1380" s="95"/>
      <c r="BG1380" s="86"/>
      <c r="BH1380" s="3"/>
    </row>
    <row r="1381" spans="1:60" x14ac:dyDescent="0.25">
      <c r="A1381" s="3"/>
      <c r="B1381" s="81" t="s">
        <v>2260</v>
      </c>
      <c r="C1381" s="81" t="s">
        <v>5930</v>
      </c>
      <c r="D1381" s="81" t="s">
        <v>894</v>
      </c>
      <c r="E1381" s="82" t="s">
        <v>1195</v>
      </c>
      <c r="F1381" s="82" t="s">
        <v>1105</v>
      </c>
      <c r="G1381" s="83" t="s">
        <v>1124</v>
      </c>
      <c r="H1381" s="84" t="s">
        <v>1157</v>
      </c>
      <c r="I1381" s="85" t="s">
        <v>3480</v>
      </c>
      <c r="J1381" s="85" t="s">
        <v>5931</v>
      </c>
      <c r="K1381" s="3"/>
      <c r="L1381" s="86">
        <v>44029</v>
      </c>
      <c r="M1381" s="87">
        <v>2075.16580000147</v>
      </c>
      <c r="N1381" s="88">
        <v>2075.16580000147</v>
      </c>
      <c r="O1381" s="88">
        <v>2291.7303000018001</v>
      </c>
      <c r="P1381" s="89">
        <f t="shared" si="21"/>
        <v>0.90550175123130328</v>
      </c>
      <c r="Q1381" s="86">
        <v>43909</v>
      </c>
      <c r="R1381" s="90">
        <v>7469937.1720000003</v>
      </c>
      <c r="S1381" s="90">
        <v>6801625.7940546898</v>
      </c>
      <c r="T1381" s="3"/>
      <c r="U1381" s="91">
        <v>-2.7301205773255799E-4</v>
      </c>
      <c r="V1381" s="92">
        <v>1.1454734043582</v>
      </c>
      <c r="W1381" s="91">
        <v>-1.52462812256999E-2</v>
      </c>
      <c r="X1381" s="92">
        <v>-1.51611850669724</v>
      </c>
      <c r="Y1381" s="91">
        <v>1.6981748180114699E-2</v>
      </c>
      <c r="Z1381" s="92">
        <v>19.848330726847099</v>
      </c>
      <c r="AA1381" s="91">
        <v>0.15056352039217</v>
      </c>
      <c r="AB1381" s="92">
        <v>35.9543804000132</v>
      </c>
      <c r="AC1381" s="91">
        <v>0.20582797795039401</v>
      </c>
      <c r="AD1381" s="92">
        <v>45.930993747431799</v>
      </c>
      <c r="AE1381" s="91">
        <v>0.19492363291821699</v>
      </c>
      <c r="AF1381" s="93">
        <v>40.331772986508398</v>
      </c>
      <c r="AG1381" s="91">
        <v>-4.1448873535991901E-2</v>
      </c>
      <c r="AH1381" s="92">
        <v>-5.0511173057238903</v>
      </c>
      <c r="AI1381" s="91">
        <v>4.8704463270041701E-2</v>
      </c>
      <c r="AJ1381" s="92">
        <v>19.353822006902199</v>
      </c>
      <c r="AK1381" s="91">
        <v>0.42985702572157602</v>
      </c>
      <c r="AL1381" s="91">
        <v>4.1291688070486998E-2</v>
      </c>
      <c r="AM1381" s="92">
        <v>47.820710361644203</v>
      </c>
      <c r="AN1381" s="3"/>
      <c r="AO1381" s="94">
        <v>3.3932154687136097E-2</v>
      </c>
      <c r="AP1381" s="94">
        <v>-2.33884768967982E-2</v>
      </c>
      <c r="AQ1381" s="94">
        <v>0.101419772308873</v>
      </c>
      <c r="AR1381" s="94">
        <v>-7.6947337123783696E-2</v>
      </c>
      <c r="AS1381" s="95">
        <v>8</v>
      </c>
      <c r="AT1381" s="95">
        <v>4</v>
      </c>
      <c r="AU1381" s="95">
        <v>7</v>
      </c>
      <c r="AV1381" s="96">
        <v>5</v>
      </c>
      <c r="AW1381" s="3"/>
      <c r="AX1381" s="97">
        <v>0.135461000822543</v>
      </c>
      <c r="AY1381" s="98">
        <v>0.95413179450952201</v>
      </c>
      <c r="AZ1381" s="98">
        <v>0.92938337954456096</v>
      </c>
      <c r="BA1381" s="98">
        <v>1.4914264337167</v>
      </c>
      <c r="BB1381" s="89">
        <v>1.4016029941649299E-2</v>
      </c>
      <c r="BC1381" s="99">
        <v>-11.883431484166101</v>
      </c>
      <c r="BD1381" s="86">
        <v>43909</v>
      </c>
      <c r="BE1381" s="86">
        <v>43987</v>
      </c>
      <c r="BF1381" s="95"/>
      <c r="BG1381" s="86"/>
      <c r="BH1381" s="3"/>
    </row>
    <row r="1382" spans="1:60" x14ac:dyDescent="0.25">
      <c r="A1382" s="3"/>
      <c r="B1382" s="81" t="s">
        <v>2261</v>
      </c>
      <c r="C1382" s="81" t="s">
        <v>5932</v>
      </c>
      <c r="D1382" s="81" t="s">
        <v>894</v>
      </c>
      <c r="E1382" s="82" t="s">
        <v>1196</v>
      </c>
      <c r="F1382" s="82" t="s">
        <v>1105</v>
      </c>
      <c r="G1382" s="83" t="s">
        <v>1124</v>
      </c>
      <c r="H1382" s="84" t="s">
        <v>1157</v>
      </c>
      <c r="I1382" s="85" t="s">
        <v>3480</v>
      </c>
      <c r="J1382" s="85" t="s">
        <v>5933</v>
      </c>
      <c r="K1382" s="3"/>
      <c r="L1382" s="86">
        <v>44029</v>
      </c>
      <c r="M1382" s="87">
        <v>1169.40000000037</v>
      </c>
      <c r="N1382" s="88">
        <v>1169.40000000037</v>
      </c>
      <c r="O1382" s="88">
        <v>1169.40000000037</v>
      </c>
      <c r="P1382" s="89">
        <f t="shared" si="21"/>
        <v>1</v>
      </c>
      <c r="Q1382" s="86">
        <v>44029</v>
      </c>
      <c r="R1382" s="90">
        <v>0</v>
      </c>
      <c r="S1382" s="90">
        <v>0</v>
      </c>
      <c r="T1382" s="3"/>
      <c r="U1382" s="91">
        <v>0</v>
      </c>
      <c r="V1382" s="92">
        <v>1.17277461013146</v>
      </c>
      <c r="W1382" s="91">
        <v>0</v>
      </c>
      <c r="X1382" s="92">
        <v>8.5096158727537806E-3</v>
      </c>
      <c r="Y1382" s="91">
        <v>0</v>
      </c>
      <c r="Z1382" s="92">
        <v>18.1501559088356</v>
      </c>
      <c r="AA1382" s="91">
        <v>0</v>
      </c>
      <c r="AB1382" s="92">
        <v>20.8980283607962</v>
      </c>
      <c r="AC1382" s="91">
        <v>0</v>
      </c>
      <c r="AD1382" s="92">
        <v>25.348195952392398</v>
      </c>
      <c r="AE1382" s="91">
        <v>0</v>
      </c>
      <c r="AF1382" s="93">
        <v>20.8394096946868</v>
      </c>
      <c r="AG1382" s="91">
        <v>0</v>
      </c>
      <c r="AH1382" s="92">
        <v>-0.90622995212470403</v>
      </c>
      <c r="AI1382" s="91">
        <v>0</v>
      </c>
      <c r="AJ1382" s="92">
        <v>14.483375679905301</v>
      </c>
      <c r="AK1382" s="91">
        <v>0.16940000000060501</v>
      </c>
      <c r="AL1382" s="91">
        <v>1.7865700106995099E-2</v>
      </c>
      <c r="AM1382" s="92">
        <v>21.775007789518</v>
      </c>
      <c r="AN1382" s="3"/>
      <c r="AO1382" s="94">
        <v>0</v>
      </c>
      <c r="AP1382" s="94">
        <v>0</v>
      </c>
      <c r="AQ1382" s="94">
        <v>0</v>
      </c>
      <c r="AR1382" s="94">
        <v>0</v>
      </c>
      <c r="AS1382" s="95">
        <v>0</v>
      </c>
      <c r="AT1382" s="95">
        <v>0</v>
      </c>
      <c r="AU1382" s="95">
        <v>7</v>
      </c>
      <c r="AV1382" s="96">
        <v>5</v>
      </c>
      <c r="AW1382" s="3"/>
      <c r="AX1382" s="97">
        <v>0</v>
      </c>
      <c r="AY1382" s="98">
        <v>-113.07365610974399</v>
      </c>
      <c r="AZ1382" s="98">
        <v>0.54787164163735702</v>
      </c>
      <c r="BA1382" s="98">
        <v>-15.957369743191499</v>
      </c>
      <c r="BB1382" s="89">
        <v>0</v>
      </c>
      <c r="BC1382" s="99">
        <v>0</v>
      </c>
      <c r="BD1382" s="86">
        <v>43664</v>
      </c>
      <c r="BE1382" s="86"/>
      <c r="BF1382" s="95"/>
      <c r="BG1382" s="86"/>
      <c r="BH1382" s="3"/>
    </row>
    <row r="1383" spans="1:60" x14ac:dyDescent="0.25">
      <c r="A1383" s="3"/>
      <c r="B1383" s="81" t="s">
        <v>2262</v>
      </c>
      <c r="C1383" s="81" t="s">
        <v>5934</v>
      </c>
      <c r="D1383" s="81" t="s">
        <v>895</v>
      </c>
      <c r="E1383" s="82" t="s">
        <v>1170</v>
      </c>
      <c r="F1383" s="82" t="s">
        <v>1099</v>
      </c>
      <c r="G1383" s="83" t="s">
        <v>1121</v>
      </c>
      <c r="H1383" s="84" t="s">
        <v>1134</v>
      </c>
      <c r="I1383" s="85" t="s">
        <v>3480</v>
      </c>
      <c r="J1383" s="85" t="s">
        <v>5935</v>
      </c>
      <c r="K1383" s="3"/>
      <c r="L1383" s="86">
        <v>44029</v>
      </c>
      <c r="M1383" s="87">
        <v>1108.2396000009001</v>
      </c>
      <c r="N1383" s="88">
        <v>1108.2396000009001</v>
      </c>
      <c r="O1383" s="88"/>
      <c r="P1383" s="89" t="str">
        <f t="shared" si="21"/>
        <v/>
      </c>
      <c r="Q1383" s="86"/>
      <c r="R1383" s="90">
        <v>255217.83100000001</v>
      </c>
      <c r="S1383" s="90"/>
      <c r="T1383" s="3"/>
      <c r="U1383" s="91">
        <v>-3.1288510208469199E-3</v>
      </c>
      <c r="V1383" s="92">
        <v>0.85988950804676301</v>
      </c>
      <c r="W1383" s="91">
        <v>2.34448410010373E-2</v>
      </c>
      <c r="X1383" s="92">
        <v>2.35299371597648</v>
      </c>
      <c r="Y1383" s="91">
        <v>-2.3280642723875599E-2</v>
      </c>
      <c r="Z1383" s="92">
        <v>15.822091636451701</v>
      </c>
      <c r="AA1383" s="91"/>
      <c r="AB1383" s="92"/>
      <c r="AC1383" s="91"/>
      <c r="AD1383" s="92"/>
      <c r="AE1383" s="91"/>
      <c r="AF1383" s="93"/>
      <c r="AG1383" s="91">
        <v>3.1263076634786601E-3</v>
      </c>
      <c r="AH1383" s="92">
        <v>-0.59359918577683901</v>
      </c>
      <c r="AI1383" s="91">
        <v>2.5639801177021599E-2</v>
      </c>
      <c r="AJ1383" s="92">
        <v>17.047355797607501</v>
      </c>
      <c r="AK1383" s="91">
        <v>0.108239600000234</v>
      </c>
      <c r="AL1383" s="91">
        <v>0.131254702038859</v>
      </c>
      <c r="AM1383" s="92">
        <v>32.604137696674997</v>
      </c>
      <c r="AN1383" s="3"/>
      <c r="AO1383" s="94">
        <v>3.0244408177168201E-2</v>
      </c>
      <c r="AP1383" s="94">
        <v>-4.7764611161255702E-2</v>
      </c>
      <c r="AQ1383" s="94">
        <v>8.69875751086511E-2</v>
      </c>
      <c r="AR1383" s="94">
        <v>-0.101854935609445</v>
      </c>
      <c r="AS1383" s="95"/>
      <c r="AT1383" s="95"/>
      <c r="AU1383" s="95"/>
      <c r="AV1383" s="96"/>
      <c r="AW1383" s="3"/>
      <c r="AX1383" s="97"/>
      <c r="AY1383" s="98"/>
      <c r="AZ1383" s="98"/>
      <c r="BA1383" s="98"/>
      <c r="BB1383" s="89"/>
      <c r="BC1383" s="99">
        <v>-23.6444467902766</v>
      </c>
      <c r="BD1383" s="86">
        <v>43881</v>
      </c>
      <c r="BE1383" s="86">
        <v>43913</v>
      </c>
      <c r="BF1383" s="95"/>
      <c r="BG1383" s="86"/>
      <c r="BH1383" s="3"/>
    </row>
    <row r="1384" spans="1:60" x14ac:dyDescent="0.25">
      <c r="A1384" s="3"/>
      <c r="B1384" s="81" t="s">
        <v>381</v>
      </c>
      <c r="C1384" s="81" t="s">
        <v>5936</v>
      </c>
      <c r="D1384" s="81" t="s">
        <v>895</v>
      </c>
      <c r="E1384" s="82" t="s">
        <v>1171</v>
      </c>
      <c r="F1384" s="82" t="s">
        <v>1099</v>
      </c>
      <c r="G1384" s="83" t="s">
        <v>1121</v>
      </c>
      <c r="H1384" s="84" t="s">
        <v>1134</v>
      </c>
      <c r="I1384" s="85" t="s">
        <v>3480</v>
      </c>
      <c r="J1384" s="85" t="s">
        <v>5937</v>
      </c>
      <c r="K1384" s="3"/>
      <c r="L1384" s="86">
        <v>44029</v>
      </c>
      <c r="M1384" s="87">
        <v>1141.9342000000199</v>
      </c>
      <c r="N1384" s="88">
        <v>1141.9342000000199</v>
      </c>
      <c r="O1384" s="88">
        <v>1205.45240000077</v>
      </c>
      <c r="P1384" s="89">
        <f t="shared" si="21"/>
        <v>0.94730758344277255</v>
      </c>
      <c r="Q1384" s="86">
        <v>43881</v>
      </c>
      <c r="R1384" s="90">
        <v>12795865.071</v>
      </c>
      <c r="S1384" s="90">
        <v>8850430.6127812508</v>
      </c>
      <c r="T1384" s="3"/>
      <c r="U1384" s="91">
        <v>-3.1888447092569502E-3</v>
      </c>
      <c r="V1384" s="92">
        <v>0.85389013920575996</v>
      </c>
      <c r="W1384" s="91">
        <v>2.1595830001388101E-2</v>
      </c>
      <c r="X1384" s="92">
        <v>2.1680926160115601</v>
      </c>
      <c r="Y1384" s="91">
        <v>-3.3937072855224001E-2</v>
      </c>
      <c r="Z1384" s="92">
        <v>14.7564486233168</v>
      </c>
      <c r="AA1384" s="91">
        <v>0.11495267963808101</v>
      </c>
      <c r="AB1384" s="92">
        <v>32.393296324589798</v>
      </c>
      <c r="AC1384" s="91"/>
      <c r="AD1384" s="92"/>
      <c r="AE1384" s="91"/>
      <c r="AF1384" s="93"/>
      <c r="AG1384" s="91">
        <v>2.09900062509405E-3</v>
      </c>
      <c r="AH1384" s="92">
        <v>-0.69632988961529896</v>
      </c>
      <c r="AI1384" s="91">
        <v>1.34106267651077E-2</v>
      </c>
      <c r="AJ1384" s="92">
        <v>15.824438356416101</v>
      </c>
      <c r="AK1384" s="91">
        <v>0.14599284827098</v>
      </c>
      <c r="AL1384" s="91">
        <v>7.59676989582658E-2</v>
      </c>
      <c r="AM1384" s="92">
        <v>39.196237103082197</v>
      </c>
      <c r="AN1384" s="3"/>
      <c r="AO1384" s="94">
        <v>3.0182243002855099E-2</v>
      </c>
      <c r="AP1384" s="94">
        <v>-4.79367923899554E-2</v>
      </c>
      <c r="AQ1384" s="94">
        <v>8.5022273580834695E-2</v>
      </c>
      <c r="AR1384" s="94">
        <v>-0.10353179577767201</v>
      </c>
      <c r="AS1384" s="95">
        <v>8</v>
      </c>
      <c r="AT1384" s="95">
        <v>4</v>
      </c>
      <c r="AU1384" s="95">
        <v>7</v>
      </c>
      <c r="AV1384" s="96">
        <v>5</v>
      </c>
      <c r="AW1384" s="3"/>
      <c r="AX1384" s="97">
        <v>0.145951223498996</v>
      </c>
      <c r="AY1384" s="98">
        <v>0.69027065147019995</v>
      </c>
      <c r="AZ1384" s="98">
        <v>1.1780425327797299</v>
      </c>
      <c r="BA1384" s="98">
        <v>0.95503456375263296</v>
      </c>
      <c r="BB1384" s="89">
        <v>1.5007266664524699E-2</v>
      </c>
      <c r="BC1384" s="99">
        <v>-23.7915906095004</v>
      </c>
      <c r="BD1384" s="86">
        <v>43881</v>
      </c>
      <c r="BE1384" s="86">
        <v>43913</v>
      </c>
      <c r="BF1384" s="95"/>
      <c r="BG1384" s="86"/>
      <c r="BH1384" s="3"/>
    </row>
    <row r="1385" spans="1:60" x14ac:dyDescent="0.25">
      <c r="A1385" s="3"/>
      <c r="B1385" s="81" t="s">
        <v>382</v>
      </c>
      <c r="C1385" s="81" t="s">
        <v>5938</v>
      </c>
      <c r="D1385" s="81" t="s">
        <v>895</v>
      </c>
      <c r="E1385" s="82" t="s">
        <v>1172</v>
      </c>
      <c r="F1385" s="82" t="s">
        <v>1099</v>
      </c>
      <c r="G1385" s="83" t="s">
        <v>1121</v>
      </c>
      <c r="H1385" s="84" t="s">
        <v>1134</v>
      </c>
      <c r="I1385" s="85" t="s">
        <v>3480</v>
      </c>
      <c r="J1385" s="85" t="s">
        <v>5939</v>
      </c>
      <c r="K1385" s="3"/>
      <c r="L1385" s="86">
        <v>44029</v>
      </c>
      <c r="M1385" s="87">
        <v>1108.5592000000199</v>
      </c>
      <c r="N1385" s="88">
        <v>1108.5592000000199</v>
      </c>
      <c r="O1385" s="88">
        <v>1173.0716999992701</v>
      </c>
      <c r="P1385" s="89">
        <f t="shared" si="21"/>
        <v>0.94500549284473379</v>
      </c>
      <c r="Q1385" s="86">
        <v>43881</v>
      </c>
      <c r="R1385" s="90">
        <v>6955177.0410000002</v>
      </c>
      <c r="S1385" s="90">
        <v>5667305.5566953104</v>
      </c>
      <c r="T1385" s="3"/>
      <c r="U1385" s="91">
        <v>-3.2052186998043899E-3</v>
      </c>
      <c r="V1385" s="92">
        <v>0.85225274015101604</v>
      </c>
      <c r="W1385" s="91">
        <v>2.1092140885229999E-2</v>
      </c>
      <c r="X1385" s="92">
        <v>2.1177237043957602</v>
      </c>
      <c r="Y1385" s="91">
        <v>-3.6823273068875999E-2</v>
      </c>
      <c r="Z1385" s="92">
        <v>14.467828601948</v>
      </c>
      <c r="AA1385" s="91">
        <v>0.10826418007491199</v>
      </c>
      <c r="AB1385" s="92">
        <v>31.7244463682873</v>
      </c>
      <c r="AC1385" s="91"/>
      <c r="AD1385" s="92"/>
      <c r="AE1385" s="91"/>
      <c r="AF1385" s="93"/>
      <c r="AG1385" s="91">
        <v>1.81899285962572E-3</v>
      </c>
      <c r="AH1385" s="92">
        <v>-0.72433066616213204</v>
      </c>
      <c r="AI1385" s="91">
        <v>1.01006493096065E-2</v>
      </c>
      <c r="AJ1385" s="92">
        <v>15.4934406108659</v>
      </c>
      <c r="AK1385" s="91">
        <v>0.13371891694987401</v>
      </c>
      <c r="AL1385" s="91">
        <v>6.9760307975229793E-2</v>
      </c>
      <c r="AM1385" s="92">
        <v>37.968843970971598</v>
      </c>
      <c r="AN1385" s="3"/>
      <c r="AO1385" s="94">
        <v>3.01653373608133E-2</v>
      </c>
      <c r="AP1385" s="94">
        <v>-4.7983794034735197E-2</v>
      </c>
      <c r="AQ1385" s="94">
        <v>8.4487341087951806E-2</v>
      </c>
      <c r="AR1385" s="94">
        <v>-0.103988449133758</v>
      </c>
      <c r="AS1385" s="95">
        <v>8</v>
      </c>
      <c r="AT1385" s="95">
        <v>4</v>
      </c>
      <c r="AU1385" s="95">
        <v>7</v>
      </c>
      <c r="AV1385" s="96">
        <v>5</v>
      </c>
      <c r="AW1385" s="3"/>
      <c r="AX1385" s="97">
        <v>0.145949880802073</v>
      </c>
      <c r="AY1385" s="98">
        <v>0.64750539798933504</v>
      </c>
      <c r="AZ1385" s="98">
        <v>1.15154571464518</v>
      </c>
      <c r="BA1385" s="98">
        <v>0.89453648114795203</v>
      </c>
      <c r="BB1385" s="89">
        <v>1.50067025545104E-2</v>
      </c>
      <c r="BC1385" s="99">
        <v>-23.831672011088799</v>
      </c>
      <c r="BD1385" s="86">
        <v>43881</v>
      </c>
      <c r="BE1385" s="86">
        <v>43913</v>
      </c>
      <c r="BF1385" s="95"/>
      <c r="BG1385" s="86"/>
      <c r="BH1385" s="3"/>
    </row>
    <row r="1386" spans="1:60" x14ac:dyDescent="0.25">
      <c r="A1386" s="3"/>
      <c r="B1386" s="81" t="s">
        <v>383</v>
      </c>
      <c r="C1386" s="81" t="s">
        <v>5940</v>
      </c>
      <c r="D1386" s="81" t="s">
        <v>896</v>
      </c>
      <c r="E1386" s="82" t="s">
        <v>1170</v>
      </c>
      <c r="F1386" s="82" t="s">
        <v>1099</v>
      </c>
      <c r="G1386" s="83" t="s">
        <v>1121</v>
      </c>
      <c r="H1386" s="84" t="s">
        <v>1133</v>
      </c>
      <c r="I1386" s="85" t="s">
        <v>3480</v>
      </c>
      <c r="J1386" s="85" t="s">
        <v>5941</v>
      </c>
      <c r="K1386" s="3"/>
      <c r="L1386" s="86">
        <v>44029</v>
      </c>
      <c r="M1386" s="87">
        <v>1164.00909999944</v>
      </c>
      <c r="N1386" s="88">
        <v>1164.00909999944</v>
      </c>
      <c r="O1386" s="88">
        <v>1171.67210000008</v>
      </c>
      <c r="P1386" s="89">
        <f t="shared" si="21"/>
        <v>0.99345977428271992</v>
      </c>
      <c r="Q1386" s="86">
        <v>44018</v>
      </c>
      <c r="R1386" s="90">
        <v>719039.56299999997</v>
      </c>
      <c r="S1386" s="90">
        <v>515815.33974414098</v>
      </c>
      <c r="T1386" s="3"/>
      <c r="U1386" s="91">
        <v>-2.84546615694126E-3</v>
      </c>
      <c r="V1386" s="92">
        <v>0.88822799443732903</v>
      </c>
      <c r="W1386" s="91">
        <v>1.5077090751219701E-2</v>
      </c>
      <c r="X1386" s="92">
        <v>1.51621869099472</v>
      </c>
      <c r="Y1386" s="91">
        <v>4.5379907842289001E-3</v>
      </c>
      <c r="Z1386" s="92">
        <v>18.6039549872512</v>
      </c>
      <c r="AA1386" s="91">
        <v>9.5990710891783196E-2</v>
      </c>
      <c r="AB1386" s="92">
        <v>30.497099449974499</v>
      </c>
      <c r="AC1386" s="91"/>
      <c r="AD1386" s="92"/>
      <c r="AE1386" s="91"/>
      <c r="AF1386" s="93"/>
      <c r="AG1386" s="91">
        <v>4.43578086560592E-4</v>
      </c>
      <c r="AH1386" s="92">
        <v>-0.86187214346864505</v>
      </c>
      <c r="AI1386" s="91">
        <v>3.1300249467676601E-2</v>
      </c>
      <c r="AJ1386" s="92">
        <v>17.613400626665701</v>
      </c>
      <c r="AK1386" s="91">
        <v>0.16400909999909299</v>
      </c>
      <c r="AL1386" s="91">
        <v>8.8155505960458E-2</v>
      </c>
      <c r="AM1386" s="92">
        <v>38.281879932503202</v>
      </c>
      <c r="AN1386" s="3"/>
      <c r="AO1386" s="94">
        <v>1.4533999479681399E-2</v>
      </c>
      <c r="AP1386" s="94">
        <v>-2.7431675302977999E-2</v>
      </c>
      <c r="AQ1386" s="94">
        <v>5.0952937481270097E-2</v>
      </c>
      <c r="AR1386" s="94">
        <v>-5.94160076116532E-2</v>
      </c>
      <c r="AS1386" s="95">
        <v>8</v>
      </c>
      <c r="AT1386" s="95">
        <v>4</v>
      </c>
      <c r="AU1386" s="95">
        <v>7</v>
      </c>
      <c r="AV1386" s="96">
        <v>5</v>
      </c>
      <c r="AW1386" s="3"/>
      <c r="AX1386" s="97">
        <v>7.5038922443927694E-2</v>
      </c>
      <c r="AY1386" s="98">
        <v>0.945934547782599</v>
      </c>
      <c r="AZ1386" s="98">
        <v>0.99674495817362196</v>
      </c>
      <c r="BA1386" s="98">
        <v>1.2840472444131601</v>
      </c>
      <c r="BB1386" s="89">
        <v>7.7276917161634602E-3</v>
      </c>
      <c r="BC1386" s="99">
        <v>-13.5897466152965</v>
      </c>
      <c r="BD1386" s="86">
        <v>43874</v>
      </c>
      <c r="BE1386" s="86">
        <v>43913</v>
      </c>
      <c r="BF1386" s="95">
        <v>102</v>
      </c>
      <c r="BG1386" s="86">
        <v>44018</v>
      </c>
      <c r="BH1386" s="3"/>
    </row>
    <row r="1387" spans="1:60" x14ac:dyDescent="0.25">
      <c r="A1387" s="3"/>
      <c r="B1387" s="81" t="s">
        <v>384</v>
      </c>
      <c r="C1387" s="81" t="s">
        <v>5942</v>
      </c>
      <c r="D1387" s="81" t="s">
        <v>896</v>
      </c>
      <c r="E1387" s="82" t="s">
        <v>1171</v>
      </c>
      <c r="F1387" s="82" t="s">
        <v>1099</v>
      </c>
      <c r="G1387" s="83" t="s">
        <v>1121</v>
      </c>
      <c r="H1387" s="84" t="s">
        <v>1133</v>
      </c>
      <c r="I1387" s="85" t="s">
        <v>3480</v>
      </c>
      <c r="J1387" s="85" t="s">
        <v>5943</v>
      </c>
      <c r="K1387" s="3"/>
      <c r="L1387" s="86">
        <v>44029</v>
      </c>
      <c r="M1387" s="87">
        <v>1115.0744000002701</v>
      </c>
      <c r="N1387" s="88">
        <v>1115.0744000002701</v>
      </c>
      <c r="O1387" s="88">
        <v>1127.2645999994099</v>
      </c>
      <c r="P1387" s="89">
        <f t="shared" si="21"/>
        <v>0.98918603493878343</v>
      </c>
      <c r="Q1387" s="86">
        <v>43874</v>
      </c>
      <c r="R1387" s="90">
        <v>54360854.421999998</v>
      </c>
      <c r="S1387" s="90">
        <v>45296672.6409375</v>
      </c>
      <c r="T1387" s="3"/>
      <c r="U1387" s="91">
        <v>-2.8850913804490102E-3</v>
      </c>
      <c r="V1387" s="92">
        <v>0.88426547208655404</v>
      </c>
      <c r="W1387" s="91">
        <v>1.38679701012734E-2</v>
      </c>
      <c r="X1387" s="92">
        <v>1.3953066260000899</v>
      </c>
      <c r="Y1387" s="91">
        <v>-2.6990618480340301E-3</v>
      </c>
      <c r="Z1387" s="92">
        <v>17.8802497240249</v>
      </c>
      <c r="AA1387" s="91">
        <v>8.0170002571394394E-2</v>
      </c>
      <c r="AB1387" s="92">
        <v>28.915028617950199</v>
      </c>
      <c r="AC1387" s="91"/>
      <c r="AD1387" s="92"/>
      <c r="AE1387" s="91"/>
      <c r="AF1387" s="93"/>
      <c r="AG1387" s="91">
        <v>-2.3185900590760899E-4</v>
      </c>
      <c r="AH1387" s="92">
        <v>-0.92941585271546501</v>
      </c>
      <c r="AI1387" s="91">
        <v>2.3179103580332601E-2</v>
      </c>
      <c r="AJ1387" s="92">
        <v>16.801286037953101</v>
      </c>
      <c r="AK1387" s="91">
        <v>0.12039448115508999</v>
      </c>
      <c r="AL1387" s="91">
        <v>6.2986332333821296E-2</v>
      </c>
      <c r="AM1387" s="92">
        <v>36.636400391522301</v>
      </c>
      <c r="AN1387" s="3"/>
      <c r="AO1387" s="94">
        <v>1.44936765318562E-2</v>
      </c>
      <c r="AP1387" s="94">
        <v>-2.7470245893709899E-2</v>
      </c>
      <c r="AQ1387" s="94">
        <v>4.9701158670359298E-2</v>
      </c>
      <c r="AR1387" s="94">
        <v>-6.0573716806175099E-2</v>
      </c>
      <c r="AS1387" s="95">
        <v>7</v>
      </c>
      <c r="AT1387" s="95">
        <v>5</v>
      </c>
      <c r="AU1387" s="95">
        <v>7</v>
      </c>
      <c r="AV1387" s="96">
        <v>5</v>
      </c>
      <c r="AW1387" s="3"/>
      <c r="AX1387" s="97">
        <v>7.5028059599717395E-2</v>
      </c>
      <c r="AY1387" s="98">
        <v>0.75154185498649895</v>
      </c>
      <c r="AZ1387" s="98">
        <v>0.93813968156973704</v>
      </c>
      <c r="BA1387" s="98">
        <v>1.0138462156155601</v>
      </c>
      <c r="BB1387" s="89">
        <v>7.7260844667944202E-3</v>
      </c>
      <c r="BC1387" s="99">
        <v>-13.7235215227702</v>
      </c>
      <c r="BD1387" s="86">
        <v>43874</v>
      </c>
      <c r="BE1387" s="86">
        <v>43913</v>
      </c>
      <c r="BF1387" s="95"/>
      <c r="BG1387" s="86"/>
      <c r="BH1387" s="3"/>
    </row>
    <row r="1388" spans="1:60" x14ac:dyDescent="0.25">
      <c r="A1388" s="3"/>
      <c r="B1388" s="81" t="s">
        <v>385</v>
      </c>
      <c r="C1388" s="81" t="s">
        <v>5944</v>
      </c>
      <c r="D1388" s="81" t="s">
        <v>896</v>
      </c>
      <c r="E1388" s="82" t="s">
        <v>1172</v>
      </c>
      <c r="F1388" s="82" t="s">
        <v>1099</v>
      </c>
      <c r="G1388" s="83" t="s">
        <v>1121</v>
      </c>
      <c r="H1388" s="84" t="s">
        <v>1133</v>
      </c>
      <c r="I1388" s="85" t="s">
        <v>3480</v>
      </c>
      <c r="J1388" s="85" t="s">
        <v>5945</v>
      </c>
      <c r="K1388" s="3"/>
      <c r="L1388" s="86">
        <v>44029</v>
      </c>
      <c r="M1388" s="87">
        <v>1109.7241999991199</v>
      </c>
      <c r="N1388" s="88">
        <v>1109.7241999991199</v>
      </c>
      <c r="O1388" s="88">
        <v>1123.04759999923</v>
      </c>
      <c r="P1388" s="89">
        <f t="shared" si="21"/>
        <v>0.98813638887601984</v>
      </c>
      <c r="Q1388" s="86">
        <v>43874</v>
      </c>
      <c r="R1388" s="90">
        <v>26136671.563999999</v>
      </c>
      <c r="S1388" s="90">
        <v>17614268.7485625</v>
      </c>
      <c r="T1388" s="3"/>
      <c r="U1388" s="91">
        <v>-2.8918829348185699E-3</v>
      </c>
      <c r="V1388" s="92">
        <v>0.88358631664959797</v>
      </c>
      <c r="W1388" s="91">
        <v>1.3659765398188001E-2</v>
      </c>
      <c r="X1388" s="92">
        <v>1.37448615569156</v>
      </c>
      <c r="Y1388" s="91">
        <v>-3.9415123483195202E-3</v>
      </c>
      <c r="Z1388" s="92">
        <v>17.756004674010899</v>
      </c>
      <c r="AA1388" s="91">
        <v>7.7465423939429498E-2</v>
      </c>
      <c r="AB1388" s="92">
        <v>28.644570754753701</v>
      </c>
      <c r="AC1388" s="91"/>
      <c r="AD1388" s="92"/>
      <c r="AE1388" s="91"/>
      <c r="AF1388" s="93"/>
      <c r="AG1388" s="91">
        <v>-3.4825352668121901E-4</v>
      </c>
      <c r="AH1388" s="92">
        <v>-0.94105530479282595</v>
      </c>
      <c r="AI1388" s="91">
        <v>2.17854604852619E-2</v>
      </c>
      <c r="AJ1388" s="92">
        <v>16.661921728431501</v>
      </c>
      <c r="AK1388" s="91">
        <v>0.115379060296691</v>
      </c>
      <c r="AL1388" s="91">
        <v>6.04269079285586E-2</v>
      </c>
      <c r="AM1388" s="92">
        <v>36.1348583056824</v>
      </c>
      <c r="AN1388" s="3"/>
      <c r="AO1388" s="94">
        <v>1.4486634039713E-2</v>
      </c>
      <c r="AP1388" s="94">
        <v>-2.7476944926093001E-2</v>
      </c>
      <c r="AQ1388" s="94">
        <v>4.9485442448713002E-2</v>
      </c>
      <c r="AR1388" s="94">
        <v>-6.0773124774641502E-2</v>
      </c>
      <c r="AS1388" s="95">
        <v>7</v>
      </c>
      <c r="AT1388" s="95">
        <v>5</v>
      </c>
      <c r="AU1388" s="95">
        <v>7</v>
      </c>
      <c r="AV1388" s="96">
        <v>5</v>
      </c>
      <c r="AW1388" s="3"/>
      <c r="AX1388" s="97">
        <v>7.5026607731488199E-2</v>
      </c>
      <c r="AY1388" s="98">
        <v>0.71828973538049501</v>
      </c>
      <c r="AZ1388" s="98">
        <v>0.92811684737080202</v>
      </c>
      <c r="BA1388" s="98">
        <v>0.96794949179820799</v>
      </c>
      <c r="BB1388" s="89">
        <v>7.7258507617443701E-3</v>
      </c>
      <c r="BC1388" s="99">
        <v>-13.7465767255926</v>
      </c>
      <c r="BD1388" s="86">
        <v>43874</v>
      </c>
      <c r="BE1388" s="86">
        <v>43913</v>
      </c>
      <c r="BF1388" s="95"/>
      <c r="BG1388" s="86"/>
      <c r="BH1388" s="3"/>
    </row>
    <row r="1389" spans="1:60" x14ac:dyDescent="0.25">
      <c r="A1389" s="3"/>
      <c r="B1389" s="81" t="s">
        <v>386</v>
      </c>
      <c r="C1389" s="81" t="s">
        <v>5946</v>
      </c>
      <c r="D1389" s="81" t="s">
        <v>897</v>
      </c>
      <c r="E1389" s="82" t="s">
        <v>1168</v>
      </c>
      <c r="F1389" s="82" t="s">
        <v>1099</v>
      </c>
      <c r="G1389" s="83" t="s">
        <v>1096</v>
      </c>
      <c r="H1389" s="84" t="s">
        <v>1132</v>
      </c>
      <c r="I1389" s="85" t="s">
        <v>3480</v>
      </c>
      <c r="J1389" s="85" t="s">
        <v>5947</v>
      </c>
      <c r="K1389" s="3"/>
      <c r="L1389" s="86">
        <v>44029</v>
      </c>
      <c r="M1389" s="87">
        <v>1102.8741999995</v>
      </c>
      <c r="N1389" s="88">
        <v>1102.8741999995</v>
      </c>
      <c r="O1389" s="88">
        <v>1112.03299999982</v>
      </c>
      <c r="P1389" s="89">
        <f t="shared" si="21"/>
        <v>0.9917639134806957</v>
      </c>
      <c r="Q1389" s="86">
        <v>44020</v>
      </c>
      <c r="R1389" s="90">
        <v>28049538.419</v>
      </c>
      <c r="S1389" s="90">
        <v>24519174.567906201</v>
      </c>
      <c r="T1389" s="3"/>
      <c r="U1389" s="91">
        <v>-3.7111701149115102E-3</v>
      </c>
      <c r="V1389" s="92">
        <v>0.80165759864030395</v>
      </c>
      <c r="W1389" s="91">
        <v>7.8415912666969199E-3</v>
      </c>
      <c r="X1389" s="92">
        <v>0.79266874254244601</v>
      </c>
      <c r="Y1389" s="91">
        <v>1.8794326764691501E-2</v>
      </c>
      <c r="Z1389" s="92">
        <v>20.029588585311998</v>
      </c>
      <c r="AA1389" s="91">
        <v>6.0732874015229803E-2</v>
      </c>
      <c r="AB1389" s="92">
        <v>26.971315762319101</v>
      </c>
      <c r="AC1389" s="91"/>
      <c r="AD1389" s="92"/>
      <c r="AE1389" s="91"/>
      <c r="AF1389" s="93"/>
      <c r="AG1389" s="91">
        <v>-3.3766162414394802E-3</v>
      </c>
      <c r="AH1389" s="92">
        <v>-1.24389157626865</v>
      </c>
      <c r="AI1389" s="91">
        <v>3.1944621574439197E-2</v>
      </c>
      <c r="AJ1389" s="92">
        <v>17.677837837341901</v>
      </c>
      <c r="AK1389" s="91">
        <v>0.102538146373263</v>
      </c>
      <c r="AL1389" s="91">
        <v>5.3967783915140899E-2</v>
      </c>
      <c r="AM1389" s="92">
        <v>35.206430308637202</v>
      </c>
      <c r="AN1389" s="3"/>
      <c r="AO1389" s="94">
        <v>1.4466711365457701E-2</v>
      </c>
      <c r="AP1389" s="94">
        <v>-2.0634370464904399E-2</v>
      </c>
      <c r="AQ1389" s="94">
        <v>3.74812324262166E-2</v>
      </c>
      <c r="AR1389" s="94">
        <v>-2.4675822787685299E-2</v>
      </c>
      <c r="AS1389" s="95">
        <v>8</v>
      </c>
      <c r="AT1389" s="95">
        <v>4</v>
      </c>
      <c r="AU1389" s="95">
        <v>7</v>
      </c>
      <c r="AV1389" s="96">
        <v>5</v>
      </c>
      <c r="AW1389" s="3"/>
      <c r="AX1389" s="97">
        <v>4.4758791874337497E-2</v>
      </c>
      <c r="AY1389" s="98">
        <v>0.79070578569917405</v>
      </c>
      <c r="AZ1389" s="98">
        <v>0.79732086603416996</v>
      </c>
      <c r="BA1389" s="98">
        <v>1.0377125432442</v>
      </c>
      <c r="BB1389" s="89">
        <v>4.6116417269604403E-3</v>
      </c>
      <c r="BC1389" s="99">
        <v>-6.0803519870169103</v>
      </c>
      <c r="BD1389" s="86">
        <v>43873</v>
      </c>
      <c r="BE1389" s="86">
        <v>43913</v>
      </c>
      <c r="BF1389" s="95">
        <v>68</v>
      </c>
      <c r="BG1389" s="86">
        <v>43969</v>
      </c>
      <c r="BH1389" s="3"/>
    </row>
    <row r="1390" spans="1:60" x14ac:dyDescent="0.25">
      <c r="A1390" s="3"/>
      <c r="B1390" s="81" t="s">
        <v>2263</v>
      </c>
      <c r="C1390" s="81" t="s">
        <v>5948</v>
      </c>
      <c r="D1390" s="81" t="s">
        <v>897</v>
      </c>
      <c r="E1390" s="82" t="s">
        <v>1170</v>
      </c>
      <c r="F1390" s="82" t="s">
        <v>1099</v>
      </c>
      <c r="G1390" s="83" t="s">
        <v>1096</v>
      </c>
      <c r="H1390" s="84" t="s">
        <v>1132</v>
      </c>
      <c r="I1390" s="85" t="s">
        <v>3480</v>
      </c>
      <c r="J1390" s="85" t="s">
        <v>5949</v>
      </c>
      <c r="K1390" s="3"/>
      <c r="L1390" s="86">
        <v>44029</v>
      </c>
      <c r="M1390" s="87">
        <v>1045.7723999991999</v>
      </c>
      <c r="N1390" s="88">
        <v>1045.7723999991999</v>
      </c>
      <c r="O1390" s="88"/>
      <c r="P1390" s="89" t="str">
        <f t="shared" si="21"/>
        <v/>
      </c>
      <c r="Q1390" s="86"/>
      <c r="R1390" s="90">
        <v>273850.55599999998</v>
      </c>
      <c r="S1390" s="90"/>
      <c r="T1390" s="3"/>
      <c r="U1390" s="91">
        <v>-3.6989296486353899E-3</v>
      </c>
      <c r="V1390" s="92">
        <v>0.80288164526791705</v>
      </c>
      <c r="W1390" s="91">
        <v>8.2143972722405999E-3</v>
      </c>
      <c r="X1390" s="92">
        <v>0.82994934309681401</v>
      </c>
      <c r="Y1390" s="91">
        <v>2.10829212865065E-2</v>
      </c>
      <c r="Z1390" s="92">
        <v>20.258448037493501</v>
      </c>
      <c r="AA1390" s="91"/>
      <c r="AB1390" s="92"/>
      <c r="AC1390" s="91"/>
      <c r="AD1390" s="92"/>
      <c r="AE1390" s="91"/>
      <c r="AF1390" s="93"/>
      <c r="AG1390" s="91">
        <v>-3.1677758288424199E-3</v>
      </c>
      <c r="AH1390" s="92">
        <v>-1.22300753500895</v>
      </c>
      <c r="AI1390" s="91">
        <v>3.4479299827580703E-2</v>
      </c>
      <c r="AJ1390" s="92">
        <v>17.931305662670599</v>
      </c>
      <c r="AK1390" s="91">
        <v>4.5354258296356399E-2</v>
      </c>
      <c r="AL1390" s="91">
        <v>5.4669025019393303E-2</v>
      </c>
      <c r="AM1390" s="92">
        <v>26.315603526309101</v>
      </c>
      <c r="AN1390" s="3"/>
      <c r="AO1390" s="94">
        <v>1.44792177343334E-2</v>
      </c>
      <c r="AP1390" s="94">
        <v>-2.0622219305550998E-2</v>
      </c>
      <c r="AQ1390" s="94">
        <v>3.7865086809688399E-2</v>
      </c>
      <c r="AR1390" s="94">
        <v>-2.4302935358719E-2</v>
      </c>
      <c r="AS1390" s="95"/>
      <c r="AT1390" s="95"/>
      <c r="AU1390" s="95"/>
      <c r="AV1390" s="96"/>
      <c r="AW1390" s="3"/>
      <c r="AX1390" s="97"/>
      <c r="AY1390" s="98"/>
      <c r="AZ1390" s="98"/>
      <c r="BA1390" s="98"/>
      <c r="BB1390" s="89"/>
      <c r="BC1390" s="99">
        <v>-6.0340165498564602</v>
      </c>
      <c r="BD1390" s="86">
        <v>43873</v>
      </c>
      <c r="BE1390" s="86">
        <v>43913</v>
      </c>
      <c r="BF1390" s="95">
        <v>67</v>
      </c>
      <c r="BG1390" s="86">
        <v>43966</v>
      </c>
      <c r="BH1390" s="3"/>
    </row>
    <row r="1391" spans="1:60" x14ac:dyDescent="0.25">
      <c r="A1391" s="3"/>
      <c r="B1391" s="81" t="s">
        <v>387</v>
      </c>
      <c r="C1391" s="81" t="s">
        <v>5950</v>
      </c>
      <c r="D1391" s="81" t="s">
        <v>897</v>
      </c>
      <c r="E1391" s="82" t="s">
        <v>1171</v>
      </c>
      <c r="F1391" s="82" t="s">
        <v>1099</v>
      </c>
      <c r="G1391" s="83" t="s">
        <v>1096</v>
      </c>
      <c r="H1391" s="84" t="s">
        <v>1132</v>
      </c>
      <c r="I1391" s="85" t="s">
        <v>3480</v>
      </c>
      <c r="J1391" s="85" t="s">
        <v>5951</v>
      </c>
      <c r="K1391" s="3"/>
      <c r="L1391" s="86">
        <v>44029</v>
      </c>
      <c r="M1391" s="87">
        <v>1095.1297999993001</v>
      </c>
      <c r="N1391" s="88">
        <v>1095.1297999993001</v>
      </c>
      <c r="O1391" s="88">
        <v>1104.29230000079</v>
      </c>
      <c r="P1391" s="89">
        <f t="shared" si="21"/>
        <v>0.99170283085240807</v>
      </c>
      <c r="Q1391" s="86">
        <v>44020</v>
      </c>
      <c r="R1391" s="90">
        <v>61995871.152000003</v>
      </c>
      <c r="S1391" s="90">
        <v>47415642.492749996</v>
      </c>
      <c r="T1391" s="3"/>
      <c r="U1391" s="91">
        <v>-3.7181018351475398E-3</v>
      </c>
      <c r="V1391" s="92">
        <v>0.80096442661670197</v>
      </c>
      <c r="W1391" s="91">
        <v>7.6344797962519797E-3</v>
      </c>
      <c r="X1391" s="92">
        <v>0.77195759549795195</v>
      </c>
      <c r="Y1391" s="91">
        <v>1.75249998083018E-2</v>
      </c>
      <c r="Z1391" s="92">
        <v>19.902655889658501</v>
      </c>
      <c r="AA1391" s="91">
        <v>5.8077001485799001E-2</v>
      </c>
      <c r="AB1391" s="92">
        <v>26.705728509376101</v>
      </c>
      <c r="AC1391" s="91"/>
      <c r="AD1391" s="92"/>
      <c r="AE1391" s="91"/>
      <c r="AF1391" s="93"/>
      <c r="AG1391" s="91">
        <v>-3.4927307278849202E-3</v>
      </c>
      <c r="AH1391" s="92">
        <v>-1.2555030249132</v>
      </c>
      <c r="AI1391" s="91">
        <v>3.0539015298927601E-2</v>
      </c>
      <c r="AJ1391" s="92">
        <v>17.5372772098053</v>
      </c>
      <c r="AK1391" s="91">
        <v>9.7937225484201904E-2</v>
      </c>
      <c r="AL1391" s="91">
        <v>5.14844179633656E-2</v>
      </c>
      <c r="AM1391" s="92">
        <v>34.390674824419001</v>
      </c>
      <c r="AN1391" s="3"/>
      <c r="AO1391" s="94">
        <v>1.44597826256359E-2</v>
      </c>
      <c r="AP1391" s="94">
        <v>-2.0641035092012299E-2</v>
      </c>
      <c r="AQ1391" s="94">
        <v>3.7268088104610797E-2</v>
      </c>
      <c r="AR1391" s="94">
        <v>-2.48828980147664E-2</v>
      </c>
      <c r="AS1391" s="95">
        <v>8</v>
      </c>
      <c r="AT1391" s="95">
        <v>4</v>
      </c>
      <c r="AU1391" s="95">
        <v>7</v>
      </c>
      <c r="AV1391" s="96">
        <v>5</v>
      </c>
      <c r="AW1391" s="3"/>
      <c r="AX1391" s="97">
        <v>4.4755118392422397E-2</v>
      </c>
      <c r="AY1391" s="98">
        <v>0.736049474008723</v>
      </c>
      <c r="AZ1391" s="98">
        <v>0.78813250423081604</v>
      </c>
      <c r="BA1391" s="98">
        <v>0.964618798571792</v>
      </c>
      <c r="BB1391" s="89">
        <v>4.6112254707804798E-3</v>
      </c>
      <c r="BC1391" s="99">
        <v>-6.10607587195409</v>
      </c>
      <c r="BD1391" s="86">
        <v>43873</v>
      </c>
      <c r="BE1391" s="86">
        <v>43913</v>
      </c>
      <c r="BF1391" s="95">
        <v>68</v>
      </c>
      <c r="BG1391" s="86">
        <v>43969</v>
      </c>
      <c r="BH1391" s="3"/>
    </row>
    <row r="1392" spans="1:60" x14ac:dyDescent="0.25">
      <c r="A1392" s="3"/>
      <c r="B1392" s="81" t="s">
        <v>388</v>
      </c>
      <c r="C1392" s="81" t="s">
        <v>5952</v>
      </c>
      <c r="D1392" s="81" t="s">
        <v>897</v>
      </c>
      <c r="E1392" s="82" t="s">
        <v>1172</v>
      </c>
      <c r="F1392" s="82" t="s">
        <v>1099</v>
      </c>
      <c r="G1392" s="83" t="s">
        <v>1096</v>
      </c>
      <c r="H1392" s="84" t="s">
        <v>1132</v>
      </c>
      <c r="I1392" s="85" t="s">
        <v>3480</v>
      </c>
      <c r="J1392" s="85" t="s">
        <v>5953</v>
      </c>
      <c r="K1392" s="3"/>
      <c r="L1392" s="86">
        <v>44029</v>
      </c>
      <c r="M1392" s="87">
        <v>1089.0615999996701</v>
      </c>
      <c r="N1392" s="88">
        <v>1089.0615999996701</v>
      </c>
      <c r="O1392" s="88">
        <v>1098.25459999964</v>
      </c>
      <c r="P1392" s="89">
        <f t="shared" si="21"/>
        <v>0.99162944548561605</v>
      </c>
      <c r="Q1392" s="86">
        <v>44020</v>
      </c>
      <c r="R1392" s="90">
        <v>43722151.100000001</v>
      </c>
      <c r="S1392" s="90">
        <v>32732286.2644688</v>
      </c>
      <c r="T1392" s="3"/>
      <c r="U1392" s="91">
        <v>-3.7262555615598099E-3</v>
      </c>
      <c r="V1392" s="92">
        <v>0.80014905397547398</v>
      </c>
      <c r="W1392" s="91">
        <v>7.38606243248796E-3</v>
      </c>
      <c r="X1392" s="92">
        <v>0.74711585912154999</v>
      </c>
      <c r="Y1392" s="91">
        <v>1.6004003333364401E-2</v>
      </c>
      <c r="Z1392" s="92">
        <v>19.750556242186601</v>
      </c>
      <c r="AA1392" s="91">
        <v>5.4898705424420803E-2</v>
      </c>
      <c r="AB1392" s="92">
        <v>26.3878989032528</v>
      </c>
      <c r="AC1392" s="91"/>
      <c r="AD1392" s="92"/>
      <c r="AE1392" s="91"/>
      <c r="AF1392" s="93"/>
      <c r="AG1392" s="91">
        <v>-3.63191761971393E-3</v>
      </c>
      <c r="AH1392" s="92">
        <v>-1.2694217140960999</v>
      </c>
      <c r="AI1392" s="91">
        <v>2.8854768026576501E-2</v>
      </c>
      <c r="AJ1392" s="92">
        <v>17.368852482555699</v>
      </c>
      <c r="AK1392" s="91">
        <v>9.2042001028021306E-2</v>
      </c>
      <c r="AL1392" s="91">
        <v>4.8447074388605002E-2</v>
      </c>
      <c r="AM1392" s="92">
        <v>33.801152378786398</v>
      </c>
      <c r="AN1392" s="3"/>
      <c r="AO1392" s="94">
        <v>1.44514196763339E-2</v>
      </c>
      <c r="AP1392" s="94">
        <v>-2.06490515929545E-2</v>
      </c>
      <c r="AQ1392" s="94">
        <v>3.7012271288404001E-2</v>
      </c>
      <c r="AR1392" s="94">
        <v>-2.5131252635219401E-2</v>
      </c>
      <c r="AS1392" s="95">
        <v>8</v>
      </c>
      <c r="AT1392" s="95">
        <v>4</v>
      </c>
      <c r="AU1392" s="95">
        <v>7</v>
      </c>
      <c r="AV1392" s="96">
        <v>5</v>
      </c>
      <c r="AW1392" s="3"/>
      <c r="AX1392" s="97">
        <v>4.4750898407728501E-2</v>
      </c>
      <c r="AY1392" s="98">
        <v>0.67062079627248705</v>
      </c>
      <c r="AZ1392" s="98">
        <v>0.77713563412544295</v>
      </c>
      <c r="BA1392" s="98">
        <v>0.87738209247163501</v>
      </c>
      <c r="BB1392" s="89">
        <v>4.6107454436923904E-3</v>
      </c>
      <c r="BC1392" s="99">
        <v>-6.1369555312630801</v>
      </c>
      <c r="BD1392" s="86">
        <v>43873</v>
      </c>
      <c r="BE1392" s="86">
        <v>43913</v>
      </c>
      <c r="BF1392" s="95">
        <v>68</v>
      </c>
      <c r="BG1392" s="86">
        <v>43969</v>
      </c>
      <c r="BH1392" s="3"/>
    </row>
    <row r="1393" spans="1:60" x14ac:dyDescent="0.25">
      <c r="A1393" s="3"/>
      <c r="B1393" s="81" t="s">
        <v>389</v>
      </c>
      <c r="C1393" s="81" t="s">
        <v>5954</v>
      </c>
      <c r="D1393" s="81" t="s">
        <v>898</v>
      </c>
      <c r="E1393" s="82" t="s">
        <v>1168</v>
      </c>
      <c r="F1393" s="82" t="s">
        <v>1099</v>
      </c>
      <c r="G1393" s="83" t="s">
        <v>1121</v>
      </c>
      <c r="H1393" s="84" t="s">
        <v>1132</v>
      </c>
      <c r="I1393" s="85" t="s">
        <v>3480</v>
      </c>
      <c r="J1393" s="85" t="s">
        <v>5955</v>
      </c>
      <c r="K1393" s="3"/>
      <c r="L1393" s="86">
        <v>44029</v>
      </c>
      <c r="M1393" s="87">
        <v>1090.74789999984</v>
      </c>
      <c r="N1393" s="88">
        <v>1090.74789999984</v>
      </c>
      <c r="O1393" s="88">
        <v>1100.27229999937</v>
      </c>
      <c r="P1393" s="89">
        <f t="shared" si="21"/>
        <v>0.99134359739899347</v>
      </c>
      <c r="Q1393" s="86">
        <v>44020</v>
      </c>
      <c r="R1393" s="90">
        <v>45819312.818999998</v>
      </c>
      <c r="S1393" s="90">
        <v>71058627.429374993</v>
      </c>
      <c r="T1393" s="3"/>
      <c r="U1393" s="91">
        <v>-3.2756951586634399E-3</v>
      </c>
      <c r="V1393" s="92">
        <v>0.84520509426511103</v>
      </c>
      <c r="W1393" s="91">
        <v>4.2958995181834299E-3</v>
      </c>
      <c r="X1393" s="92">
        <v>0.43809956769109698</v>
      </c>
      <c r="Y1393" s="91">
        <v>1.7455683340813301E-2</v>
      </c>
      <c r="Z1393" s="92">
        <v>19.8957242429315</v>
      </c>
      <c r="AA1393" s="91">
        <v>4.3975001213766497E-2</v>
      </c>
      <c r="AB1393" s="92">
        <v>25.295528482180099</v>
      </c>
      <c r="AC1393" s="91"/>
      <c r="AD1393" s="92"/>
      <c r="AE1393" s="91"/>
      <c r="AF1393" s="93"/>
      <c r="AG1393" s="91">
        <v>-4.43580266528443E-3</v>
      </c>
      <c r="AH1393" s="92">
        <v>-1.34981021865315</v>
      </c>
      <c r="AI1393" s="91">
        <v>2.5477295610471601E-2</v>
      </c>
      <c r="AJ1393" s="92">
        <v>17.031105240952499</v>
      </c>
      <c r="AK1393" s="91">
        <v>9.0534264338202802E-2</v>
      </c>
      <c r="AL1393" s="91">
        <v>4.7565241140546298E-2</v>
      </c>
      <c r="AM1393" s="92">
        <v>33.438449325738503</v>
      </c>
      <c r="AN1393" s="3"/>
      <c r="AO1393" s="94">
        <v>2.1282836858517801E-2</v>
      </c>
      <c r="AP1393" s="94">
        <v>-3.0900804663360801E-2</v>
      </c>
      <c r="AQ1393" s="94">
        <v>2.7932737562878202E-2</v>
      </c>
      <c r="AR1393" s="94">
        <v>-1.6640930469293401E-2</v>
      </c>
      <c r="AS1393" s="95">
        <v>6</v>
      </c>
      <c r="AT1393" s="95">
        <v>6</v>
      </c>
      <c r="AU1393" s="95">
        <v>7</v>
      </c>
      <c r="AV1393" s="96">
        <v>5</v>
      </c>
      <c r="AW1393" s="3"/>
      <c r="AX1393" s="97">
        <v>4.9669984781794498E-2</v>
      </c>
      <c r="AY1393" s="98">
        <v>0.37377495905821001</v>
      </c>
      <c r="AZ1393" s="98">
        <v>0.70951715599494503</v>
      </c>
      <c r="BA1393" s="98">
        <v>0.48838270831538499</v>
      </c>
      <c r="BB1393" s="89">
        <v>5.1091686774907396E-3</v>
      </c>
      <c r="BC1393" s="99">
        <v>-6.3586158745165404</v>
      </c>
      <c r="BD1393" s="86">
        <v>43747</v>
      </c>
      <c r="BE1393" s="86">
        <v>43783</v>
      </c>
      <c r="BF1393" s="95">
        <v>87</v>
      </c>
      <c r="BG1393" s="86">
        <v>43868</v>
      </c>
      <c r="BH1393" s="3"/>
    </row>
    <row r="1394" spans="1:60" x14ac:dyDescent="0.25">
      <c r="A1394" s="3"/>
      <c r="B1394" s="81" t="s">
        <v>2264</v>
      </c>
      <c r="C1394" s="81" t="s">
        <v>5956</v>
      </c>
      <c r="D1394" s="81" t="s">
        <v>898</v>
      </c>
      <c r="E1394" s="82" t="s">
        <v>1170</v>
      </c>
      <c r="F1394" s="82" t="s">
        <v>1099</v>
      </c>
      <c r="G1394" s="83" t="s">
        <v>1121</v>
      </c>
      <c r="H1394" s="84" t="s">
        <v>1132</v>
      </c>
      <c r="I1394" s="85" t="s">
        <v>3480</v>
      </c>
      <c r="J1394" s="85" t="s">
        <v>5957</v>
      </c>
      <c r="K1394" s="3"/>
      <c r="L1394" s="86">
        <v>44029</v>
      </c>
      <c r="M1394" s="87">
        <v>1022.52390000038</v>
      </c>
      <c r="N1394" s="88">
        <v>1022.52390000038</v>
      </c>
      <c r="O1394" s="88"/>
      <c r="P1394" s="89" t="str">
        <f t="shared" si="21"/>
        <v/>
      </c>
      <c r="Q1394" s="86"/>
      <c r="R1394" s="90">
        <v>505579.06300000002</v>
      </c>
      <c r="S1394" s="90"/>
      <c r="T1394" s="3"/>
      <c r="U1394" s="91">
        <v>-3.2702693524697701E-3</v>
      </c>
      <c r="V1394" s="92">
        <v>0.845747674884478</v>
      </c>
      <c r="W1394" s="91">
        <v>4.4609795440919697E-3</v>
      </c>
      <c r="X1394" s="92">
        <v>0.45460757028195098</v>
      </c>
      <c r="Y1394" s="91">
        <v>1.8470793629603601E-2</v>
      </c>
      <c r="Z1394" s="92">
        <v>19.9972352717887</v>
      </c>
      <c r="AA1394" s="91"/>
      <c r="AB1394" s="92"/>
      <c r="AC1394" s="91"/>
      <c r="AD1394" s="92"/>
      <c r="AE1394" s="91"/>
      <c r="AF1394" s="93"/>
      <c r="AG1394" s="91">
        <v>-4.3431047924968897E-3</v>
      </c>
      <c r="AH1394" s="92">
        <v>-1.3405404313743901</v>
      </c>
      <c r="AI1394" s="91">
        <v>2.6596098745358201E-2</v>
      </c>
      <c r="AJ1394" s="92">
        <v>17.142985554441101</v>
      </c>
      <c r="AK1394" s="91">
        <v>2.2115053978268399E-2</v>
      </c>
      <c r="AL1394" s="91">
        <v>2.65964111404173E-2</v>
      </c>
      <c r="AM1394" s="92">
        <v>23.991683094500299</v>
      </c>
      <c r="AN1394" s="3"/>
      <c r="AO1394" s="94">
        <v>2.1288441042997899E-2</v>
      </c>
      <c r="AP1394" s="94">
        <v>-3.0895445882379101E-2</v>
      </c>
      <c r="AQ1394" s="94">
        <v>2.8101806554332101E-2</v>
      </c>
      <c r="AR1394" s="94">
        <v>-1.6484593608765901E-2</v>
      </c>
      <c r="AS1394" s="95"/>
      <c r="AT1394" s="95"/>
      <c r="AU1394" s="95"/>
      <c r="AV1394" s="96"/>
      <c r="AW1394" s="3"/>
      <c r="AX1394" s="97"/>
      <c r="AY1394" s="98"/>
      <c r="AZ1394" s="98"/>
      <c r="BA1394" s="98"/>
      <c r="BB1394" s="89"/>
      <c r="BC1394" s="99">
        <v>-6.3338103756686897</v>
      </c>
      <c r="BD1394" s="86">
        <v>43747</v>
      </c>
      <c r="BE1394" s="86">
        <v>43783</v>
      </c>
      <c r="BF1394" s="95">
        <v>78</v>
      </c>
      <c r="BG1394" s="86">
        <v>43857</v>
      </c>
      <c r="BH1394" s="3"/>
    </row>
    <row r="1395" spans="1:60" x14ac:dyDescent="0.25">
      <c r="A1395" s="3"/>
      <c r="B1395" s="81" t="s">
        <v>390</v>
      </c>
      <c r="C1395" s="81" t="s">
        <v>5958</v>
      </c>
      <c r="D1395" s="81" t="s">
        <v>898</v>
      </c>
      <c r="E1395" s="82" t="s">
        <v>1171</v>
      </c>
      <c r="F1395" s="82" t="s">
        <v>1099</v>
      </c>
      <c r="G1395" s="83" t="s">
        <v>1121</v>
      </c>
      <c r="H1395" s="84" t="s">
        <v>1132</v>
      </c>
      <c r="I1395" s="85" t="s">
        <v>3480</v>
      </c>
      <c r="J1395" s="85" t="s">
        <v>5959</v>
      </c>
      <c r="K1395" s="3"/>
      <c r="L1395" s="86">
        <v>44029</v>
      </c>
      <c r="M1395" s="87">
        <v>1086.2423000000399</v>
      </c>
      <c r="N1395" s="88">
        <v>1086.2423000000399</v>
      </c>
      <c r="O1395" s="88">
        <v>1095.7814000006799</v>
      </c>
      <c r="P1395" s="89">
        <f t="shared" si="21"/>
        <v>0.99129470531199548</v>
      </c>
      <c r="Q1395" s="86">
        <v>44020</v>
      </c>
      <c r="R1395" s="90">
        <v>108988176.795</v>
      </c>
      <c r="S1395" s="90">
        <v>134658062.11912501</v>
      </c>
      <c r="T1395" s="3"/>
      <c r="U1395" s="91">
        <v>-3.2811894679980499E-3</v>
      </c>
      <c r="V1395" s="92">
        <v>0.84465566333164999</v>
      </c>
      <c r="W1395" s="91">
        <v>4.1308085037599102E-3</v>
      </c>
      <c r="X1395" s="92">
        <v>0.42159046624874502</v>
      </c>
      <c r="Y1395" s="91">
        <v>1.6441532043245399E-2</v>
      </c>
      <c r="Z1395" s="92">
        <v>19.794309113174702</v>
      </c>
      <c r="AA1395" s="91">
        <v>4.1883385541950702E-2</v>
      </c>
      <c r="AB1395" s="92">
        <v>25.0863669149985</v>
      </c>
      <c r="AC1395" s="91"/>
      <c r="AD1395" s="92"/>
      <c r="AE1395" s="91"/>
      <c r="AF1395" s="93"/>
      <c r="AG1395" s="91">
        <v>-4.5285679652806703E-3</v>
      </c>
      <c r="AH1395" s="92">
        <v>-1.35908674865277</v>
      </c>
      <c r="AI1395" s="91">
        <v>2.4359705812457801E-2</v>
      </c>
      <c r="AJ1395" s="92">
        <v>16.919346261158399</v>
      </c>
      <c r="AK1395" s="91">
        <v>8.60704836486548E-2</v>
      </c>
      <c r="AL1395" s="91">
        <v>4.5362678703895702E-2</v>
      </c>
      <c r="AM1395" s="92">
        <v>33.204000640835098</v>
      </c>
      <c r="AN1395" s="3"/>
      <c r="AO1395" s="94">
        <v>2.1277280307913302E-2</v>
      </c>
      <c r="AP1395" s="94">
        <v>-3.09061141897473E-2</v>
      </c>
      <c r="AQ1395" s="94">
        <v>2.7763779669839998E-2</v>
      </c>
      <c r="AR1395" s="94">
        <v>-1.6797140259768601E-2</v>
      </c>
      <c r="AS1395" s="95">
        <v>6</v>
      </c>
      <c r="AT1395" s="95">
        <v>6</v>
      </c>
      <c r="AU1395" s="95">
        <v>7</v>
      </c>
      <c r="AV1395" s="96">
        <v>5</v>
      </c>
      <c r="AW1395" s="3"/>
      <c r="AX1395" s="97">
        <v>4.9666149056938599E-2</v>
      </c>
      <c r="AY1395" s="98">
        <v>0.334998008487219</v>
      </c>
      <c r="AZ1395" s="98">
        <v>0.70254789616046798</v>
      </c>
      <c r="BA1395" s="98">
        <v>0.43734170186416998</v>
      </c>
      <c r="BB1395" s="89">
        <v>5.1087416027985498E-3</v>
      </c>
      <c r="BC1395" s="99">
        <v>-6.3770811803551597</v>
      </c>
      <c r="BD1395" s="86">
        <v>43747</v>
      </c>
      <c r="BE1395" s="86">
        <v>43783</v>
      </c>
      <c r="BF1395" s="95">
        <v>150</v>
      </c>
      <c r="BG1395" s="86">
        <v>43957</v>
      </c>
      <c r="BH1395" s="3"/>
    </row>
    <row r="1396" spans="1:60" x14ac:dyDescent="0.25">
      <c r="A1396" s="3"/>
      <c r="B1396" s="81" t="s">
        <v>391</v>
      </c>
      <c r="C1396" s="81" t="s">
        <v>5960</v>
      </c>
      <c r="D1396" s="81" t="s">
        <v>898</v>
      </c>
      <c r="E1396" s="82" t="s">
        <v>1172</v>
      </c>
      <c r="F1396" s="82" t="s">
        <v>1099</v>
      </c>
      <c r="G1396" s="83" t="s">
        <v>1121</v>
      </c>
      <c r="H1396" s="84" t="s">
        <v>1132</v>
      </c>
      <c r="I1396" s="85" t="s">
        <v>3480</v>
      </c>
      <c r="J1396" s="85" t="s">
        <v>5961</v>
      </c>
      <c r="K1396" s="3"/>
      <c r="L1396" s="86">
        <v>44029</v>
      </c>
      <c r="M1396" s="87">
        <v>1082.7734999992001</v>
      </c>
      <c r="N1396" s="88">
        <v>1082.7734999992001</v>
      </c>
      <c r="O1396" s="88">
        <v>1092.3359999992001</v>
      </c>
      <c r="P1396" s="89">
        <f t="shared" si="21"/>
        <v>0.9912458254602915</v>
      </c>
      <c r="Q1396" s="86">
        <v>44020</v>
      </c>
      <c r="R1396" s="90">
        <v>84395234.664000005</v>
      </c>
      <c r="S1396" s="90">
        <v>96641027.485125005</v>
      </c>
      <c r="T1396" s="3"/>
      <c r="U1396" s="91">
        <v>-3.2866203800949699E-3</v>
      </c>
      <c r="V1396" s="92">
        <v>0.844112572121958</v>
      </c>
      <c r="W1396" s="91">
        <v>3.9657990510022501E-3</v>
      </c>
      <c r="X1396" s="92">
        <v>0.40508952097297901</v>
      </c>
      <c r="Y1396" s="91">
        <v>1.54282665080245E-2</v>
      </c>
      <c r="Z1396" s="92">
        <v>19.692982559645301</v>
      </c>
      <c r="AA1396" s="91">
        <v>3.9795827038688003E-2</v>
      </c>
      <c r="AB1396" s="92">
        <v>24.877611064672202</v>
      </c>
      <c r="AC1396" s="91"/>
      <c r="AD1396" s="92"/>
      <c r="AE1396" s="91"/>
      <c r="AF1396" s="93"/>
      <c r="AG1396" s="91">
        <v>-4.6212517836465797E-3</v>
      </c>
      <c r="AH1396" s="92">
        <v>-1.36835513048936</v>
      </c>
      <c r="AI1396" s="91">
        <v>2.3243253970576899E-2</v>
      </c>
      <c r="AJ1396" s="92">
        <v>16.807701076962999</v>
      </c>
      <c r="AK1396" s="91">
        <v>8.2179275359521894E-2</v>
      </c>
      <c r="AL1396" s="91">
        <v>4.3348576020434799E-2</v>
      </c>
      <c r="AM1396" s="92">
        <v>32.814879811951002</v>
      </c>
      <c r="AN1396" s="3"/>
      <c r="AO1396" s="94">
        <v>2.12716823916708E-2</v>
      </c>
      <c r="AP1396" s="94">
        <v>-3.09113542989508E-2</v>
      </c>
      <c r="AQ1396" s="94">
        <v>2.75949094084353E-2</v>
      </c>
      <c r="AR1396" s="94">
        <v>-1.6953314652710098E-2</v>
      </c>
      <c r="AS1396" s="95">
        <v>6</v>
      </c>
      <c r="AT1396" s="95">
        <v>6</v>
      </c>
      <c r="AU1396" s="95">
        <v>7</v>
      </c>
      <c r="AV1396" s="96">
        <v>5</v>
      </c>
      <c r="AW1396" s="3"/>
      <c r="AX1396" s="97">
        <v>4.9662428204101203E-2</v>
      </c>
      <c r="AY1396" s="98">
        <v>0.29628871252543798</v>
      </c>
      <c r="AZ1396" s="98">
        <v>0.69559148935513804</v>
      </c>
      <c r="BA1396" s="98">
        <v>0.38647563163522097</v>
      </c>
      <c r="BB1396" s="89">
        <v>5.1083266773002799E-3</v>
      </c>
      <c r="BC1396" s="99">
        <v>-6.3955537491201504</v>
      </c>
      <c r="BD1396" s="86">
        <v>43747</v>
      </c>
      <c r="BE1396" s="86">
        <v>43783</v>
      </c>
      <c r="BF1396" s="95">
        <v>151</v>
      </c>
      <c r="BG1396" s="86">
        <v>43958</v>
      </c>
      <c r="BH1396" s="3"/>
    </row>
    <row r="1397" spans="1:60" x14ac:dyDescent="0.25">
      <c r="A1397" s="3"/>
      <c r="B1397" s="81" t="s">
        <v>2265</v>
      </c>
      <c r="C1397" s="81" t="s">
        <v>5962</v>
      </c>
      <c r="D1397" s="81" t="s">
        <v>899</v>
      </c>
      <c r="E1397" s="82" t="s">
        <v>1161</v>
      </c>
      <c r="F1397" s="82" t="s">
        <v>1111</v>
      </c>
      <c r="G1397" s="83" t="s">
        <v>1121</v>
      </c>
      <c r="H1397" s="84" t="s">
        <v>1133</v>
      </c>
      <c r="I1397" s="85" t="s">
        <v>3480</v>
      </c>
      <c r="J1397" s="85" t="s">
        <v>5963</v>
      </c>
      <c r="K1397" s="3"/>
      <c r="L1397" s="86">
        <v>44029</v>
      </c>
      <c r="M1397" s="87">
        <v>1418.6896999999899</v>
      </c>
      <c r="N1397" s="88">
        <v>1418.6896999999899</v>
      </c>
      <c r="O1397" s="88">
        <v>1468.05550000072</v>
      </c>
      <c r="P1397" s="89">
        <f t="shared" si="21"/>
        <v>0.96637334215177428</v>
      </c>
      <c r="Q1397" s="86">
        <v>43843</v>
      </c>
      <c r="R1397" s="90">
        <v>3032253.07</v>
      </c>
      <c r="S1397" s="90">
        <v>2974996.6644492201</v>
      </c>
      <c r="T1397" s="3"/>
      <c r="U1397" s="91">
        <v>-7.2324831808145999E-3</v>
      </c>
      <c r="V1397" s="92">
        <v>0.449526292049995</v>
      </c>
      <c r="W1397" s="91">
        <v>1.17100927145657E-2</v>
      </c>
      <c r="X1397" s="92">
        <v>1.1795188873293201</v>
      </c>
      <c r="Y1397" s="91">
        <v>-3.2271757689159103E-2</v>
      </c>
      <c r="Z1397" s="92">
        <v>14.9229801399197</v>
      </c>
      <c r="AA1397" s="91">
        <v>1.48328189025051E-2</v>
      </c>
      <c r="AB1397" s="92">
        <v>22.381310251046699</v>
      </c>
      <c r="AC1397" s="91">
        <v>9.6590141840424595E-2</v>
      </c>
      <c r="AD1397" s="92">
        <v>35.007210136449402</v>
      </c>
      <c r="AE1397" s="91">
        <v>0.113695587819238</v>
      </c>
      <c r="AF1397" s="93">
        <v>32.208968476625202</v>
      </c>
      <c r="AG1397" s="91">
        <v>-8.5035745360073599E-3</v>
      </c>
      <c r="AH1397" s="92">
        <v>-1.75658740572544</v>
      </c>
      <c r="AI1397" s="91">
        <v>-7.9683369895065005E-3</v>
      </c>
      <c r="AJ1397" s="92">
        <v>13.6865419809619</v>
      </c>
      <c r="AK1397" s="91">
        <v>0.41678228600707401</v>
      </c>
      <c r="AL1397" s="91">
        <v>4.9309779029499602E-2</v>
      </c>
      <c r="AM1397" s="92">
        <v>38.175025735632502</v>
      </c>
      <c r="AN1397" s="3"/>
      <c r="AO1397" s="94">
        <v>1.9230776131735201E-2</v>
      </c>
      <c r="AP1397" s="94">
        <v>-2.9893908345911799E-2</v>
      </c>
      <c r="AQ1397" s="94">
        <v>6.1960391558386597E-2</v>
      </c>
      <c r="AR1397" s="94">
        <v>-8.7536841557303E-2</v>
      </c>
      <c r="AS1397" s="95">
        <v>8</v>
      </c>
      <c r="AT1397" s="95">
        <v>4</v>
      </c>
      <c r="AU1397" s="95">
        <v>7</v>
      </c>
      <c r="AV1397" s="96">
        <v>5</v>
      </c>
      <c r="AW1397" s="3"/>
      <c r="AX1397" s="97">
        <v>9.0538032192562207E-2</v>
      </c>
      <c r="AY1397" s="98">
        <v>-9.8252560839284797E-3</v>
      </c>
      <c r="AZ1397" s="98">
        <v>0.65160710700729396</v>
      </c>
      <c r="BA1397" s="98">
        <v>-1.29845519442853E-2</v>
      </c>
      <c r="BB1397" s="89">
        <v>9.3225497201456196E-3</v>
      </c>
      <c r="BC1397" s="99">
        <v>-15.6655998360366</v>
      </c>
      <c r="BD1397" s="86">
        <v>43843</v>
      </c>
      <c r="BE1397" s="86">
        <v>43914</v>
      </c>
      <c r="BF1397" s="95"/>
      <c r="BG1397" s="86"/>
      <c r="BH1397" s="3"/>
    </row>
    <row r="1398" spans="1:60" x14ac:dyDescent="0.25">
      <c r="A1398" s="3"/>
      <c r="B1398" s="81" t="s">
        <v>392</v>
      </c>
      <c r="C1398" s="81" t="s">
        <v>5964</v>
      </c>
      <c r="D1398" s="81" t="s">
        <v>899</v>
      </c>
      <c r="E1398" s="82" t="s">
        <v>1210</v>
      </c>
      <c r="F1398" s="82" t="s">
        <v>1111</v>
      </c>
      <c r="G1398" s="83" t="s">
        <v>1121</v>
      </c>
      <c r="H1398" s="84" t="s">
        <v>1133</v>
      </c>
      <c r="I1398" s="85" t="s">
        <v>3480</v>
      </c>
      <c r="J1398" s="85" t="s">
        <v>5965</v>
      </c>
      <c r="K1398" s="3"/>
      <c r="L1398" s="86">
        <v>44029</v>
      </c>
      <c r="M1398" s="87">
        <v>1142.5737999994301</v>
      </c>
      <c r="N1398" s="88">
        <v>1142.5737999994301</v>
      </c>
      <c r="O1398" s="88">
        <v>1174.5811000000699</v>
      </c>
      <c r="P1398" s="89">
        <f t="shared" si="21"/>
        <v>0.97275002977602998</v>
      </c>
      <c r="Q1398" s="86">
        <v>43874</v>
      </c>
      <c r="R1398" s="90">
        <v>2644747.3330000001</v>
      </c>
      <c r="S1398" s="90">
        <v>2214902.7121875002</v>
      </c>
      <c r="T1398" s="3"/>
      <c r="U1398" s="91">
        <v>-7.1953485694393696E-3</v>
      </c>
      <c r="V1398" s="92">
        <v>0.45323975318751802</v>
      </c>
      <c r="W1398" s="91">
        <v>1.2845598492276599E-2</v>
      </c>
      <c r="X1398" s="92">
        <v>1.29306946510042</v>
      </c>
      <c r="Y1398" s="91">
        <v>-2.5663267268100799E-2</v>
      </c>
      <c r="Z1398" s="92">
        <v>15.5838291820255</v>
      </c>
      <c r="AA1398" s="91">
        <v>2.88344999007677E-2</v>
      </c>
      <c r="AB1398" s="92">
        <v>23.781478350865701</v>
      </c>
      <c r="AC1398" s="91"/>
      <c r="AD1398" s="92"/>
      <c r="AE1398" s="91"/>
      <c r="AF1398" s="93"/>
      <c r="AG1398" s="91">
        <v>-7.8732007532380504E-3</v>
      </c>
      <c r="AH1398" s="92">
        <v>-1.69355002744851</v>
      </c>
      <c r="AI1398" s="91">
        <v>-5.5903847896843196E-4</v>
      </c>
      <c r="AJ1398" s="92">
        <v>14.4274718320085</v>
      </c>
      <c r="AK1398" s="91">
        <v>0.14108445656718699</v>
      </c>
      <c r="AL1398" s="91">
        <v>8.5148432419373393E-2</v>
      </c>
      <c r="AM1398" s="92">
        <v>35.196464492240899</v>
      </c>
      <c r="AN1398" s="3"/>
      <c r="AO1398" s="94">
        <v>1.9268975089289601E-2</v>
      </c>
      <c r="AP1398" s="94">
        <v>-2.9857668318982199E-2</v>
      </c>
      <c r="AQ1398" s="94">
        <v>6.3152526328849504E-2</v>
      </c>
      <c r="AR1398" s="94">
        <v>-8.6478343722847101E-2</v>
      </c>
      <c r="AS1398" s="95">
        <v>8</v>
      </c>
      <c r="AT1398" s="95">
        <v>4</v>
      </c>
      <c r="AU1398" s="95">
        <v>7</v>
      </c>
      <c r="AV1398" s="96">
        <v>5</v>
      </c>
      <c r="AW1398" s="3"/>
      <c r="AX1398" s="97">
        <v>9.0571450830175301E-2</v>
      </c>
      <c r="AY1398" s="98">
        <v>0.13389929797949701</v>
      </c>
      <c r="AZ1398" s="98">
        <v>0.70068841225565803</v>
      </c>
      <c r="BA1398" s="98">
        <v>0.177760239902227</v>
      </c>
      <c r="BB1398" s="89">
        <v>9.3263723684049206E-3</v>
      </c>
      <c r="BC1398" s="99">
        <v>-15.4733887681796</v>
      </c>
      <c r="BD1398" s="86">
        <v>43874</v>
      </c>
      <c r="BE1398" s="86">
        <v>43914</v>
      </c>
      <c r="BF1398" s="95"/>
      <c r="BG1398" s="86"/>
      <c r="BH1398" s="3"/>
    </row>
    <row r="1399" spans="1:60" x14ac:dyDescent="0.25">
      <c r="A1399" s="3"/>
      <c r="B1399" s="81" t="s">
        <v>2266</v>
      </c>
      <c r="C1399" s="81" t="s">
        <v>5966</v>
      </c>
      <c r="D1399" s="81" t="s">
        <v>899</v>
      </c>
      <c r="E1399" s="82" t="s">
        <v>1162</v>
      </c>
      <c r="F1399" s="82" t="s">
        <v>1111</v>
      </c>
      <c r="G1399" s="83" t="s">
        <v>1121</v>
      </c>
      <c r="H1399" s="84" t="s">
        <v>1133</v>
      </c>
      <c r="I1399" s="85" t="s">
        <v>3480</v>
      </c>
      <c r="J1399" s="85" t="s">
        <v>5967</v>
      </c>
      <c r="K1399" s="3"/>
      <c r="L1399" s="86">
        <v>44029</v>
      </c>
      <c r="M1399" s="87">
        <v>1460.59170000069</v>
      </c>
      <c r="N1399" s="88">
        <v>1460.59170000069</v>
      </c>
      <c r="O1399" s="88">
        <v>1508.2190000005101</v>
      </c>
      <c r="P1399" s="89">
        <f t="shared" si="21"/>
        <v>0.96842149581738202</v>
      </c>
      <c r="Q1399" s="86">
        <v>43843</v>
      </c>
      <c r="R1399" s="90">
        <v>1713389.07</v>
      </c>
      <c r="S1399" s="90">
        <v>1568289.0997246101</v>
      </c>
      <c r="T1399" s="3"/>
      <c r="U1399" s="91">
        <v>-7.2211713904835103E-3</v>
      </c>
      <c r="V1399" s="92">
        <v>0.450657471083105</v>
      </c>
      <c r="W1399" s="91">
        <v>1.2055838969899899E-2</v>
      </c>
      <c r="X1399" s="92">
        <v>1.2140935128627499</v>
      </c>
      <c r="Y1399" s="91">
        <v>-3.02647937905931E-2</v>
      </c>
      <c r="Z1399" s="92">
        <v>15.1236765297799</v>
      </c>
      <c r="AA1399" s="91">
        <v>1.9074793999607199E-2</v>
      </c>
      <c r="AB1399" s="92">
        <v>22.8055077607569</v>
      </c>
      <c r="AC1399" s="91">
        <v>0.105770426795061</v>
      </c>
      <c r="AD1399" s="92">
        <v>35.925238631898502</v>
      </c>
      <c r="AE1399" s="91">
        <v>0.12770710888071299</v>
      </c>
      <c r="AF1399" s="93">
        <v>33.610120582743498</v>
      </c>
      <c r="AG1399" s="91">
        <v>-8.3116664782210102E-3</v>
      </c>
      <c r="AH1399" s="92">
        <v>-1.7373965999468099</v>
      </c>
      <c r="AI1399" s="91">
        <v>-5.7188170985682501E-3</v>
      </c>
      <c r="AJ1399" s="92">
        <v>13.911493970052099</v>
      </c>
      <c r="AK1399" s="91">
        <v>0.45862794919230498</v>
      </c>
      <c r="AL1399" s="91">
        <v>5.3538064239546698E-2</v>
      </c>
      <c r="AM1399" s="92">
        <v>42.359592054155698</v>
      </c>
      <c r="AN1399" s="3"/>
      <c r="AO1399" s="94">
        <v>1.9242419528382002E-2</v>
      </c>
      <c r="AP1399" s="94">
        <v>-2.9882877142881601E-2</v>
      </c>
      <c r="AQ1399" s="94">
        <v>6.23231227236829E-2</v>
      </c>
      <c r="AR1399" s="94">
        <v>-8.7214698602183505E-2</v>
      </c>
      <c r="AS1399" s="95">
        <v>8</v>
      </c>
      <c r="AT1399" s="95">
        <v>4</v>
      </c>
      <c r="AU1399" s="95">
        <v>7</v>
      </c>
      <c r="AV1399" s="96">
        <v>5</v>
      </c>
      <c r="AW1399" s="3"/>
      <c r="AX1399" s="97">
        <v>9.0547934709029498E-2</v>
      </c>
      <c r="AY1399" s="98">
        <v>3.3737345310214599E-2</v>
      </c>
      <c r="AZ1399" s="98">
        <v>0.66648099151097995</v>
      </c>
      <c r="BA1399" s="98">
        <v>4.4647312601341603E-2</v>
      </c>
      <c r="BB1399" s="89">
        <v>9.3236853637427008E-3</v>
      </c>
      <c r="BC1399" s="99">
        <v>-15.597436446551001</v>
      </c>
      <c r="BD1399" s="86">
        <v>43843</v>
      </c>
      <c r="BE1399" s="86">
        <v>43914</v>
      </c>
      <c r="BF1399" s="95"/>
      <c r="BG1399" s="86"/>
      <c r="BH1399" s="3"/>
    </row>
    <row r="1400" spans="1:60" x14ac:dyDescent="0.25">
      <c r="A1400" s="3"/>
      <c r="B1400" s="81" t="s">
        <v>2267</v>
      </c>
      <c r="C1400" s="81" t="s">
        <v>5968</v>
      </c>
      <c r="D1400" s="81" t="s">
        <v>899</v>
      </c>
      <c r="E1400" s="82" t="s">
        <v>1234</v>
      </c>
      <c r="F1400" s="82" t="s">
        <v>1111</v>
      </c>
      <c r="G1400" s="83" t="s">
        <v>1121</v>
      </c>
      <c r="H1400" s="84" t="s">
        <v>1133</v>
      </c>
      <c r="I1400" s="85" t="s">
        <v>3480</v>
      </c>
      <c r="J1400" s="85" t="s">
        <v>5969</v>
      </c>
      <c r="K1400" s="3"/>
      <c r="L1400" s="86">
        <v>44029</v>
      </c>
      <c r="M1400" s="87">
        <v>1488.9813999999301</v>
      </c>
      <c r="N1400" s="88">
        <v>1488.9813999999301</v>
      </c>
      <c r="O1400" s="88">
        <v>1535.38409999944</v>
      </c>
      <c r="P1400" s="89">
        <f t="shared" si="21"/>
        <v>0.96977779045678092</v>
      </c>
      <c r="Q1400" s="86">
        <v>43843</v>
      </c>
      <c r="R1400" s="90">
        <v>2014679.6370000001</v>
      </c>
      <c r="S1400" s="90">
        <v>1910169.4642324201</v>
      </c>
      <c r="T1400" s="3"/>
      <c r="U1400" s="91">
        <v>-7.21369275470352E-3</v>
      </c>
      <c r="V1400" s="92">
        <v>0.451405334661104</v>
      </c>
      <c r="W1400" s="91">
        <v>1.22843498065777E-2</v>
      </c>
      <c r="X1400" s="92">
        <v>1.2369445965305199</v>
      </c>
      <c r="Y1400" s="91">
        <v>-2.8935855618328801E-2</v>
      </c>
      <c r="Z1400" s="92">
        <v>15.2565703470027</v>
      </c>
      <c r="AA1400" s="91">
        <v>2.18889424122608E-2</v>
      </c>
      <c r="AB1400" s="92">
        <v>23.0869226020295</v>
      </c>
      <c r="AC1400" s="91">
        <v>0.11188304188544899</v>
      </c>
      <c r="AD1400" s="92">
        <v>36.536500140966403</v>
      </c>
      <c r="AE1400" s="91">
        <v>0.13706857006225601</v>
      </c>
      <c r="AF1400" s="93">
        <v>34.546266700897803</v>
      </c>
      <c r="AG1400" s="91">
        <v>-8.1848089848790603E-3</v>
      </c>
      <c r="AH1400" s="92">
        <v>-1.7247108506126101</v>
      </c>
      <c r="AI1400" s="91">
        <v>-4.2287702299290703E-3</v>
      </c>
      <c r="AJ1400" s="92">
        <v>14.060498656908701</v>
      </c>
      <c r="AK1400" s="91">
        <v>0.48697947952663501</v>
      </c>
      <c r="AL1400" s="91">
        <v>5.6343812118939199E-2</v>
      </c>
      <c r="AM1400" s="92">
        <v>45.1947450875887</v>
      </c>
      <c r="AN1400" s="3"/>
      <c r="AO1400" s="94">
        <v>1.9250084478699098E-2</v>
      </c>
      <c r="AP1400" s="94">
        <v>-2.9875602241190801E-2</v>
      </c>
      <c r="AQ1400" s="94">
        <v>6.2562972878367901E-2</v>
      </c>
      <c r="AR1400" s="94">
        <v>-8.7001799854042494E-2</v>
      </c>
      <c r="AS1400" s="95">
        <v>8</v>
      </c>
      <c r="AT1400" s="95">
        <v>4</v>
      </c>
      <c r="AU1400" s="95">
        <v>7</v>
      </c>
      <c r="AV1400" s="96">
        <v>5</v>
      </c>
      <c r="AW1400" s="3"/>
      <c r="AX1400" s="97">
        <v>9.0554630139522502E-2</v>
      </c>
      <c r="AY1400" s="98">
        <v>6.2627441719769195E-2</v>
      </c>
      <c r="AZ1400" s="98">
        <v>0.67634662813725299</v>
      </c>
      <c r="BA1400" s="98">
        <v>8.2955688176753001E-2</v>
      </c>
      <c r="BB1400" s="89">
        <v>9.3244514116304304E-3</v>
      </c>
      <c r="BC1400" s="99">
        <v>-15.552336382708701</v>
      </c>
      <c r="BD1400" s="86">
        <v>43843</v>
      </c>
      <c r="BE1400" s="86">
        <v>43914</v>
      </c>
      <c r="BF1400" s="95"/>
      <c r="BG1400" s="86"/>
      <c r="BH1400" s="3"/>
    </row>
    <row r="1401" spans="1:60" x14ac:dyDescent="0.25">
      <c r="A1401" s="3"/>
      <c r="B1401" s="81" t="s">
        <v>2268</v>
      </c>
      <c r="C1401" s="81" t="s">
        <v>5970</v>
      </c>
      <c r="D1401" s="81" t="s">
        <v>899</v>
      </c>
      <c r="E1401" s="82" t="s">
        <v>1186</v>
      </c>
      <c r="F1401" s="82" t="s">
        <v>1111</v>
      </c>
      <c r="G1401" s="83" t="s">
        <v>1121</v>
      </c>
      <c r="H1401" s="84" t="s">
        <v>1133</v>
      </c>
      <c r="I1401" s="85" t="s">
        <v>3480</v>
      </c>
      <c r="J1401" s="85" t="s">
        <v>5971</v>
      </c>
      <c r="K1401" s="3"/>
      <c r="L1401" s="86">
        <v>44029</v>
      </c>
      <c r="M1401" s="87">
        <v>1366.5831000004</v>
      </c>
      <c r="N1401" s="88">
        <v>1366.5831000004</v>
      </c>
      <c r="O1401" s="88">
        <v>1417.9898000005601</v>
      </c>
      <c r="P1401" s="89">
        <f t="shared" si="21"/>
        <v>0.96374677730394132</v>
      </c>
      <c r="Q1401" s="86">
        <v>43843</v>
      </c>
      <c r="R1401" s="90">
        <v>203294.55300000001</v>
      </c>
      <c r="S1401" s="90">
        <v>338182.87204980501</v>
      </c>
      <c r="T1401" s="3"/>
      <c r="U1401" s="91">
        <v>-7.2469832384740602E-3</v>
      </c>
      <c r="V1401" s="92">
        <v>0.448076286284049</v>
      </c>
      <c r="W1401" s="91">
        <v>1.1266368901487999E-2</v>
      </c>
      <c r="X1401" s="92">
        <v>1.13514650602156</v>
      </c>
      <c r="Y1401" s="91">
        <v>-3.4845502744246901E-2</v>
      </c>
      <c r="Z1401" s="92">
        <v>14.665605634407299</v>
      </c>
      <c r="AA1401" s="91">
        <v>9.4062223361106607E-3</v>
      </c>
      <c r="AB1401" s="92">
        <v>21.838650594407198</v>
      </c>
      <c r="AC1401" s="91">
        <v>8.4900163896236294E-2</v>
      </c>
      <c r="AD1401" s="92">
        <v>33.838212342001498</v>
      </c>
      <c r="AE1401" s="91">
        <v>9.5938905102229896E-2</v>
      </c>
      <c r="AF1401" s="93">
        <v>30.433300204924301</v>
      </c>
      <c r="AG1401" s="91">
        <v>-8.7500325489600107E-3</v>
      </c>
      <c r="AH1401" s="92">
        <v>-1.7812332070207</v>
      </c>
      <c r="AI1401" s="91">
        <v>-1.0852814511054E-2</v>
      </c>
      <c r="AJ1401" s="92">
        <v>13.398094228803499</v>
      </c>
      <c r="AK1401" s="91">
        <v>0.36474574280669902</v>
      </c>
      <c r="AL1401" s="91">
        <v>4.3898960730075501E-2</v>
      </c>
      <c r="AM1401" s="92">
        <v>32.971371415595101</v>
      </c>
      <c r="AN1401" s="3"/>
      <c r="AO1401" s="94">
        <v>1.92157840192522E-2</v>
      </c>
      <c r="AP1401" s="94">
        <v>-2.9908135856203399E-2</v>
      </c>
      <c r="AQ1401" s="94">
        <v>6.1494331017456702E-2</v>
      </c>
      <c r="AR1401" s="94">
        <v>-8.7950576555158505E-2</v>
      </c>
      <c r="AS1401" s="95">
        <v>8</v>
      </c>
      <c r="AT1401" s="95">
        <v>4</v>
      </c>
      <c r="AU1401" s="95">
        <v>7</v>
      </c>
      <c r="AV1401" s="96">
        <v>5</v>
      </c>
      <c r="AW1401" s="3"/>
      <c r="AX1401" s="97">
        <v>9.0525614995276601E-2</v>
      </c>
      <c r="AY1401" s="98">
        <v>-6.5576134116099596E-2</v>
      </c>
      <c r="AZ1401" s="98">
        <v>0.63257475995578705</v>
      </c>
      <c r="BA1401" s="98">
        <v>-8.6507873686855405E-2</v>
      </c>
      <c r="BB1401" s="89">
        <v>9.3211226292351096E-3</v>
      </c>
      <c r="BC1401" s="99">
        <v>-15.7531810172077</v>
      </c>
      <c r="BD1401" s="86">
        <v>43843</v>
      </c>
      <c r="BE1401" s="86">
        <v>43914</v>
      </c>
      <c r="BF1401" s="95"/>
      <c r="BG1401" s="86"/>
      <c r="BH1401" s="3"/>
    </row>
    <row r="1402" spans="1:60" x14ac:dyDescent="0.25">
      <c r="A1402" s="3"/>
      <c r="B1402" s="81" t="s">
        <v>2269</v>
      </c>
      <c r="C1402" s="81" t="s">
        <v>5972</v>
      </c>
      <c r="D1402" s="81" t="s">
        <v>899</v>
      </c>
      <c r="E1402" s="82" t="s">
        <v>1165</v>
      </c>
      <c r="F1402" s="82" t="s">
        <v>1111</v>
      </c>
      <c r="G1402" s="83" t="s">
        <v>1121</v>
      </c>
      <c r="H1402" s="84" t="s">
        <v>1133</v>
      </c>
      <c r="I1402" s="85" t="s">
        <v>3480</v>
      </c>
      <c r="J1402" s="85" t="s">
        <v>5973</v>
      </c>
      <c r="K1402" s="3"/>
      <c r="L1402" s="86">
        <v>44029</v>
      </c>
      <c r="M1402" s="87">
        <v>994.89379999972903</v>
      </c>
      <c r="N1402" s="88">
        <v>994.89379999972903</v>
      </c>
      <c r="O1402" s="88">
        <v>994.89379999972903</v>
      </c>
      <c r="P1402" s="89">
        <f t="shared" si="21"/>
        <v>1</v>
      </c>
      <c r="Q1402" s="86">
        <v>44029</v>
      </c>
      <c r="R1402" s="90">
        <v>0</v>
      </c>
      <c r="S1402" s="90">
        <v>0</v>
      </c>
      <c r="T1402" s="3"/>
      <c r="U1402" s="91">
        <v>0</v>
      </c>
      <c r="V1402" s="92">
        <v>1.17277461013146</v>
      </c>
      <c r="W1402" s="91">
        <v>0</v>
      </c>
      <c r="X1402" s="92">
        <v>8.5096158727537806E-3</v>
      </c>
      <c r="Y1402" s="91">
        <v>0</v>
      </c>
      <c r="Z1402" s="92">
        <v>18.1501559088356</v>
      </c>
      <c r="AA1402" s="91">
        <v>0</v>
      </c>
      <c r="AB1402" s="92">
        <v>20.8980283607962</v>
      </c>
      <c r="AC1402" s="91">
        <v>0</v>
      </c>
      <c r="AD1402" s="92">
        <v>25.348195952392398</v>
      </c>
      <c r="AE1402" s="91">
        <v>0</v>
      </c>
      <c r="AF1402" s="93">
        <v>20.8394096946868</v>
      </c>
      <c r="AG1402" s="91">
        <v>0</v>
      </c>
      <c r="AH1402" s="92">
        <v>-0.90622995212470403</v>
      </c>
      <c r="AI1402" s="91">
        <v>0</v>
      </c>
      <c r="AJ1402" s="92">
        <v>14.483375679905301</v>
      </c>
      <c r="AK1402" s="91">
        <v>-5.1062000002275497E-3</v>
      </c>
      <c r="AL1402" s="91">
        <v>-9.5514271561114605E-4</v>
      </c>
      <c r="AM1402" s="92">
        <v>2.3231773800034698</v>
      </c>
      <c r="AN1402" s="3"/>
      <c r="AO1402" s="94">
        <v>0</v>
      </c>
      <c r="AP1402" s="94">
        <v>0</v>
      </c>
      <c r="AQ1402" s="94">
        <v>0</v>
      </c>
      <c r="AR1402" s="94">
        <v>0</v>
      </c>
      <c r="AS1402" s="95">
        <v>0</v>
      </c>
      <c r="AT1402" s="95">
        <v>0</v>
      </c>
      <c r="AU1402" s="95">
        <v>7</v>
      </c>
      <c r="AV1402" s="96">
        <v>5</v>
      </c>
      <c r="AW1402" s="3"/>
      <c r="AX1402" s="97">
        <v>0</v>
      </c>
      <c r="AY1402" s="98">
        <v>-113.07365610974399</v>
      </c>
      <c r="AZ1402" s="98">
        <v>0.54787164163735702</v>
      </c>
      <c r="BA1402" s="98">
        <v>-15.957369743191499</v>
      </c>
      <c r="BB1402" s="89">
        <v>0</v>
      </c>
      <c r="BC1402" s="99">
        <v>0</v>
      </c>
      <c r="BD1402" s="86">
        <v>43664</v>
      </c>
      <c r="BE1402" s="86"/>
      <c r="BF1402" s="95"/>
      <c r="BG1402" s="86"/>
      <c r="BH1402" s="3"/>
    </row>
    <row r="1403" spans="1:60" x14ac:dyDescent="0.25">
      <c r="A1403" s="3"/>
      <c r="B1403" s="81" t="s">
        <v>2270</v>
      </c>
      <c r="C1403" s="81" t="s">
        <v>5974</v>
      </c>
      <c r="D1403" s="81" t="s">
        <v>899</v>
      </c>
      <c r="E1403" s="82" t="s">
        <v>1235</v>
      </c>
      <c r="F1403" s="82" t="s">
        <v>1111</v>
      </c>
      <c r="G1403" s="83" t="s">
        <v>1121</v>
      </c>
      <c r="H1403" s="84" t="s">
        <v>1133</v>
      </c>
      <c r="I1403" s="85" t="s">
        <v>3480</v>
      </c>
      <c r="J1403" s="85" t="s">
        <v>5975</v>
      </c>
      <c r="K1403" s="3"/>
      <c r="L1403" s="86">
        <v>44029</v>
      </c>
      <c r="M1403" s="87">
        <v>1000</v>
      </c>
      <c r="N1403" s="88">
        <v>1000</v>
      </c>
      <c r="O1403" s="88">
        <v>1000</v>
      </c>
      <c r="P1403" s="89">
        <f t="shared" si="21"/>
        <v>1</v>
      </c>
      <c r="Q1403" s="86">
        <v>44029</v>
      </c>
      <c r="R1403" s="90">
        <v>0</v>
      </c>
      <c r="S1403" s="90">
        <v>0</v>
      </c>
      <c r="T1403" s="3"/>
      <c r="U1403" s="91">
        <v>0</v>
      </c>
      <c r="V1403" s="92">
        <v>1.17277461013146</v>
      </c>
      <c r="W1403" s="91">
        <v>0</v>
      </c>
      <c r="X1403" s="92">
        <v>8.5096158727537806E-3</v>
      </c>
      <c r="Y1403" s="91">
        <v>0</v>
      </c>
      <c r="Z1403" s="92">
        <v>18.1501559088356</v>
      </c>
      <c r="AA1403" s="91">
        <v>0</v>
      </c>
      <c r="AB1403" s="92">
        <v>20.8980283607962</v>
      </c>
      <c r="AC1403" s="91">
        <v>0</v>
      </c>
      <c r="AD1403" s="92">
        <v>25.348195952392398</v>
      </c>
      <c r="AE1403" s="91">
        <v>0</v>
      </c>
      <c r="AF1403" s="93">
        <v>20.8394096946868</v>
      </c>
      <c r="AG1403" s="91">
        <v>0</v>
      </c>
      <c r="AH1403" s="92">
        <v>-0.90622995212470403</v>
      </c>
      <c r="AI1403" s="91">
        <v>0</v>
      </c>
      <c r="AJ1403" s="92">
        <v>14.483375679905301</v>
      </c>
      <c r="AK1403" s="91">
        <v>0</v>
      </c>
      <c r="AL1403" s="91">
        <v>0</v>
      </c>
      <c r="AM1403" s="92">
        <v>2.8337973800262302</v>
      </c>
      <c r="AN1403" s="3"/>
      <c r="AO1403" s="94">
        <v>0</v>
      </c>
      <c r="AP1403" s="94">
        <v>0</v>
      </c>
      <c r="AQ1403" s="94">
        <v>0</v>
      </c>
      <c r="AR1403" s="94">
        <v>0</v>
      </c>
      <c r="AS1403" s="95">
        <v>0</v>
      </c>
      <c r="AT1403" s="95">
        <v>0</v>
      </c>
      <c r="AU1403" s="95">
        <v>7</v>
      </c>
      <c r="AV1403" s="96">
        <v>5</v>
      </c>
      <c r="AW1403" s="3"/>
      <c r="AX1403" s="97">
        <v>0</v>
      </c>
      <c r="AY1403" s="98">
        <v>-113.07365610974399</v>
      </c>
      <c r="AZ1403" s="98">
        <v>0.54787164163735702</v>
      </c>
      <c r="BA1403" s="98">
        <v>-15.957369743191499</v>
      </c>
      <c r="BB1403" s="89">
        <v>0</v>
      </c>
      <c r="BC1403" s="99">
        <v>0</v>
      </c>
      <c r="BD1403" s="86">
        <v>43664</v>
      </c>
      <c r="BE1403" s="86"/>
      <c r="BF1403" s="95"/>
      <c r="BG1403" s="86"/>
      <c r="BH1403" s="3"/>
    </row>
    <row r="1404" spans="1:60" x14ac:dyDescent="0.25">
      <c r="A1404" s="3"/>
      <c r="B1404" s="81" t="s">
        <v>2271</v>
      </c>
      <c r="C1404" s="81" t="s">
        <v>5976</v>
      </c>
      <c r="D1404" s="81" t="s">
        <v>899</v>
      </c>
      <c r="E1404" s="82" t="s">
        <v>1166</v>
      </c>
      <c r="F1404" s="82" t="s">
        <v>1111</v>
      </c>
      <c r="G1404" s="83" t="s">
        <v>1121</v>
      </c>
      <c r="H1404" s="84" t="s">
        <v>1133</v>
      </c>
      <c r="I1404" s="85" t="s">
        <v>3480</v>
      </c>
      <c r="J1404" s="85" t="s">
        <v>5977</v>
      </c>
      <c r="K1404" s="3"/>
      <c r="L1404" s="86">
        <v>44029</v>
      </c>
      <c r="M1404" s="87">
        <v>1361.2201000005</v>
      </c>
      <c r="N1404" s="88">
        <v>1361.2201000005</v>
      </c>
      <c r="O1404" s="88">
        <v>1403.4840999990699</v>
      </c>
      <c r="P1404" s="89">
        <f t="shared" si="21"/>
        <v>0.96988637064103689</v>
      </c>
      <c r="Q1404" s="86">
        <v>43843</v>
      </c>
      <c r="R1404" s="90">
        <v>1265046.8289999999</v>
      </c>
      <c r="S1404" s="90">
        <v>1357091.3667441399</v>
      </c>
      <c r="T1404" s="3"/>
      <c r="U1404" s="91">
        <v>-7.2131333572542601E-3</v>
      </c>
      <c r="V1404" s="92">
        <v>0.45146127440602901</v>
      </c>
      <c r="W1404" s="91">
        <v>1.2302355940846599E-2</v>
      </c>
      <c r="X1404" s="92">
        <v>1.2387452099574101</v>
      </c>
      <c r="Y1404" s="91">
        <v>-2.8829538556237801E-2</v>
      </c>
      <c r="Z1404" s="92">
        <v>15.2672020532191</v>
      </c>
      <c r="AA1404" s="91">
        <v>2.21145775631157E-2</v>
      </c>
      <c r="AB1404" s="92">
        <v>23.109486117115001</v>
      </c>
      <c r="AC1404" s="91">
        <v>0.11237329493640601</v>
      </c>
      <c r="AD1404" s="92">
        <v>36.585525446047498</v>
      </c>
      <c r="AE1404" s="91">
        <v>0.137820530770114</v>
      </c>
      <c r="AF1404" s="93">
        <v>34.621462771727202</v>
      </c>
      <c r="AG1404" s="91">
        <v>-8.1749311093517497E-3</v>
      </c>
      <c r="AH1404" s="92">
        <v>-1.7237230630598801</v>
      </c>
      <c r="AI1404" s="91">
        <v>-4.1095603783105599E-3</v>
      </c>
      <c r="AJ1404" s="92">
        <v>14.0724196420779</v>
      </c>
      <c r="AK1404" s="91">
        <v>0.361220099999919</v>
      </c>
      <c r="AL1404" s="91">
        <v>4.3525964270884301E-2</v>
      </c>
      <c r="AM1404" s="92">
        <v>32.618807134916999</v>
      </c>
      <c r="AN1404" s="3"/>
      <c r="AO1404" s="94">
        <v>1.92507281462895E-2</v>
      </c>
      <c r="AP1404" s="94">
        <v>-2.98749762032458E-2</v>
      </c>
      <c r="AQ1404" s="94">
        <v>6.2582138616562602E-2</v>
      </c>
      <c r="AR1404" s="94">
        <v>-8.6984715378057506E-2</v>
      </c>
      <c r="AS1404" s="95">
        <v>8</v>
      </c>
      <c r="AT1404" s="95">
        <v>4</v>
      </c>
      <c r="AU1404" s="95">
        <v>7</v>
      </c>
      <c r="AV1404" s="96">
        <v>5</v>
      </c>
      <c r="AW1404" s="3"/>
      <c r="AX1404" s="97">
        <v>9.0555135179020002E-2</v>
      </c>
      <c r="AY1404" s="98">
        <v>6.49431610680722E-2</v>
      </c>
      <c r="AZ1404" s="98">
        <v>0.67713711254873499</v>
      </c>
      <c r="BA1404" s="98">
        <v>8.6029370226697197E-2</v>
      </c>
      <c r="BB1404" s="89">
        <v>9.3245095974634692E-3</v>
      </c>
      <c r="BC1404" s="99">
        <v>-15.548711951923901</v>
      </c>
      <c r="BD1404" s="86">
        <v>43843</v>
      </c>
      <c r="BE1404" s="86">
        <v>43914</v>
      </c>
      <c r="BF1404" s="95"/>
      <c r="BG1404" s="86"/>
      <c r="BH1404" s="3"/>
    </row>
    <row r="1405" spans="1:60" x14ac:dyDescent="0.25">
      <c r="A1405" s="3"/>
      <c r="B1405" s="81" t="s">
        <v>2272</v>
      </c>
      <c r="C1405" s="81" t="s">
        <v>5978</v>
      </c>
      <c r="D1405" s="81" t="s">
        <v>899</v>
      </c>
      <c r="E1405" s="82" t="s">
        <v>1236</v>
      </c>
      <c r="F1405" s="82" t="s">
        <v>1111</v>
      </c>
      <c r="G1405" s="83" t="s">
        <v>1121</v>
      </c>
      <c r="H1405" s="84" t="s">
        <v>1133</v>
      </c>
      <c r="I1405" s="85" t="s">
        <v>3480</v>
      </c>
      <c r="J1405" s="85" t="s">
        <v>5979</v>
      </c>
      <c r="K1405" s="3"/>
      <c r="L1405" s="86">
        <v>44029</v>
      </c>
      <c r="M1405" s="87">
        <v>1093.0111999996</v>
      </c>
      <c r="N1405" s="88">
        <v>1093.0111999996</v>
      </c>
      <c r="O1405" s="88">
        <v>1125.6609000004801</v>
      </c>
      <c r="P1405" s="89">
        <f t="shared" si="21"/>
        <v>0.97099508386507327</v>
      </c>
      <c r="Q1405" s="86">
        <v>43874</v>
      </c>
      <c r="R1405" s="90">
        <v>237256.00399999999</v>
      </c>
      <c r="S1405" s="90">
        <v>92546.125614502002</v>
      </c>
      <c r="T1405" s="3"/>
      <c r="U1405" s="91">
        <v>-7.2069857751557703E-3</v>
      </c>
      <c r="V1405" s="92">
        <v>0.45207603261587798</v>
      </c>
      <c r="W1405" s="91">
        <v>1.24917787979939E-2</v>
      </c>
      <c r="X1405" s="92">
        <v>1.25768749567214</v>
      </c>
      <c r="Y1405" s="91">
        <v>-2.77273658057311E-2</v>
      </c>
      <c r="Z1405" s="92">
        <v>15.377419328258799</v>
      </c>
      <c r="AA1405" s="91">
        <v>3.7918833550065799E-4</v>
      </c>
      <c r="AB1405" s="92">
        <v>20.935947194346198</v>
      </c>
      <c r="AC1405" s="91">
        <v>3.7918833550065799E-4</v>
      </c>
      <c r="AD1405" s="92">
        <v>25.3861147859425</v>
      </c>
      <c r="AE1405" s="91">
        <v>3.7918833550065799E-4</v>
      </c>
      <c r="AF1405" s="93">
        <v>20.877328528236799</v>
      </c>
      <c r="AG1405" s="91">
        <v>-8.0695843407738704E-3</v>
      </c>
      <c r="AH1405" s="92">
        <v>-1.71318838620209</v>
      </c>
      <c r="AI1405" s="91">
        <v>-2.8740287925757002E-3</v>
      </c>
      <c r="AJ1405" s="92">
        <v>14.1959728006477</v>
      </c>
      <c r="AK1405" s="91">
        <v>9.3011199998727506E-2</v>
      </c>
      <c r="AL1405" s="91">
        <v>1.2363072230073199E-2</v>
      </c>
      <c r="AM1405" s="92">
        <v>5.7979171348051803</v>
      </c>
      <c r="AN1405" s="3"/>
      <c r="AO1405" s="94">
        <v>1.9183315365808098E-2</v>
      </c>
      <c r="AP1405" s="94">
        <v>-2.98689925739382E-2</v>
      </c>
      <c r="AQ1405" s="94">
        <v>6.2781017579254694E-2</v>
      </c>
      <c r="AR1405" s="94">
        <v>-8.6808453945268399E-2</v>
      </c>
      <c r="AS1405" s="95">
        <v>5</v>
      </c>
      <c r="AT1405" s="95">
        <v>3</v>
      </c>
      <c r="AU1405" s="95">
        <v>7</v>
      </c>
      <c r="AV1405" s="96">
        <v>5</v>
      </c>
      <c r="AW1405" s="3"/>
      <c r="AX1405" s="97">
        <v>8.22007371683139E-2</v>
      </c>
      <c r="AY1405" s="98">
        <v>-0.199767268081814</v>
      </c>
      <c r="AZ1405" s="98">
        <v>0.58421069479118204</v>
      </c>
      <c r="BA1405" s="98">
        <v>-0.25925034953706899</v>
      </c>
      <c r="BB1405" s="89">
        <v>8.4569242082034209E-3</v>
      </c>
      <c r="BC1405" s="99">
        <v>-15.512788975829601</v>
      </c>
      <c r="BD1405" s="86">
        <v>43874</v>
      </c>
      <c r="BE1405" s="86">
        <v>43914</v>
      </c>
      <c r="BF1405" s="95"/>
      <c r="BG1405" s="86"/>
      <c r="BH1405" s="3"/>
    </row>
    <row r="1406" spans="1:60" x14ac:dyDescent="0.25">
      <c r="A1406" s="3"/>
      <c r="B1406" s="81" t="s">
        <v>2273</v>
      </c>
      <c r="C1406" s="81" t="s">
        <v>5980</v>
      </c>
      <c r="D1406" s="81" t="s">
        <v>3444</v>
      </c>
      <c r="E1406" s="82" t="s">
        <v>1161</v>
      </c>
      <c r="F1406" s="82" t="s">
        <v>1111</v>
      </c>
      <c r="G1406" s="83" t="s">
        <v>1121</v>
      </c>
      <c r="H1406" s="84" t="s">
        <v>1096</v>
      </c>
      <c r="I1406" s="85" t="s">
        <v>3480</v>
      </c>
      <c r="J1406" s="85" t="s">
        <v>1096</v>
      </c>
      <c r="K1406" s="3"/>
      <c r="L1406" s="86">
        <v>44029</v>
      </c>
      <c r="M1406" s="87">
        <v>1029.41730000079</v>
      </c>
      <c r="N1406" s="88">
        <v>1029.41730000079</v>
      </c>
      <c r="O1406" s="88"/>
      <c r="P1406" s="89" t="str">
        <f t="shared" si="21"/>
        <v/>
      </c>
      <c r="Q1406" s="86"/>
      <c r="R1406" s="90">
        <v>27638.952000000001</v>
      </c>
      <c r="S1406" s="90"/>
      <c r="T1406" s="3"/>
      <c r="U1406" s="91">
        <v>-4.6130873097354197E-3</v>
      </c>
      <c r="V1406" s="92">
        <v>0.71146587915791304</v>
      </c>
      <c r="W1406" s="91">
        <v>1.61262668189011E-2</v>
      </c>
      <c r="X1406" s="92">
        <v>1.6211362977628601</v>
      </c>
      <c r="Y1406" s="91"/>
      <c r="Z1406" s="92"/>
      <c r="AA1406" s="91"/>
      <c r="AB1406" s="92"/>
      <c r="AC1406" s="91"/>
      <c r="AD1406" s="92"/>
      <c r="AE1406" s="91"/>
      <c r="AF1406" s="93"/>
      <c r="AG1406" s="91">
        <v>-3.16680834657745E-4</v>
      </c>
      <c r="AH1406" s="92">
        <v>-0.93789803559047902</v>
      </c>
      <c r="AI1406" s="91"/>
      <c r="AJ1406" s="92"/>
      <c r="AK1406" s="91">
        <v>2.8732884013152198E-2</v>
      </c>
      <c r="AL1406" s="91">
        <v>0.13341913838856301</v>
      </c>
      <c r="AM1406" s="92">
        <v>3.3431439070227502</v>
      </c>
      <c r="AN1406" s="3"/>
      <c r="AO1406" s="94">
        <v>2.6016111129138202E-2</v>
      </c>
      <c r="AP1406" s="94">
        <v>-1.31173301451781E-2</v>
      </c>
      <c r="AQ1406" s="94">
        <v>4.5636765138624497E-2</v>
      </c>
      <c r="AR1406" s="94">
        <v>-1.2128407217460301E-2</v>
      </c>
      <c r="AS1406" s="95"/>
      <c r="AT1406" s="95"/>
      <c r="AU1406" s="95"/>
      <c r="AV1406" s="96"/>
      <c r="AW1406" s="3"/>
      <c r="AX1406" s="97"/>
      <c r="AY1406" s="98"/>
      <c r="AZ1406" s="98"/>
      <c r="BA1406" s="98"/>
      <c r="BB1406" s="89"/>
      <c r="BC1406" s="99">
        <v>-2.4078180786491399</v>
      </c>
      <c r="BD1406" s="86">
        <v>43950</v>
      </c>
      <c r="BE1406" s="86">
        <v>43976</v>
      </c>
      <c r="BF1406" s="95">
        <v>28</v>
      </c>
      <c r="BG1406" s="86">
        <v>43990</v>
      </c>
      <c r="BH1406" s="3"/>
    </row>
    <row r="1407" spans="1:60" x14ac:dyDescent="0.25">
      <c r="A1407" s="3"/>
      <c r="B1407" s="81" t="s">
        <v>2274</v>
      </c>
      <c r="C1407" s="81" t="s">
        <v>5981</v>
      </c>
      <c r="D1407" s="81" t="s">
        <v>3444</v>
      </c>
      <c r="E1407" s="82" t="s">
        <v>1210</v>
      </c>
      <c r="F1407" s="82" t="s">
        <v>1111</v>
      </c>
      <c r="G1407" s="83" t="s">
        <v>1121</v>
      </c>
      <c r="H1407" s="84" t="s">
        <v>1096</v>
      </c>
      <c r="I1407" s="85" t="s">
        <v>3480</v>
      </c>
      <c r="J1407" s="85" t="s">
        <v>1096</v>
      </c>
      <c r="K1407" s="3"/>
      <c r="L1407" s="86">
        <v>44029</v>
      </c>
      <c r="M1407" s="87">
        <v>1032.5820000004001</v>
      </c>
      <c r="N1407" s="88">
        <v>1032.5820000004001</v>
      </c>
      <c r="O1407" s="88"/>
      <c r="P1407" s="89" t="str">
        <f t="shared" si="21"/>
        <v/>
      </c>
      <c r="Q1407" s="86"/>
      <c r="R1407" s="90">
        <v>382161.12199999997</v>
      </c>
      <c r="S1407" s="90"/>
      <c r="T1407" s="3"/>
      <c r="U1407" s="91">
        <v>-4.5758880478388199E-3</v>
      </c>
      <c r="V1407" s="92">
        <v>0.71518580534757303</v>
      </c>
      <c r="W1407" s="91">
        <v>1.7266844206460501E-2</v>
      </c>
      <c r="X1407" s="92">
        <v>1.7351940365188101</v>
      </c>
      <c r="Y1407" s="91"/>
      <c r="Z1407" s="92"/>
      <c r="AA1407" s="91"/>
      <c r="AB1407" s="92"/>
      <c r="AC1407" s="91"/>
      <c r="AD1407" s="92"/>
      <c r="AE1407" s="91"/>
      <c r="AF1407" s="93"/>
      <c r="AG1407" s="91">
        <v>3.1901103466225301E-4</v>
      </c>
      <c r="AH1407" s="92">
        <v>-0.87432884865847904</v>
      </c>
      <c r="AI1407" s="91"/>
      <c r="AJ1407" s="92"/>
      <c r="AK1407" s="91">
        <v>4.2973773490302798E-2</v>
      </c>
      <c r="AL1407" s="91">
        <v>0.216958616265329</v>
      </c>
      <c r="AM1407" s="92">
        <v>0.60991855007159801</v>
      </c>
      <c r="AN1407" s="3"/>
      <c r="AO1407" s="94">
        <v>2.60545042856393E-2</v>
      </c>
      <c r="AP1407" s="94">
        <v>-1.30804155696751E-2</v>
      </c>
      <c r="AQ1407" s="94">
        <v>4.6810059409836E-2</v>
      </c>
      <c r="AR1407" s="94">
        <v>3.1901103466225301E-4</v>
      </c>
      <c r="AS1407" s="95"/>
      <c r="AT1407" s="95"/>
      <c r="AU1407" s="95"/>
      <c r="AV1407" s="96"/>
      <c r="AW1407" s="3"/>
      <c r="AX1407" s="97"/>
      <c r="AY1407" s="98"/>
      <c r="AZ1407" s="98"/>
      <c r="BA1407" s="98"/>
      <c r="BB1407" s="89"/>
      <c r="BC1407" s="99">
        <v>-1.80580223495417</v>
      </c>
      <c r="BD1407" s="86">
        <v>43958</v>
      </c>
      <c r="BE1407" s="86">
        <v>43976</v>
      </c>
      <c r="BF1407" s="95">
        <v>22</v>
      </c>
      <c r="BG1407" s="86">
        <v>43990</v>
      </c>
      <c r="BH1407" s="3"/>
    </row>
    <row r="1408" spans="1:60" x14ac:dyDescent="0.25">
      <c r="A1408" s="3"/>
      <c r="B1408" s="81" t="s">
        <v>8816</v>
      </c>
      <c r="C1408" s="81" t="s">
        <v>8817</v>
      </c>
      <c r="D1408" s="81" t="s">
        <v>3444</v>
      </c>
      <c r="E1408" s="82" t="s">
        <v>1162</v>
      </c>
      <c r="F1408" s="82" t="s">
        <v>1111</v>
      </c>
      <c r="G1408" s="83" t="s">
        <v>1121</v>
      </c>
      <c r="H1408" s="84" t="s">
        <v>1096</v>
      </c>
      <c r="I1408" s="85" t="s">
        <v>3480</v>
      </c>
      <c r="J1408" s="85" t="s">
        <v>1096</v>
      </c>
      <c r="K1408" s="3"/>
      <c r="L1408" s="86">
        <v>44029</v>
      </c>
      <c r="M1408" s="87">
        <v>995.39829999953497</v>
      </c>
      <c r="N1408" s="88">
        <v>995.39829999953497</v>
      </c>
      <c r="O1408" s="88"/>
      <c r="P1408" s="89" t="str">
        <f t="shared" si="21"/>
        <v/>
      </c>
      <c r="Q1408" s="86"/>
      <c r="R1408" s="90">
        <v>49769.915000000001</v>
      </c>
      <c r="S1408" s="90"/>
      <c r="T1408" s="3"/>
      <c r="U1408" s="91"/>
      <c r="V1408" s="92"/>
      <c r="W1408" s="91"/>
      <c r="X1408" s="92"/>
      <c r="Y1408" s="91"/>
      <c r="Z1408" s="92"/>
      <c r="AA1408" s="91"/>
      <c r="AB1408" s="92"/>
      <c r="AC1408" s="91"/>
      <c r="AD1408" s="92"/>
      <c r="AE1408" s="91"/>
      <c r="AF1408" s="93"/>
      <c r="AG1408" s="91"/>
      <c r="AH1408" s="92"/>
      <c r="AI1408" s="91"/>
      <c r="AJ1408" s="92"/>
      <c r="AK1408" s="91"/>
      <c r="AL1408" s="91"/>
      <c r="AM1408" s="92"/>
      <c r="AN1408" s="3"/>
      <c r="AO1408" s="94"/>
      <c r="AP1408" s="94"/>
      <c r="AQ1408" s="94"/>
      <c r="AR1408" s="94"/>
      <c r="AS1408" s="95"/>
      <c r="AT1408" s="95"/>
      <c r="AU1408" s="95"/>
      <c r="AV1408" s="96"/>
      <c r="AW1408" s="3"/>
      <c r="AX1408" s="97"/>
      <c r="AY1408" s="98"/>
      <c r="AZ1408" s="98"/>
      <c r="BA1408" s="98"/>
      <c r="BB1408" s="89"/>
      <c r="BC1408" s="99">
        <v>0</v>
      </c>
      <c r="BD1408" s="86">
        <v>44029</v>
      </c>
      <c r="BE1408" s="86"/>
      <c r="BF1408" s="95"/>
      <c r="BG1408" s="86"/>
      <c r="BH1408" s="3"/>
    </row>
    <row r="1409" spans="1:60" x14ac:dyDescent="0.25">
      <c r="A1409" s="3"/>
      <c r="B1409" s="81" t="s">
        <v>2275</v>
      </c>
      <c r="C1409" s="81" t="s">
        <v>5982</v>
      </c>
      <c r="D1409" s="81" t="s">
        <v>3444</v>
      </c>
      <c r="E1409" s="82" t="s">
        <v>1234</v>
      </c>
      <c r="F1409" s="82" t="s">
        <v>1111</v>
      </c>
      <c r="G1409" s="83" t="s">
        <v>1121</v>
      </c>
      <c r="H1409" s="84" t="s">
        <v>1096</v>
      </c>
      <c r="I1409" s="85" t="s">
        <v>3480</v>
      </c>
      <c r="J1409" s="85" t="s">
        <v>1096</v>
      </c>
      <c r="K1409" s="3"/>
      <c r="L1409" s="86">
        <v>44029</v>
      </c>
      <c r="M1409" s="87">
        <v>1042.0771999992401</v>
      </c>
      <c r="N1409" s="88">
        <v>1042.0771999992401</v>
      </c>
      <c r="O1409" s="88"/>
      <c r="P1409" s="89" t="str">
        <f t="shared" si="21"/>
        <v/>
      </c>
      <c r="Q1409" s="86"/>
      <c r="R1409" s="90">
        <v>1042.077</v>
      </c>
      <c r="S1409" s="90"/>
      <c r="T1409" s="3"/>
      <c r="U1409" s="91">
        <v>-4.5940028285258398E-3</v>
      </c>
      <c r="V1409" s="92">
        <v>0.71337432727887096</v>
      </c>
      <c r="W1409" s="91">
        <v>1.6703434064766001E-2</v>
      </c>
      <c r="X1409" s="92">
        <v>1.6788530223493601</v>
      </c>
      <c r="Y1409" s="91"/>
      <c r="Z1409" s="92"/>
      <c r="AA1409" s="91"/>
      <c r="AB1409" s="92"/>
      <c r="AC1409" s="91"/>
      <c r="AD1409" s="92"/>
      <c r="AE1409" s="91"/>
      <c r="AF1409" s="93"/>
      <c r="AG1409" s="91">
        <v>3.0707997211720799E-6</v>
      </c>
      <c r="AH1409" s="92">
        <v>-0.90592287215258704</v>
      </c>
      <c r="AI1409" s="91"/>
      <c r="AJ1409" s="92"/>
      <c r="AK1409" s="91">
        <v>4.6962746962890399E-2</v>
      </c>
      <c r="AL1409" s="91">
        <v>0.317004846987547</v>
      </c>
      <c r="AM1409" s="92">
        <v>-1.6796678761238599</v>
      </c>
      <c r="AN1409" s="3"/>
      <c r="AO1409" s="94">
        <v>2.60351603501476E-2</v>
      </c>
      <c r="AP1409" s="94">
        <v>-1.3099085060275699E-2</v>
      </c>
      <c r="AQ1409" s="94">
        <v>4.6232670239987797E-2</v>
      </c>
      <c r="AR1409" s="94">
        <v>3.0707997211720799E-6</v>
      </c>
      <c r="AS1409" s="95"/>
      <c r="AT1409" s="95"/>
      <c r="AU1409" s="95"/>
      <c r="AV1409" s="96"/>
      <c r="AW1409" s="3"/>
      <c r="AX1409" s="97"/>
      <c r="AY1409" s="98"/>
      <c r="AZ1409" s="98"/>
      <c r="BA1409" s="98"/>
      <c r="BB1409" s="89"/>
      <c r="BC1409" s="99">
        <v>-1.54352919281882</v>
      </c>
      <c r="BD1409" s="86">
        <v>43991</v>
      </c>
      <c r="BE1409" s="86">
        <v>43998</v>
      </c>
      <c r="BF1409" s="95">
        <v>6</v>
      </c>
      <c r="BG1409" s="86">
        <v>43999</v>
      </c>
      <c r="BH1409" s="3"/>
    </row>
    <row r="1410" spans="1:60" x14ac:dyDescent="0.25">
      <c r="A1410" s="3"/>
      <c r="B1410" s="81" t="s">
        <v>2276</v>
      </c>
      <c r="C1410" s="81" t="s">
        <v>5983</v>
      </c>
      <c r="D1410" s="81" t="s">
        <v>3445</v>
      </c>
      <c r="E1410" s="82" t="s">
        <v>1161</v>
      </c>
      <c r="F1410" s="82" t="s">
        <v>1111</v>
      </c>
      <c r="G1410" s="83" t="s">
        <v>1121</v>
      </c>
      <c r="H1410" s="84" t="s">
        <v>1096</v>
      </c>
      <c r="I1410" s="85" t="s">
        <v>3480</v>
      </c>
      <c r="J1410" s="85" t="s">
        <v>1096</v>
      </c>
      <c r="K1410" s="3"/>
      <c r="L1410" s="86">
        <v>44029</v>
      </c>
      <c r="M1410" s="87">
        <v>1023.1984999999401</v>
      </c>
      <c r="N1410" s="88">
        <v>1023.1984999999401</v>
      </c>
      <c r="O1410" s="88"/>
      <c r="P1410" s="89" t="str">
        <f t="shared" si="21"/>
        <v/>
      </c>
      <c r="Q1410" s="86"/>
      <c r="R1410" s="90">
        <v>384586.37099999998</v>
      </c>
      <c r="S1410" s="90"/>
      <c r="T1410" s="3"/>
      <c r="U1410" s="91">
        <v>-4.6057480994932103E-3</v>
      </c>
      <c r="V1410" s="92">
        <v>0.71219980018213402</v>
      </c>
      <c r="W1410" s="91">
        <v>6.3667147842352296E-3</v>
      </c>
      <c r="X1410" s="92">
        <v>0.64518109429627701</v>
      </c>
      <c r="Y1410" s="91"/>
      <c r="Z1410" s="92"/>
      <c r="AA1410" s="91"/>
      <c r="AB1410" s="92"/>
      <c r="AC1410" s="91"/>
      <c r="AD1410" s="92"/>
      <c r="AE1410" s="91"/>
      <c r="AF1410" s="93"/>
      <c r="AG1410" s="91">
        <v>-5.3243223928802798E-3</v>
      </c>
      <c r="AH1410" s="92">
        <v>-1.43866219141273</v>
      </c>
      <c r="AI1410" s="91"/>
      <c r="AJ1410" s="92"/>
      <c r="AK1410" s="91">
        <v>2.2552451360752498E-2</v>
      </c>
      <c r="AL1410" s="91">
        <v>0.103622438087768</v>
      </c>
      <c r="AM1410" s="92">
        <v>2.7251006417827699</v>
      </c>
      <c r="AN1410" s="3"/>
      <c r="AO1410" s="94">
        <v>1.04370471253787E-2</v>
      </c>
      <c r="AP1410" s="94">
        <v>-5.4274436952255201E-3</v>
      </c>
      <c r="AQ1410" s="94">
        <v>1.54761402045551E-2</v>
      </c>
      <c r="AR1410" s="94">
        <v>-5.3243223928802798E-3</v>
      </c>
      <c r="AS1410" s="95"/>
      <c r="AT1410" s="95"/>
      <c r="AU1410" s="95"/>
      <c r="AV1410" s="96"/>
      <c r="AW1410" s="3"/>
      <c r="AX1410" s="97"/>
      <c r="AY1410" s="98"/>
      <c r="AZ1410" s="98"/>
      <c r="BA1410" s="98"/>
      <c r="BB1410" s="89"/>
      <c r="BC1410" s="99">
        <v>-1.08910413490958</v>
      </c>
      <c r="BD1410" s="86">
        <v>44020</v>
      </c>
      <c r="BE1410" s="86">
        <v>44029</v>
      </c>
      <c r="BF1410" s="95"/>
      <c r="BG1410" s="86"/>
      <c r="BH1410" s="3"/>
    </row>
    <row r="1411" spans="1:60" x14ac:dyDescent="0.25">
      <c r="A1411" s="3"/>
      <c r="B1411" s="81" t="s">
        <v>2277</v>
      </c>
      <c r="C1411" s="81" t="s">
        <v>5984</v>
      </c>
      <c r="D1411" s="81" t="s">
        <v>3445</v>
      </c>
      <c r="E1411" s="82" t="s">
        <v>1210</v>
      </c>
      <c r="F1411" s="82" t="s">
        <v>1111</v>
      </c>
      <c r="G1411" s="83" t="s">
        <v>1121</v>
      </c>
      <c r="H1411" s="84" t="s">
        <v>1096</v>
      </c>
      <c r="I1411" s="85" t="s">
        <v>3480</v>
      </c>
      <c r="J1411" s="85" t="s">
        <v>1096</v>
      </c>
      <c r="K1411" s="3"/>
      <c r="L1411" s="86">
        <v>44029</v>
      </c>
      <c r="M1411" s="87">
        <v>1026.3456999994801</v>
      </c>
      <c r="N1411" s="88">
        <v>1026.3456999994801</v>
      </c>
      <c r="O1411" s="88"/>
      <c r="P1411" s="89" t="str">
        <f t="shared" si="21"/>
        <v/>
      </c>
      <c r="Q1411" s="86"/>
      <c r="R1411" s="90">
        <v>487251.68</v>
      </c>
      <c r="S1411" s="90"/>
      <c r="T1411" s="3"/>
      <c r="U1411" s="91">
        <v>-4.5685195991609397E-3</v>
      </c>
      <c r="V1411" s="92">
        <v>0.71592265021536206</v>
      </c>
      <c r="W1411" s="91">
        <v>7.4966467345802803E-3</v>
      </c>
      <c r="X1411" s="92">
        <v>0.75817428933078201</v>
      </c>
      <c r="Y1411" s="91"/>
      <c r="Z1411" s="92"/>
      <c r="AA1411" s="91"/>
      <c r="AB1411" s="92"/>
      <c r="AC1411" s="91"/>
      <c r="AD1411" s="92"/>
      <c r="AE1411" s="91"/>
      <c r="AF1411" s="93"/>
      <c r="AG1411" s="91">
        <v>-4.6915025304770097E-3</v>
      </c>
      <c r="AH1411" s="92">
        <v>-1.37538020517241</v>
      </c>
      <c r="AI1411" s="91"/>
      <c r="AJ1411" s="92"/>
      <c r="AK1411" s="91">
        <v>2.86170922627207E-2</v>
      </c>
      <c r="AL1411" s="91">
        <v>0.14073325955541799</v>
      </c>
      <c r="AM1411" s="92">
        <v>-0.82574957268661797</v>
      </c>
      <c r="AN1411" s="3"/>
      <c r="AO1411" s="94">
        <v>1.04748446810845E-2</v>
      </c>
      <c r="AP1411" s="94">
        <v>-5.3902574127278101E-3</v>
      </c>
      <c r="AQ1411" s="94">
        <v>1.4819934483966801E-2</v>
      </c>
      <c r="AR1411" s="94">
        <v>-4.6915025304770097E-3</v>
      </c>
      <c r="AS1411" s="95"/>
      <c r="AT1411" s="95"/>
      <c r="AU1411" s="95"/>
      <c r="AV1411" s="96"/>
      <c r="AW1411" s="3"/>
      <c r="AX1411" s="97"/>
      <c r="AY1411" s="98"/>
      <c r="AZ1411" s="98"/>
      <c r="BA1411" s="98"/>
      <c r="BB1411" s="89"/>
      <c r="BC1411" s="99">
        <v>-1.05579171413046</v>
      </c>
      <c r="BD1411" s="86">
        <v>44020</v>
      </c>
      <c r="BE1411" s="86">
        <v>44029</v>
      </c>
      <c r="BF1411" s="95"/>
      <c r="BG1411" s="86"/>
      <c r="BH1411" s="3"/>
    </row>
    <row r="1412" spans="1:60" x14ac:dyDescent="0.25">
      <c r="A1412" s="3"/>
      <c r="B1412" s="81" t="s">
        <v>2278</v>
      </c>
      <c r="C1412" s="81" t="s">
        <v>5985</v>
      </c>
      <c r="D1412" s="81" t="s">
        <v>3445</v>
      </c>
      <c r="E1412" s="82" t="s">
        <v>1234</v>
      </c>
      <c r="F1412" s="82" t="s">
        <v>1111</v>
      </c>
      <c r="G1412" s="83" t="s">
        <v>1121</v>
      </c>
      <c r="H1412" s="84" t="s">
        <v>1096</v>
      </c>
      <c r="I1412" s="85" t="s">
        <v>3480</v>
      </c>
      <c r="J1412" s="85" t="s">
        <v>1096</v>
      </c>
      <c r="K1412" s="3"/>
      <c r="L1412" s="86">
        <v>44029</v>
      </c>
      <c r="M1412" s="87">
        <v>1014.59960000031</v>
      </c>
      <c r="N1412" s="88">
        <v>1014.59960000031</v>
      </c>
      <c r="O1412" s="88"/>
      <c r="P1412" s="89" t="str">
        <f t="shared" si="21"/>
        <v/>
      </c>
      <c r="Q1412" s="86"/>
      <c r="R1412" s="90">
        <v>188520.33</v>
      </c>
      <c r="S1412" s="90"/>
      <c r="T1412" s="3"/>
      <c r="U1412" s="91">
        <v>-4.5869858477090002E-3</v>
      </c>
      <c r="V1412" s="92">
        <v>0.71407602536055503</v>
      </c>
      <c r="W1412" s="91">
        <v>6.9377102699945698E-3</v>
      </c>
      <c r="X1412" s="92">
        <v>0.70228064287221104</v>
      </c>
      <c r="Y1412" s="91"/>
      <c r="Z1412" s="92"/>
      <c r="AA1412" s="91"/>
      <c r="AB1412" s="92"/>
      <c r="AC1412" s="91"/>
      <c r="AD1412" s="92"/>
      <c r="AE1412" s="91"/>
      <c r="AF1412" s="93"/>
      <c r="AG1412" s="91">
        <v>-5.0044978797814102E-3</v>
      </c>
      <c r="AH1412" s="92">
        <v>-1.4066797401028499</v>
      </c>
      <c r="AI1412" s="91"/>
      <c r="AJ1412" s="92"/>
      <c r="AK1412" s="91">
        <v>1.3816122900607301E-2</v>
      </c>
      <c r="AL1412" s="91">
        <v>8.5813311650854304E-2</v>
      </c>
      <c r="AM1412" s="92">
        <v>-4.9943302823521698</v>
      </c>
      <c r="AN1412" s="3"/>
      <c r="AO1412" s="94">
        <v>1.0456161278853E-2</v>
      </c>
      <c r="AP1412" s="94">
        <v>-5.4086551926957301E-3</v>
      </c>
      <c r="AQ1412" s="94">
        <v>1.42569515755895E-2</v>
      </c>
      <c r="AR1412" s="94">
        <v>-5.0044978797814102E-3</v>
      </c>
      <c r="AS1412" s="95"/>
      <c r="AT1412" s="95"/>
      <c r="AU1412" s="95"/>
      <c r="AV1412" s="96"/>
      <c r="AW1412" s="3"/>
      <c r="AX1412" s="97"/>
      <c r="AY1412" s="98"/>
      <c r="AZ1412" s="98"/>
      <c r="BA1412" s="98"/>
      <c r="BB1412" s="89"/>
      <c r="BC1412" s="99">
        <v>-1.07228288219267</v>
      </c>
      <c r="BD1412" s="86">
        <v>44020</v>
      </c>
      <c r="BE1412" s="86">
        <v>44029</v>
      </c>
      <c r="BF1412" s="95"/>
      <c r="BG1412" s="86"/>
      <c r="BH1412" s="3"/>
    </row>
    <row r="1413" spans="1:60" x14ac:dyDescent="0.25">
      <c r="A1413" s="3"/>
      <c r="B1413" s="81" t="s">
        <v>2279</v>
      </c>
      <c r="C1413" s="81" t="s">
        <v>5986</v>
      </c>
      <c r="D1413" s="81" t="s">
        <v>3445</v>
      </c>
      <c r="E1413" s="82" t="s">
        <v>1166</v>
      </c>
      <c r="F1413" s="82" t="s">
        <v>1111</v>
      </c>
      <c r="G1413" s="83" t="s">
        <v>1121</v>
      </c>
      <c r="H1413" s="84" t="s">
        <v>1096</v>
      </c>
      <c r="I1413" s="85" t="s">
        <v>3480</v>
      </c>
      <c r="J1413" s="85" t="s">
        <v>1096</v>
      </c>
      <c r="K1413" s="3"/>
      <c r="L1413" s="86">
        <v>44029</v>
      </c>
      <c r="M1413" s="87">
        <v>1008.6501000002</v>
      </c>
      <c r="N1413" s="88">
        <v>1008.6501000002</v>
      </c>
      <c r="O1413" s="88"/>
      <c r="P1413" s="89" t="str">
        <f t="shared" si="21"/>
        <v/>
      </c>
      <c r="Q1413" s="86"/>
      <c r="R1413" s="90">
        <v>1662607.334</v>
      </c>
      <c r="S1413" s="90"/>
      <c r="T1413" s="3"/>
      <c r="U1413" s="91">
        <v>-4.5863139484936298E-3</v>
      </c>
      <c r="V1413" s="92">
        <v>0.71414321528209301</v>
      </c>
      <c r="W1413" s="91">
        <v>6.9560977572109602E-3</v>
      </c>
      <c r="X1413" s="92">
        <v>0.70411939159384895</v>
      </c>
      <c r="Y1413" s="91"/>
      <c r="Z1413" s="92"/>
      <c r="AA1413" s="91"/>
      <c r="AB1413" s="92"/>
      <c r="AC1413" s="91"/>
      <c r="AD1413" s="92"/>
      <c r="AE1413" s="91"/>
      <c r="AF1413" s="93"/>
      <c r="AG1413" s="91">
        <v>-4.9941171691898498E-3</v>
      </c>
      <c r="AH1413" s="92">
        <v>-1.4056416690436899</v>
      </c>
      <c r="AI1413" s="91"/>
      <c r="AJ1413" s="92"/>
      <c r="AK1413" s="91">
        <v>1.1052056370317601E-2</v>
      </c>
      <c r="AL1413" s="91">
        <v>8.75577068964776E-2</v>
      </c>
      <c r="AM1413" s="92">
        <v>-5.42589528795361</v>
      </c>
      <c r="AN1413" s="3"/>
      <c r="AO1413" s="94">
        <v>1.0456803747729299E-2</v>
      </c>
      <c r="AP1413" s="94">
        <v>-5.4080265244920199E-3</v>
      </c>
      <c r="AQ1413" s="94">
        <v>-4.9941171691898498E-3</v>
      </c>
      <c r="AR1413" s="94">
        <v>-4.9941171691898498E-3</v>
      </c>
      <c r="AS1413" s="95"/>
      <c r="AT1413" s="95"/>
      <c r="AU1413" s="95"/>
      <c r="AV1413" s="96"/>
      <c r="AW1413" s="3"/>
      <c r="AX1413" s="97"/>
      <c r="AY1413" s="98"/>
      <c r="AZ1413" s="98"/>
      <c r="BA1413" s="98"/>
      <c r="BB1413" s="89"/>
      <c r="BC1413" s="99">
        <v>-1.0717188528596999</v>
      </c>
      <c r="BD1413" s="86">
        <v>44020</v>
      </c>
      <c r="BE1413" s="86">
        <v>44029</v>
      </c>
      <c r="BF1413" s="95"/>
      <c r="BG1413" s="86"/>
      <c r="BH1413" s="3"/>
    </row>
    <row r="1414" spans="1:60" x14ac:dyDescent="0.25">
      <c r="A1414" s="3"/>
      <c r="B1414" s="81" t="s">
        <v>2280</v>
      </c>
      <c r="C1414" s="81" t="s">
        <v>5987</v>
      </c>
      <c r="D1414" s="81" t="s">
        <v>900</v>
      </c>
      <c r="E1414" s="82" t="s">
        <v>1161</v>
      </c>
      <c r="F1414" s="82" t="s">
        <v>1106</v>
      </c>
      <c r="G1414" s="83" t="s">
        <v>1122</v>
      </c>
      <c r="H1414" s="84" t="s">
        <v>1134</v>
      </c>
      <c r="I1414" s="85" t="s">
        <v>3480</v>
      </c>
      <c r="J1414" s="85" t="s">
        <v>5988</v>
      </c>
      <c r="K1414" s="3"/>
      <c r="L1414" s="86">
        <v>44029</v>
      </c>
      <c r="M1414" s="87">
        <v>1165.84930000082</v>
      </c>
      <c r="N1414" s="88">
        <v>1165.84930000082</v>
      </c>
      <c r="O1414" s="88">
        <v>1285.8471000008301</v>
      </c>
      <c r="P1414" s="89">
        <f t="shared" si="21"/>
        <v>0.90667801793857716</v>
      </c>
      <c r="Q1414" s="86">
        <v>43881</v>
      </c>
      <c r="R1414" s="90">
        <v>60754.353999999999</v>
      </c>
      <c r="S1414" s="90">
        <v>73034.418790039097</v>
      </c>
      <c r="T1414" s="3"/>
      <c r="U1414" s="91">
        <v>-5.4504266836374899E-3</v>
      </c>
      <c r="V1414" s="92">
        <v>0.62773194176770597</v>
      </c>
      <c r="W1414" s="91">
        <v>3.01287093971041E-2</v>
      </c>
      <c r="X1414" s="92">
        <v>3.0213805555831601</v>
      </c>
      <c r="Y1414" s="91">
        <v>-8.7065507209481405E-2</v>
      </c>
      <c r="Z1414" s="92">
        <v>9.4436051878874405</v>
      </c>
      <c r="AA1414" s="91">
        <v>5.6900699502875803E-2</v>
      </c>
      <c r="AB1414" s="92">
        <v>26.5880983110983</v>
      </c>
      <c r="AC1414" s="91">
        <v>6.4804175375684295E-2</v>
      </c>
      <c r="AD1414" s="92">
        <v>31.8286134899536</v>
      </c>
      <c r="AE1414" s="91">
        <v>5.63670014271338E-2</v>
      </c>
      <c r="AF1414" s="93">
        <v>26.4761098374147</v>
      </c>
      <c r="AG1414" s="91">
        <v>1.00819381113979E-2</v>
      </c>
      <c r="AH1414" s="92">
        <v>0.10196385901508601</v>
      </c>
      <c r="AI1414" s="91">
        <v>-4.5665644621330999E-2</v>
      </c>
      <c r="AJ1414" s="92">
        <v>9.9168112177721905</v>
      </c>
      <c r="AK1414" s="91">
        <v>0.16584930000128201</v>
      </c>
      <c r="AL1414" s="91">
        <v>1.5765935604577001E-2</v>
      </c>
      <c r="AM1414" s="92">
        <v>34.015700400632298</v>
      </c>
      <c r="AN1414" s="3"/>
      <c r="AO1414" s="94">
        <v>3.0035060643058401E-2</v>
      </c>
      <c r="AP1414" s="94">
        <v>-4.3746980069045101E-2</v>
      </c>
      <c r="AQ1414" s="94">
        <v>7.5903462577116401E-2</v>
      </c>
      <c r="AR1414" s="94">
        <v>-0.13589636635879301</v>
      </c>
      <c r="AS1414" s="95">
        <v>7</v>
      </c>
      <c r="AT1414" s="95">
        <v>5</v>
      </c>
      <c r="AU1414" s="95">
        <v>8</v>
      </c>
      <c r="AV1414" s="96">
        <v>4</v>
      </c>
      <c r="AW1414" s="3"/>
      <c r="AX1414" s="97">
        <v>0.140788787592319</v>
      </c>
      <c r="AY1414" s="98">
        <v>0.32182601252816301</v>
      </c>
      <c r="AZ1414" s="98">
        <v>0.88051708979583099</v>
      </c>
      <c r="BA1414" s="98">
        <v>0.44048948413592398</v>
      </c>
      <c r="BB1414" s="89">
        <v>1.449564754932E-2</v>
      </c>
      <c r="BC1414" s="99">
        <v>-25.806909701816</v>
      </c>
      <c r="BD1414" s="86">
        <v>43881</v>
      </c>
      <c r="BE1414" s="86">
        <v>43910</v>
      </c>
      <c r="BF1414" s="95"/>
      <c r="BG1414" s="86"/>
      <c r="BH1414" s="3"/>
    </row>
    <row r="1415" spans="1:60" x14ac:dyDescent="0.25">
      <c r="A1415" s="3"/>
      <c r="B1415" s="81" t="s">
        <v>2281</v>
      </c>
      <c r="C1415" s="81" t="s">
        <v>5989</v>
      </c>
      <c r="D1415" s="81" t="s">
        <v>900</v>
      </c>
      <c r="E1415" s="82" t="s">
        <v>1162</v>
      </c>
      <c r="F1415" s="82" t="s">
        <v>1106</v>
      </c>
      <c r="G1415" s="83" t="s">
        <v>1122</v>
      </c>
      <c r="H1415" s="84" t="s">
        <v>1134</v>
      </c>
      <c r="I1415" s="85" t="s">
        <v>3480</v>
      </c>
      <c r="J1415" s="85" t="s">
        <v>5990</v>
      </c>
      <c r="K1415" s="3"/>
      <c r="L1415" s="86">
        <v>44029</v>
      </c>
      <c r="M1415" s="87">
        <v>1449.61319999956</v>
      </c>
      <c r="N1415" s="88">
        <v>1449.61319999956</v>
      </c>
      <c r="O1415" s="88">
        <v>1592.2326999995901</v>
      </c>
      <c r="P1415" s="89">
        <f t="shared" ref="P1415:P1478" si="22">IFERROR(N1415/O1415,"")</f>
        <v>0.91042797952832721</v>
      </c>
      <c r="Q1415" s="86">
        <v>43881</v>
      </c>
      <c r="R1415" s="90">
        <v>6280679.2609999999</v>
      </c>
      <c r="S1415" s="90">
        <v>6029295.5217578104</v>
      </c>
      <c r="T1415" s="3"/>
      <c r="U1415" s="91">
        <v>-5.4227158534558796E-3</v>
      </c>
      <c r="V1415" s="92">
        <v>0.63050302478586695</v>
      </c>
      <c r="W1415" s="91">
        <v>3.0990747765827099E-2</v>
      </c>
      <c r="X1415" s="92">
        <v>3.1075843924554598</v>
      </c>
      <c r="Y1415" s="91">
        <v>-8.2419860113150195E-2</v>
      </c>
      <c r="Z1415" s="92">
        <v>9.9081698975205708</v>
      </c>
      <c r="AA1415" s="91">
        <v>6.7744988931735903E-2</v>
      </c>
      <c r="AB1415" s="92">
        <v>27.672527253977002</v>
      </c>
      <c r="AC1415" s="91">
        <v>9.9172913278453095E-2</v>
      </c>
      <c r="AD1415" s="92">
        <v>35.265487280266797</v>
      </c>
      <c r="AE1415" s="91">
        <v>0.11767957769014201</v>
      </c>
      <c r="AF1415" s="93">
        <v>32.607367463700903</v>
      </c>
      <c r="AG1415" s="91">
        <v>1.0561019385932E-2</v>
      </c>
      <c r="AH1415" s="92">
        <v>0.149871986468497</v>
      </c>
      <c r="AI1415" s="91">
        <v>-4.0354461871174897E-2</v>
      </c>
      <c r="AJ1415" s="92">
        <v>10.4479294927878</v>
      </c>
      <c r="AK1415" s="91">
        <v>0.44961320000060401</v>
      </c>
      <c r="AL1415" s="91">
        <v>3.8576100407226498E-2</v>
      </c>
      <c r="AM1415" s="92">
        <v>62.392090400564499</v>
      </c>
      <c r="AN1415" s="3"/>
      <c r="AO1415" s="94">
        <v>3.0063734591749401E-2</v>
      </c>
      <c r="AP1415" s="94">
        <v>-4.3720310975040803E-2</v>
      </c>
      <c r="AQ1415" s="94">
        <v>7.6804062255177996E-2</v>
      </c>
      <c r="AR1415" s="94">
        <v>-0.13514909630437599</v>
      </c>
      <c r="AS1415" s="95">
        <v>7</v>
      </c>
      <c r="AT1415" s="95">
        <v>5</v>
      </c>
      <c r="AU1415" s="95">
        <v>8</v>
      </c>
      <c r="AV1415" s="96">
        <v>4</v>
      </c>
      <c r="AW1415" s="3"/>
      <c r="AX1415" s="97">
        <v>0.14079758559542799</v>
      </c>
      <c r="AY1415" s="98">
        <v>0.39366810678666297</v>
      </c>
      <c r="AZ1415" s="98">
        <v>0.92101129325328701</v>
      </c>
      <c r="BA1415" s="98">
        <v>0.540217287574706</v>
      </c>
      <c r="BB1415" s="89">
        <v>1.4497098722476899E-2</v>
      </c>
      <c r="BC1415" s="99">
        <v>-25.746896166645499</v>
      </c>
      <c r="BD1415" s="86">
        <v>43881</v>
      </c>
      <c r="BE1415" s="86">
        <v>43910</v>
      </c>
      <c r="BF1415" s="95"/>
      <c r="BG1415" s="86"/>
      <c r="BH1415" s="3"/>
    </row>
    <row r="1416" spans="1:60" x14ac:dyDescent="0.25">
      <c r="A1416" s="3"/>
      <c r="B1416" s="81" t="s">
        <v>2282</v>
      </c>
      <c r="C1416" s="81" t="s">
        <v>5991</v>
      </c>
      <c r="D1416" s="81" t="s">
        <v>900</v>
      </c>
      <c r="E1416" s="82" t="s">
        <v>1186</v>
      </c>
      <c r="F1416" s="82" t="s">
        <v>1106</v>
      </c>
      <c r="G1416" s="83" t="s">
        <v>1122</v>
      </c>
      <c r="H1416" s="84" t="s">
        <v>1134</v>
      </c>
      <c r="I1416" s="85" t="s">
        <v>3480</v>
      </c>
      <c r="J1416" s="85" t="s">
        <v>5992</v>
      </c>
      <c r="K1416" s="3"/>
      <c r="L1416" s="86">
        <v>44029</v>
      </c>
      <c r="M1416" s="87">
        <v>1474.31230000034</v>
      </c>
      <c r="N1416" s="88">
        <v>1474.31230000034</v>
      </c>
      <c r="O1416" s="88">
        <v>1618.04900000058</v>
      </c>
      <c r="P1416" s="89">
        <f t="shared" si="22"/>
        <v>0.91116665811715936</v>
      </c>
      <c r="Q1416" s="86">
        <v>43881</v>
      </c>
      <c r="R1416" s="90">
        <v>11340179.098999999</v>
      </c>
      <c r="S1416" s="90">
        <v>11336115.9741094</v>
      </c>
      <c r="T1416" s="3"/>
      <c r="U1416" s="91">
        <v>-5.4172365689737498E-3</v>
      </c>
      <c r="V1416" s="92">
        <v>0.63105095323408</v>
      </c>
      <c r="W1416" s="91">
        <v>3.11604679482116E-2</v>
      </c>
      <c r="X1416" s="92">
        <v>3.1245564106939101</v>
      </c>
      <c r="Y1416" s="91">
        <v>-8.1504446158796803E-2</v>
      </c>
      <c r="Z1416" s="92">
        <v>9.9997112929559098</v>
      </c>
      <c r="AA1416" s="91">
        <v>6.9888234876998495E-2</v>
      </c>
      <c r="AB1416" s="92">
        <v>27.886851848510599</v>
      </c>
      <c r="AC1416" s="91">
        <v>0.103584662792855</v>
      </c>
      <c r="AD1416" s="92">
        <v>35.706662231707</v>
      </c>
      <c r="AE1416" s="91">
        <v>0.12441228726864199</v>
      </c>
      <c r="AF1416" s="93">
        <v>33.280638421536402</v>
      </c>
      <c r="AG1416" s="91">
        <v>1.06552182915038E-2</v>
      </c>
      <c r="AH1416" s="92">
        <v>0.15929187702568001</v>
      </c>
      <c r="AI1416" s="91">
        <v>-3.9307522635681401E-2</v>
      </c>
      <c r="AJ1416" s="92">
        <v>10.552623416340801</v>
      </c>
      <c r="AK1416" s="91">
        <v>0.47431230000103802</v>
      </c>
      <c r="AL1416" s="91">
        <v>4.0366374782024601E-2</v>
      </c>
      <c r="AM1416" s="92">
        <v>64.862000400549704</v>
      </c>
      <c r="AN1416" s="3"/>
      <c r="AO1416" s="94">
        <v>3.0069373340666099E-2</v>
      </c>
      <c r="AP1416" s="94">
        <v>-4.3715045369026498E-2</v>
      </c>
      <c r="AQ1416" s="94">
        <v>7.6981033682386596E-2</v>
      </c>
      <c r="AR1416" s="94">
        <v>-0.13500238261811301</v>
      </c>
      <c r="AS1416" s="95">
        <v>7</v>
      </c>
      <c r="AT1416" s="95">
        <v>5</v>
      </c>
      <c r="AU1416" s="95">
        <v>8</v>
      </c>
      <c r="AV1416" s="96">
        <v>4</v>
      </c>
      <c r="AW1416" s="3"/>
      <c r="AX1416" s="97">
        <v>0.14079946665224299</v>
      </c>
      <c r="AY1416" s="98">
        <v>0.40786191682309397</v>
      </c>
      <c r="AZ1416" s="98">
        <v>0.92901160530982496</v>
      </c>
      <c r="BA1416" s="98">
        <v>0.55997965485767098</v>
      </c>
      <c r="BB1416" s="89">
        <v>1.44973997120178E-2</v>
      </c>
      <c r="BC1416" s="99">
        <v>-25.735098257253401</v>
      </c>
      <c r="BD1416" s="86">
        <v>43881</v>
      </c>
      <c r="BE1416" s="86">
        <v>43910</v>
      </c>
      <c r="BF1416" s="95"/>
      <c r="BG1416" s="86"/>
      <c r="BH1416" s="3"/>
    </row>
    <row r="1417" spans="1:60" x14ac:dyDescent="0.25">
      <c r="A1417" s="3"/>
      <c r="B1417" s="81" t="s">
        <v>2283</v>
      </c>
      <c r="C1417" s="81" t="s">
        <v>5993</v>
      </c>
      <c r="D1417" s="81" t="s">
        <v>900</v>
      </c>
      <c r="E1417" s="82" t="s">
        <v>1172</v>
      </c>
      <c r="F1417" s="82" t="s">
        <v>1106</v>
      </c>
      <c r="G1417" s="83" t="s">
        <v>1122</v>
      </c>
      <c r="H1417" s="84" t="s">
        <v>1134</v>
      </c>
      <c r="I1417" s="85" t="s">
        <v>3480</v>
      </c>
      <c r="J1417" s="85" t="s">
        <v>5994</v>
      </c>
      <c r="K1417" s="3"/>
      <c r="L1417" s="86">
        <v>44029</v>
      </c>
      <c r="M1417" s="87">
        <v>1395.91119999997</v>
      </c>
      <c r="N1417" s="88">
        <v>1395.91119999997</v>
      </c>
      <c r="O1417" s="88">
        <v>1541.3439000006799</v>
      </c>
      <c r="P1417" s="89">
        <f t="shared" si="22"/>
        <v>0.90564552141761112</v>
      </c>
      <c r="Q1417" s="86">
        <v>43881</v>
      </c>
      <c r="R1417" s="90">
        <v>510385.734</v>
      </c>
      <c r="S1417" s="90">
        <v>626574.88061816397</v>
      </c>
      <c r="T1417" s="3"/>
      <c r="U1417" s="91">
        <v>-5.4580741143581699E-3</v>
      </c>
      <c r="V1417" s="92">
        <v>0.62696719869563799</v>
      </c>
      <c r="W1417" s="91">
        <v>2.9890792906371599E-2</v>
      </c>
      <c r="X1417" s="92">
        <v>2.9975889065099199</v>
      </c>
      <c r="Y1417" s="91">
        <v>-8.8343561166839196E-2</v>
      </c>
      <c r="Z1417" s="92">
        <v>9.3157997921516706</v>
      </c>
      <c r="AA1417" s="91">
        <v>5.39279244112549E-2</v>
      </c>
      <c r="AB1417" s="92">
        <v>26.290820801921701</v>
      </c>
      <c r="AC1417" s="91">
        <v>7.0947578844425194E-2</v>
      </c>
      <c r="AD1417" s="92">
        <v>32.442953836813103</v>
      </c>
      <c r="AE1417" s="91">
        <v>7.4914775243087206E-2</v>
      </c>
      <c r="AF1417" s="93">
        <v>28.3308872189955</v>
      </c>
      <c r="AG1417" s="91">
        <v>9.9497959345171694E-3</v>
      </c>
      <c r="AH1417" s="92">
        <v>8.8749641327012796E-2</v>
      </c>
      <c r="AI1417" s="91">
        <v>-4.7126418734478599E-2</v>
      </c>
      <c r="AJ1417" s="92">
        <v>9.7707338064646994</v>
      </c>
      <c r="AK1417" s="91">
        <v>0.39591119999939101</v>
      </c>
      <c r="AL1417" s="91">
        <v>3.45870939127053E-2</v>
      </c>
      <c r="AM1417" s="92">
        <v>57.021890400443198</v>
      </c>
      <c r="AN1417" s="3"/>
      <c r="AO1417" s="94">
        <v>3.00270838524739E-2</v>
      </c>
      <c r="AP1417" s="94">
        <v>-4.3754325192858198E-2</v>
      </c>
      <c r="AQ1417" s="94">
        <v>7.5654973754353705E-2</v>
      </c>
      <c r="AR1417" s="94">
        <v>-0.13610276393053899</v>
      </c>
      <c r="AS1417" s="95">
        <v>7</v>
      </c>
      <c r="AT1417" s="95">
        <v>5</v>
      </c>
      <c r="AU1417" s="95">
        <v>8</v>
      </c>
      <c r="AV1417" s="96">
        <v>4</v>
      </c>
      <c r="AW1417" s="3"/>
      <c r="AX1417" s="97">
        <v>0.14078649496121201</v>
      </c>
      <c r="AY1417" s="98">
        <v>0.30212444086919299</v>
      </c>
      <c r="AZ1417" s="98">
        <v>0.86941206903247803</v>
      </c>
      <c r="BA1417" s="98">
        <v>0.41322828024249197</v>
      </c>
      <c r="BB1417" s="89">
        <v>1.4495260970325E-2</v>
      </c>
      <c r="BC1417" s="99">
        <v>-25.823484298423899</v>
      </c>
      <c r="BD1417" s="86">
        <v>43881</v>
      </c>
      <c r="BE1417" s="86">
        <v>43910</v>
      </c>
      <c r="BF1417" s="95"/>
      <c r="BG1417" s="86"/>
      <c r="BH1417" s="3"/>
    </row>
    <row r="1418" spans="1:60" x14ac:dyDescent="0.25">
      <c r="A1418" s="3"/>
      <c r="B1418" s="81" t="s">
        <v>2284</v>
      </c>
      <c r="C1418" s="81" t="s">
        <v>5995</v>
      </c>
      <c r="D1418" s="81" t="s">
        <v>900</v>
      </c>
      <c r="E1418" s="82" t="s">
        <v>1197</v>
      </c>
      <c r="F1418" s="82" t="s">
        <v>1106</v>
      </c>
      <c r="G1418" s="83" t="s">
        <v>1122</v>
      </c>
      <c r="H1418" s="84" t="s">
        <v>1134</v>
      </c>
      <c r="I1418" s="85" t="s">
        <v>3480</v>
      </c>
      <c r="J1418" s="85" t="s">
        <v>5996</v>
      </c>
      <c r="K1418" s="3"/>
      <c r="L1418" s="86">
        <v>44029</v>
      </c>
      <c r="M1418" s="87">
        <v>1326.2057000007501</v>
      </c>
      <c r="N1418" s="88">
        <v>1326.2057000007501</v>
      </c>
      <c r="O1418" s="88">
        <v>1462.11680000089</v>
      </c>
      <c r="P1418" s="89">
        <f t="shared" si="22"/>
        <v>0.90704497752843194</v>
      </c>
      <c r="Q1418" s="86">
        <v>43881</v>
      </c>
      <c r="R1418" s="90">
        <v>7328786.4500000002</v>
      </c>
      <c r="S1418" s="90">
        <v>5605959.4047499998</v>
      </c>
      <c r="T1418" s="3"/>
      <c r="U1418" s="91">
        <v>-5.4477411977131903E-3</v>
      </c>
      <c r="V1418" s="92">
        <v>0.62800049036013705</v>
      </c>
      <c r="W1418" s="91">
        <v>3.02131107291643E-2</v>
      </c>
      <c r="X1418" s="92">
        <v>3.0298206887891901</v>
      </c>
      <c r="Y1418" s="91">
        <v>-8.6610911281313693E-2</v>
      </c>
      <c r="Z1418" s="92">
        <v>9.4890647807042097</v>
      </c>
      <c r="AA1418" s="91">
        <v>5.7960206924690297E-2</v>
      </c>
      <c r="AB1418" s="92">
        <v>26.694049053272501</v>
      </c>
      <c r="AC1418" s="91">
        <v>7.9148382916173404E-2</v>
      </c>
      <c r="AD1418" s="92">
        <v>33.263034244009802</v>
      </c>
      <c r="AE1418" s="91">
        <v>8.7289669547317303E-2</v>
      </c>
      <c r="AF1418" s="93">
        <v>29.568376649432999</v>
      </c>
      <c r="AG1418" s="91">
        <v>1.01289710255514E-2</v>
      </c>
      <c r="AH1418" s="92">
        <v>0.10666715043044001</v>
      </c>
      <c r="AI1418" s="91">
        <v>-4.5145859786353E-2</v>
      </c>
      <c r="AJ1418" s="92">
        <v>9.9687897012772702</v>
      </c>
      <c r="AK1418" s="91">
        <v>0.32620570000086402</v>
      </c>
      <c r="AL1418" s="91">
        <v>2.91985564890638E-2</v>
      </c>
      <c r="AM1418" s="92">
        <v>50.051340400590597</v>
      </c>
      <c r="AN1418" s="3"/>
      <c r="AO1418" s="94">
        <v>3.0037848389838501E-2</v>
      </c>
      <c r="AP1418" s="94">
        <v>-4.3744300418475199E-2</v>
      </c>
      <c r="AQ1418" s="94">
        <v>7.5991718200384598E-2</v>
      </c>
      <c r="AR1418" s="94">
        <v>-0.135823166404443</v>
      </c>
      <c r="AS1418" s="95">
        <v>7</v>
      </c>
      <c r="AT1418" s="95">
        <v>5</v>
      </c>
      <c r="AU1418" s="95">
        <v>8</v>
      </c>
      <c r="AV1418" s="96">
        <v>4</v>
      </c>
      <c r="AW1418" s="3"/>
      <c r="AX1418" s="97">
        <v>0.140789618462586</v>
      </c>
      <c r="AY1418" s="98">
        <v>0.32884732322691002</v>
      </c>
      <c r="AZ1418" s="98">
        <v>0.88447466348498005</v>
      </c>
      <c r="BA1418" s="98">
        <v>0.45021387361430198</v>
      </c>
      <c r="BB1418" s="89">
        <v>1.44957864908065E-2</v>
      </c>
      <c r="BC1418" s="99">
        <v>-25.8010440753715</v>
      </c>
      <c r="BD1418" s="86">
        <v>43881</v>
      </c>
      <c r="BE1418" s="86">
        <v>43910</v>
      </c>
      <c r="BF1418" s="95"/>
      <c r="BG1418" s="86"/>
      <c r="BH1418" s="3"/>
    </row>
    <row r="1419" spans="1:60" x14ac:dyDescent="0.25">
      <c r="A1419" s="3"/>
      <c r="B1419" s="81" t="s">
        <v>2285</v>
      </c>
      <c r="C1419" s="81" t="s">
        <v>5997</v>
      </c>
      <c r="D1419" s="81" t="s">
        <v>900</v>
      </c>
      <c r="E1419" s="82" t="s">
        <v>1198</v>
      </c>
      <c r="F1419" s="82" t="s">
        <v>1106</v>
      </c>
      <c r="G1419" s="83" t="s">
        <v>1122</v>
      </c>
      <c r="H1419" s="84" t="s">
        <v>1134</v>
      </c>
      <c r="I1419" s="85" t="s">
        <v>3480</v>
      </c>
      <c r="J1419" s="85" t="s">
        <v>5998</v>
      </c>
      <c r="K1419" s="3"/>
      <c r="L1419" s="86">
        <v>44029</v>
      </c>
      <c r="M1419" s="87">
        <v>1485.9075000006701</v>
      </c>
      <c r="N1419" s="88">
        <v>1485.9075000006701</v>
      </c>
      <c r="O1419" s="88">
        <v>1630.2985999994</v>
      </c>
      <c r="P1419" s="89">
        <f t="shared" si="22"/>
        <v>0.91143272772314032</v>
      </c>
      <c r="Q1419" s="86">
        <v>43881</v>
      </c>
      <c r="R1419" s="90">
        <v>1741336.4369999999</v>
      </c>
      <c r="S1419" s="90">
        <v>1790297.00282812</v>
      </c>
      <c r="T1419" s="3"/>
      <c r="U1419" s="91">
        <v>-5.4152686552697603E-3</v>
      </c>
      <c r="V1419" s="92">
        <v>0.63124774460447997</v>
      </c>
      <c r="W1419" s="91">
        <v>3.1221229322909501E-2</v>
      </c>
      <c r="X1419" s="92">
        <v>3.1306325481637001</v>
      </c>
      <c r="Y1419" s="91">
        <v>-8.1174505221570104E-2</v>
      </c>
      <c r="Z1419" s="92">
        <v>10.0327053866786</v>
      </c>
      <c r="AA1419" s="91">
        <v>7.0660729581504697E-2</v>
      </c>
      <c r="AB1419" s="92">
        <v>27.964101318939399</v>
      </c>
      <c r="AC1419" s="91">
        <v>0.10517708776387701</v>
      </c>
      <c r="AD1419" s="92">
        <v>35.865904728765599</v>
      </c>
      <c r="AE1419" s="91">
        <v>0.12799227877083499</v>
      </c>
      <c r="AF1419" s="93">
        <v>33.638637571770197</v>
      </c>
      <c r="AG1419" s="91">
        <v>1.0688870193917E-2</v>
      </c>
      <c r="AH1419" s="92">
        <v>0.162657067266991</v>
      </c>
      <c r="AI1419" s="91">
        <v>-3.8930150127271197E-2</v>
      </c>
      <c r="AJ1419" s="92">
        <v>10.590360667178199</v>
      </c>
      <c r="AK1419" s="91">
        <v>0.48590750000032101</v>
      </c>
      <c r="AL1419" s="91">
        <v>4.1197560958607903E-2</v>
      </c>
      <c r="AM1419" s="92">
        <v>66.021520400536204</v>
      </c>
      <c r="AN1419" s="3"/>
      <c r="AO1419" s="94">
        <v>3.0071406827119101E-2</v>
      </c>
      <c r="AP1419" s="94">
        <v>-4.3713143329150599E-2</v>
      </c>
      <c r="AQ1419" s="94">
        <v>7.7044811641826499E-2</v>
      </c>
      <c r="AR1419" s="94">
        <v>-0.13494930626809901</v>
      </c>
      <c r="AS1419" s="95">
        <v>7</v>
      </c>
      <c r="AT1419" s="95">
        <v>5</v>
      </c>
      <c r="AU1419" s="95">
        <v>8</v>
      </c>
      <c r="AV1419" s="96">
        <v>4</v>
      </c>
      <c r="AW1419" s="3"/>
      <c r="AX1419" s="97">
        <v>0.14080012589372901</v>
      </c>
      <c r="AY1419" s="98">
        <v>0.41297848468229897</v>
      </c>
      <c r="AZ1419" s="98">
        <v>0.93189549755516099</v>
      </c>
      <c r="BA1419" s="98">
        <v>0.56710831473992596</v>
      </c>
      <c r="BB1419" s="89">
        <v>1.44975061694458E-2</v>
      </c>
      <c r="BC1419" s="99">
        <v>-25.730850777821601</v>
      </c>
      <c r="BD1419" s="86">
        <v>43881</v>
      </c>
      <c r="BE1419" s="86">
        <v>43910</v>
      </c>
      <c r="BF1419" s="95"/>
      <c r="BG1419" s="86"/>
      <c r="BH1419" s="3"/>
    </row>
    <row r="1420" spans="1:60" x14ac:dyDescent="0.25">
      <c r="A1420" s="3"/>
      <c r="B1420" s="81" t="s">
        <v>393</v>
      </c>
      <c r="C1420" s="81" t="s">
        <v>5999</v>
      </c>
      <c r="D1420" s="81" t="s">
        <v>900</v>
      </c>
      <c r="E1420" s="82" t="s">
        <v>1199</v>
      </c>
      <c r="F1420" s="82" t="s">
        <v>1106</v>
      </c>
      <c r="G1420" s="83" t="s">
        <v>1122</v>
      </c>
      <c r="H1420" s="84" t="s">
        <v>1134</v>
      </c>
      <c r="I1420" s="85" t="s">
        <v>3480</v>
      </c>
      <c r="J1420" s="85" t="s">
        <v>6000</v>
      </c>
      <c r="K1420" s="3"/>
      <c r="L1420" s="86">
        <v>44029</v>
      </c>
      <c r="M1420" s="87">
        <v>1125.9273000005601</v>
      </c>
      <c r="N1420" s="88">
        <v>1125.9273000005601</v>
      </c>
      <c r="O1420" s="88">
        <v>1234.1964999996101</v>
      </c>
      <c r="P1420" s="89">
        <f t="shared" si="22"/>
        <v>0.91227555741805766</v>
      </c>
      <c r="Q1420" s="86">
        <v>43881</v>
      </c>
      <c r="R1420" s="90">
        <v>1227.261</v>
      </c>
      <c r="S1420" s="90">
        <v>1200.6904312972999</v>
      </c>
      <c r="T1420" s="3"/>
      <c r="U1420" s="91">
        <v>-5.4090338353489599E-3</v>
      </c>
      <c r="V1420" s="92">
        <v>0.63187122659655903</v>
      </c>
      <c r="W1420" s="91">
        <v>3.1414649965881801E-2</v>
      </c>
      <c r="X1420" s="92">
        <v>3.14997461246094</v>
      </c>
      <c r="Y1420" s="91">
        <v>-8.0129414377588595E-2</v>
      </c>
      <c r="Z1420" s="92">
        <v>10.1372144710767</v>
      </c>
      <c r="AA1420" s="91">
        <v>7.31122560282529E-2</v>
      </c>
      <c r="AB1420" s="92">
        <v>28.209253963636002</v>
      </c>
      <c r="AC1420" s="91">
        <v>0.110237096285418</v>
      </c>
      <c r="AD1420" s="92">
        <v>36.371905580919702</v>
      </c>
      <c r="AE1420" s="91">
        <v>0.12592730000149499</v>
      </c>
      <c r="AF1420" s="93">
        <v>33.432139694865299</v>
      </c>
      <c r="AG1420" s="91">
        <v>1.0796379427119999E-2</v>
      </c>
      <c r="AH1420" s="92">
        <v>0.173407990587293</v>
      </c>
      <c r="AI1420" s="91">
        <v>-3.7734934750005798E-2</v>
      </c>
      <c r="AJ1420" s="92">
        <v>10.709882204901101</v>
      </c>
      <c r="AK1420" s="91">
        <v>0.12592730000149499</v>
      </c>
      <c r="AL1420" s="91">
        <v>1.21643927104742E-2</v>
      </c>
      <c r="AM1420" s="92">
        <v>30.023500400624499</v>
      </c>
      <c r="AN1420" s="3"/>
      <c r="AO1420" s="94">
        <v>3.0077881361648899E-2</v>
      </c>
      <c r="AP1420" s="94">
        <v>-4.37072218373942E-2</v>
      </c>
      <c r="AQ1420" s="94">
        <v>7.7246728655154598E-2</v>
      </c>
      <c r="AR1420" s="94">
        <v>-0.13478211932670101</v>
      </c>
      <c r="AS1420" s="95">
        <v>7</v>
      </c>
      <c r="AT1420" s="95">
        <v>5</v>
      </c>
      <c r="AU1420" s="95">
        <v>8</v>
      </c>
      <c r="AV1420" s="96">
        <v>4</v>
      </c>
      <c r="AW1420" s="3"/>
      <c r="AX1420" s="97">
        <v>0.14080234637178399</v>
      </c>
      <c r="AY1420" s="98">
        <v>0.42921110564248</v>
      </c>
      <c r="AZ1420" s="98">
        <v>0.94104485436855601</v>
      </c>
      <c r="BA1420" s="98">
        <v>0.58974107704670997</v>
      </c>
      <c r="BB1420" s="89">
        <v>1.44978570759304E-2</v>
      </c>
      <c r="BC1420" s="99">
        <v>-25.717412097612399</v>
      </c>
      <c r="BD1420" s="86">
        <v>43881</v>
      </c>
      <c r="BE1420" s="86">
        <v>43910</v>
      </c>
      <c r="BF1420" s="95"/>
      <c r="BG1420" s="86"/>
      <c r="BH1420" s="3"/>
    </row>
    <row r="1421" spans="1:60" x14ac:dyDescent="0.25">
      <c r="A1421" s="3"/>
      <c r="B1421" s="81" t="s">
        <v>2286</v>
      </c>
      <c r="C1421" s="81" t="s">
        <v>6001</v>
      </c>
      <c r="D1421" s="81" t="s">
        <v>900</v>
      </c>
      <c r="E1421" s="82" t="s">
        <v>1200</v>
      </c>
      <c r="F1421" s="82" t="s">
        <v>1106</v>
      </c>
      <c r="G1421" s="83" t="s">
        <v>1122</v>
      </c>
      <c r="H1421" s="84" t="s">
        <v>1134</v>
      </c>
      <c r="I1421" s="85" t="s">
        <v>3480</v>
      </c>
      <c r="J1421" s="85" t="s">
        <v>6002</v>
      </c>
      <c r="K1421" s="3"/>
      <c r="L1421" s="86">
        <v>44029</v>
      </c>
      <c r="M1421" s="87">
        <v>1491.5322999991499</v>
      </c>
      <c r="N1421" s="88">
        <v>1491.5322999991499</v>
      </c>
      <c r="O1421" s="88">
        <v>1636.9476999994399</v>
      </c>
      <c r="P1421" s="89">
        <f t="shared" si="22"/>
        <v>0.91116674039107071</v>
      </c>
      <c r="Q1421" s="86">
        <v>43881</v>
      </c>
      <c r="R1421" s="90">
        <v>148160.22200000001</v>
      </c>
      <c r="S1421" s="90">
        <v>147633.72474804701</v>
      </c>
      <c r="T1421" s="3"/>
      <c r="U1421" s="91">
        <v>-5.4172412719708501E-3</v>
      </c>
      <c r="V1421" s="92">
        <v>0.63105048293437005</v>
      </c>
      <c r="W1421" s="91">
        <v>3.1160347940385701E-2</v>
      </c>
      <c r="X1421" s="92">
        <v>3.1245444099113202</v>
      </c>
      <c r="Y1421" s="91">
        <v>-8.1504361666738995E-2</v>
      </c>
      <c r="Z1421" s="92">
        <v>9.9997197421616892</v>
      </c>
      <c r="AA1421" s="91">
        <v>6.9888034679024699E-2</v>
      </c>
      <c r="AB1421" s="92">
        <v>27.886831828713198</v>
      </c>
      <c r="AC1421" s="91">
        <v>0.103584904794843</v>
      </c>
      <c r="AD1421" s="92">
        <v>35.706686431891299</v>
      </c>
      <c r="AE1421" s="91">
        <v>0.124412259483506</v>
      </c>
      <c r="AF1421" s="93">
        <v>33.280635643051902</v>
      </c>
      <c r="AG1421" s="91">
        <v>1.0655048168700901E-2</v>
      </c>
      <c r="AH1421" s="92">
        <v>0.15927486474538499</v>
      </c>
      <c r="AI1421" s="91">
        <v>-3.9307540914705903E-2</v>
      </c>
      <c r="AJ1421" s="92">
        <v>10.5526215884311</v>
      </c>
      <c r="AK1421" s="91">
        <v>0.63310628373641498</v>
      </c>
      <c r="AL1421" s="91">
        <v>5.7044318573389298E-2</v>
      </c>
      <c r="AM1421" s="92">
        <v>67.3464104590239</v>
      </c>
      <c r="AN1421" s="3"/>
      <c r="AO1421" s="94">
        <v>3.0069419464780402E-2</v>
      </c>
      <c r="AP1421" s="94">
        <v>-4.37150557473069E-2</v>
      </c>
      <c r="AQ1421" s="94">
        <v>7.6981162193987998E-2</v>
      </c>
      <c r="AR1421" s="94">
        <v>-0.13500203611518399</v>
      </c>
      <c r="AS1421" s="95">
        <v>7</v>
      </c>
      <c r="AT1421" s="95">
        <v>5</v>
      </c>
      <c r="AU1421" s="95">
        <v>8</v>
      </c>
      <c r="AV1421" s="96">
        <v>4</v>
      </c>
      <c r="AW1421" s="3"/>
      <c r="AX1421" s="97">
        <v>0.14079947983365901</v>
      </c>
      <c r="AY1421" s="98">
        <v>0.40786125622025798</v>
      </c>
      <c r="AZ1421" s="98">
        <v>0.92901116709708698</v>
      </c>
      <c r="BA1421" s="98">
        <v>0.55997878377729604</v>
      </c>
      <c r="BB1421" s="89">
        <v>1.4497401075586801E-2</v>
      </c>
      <c r="BC1421" s="99">
        <v>-25.735092208487899</v>
      </c>
      <c r="BD1421" s="86">
        <v>43881</v>
      </c>
      <c r="BE1421" s="86">
        <v>43910</v>
      </c>
      <c r="BF1421" s="95"/>
      <c r="BG1421" s="86"/>
      <c r="BH1421" s="3"/>
    </row>
    <row r="1422" spans="1:60" x14ac:dyDescent="0.25">
      <c r="A1422" s="3"/>
      <c r="B1422" s="81" t="s">
        <v>2287</v>
      </c>
      <c r="C1422" s="81" t="s">
        <v>6003</v>
      </c>
      <c r="D1422" s="81" t="s">
        <v>900</v>
      </c>
      <c r="E1422" s="82" t="s">
        <v>1201</v>
      </c>
      <c r="F1422" s="82" t="s">
        <v>1106</v>
      </c>
      <c r="G1422" s="83" t="s">
        <v>1122</v>
      </c>
      <c r="H1422" s="84" t="s">
        <v>1134</v>
      </c>
      <c r="I1422" s="85" t="s">
        <v>3480</v>
      </c>
      <c r="J1422" s="85" t="s">
        <v>6004</v>
      </c>
      <c r="K1422" s="3"/>
      <c r="L1422" s="86">
        <v>44029</v>
      </c>
      <c r="M1422" s="87">
        <v>1502.48990000039</v>
      </c>
      <c r="N1422" s="88">
        <v>1502.48990000039</v>
      </c>
      <c r="O1422" s="88">
        <v>1647.6367000006101</v>
      </c>
      <c r="P1422" s="89">
        <f t="shared" si="22"/>
        <v>0.91190606521439688</v>
      </c>
      <c r="Q1422" s="86">
        <v>43881</v>
      </c>
      <c r="R1422" s="90">
        <v>684574.49699999997</v>
      </c>
      <c r="S1422" s="90">
        <v>658436.66498437501</v>
      </c>
      <c r="T1422" s="3"/>
      <c r="U1422" s="91">
        <v>-5.4117877734824998E-3</v>
      </c>
      <c r="V1422" s="92">
        <v>0.63159583278320497</v>
      </c>
      <c r="W1422" s="91">
        <v>3.1329707650002099E-2</v>
      </c>
      <c r="X1422" s="92">
        <v>3.1414803808729599</v>
      </c>
      <c r="Y1422" s="91">
        <v>-8.0587744889344295E-2</v>
      </c>
      <c r="Z1422" s="92">
        <v>10.0913814199012</v>
      </c>
      <c r="AA1422" s="91">
        <v>7.2036331181152505E-2</v>
      </c>
      <c r="AB1422" s="92">
        <v>28.101661478926001</v>
      </c>
      <c r="AC1422" s="91">
        <v>0.108014475597884</v>
      </c>
      <c r="AD1422" s="92">
        <v>36.149643512209899</v>
      </c>
      <c r="AE1422" s="91">
        <v>0.13118584006224401</v>
      </c>
      <c r="AF1422" s="93">
        <v>33.957993700925698</v>
      </c>
      <c r="AG1422" s="91">
        <v>1.0749196559117999E-2</v>
      </c>
      <c r="AH1422" s="92">
        <v>0.168689703787095</v>
      </c>
      <c r="AI1422" s="91">
        <v>-3.8259233029748402E-2</v>
      </c>
      <c r="AJ1422" s="92">
        <v>10.6574523769377</v>
      </c>
      <c r="AK1422" s="91">
        <v>0.66123778249486398</v>
      </c>
      <c r="AL1422" s="91">
        <v>5.9088232292197097E-2</v>
      </c>
      <c r="AM1422" s="92">
        <v>70.159560334868701</v>
      </c>
      <c r="AN1422" s="3"/>
      <c r="AO1422" s="94">
        <v>3.0075039503572001E-2</v>
      </c>
      <c r="AP1422" s="94">
        <v>-4.3709817677154199E-2</v>
      </c>
      <c r="AQ1422" s="94">
        <v>7.7158267575214295E-2</v>
      </c>
      <c r="AR1422" s="94">
        <v>-0.13485499284885</v>
      </c>
      <c r="AS1422" s="95">
        <v>7</v>
      </c>
      <c r="AT1422" s="95">
        <v>5</v>
      </c>
      <c r="AU1422" s="95">
        <v>8</v>
      </c>
      <c r="AV1422" s="96">
        <v>4</v>
      </c>
      <c r="AW1422" s="3"/>
      <c r="AX1422" s="97">
        <v>0.14080127297784201</v>
      </c>
      <c r="AY1422" s="98">
        <v>0.42208826187334098</v>
      </c>
      <c r="AZ1422" s="98">
        <v>0.93702960613700303</v>
      </c>
      <c r="BA1422" s="98">
        <v>0.57980679094180199</v>
      </c>
      <c r="BB1422" s="89">
        <v>1.44976929595032E-2</v>
      </c>
      <c r="BC1422" s="99">
        <v>-25.723279895435599</v>
      </c>
      <c r="BD1422" s="86">
        <v>43881</v>
      </c>
      <c r="BE1422" s="86">
        <v>43910</v>
      </c>
      <c r="BF1422" s="95"/>
      <c r="BG1422" s="86"/>
      <c r="BH1422" s="3"/>
    </row>
    <row r="1423" spans="1:60" x14ac:dyDescent="0.25">
      <c r="A1423" s="3"/>
      <c r="B1423" s="81" t="s">
        <v>2288</v>
      </c>
      <c r="C1423" s="81" t="s">
        <v>6005</v>
      </c>
      <c r="D1423" s="81" t="s">
        <v>900</v>
      </c>
      <c r="E1423" s="82" t="s">
        <v>1202</v>
      </c>
      <c r="F1423" s="82" t="s">
        <v>1106</v>
      </c>
      <c r="G1423" s="83" t="s">
        <v>1122</v>
      </c>
      <c r="H1423" s="84" t="s">
        <v>1134</v>
      </c>
      <c r="I1423" s="85" t="s">
        <v>3480</v>
      </c>
      <c r="J1423" s="85" t="s">
        <v>6006</v>
      </c>
      <c r="K1423" s="3"/>
      <c r="L1423" s="86">
        <v>44029</v>
      </c>
      <c r="M1423" s="87">
        <v>1533.1943999994501</v>
      </c>
      <c r="N1423" s="88">
        <v>1533.1943999994501</v>
      </c>
      <c r="O1423" s="88">
        <v>1679.9439000002999</v>
      </c>
      <c r="P1423" s="89">
        <f t="shared" si="22"/>
        <v>0.91264619014907367</v>
      </c>
      <c r="Q1423" s="86">
        <v>43881</v>
      </c>
      <c r="R1423" s="90">
        <v>2273368.2009999999</v>
      </c>
      <c r="S1423" s="90">
        <v>2204560.7177148401</v>
      </c>
      <c r="T1423" s="3"/>
      <c r="U1423" s="91">
        <v>-5.4063227125880102E-3</v>
      </c>
      <c r="V1423" s="92">
        <v>0.63214233887265403</v>
      </c>
      <c r="W1423" s="91">
        <v>3.1499396685831002E-2</v>
      </c>
      <c r="X1423" s="92">
        <v>3.1584492844558598</v>
      </c>
      <c r="Y1423" s="91">
        <v>-7.9670002985076302E-2</v>
      </c>
      <c r="Z1423" s="92">
        <v>10.183155610328001</v>
      </c>
      <c r="AA1423" s="91">
        <v>7.4188649008647203E-2</v>
      </c>
      <c r="AB1423" s="92">
        <v>28.3168932616536</v>
      </c>
      <c r="AC1423" s="91">
        <v>0.112461955794133</v>
      </c>
      <c r="AD1423" s="92">
        <v>36.594391531834802</v>
      </c>
      <c r="AE1423" s="91">
        <v>0.138000423818157</v>
      </c>
      <c r="AF1423" s="93">
        <v>34.639452076517003</v>
      </c>
      <c r="AG1423" s="91">
        <v>1.08433986733871E-2</v>
      </c>
      <c r="AH1423" s="92">
        <v>0.17810991521400901</v>
      </c>
      <c r="AI1423" s="91">
        <v>-3.7209429378890498E-2</v>
      </c>
      <c r="AJ1423" s="92">
        <v>10.7624327420199</v>
      </c>
      <c r="AK1423" s="91">
        <v>0.68986145554343203</v>
      </c>
      <c r="AL1423" s="91">
        <v>6.11366370649193E-2</v>
      </c>
      <c r="AM1423" s="92">
        <v>73.021927639725604</v>
      </c>
      <c r="AN1423" s="3"/>
      <c r="AO1423" s="94">
        <v>3.00806862996978E-2</v>
      </c>
      <c r="AP1423" s="94">
        <v>-4.3704567661770902E-2</v>
      </c>
      <c r="AQ1423" s="94">
        <v>7.7335153717285707E-2</v>
      </c>
      <c r="AR1423" s="94">
        <v>-0.134708182243194</v>
      </c>
      <c r="AS1423" s="95">
        <v>7</v>
      </c>
      <c r="AT1423" s="95">
        <v>5</v>
      </c>
      <c r="AU1423" s="95">
        <v>8</v>
      </c>
      <c r="AV1423" s="96">
        <v>4</v>
      </c>
      <c r="AW1423" s="3"/>
      <c r="AX1423" s="97">
        <v>0.140803200834489</v>
      </c>
      <c r="AY1423" s="98">
        <v>0.43633848688250498</v>
      </c>
      <c r="AZ1423" s="98">
        <v>0.945061471853478</v>
      </c>
      <c r="BA1423" s="98">
        <v>0.59968680212387004</v>
      </c>
      <c r="BB1423" s="89">
        <v>1.44979989214698E-2</v>
      </c>
      <c r="BC1423" s="99">
        <v>-25.711483579914798</v>
      </c>
      <c r="BD1423" s="86">
        <v>43881</v>
      </c>
      <c r="BE1423" s="86">
        <v>43910</v>
      </c>
      <c r="BF1423" s="95"/>
      <c r="BG1423" s="86"/>
      <c r="BH1423" s="3"/>
    </row>
    <row r="1424" spans="1:60" x14ac:dyDescent="0.25">
      <c r="A1424" s="3"/>
      <c r="B1424" s="81" t="s">
        <v>2289</v>
      </c>
      <c r="C1424" s="81" t="s">
        <v>6007</v>
      </c>
      <c r="D1424" s="81" t="s">
        <v>900</v>
      </c>
      <c r="E1424" s="82" t="s">
        <v>1203</v>
      </c>
      <c r="F1424" s="82" t="s">
        <v>1106</v>
      </c>
      <c r="G1424" s="83" t="s">
        <v>1122</v>
      </c>
      <c r="H1424" s="84" t="s">
        <v>1134</v>
      </c>
      <c r="I1424" s="85" t="s">
        <v>3480</v>
      </c>
      <c r="J1424" s="85" t="s">
        <v>6008</v>
      </c>
      <c r="K1424" s="3"/>
      <c r="L1424" s="86">
        <v>44029</v>
      </c>
      <c r="M1424" s="87">
        <v>1577.68810000084</v>
      </c>
      <c r="N1424" s="88">
        <v>1577.68810000084</v>
      </c>
      <c r="O1424" s="88">
        <v>1727.2950999997599</v>
      </c>
      <c r="P1424" s="89">
        <f t="shared" si="22"/>
        <v>0.91338654292544408</v>
      </c>
      <c r="Q1424" s="86">
        <v>43881</v>
      </c>
      <c r="R1424" s="90">
        <v>4692606.2240000004</v>
      </c>
      <c r="S1424" s="90">
        <v>4431751.1790078096</v>
      </c>
      <c r="T1424" s="3"/>
      <c r="U1424" s="91">
        <v>-5.4008960596547704E-3</v>
      </c>
      <c r="V1424" s="92">
        <v>0.63268500416597795</v>
      </c>
      <c r="W1424" s="91">
        <v>3.1668951109168099E-2</v>
      </c>
      <c r="X1424" s="92">
        <v>3.1754047267895702</v>
      </c>
      <c r="Y1424" s="91">
        <v>-7.8751864903097199E-2</v>
      </c>
      <c r="Z1424" s="92">
        <v>10.2749694185331</v>
      </c>
      <c r="AA1424" s="91">
        <v>7.6345223364114603E-2</v>
      </c>
      <c r="AB1424" s="92">
        <v>28.532550697214901</v>
      </c>
      <c r="AC1424" s="91">
        <v>0.116926609927759</v>
      </c>
      <c r="AD1424" s="92">
        <v>37.040856945153799</v>
      </c>
      <c r="AE1424" s="91">
        <v>0.14485446189981299</v>
      </c>
      <c r="AF1424" s="93">
        <v>35.324855884653502</v>
      </c>
      <c r="AG1424" s="91">
        <v>1.0937585202555101E-2</v>
      </c>
      <c r="AH1424" s="92">
        <v>0.18752856813080099</v>
      </c>
      <c r="AI1424" s="91">
        <v>-3.6159179294372699E-2</v>
      </c>
      <c r="AJ1424" s="92">
        <v>10.867457750471701</v>
      </c>
      <c r="AK1424" s="91">
        <v>0.71898899542400596</v>
      </c>
      <c r="AL1424" s="91">
        <v>6.3189750237143003E-2</v>
      </c>
      <c r="AM1424" s="92">
        <v>75.934681627782993</v>
      </c>
      <c r="AN1424" s="3"/>
      <c r="AO1424" s="94">
        <v>3.0086336018939602E-2</v>
      </c>
      <c r="AP1424" s="94">
        <v>-4.36992909071705E-2</v>
      </c>
      <c r="AQ1424" s="94">
        <v>7.7512352632766096E-2</v>
      </c>
      <c r="AR1424" s="94">
        <v>-0.134561107639456</v>
      </c>
      <c r="AS1424" s="95">
        <v>7</v>
      </c>
      <c r="AT1424" s="95">
        <v>5</v>
      </c>
      <c r="AU1424" s="95">
        <v>8</v>
      </c>
      <c r="AV1424" s="96">
        <v>4</v>
      </c>
      <c r="AW1424" s="3"/>
      <c r="AX1424" s="97">
        <v>0.14080513759312499</v>
      </c>
      <c r="AY1424" s="98">
        <v>0.45061551039680098</v>
      </c>
      <c r="AZ1424" s="98">
        <v>0.95310865141800605</v>
      </c>
      <c r="BA1424" s="98">
        <v>0.619623792787934</v>
      </c>
      <c r="BB1424" s="89">
        <v>1.44983057545687E-2</v>
      </c>
      <c r="BC1424" s="99">
        <v>-25.699673437367899</v>
      </c>
      <c r="BD1424" s="86">
        <v>43881</v>
      </c>
      <c r="BE1424" s="86">
        <v>43910</v>
      </c>
      <c r="BF1424" s="95"/>
      <c r="BG1424" s="86"/>
      <c r="BH1424" s="3"/>
    </row>
    <row r="1425" spans="1:60" x14ac:dyDescent="0.25">
      <c r="A1425" s="3"/>
      <c r="B1425" s="81" t="s">
        <v>2290</v>
      </c>
      <c r="C1425" s="81" t="s">
        <v>6009</v>
      </c>
      <c r="D1425" s="81" t="s">
        <v>901</v>
      </c>
      <c r="E1425" s="82" t="s">
        <v>1161</v>
      </c>
      <c r="F1425" s="82" t="s">
        <v>1106</v>
      </c>
      <c r="G1425" s="83" t="s">
        <v>1122</v>
      </c>
      <c r="H1425" s="84" t="s">
        <v>1133</v>
      </c>
      <c r="I1425" s="85" t="s">
        <v>3480</v>
      </c>
      <c r="J1425" s="85" t="s">
        <v>6010</v>
      </c>
      <c r="K1425" s="3"/>
      <c r="L1425" s="86">
        <v>44029</v>
      </c>
      <c r="M1425" s="87">
        <v>1121.4439000002999</v>
      </c>
      <c r="N1425" s="88">
        <v>1121.4439000002999</v>
      </c>
      <c r="O1425" s="88">
        <v>1201.1052999999399</v>
      </c>
      <c r="P1425" s="89">
        <f t="shared" si="22"/>
        <v>0.9336765893884208</v>
      </c>
      <c r="Q1425" s="86">
        <v>43874</v>
      </c>
      <c r="R1425" s="90">
        <v>6302.1059999999998</v>
      </c>
      <c r="S1425" s="90">
        <v>5433.8167786254899</v>
      </c>
      <c r="T1425" s="3"/>
      <c r="U1425" s="91">
        <v>-6.7464025414665204E-3</v>
      </c>
      <c r="V1425" s="92">
        <v>0.49813435598480299</v>
      </c>
      <c r="W1425" s="91">
        <v>2.6669192195186001E-2</v>
      </c>
      <c r="X1425" s="92">
        <v>2.6754288353913598</v>
      </c>
      <c r="Y1425" s="91">
        <v>-6.4648725707229501E-2</v>
      </c>
      <c r="Z1425" s="92">
        <v>11.685283338112599</v>
      </c>
      <c r="AA1425" s="91">
        <v>3.9330261555733201E-2</v>
      </c>
      <c r="AB1425" s="92">
        <v>24.831054516369498</v>
      </c>
      <c r="AC1425" s="91">
        <v>6.3649948237070902E-2</v>
      </c>
      <c r="AD1425" s="92">
        <v>31.713190776092201</v>
      </c>
      <c r="AE1425" s="91">
        <v>4.9722158390068202E-2</v>
      </c>
      <c r="AF1425" s="93">
        <v>25.811625533708099</v>
      </c>
      <c r="AG1425" s="91">
        <v>8.9469234098942304E-3</v>
      </c>
      <c r="AH1425" s="92">
        <v>-1.15376111352816E-2</v>
      </c>
      <c r="AI1425" s="91">
        <v>-2.95747455620585E-2</v>
      </c>
      <c r="AJ1425" s="92">
        <v>11.525901123706699</v>
      </c>
      <c r="AK1425" s="91">
        <v>0.121443899999576</v>
      </c>
      <c r="AL1425" s="91">
        <v>1.1767154275730701E-2</v>
      </c>
      <c r="AM1425" s="92">
        <v>26.651476857310598</v>
      </c>
      <c r="AN1425" s="3"/>
      <c r="AO1425" s="94">
        <v>2.3861800626036701E-2</v>
      </c>
      <c r="AP1425" s="94">
        <v>-3.5606693398221999E-2</v>
      </c>
      <c r="AQ1425" s="94">
        <v>6.7805794165906305E-2</v>
      </c>
      <c r="AR1425" s="94">
        <v>-0.11540881591005001</v>
      </c>
      <c r="AS1425" s="95">
        <v>7</v>
      </c>
      <c r="AT1425" s="95">
        <v>5</v>
      </c>
      <c r="AU1425" s="95">
        <v>7</v>
      </c>
      <c r="AV1425" s="96">
        <v>5</v>
      </c>
      <c r="AW1425" s="3"/>
      <c r="AX1425" s="97">
        <v>0.108852200299298</v>
      </c>
      <c r="AY1425" s="98">
        <v>0.228644842434051</v>
      </c>
      <c r="AZ1425" s="98">
        <v>0.79070926442273004</v>
      </c>
      <c r="BA1425" s="98">
        <v>0.30729895953527397</v>
      </c>
      <c r="BB1425" s="89">
        <v>1.12076826779048E-2</v>
      </c>
      <c r="BC1425" s="99">
        <v>-21.791411627287701</v>
      </c>
      <c r="BD1425" s="86">
        <v>43874</v>
      </c>
      <c r="BE1425" s="86">
        <v>43914</v>
      </c>
      <c r="BF1425" s="95"/>
      <c r="BG1425" s="86"/>
      <c r="BH1425" s="3"/>
    </row>
    <row r="1426" spans="1:60" x14ac:dyDescent="0.25">
      <c r="A1426" s="3"/>
      <c r="B1426" s="81" t="s">
        <v>2291</v>
      </c>
      <c r="C1426" s="81" t="s">
        <v>6011</v>
      </c>
      <c r="D1426" s="81" t="s">
        <v>901</v>
      </c>
      <c r="E1426" s="82" t="s">
        <v>1162</v>
      </c>
      <c r="F1426" s="82" t="s">
        <v>1106</v>
      </c>
      <c r="G1426" s="83" t="s">
        <v>1122</v>
      </c>
      <c r="H1426" s="84" t="s">
        <v>1133</v>
      </c>
      <c r="I1426" s="85" t="s">
        <v>3480</v>
      </c>
      <c r="J1426" s="85" t="s">
        <v>6012</v>
      </c>
      <c r="K1426" s="3"/>
      <c r="L1426" s="86">
        <v>44029</v>
      </c>
      <c r="M1426" s="87">
        <v>1457.01219999976</v>
      </c>
      <c r="N1426" s="88">
        <v>1457.01219999976</v>
      </c>
      <c r="O1426" s="88">
        <v>1553.77920000069</v>
      </c>
      <c r="P1426" s="89">
        <f t="shared" si="22"/>
        <v>0.93772152439620315</v>
      </c>
      <c r="Q1426" s="86">
        <v>43874</v>
      </c>
      <c r="R1426" s="90">
        <v>2858139.156</v>
      </c>
      <c r="S1426" s="90">
        <v>2864440.5823164098</v>
      </c>
      <c r="T1426" s="3"/>
      <c r="U1426" s="91">
        <v>-6.7186704509367701E-3</v>
      </c>
      <c r="V1426" s="92">
        <v>0.500907565037778</v>
      </c>
      <c r="W1426" s="91">
        <v>2.7528578913916101E-2</v>
      </c>
      <c r="X1426" s="92">
        <v>2.76136750726437</v>
      </c>
      <c r="Y1426" s="91">
        <v>-5.9888656132025098E-2</v>
      </c>
      <c r="Z1426" s="92">
        <v>12.1612902956404</v>
      </c>
      <c r="AA1426" s="91">
        <v>4.99950563444145E-2</v>
      </c>
      <c r="AB1426" s="92">
        <v>25.897533995244899</v>
      </c>
      <c r="AC1426" s="91">
        <v>9.7982389474054798E-2</v>
      </c>
      <c r="AD1426" s="92">
        <v>35.146434899827</v>
      </c>
      <c r="AE1426" s="91">
        <v>0.110651523920824</v>
      </c>
      <c r="AF1426" s="93">
        <v>31.904562086769101</v>
      </c>
      <c r="AG1426" s="91">
        <v>9.4254048144648602E-3</v>
      </c>
      <c r="AH1426" s="92">
        <v>3.6310529321781401E-2</v>
      </c>
      <c r="AI1426" s="91">
        <v>-2.41734392948274E-2</v>
      </c>
      <c r="AJ1426" s="92">
        <v>12.066031750422599</v>
      </c>
      <c r="AK1426" s="91">
        <v>0.457012200000463</v>
      </c>
      <c r="AL1426" s="91">
        <v>3.9163707249826998E-2</v>
      </c>
      <c r="AM1426" s="92">
        <v>60.208306857384699</v>
      </c>
      <c r="AN1426" s="3"/>
      <c r="AO1426" s="94">
        <v>2.3890434020359001E-2</v>
      </c>
      <c r="AP1426" s="94">
        <v>-3.5579852436057997E-2</v>
      </c>
      <c r="AQ1426" s="94">
        <v>6.8699369156092899E-2</v>
      </c>
      <c r="AR1426" s="94">
        <v>-0.114643582230201</v>
      </c>
      <c r="AS1426" s="95">
        <v>7</v>
      </c>
      <c r="AT1426" s="95">
        <v>5</v>
      </c>
      <c r="AU1426" s="95">
        <v>8</v>
      </c>
      <c r="AV1426" s="96">
        <v>4</v>
      </c>
      <c r="AW1426" s="3"/>
      <c r="AX1426" s="97">
        <v>0.108861231431365</v>
      </c>
      <c r="AY1426" s="98">
        <v>0.31980877296700799</v>
      </c>
      <c r="AZ1426" s="98">
        <v>0.83018284004901899</v>
      </c>
      <c r="BA1426" s="98">
        <v>0.43117964429484301</v>
      </c>
      <c r="BB1426" s="89">
        <v>1.1209015611239E-2</v>
      </c>
      <c r="BC1426" s="99">
        <v>-21.704094121057999</v>
      </c>
      <c r="BD1426" s="86">
        <v>43874</v>
      </c>
      <c r="BE1426" s="86">
        <v>43914</v>
      </c>
      <c r="BF1426" s="95"/>
      <c r="BG1426" s="86"/>
      <c r="BH1426" s="3"/>
    </row>
    <row r="1427" spans="1:60" x14ac:dyDescent="0.25">
      <c r="A1427" s="3"/>
      <c r="B1427" s="81" t="s">
        <v>2292</v>
      </c>
      <c r="C1427" s="81" t="s">
        <v>6013</v>
      </c>
      <c r="D1427" s="81" t="s">
        <v>901</v>
      </c>
      <c r="E1427" s="82" t="s">
        <v>1186</v>
      </c>
      <c r="F1427" s="82" t="s">
        <v>1106</v>
      </c>
      <c r="G1427" s="83" t="s">
        <v>1122</v>
      </c>
      <c r="H1427" s="84" t="s">
        <v>1133</v>
      </c>
      <c r="I1427" s="85" t="s">
        <v>3480</v>
      </c>
      <c r="J1427" s="85" t="s">
        <v>6014</v>
      </c>
      <c r="K1427" s="3"/>
      <c r="L1427" s="86">
        <v>44029</v>
      </c>
      <c r="M1427" s="87">
        <v>1459.2938999999301</v>
      </c>
      <c r="N1427" s="88">
        <v>1459.2938999999301</v>
      </c>
      <c r="O1427" s="88">
        <v>1554.88949999958</v>
      </c>
      <c r="P1427" s="89">
        <f t="shared" si="22"/>
        <v>0.93851936102232614</v>
      </c>
      <c r="Q1427" s="86">
        <v>43874</v>
      </c>
      <c r="R1427" s="90">
        <v>8780896.9529999997</v>
      </c>
      <c r="S1427" s="90">
        <v>8558019.9406718705</v>
      </c>
      <c r="T1427" s="3"/>
      <c r="U1427" s="91">
        <v>-6.7132389622202001E-3</v>
      </c>
      <c r="V1427" s="92">
        <v>0.50145071390943496</v>
      </c>
      <c r="W1427" s="91">
        <v>2.76978148740454E-2</v>
      </c>
      <c r="X1427" s="92">
        <v>2.7782911032772999</v>
      </c>
      <c r="Y1427" s="91">
        <v>-5.8949851226352601E-2</v>
      </c>
      <c r="Z1427" s="92">
        <v>12.255170786200299</v>
      </c>
      <c r="AA1427" s="91">
        <v>5.2103758496741599E-2</v>
      </c>
      <c r="AB1427" s="92">
        <v>26.108404210477602</v>
      </c>
      <c r="AC1427" s="91">
        <v>0.102391299404262</v>
      </c>
      <c r="AD1427" s="92">
        <v>35.587325892818598</v>
      </c>
      <c r="AE1427" s="91">
        <v>0.117343536605476</v>
      </c>
      <c r="AF1427" s="93">
        <v>32.573763355263502</v>
      </c>
      <c r="AG1427" s="91">
        <v>9.5195329668058496E-3</v>
      </c>
      <c r="AH1427" s="92">
        <v>4.5723344555881298E-2</v>
      </c>
      <c r="AI1427" s="91">
        <v>-2.3107915530090398E-2</v>
      </c>
      <c r="AJ1427" s="92">
        <v>12.1725841268926</v>
      </c>
      <c r="AK1427" s="91">
        <v>0.45929389999946602</v>
      </c>
      <c r="AL1427" s="91">
        <v>3.93296864331205E-2</v>
      </c>
      <c r="AM1427" s="92">
        <v>60.436476857285001</v>
      </c>
      <c r="AN1427" s="3"/>
      <c r="AO1427" s="94">
        <v>2.38959780872392E-2</v>
      </c>
      <c r="AP1427" s="94">
        <v>-3.55745516753814E-2</v>
      </c>
      <c r="AQ1427" s="94">
        <v>6.8875405635481002E-2</v>
      </c>
      <c r="AR1427" s="94">
        <v>-0.114493052724429</v>
      </c>
      <c r="AS1427" s="95">
        <v>7</v>
      </c>
      <c r="AT1427" s="95">
        <v>5</v>
      </c>
      <c r="AU1427" s="95">
        <v>8</v>
      </c>
      <c r="AV1427" s="96">
        <v>4</v>
      </c>
      <c r="AW1427" s="3"/>
      <c r="AX1427" s="97">
        <v>0.108863141425682</v>
      </c>
      <c r="AY1427" s="98">
        <v>0.33782701592326703</v>
      </c>
      <c r="AZ1427" s="98">
        <v>0.83798469266366704</v>
      </c>
      <c r="BA1427" s="98">
        <v>0.45575474187035098</v>
      </c>
      <c r="BB1427" s="89">
        <v>1.1209291657814899E-2</v>
      </c>
      <c r="BC1427" s="99">
        <v>-21.686917301820401</v>
      </c>
      <c r="BD1427" s="86">
        <v>43874</v>
      </c>
      <c r="BE1427" s="86">
        <v>43914</v>
      </c>
      <c r="BF1427" s="95"/>
      <c r="BG1427" s="86"/>
      <c r="BH1427" s="3"/>
    </row>
    <row r="1428" spans="1:60" x14ac:dyDescent="0.25">
      <c r="A1428" s="3"/>
      <c r="B1428" s="81" t="s">
        <v>2293</v>
      </c>
      <c r="C1428" s="81" t="s">
        <v>6015</v>
      </c>
      <c r="D1428" s="81" t="s">
        <v>901</v>
      </c>
      <c r="E1428" s="82" t="s">
        <v>1172</v>
      </c>
      <c r="F1428" s="82" t="s">
        <v>1106</v>
      </c>
      <c r="G1428" s="83" t="s">
        <v>1122</v>
      </c>
      <c r="H1428" s="84" t="s">
        <v>1133</v>
      </c>
      <c r="I1428" s="85" t="s">
        <v>3480</v>
      </c>
      <c r="J1428" s="85" t="s">
        <v>6016</v>
      </c>
      <c r="K1428" s="3"/>
      <c r="L1428" s="86">
        <v>44029</v>
      </c>
      <c r="M1428" s="87">
        <v>1309.8070999998599</v>
      </c>
      <c r="N1428" s="88">
        <v>1309.8070999998599</v>
      </c>
      <c r="O1428" s="88">
        <v>1404.52190000005</v>
      </c>
      <c r="P1428" s="89">
        <f t="shared" si="22"/>
        <v>0.93256438365241101</v>
      </c>
      <c r="Q1428" s="86">
        <v>43874</v>
      </c>
      <c r="R1428" s="90">
        <v>393393.217</v>
      </c>
      <c r="S1428" s="90">
        <v>468888.11308789102</v>
      </c>
      <c r="T1428" s="3"/>
      <c r="U1428" s="91">
        <v>-6.75400581712893E-3</v>
      </c>
      <c r="V1428" s="92">
        <v>0.49737402841856199</v>
      </c>
      <c r="W1428" s="91">
        <v>2.6432491702507801E-2</v>
      </c>
      <c r="X1428" s="92">
        <v>2.6517587861235401</v>
      </c>
      <c r="Y1428" s="91">
        <v>-6.5956931848631897E-2</v>
      </c>
      <c r="Z1428" s="92">
        <v>11.554462723972399</v>
      </c>
      <c r="AA1428" s="91">
        <v>3.6408702684639097E-2</v>
      </c>
      <c r="AB1428" s="92">
        <v>24.538898629252799</v>
      </c>
      <c r="AC1428" s="91">
        <v>6.9790331868716707E-2</v>
      </c>
      <c r="AD1428" s="92">
        <v>32.3272291392786</v>
      </c>
      <c r="AE1428" s="91">
        <v>6.8158813428453896E-2</v>
      </c>
      <c r="AF1428" s="93">
        <v>27.6552910375467</v>
      </c>
      <c r="AG1428" s="91">
        <v>8.8150300143752195E-3</v>
      </c>
      <c r="AH1428" s="92">
        <v>-2.4726950687181701E-2</v>
      </c>
      <c r="AI1428" s="91">
        <v>-3.10585550232645E-2</v>
      </c>
      <c r="AJ1428" s="92">
        <v>11.377520177586099</v>
      </c>
      <c r="AK1428" s="91">
        <v>0.30980710000032602</v>
      </c>
      <c r="AL1428" s="91">
        <v>2.7928338515266701E-2</v>
      </c>
      <c r="AM1428" s="92">
        <v>45.487796857371002</v>
      </c>
      <c r="AN1428" s="3"/>
      <c r="AO1428" s="94">
        <v>2.3853972110373399E-2</v>
      </c>
      <c r="AP1428" s="94">
        <v>-3.5614139799690699E-2</v>
      </c>
      <c r="AQ1428" s="94">
        <v>6.7559342196545899E-2</v>
      </c>
      <c r="AR1428" s="94">
        <v>-0.115619734419888</v>
      </c>
      <c r="AS1428" s="95">
        <v>7</v>
      </c>
      <c r="AT1428" s="95">
        <v>5</v>
      </c>
      <c r="AU1428" s="95">
        <v>7</v>
      </c>
      <c r="AV1428" s="96">
        <v>5</v>
      </c>
      <c r="AW1428" s="3"/>
      <c r="AX1428" s="97">
        <v>0.10884992298000699</v>
      </c>
      <c r="AY1428" s="98">
        <v>0.20365787275682101</v>
      </c>
      <c r="AZ1428" s="98">
        <v>0.77989025613897001</v>
      </c>
      <c r="BA1428" s="98">
        <v>0.27347873669032202</v>
      </c>
      <c r="BB1428" s="89">
        <v>1.1207337176219899E-2</v>
      </c>
      <c r="BC1428" s="99">
        <v>-21.815459054021598</v>
      </c>
      <c r="BD1428" s="86">
        <v>43874</v>
      </c>
      <c r="BE1428" s="86">
        <v>43914</v>
      </c>
      <c r="BF1428" s="95"/>
      <c r="BG1428" s="86"/>
      <c r="BH1428" s="3"/>
    </row>
    <row r="1429" spans="1:60" x14ac:dyDescent="0.25">
      <c r="A1429" s="3"/>
      <c r="B1429" s="81" t="s">
        <v>2294</v>
      </c>
      <c r="C1429" s="81" t="s">
        <v>6017</v>
      </c>
      <c r="D1429" s="81" t="s">
        <v>901</v>
      </c>
      <c r="E1429" s="82" t="s">
        <v>1197</v>
      </c>
      <c r="F1429" s="82" t="s">
        <v>1106</v>
      </c>
      <c r="G1429" s="83" t="s">
        <v>1122</v>
      </c>
      <c r="H1429" s="84" t="s">
        <v>1133</v>
      </c>
      <c r="I1429" s="85" t="s">
        <v>3480</v>
      </c>
      <c r="J1429" s="85" t="s">
        <v>6018</v>
      </c>
      <c r="K1429" s="3"/>
      <c r="L1429" s="86">
        <v>44029</v>
      </c>
      <c r="M1429" s="87">
        <v>1321.8057000003801</v>
      </c>
      <c r="N1429" s="88">
        <v>1321.8057000003801</v>
      </c>
      <c r="O1429" s="88">
        <v>1415.09909999929</v>
      </c>
      <c r="P1429" s="89">
        <f t="shared" si="22"/>
        <v>0.93407288577954939</v>
      </c>
      <c r="Q1429" s="86">
        <v>43874</v>
      </c>
      <c r="R1429" s="90">
        <v>2458973.6310000001</v>
      </c>
      <c r="S1429" s="90">
        <v>2778882.1992109399</v>
      </c>
      <c r="T1429" s="3"/>
      <c r="U1429" s="91">
        <v>-6.7436390681905297E-3</v>
      </c>
      <c r="V1429" s="92">
        <v>0.498410703312402</v>
      </c>
      <c r="W1429" s="91">
        <v>2.6753501457278599E-2</v>
      </c>
      <c r="X1429" s="92">
        <v>2.6838597616006199</v>
      </c>
      <c r="Y1429" s="91">
        <v>-6.4182581736531602E-2</v>
      </c>
      <c r="Z1429" s="92">
        <v>11.7318977351824</v>
      </c>
      <c r="AA1429" s="91">
        <v>4.03732009908708E-2</v>
      </c>
      <c r="AB1429" s="92">
        <v>24.935348459897799</v>
      </c>
      <c r="AC1429" s="91">
        <v>7.7979201403650195E-2</v>
      </c>
      <c r="AD1429" s="92">
        <v>33.146116092742901</v>
      </c>
      <c r="AE1429" s="91">
        <v>8.0452316686278197E-2</v>
      </c>
      <c r="AF1429" s="93">
        <v>28.8846413633146</v>
      </c>
      <c r="AG1429" s="91">
        <v>8.9938074397650798E-3</v>
      </c>
      <c r="AH1429" s="92">
        <v>-6.8492081481963396E-3</v>
      </c>
      <c r="AI1429" s="91">
        <v>-2.90457172186507E-2</v>
      </c>
      <c r="AJ1429" s="92">
        <v>11.5788039580366</v>
      </c>
      <c r="AK1429" s="91">
        <v>0.321805700001423</v>
      </c>
      <c r="AL1429" s="91">
        <v>2.88855017315655E-2</v>
      </c>
      <c r="AM1429" s="92">
        <v>46.687656857480803</v>
      </c>
      <c r="AN1429" s="3"/>
      <c r="AO1429" s="94">
        <v>2.3864652350312099E-2</v>
      </c>
      <c r="AP1429" s="94">
        <v>-3.5604123324446797E-2</v>
      </c>
      <c r="AQ1429" s="94">
        <v>6.7893498457124196E-2</v>
      </c>
      <c r="AR1429" s="94">
        <v>-0.115333651057881</v>
      </c>
      <c r="AS1429" s="95">
        <v>7</v>
      </c>
      <c r="AT1429" s="95">
        <v>5</v>
      </c>
      <c r="AU1429" s="95">
        <v>7</v>
      </c>
      <c r="AV1429" s="96">
        <v>5</v>
      </c>
      <c r="AW1429" s="3"/>
      <c r="AX1429" s="97">
        <v>0.108853065092699</v>
      </c>
      <c r="AY1429" s="98">
        <v>0.23755925041950801</v>
      </c>
      <c r="AZ1429" s="98">
        <v>0.79456988834499498</v>
      </c>
      <c r="BA1429" s="98">
        <v>0.319378846732434</v>
      </c>
      <c r="BB1429" s="89">
        <v>1.1207811330459699E-2</v>
      </c>
      <c r="BC1429" s="99">
        <v>-21.782834855781399</v>
      </c>
      <c r="BD1429" s="86">
        <v>43874</v>
      </c>
      <c r="BE1429" s="86">
        <v>43914</v>
      </c>
      <c r="BF1429" s="95"/>
      <c r="BG1429" s="86"/>
      <c r="BH1429" s="3"/>
    </row>
    <row r="1430" spans="1:60" x14ac:dyDescent="0.25">
      <c r="A1430" s="3"/>
      <c r="B1430" s="81" t="s">
        <v>2295</v>
      </c>
      <c r="C1430" s="81" t="s">
        <v>6019</v>
      </c>
      <c r="D1430" s="81" t="s">
        <v>901</v>
      </c>
      <c r="E1430" s="82" t="s">
        <v>1198</v>
      </c>
      <c r="F1430" s="82" t="s">
        <v>1106</v>
      </c>
      <c r="G1430" s="83" t="s">
        <v>1122</v>
      </c>
      <c r="H1430" s="84" t="s">
        <v>1133</v>
      </c>
      <c r="I1430" s="85" t="s">
        <v>3480</v>
      </c>
      <c r="J1430" s="85" t="s">
        <v>6020</v>
      </c>
      <c r="K1430" s="3"/>
      <c r="L1430" s="86">
        <v>44029</v>
      </c>
      <c r="M1430" s="87">
        <v>1496.1150000002201</v>
      </c>
      <c r="N1430" s="88">
        <v>1496.1150000002201</v>
      </c>
      <c r="O1430" s="88">
        <v>1593.6362999994301</v>
      </c>
      <c r="P1430" s="89">
        <f t="shared" si="22"/>
        <v>0.93880579904006656</v>
      </c>
      <c r="Q1430" s="86">
        <v>43874</v>
      </c>
      <c r="R1430" s="90">
        <v>906648.88</v>
      </c>
      <c r="S1430" s="90">
        <v>902529.11414843798</v>
      </c>
      <c r="T1430" s="3"/>
      <c r="U1430" s="91">
        <v>-6.7112873075529898E-3</v>
      </c>
      <c r="V1430" s="92">
        <v>0.50164587937615601</v>
      </c>
      <c r="W1430" s="91">
        <v>2.7758403837651699E-2</v>
      </c>
      <c r="X1430" s="92">
        <v>2.78434999963793</v>
      </c>
      <c r="Y1430" s="91">
        <v>-5.8612355291188599E-2</v>
      </c>
      <c r="Z1430" s="92">
        <v>12.288920379724001</v>
      </c>
      <c r="AA1430" s="91">
        <v>5.2862662018014803E-2</v>
      </c>
      <c r="AB1430" s="92">
        <v>26.184294562612202</v>
      </c>
      <c r="AC1430" s="91">
        <v>0.103981206608296</v>
      </c>
      <c r="AD1430" s="92">
        <v>35.746316613222</v>
      </c>
      <c r="AE1430" s="91">
        <v>0.11976039568253299</v>
      </c>
      <c r="AF1430" s="93">
        <v>32.815449262969203</v>
      </c>
      <c r="AG1430" s="91">
        <v>9.55317480111262E-3</v>
      </c>
      <c r="AH1430" s="92">
        <v>4.9087527986557702E-2</v>
      </c>
      <c r="AI1430" s="91">
        <v>-2.2724928599018299E-2</v>
      </c>
      <c r="AJ1430" s="92">
        <v>12.210882819999799</v>
      </c>
      <c r="AK1430" s="91">
        <v>0.49611499999999098</v>
      </c>
      <c r="AL1430" s="91">
        <v>4.1976460297519197E-2</v>
      </c>
      <c r="AM1430" s="92">
        <v>64.118586857337505</v>
      </c>
      <c r="AN1430" s="3"/>
      <c r="AO1430" s="94">
        <v>2.3898022327557601E-2</v>
      </c>
      <c r="AP1430" s="94">
        <v>-3.5572615502132997E-2</v>
      </c>
      <c r="AQ1430" s="94">
        <v>6.8938631935452604E-2</v>
      </c>
      <c r="AR1430" s="94">
        <v>-0.114438886474964</v>
      </c>
      <c r="AS1430" s="95">
        <v>7</v>
      </c>
      <c r="AT1430" s="95">
        <v>5</v>
      </c>
      <c r="AU1430" s="95">
        <v>8</v>
      </c>
      <c r="AV1430" s="96">
        <v>4</v>
      </c>
      <c r="AW1430" s="3"/>
      <c r="AX1430" s="97">
        <v>0.10886383233402699</v>
      </c>
      <c r="AY1430" s="98">
        <v>0.34431053052003302</v>
      </c>
      <c r="AZ1430" s="98">
        <v>0.84079199071038602</v>
      </c>
      <c r="BA1430" s="98">
        <v>0.46460487166814302</v>
      </c>
      <c r="BB1430" s="89">
        <v>1.1209391359352601E-2</v>
      </c>
      <c r="BC1430" s="99">
        <v>-21.680737317539801</v>
      </c>
      <c r="BD1430" s="86">
        <v>43874</v>
      </c>
      <c r="BE1430" s="86">
        <v>43914</v>
      </c>
      <c r="BF1430" s="95"/>
      <c r="BG1430" s="86"/>
      <c r="BH1430" s="3"/>
    </row>
    <row r="1431" spans="1:60" x14ac:dyDescent="0.25">
      <c r="A1431" s="3"/>
      <c r="B1431" s="81" t="s">
        <v>394</v>
      </c>
      <c r="C1431" s="81" t="s">
        <v>6021</v>
      </c>
      <c r="D1431" s="81" t="s">
        <v>901</v>
      </c>
      <c r="E1431" s="82" t="s">
        <v>1199</v>
      </c>
      <c r="F1431" s="82" t="s">
        <v>1106</v>
      </c>
      <c r="G1431" s="83" t="s">
        <v>1122</v>
      </c>
      <c r="H1431" s="84" t="s">
        <v>1133</v>
      </c>
      <c r="I1431" s="85" t="s">
        <v>3480</v>
      </c>
      <c r="J1431" s="85" t="s">
        <v>6022</v>
      </c>
      <c r="K1431" s="3"/>
      <c r="L1431" s="86">
        <v>44029</v>
      </c>
      <c r="M1431" s="87">
        <v>1000</v>
      </c>
      <c r="N1431" s="88">
        <v>1000</v>
      </c>
      <c r="O1431" s="88">
        <v>1000</v>
      </c>
      <c r="P1431" s="89">
        <f t="shared" si="22"/>
        <v>1</v>
      </c>
      <c r="Q1431" s="86">
        <v>44029</v>
      </c>
      <c r="R1431" s="90">
        <v>0</v>
      </c>
      <c r="S1431" s="90">
        <v>0</v>
      </c>
      <c r="T1431" s="3"/>
      <c r="U1431" s="91">
        <v>0</v>
      </c>
      <c r="V1431" s="92">
        <v>1.17277461013146</v>
      </c>
      <c r="W1431" s="91">
        <v>0</v>
      </c>
      <c r="X1431" s="92">
        <v>8.5096158727537806E-3</v>
      </c>
      <c r="Y1431" s="91">
        <v>0</v>
      </c>
      <c r="Z1431" s="92">
        <v>18.1501559088356</v>
      </c>
      <c r="AA1431" s="91">
        <v>0</v>
      </c>
      <c r="AB1431" s="92">
        <v>20.8980283607962</v>
      </c>
      <c r="AC1431" s="91">
        <v>0</v>
      </c>
      <c r="AD1431" s="92">
        <v>25.348195952392398</v>
      </c>
      <c r="AE1431" s="91">
        <v>0</v>
      </c>
      <c r="AF1431" s="93">
        <v>20.8394096946868</v>
      </c>
      <c r="AG1431" s="91">
        <v>0</v>
      </c>
      <c r="AH1431" s="92">
        <v>-0.90622995212470403</v>
      </c>
      <c r="AI1431" s="91">
        <v>0</v>
      </c>
      <c r="AJ1431" s="92">
        <v>14.483375679905301</v>
      </c>
      <c r="AK1431" s="91">
        <v>0</v>
      </c>
      <c r="AL1431" s="91">
        <v>0</v>
      </c>
      <c r="AM1431" s="92">
        <v>14.5070868573384</v>
      </c>
      <c r="AN1431" s="3"/>
      <c r="AO1431" s="94">
        <v>0</v>
      </c>
      <c r="AP1431" s="94">
        <v>0</v>
      </c>
      <c r="AQ1431" s="94">
        <v>0</v>
      </c>
      <c r="AR1431" s="94">
        <v>0</v>
      </c>
      <c r="AS1431" s="95">
        <v>0</v>
      </c>
      <c r="AT1431" s="95">
        <v>0</v>
      </c>
      <c r="AU1431" s="95">
        <v>7</v>
      </c>
      <c r="AV1431" s="96">
        <v>5</v>
      </c>
      <c r="AW1431" s="3"/>
      <c r="AX1431" s="97">
        <v>0</v>
      </c>
      <c r="AY1431" s="98">
        <v>-113.07365610974399</v>
      </c>
      <c r="AZ1431" s="98">
        <v>0.54787164163735702</v>
      </c>
      <c r="BA1431" s="98">
        <v>-15.957369743191499</v>
      </c>
      <c r="BB1431" s="89">
        <v>0</v>
      </c>
      <c r="BC1431" s="99">
        <v>0</v>
      </c>
      <c r="BD1431" s="86">
        <v>43664</v>
      </c>
      <c r="BE1431" s="86"/>
      <c r="BF1431" s="95"/>
      <c r="BG1431" s="86"/>
      <c r="BH1431" s="3"/>
    </row>
    <row r="1432" spans="1:60" x14ac:dyDescent="0.25">
      <c r="A1432" s="3"/>
      <c r="B1432" s="81" t="s">
        <v>2296</v>
      </c>
      <c r="C1432" s="81" t="s">
        <v>6023</v>
      </c>
      <c r="D1432" s="81" t="s">
        <v>901</v>
      </c>
      <c r="E1432" s="82" t="s">
        <v>1200</v>
      </c>
      <c r="F1432" s="82" t="s">
        <v>1106</v>
      </c>
      <c r="G1432" s="83" t="s">
        <v>1122</v>
      </c>
      <c r="H1432" s="84" t="s">
        <v>1133</v>
      </c>
      <c r="I1432" s="85" t="s">
        <v>3480</v>
      </c>
      <c r="J1432" s="85" t="s">
        <v>6024</v>
      </c>
      <c r="K1432" s="3"/>
      <c r="L1432" s="86">
        <v>44029</v>
      </c>
      <c r="M1432" s="87">
        <v>1496.3989000003801</v>
      </c>
      <c r="N1432" s="88">
        <v>1496.3989000003801</v>
      </c>
      <c r="O1432" s="88">
        <v>1594.4250000007501</v>
      </c>
      <c r="P1432" s="89">
        <f t="shared" si="22"/>
        <v>0.93851946626506488</v>
      </c>
      <c r="Q1432" s="86">
        <v>43874</v>
      </c>
      <c r="R1432" s="90">
        <v>177552.79300000001</v>
      </c>
      <c r="S1432" s="90">
        <v>167350.113179443</v>
      </c>
      <c r="T1432" s="3"/>
      <c r="U1432" s="91">
        <v>-6.71325329130923E-3</v>
      </c>
      <c r="V1432" s="92">
        <v>0.50144928100053199</v>
      </c>
      <c r="W1432" s="91">
        <v>2.7697723960955E-2</v>
      </c>
      <c r="X1432" s="92">
        <v>2.7782820119682601</v>
      </c>
      <c r="Y1432" s="91">
        <v>-5.8949641379513203E-2</v>
      </c>
      <c r="Z1432" s="92">
        <v>12.2551917708915</v>
      </c>
      <c r="AA1432" s="91">
        <v>5.2103561827607302E-2</v>
      </c>
      <c r="AB1432" s="92">
        <v>26.108384543564199</v>
      </c>
      <c r="AC1432" s="91">
        <v>0.102391581505799</v>
      </c>
      <c r="AD1432" s="92">
        <v>35.5873541029869</v>
      </c>
      <c r="AE1432" s="91">
        <v>0.11734356077256999</v>
      </c>
      <c r="AF1432" s="93">
        <v>32.573765771929203</v>
      </c>
      <c r="AG1432" s="91">
        <v>9.5196068832592608E-3</v>
      </c>
      <c r="AH1432" s="92">
        <v>4.5730736201221603E-2</v>
      </c>
      <c r="AI1432" s="91">
        <v>-2.31077873131653E-2</v>
      </c>
      <c r="AJ1432" s="92">
        <v>12.172596948585101</v>
      </c>
      <c r="AK1432" s="91">
        <v>0.57302074025734295</v>
      </c>
      <c r="AL1432" s="91">
        <v>5.2572045531633201E-2</v>
      </c>
      <c r="AM1432" s="92">
        <v>61.337856111174901</v>
      </c>
      <c r="AN1432" s="3"/>
      <c r="AO1432" s="94">
        <v>2.3896011953183902E-2</v>
      </c>
      <c r="AP1432" s="94">
        <v>-3.5574542982430998E-2</v>
      </c>
      <c r="AQ1432" s="94">
        <v>6.8875468621627106E-2</v>
      </c>
      <c r="AR1432" s="94">
        <v>-0.114492936687457</v>
      </c>
      <c r="AS1432" s="95">
        <v>7</v>
      </c>
      <c r="AT1432" s="95">
        <v>5</v>
      </c>
      <c r="AU1432" s="95">
        <v>8</v>
      </c>
      <c r="AV1432" s="96">
        <v>4</v>
      </c>
      <c r="AW1432" s="3"/>
      <c r="AX1432" s="97">
        <v>0.108863109044032</v>
      </c>
      <c r="AY1432" s="98">
        <v>0.33782683079334702</v>
      </c>
      <c r="AZ1432" s="98">
        <v>0.83798463163839199</v>
      </c>
      <c r="BA1432" s="98">
        <v>0.45575454497520701</v>
      </c>
      <c r="BB1432" s="89">
        <v>1.12092884142294E-2</v>
      </c>
      <c r="BC1432" s="99">
        <v>-21.6869090738182</v>
      </c>
      <c r="BD1432" s="86">
        <v>43874</v>
      </c>
      <c r="BE1432" s="86">
        <v>43914</v>
      </c>
      <c r="BF1432" s="95"/>
      <c r="BG1432" s="86"/>
      <c r="BH1432" s="3"/>
    </row>
    <row r="1433" spans="1:60" x14ac:dyDescent="0.25">
      <c r="A1433" s="3"/>
      <c r="B1433" s="81" t="s">
        <v>2297</v>
      </c>
      <c r="C1433" s="81" t="s">
        <v>6025</v>
      </c>
      <c r="D1433" s="81" t="s">
        <v>901</v>
      </c>
      <c r="E1433" s="82" t="s">
        <v>1201</v>
      </c>
      <c r="F1433" s="82" t="s">
        <v>1106</v>
      </c>
      <c r="G1433" s="83" t="s">
        <v>1122</v>
      </c>
      <c r="H1433" s="84" t="s">
        <v>1133</v>
      </c>
      <c r="I1433" s="85" t="s">
        <v>3480</v>
      </c>
      <c r="J1433" s="85" t="s">
        <v>6026</v>
      </c>
      <c r="K1433" s="3"/>
      <c r="L1433" s="86">
        <v>44029</v>
      </c>
      <c r="M1433" s="87">
        <v>1517.25549999997</v>
      </c>
      <c r="N1433" s="88">
        <v>1517.25549999997</v>
      </c>
      <c r="O1433" s="88">
        <v>1615.2763999998599</v>
      </c>
      <c r="P1433" s="89">
        <f t="shared" si="22"/>
        <v>0.93931633001020853</v>
      </c>
      <c r="Q1433" s="86">
        <v>43874</v>
      </c>
      <c r="R1433" s="90">
        <v>221659.663</v>
      </c>
      <c r="S1433" s="90">
        <v>292682.85164502001</v>
      </c>
      <c r="T1433" s="3"/>
      <c r="U1433" s="91">
        <v>-6.7077507474095901E-3</v>
      </c>
      <c r="V1433" s="92">
        <v>0.50199953539049602</v>
      </c>
      <c r="W1433" s="91">
        <v>2.7866617980180301E-2</v>
      </c>
      <c r="X1433" s="92">
        <v>2.7951714138907802</v>
      </c>
      <c r="Y1433" s="91">
        <v>-5.8011212311612298E-2</v>
      </c>
      <c r="Z1433" s="92">
        <v>12.349034677681599</v>
      </c>
      <c r="AA1433" s="91">
        <v>5.4215268553889501E-2</v>
      </c>
      <c r="AB1433" s="92">
        <v>26.3195552161778</v>
      </c>
      <c r="AC1433" s="91">
        <v>0.10681569858396001</v>
      </c>
      <c r="AD1433" s="92">
        <v>36.029765810817501</v>
      </c>
      <c r="AE1433" s="91">
        <v>0.12407456345317799</v>
      </c>
      <c r="AF1433" s="93">
        <v>33.246866039990003</v>
      </c>
      <c r="AG1433" s="91">
        <v>9.6135355124715698E-3</v>
      </c>
      <c r="AH1433" s="92">
        <v>5.5123599122453001E-2</v>
      </c>
      <c r="AI1433" s="91">
        <v>-2.20424295075645E-2</v>
      </c>
      <c r="AJ1433" s="92">
        <v>12.279132729148801</v>
      </c>
      <c r="AK1433" s="91">
        <v>0.60012602693517703</v>
      </c>
      <c r="AL1433" s="91">
        <v>5.4607968144409803E-2</v>
      </c>
      <c r="AM1433" s="92">
        <v>64.0483847789001</v>
      </c>
      <c r="AN1433" s="3"/>
      <c r="AO1433" s="94">
        <v>2.3901602362457201E-2</v>
      </c>
      <c r="AP1433" s="94">
        <v>-3.5569229016800798E-2</v>
      </c>
      <c r="AQ1433" s="94">
        <v>6.9050998599777799E-2</v>
      </c>
      <c r="AR1433" s="94">
        <v>-0.114342786248017</v>
      </c>
      <c r="AS1433" s="95">
        <v>7</v>
      </c>
      <c r="AT1433" s="95">
        <v>5</v>
      </c>
      <c r="AU1433" s="95">
        <v>8</v>
      </c>
      <c r="AV1433" s="96">
        <v>4</v>
      </c>
      <c r="AW1433" s="3"/>
      <c r="AX1433" s="97">
        <v>0.108865051601751</v>
      </c>
      <c r="AY1433" s="98">
        <v>0.355868402303258</v>
      </c>
      <c r="AZ1433" s="98">
        <v>0.84579654185563402</v>
      </c>
      <c r="BA1433" s="98">
        <v>0.48039111730213302</v>
      </c>
      <c r="BB1433" s="89">
        <v>1.12095677375873E-2</v>
      </c>
      <c r="BC1433" s="99">
        <v>-21.669758810312501</v>
      </c>
      <c r="BD1433" s="86">
        <v>43874</v>
      </c>
      <c r="BE1433" s="86">
        <v>43914</v>
      </c>
      <c r="BF1433" s="95"/>
      <c r="BG1433" s="86"/>
      <c r="BH1433" s="3"/>
    </row>
    <row r="1434" spans="1:60" x14ac:dyDescent="0.25">
      <c r="A1434" s="3"/>
      <c r="B1434" s="81" t="s">
        <v>2298</v>
      </c>
      <c r="C1434" s="81" t="s">
        <v>6027</v>
      </c>
      <c r="D1434" s="81" t="s">
        <v>901</v>
      </c>
      <c r="E1434" s="82" t="s">
        <v>1202</v>
      </c>
      <c r="F1434" s="82" t="s">
        <v>1106</v>
      </c>
      <c r="G1434" s="83" t="s">
        <v>1122</v>
      </c>
      <c r="H1434" s="84" t="s">
        <v>1133</v>
      </c>
      <c r="I1434" s="85" t="s">
        <v>3480</v>
      </c>
      <c r="J1434" s="85" t="s">
        <v>6028</v>
      </c>
      <c r="K1434" s="3"/>
      <c r="L1434" s="86">
        <v>44029</v>
      </c>
      <c r="M1434" s="87">
        <v>1653.1464000009</v>
      </c>
      <c r="N1434" s="88">
        <v>1653.1464000009</v>
      </c>
      <c r="O1434" s="88">
        <v>1758.4518999997499</v>
      </c>
      <c r="P1434" s="89">
        <f t="shared" si="22"/>
        <v>0.9401146542598835</v>
      </c>
      <c r="Q1434" s="86">
        <v>43874</v>
      </c>
      <c r="R1434" s="90">
        <v>1136660.4539999999</v>
      </c>
      <c r="S1434" s="90">
        <v>1065128.7272900401</v>
      </c>
      <c r="T1434" s="3"/>
      <c r="U1434" s="91">
        <v>-6.7023328892901199E-3</v>
      </c>
      <c r="V1434" s="92">
        <v>0.50254132120244299</v>
      </c>
      <c r="W1434" s="91">
        <v>2.8035714020006701E-2</v>
      </c>
      <c r="X1434" s="92">
        <v>2.8120810178734201</v>
      </c>
      <c r="Y1434" s="91">
        <v>-5.7071174497686998E-2</v>
      </c>
      <c r="Z1434" s="92">
        <v>12.4430384590669</v>
      </c>
      <c r="AA1434" s="91">
        <v>5.6331272955503699E-2</v>
      </c>
      <c r="AB1434" s="92">
        <v>26.5311556563538</v>
      </c>
      <c r="AC1434" s="91">
        <v>0.11125702490244301</v>
      </c>
      <c r="AD1434" s="92">
        <v>36.473898442636703</v>
      </c>
      <c r="AE1434" s="91">
        <v>0.13084333604463599</v>
      </c>
      <c r="AF1434" s="93">
        <v>33.923743299150402</v>
      </c>
      <c r="AG1434" s="91">
        <v>9.7076657402794808E-3</v>
      </c>
      <c r="AH1434" s="92">
        <v>6.4536621903243899E-2</v>
      </c>
      <c r="AI1434" s="91">
        <v>-2.09753301705859E-2</v>
      </c>
      <c r="AJ1434" s="92">
        <v>12.3858426628431</v>
      </c>
      <c r="AK1434" s="91">
        <v>0.62768933874380295</v>
      </c>
      <c r="AL1434" s="91">
        <v>5.6647165258255E-2</v>
      </c>
      <c r="AM1434" s="92">
        <v>66.804715959820896</v>
      </c>
      <c r="AN1434" s="3"/>
      <c r="AO1434" s="94">
        <v>2.3907208933451302E-2</v>
      </c>
      <c r="AP1434" s="94">
        <v>-3.55639865838384E-2</v>
      </c>
      <c r="AQ1434" s="94">
        <v>6.9226932151650503E-2</v>
      </c>
      <c r="AR1434" s="94">
        <v>-0.11419225886944299</v>
      </c>
      <c r="AS1434" s="95">
        <v>7</v>
      </c>
      <c r="AT1434" s="95">
        <v>5</v>
      </c>
      <c r="AU1434" s="95">
        <v>8</v>
      </c>
      <c r="AV1434" s="96">
        <v>4</v>
      </c>
      <c r="AW1434" s="3"/>
      <c r="AX1434" s="97">
        <v>0.108867072913563</v>
      </c>
      <c r="AY1434" s="98">
        <v>0.373947133050478</v>
      </c>
      <c r="AZ1434" s="98">
        <v>0.85362453284960804</v>
      </c>
      <c r="BA1434" s="98">
        <v>0.50510827619200405</v>
      </c>
      <c r="BB1434" s="89">
        <v>1.1209855213855899E-2</v>
      </c>
      <c r="BC1434" s="99">
        <v>-21.652585436066101</v>
      </c>
      <c r="BD1434" s="86">
        <v>43874</v>
      </c>
      <c r="BE1434" s="86">
        <v>43914</v>
      </c>
      <c r="BF1434" s="95"/>
      <c r="BG1434" s="86"/>
      <c r="BH1434" s="3"/>
    </row>
    <row r="1435" spans="1:60" x14ac:dyDescent="0.25">
      <c r="A1435" s="3"/>
      <c r="B1435" s="81" t="s">
        <v>2299</v>
      </c>
      <c r="C1435" s="81" t="s">
        <v>6029</v>
      </c>
      <c r="D1435" s="81" t="s">
        <v>901</v>
      </c>
      <c r="E1435" s="82" t="s">
        <v>1203</v>
      </c>
      <c r="F1435" s="82" t="s">
        <v>1106</v>
      </c>
      <c r="G1435" s="83" t="s">
        <v>1122</v>
      </c>
      <c r="H1435" s="84" t="s">
        <v>1133</v>
      </c>
      <c r="I1435" s="85" t="s">
        <v>3480</v>
      </c>
      <c r="J1435" s="85" t="s">
        <v>6030</v>
      </c>
      <c r="K1435" s="3"/>
      <c r="L1435" s="86">
        <v>44029</v>
      </c>
      <c r="M1435" s="87">
        <v>1528.46869999915</v>
      </c>
      <c r="N1435" s="88">
        <v>1528.46869999915</v>
      </c>
      <c r="O1435" s="88">
        <v>1624.45199999958</v>
      </c>
      <c r="P1435" s="89">
        <f t="shared" si="22"/>
        <v>0.94091342803575917</v>
      </c>
      <c r="Q1435" s="86">
        <v>43874</v>
      </c>
      <c r="R1435" s="90">
        <v>2386793.216</v>
      </c>
      <c r="S1435" s="90">
        <v>2350434.48634766</v>
      </c>
      <c r="T1435" s="3"/>
      <c r="U1435" s="91">
        <v>-6.6968911687581602E-3</v>
      </c>
      <c r="V1435" s="92">
        <v>0.503085493255639</v>
      </c>
      <c r="W1435" s="91">
        <v>2.82047345863248E-2</v>
      </c>
      <c r="X1435" s="92">
        <v>2.82898307450523</v>
      </c>
      <c r="Y1435" s="91">
        <v>-5.6130304482430803E-2</v>
      </c>
      <c r="Z1435" s="92">
        <v>12.5371254605998</v>
      </c>
      <c r="AA1435" s="91">
        <v>5.8452716109968599E-2</v>
      </c>
      <c r="AB1435" s="92">
        <v>26.743299971800301</v>
      </c>
      <c r="AC1435" s="91">
        <v>0.115718144479615</v>
      </c>
      <c r="AD1435" s="92">
        <v>36.920010400353902</v>
      </c>
      <c r="AE1435" s="91">
        <v>0.137657094421302</v>
      </c>
      <c r="AF1435" s="93">
        <v>34.605119136802401</v>
      </c>
      <c r="AG1435" s="91">
        <v>9.8017854252248106E-3</v>
      </c>
      <c r="AH1435" s="92">
        <v>7.3948590397776598E-2</v>
      </c>
      <c r="AI1435" s="91">
        <v>-1.99071608330996E-2</v>
      </c>
      <c r="AJ1435" s="92">
        <v>12.492659596595299</v>
      </c>
      <c r="AK1435" s="91">
        <v>0.65574588627670904</v>
      </c>
      <c r="AL1435" s="91">
        <v>5.8691638829259297E-2</v>
      </c>
      <c r="AM1435" s="92">
        <v>69.6103707130533</v>
      </c>
      <c r="AN1435" s="3"/>
      <c r="AO1435" s="94">
        <v>2.3912817889140601E-2</v>
      </c>
      <c r="AP1435" s="94">
        <v>-3.5558686877266203E-2</v>
      </c>
      <c r="AQ1435" s="94">
        <v>6.9402437891767504E-2</v>
      </c>
      <c r="AR1435" s="94">
        <v>-0.11404177005621</v>
      </c>
      <c r="AS1435" s="95">
        <v>7</v>
      </c>
      <c r="AT1435" s="95">
        <v>5</v>
      </c>
      <c r="AU1435" s="95">
        <v>8</v>
      </c>
      <c r="AV1435" s="96">
        <v>4</v>
      </c>
      <c r="AW1435" s="3"/>
      <c r="AX1435" s="97">
        <v>0.10886908847096501</v>
      </c>
      <c r="AY1435" s="98">
        <v>0.39206841803843401</v>
      </c>
      <c r="AZ1435" s="98">
        <v>0.86147115943549601</v>
      </c>
      <c r="BA1435" s="98">
        <v>0.52991347030092595</v>
      </c>
      <c r="BB1435" s="89">
        <v>1.12101421926673E-2</v>
      </c>
      <c r="BC1435" s="99">
        <v>-21.635413049982201</v>
      </c>
      <c r="BD1435" s="86">
        <v>43874</v>
      </c>
      <c r="BE1435" s="86">
        <v>43914</v>
      </c>
      <c r="BF1435" s="95"/>
      <c r="BG1435" s="86"/>
      <c r="BH1435" s="3"/>
    </row>
    <row r="1436" spans="1:60" x14ac:dyDescent="0.25">
      <c r="A1436" s="3"/>
      <c r="B1436" s="81" t="s">
        <v>2300</v>
      </c>
      <c r="C1436" s="81" t="s">
        <v>6031</v>
      </c>
      <c r="D1436" s="81" t="s">
        <v>902</v>
      </c>
      <c r="E1436" s="82" t="s">
        <v>1161</v>
      </c>
      <c r="F1436" s="82" t="s">
        <v>1106</v>
      </c>
      <c r="G1436" s="83" t="s">
        <v>1122</v>
      </c>
      <c r="H1436" s="84" t="s">
        <v>1133</v>
      </c>
      <c r="I1436" s="85" t="s">
        <v>3480</v>
      </c>
      <c r="J1436" s="85" t="s">
        <v>6032</v>
      </c>
      <c r="K1436" s="3"/>
      <c r="L1436" s="86">
        <v>44029</v>
      </c>
      <c r="M1436" s="87">
        <v>1286.5518999993801</v>
      </c>
      <c r="N1436" s="88">
        <v>1286.5518999993801</v>
      </c>
      <c r="O1436" s="88">
        <v>1327.6217999998501</v>
      </c>
      <c r="P1436" s="89">
        <f t="shared" si="22"/>
        <v>0.96906506054625297</v>
      </c>
      <c r="Q1436" s="86">
        <v>43847</v>
      </c>
      <c r="R1436" s="90">
        <v>91092.316000000006</v>
      </c>
      <c r="S1436" s="90">
        <v>82930.233225219694</v>
      </c>
      <c r="T1436" s="3"/>
      <c r="U1436" s="91">
        <v>-7.8251788308989507E-3</v>
      </c>
      <c r="V1436" s="92">
        <v>0.39025672704156</v>
      </c>
      <c r="W1436" s="91">
        <v>1.9322694721267901E-2</v>
      </c>
      <c r="X1436" s="92">
        <v>1.9407790879995399</v>
      </c>
      <c r="Y1436" s="91">
        <v>-3.0934939453800301E-2</v>
      </c>
      <c r="Z1436" s="92">
        <v>15.056661963462799</v>
      </c>
      <c r="AA1436" s="91">
        <v>4.85365212989564E-2</v>
      </c>
      <c r="AB1436" s="92">
        <v>25.751680490706299</v>
      </c>
      <c r="AC1436" s="91">
        <v>0.11919059990948901</v>
      </c>
      <c r="AD1436" s="92">
        <v>37.267255943326703</v>
      </c>
      <c r="AE1436" s="91">
        <v>0.113097282594099</v>
      </c>
      <c r="AF1436" s="93">
        <v>32.149137954111197</v>
      </c>
      <c r="AG1436" s="91">
        <v>1.78415613845573E-4</v>
      </c>
      <c r="AH1436" s="92">
        <v>-0.88838839074014697</v>
      </c>
      <c r="AI1436" s="91">
        <v>-4.4467284033089501E-3</v>
      </c>
      <c r="AJ1436" s="92">
        <v>14.038702839578001</v>
      </c>
      <c r="AK1436" s="91">
        <v>0.28655189999873998</v>
      </c>
      <c r="AL1436" s="91">
        <v>2.60505691039725E-2</v>
      </c>
      <c r="AM1436" s="92">
        <v>43.162276857241501</v>
      </c>
      <c r="AN1436" s="3"/>
      <c r="AO1436" s="94">
        <v>1.85184747242602E-2</v>
      </c>
      <c r="AP1436" s="94">
        <v>-2.6900085057604901E-2</v>
      </c>
      <c r="AQ1436" s="94">
        <v>6.4690213823269005E-2</v>
      </c>
      <c r="AR1436" s="94">
        <v>-8.5454120257927604E-2</v>
      </c>
      <c r="AS1436" s="95">
        <v>9</v>
      </c>
      <c r="AT1436" s="95">
        <v>3</v>
      </c>
      <c r="AU1436" s="95">
        <v>7</v>
      </c>
      <c r="AV1436" s="96">
        <v>5</v>
      </c>
      <c r="AW1436" s="3"/>
      <c r="AX1436" s="97">
        <v>8.5289045347162806E-2</v>
      </c>
      <c r="AY1436" s="98">
        <v>0.38333871586928597</v>
      </c>
      <c r="AZ1436" s="98">
        <v>0.78419866965759899</v>
      </c>
      <c r="BA1436" s="98">
        <v>0.51648045799629505</v>
      </c>
      <c r="BB1436" s="89">
        <v>8.7870315933560109E-3</v>
      </c>
      <c r="BC1436" s="99">
        <v>-17.188690333336101</v>
      </c>
      <c r="BD1436" s="86">
        <v>43847</v>
      </c>
      <c r="BE1436" s="86">
        <v>43914</v>
      </c>
      <c r="BF1436" s="95"/>
      <c r="BG1436" s="86"/>
      <c r="BH1436" s="3"/>
    </row>
    <row r="1437" spans="1:60" x14ac:dyDescent="0.25">
      <c r="A1437" s="3"/>
      <c r="B1437" s="81" t="s">
        <v>2301</v>
      </c>
      <c r="C1437" s="81" t="s">
        <v>6033</v>
      </c>
      <c r="D1437" s="81" t="s">
        <v>902</v>
      </c>
      <c r="E1437" s="82" t="s">
        <v>1162</v>
      </c>
      <c r="F1437" s="82" t="s">
        <v>1106</v>
      </c>
      <c r="G1437" s="83" t="s">
        <v>1122</v>
      </c>
      <c r="H1437" s="84" t="s">
        <v>1133</v>
      </c>
      <c r="I1437" s="85" t="s">
        <v>3480</v>
      </c>
      <c r="J1437" s="85" t="s">
        <v>6034</v>
      </c>
      <c r="K1437" s="3"/>
      <c r="L1437" s="86">
        <v>44029</v>
      </c>
      <c r="M1437" s="87">
        <v>1513.63829999976</v>
      </c>
      <c r="N1437" s="88">
        <v>1513.63829999976</v>
      </c>
      <c r="O1437" s="88">
        <v>1554.0482999999099</v>
      </c>
      <c r="P1437" s="89">
        <f t="shared" si="22"/>
        <v>0.97399694719903351</v>
      </c>
      <c r="Q1437" s="86">
        <v>43847</v>
      </c>
      <c r="R1437" s="90">
        <v>5049910.4309999999</v>
      </c>
      <c r="S1437" s="90">
        <v>5131998.9921875</v>
      </c>
      <c r="T1437" s="3"/>
      <c r="U1437" s="91">
        <v>-7.7974683745196697E-3</v>
      </c>
      <c r="V1437" s="92">
        <v>0.39302777267948802</v>
      </c>
      <c r="W1437" s="91">
        <v>2.0176004216409599E-2</v>
      </c>
      <c r="X1437" s="92">
        <v>2.0261100375137202</v>
      </c>
      <c r="Y1437" s="91">
        <v>-2.6003052800661001E-2</v>
      </c>
      <c r="Z1437" s="92">
        <v>15.5498506287695</v>
      </c>
      <c r="AA1437" s="91">
        <v>5.9295608640240999E-2</v>
      </c>
      <c r="AB1437" s="92">
        <v>26.827589224820301</v>
      </c>
      <c r="AC1437" s="91">
        <v>0.14626583213248501</v>
      </c>
      <c r="AD1437" s="92">
        <v>39.974779165640903</v>
      </c>
      <c r="AE1437" s="91">
        <v>0.15685223092266801</v>
      </c>
      <c r="AF1437" s="93">
        <v>36.5246327869827</v>
      </c>
      <c r="AG1437" s="91">
        <v>6.5276132045255497E-4</v>
      </c>
      <c r="AH1437" s="92">
        <v>-0.84095382007944897</v>
      </c>
      <c r="AI1437" s="91">
        <v>1.0946550191874801E-3</v>
      </c>
      <c r="AJ1437" s="92">
        <v>14.5928411818313</v>
      </c>
      <c r="AK1437" s="91">
        <v>0.513638299999293</v>
      </c>
      <c r="AL1437" s="91">
        <v>4.3215585996222203E-2</v>
      </c>
      <c r="AM1437" s="92">
        <v>65.870916857267702</v>
      </c>
      <c r="AN1437" s="3"/>
      <c r="AO1437" s="94">
        <v>1.8546928229625299E-2</v>
      </c>
      <c r="AP1437" s="94">
        <v>-2.6872960461332699E-2</v>
      </c>
      <c r="AQ1437" s="94">
        <v>6.5581572955124998E-2</v>
      </c>
      <c r="AR1437" s="94">
        <v>-8.4662789874564603E-2</v>
      </c>
      <c r="AS1437" s="95">
        <v>9</v>
      </c>
      <c r="AT1437" s="95">
        <v>3</v>
      </c>
      <c r="AU1437" s="95">
        <v>7</v>
      </c>
      <c r="AV1437" s="96">
        <v>5</v>
      </c>
      <c r="AW1437" s="3"/>
      <c r="AX1437" s="97">
        <v>8.5307506982208001E-2</v>
      </c>
      <c r="AY1437" s="98">
        <v>0.50070357975619095</v>
      </c>
      <c r="AZ1437" s="98">
        <v>0.82237925486879204</v>
      </c>
      <c r="BA1437" s="98">
        <v>0.677091732342888</v>
      </c>
      <c r="BB1437" s="89">
        <v>8.7892158663362297E-3</v>
      </c>
      <c r="BC1437" s="99">
        <v>-17.033801330399001</v>
      </c>
      <c r="BD1437" s="86">
        <v>43847</v>
      </c>
      <c r="BE1437" s="86">
        <v>43914</v>
      </c>
      <c r="BF1437" s="95"/>
      <c r="BG1437" s="86"/>
      <c r="BH1437" s="3"/>
    </row>
    <row r="1438" spans="1:60" x14ac:dyDescent="0.25">
      <c r="A1438" s="3"/>
      <c r="B1438" s="81" t="s">
        <v>2302</v>
      </c>
      <c r="C1438" s="81" t="s">
        <v>6035</v>
      </c>
      <c r="D1438" s="81" t="s">
        <v>902</v>
      </c>
      <c r="E1438" s="82" t="s">
        <v>1186</v>
      </c>
      <c r="F1438" s="82" t="s">
        <v>1106</v>
      </c>
      <c r="G1438" s="83" t="s">
        <v>1122</v>
      </c>
      <c r="H1438" s="84" t="s">
        <v>1133</v>
      </c>
      <c r="I1438" s="85" t="s">
        <v>3480</v>
      </c>
      <c r="J1438" s="85" t="s">
        <v>6036</v>
      </c>
      <c r="K1438" s="3"/>
      <c r="L1438" s="86">
        <v>44029</v>
      </c>
      <c r="M1438" s="87">
        <v>1553.75339999981</v>
      </c>
      <c r="N1438" s="88">
        <v>1553.75339999981</v>
      </c>
      <c r="O1438" s="88">
        <v>1593.6438999995601</v>
      </c>
      <c r="P1438" s="89">
        <f t="shared" si="22"/>
        <v>0.97496900028936129</v>
      </c>
      <c r="Q1438" s="86">
        <v>43847</v>
      </c>
      <c r="R1438" s="90">
        <v>17406142.329</v>
      </c>
      <c r="S1438" s="90">
        <v>16635084.133312499</v>
      </c>
      <c r="T1438" s="3"/>
      <c r="U1438" s="91">
        <v>-7.7920482281115299E-3</v>
      </c>
      <c r="V1438" s="92">
        <v>0.39356978732030301</v>
      </c>
      <c r="W1438" s="91">
        <v>2.0343520262031199E-2</v>
      </c>
      <c r="X1438" s="92">
        <v>2.0428616420758798</v>
      </c>
      <c r="Y1438" s="91">
        <v>-2.5030999710907099E-2</v>
      </c>
      <c r="Z1438" s="92">
        <v>15.647055937748499</v>
      </c>
      <c r="AA1438" s="91">
        <v>6.1422462156770101E-2</v>
      </c>
      <c r="AB1438" s="92">
        <v>27.0402745764877</v>
      </c>
      <c r="AC1438" s="91">
        <v>0.150867064867343</v>
      </c>
      <c r="AD1438" s="92">
        <v>40.434902439126702</v>
      </c>
      <c r="AE1438" s="91">
        <v>0.163820994797861</v>
      </c>
      <c r="AF1438" s="93">
        <v>37.221509174502003</v>
      </c>
      <c r="AG1438" s="91">
        <v>7.4584788853826499E-4</v>
      </c>
      <c r="AH1438" s="92">
        <v>-0.83164516327087801</v>
      </c>
      <c r="AI1438" s="91">
        <v>2.1871659046155401E-3</v>
      </c>
      <c r="AJ1438" s="92">
        <v>14.7020922703668</v>
      </c>
      <c r="AK1438" s="91">
        <v>0.55375339999969597</v>
      </c>
      <c r="AL1438" s="91">
        <v>4.6004446401639101E-2</v>
      </c>
      <c r="AM1438" s="92">
        <v>69.882426857366198</v>
      </c>
      <c r="AN1438" s="3"/>
      <c r="AO1438" s="94">
        <v>1.8552529374574099E-2</v>
      </c>
      <c r="AP1438" s="94">
        <v>-2.68675969164178E-2</v>
      </c>
      <c r="AQ1438" s="94">
        <v>6.5756632728152895E-2</v>
      </c>
      <c r="AR1438" s="94">
        <v>-8.4507261677645107E-2</v>
      </c>
      <c r="AS1438" s="95">
        <v>9</v>
      </c>
      <c r="AT1438" s="95">
        <v>3</v>
      </c>
      <c r="AU1438" s="95">
        <v>7</v>
      </c>
      <c r="AV1438" s="96">
        <v>5</v>
      </c>
      <c r="AW1438" s="3"/>
      <c r="AX1438" s="97">
        <v>8.5311337432649501E-2</v>
      </c>
      <c r="AY1438" s="98">
        <v>0.52389242488152399</v>
      </c>
      <c r="AZ1438" s="98">
        <v>0.82992412743988098</v>
      </c>
      <c r="BA1438" s="98">
        <v>0.708960136723363</v>
      </c>
      <c r="BB1438" s="89">
        <v>8.7896661866852799E-3</v>
      </c>
      <c r="BC1438" s="99">
        <v>-17.003328033344602</v>
      </c>
      <c r="BD1438" s="86">
        <v>43847</v>
      </c>
      <c r="BE1438" s="86">
        <v>43914</v>
      </c>
      <c r="BF1438" s="95"/>
      <c r="BG1438" s="86"/>
      <c r="BH1438" s="3"/>
    </row>
    <row r="1439" spans="1:60" x14ac:dyDescent="0.25">
      <c r="A1439" s="3"/>
      <c r="B1439" s="81" t="s">
        <v>2303</v>
      </c>
      <c r="C1439" s="81" t="s">
        <v>6037</v>
      </c>
      <c r="D1439" s="81" t="s">
        <v>902</v>
      </c>
      <c r="E1439" s="82" t="s">
        <v>1172</v>
      </c>
      <c r="F1439" s="82" t="s">
        <v>1106</v>
      </c>
      <c r="G1439" s="83" t="s">
        <v>1122</v>
      </c>
      <c r="H1439" s="84" t="s">
        <v>1133</v>
      </c>
      <c r="I1439" s="85" t="s">
        <v>3480</v>
      </c>
      <c r="J1439" s="85" t="s">
        <v>6038</v>
      </c>
      <c r="K1439" s="3"/>
      <c r="L1439" s="86">
        <v>44029</v>
      </c>
      <c r="M1439" s="87">
        <v>1368.6953999996199</v>
      </c>
      <c r="N1439" s="88">
        <v>1368.6953999996199</v>
      </c>
      <c r="O1439" s="88">
        <v>1414.3664999995401</v>
      </c>
      <c r="P1439" s="89">
        <f t="shared" si="22"/>
        <v>0.96770914752298287</v>
      </c>
      <c r="Q1439" s="86">
        <v>43847</v>
      </c>
      <c r="R1439" s="90">
        <v>444638.29100000003</v>
      </c>
      <c r="S1439" s="90">
        <v>575312.06988574204</v>
      </c>
      <c r="T1439" s="3"/>
      <c r="U1439" s="91">
        <v>-7.83276152105827E-3</v>
      </c>
      <c r="V1439" s="92">
        <v>0.38949845802562799</v>
      </c>
      <c r="W1439" s="91">
        <v>1.9087383965597799E-2</v>
      </c>
      <c r="X1439" s="92">
        <v>1.9172480124325399</v>
      </c>
      <c r="Y1439" s="91">
        <v>-3.2290852476762701E-2</v>
      </c>
      <c r="Z1439" s="92">
        <v>14.921070661163</v>
      </c>
      <c r="AA1439" s="91">
        <v>4.5588403470901498E-2</v>
      </c>
      <c r="AB1439" s="92">
        <v>25.456868707900899</v>
      </c>
      <c r="AC1439" s="91">
        <v>0.11683202151660201</v>
      </c>
      <c r="AD1439" s="92">
        <v>37.031398104038097</v>
      </c>
      <c r="AE1439" s="91">
        <v>0.112590433333098</v>
      </c>
      <c r="AF1439" s="93">
        <v>32.0984530280111</v>
      </c>
      <c r="AG1439" s="91">
        <v>4.75658034702064E-5</v>
      </c>
      <c r="AH1439" s="92">
        <v>-0.90147337177768305</v>
      </c>
      <c r="AI1439" s="91">
        <v>-5.9696491098293301E-3</v>
      </c>
      <c r="AJ1439" s="92">
        <v>13.886410768929601</v>
      </c>
      <c r="AK1439" s="91">
        <v>0.36869540000043299</v>
      </c>
      <c r="AL1439" s="91">
        <v>3.2552726876019698E-2</v>
      </c>
      <c r="AM1439" s="92">
        <v>51.376626857381801</v>
      </c>
      <c r="AN1439" s="3"/>
      <c r="AO1439" s="94">
        <v>1.85107134329883E-2</v>
      </c>
      <c r="AP1439" s="94">
        <v>-2.6907606726126701E-2</v>
      </c>
      <c r="AQ1439" s="94">
        <v>6.4444227487911093E-2</v>
      </c>
      <c r="AR1439" s="94">
        <v>-8.5672209619660905E-2</v>
      </c>
      <c r="AS1439" s="95">
        <v>9</v>
      </c>
      <c r="AT1439" s="95">
        <v>3</v>
      </c>
      <c r="AU1439" s="95">
        <v>7</v>
      </c>
      <c r="AV1439" s="96">
        <v>5</v>
      </c>
      <c r="AW1439" s="3"/>
      <c r="AX1439" s="97">
        <v>8.5284229991375499E-2</v>
      </c>
      <c r="AY1439" s="98">
        <v>0.35116064142266601</v>
      </c>
      <c r="AZ1439" s="98">
        <v>0.77373262639957796</v>
      </c>
      <c r="BA1439" s="98">
        <v>0.47264591533530598</v>
      </c>
      <c r="BB1439" s="89">
        <v>8.7864578885546493E-3</v>
      </c>
      <c r="BC1439" s="99">
        <v>-17.231368248641999</v>
      </c>
      <c r="BD1439" s="86">
        <v>43847</v>
      </c>
      <c r="BE1439" s="86">
        <v>43914</v>
      </c>
      <c r="BF1439" s="95"/>
      <c r="BG1439" s="86"/>
      <c r="BH1439" s="3"/>
    </row>
    <row r="1440" spans="1:60" x14ac:dyDescent="0.25">
      <c r="A1440" s="3"/>
      <c r="B1440" s="81" t="s">
        <v>2304</v>
      </c>
      <c r="C1440" s="81" t="s">
        <v>6039</v>
      </c>
      <c r="D1440" s="81" t="s">
        <v>902</v>
      </c>
      <c r="E1440" s="82" t="s">
        <v>1197</v>
      </c>
      <c r="F1440" s="82" t="s">
        <v>1106</v>
      </c>
      <c r="G1440" s="83" t="s">
        <v>1122</v>
      </c>
      <c r="H1440" s="84" t="s">
        <v>1133</v>
      </c>
      <c r="I1440" s="85" t="s">
        <v>3480</v>
      </c>
      <c r="J1440" s="85" t="s">
        <v>6040</v>
      </c>
      <c r="K1440" s="3"/>
      <c r="L1440" s="86">
        <v>44029</v>
      </c>
      <c r="M1440" s="87">
        <v>1376.82619999908</v>
      </c>
      <c r="N1440" s="88">
        <v>1376.82619999908</v>
      </c>
      <c r="O1440" s="88">
        <v>1420.06949999928</v>
      </c>
      <c r="P1440" s="89">
        <f t="shared" si="22"/>
        <v>0.96954846224060032</v>
      </c>
      <c r="Q1440" s="86">
        <v>43847</v>
      </c>
      <c r="R1440" s="90">
        <v>10818539.103</v>
      </c>
      <c r="S1440" s="90">
        <v>11386303.957546899</v>
      </c>
      <c r="T1440" s="3"/>
      <c r="U1440" s="91">
        <v>-7.8224018607215805E-3</v>
      </c>
      <c r="V1440" s="92">
        <v>0.390534424059297</v>
      </c>
      <c r="W1440" s="91">
        <v>1.94063344570168E-2</v>
      </c>
      <c r="X1440" s="92">
        <v>1.9491430615744301</v>
      </c>
      <c r="Y1440" s="91">
        <v>-3.0451537759290701E-2</v>
      </c>
      <c r="Z1440" s="92">
        <v>15.1050021329138</v>
      </c>
      <c r="AA1440" s="91">
        <v>4.9588931529797299E-2</v>
      </c>
      <c r="AB1440" s="92">
        <v>25.856921513768601</v>
      </c>
      <c r="AC1440" s="91">
        <v>0.125384013230359</v>
      </c>
      <c r="AD1440" s="92">
        <v>37.886597275442902</v>
      </c>
      <c r="AE1440" s="91">
        <v>0.12539781131825301</v>
      </c>
      <c r="AF1440" s="93">
        <v>33.379190826497499</v>
      </c>
      <c r="AG1440" s="91">
        <v>2.2491555864689899E-4</v>
      </c>
      <c r="AH1440" s="92">
        <v>-0.88373839626001405</v>
      </c>
      <c r="AI1440" s="91">
        <v>-3.9034982601151599E-3</v>
      </c>
      <c r="AJ1440" s="92">
        <v>14.0930258539011</v>
      </c>
      <c r="AK1440" s="91">
        <v>0.37682619999919598</v>
      </c>
      <c r="AL1440" s="91">
        <v>3.31771265209682E-2</v>
      </c>
      <c r="AM1440" s="92">
        <v>52.189706857258003</v>
      </c>
      <c r="AN1440" s="3"/>
      <c r="AO1440" s="94">
        <v>1.8521265923482098E-2</v>
      </c>
      <c r="AP1440" s="94">
        <v>-2.68974311265993E-2</v>
      </c>
      <c r="AQ1440" s="94">
        <v>6.4777915365994004E-2</v>
      </c>
      <c r="AR1440" s="94">
        <v>-8.5376525611500304E-2</v>
      </c>
      <c r="AS1440" s="95">
        <v>9</v>
      </c>
      <c r="AT1440" s="95">
        <v>3</v>
      </c>
      <c r="AU1440" s="95">
        <v>7</v>
      </c>
      <c r="AV1440" s="96">
        <v>5</v>
      </c>
      <c r="AW1440" s="3"/>
      <c r="AX1440" s="97">
        <v>8.5290791370644006E-2</v>
      </c>
      <c r="AY1440" s="98">
        <v>0.39482210673304502</v>
      </c>
      <c r="AZ1440" s="98">
        <v>0.78793402412065905</v>
      </c>
      <c r="BA1440" s="98">
        <v>0.53214472261879597</v>
      </c>
      <c r="BB1440" s="89">
        <v>8.7872391796008694E-3</v>
      </c>
      <c r="BC1440" s="99">
        <v>-17.173497494251901</v>
      </c>
      <c r="BD1440" s="86">
        <v>43847</v>
      </c>
      <c r="BE1440" s="86">
        <v>43914</v>
      </c>
      <c r="BF1440" s="95"/>
      <c r="BG1440" s="86"/>
      <c r="BH1440" s="3"/>
    </row>
    <row r="1441" spans="1:60" x14ac:dyDescent="0.25">
      <c r="A1441" s="3"/>
      <c r="B1441" s="81" t="s">
        <v>2305</v>
      </c>
      <c r="C1441" s="81" t="s">
        <v>6041</v>
      </c>
      <c r="D1441" s="81" t="s">
        <v>902</v>
      </c>
      <c r="E1441" s="82" t="s">
        <v>1198</v>
      </c>
      <c r="F1441" s="82" t="s">
        <v>1106</v>
      </c>
      <c r="G1441" s="83" t="s">
        <v>1122</v>
      </c>
      <c r="H1441" s="84" t="s">
        <v>1133</v>
      </c>
      <c r="I1441" s="85" t="s">
        <v>3480</v>
      </c>
      <c r="J1441" s="85" t="s">
        <v>6042</v>
      </c>
      <c r="K1441" s="3"/>
      <c r="L1441" s="86">
        <v>44029</v>
      </c>
      <c r="M1441" s="87">
        <v>1558.18249999918</v>
      </c>
      <c r="N1441" s="88">
        <v>1558.18249999918</v>
      </c>
      <c r="O1441" s="88">
        <v>1597.6129999999</v>
      </c>
      <c r="P1441" s="89">
        <f t="shared" si="22"/>
        <v>0.97531911670678539</v>
      </c>
      <c r="Q1441" s="86">
        <v>43847</v>
      </c>
      <c r="R1441" s="90">
        <v>2486642.014</v>
      </c>
      <c r="S1441" s="90">
        <v>2221660.9364140602</v>
      </c>
      <c r="T1441" s="3"/>
      <c r="U1441" s="91">
        <v>-7.7901004851810302E-3</v>
      </c>
      <c r="V1441" s="92">
        <v>0.39376456161335199</v>
      </c>
      <c r="W1441" s="91">
        <v>2.0403986809469601E-2</v>
      </c>
      <c r="X1441" s="92">
        <v>2.0489082968197199</v>
      </c>
      <c r="Y1441" s="91">
        <v>-2.4680883293512999E-2</v>
      </c>
      <c r="Z1441" s="92">
        <v>15.682067579487899</v>
      </c>
      <c r="AA1441" s="91">
        <v>6.2188849373342202E-2</v>
      </c>
      <c r="AB1441" s="92">
        <v>27.116913298144901</v>
      </c>
      <c r="AC1441" s="91">
        <v>0.15252836067345901</v>
      </c>
      <c r="AD1441" s="92">
        <v>40.601032019767402</v>
      </c>
      <c r="AE1441" s="91">
        <v>0.166341107480694</v>
      </c>
      <c r="AF1441" s="93">
        <v>37.473520442785201</v>
      </c>
      <c r="AG1441" s="91">
        <v>7.7939894617884398E-4</v>
      </c>
      <c r="AH1441" s="92">
        <v>-0.82829005750682005</v>
      </c>
      <c r="AI1441" s="91">
        <v>2.5805382265389198E-3</v>
      </c>
      <c r="AJ1441" s="92">
        <v>14.741429502566501</v>
      </c>
      <c r="AK1441" s="91">
        <v>0.55818249999894798</v>
      </c>
      <c r="AL1441" s="91">
        <v>4.6308388742545503E-2</v>
      </c>
      <c r="AM1441" s="92">
        <v>70.325336857233196</v>
      </c>
      <c r="AN1441" s="3"/>
      <c r="AO1441" s="94">
        <v>1.8554509881141702E-2</v>
      </c>
      <c r="AP1441" s="94">
        <v>-2.68657150381841E-2</v>
      </c>
      <c r="AQ1441" s="94">
        <v>6.5819714938697899E-2</v>
      </c>
      <c r="AR1441" s="94">
        <v>-8.4451329077710399E-2</v>
      </c>
      <c r="AS1441" s="95">
        <v>9</v>
      </c>
      <c r="AT1441" s="95">
        <v>3</v>
      </c>
      <c r="AU1441" s="95">
        <v>7</v>
      </c>
      <c r="AV1441" s="96">
        <v>5</v>
      </c>
      <c r="AW1441" s="3"/>
      <c r="AX1441" s="97">
        <v>8.5312737568165195E-2</v>
      </c>
      <c r="AY1441" s="98">
        <v>0.53224682719610406</v>
      </c>
      <c r="AZ1441" s="98">
        <v>0.83264266218247895</v>
      </c>
      <c r="BA1441" s="98">
        <v>0.720452055797978</v>
      </c>
      <c r="BB1441" s="89">
        <v>8.7898302866233295E-3</v>
      </c>
      <c r="BC1441" s="99">
        <v>-16.992337944131599</v>
      </c>
      <c r="BD1441" s="86">
        <v>43847</v>
      </c>
      <c r="BE1441" s="86">
        <v>43914</v>
      </c>
      <c r="BF1441" s="95"/>
      <c r="BG1441" s="86"/>
      <c r="BH1441" s="3"/>
    </row>
    <row r="1442" spans="1:60" x14ac:dyDescent="0.25">
      <c r="A1442" s="3"/>
      <c r="B1442" s="81" t="s">
        <v>395</v>
      </c>
      <c r="C1442" s="81" t="s">
        <v>6043</v>
      </c>
      <c r="D1442" s="81" t="s">
        <v>902</v>
      </c>
      <c r="E1442" s="82" t="s">
        <v>1199</v>
      </c>
      <c r="F1442" s="82" t="s">
        <v>1106</v>
      </c>
      <c r="G1442" s="83" t="s">
        <v>1122</v>
      </c>
      <c r="H1442" s="84" t="s">
        <v>1133</v>
      </c>
      <c r="I1442" s="85" t="s">
        <v>3480</v>
      </c>
      <c r="J1442" s="85" t="s">
        <v>6044</v>
      </c>
      <c r="K1442" s="3"/>
      <c r="L1442" s="86">
        <v>44029</v>
      </c>
      <c r="M1442" s="87">
        <v>1050.3533999994399</v>
      </c>
      <c r="N1442" s="88">
        <v>1050.3533999994399</v>
      </c>
      <c r="O1442" s="88">
        <v>1050.3533999994399</v>
      </c>
      <c r="P1442" s="89">
        <f t="shared" si="22"/>
        <v>1</v>
      </c>
      <c r="Q1442" s="86">
        <v>44029</v>
      </c>
      <c r="R1442" s="90">
        <v>0</v>
      </c>
      <c r="S1442" s="90">
        <v>0</v>
      </c>
      <c r="T1442" s="3"/>
      <c r="U1442" s="91">
        <v>0</v>
      </c>
      <c r="V1442" s="92">
        <v>1.17277461013146</v>
      </c>
      <c r="W1442" s="91">
        <v>0</v>
      </c>
      <c r="X1442" s="92">
        <v>8.5096158727537806E-3</v>
      </c>
      <c r="Y1442" s="91">
        <v>0</v>
      </c>
      <c r="Z1442" s="92">
        <v>18.1501559088356</v>
      </c>
      <c r="AA1442" s="91">
        <v>0</v>
      </c>
      <c r="AB1442" s="92">
        <v>20.8980283607962</v>
      </c>
      <c r="AC1442" s="91">
        <v>0</v>
      </c>
      <c r="AD1442" s="92">
        <v>25.348195952392398</v>
      </c>
      <c r="AE1442" s="91">
        <v>7.4976729829359101E-3</v>
      </c>
      <c r="AF1442" s="93">
        <v>21.589176992973101</v>
      </c>
      <c r="AG1442" s="91">
        <v>0</v>
      </c>
      <c r="AH1442" s="92">
        <v>-0.90622995212470403</v>
      </c>
      <c r="AI1442" s="91">
        <v>0</v>
      </c>
      <c r="AJ1442" s="92">
        <v>14.483375679905301</v>
      </c>
      <c r="AK1442" s="91">
        <v>5.0353399999948999E-2</v>
      </c>
      <c r="AL1442" s="91">
        <v>5.0267364931642104E-3</v>
      </c>
      <c r="AM1442" s="92">
        <v>19.542426857340601</v>
      </c>
      <c r="AN1442" s="3"/>
      <c r="AO1442" s="94">
        <v>0</v>
      </c>
      <c r="AP1442" s="94">
        <v>0</v>
      </c>
      <c r="AQ1442" s="94">
        <v>0</v>
      </c>
      <c r="AR1442" s="94">
        <v>0</v>
      </c>
      <c r="AS1442" s="95">
        <v>0</v>
      </c>
      <c r="AT1442" s="95">
        <v>0</v>
      </c>
      <c r="AU1442" s="95">
        <v>7</v>
      </c>
      <c r="AV1442" s="96">
        <v>5</v>
      </c>
      <c r="AW1442" s="3"/>
      <c r="AX1442" s="97">
        <v>0</v>
      </c>
      <c r="AY1442" s="98">
        <v>-113.07365610974399</v>
      </c>
      <c r="AZ1442" s="98">
        <v>0.54787164163735702</v>
      </c>
      <c r="BA1442" s="98">
        <v>-15.957369743191499</v>
      </c>
      <c r="BB1442" s="89">
        <v>0</v>
      </c>
      <c r="BC1442" s="99">
        <v>0</v>
      </c>
      <c r="BD1442" s="86">
        <v>43664</v>
      </c>
      <c r="BE1442" s="86"/>
      <c r="BF1442" s="95"/>
      <c r="BG1442" s="86"/>
      <c r="BH1442" s="3"/>
    </row>
    <row r="1443" spans="1:60" x14ac:dyDescent="0.25">
      <c r="A1443" s="3"/>
      <c r="B1443" s="81" t="s">
        <v>396</v>
      </c>
      <c r="C1443" s="81" t="s">
        <v>6045</v>
      </c>
      <c r="D1443" s="81" t="s">
        <v>902</v>
      </c>
      <c r="E1443" s="82" t="s">
        <v>1178</v>
      </c>
      <c r="F1443" s="82" t="s">
        <v>1106</v>
      </c>
      <c r="G1443" s="83" t="s">
        <v>1122</v>
      </c>
      <c r="H1443" s="84" t="s">
        <v>1133</v>
      </c>
      <c r="I1443" s="85" t="s">
        <v>3480</v>
      </c>
      <c r="J1443" s="85" t="s">
        <v>6046</v>
      </c>
      <c r="K1443" s="3"/>
      <c r="L1443" s="86">
        <v>44029</v>
      </c>
      <c r="M1443" s="87">
        <v>1000</v>
      </c>
      <c r="N1443" s="88">
        <v>1000</v>
      </c>
      <c r="O1443" s="88">
        <v>1000</v>
      </c>
      <c r="P1443" s="89">
        <f t="shared" si="22"/>
        <v>1</v>
      </c>
      <c r="Q1443" s="86">
        <v>44029</v>
      </c>
      <c r="R1443" s="90">
        <v>0</v>
      </c>
      <c r="S1443" s="90">
        <v>0</v>
      </c>
      <c r="T1443" s="3"/>
      <c r="U1443" s="91">
        <v>0</v>
      </c>
      <c r="V1443" s="92">
        <v>1.17277461013146</v>
      </c>
      <c r="W1443" s="91">
        <v>0</v>
      </c>
      <c r="X1443" s="92">
        <v>8.5096158727537806E-3</v>
      </c>
      <c r="Y1443" s="91">
        <v>0</v>
      </c>
      <c r="Z1443" s="92">
        <v>18.1501559088356</v>
      </c>
      <c r="AA1443" s="91">
        <v>0</v>
      </c>
      <c r="AB1443" s="92">
        <v>20.8980283607962</v>
      </c>
      <c r="AC1443" s="91">
        <v>0</v>
      </c>
      <c r="AD1443" s="92">
        <v>25.348195952392398</v>
      </c>
      <c r="AE1443" s="91"/>
      <c r="AF1443" s="93"/>
      <c r="AG1443" s="91">
        <v>0</v>
      </c>
      <c r="AH1443" s="92">
        <v>-0.90622995212470403</v>
      </c>
      <c r="AI1443" s="91">
        <v>0</v>
      </c>
      <c r="AJ1443" s="92">
        <v>14.483375679905301</v>
      </c>
      <c r="AK1443" s="91">
        <v>0</v>
      </c>
      <c r="AL1443" s="91">
        <v>0</v>
      </c>
      <c r="AM1443" s="92">
        <v>29.848557737743199</v>
      </c>
      <c r="AN1443" s="3"/>
      <c r="AO1443" s="94">
        <v>0</v>
      </c>
      <c r="AP1443" s="94">
        <v>0</v>
      </c>
      <c r="AQ1443" s="94">
        <v>0</v>
      </c>
      <c r="AR1443" s="94">
        <v>0</v>
      </c>
      <c r="AS1443" s="95">
        <v>0</v>
      </c>
      <c r="AT1443" s="95">
        <v>0</v>
      </c>
      <c r="AU1443" s="95">
        <v>7</v>
      </c>
      <c r="AV1443" s="96">
        <v>5</v>
      </c>
      <c r="AW1443" s="3"/>
      <c r="AX1443" s="97">
        <v>0</v>
      </c>
      <c r="AY1443" s="98">
        <v>-113.07365610974399</v>
      </c>
      <c r="AZ1443" s="98">
        <v>0.54787164163735702</v>
      </c>
      <c r="BA1443" s="98">
        <v>-15.957369743191499</v>
      </c>
      <c r="BB1443" s="89">
        <v>0</v>
      </c>
      <c r="BC1443" s="99">
        <v>0</v>
      </c>
      <c r="BD1443" s="86">
        <v>43664</v>
      </c>
      <c r="BE1443" s="86"/>
      <c r="BF1443" s="95"/>
      <c r="BG1443" s="86"/>
      <c r="BH1443" s="3"/>
    </row>
    <row r="1444" spans="1:60" x14ac:dyDescent="0.25">
      <c r="A1444" s="3"/>
      <c r="B1444" s="81" t="s">
        <v>2306</v>
      </c>
      <c r="C1444" s="81" t="s">
        <v>6047</v>
      </c>
      <c r="D1444" s="81" t="s">
        <v>902</v>
      </c>
      <c r="E1444" s="82" t="s">
        <v>1200</v>
      </c>
      <c r="F1444" s="82" t="s">
        <v>1106</v>
      </c>
      <c r="G1444" s="83" t="s">
        <v>1122</v>
      </c>
      <c r="H1444" s="84" t="s">
        <v>1133</v>
      </c>
      <c r="I1444" s="85" t="s">
        <v>3480</v>
      </c>
      <c r="J1444" s="85" t="s">
        <v>6048</v>
      </c>
      <c r="K1444" s="3"/>
      <c r="L1444" s="86">
        <v>44029</v>
      </c>
      <c r="M1444" s="87">
        <v>1654.7732999995401</v>
      </c>
      <c r="N1444" s="88">
        <v>1654.7732999995401</v>
      </c>
      <c r="O1444" s="88">
        <v>1697.25730000064</v>
      </c>
      <c r="P1444" s="89">
        <f t="shared" si="22"/>
        <v>0.97496902797172591</v>
      </c>
      <c r="Q1444" s="86">
        <v>43847</v>
      </c>
      <c r="R1444" s="90">
        <v>252145.641</v>
      </c>
      <c r="S1444" s="90">
        <v>386661.03414892597</v>
      </c>
      <c r="T1444" s="3"/>
      <c r="U1444" s="91">
        <v>-7.7920282228660697E-3</v>
      </c>
      <c r="V1444" s="92">
        <v>0.39357178784484897</v>
      </c>
      <c r="W1444" s="91">
        <v>2.0343566839073901E-2</v>
      </c>
      <c r="X1444" s="92">
        <v>2.0428662997801399</v>
      </c>
      <c r="Y1444" s="91">
        <v>-2.5030972028616798E-2</v>
      </c>
      <c r="Z1444" s="92">
        <v>15.647058705973899</v>
      </c>
      <c r="AA1444" s="91">
        <v>6.1422035983923699E-2</v>
      </c>
      <c r="AB1444" s="92">
        <v>27.0402319591958</v>
      </c>
      <c r="AC1444" s="91">
        <v>0.15086675268321401</v>
      </c>
      <c r="AD1444" s="92">
        <v>40.434871220728397</v>
      </c>
      <c r="AE1444" s="91">
        <v>0.16382165305927601</v>
      </c>
      <c r="AF1444" s="93">
        <v>37.221575000614401</v>
      </c>
      <c r="AG1444" s="91">
        <v>7.4585434958862596E-4</v>
      </c>
      <c r="AH1444" s="92">
        <v>-0.83164451716584198</v>
      </c>
      <c r="AI1444" s="91">
        <v>2.1871870940230998E-3</v>
      </c>
      <c r="AJ1444" s="92">
        <v>14.702094389314899</v>
      </c>
      <c r="AK1444" s="91">
        <v>0.59804278126452104</v>
      </c>
      <c r="AL1444" s="91">
        <v>5.4452581543955603E-2</v>
      </c>
      <c r="AM1444" s="92">
        <v>63.840060211892698</v>
      </c>
      <c r="AN1444" s="3"/>
      <c r="AO1444" s="94">
        <v>1.8552499939687599E-2</v>
      </c>
      <c r="AP1444" s="94">
        <v>-2.6867623667385501E-2</v>
      </c>
      <c r="AQ1444" s="94">
        <v>6.5756651869378402E-2</v>
      </c>
      <c r="AR1444" s="94">
        <v>-8.4507362646982095E-2</v>
      </c>
      <c r="AS1444" s="95">
        <v>9</v>
      </c>
      <c r="AT1444" s="95">
        <v>3</v>
      </c>
      <c r="AU1444" s="95">
        <v>7</v>
      </c>
      <c r="AV1444" s="96">
        <v>5</v>
      </c>
      <c r="AW1444" s="3"/>
      <c r="AX1444" s="97">
        <v>8.5311329147807605E-2</v>
      </c>
      <c r="AY1444" s="98">
        <v>0.52388760747362495</v>
      </c>
      <c r="AZ1444" s="98">
        <v>0.82992282258237504</v>
      </c>
      <c r="BA1444" s="98">
        <v>0.70895330060739103</v>
      </c>
      <c r="BB1444" s="89">
        <v>8.7896652109611794E-3</v>
      </c>
      <c r="BC1444" s="99">
        <v>-17.0033147007052</v>
      </c>
      <c r="BD1444" s="86">
        <v>43847</v>
      </c>
      <c r="BE1444" s="86">
        <v>43914</v>
      </c>
      <c r="BF1444" s="95"/>
      <c r="BG1444" s="86"/>
      <c r="BH1444" s="3"/>
    </row>
    <row r="1445" spans="1:60" x14ac:dyDescent="0.25">
      <c r="A1445" s="3"/>
      <c r="B1445" s="81" t="s">
        <v>2307</v>
      </c>
      <c r="C1445" s="81" t="s">
        <v>6049</v>
      </c>
      <c r="D1445" s="81" t="s">
        <v>902</v>
      </c>
      <c r="E1445" s="82" t="s">
        <v>1201</v>
      </c>
      <c r="F1445" s="82" t="s">
        <v>1106</v>
      </c>
      <c r="G1445" s="83" t="s">
        <v>1122</v>
      </c>
      <c r="H1445" s="84" t="s">
        <v>1133</v>
      </c>
      <c r="I1445" s="85" t="s">
        <v>3480</v>
      </c>
      <c r="J1445" s="85" t="s">
        <v>6050</v>
      </c>
      <c r="K1445" s="3"/>
      <c r="L1445" s="86">
        <v>44029</v>
      </c>
      <c r="M1445" s="87">
        <v>1576.9847999997401</v>
      </c>
      <c r="N1445" s="88">
        <v>1576.9847999997401</v>
      </c>
      <c r="O1445" s="88">
        <v>1615.8596999999099</v>
      </c>
      <c r="P1445" s="89">
        <f t="shared" si="22"/>
        <v>0.9759416612715992</v>
      </c>
      <c r="Q1445" s="86">
        <v>43847</v>
      </c>
      <c r="R1445" s="90">
        <v>701829.31599999999</v>
      </c>
      <c r="S1445" s="90">
        <v>698000.04159179702</v>
      </c>
      <c r="T1445" s="3"/>
      <c r="U1445" s="91">
        <v>-7.7865908970125002E-3</v>
      </c>
      <c r="V1445" s="92">
        <v>0.39411552043020498</v>
      </c>
      <c r="W1445" s="91">
        <v>2.0511310214715198E-2</v>
      </c>
      <c r="X1445" s="92">
        <v>2.0596406373442702</v>
      </c>
      <c r="Y1445" s="91">
        <v>-2.40583387285369E-2</v>
      </c>
      <c r="Z1445" s="92">
        <v>15.744322035985499</v>
      </c>
      <c r="AA1445" s="91">
        <v>6.35524938006711E-2</v>
      </c>
      <c r="AB1445" s="92">
        <v>27.253277740877799</v>
      </c>
      <c r="AC1445" s="91">
        <v>0.15548509739528499</v>
      </c>
      <c r="AD1445" s="92">
        <v>40.896705691935502</v>
      </c>
      <c r="AE1445" s="91">
        <v>0.17083066670427799</v>
      </c>
      <c r="AF1445" s="93">
        <v>37.922476365114598</v>
      </c>
      <c r="AG1445" s="91">
        <v>8.3913903836219095E-4</v>
      </c>
      <c r="AH1445" s="92">
        <v>-0.82231604828848504</v>
      </c>
      <c r="AI1445" s="91">
        <v>3.2803192862047598E-3</v>
      </c>
      <c r="AJ1445" s="92">
        <v>14.811407608533001</v>
      </c>
      <c r="AK1445" s="91">
        <v>0.62557318242208604</v>
      </c>
      <c r="AL1445" s="91">
        <v>5.6491696872399202E-2</v>
      </c>
      <c r="AM1445" s="92">
        <v>66.593100327649196</v>
      </c>
      <c r="AN1445" s="3"/>
      <c r="AO1445" s="94">
        <v>1.85581063360587E-2</v>
      </c>
      <c r="AP1445" s="94">
        <v>-2.68623021884196E-2</v>
      </c>
      <c r="AQ1445" s="94">
        <v>6.59318231846555E-2</v>
      </c>
      <c r="AR1445" s="94">
        <v>-8.4351848116057199E-2</v>
      </c>
      <c r="AS1445" s="95">
        <v>9</v>
      </c>
      <c r="AT1445" s="95">
        <v>3</v>
      </c>
      <c r="AU1445" s="95">
        <v>7</v>
      </c>
      <c r="AV1445" s="96">
        <v>5</v>
      </c>
      <c r="AW1445" s="3"/>
      <c r="AX1445" s="97">
        <v>8.5315183519705906E-2</v>
      </c>
      <c r="AY1445" s="98">
        <v>0.54711228940595902</v>
      </c>
      <c r="AZ1445" s="98">
        <v>0.83748012345768097</v>
      </c>
      <c r="BA1445" s="98">
        <v>0.74091518029126702</v>
      </c>
      <c r="BB1445" s="89">
        <v>8.7901179105574594E-3</v>
      </c>
      <c r="BC1445" s="99">
        <v>-16.972841144597599</v>
      </c>
      <c r="BD1445" s="86">
        <v>43847</v>
      </c>
      <c r="BE1445" s="86">
        <v>43914</v>
      </c>
      <c r="BF1445" s="95"/>
      <c r="BG1445" s="86"/>
      <c r="BH1445" s="3"/>
    </row>
    <row r="1446" spans="1:60" x14ac:dyDescent="0.25">
      <c r="A1446" s="3"/>
      <c r="B1446" s="81" t="s">
        <v>2308</v>
      </c>
      <c r="C1446" s="81" t="s">
        <v>6051</v>
      </c>
      <c r="D1446" s="81" t="s">
        <v>902</v>
      </c>
      <c r="E1446" s="82" t="s">
        <v>1202</v>
      </c>
      <c r="F1446" s="82" t="s">
        <v>1106</v>
      </c>
      <c r="G1446" s="83" t="s">
        <v>1122</v>
      </c>
      <c r="H1446" s="84" t="s">
        <v>1133</v>
      </c>
      <c r="I1446" s="85" t="s">
        <v>3480</v>
      </c>
      <c r="J1446" s="85" t="s">
        <v>6052</v>
      </c>
      <c r="K1446" s="3"/>
      <c r="L1446" s="86">
        <v>44029</v>
      </c>
      <c r="M1446" s="87">
        <v>1623.0815999992201</v>
      </c>
      <c r="N1446" s="88">
        <v>1623.0815999992201</v>
      </c>
      <c r="O1446" s="88">
        <v>1661.43459999934</v>
      </c>
      <c r="P1446" s="89">
        <f t="shared" si="22"/>
        <v>0.97691573294541045</v>
      </c>
      <c r="Q1446" s="86">
        <v>43847</v>
      </c>
      <c r="R1446" s="90">
        <v>1588248.8189999999</v>
      </c>
      <c r="S1446" s="90">
        <v>1595101.5051406201</v>
      </c>
      <c r="T1446" s="3"/>
      <c r="U1446" s="91">
        <v>-7.7811599285268996E-3</v>
      </c>
      <c r="V1446" s="92">
        <v>0.394658617278765</v>
      </c>
      <c r="W1446" s="91">
        <v>2.0679255248978699E-2</v>
      </c>
      <c r="X1446" s="92">
        <v>2.0764351407706299</v>
      </c>
      <c r="Y1446" s="91">
        <v>-2.3084267054400701E-2</v>
      </c>
      <c r="Z1446" s="92">
        <v>15.841729203399201</v>
      </c>
      <c r="AA1446" s="91">
        <v>6.5688409949871102E-2</v>
      </c>
      <c r="AB1446" s="92">
        <v>27.4668693557905</v>
      </c>
      <c r="AC1446" s="91">
        <v>0.16012401766784001</v>
      </c>
      <c r="AD1446" s="92">
        <v>41.360597719205501</v>
      </c>
      <c r="AE1446" s="91">
        <v>0.177885174667754</v>
      </c>
      <c r="AF1446" s="93">
        <v>38.627927161462097</v>
      </c>
      <c r="AG1446" s="91">
        <v>9.32429911699728E-4</v>
      </c>
      <c r="AH1446" s="92">
        <v>-0.812986960954731</v>
      </c>
      <c r="AI1446" s="91">
        <v>4.3754658072430201E-3</v>
      </c>
      <c r="AJ1446" s="92">
        <v>14.920922260629601</v>
      </c>
      <c r="AK1446" s="91">
        <v>0.62308159999898605</v>
      </c>
      <c r="AL1446" s="91">
        <v>5.6308416675165097E-2</v>
      </c>
      <c r="AM1446" s="92">
        <v>66.343942085281</v>
      </c>
      <c r="AN1446" s="3"/>
      <c r="AO1446" s="94">
        <v>1.8563666479167299E-2</v>
      </c>
      <c r="AP1446" s="94">
        <v>-2.6856927716835299E-2</v>
      </c>
      <c r="AQ1446" s="94">
        <v>6.6107216944146799E-2</v>
      </c>
      <c r="AR1446" s="94">
        <v>-8.41963519951969E-2</v>
      </c>
      <c r="AS1446" s="95">
        <v>9</v>
      </c>
      <c r="AT1446" s="95">
        <v>3</v>
      </c>
      <c r="AU1446" s="95">
        <v>7</v>
      </c>
      <c r="AV1446" s="96">
        <v>5</v>
      </c>
      <c r="AW1446" s="3"/>
      <c r="AX1446" s="97">
        <v>8.5319123697990995E-2</v>
      </c>
      <c r="AY1446" s="98">
        <v>0.57039220209844599</v>
      </c>
      <c r="AZ1446" s="98">
        <v>0.84505527250894397</v>
      </c>
      <c r="BA1446" s="98">
        <v>0.77299759874222196</v>
      </c>
      <c r="BB1446" s="89">
        <v>8.7905796283212108E-3</v>
      </c>
      <c r="BC1446" s="99">
        <v>-16.942364147165801</v>
      </c>
      <c r="BD1446" s="86">
        <v>43847</v>
      </c>
      <c r="BE1446" s="86">
        <v>43914</v>
      </c>
      <c r="BF1446" s="95"/>
      <c r="BG1446" s="86"/>
      <c r="BH1446" s="3"/>
    </row>
    <row r="1447" spans="1:60" x14ac:dyDescent="0.25">
      <c r="A1447" s="3"/>
      <c r="B1447" s="81" t="s">
        <v>2309</v>
      </c>
      <c r="C1447" s="81" t="s">
        <v>6053</v>
      </c>
      <c r="D1447" s="81" t="s">
        <v>902</v>
      </c>
      <c r="E1447" s="82" t="s">
        <v>1203</v>
      </c>
      <c r="F1447" s="82" t="s">
        <v>1106</v>
      </c>
      <c r="G1447" s="83" t="s">
        <v>1122</v>
      </c>
      <c r="H1447" s="84" t="s">
        <v>1133</v>
      </c>
      <c r="I1447" s="85" t="s">
        <v>3480</v>
      </c>
      <c r="J1447" s="85" t="s">
        <v>6054</v>
      </c>
      <c r="K1447" s="3"/>
      <c r="L1447" s="86">
        <v>44029</v>
      </c>
      <c r="M1447" s="87">
        <v>1632.56750000082</v>
      </c>
      <c r="N1447" s="88">
        <v>1632.56750000082</v>
      </c>
      <c r="O1447" s="88">
        <v>1669.47959999926</v>
      </c>
      <c r="P1447" s="89">
        <f t="shared" si="22"/>
        <v>0.97789005627953984</v>
      </c>
      <c r="Q1447" s="86">
        <v>43847</v>
      </c>
      <c r="R1447" s="90">
        <v>3269098.4569999999</v>
      </c>
      <c r="S1447" s="90">
        <v>3260039.1397500001</v>
      </c>
      <c r="T1447" s="3"/>
      <c r="U1447" s="91">
        <v>-7.7757385097356703E-3</v>
      </c>
      <c r="V1447" s="92">
        <v>0.39520075915788799</v>
      </c>
      <c r="W1447" s="91">
        <v>2.0847054795012799E-2</v>
      </c>
      <c r="X1447" s="92">
        <v>2.0932150953740298</v>
      </c>
      <c r="Y1447" s="91">
        <v>-2.2109943720352E-2</v>
      </c>
      <c r="Z1447" s="92">
        <v>15.939161536807701</v>
      </c>
      <c r="AA1447" s="91">
        <v>6.7827425031282501E-2</v>
      </c>
      <c r="AB1447" s="92">
        <v>27.680770863924401</v>
      </c>
      <c r="AC1447" s="91">
        <v>0.16478064430877601</v>
      </c>
      <c r="AD1447" s="92">
        <v>41.8262603832991</v>
      </c>
      <c r="AE1447" s="91">
        <v>0.18498038312478499</v>
      </c>
      <c r="AF1447" s="93">
        <v>39.337448007194297</v>
      </c>
      <c r="AG1447" s="91">
        <v>1.0257560479658399E-3</v>
      </c>
      <c r="AH1447" s="92">
        <v>-0.80365434732812002</v>
      </c>
      <c r="AI1447" s="91">
        <v>5.4707046583644097E-3</v>
      </c>
      <c r="AJ1447" s="92">
        <v>15.030446145741699</v>
      </c>
      <c r="AK1447" s="91">
        <v>0.68208817589911597</v>
      </c>
      <c r="AL1447" s="91">
        <v>6.0583417656744097E-2</v>
      </c>
      <c r="AM1447" s="92">
        <v>72.244599675293998</v>
      </c>
      <c r="AN1447" s="3"/>
      <c r="AO1447" s="94">
        <v>1.8569221048892401E-2</v>
      </c>
      <c r="AP1447" s="94">
        <v>-2.6851596647247799E-2</v>
      </c>
      <c r="AQ1447" s="94">
        <v>6.6282127530939802E-2</v>
      </c>
      <c r="AR1447" s="94">
        <v>-8.4040825393458404E-2</v>
      </c>
      <c r="AS1447" s="95">
        <v>9</v>
      </c>
      <c r="AT1447" s="95">
        <v>3</v>
      </c>
      <c r="AU1447" s="95">
        <v>7</v>
      </c>
      <c r="AV1447" s="96">
        <v>5</v>
      </c>
      <c r="AW1447" s="3"/>
      <c r="AX1447" s="97">
        <v>8.5323084368283203E-2</v>
      </c>
      <c r="AY1447" s="98">
        <v>0.59370144692002202</v>
      </c>
      <c r="AZ1447" s="98">
        <v>0.85264126289439401</v>
      </c>
      <c r="BA1447" s="98">
        <v>0.80516467248435197</v>
      </c>
      <c r="BB1447" s="89">
        <v>8.7910433451725105E-3</v>
      </c>
      <c r="BC1447" s="99">
        <v>-16.9118628343567</v>
      </c>
      <c r="BD1447" s="86">
        <v>43847</v>
      </c>
      <c r="BE1447" s="86">
        <v>43914</v>
      </c>
      <c r="BF1447" s="95"/>
      <c r="BG1447" s="86"/>
      <c r="BH1447" s="3"/>
    </row>
    <row r="1448" spans="1:60" x14ac:dyDescent="0.25">
      <c r="A1448" s="3"/>
      <c r="B1448" s="81" t="s">
        <v>2310</v>
      </c>
      <c r="C1448" s="81" t="s">
        <v>6055</v>
      </c>
      <c r="D1448" s="81" t="s">
        <v>903</v>
      </c>
      <c r="E1448" s="82" t="s">
        <v>1161</v>
      </c>
      <c r="F1448" s="82" t="s">
        <v>1106</v>
      </c>
      <c r="G1448" s="83" t="s">
        <v>1122</v>
      </c>
      <c r="H1448" s="84" t="s">
        <v>1132</v>
      </c>
      <c r="I1448" s="85" t="s">
        <v>3480</v>
      </c>
      <c r="J1448" s="85" t="s">
        <v>6056</v>
      </c>
      <c r="K1448" s="3"/>
      <c r="L1448" s="86">
        <v>44029</v>
      </c>
      <c r="M1448" s="87">
        <v>1327.0099999997799</v>
      </c>
      <c r="N1448" s="88">
        <v>1327.0099999997799</v>
      </c>
      <c r="O1448" s="88">
        <v>1351.6644000001299</v>
      </c>
      <c r="P1448" s="89">
        <f t="shared" si="22"/>
        <v>0.98175996941226851</v>
      </c>
      <c r="Q1448" s="86">
        <v>44020</v>
      </c>
      <c r="R1448" s="90">
        <v>125318.68</v>
      </c>
      <c r="S1448" s="90">
        <v>103173.016141235</v>
      </c>
      <c r="T1448" s="3"/>
      <c r="U1448" s="91">
        <v>-7.9024052465683798E-3</v>
      </c>
      <c r="V1448" s="92">
        <v>0.38253408547461698</v>
      </c>
      <c r="W1448" s="91">
        <v>1.0750742214440801E-2</v>
      </c>
      <c r="X1448" s="92">
        <v>1.08358383731684</v>
      </c>
      <c r="Y1448" s="91">
        <v>-1.30736633445849E-2</v>
      </c>
      <c r="Z1448" s="92">
        <v>16.842789574380699</v>
      </c>
      <c r="AA1448" s="91">
        <v>2.8632669902435699E-2</v>
      </c>
      <c r="AB1448" s="92">
        <v>23.761295351054301</v>
      </c>
      <c r="AC1448" s="91">
        <v>0.12326547997508901</v>
      </c>
      <c r="AD1448" s="92">
        <v>37.674743949901298</v>
      </c>
      <c r="AE1448" s="91">
        <v>0.113241101960739</v>
      </c>
      <c r="AF1448" s="93">
        <v>32.163519890746102</v>
      </c>
      <c r="AG1448" s="91">
        <v>-5.8224502181474201E-3</v>
      </c>
      <c r="AH1448" s="92">
        <v>-1.4884749739394501</v>
      </c>
      <c r="AI1448" s="91">
        <v>4.5031225272396096E-3</v>
      </c>
      <c r="AJ1448" s="92">
        <v>14.933687932629301</v>
      </c>
      <c r="AK1448" s="91">
        <v>0.327009999998845</v>
      </c>
      <c r="AL1448" s="91">
        <v>2.9274182561493899E-2</v>
      </c>
      <c r="AM1448" s="92">
        <v>48.876968821685303</v>
      </c>
      <c r="AN1448" s="3"/>
      <c r="AO1448" s="94">
        <v>2.3642554040634398E-2</v>
      </c>
      <c r="AP1448" s="94">
        <v>-2.73295203060115E-2</v>
      </c>
      <c r="AQ1448" s="94">
        <v>5.2955702185499803E-2</v>
      </c>
      <c r="AR1448" s="94">
        <v>-5.7346605734928703E-2</v>
      </c>
      <c r="AS1448" s="95">
        <v>7</v>
      </c>
      <c r="AT1448" s="95">
        <v>5</v>
      </c>
      <c r="AU1448" s="95">
        <v>7</v>
      </c>
      <c r="AV1448" s="96">
        <v>5</v>
      </c>
      <c r="AW1448" s="3"/>
      <c r="AX1448" s="97">
        <v>7.7338990065545704E-2</v>
      </c>
      <c r="AY1448" s="98">
        <v>0.15957207985775301</v>
      </c>
      <c r="AZ1448" s="98">
        <v>0.68033866604309901</v>
      </c>
      <c r="BA1448" s="98">
        <v>0.21243236247755701</v>
      </c>
      <c r="BB1448" s="89">
        <v>7.9679682622736392E-3</v>
      </c>
      <c r="BC1448" s="99">
        <v>-12.492246814770599</v>
      </c>
      <c r="BD1448" s="86">
        <v>43714</v>
      </c>
      <c r="BE1448" s="86">
        <v>43914</v>
      </c>
      <c r="BF1448" s="95">
        <v>217</v>
      </c>
      <c r="BG1448" s="86">
        <v>44019</v>
      </c>
      <c r="BH1448" s="3"/>
    </row>
    <row r="1449" spans="1:60" x14ac:dyDescent="0.25">
      <c r="A1449" s="3"/>
      <c r="B1449" s="81" t="s">
        <v>2311</v>
      </c>
      <c r="C1449" s="81" t="s">
        <v>6057</v>
      </c>
      <c r="D1449" s="81" t="s">
        <v>903</v>
      </c>
      <c r="E1449" s="82" t="s">
        <v>1162</v>
      </c>
      <c r="F1449" s="82" t="s">
        <v>1106</v>
      </c>
      <c r="G1449" s="83" t="s">
        <v>1122</v>
      </c>
      <c r="H1449" s="84" t="s">
        <v>1132</v>
      </c>
      <c r="I1449" s="85" t="s">
        <v>3480</v>
      </c>
      <c r="J1449" s="85" t="s">
        <v>6058</v>
      </c>
      <c r="K1449" s="3"/>
      <c r="L1449" s="86">
        <v>44029</v>
      </c>
      <c r="M1449" s="87">
        <v>1554.15049999952</v>
      </c>
      <c r="N1449" s="88">
        <v>1554.15049999952</v>
      </c>
      <c r="O1449" s="88">
        <v>1582.62759999931</v>
      </c>
      <c r="P1449" s="89">
        <f t="shared" si="22"/>
        <v>0.98200644295613049</v>
      </c>
      <c r="Q1449" s="86">
        <v>44020</v>
      </c>
      <c r="R1449" s="90">
        <v>3390629.4810000001</v>
      </c>
      <c r="S1449" s="90">
        <v>3259297.19435156</v>
      </c>
      <c r="T1449" s="3"/>
      <c r="U1449" s="91">
        <v>-7.8746948347543401E-3</v>
      </c>
      <c r="V1449" s="92">
        <v>0.38530512665602101</v>
      </c>
      <c r="W1449" s="91">
        <v>1.1596828006077E-2</v>
      </c>
      <c r="X1449" s="92">
        <v>1.16819241648045</v>
      </c>
      <c r="Y1449" s="91">
        <v>-8.0509232911936107E-3</v>
      </c>
      <c r="Z1449" s="92">
        <v>17.3450635797053</v>
      </c>
      <c r="AA1449" s="91">
        <v>3.9187551710710998E-2</v>
      </c>
      <c r="AB1449" s="92">
        <v>24.816783531860001</v>
      </c>
      <c r="AC1449" s="91">
        <v>0.15044157059310201</v>
      </c>
      <c r="AD1449" s="92">
        <v>40.392353011702703</v>
      </c>
      <c r="AE1449" s="91">
        <v>0.15700254880721301</v>
      </c>
      <c r="AF1449" s="93">
        <v>36.539664575422599</v>
      </c>
      <c r="AG1449" s="91">
        <v>-5.3510642746914501E-3</v>
      </c>
      <c r="AH1449" s="92">
        <v>-1.4413363795938501</v>
      </c>
      <c r="AI1449" s="91">
        <v>1.00943761844974E-2</v>
      </c>
      <c r="AJ1449" s="92">
        <v>15.4928132983623</v>
      </c>
      <c r="AK1449" s="91">
        <v>0.55415050000010502</v>
      </c>
      <c r="AL1449" s="91">
        <v>4.5993627170901198E-2</v>
      </c>
      <c r="AM1449" s="92">
        <v>71.591018821811303</v>
      </c>
      <c r="AN1449" s="3"/>
      <c r="AO1449" s="94">
        <v>2.36711075813218E-2</v>
      </c>
      <c r="AP1449" s="94">
        <v>-2.7302371136102E-2</v>
      </c>
      <c r="AQ1449" s="94">
        <v>5.3836912889892098E-2</v>
      </c>
      <c r="AR1449" s="94">
        <v>-5.6531057575775798E-2</v>
      </c>
      <c r="AS1449" s="95">
        <v>7</v>
      </c>
      <c r="AT1449" s="95">
        <v>5</v>
      </c>
      <c r="AU1449" s="95">
        <v>7</v>
      </c>
      <c r="AV1449" s="96">
        <v>5</v>
      </c>
      <c r="AW1449" s="3"/>
      <c r="AX1449" s="97">
        <v>7.7358455872527002E-2</v>
      </c>
      <c r="AY1449" s="98">
        <v>0.28651901301600402</v>
      </c>
      <c r="AZ1449" s="98">
        <v>0.716364131117189</v>
      </c>
      <c r="BA1449" s="98">
        <v>0.38291989959452599</v>
      </c>
      <c r="BB1449" s="89">
        <v>7.9702237880883292E-3</v>
      </c>
      <c r="BC1449" s="99">
        <v>-12.206069026608001</v>
      </c>
      <c r="BD1449" s="86">
        <v>43850</v>
      </c>
      <c r="BE1449" s="86">
        <v>43914</v>
      </c>
      <c r="BF1449" s="95">
        <v>109</v>
      </c>
      <c r="BG1449" s="86">
        <v>44001</v>
      </c>
      <c r="BH1449" s="3"/>
    </row>
    <row r="1450" spans="1:60" x14ac:dyDescent="0.25">
      <c r="A1450" s="3"/>
      <c r="B1450" s="81" t="s">
        <v>2312</v>
      </c>
      <c r="C1450" s="81" t="s">
        <v>6059</v>
      </c>
      <c r="D1450" s="81" t="s">
        <v>903</v>
      </c>
      <c r="E1450" s="82" t="s">
        <v>1186</v>
      </c>
      <c r="F1450" s="82" t="s">
        <v>1106</v>
      </c>
      <c r="G1450" s="83" t="s">
        <v>1122</v>
      </c>
      <c r="H1450" s="84" t="s">
        <v>1132</v>
      </c>
      <c r="I1450" s="85" t="s">
        <v>3480</v>
      </c>
      <c r="J1450" s="85" t="s">
        <v>6060</v>
      </c>
      <c r="K1450" s="3"/>
      <c r="L1450" s="86">
        <v>44029</v>
      </c>
      <c r="M1450" s="87">
        <v>1558.20959999971</v>
      </c>
      <c r="N1450" s="88">
        <v>1558.20959999971</v>
      </c>
      <c r="O1450" s="88">
        <v>1586.68290000036</v>
      </c>
      <c r="P1450" s="89">
        <f t="shared" si="22"/>
        <v>0.9820548264554666</v>
      </c>
      <c r="Q1450" s="86">
        <v>44020</v>
      </c>
      <c r="R1450" s="90">
        <v>11197487.122</v>
      </c>
      <c r="S1450" s="90">
        <v>10554542.966468699</v>
      </c>
      <c r="T1450" s="3"/>
      <c r="U1450" s="91">
        <v>-7.8693141067560594E-3</v>
      </c>
      <c r="V1450" s="92">
        <v>0.385843199455849</v>
      </c>
      <c r="W1450" s="91">
        <v>1.17630528129666E-2</v>
      </c>
      <c r="X1450" s="92">
        <v>1.1848148971694199</v>
      </c>
      <c r="Y1450" s="91">
        <v>-7.0612156177958197E-3</v>
      </c>
      <c r="Z1450" s="92">
        <v>17.444034347048699</v>
      </c>
      <c r="AA1450" s="91">
        <v>4.1273593651567402E-2</v>
      </c>
      <c r="AB1450" s="92">
        <v>25.025387725967398</v>
      </c>
      <c r="AC1450" s="91">
        <v>0.15505763799956199</v>
      </c>
      <c r="AD1450" s="92">
        <v>40.853959752363203</v>
      </c>
      <c r="AE1450" s="91">
        <v>0.163970472891524</v>
      </c>
      <c r="AF1450" s="93">
        <v>37.236456983839197</v>
      </c>
      <c r="AG1450" s="91">
        <v>-5.2583982114811096E-3</v>
      </c>
      <c r="AH1450" s="92">
        <v>-1.43206977327281</v>
      </c>
      <c r="AI1450" s="91">
        <v>1.11963575873233E-2</v>
      </c>
      <c r="AJ1450" s="92">
        <v>15.6030114386376</v>
      </c>
      <c r="AK1450" s="91">
        <v>0.558209599999827</v>
      </c>
      <c r="AL1450" s="91">
        <v>4.6271908937342197E-2</v>
      </c>
      <c r="AM1450" s="92">
        <v>71.996928821783499</v>
      </c>
      <c r="AN1450" s="3"/>
      <c r="AO1450" s="94">
        <v>2.36767361748207E-2</v>
      </c>
      <c r="AP1450" s="94">
        <v>-2.7297002354316601E-2</v>
      </c>
      <c r="AQ1450" s="94">
        <v>5.4010244279197699E-2</v>
      </c>
      <c r="AR1450" s="94">
        <v>-5.6370805429687601E-2</v>
      </c>
      <c r="AS1450" s="95">
        <v>7</v>
      </c>
      <c r="AT1450" s="95">
        <v>5</v>
      </c>
      <c r="AU1450" s="95">
        <v>7</v>
      </c>
      <c r="AV1450" s="96">
        <v>5</v>
      </c>
      <c r="AW1450" s="3"/>
      <c r="AX1450" s="97">
        <v>7.73624172019481E-2</v>
      </c>
      <c r="AY1450" s="98">
        <v>0.31159651807047301</v>
      </c>
      <c r="AZ1450" s="98">
        <v>0.72348234054879901</v>
      </c>
      <c r="BA1450" s="98">
        <v>0.416752824077321</v>
      </c>
      <c r="BB1450" s="89">
        <v>7.9706812507720302E-3</v>
      </c>
      <c r="BC1450" s="99">
        <v>-12.175250065236501</v>
      </c>
      <c r="BD1450" s="86">
        <v>43850</v>
      </c>
      <c r="BE1450" s="86">
        <v>43914</v>
      </c>
      <c r="BF1450" s="95">
        <v>109</v>
      </c>
      <c r="BG1450" s="86">
        <v>44001</v>
      </c>
      <c r="BH1450" s="3"/>
    </row>
    <row r="1451" spans="1:60" x14ac:dyDescent="0.25">
      <c r="A1451" s="3"/>
      <c r="B1451" s="81" t="s">
        <v>2313</v>
      </c>
      <c r="C1451" s="81" t="s">
        <v>6061</v>
      </c>
      <c r="D1451" s="81" t="s">
        <v>903</v>
      </c>
      <c r="E1451" s="82" t="s">
        <v>1172</v>
      </c>
      <c r="F1451" s="82" t="s">
        <v>1106</v>
      </c>
      <c r="G1451" s="83" t="s">
        <v>1122</v>
      </c>
      <c r="H1451" s="84" t="s">
        <v>1132</v>
      </c>
      <c r="I1451" s="85" t="s">
        <v>3480</v>
      </c>
      <c r="J1451" s="85" t="s">
        <v>6062</v>
      </c>
      <c r="K1451" s="3"/>
      <c r="L1451" s="86">
        <v>44029</v>
      </c>
      <c r="M1451" s="87">
        <v>1384.42300000042</v>
      </c>
      <c r="N1451" s="88">
        <v>1384.42300000042</v>
      </c>
      <c r="O1451" s="88">
        <v>1410.24159999937</v>
      </c>
      <c r="P1451" s="89">
        <f t="shared" si="22"/>
        <v>0.98169207318876317</v>
      </c>
      <c r="Q1451" s="86">
        <v>44020</v>
      </c>
      <c r="R1451" s="90">
        <v>968888.16399999999</v>
      </c>
      <c r="S1451" s="90">
        <v>1270501.30260352</v>
      </c>
      <c r="T1451" s="3"/>
      <c r="U1451" s="91">
        <v>-7.9100019347606593E-3</v>
      </c>
      <c r="V1451" s="92">
        <v>0.38177441665538903</v>
      </c>
      <c r="W1451" s="91">
        <v>1.05174845302827E-2</v>
      </c>
      <c r="X1451" s="92">
        <v>1.0602580689010199</v>
      </c>
      <c r="Y1451" s="91">
        <v>-1.44541943800505E-2</v>
      </c>
      <c r="Z1451" s="92">
        <v>16.704736470826901</v>
      </c>
      <c r="AA1451" s="91">
        <v>2.5740973293068199E-2</v>
      </c>
      <c r="AB1451" s="92">
        <v>23.4721256901103</v>
      </c>
      <c r="AC1451" s="91">
        <v>0.120900066827744</v>
      </c>
      <c r="AD1451" s="92">
        <v>37.438202635152301</v>
      </c>
      <c r="AE1451" s="91">
        <v>0.112735050725023</v>
      </c>
      <c r="AF1451" s="93">
        <v>32.112914767174502</v>
      </c>
      <c r="AG1451" s="91">
        <v>-5.9524108692130496E-3</v>
      </c>
      <c r="AH1451" s="92">
        <v>-1.50147103904601</v>
      </c>
      <c r="AI1451" s="91">
        <v>2.9669768246094498E-3</v>
      </c>
      <c r="AJ1451" s="92">
        <v>14.7800733623735</v>
      </c>
      <c r="AK1451" s="91">
        <v>0.38442299999937002</v>
      </c>
      <c r="AL1451" s="91">
        <v>3.3729754486557802E-2</v>
      </c>
      <c r="AM1451" s="92">
        <v>54.618268821737701</v>
      </c>
      <c r="AN1451" s="3"/>
      <c r="AO1451" s="94">
        <v>2.3634697286979599E-2</v>
      </c>
      <c r="AP1451" s="94">
        <v>-2.73369685610305E-2</v>
      </c>
      <c r="AQ1451" s="94">
        <v>5.2712749989950701E-2</v>
      </c>
      <c r="AR1451" s="94">
        <v>-5.7571162527019597E-2</v>
      </c>
      <c r="AS1451" s="95">
        <v>7</v>
      </c>
      <c r="AT1451" s="95">
        <v>5</v>
      </c>
      <c r="AU1451" s="95">
        <v>7</v>
      </c>
      <c r="AV1451" s="96">
        <v>5</v>
      </c>
      <c r="AW1451" s="3"/>
      <c r="AX1451" s="97">
        <v>7.7333886725391501E-2</v>
      </c>
      <c r="AY1451" s="98">
        <v>0.12477414596287401</v>
      </c>
      <c r="AZ1451" s="98">
        <v>0.67046549773567699</v>
      </c>
      <c r="BA1451" s="98">
        <v>0.16592863213304601</v>
      </c>
      <c r="BB1451" s="89">
        <v>7.9673738461588095E-3</v>
      </c>
      <c r="BC1451" s="99">
        <v>-12.6267516982043</v>
      </c>
      <c r="BD1451" s="86">
        <v>43714</v>
      </c>
      <c r="BE1451" s="86">
        <v>43914</v>
      </c>
      <c r="BF1451" s="95">
        <v>218</v>
      </c>
      <c r="BG1451" s="86">
        <v>44020</v>
      </c>
      <c r="BH1451" s="3"/>
    </row>
    <row r="1452" spans="1:60" x14ac:dyDescent="0.25">
      <c r="A1452" s="3"/>
      <c r="B1452" s="81" t="s">
        <v>2314</v>
      </c>
      <c r="C1452" s="81" t="s">
        <v>6063</v>
      </c>
      <c r="D1452" s="81" t="s">
        <v>903</v>
      </c>
      <c r="E1452" s="82" t="s">
        <v>1197</v>
      </c>
      <c r="F1452" s="82" t="s">
        <v>1106</v>
      </c>
      <c r="G1452" s="83" t="s">
        <v>1122</v>
      </c>
      <c r="H1452" s="84" t="s">
        <v>1132</v>
      </c>
      <c r="I1452" s="85" t="s">
        <v>3480</v>
      </c>
      <c r="J1452" s="85" t="s">
        <v>6064</v>
      </c>
      <c r="K1452" s="3"/>
      <c r="L1452" s="86">
        <v>44029</v>
      </c>
      <c r="M1452" s="87">
        <v>1411.06900000013</v>
      </c>
      <c r="N1452" s="88">
        <v>1411.06900000013</v>
      </c>
      <c r="O1452" s="88">
        <v>1437.2497000005101</v>
      </c>
      <c r="P1452" s="89">
        <f t="shared" si="22"/>
        <v>0.98178416735771745</v>
      </c>
      <c r="Q1452" s="86">
        <v>44020</v>
      </c>
      <c r="R1452" s="90">
        <v>13241444.143999999</v>
      </c>
      <c r="S1452" s="90">
        <v>9568245.341</v>
      </c>
      <c r="T1452" s="3"/>
      <c r="U1452" s="91">
        <v>-7.8997131977303105E-3</v>
      </c>
      <c r="V1452" s="92">
        <v>0.38280329035842398</v>
      </c>
      <c r="W1452" s="91">
        <v>1.08338032659958E-2</v>
      </c>
      <c r="X1452" s="92">
        <v>1.0918899424723301</v>
      </c>
      <c r="Y1452" s="91">
        <v>-1.25811720399724E-2</v>
      </c>
      <c r="Z1452" s="92">
        <v>16.892038704827399</v>
      </c>
      <c r="AA1452" s="91">
        <v>2.9665240894246402E-2</v>
      </c>
      <c r="AB1452" s="92">
        <v>23.864552450220799</v>
      </c>
      <c r="AC1452" s="91">
        <v>0.12948255979252299</v>
      </c>
      <c r="AD1452" s="92">
        <v>38.296451931644697</v>
      </c>
      <c r="AE1452" s="91">
        <v>0.12554295220077599</v>
      </c>
      <c r="AF1452" s="93">
        <v>33.393704914778901</v>
      </c>
      <c r="AG1452" s="91">
        <v>-5.7761510533964602E-3</v>
      </c>
      <c r="AH1452" s="92">
        <v>-1.48384505746435</v>
      </c>
      <c r="AI1452" s="91">
        <v>5.05136480205692E-3</v>
      </c>
      <c r="AJ1452" s="92">
        <v>14.988512160111</v>
      </c>
      <c r="AK1452" s="91">
        <v>0.41106899999955199</v>
      </c>
      <c r="AL1452" s="91">
        <v>3.5741504350880901E-2</v>
      </c>
      <c r="AM1452" s="92">
        <v>57.282868821755997</v>
      </c>
      <c r="AN1452" s="3"/>
      <c r="AO1452" s="94">
        <v>2.36453950710711E-2</v>
      </c>
      <c r="AP1452" s="94">
        <v>-2.7326812014507599E-2</v>
      </c>
      <c r="AQ1452" s="94">
        <v>5.3042159051983603E-2</v>
      </c>
      <c r="AR1452" s="94">
        <v>-5.7266385018010603E-2</v>
      </c>
      <c r="AS1452" s="95">
        <v>7</v>
      </c>
      <c r="AT1452" s="95">
        <v>5</v>
      </c>
      <c r="AU1452" s="95">
        <v>7</v>
      </c>
      <c r="AV1452" s="96">
        <v>5</v>
      </c>
      <c r="AW1452" s="3"/>
      <c r="AX1452" s="97">
        <v>7.73407932298142E-2</v>
      </c>
      <c r="AY1452" s="98">
        <v>0.17199617635105799</v>
      </c>
      <c r="AZ1452" s="98">
        <v>0.68386385725534604</v>
      </c>
      <c r="BA1452" s="98">
        <v>0.22906000258558401</v>
      </c>
      <c r="BB1452" s="89">
        <v>7.9681787251775008E-3</v>
      </c>
      <c r="BC1452" s="99">
        <v>-12.4469146969641</v>
      </c>
      <c r="BD1452" s="86">
        <v>43747</v>
      </c>
      <c r="BE1452" s="86">
        <v>43914</v>
      </c>
      <c r="BF1452" s="95">
        <v>194</v>
      </c>
      <c r="BG1452" s="86">
        <v>44019</v>
      </c>
      <c r="BH1452" s="3"/>
    </row>
    <row r="1453" spans="1:60" x14ac:dyDescent="0.25">
      <c r="A1453" s="3"/>
      <c r="B1453" s="81" t="s">
        <v>2315</v>
      </c>
      <c r="C1453" s="81" t="s">
        <v>6065</v>
      </c>
      <c r="D1453" s="81" t="s">
        <v>903</v>
      </c>
      <c r="E1453" s="82" t="s">
        <v>1198</v>
      </c>
      <c r="F1453" s="82" t="s">
        <v>1106</v>
      </c>
      <c r="G1453" s="83" t="s">
        <v>1122</v>
      </c>
      <c r="H1453" s="84" t="s">
        <v>1132</v>
      </c>
      <c r="I1453" s="85" t="s">
        <v>3480</v>
      </c>
      <c r="J1453" s="85" t="s">
        <v>6066</v>
      </c>
      <c r="K1453" s="3"/>
      <c r="L1453" s="86">
        <v>44029</v>
      </c>
      <c r="M1453" s="87">
        <v>1570.65740000084</v>
      </c>
      <c r="N1453" s="88">
        <v>1570.65740000084</v>
      </c>
      <c r="O1453" s="88">
        <v>1599.32970000058</v>
      </c>
      <c r="P1453" s="89">
        <f t="shared" si="22"/>
        <v>0.98207230191515249</v>
      </c>
      <c r="Q1453" s="86">
        <v>44020</v>
      </c>
      <c r="R1453" s="90">
        <v>3461754.95</v>
      </c>
      <c r="S1453" s="90">
        <v>3604037.9079140602</v>
      </c>
      <c r="T1453" s="3"/>
      <c r="U1453" s="91">
        <v>-7.8673509124200808E-3</v>
      </c>
      <c r="V1453" s="92">
        <v>0.38603951888944699</v>
      </c>
      <c r="W1453" s="91">
        <v>1.18230025109369E-2</v>
      </c>
      <c r="X1453" s="92">
        <v>1.19080986696645</v>
      </c>
      <c r="Y1453" s="91">
        <v>-6.7047822767562996E-3</v>
      </c>
      <c r="Z1453" s="92">
        <v>17.479677681170902</v>
      </c>
      <c r="AA1453" s="91">
        <v>4.2025683344036197E-2</v>
      </c>
      <c r="AB1453" s="92">
        <v>25.100596695207098</v>
      </c>
      <c r="AC1453" s="91">
        <v>0.15672447279212101</v>
      </c>
      <c r="AD1453" s="92">
        <v>41.020643231633599</v>
      </c>
      <c r="AE1453" s="91">
        <v>0.16649040476855601</v>
      </c>
      <c r="AF1453" s="93">
        <v>37.488450171542397</v>
      </c>
      <c r="AG1453" s="91">
        <v>-5.2250062562961804E-3</v>
      </c>
      <c r="AH1453" s="92">
        <v>-1.42873057775432</v>
      </c>
      <c r="AI1453" s="91">
        <v>1.15930926949659E-2</v>
      </c>
      <c r="AJ1453" s="92">
        <v>15.6426849494019</v>
      </c>
      <c r="AK1453" s="91">
        <v>0.57065740000165499</v>
      </c>
      <c r="AL1453" s="91">
        <v>4.7121258297920597E-2</v>
      </c>
      <c r="AM1453" s="92">
        <v>73.241708821966299</v>
      </c>
      <c r="AN1453" s="3"/>
      <c r="AO1453" s="94">
        <v>2.36787813846604E-2</v>
      </c>
      <c r="AP1453" s="94">
        <v>-2.7295097061141901E-2</v>
      </c>
      <c r="AQ1453" s="94">
        <v>5.4072570323114598E-2</v>
      </c>
      <c r="AR1453" s="94">
        <v>-5.6313095171426499E-2</v>
      </c>
      <c r="AS1453" s="95">
        <v>7</v>
      </c>
      <c r="AT1453" s="95">
        <v>5</v>
      </c>
      <c r="AU1453" s="95">
        <v>7</v>
      </c>
      <c r="AV1453" s="96">
        <v>5</v>
      </c>
      <c r="AW1453" s="3"/>
      <c r="AX1453" s="97">
        <v>7.7363929572020401E-2</v>
      </c>
      <c r="AY1453" s="98">
        <v>0.32063612416322901</v>
      </c>
      <c r="AZ1453" s="98">
        <v>0.72604837922153798</v>
      </c>
      <c r="BA1453" s="98">
        <v>0.42896083931418599</v>
      </c>
      <c r="BB1453" s="89">
        <v>7.9708547945392602E-3</v>
      </c>
      <c r="BC1453" s="99">
        <v>-12.164162068773299</v>
      </c>
      <c r="BD1453" s="86">
        <v>43850</v>
      </c>
      <c r="BE1453" s="86">
        <v>43914</v>
      </c>
      <c r="BF1453" s="95">
        <v>109</v>
      </c>
      <c r="BG1453" s="86">
        <v>44001</v>
      </c>
      <c r="BH1453" s="3"/>
    </row>
    <row r="1454" spans="1:60" x14ac:dyDescent="0.25">
      <c r="A1454" s="3"/>
      <c r="B1454" s="81" t="s">
        <v>397</v>
      </c>
      <c r="C1454" s="81" t="s">
        <v>6067</v>
      </c>
      <c r="D1454" s="81" t="s">
        <v>903</v>
      </c>
      <c r="E1454" s="82" t="s">
        <v>1199</v>
      </c>
      <c r="F1454" s="82" t="s">
        <v>1106</v>
      </c>
      <c r="G1454" s="83" t="s">
        <v>1122</v>
      </c>
      <c r="H1454" s="84" t="s">
        <v>1132</v>
      </c>
      <c r="I1454" s="85" t="s">
        <v>3480</v>
      </c>
      <c r="J1454" s="85" t="s">
        <v>6068</v>
      </c>
      <c r="K1454" s="3"/>
      <c r="L1454" s="86">
        <v>44029</v>
      </c>
      <c r="M1454" s="87">
        <v>1087.9754000008099</v>
      </c>
      <c r="N1454" s="88">
        <v>1087.9754000008099</v>
      </c>
      <c r="O1454" s="88">
        <v>1124.1296999994699</v>
      </c>
      <c r="P1454" s="89">
        <f t="shared" si="22"/>
        <v>0.96783796389448917</v>
      </c>
      <c r="Q1454" s="86">
        <v>43747</v>
      </c>
      <c r="R1454" s="90">
        <v>160990.65700000001</v>
      </c>
      <c r="S1454" s="90">
        <v>99775.470660278297</v>
      </c>
      <c r="T1454" s="3"/>
      <c r="U1454" s="91">
        <v>-7.8597884494229203E-3</v>
      </c>
      <c r="V1454" s="92">
        <v>0.38679576518916298</v>
      </c>
      <c r="W1454" s="91">
        <v>1.20543232460477E-2</v>
      </c>
      <c r="X1454" s="92">
        <v>1.21394194047753</v>
      </c>
      <c r="Y1454" s="91">
        <v>1.5012542871772901E-2</v>
      </c>
      <c r="Z1454" s="92">
        <v>19.6514101960056</v>
      </c>
      <c r="AA1454" s="91">
        <v>-2.0187652715321702E-2</v>
      </c>
      <c r="AB1454" s="92">
        <v>18.879263089271301</v>
      </c>
      <c r="AC1454" s="91">
        <v>-1.487937024649E-2</v>
      </c>
      <c r="AD1454" s="92">
        <v>23.860258927743399</v>
      </c>
      <c r="AE1454" s="91">
        <v>-4.6839461583658704E-3</v>
      </c>
      <c r="AF1454" s="93">
        <v>20.371015078853802</v>
      </c>
      <c r="AG1454" s="91">
        <v>-5.0961626466232701E-3</v>
      </c>
      <c r="AH1454" s="92">
        <v>-1.41584621678703</v>
      </c>
      <c r="AI1454" s="91">
        <v>1.5012542871772901E-2</v>
      </c>
      <c r="AJ1454" s="92">
        <v>15.9846299670899</v>
      </c>
      <c r="AK1454" s="91">
        <v>8.7975400001596399E-2</v>
      </c>
      <c r="AL1454" s="91">
        <v>8.6361357880377892E-3</v>
      </c>
      <c r="AM1454" s="92">
        <v>24.973508821974999</v>
      </c>
      <c r="AN1454" s="3"/>
      <c r="AO1454" s="94">
        <v>2.3686510114202999E-2</v>
      </c>
      <c r="AP1454" s="94">
        <v>-2.72877320148837E-2</v>
      </c>
      <c r="AQ1454" s="94">
        <v>1.2322479944487E-2</v>
      </c>
      <c r="AR1454" s="94">
        <v>-2.6502626232286299E-2</v>
      </c>
      <c r="AS1454" s="95">
        <v>4</v>
      </c>
      <c r="AT1454" s="95">
        <v>4</v>
      </c>
      <c r="AU1454" s="95">
        <v>7</v>
      </c>
      <c r="AV1454" s="96">
        <v>5</v>
      </c>
      <c r="AW1454" s="3"/>
      <c r="AX1454" s="97">
        <v>5.0863859702294602E-2</v>
      </c>
      <c r="AY1454" s="98">
        <v>-0.77085326909400498</v>
      </c>
      <c r="AZ1454" s="98">
        <v>0.48564957587359497</v>
      </c>
      <c r="BA1454" s="98">
        <v>-1.06148097929326</v>
      </c>
      <c r="BB1454" s="89">
        <v>5.2460280539980897E-3</v>
      </c>
      <c r="BC1454" s="99">
        <v>-6.9543309815198899</v>
      </c>
      <c r="BD1454" s="86">
        <v>43747</v>
      </c>
      <c r="BE1454" s="86">
        <v>43783</v>
      </c>
      <c r="BF1454" s="95"/>
      <c r="BG1454" s="86"/>
      <c r="BH1454" s="3"/>
    </row>
    <row r="1455" spans="1:60" x14ac:dyDescent="0.25">
      <c r="A1455" s="3"/>
      <c r="B1455" s="81" t="s">
        <v>2316</v>
      </c>
      <c r="C1455" s="81" t="s">
        <v>6069</v>
      </c>
      <c r="D1455" s="81" t="s">
        <v>903</v>
      </c>
      <c r="E1455" s="82" t="s">
        <v>1200</v>
      </c>
      <c r="F1455" s="82" t="s">
        <v>1106</v>
      </c>
      <c r="G1455" s="83" t="s">
        <v>1122</v>
      </c>
      <c r="H1455" s="84" t="s">
        <v>1132</v>
      </c>
      <c r="I1455" s="85" t="s">
        <v>3480</v>
      </c>
      <c r="J1455" s="85" t="s">
        <v>6070</v>
      </c>
      <c r="K1455" s="3"/>
      <c r="L1455" s="86">
        <v>44029</v>
      </c>
      <c r="M1455" s="87">
        <v>1613.0044999998099</v>
      </c>
      <c r="N1455" s="88">
        <v>1613.0044999998099</v>
      </c>
      <c r="O1455" s="88">
        <v>1642.4791000001101</v>
      </c>
      <c r="P1455" s="89">
        <f t="shared" si="22"/>
        <v>0.98205480970789938</v>
      </c>
      <c r="Q1455" s="86">
        <v>44020</v>
      </c>
      <c r="R1455" s="90">
        <v>89103.464000000007</v>
      </c>
      <c r="S1455" s="90">
        <v>98296.8637366943</v>
      </c>
      <c r="T1455" s="3"/>
      <c r="U1455" s="91">
        <v>-7.8693028608540806E-3</v>
      </c>
      <c r="V1455" s="92">
        <v>0.38584432404604702</v>
      </c>
      <c r="W1455" s="91">
        <v>1.1763077236537399E-2</v>
      </c>
      <c r="X1455" s="92">
        <v>1.18481733952649</v>
      </c>
      <c r="Y1455" s="91">
        <v>-7.0617839764963702E-3</v>
      </c>
      <c r="Z1455" s="92">
        <v>17.443977511196898</v>
      </c>
      <c r="AA1455" s="91">
        <v>4.1273231528975898E-2</v>
      </c>
      <c r="AB1455" s="92">
        <v>25.025351513701001</v>
      </c>
      <c r="AC1455" s="91">
        <v>0.155057972577197</v>
      </c>
      <c r="AD1455" s="92">
        <v>40.853993210126603</v>
      </c>
      <c r="AE1455" s="91">
        <v>0.16397127127682301</v>
      </c>
      <c r="AF1455" s="93">
        <v>37.2365368223982</v>
      </c>
      <c r="AG1455" s="91">
        <v>-5.2584862232834002E-3</v>
      </c>
      <c r="AH1455" s="92">
        <v>-1.43207857445304</v>
      </c>
      <c r="AI1455" s="91">
        <v>1.11956537130027E-2</v>
      </c>
      <c r="AJ1455" s="92">
        <v>15.602941051212801</v>
      </c>
      <c r="AK1455" s="91">
        <v>0.58417255941836599</v>
      </c>
      <c r="AL1455" s="91">
        <v>5.3413415587783702E-2</v>
      </c>
      <c r="AM1455" s="92">
        <v>62.453038027277202</v>
      </c>
      <c r="AN1455" s="3"/>
      <c r="AO1455" s="94">
        <v>2.3676751219682001E-2</v>
      </c>
      <c r="AP1455" s="94">
        <v>-2.7297017268210801E-2</v>
      </c>
      <c r="AQ1455" s="94">
        <v>5.40099596164509E-2</v>
      </c>
      <c r="AR1455" s="94">
        <v>-5.6370997433987199E-2</v>
      </c>
      <c r="AS1455" s="95">
        <v>7</v>
      </c>
      <c r="AT1455" s="95">
        <v>5</v>
      </c>
      <c r="AU1455" s="95">
        <v>7</v>
      </c>
      <c r="AV1455" s="96">
        <v>5</v>
      </c>
      <c r="AW1455" s="3"/>
      <c r="AX1455" s="97">
        <v>7.7362390393827807E-2</v>
      </c>
      <c r="AY1455" s="98">
        <v>0.31159204303821803</v>
      </c>
      <c r="AZ1455" s="98">
        <v>0.72348077394144605</v>
      </c>
      <c r="BA1455" s="98">
        <v>0.416746796970074</v>
      </c>
      <c r="BB1455" s="89">
        <v>7.9706784967856908E-3</v>
      </c>
      <c r="BC1455" s="99">
        <v>-12.1752625640656</v>
      </c>
      <c r="BD1455" s="86">
        <v>43850</v>
      </c>
      <c r="BE1455" s="86">
        <v>43914</v>
      </c>
      <c r="BF1455" s="95">
        <v>109</v>
      </c>
      <c r="BG1455" s="86">
        <v>44001</v>
      </c>
      <c r="BH1455" s="3"/>
    </row>
    <row r="1456" spans="1:60" x14ac:dyDescent="0.25">
      <c r="A1456" s="3"/>
      <c r="B1456" s="81" t="s">
        <v>2317</v>
      </c>
      <c r="C1456" s="81" t="s">
        <v>6071</v>
      </c>
      <c r="D1456" s="81" t="s">
        <v>903</v>
      </c>
      <c r="E1456" s="82" t="s">
        <v>1201</v>
      </c>
      <c r="F1456" s="82" t="s">
        <v>1106</v>
      </c>
      <c r="G1456" s="83" t="s">
        <v>1122</v>
      </c>
      <c r="H1456" s="84" t="s">
        <v>1132</v>
      </c>
      <c r="I1456" s="85" t="s">
        <v>3480</v>
      </c>
      <c r="J1456" s="85" t="s">
        <v>6072</v>
      </c>
      <c r="K1456" s="3"/>
      <c r="L1456" s="86">
        <v>44029</v>
      </c>
      <c r="M1456" s="87">
        <v>1598.2714000009</v>
      </c>
      <c r="N1456" s="88">
        <v>1598.2714000009</v>
      </c>
      <c r="O1456" s="88">
        <v>1627.3965000007299</v>
      </c>
      <c r="P1456" s="89">
        <f t="shared" si="22"/>
        <v>0.98210325510727292</v>
      </c>
      <c r="Q1456" s="86">
        <v>44020</v>
      </c>
      <c r="R1456" s="90">
        <v>39165.601999999999</v>
      </c>
      <c r="S1456" s="90">
        <v>46115.119889343303</v>
      </c>
      <c r="T1456" s="3"/>
      <c r="U1456" s="91">
        <v>-7.8638578379468492E-3</v>
      </c>
      <c r="V1456" s="92">
        <v>0.38638882633677002</v>
      </c>
      <c r="W1456" s="91">
        <v>1.19294965734298E-2</v>
      </c>
      <c r="X1456" s="92">
        <v>1.2014592732157301</v>
      </c>
      <c r="Y1456" s="91">
        <v>-6.0703985636791904E-3</v>
      </c>
      <c r="Z1456" s="92">
        <v>17.543116052460402</v>
      </c>
      <c r="AA1456" s="91">
        <v>4.3364269249650499E-2</v>
      </c>
      <c r="AB1456" s="92">
        <v>25.234455285768501</v>
      </c>
      <c r="AC1456" s="91">
        <v>0.15969536972086601</v>
      </c>
      <c r="AD1456" s="92">
        <v>41.317732924479103</v>
      </c>
      <c r="AE1456" s="91">
        <v>0.170984445328941</v>
      </c>
      <c r="AF1456" s="93">
        <v>37.937854227609897</v>
      </c>
      <c r="AG1456" s="91">
        <v>-5.1656622072187002E-3</v>
      </c>
      <c r="AH1456" s="92">
        <v>-1.4227961728465699</v>
      </c>
      <c r="AI1456" s="91">
        <v>1.2299696236368601E-2</v>
      </c>
      <c r="AJ1456" s="92">
        <v>15.713345303549399</v>
      </c>
      <c r="AK1456" s="91">
        <v>0.59827140000008505</v>
      </c>
      <c r="AL1456" s="91">
        <v>5.4469642691401497E-2</v>
      </c>
      <c r="AM1456" s="92">
        <v>63.8629220854491</v>
      </c>
      <c r="AN1456" s="3"/>
      <c r="AO1456" s="94">
        <v>2.3682333809119899E-2</v>
      </c>
      <c r="AP1456" s="94">
        <v>-2.7291727183182998E-2</v>
      </c>
      <c r="AQ1456" s="94">
        <v>5.41834664745693E-2</v>
      </c>
      <c r="AR1456" s="94">
        <v>-5.6210459013527697E-2</v>
      </c>
      <c r="AS1456" s="95">
        <v>7</v>
      </c>
      <c r="AT1456" s="95">
        <v>5</v>
      </c>
      <c r="AU1456" s="95">
        <v>7</v>
      </c>
      <c r="AV1456" s="96">
        <v>5</v>
      </c>
      <c r="AW1456" s="3"/>
      <c r="AX1456" s="97">
        <v>7.7366486692044406E-2</v>
      </c>
      <c r="AY1456" s="98">
        <v>0.33672415679529899</v>
      </c>
      <c r="AZ1456" s="98">
        <v>0.73061490564214204</v>
      </c>
      <c r="BA1456" s="98">
        <v>0.450703986786266</v>
      </c>
      <c r="BB1456" s="89">
        <v>7.9711497597054395E-3</v>
      </c>
      <c r="BC1456" s="99">
        <v>-12.144434494592099</v>
      </c>
      <c r="BD1456" s="86">
        <v>43850</v>
      </c>
      <c r="BE1456" s="86">
        <v>43914</v>
      </c>
      <c r="BF1456" s="95">
        <v>109</v>
      </c>
      <c r="BG1456" s="86">
        <v>44001</v>
      </c>
      <c r="BH1456" s="3"/>
    </row>
    <row r="1457" spans="1:60" x14ac:dyDescent="0.25">
      <c r="A1457" s="3"/>
      <c r="B1457" s="81" t="s">
        <v>2318</v>
      </c>
      <c r="C1457" s="81" t="s">
        <v>6073</v>
      </c>
      <c r="D1457" s="81" t="s">
        <v>903</v>
      </c>
      <c r="E1457" s="82" t="s">
        <v>1202</v>
      </c>
      <c r="F1457" s="82" t="s">
        <v>1106</v>
      </c>
      <c r="G1457" s="83" t="s">
        <v>1122</v>
      </c>
      <c r="H1457" s="84" t="s">
        <v>1132</v>
      </c>
      <c r="I1457" s="85" t="s">
        <v>3480</v>
      </c>
      <c r="J1457" s="85" t="s">
        <v>6074</v>
      </c>
      <c r="K1457" s="3"/>
      <c r="L1457" s="86">
        <v>44029</v>
      </c>
      <c r="M1457" s="87">
        <v>1613.9403000008299</v>
      </c>
      <c r="N1457" s="88">
        <v>1613.9403000008299</v>
      </c>
      <c r="O1457" s="88">
        <v>1643.26979999989</v>
      </c>
      <c r="P1457" s="89">
        <f t="shared" si="22"/>
        <v>0.98215174404162842</v>
      </c>
      <c r="Q1457" s="86">
        <v>44020</v>
      </c>
      <c r="R1457" s="90">
        <v>971163.68500000006</v>
      </c>
      <c r="S1457" s="90">
        <v>918274.00868359394</v>
      </c>
      <c r="T1457" s="3"/>
      <c r="U1457" s="91">
        <v>-7.8584330040030199E-3</v>
      </c>
      <c r="V1457" s="92">
        <v>0.38693130973115297</v>
      </c>
      <c r="W1457" s="91">
        <v>1.2095807505829699E-2</v>
      </c>
      <c r="X1457" s="92">
        <v>1.2180903664557301</v>
      </c>
      <c r="Y1457" s="91">
        <v>-5.0790926652553E-3</v>
      </c>
      <c r="Z1457" s="92">
        <v>17.642246642324601</v>
      </c>
      <c r="AA1457" s="91">
        <v>4.5458258342478103E-2</v>
      </c>
      <c r="AB1457" s="92">
        <v>25.4438541950367</v>
      </c>
      <c r="AC1457" s="91">
        <v>0.1643484526049</v>
      </c>
      <c r="AD1457" s="92">
        <v>41.783041212882402</v>
      </c>
      <c r="AE1457" s="91">
        <v>0.17803617026045701</v>
      </c>
      <c r="AF1457" s="93">
        <v>38.6430267207325</v>
      </c>
      <c r="AG1457" s="91">
        <v>-5.0730207249216602E-3</v>
      </c>
      <c r="AH1457" s="92">
        <v>-1.4135320246168701</v>
      </c>
      <c r="AI1457" s="91">
        <v>1.3403733382801901E-2</v>
      </c>
      <c r="AJ1457" s="92">
        <v>15.8237490181928</v>
      </c>
      <c r="AK1457" s="91">
        <v>0.61394030000141397</v>
      </c>
      <c r="AL1457" s="91">
        <v>5.5633840718655798E-2</v>
      </c>
      <c r="AM1457" s="92">
        <v>65.429812085581901</v>
      </c>
      <c r="AN1457" s="3"/>
      <c r="AO1457" s="94">
        <v>2.3687935850830399E-2</v>
      </c>
      <c r="AP1457" s="94">
        <v>-2.7286363309940501E-2</v>
      </c>
      <c r="AQ1457" s="94">
        <v>5.4356700857169898E-2</v>
      </c>
      <c r="AR1457" s="94">
        <v>-5.6050209822424202E-2</v>
      </c>
      <c r="AS1457" s="95">
        <v>7</v>
      </c>
      <c r="AT1457" s="95">
        <v>5</v>
      </c>
      <c r="AU1457" s="95">
        <v>7</v>
      </c>
      <c r="AV1457" s="96">
        <v>5</v>
      </c>
      <c r="AW1457" s="3"/>
      <c r="AX1457" s="97">
        <v>7.7370634697799701E-2</v>
      </c>
      <c r="AY1457" s="98">
        <v>0.36188482192619598</v>
      </c>
      <c r="AZ1457" s="98">
        <v>0.73775814842065301</v>
      </c>
      <c r="BA1457" s="98">
        <v>0.48475083590165002</v>
      </c>
      <c r="BB1457" s="89">
        <v>7.9716265582101195E-3</v>
      </c>
      <c r="BC1457" s="99">
        <v>-12.113643411212299</v>
      </c>
      <c r="BD1457" s="86">
        <v>43850</v>
      </c>
      <c r="BE1457" s="86">
        <v>43914</v>
      </c>
      <c r="BF1457" s="95">
        <v>109</v>
      </c>
      <c r="BG1457" s="86">
        <v>44001</v>
      </c>
      <c r="BH1457" s="3"/>
    </row>
    <row r="1458" spans="1:60" x14ac:dyDescent="0.25">
      <c r="A1458" s="3"/>
      <c r="B1458" s="81" t="s">
        <v>2319</v>
      </c>
      <c r="C1458" s="81" t="s">
        <v>6075</v>
      </c>
      <c r="D1458" s="81" t="s">
        <v>903</v>
      </c>
      <c r="E1458" s="82" t="s">
        <v>1203</v>
      </c>
      <c r="F1458" s="82" t="s">
        <v>1106</v>
      </c>
      <c r="G1458" s="83" t="s">
        <v>1122</v>
      </c>
      <c r="H1458" s="84" t="s">
        <v>1132</v>
      </c>
      <c r="I1458" s="85" t="s">
        <v>3480</v>
      </c>
      <c r="J1458" s="85" t="s">
        <v>6076</v>
      </c>
      <c r="K1458" s="3"/>
      <c r="L1458" s="86">
        <v>44029</v>
      </c>
      <c r="M1458" s="87">
        <v>1661.73420000076</v>
      </c>
      <c r="N1458" s="88">
        <v>1661.73420000076</v>
      </c>
      <c r="O1458" s="88">
        <v>1691.8487999997999</v>
      </c>
      <c r="P1458" s="89">
        <f t="shared" si="22"/>
        <v>0.98220018242821494</v>
      </c>
      <c r="Q1458" s="86">
        <v>44020</v>
      </c>
      <c r="R1458" s="90">
        <v>864963.40700000001</v>
      </c>
      <c r="S1458" s="90">
        <v>929354.19135156297</v>
      </c>
      <c r="T1458" s="3"/>
      <c r="U1458" s="91">
        <v>-7.8530069276894193E-3</v>
      </c>
      <c r="V1458" s="92">
        <v>0.38747391736251302</v>
      </c>
      <c r="W1458" s="91">
        <v>1.2262148877198301E-2</v>
      </c>
      <c r="X1458" s="92">
        <v>1.23472450359259</v>
      </c>
      <c r="Y1458" s="91">
        <v>-4.0855206652850003E-3</v>
      </c>
      <c r="Z1458" s="92">
        <v>17.7416038422962</v>
      </c>
      <c r="AA1458" s="91">
        <v>4.7557778711052399E-2</v>
      </c>
      <c r="AB1458" s="92">
        <v>25.653806231916001</v>
      </c>
      <c r="AC1458" s="91">
        <v>0.16971524070337199</v>
      </c>
      <c r="AD1458" s="92">
        <v>42.319720022729598</v>
      </c>
      <c r="AE1458" s="91">
        <v>0.185835011690797</v>
      </c>
      <c r="AF1458" s="93">
        <v>39.422910863766397</v>
      </c>
      <c r="AG1458" s="91">
        <v>-4.9803251586126897E-3</v>
      </c>
      <c r="AH1458" s="92">
        <v>-1.4042624679859701</v>
      </c>
      <c r="AI1458" s="91">
        <v>1.4510182440062599E-2</v>
      </c>
      <c r="AJ1458" s="92">
        <v>15.934393923918799</v>
      </c>
      <c r="AK1458" s="91">
        <v>0.66847483834833799</v>
      </c>
      <c r="AL1458" s="91">
        <v>5.9609079231449903E-2</v>
      </c>
      <c r="AM1458" s="92">
        <v>70.883265920216203</v>
      </c>
      <c r="AN1458" s="3"/>
      <c r="AO1458" s="94">
        <v>2.3693559696766901E-2</v>
      </c>
      <c r="AP1458" s="94">
        <v>-2.72810469423348E-2</v>
      </c>
      <c r="AQ1458" s="94">
        <v>5.4529993636606398E-2</v>
      </c>
      <c r="AR1458" s="94">
        <v>-5.5889625237832703E-2</v>
      </c>
      <c r="AS1458" s="95">
        <v>7</v>
      </c>
      <c r="AT1458" s="95">
        <v>5</v>
      </c>
      <c r="AU1458" s="95">
        <v>7</v>
      </c>
      <c r="AV1458" s="96">
        <v>5</v>
      </c>
      <c r="AW1458" s="3"/>
      <c r="AX1458" s="97">
        <v>7.7374845376325496E-2</v>
      </c>
      <c r="AY1458" s="98">
        <v>0.38710939161137498</v>
      </c>
      <c r="AZ1458" s="98">
        <v>0.74491986179054903</v>
      </c>
      <c r="BA1458" s="98">
        <v>0.51893478181864305</v>
      </c>
      <c r="BB1458" s="89">
        <v>7.97210979513693E-3</v>
      </c>
      <c r="BC1458" s="99">
        <v>-12.082764373597501</v>
      </c>
      <c r="BD1458" s="86">
        <v>43850</v>
      </c>
      <c r="BE1458" s="86">
        <v>43914</v>
      </c>
      <c r="BF1458" s="95">
        <v>109</v>
      </c>
      <c r="BG1458" s="86">
        <v>44001</v>
      </c>
      <c r="BH1458" s="3"/>
    </row>
    <row r="1459" spans="1:60" x14ac:dyDescent="0.25">
      <c r="A1459" s="3"/>
      <c r="B1459" s="81" t="s">
        <v>2320</v>
      </c>
      <c r="C1459" s="81" t="s">
        <v>6077</v>
      </c>
      <c r="D1459" s="81" t="s">
        <v>904</v>
      </c>
      <c r="E1459" s="82" t="s">
        <v>1227</v>
      </c>
      <c r="F1459" s="82" t="s">
        <v>1105</v>
      </c>
      <c r="G1459" s="83" t="s">
        <v>1121</v>
      </c>
      <c r="H1459" s="84" t="s">
        <v>1132</v>
      </c>
      <c r="I1459" s="85" t="s">
        <v>3480</v>
      </c>
      <c r="J1459" s="85" t="s">
        <v>6078</v>
      </c>
      <c r="K1459" s="3"/>
      <c r="L1459" s="86">
        <v>44029</v>
      </c>
      <c r="M1459" s="87">
        <v>1781.0514000002299</v>
      </c>
      <c r="N1459" s="88">
        <v>1781.0514000002299</v>
      </c>
      <c r="O1459" s="88">
        <v>1826.4681000001699</v>
      </c>
      <c r="P1459" s="89">
        <f t="shared" si="22"/>
        <v>0.97513414003784915</v>
      </c>
      <c r="Q1459" s="86">
        <v>43874</v>
      </c>
      <c r="R1459" s="90">
        <v>40135645.707999997</v>
      </c>
      <c r="S1459" s="90">
        <v>37659935.007250004</v>
      </c>
      <c r="T1459" s="3"/>
      <c r="U1459" s="91">
        <v>-4.5071997310515101E-3</v>
      </c>
      <c r="V1459" s="92">
        <v>0.72205463702630401</v>
      </c>
      <c r="W1459" s="91">
        <v>6.9105652910366197E-3</v>
      </c>
      <c r="X1459" s="92">
        <v>0.699566144976416</v>
      </c>
      <c r="Y1459" s="91">
        <v>-2.2607516792959401E-2</v>
      </c>
      <c r="Z1459" s="92">
        <v>15.889404229543301</v>
      </c>
      <c r="AA1459" s="91">
        <v>2.7704818226993701E-2</v>
      </c>
      <c r="AB1459" s="92">
        <v>23.668510183488301</v>
      </c>
      <c r="AC1459" s="91">
        <v>9.7761906197847595E-2</v>
      </c>
      <c r="AD1459" s="92">
        <v>35.124386572162599</v>
      </c>
      <c r="AE1459" s="91">
        <v>0.120994629010966</v>
      </c>
      <c r="AF1459" s="93">
        <v>32.938872595783302</v>
      </c>
      <c r="AG1459" s="91">
        <v>-1.5284414903362601E-3</v>
      </c>
      <c r="AH1459" s="92">
        <v>-1.05907410115833</v>
      </c>
      <c r="AI1459" s="91">
        <v>-9.1058375728607591E-3</v>
      </c>
      <c r="AJ1459" s="92">
        <v>13.572791922619199</v>
      </c>
      <c r="AK1459" s="91">
        <v>0.781051399998833</v>
      </c>
      <c r="AL1459" s="91">
        <v>4.9259231176620198E-2</v>
      </c>
      <c r="AM1459" s="92">
        <v>7.6760906248819101</v>
      </c>
      <c r="AN1459" s="3"/>
      <c r="AO1459" s="94">
        <v>1.1969937268077E-2</v>
      </c>
      <c r="AP1459" s="94">
        <v>-1.6816840652609199E-2</v>
      </c>
      <c r="AQ1459" s="94">
        <v>3.76006514161418E-2</v>
      </c>
      <c r="AR1459" s="94">
        <v>-6.3543929202787702E-2</v>
      </c>
      <c r="AS1459" s="95">
        <v>8</v>
      </c>
      <c r="AT1459" s="95">
        <v>4</v>
      </c>
      <c r="AU1459" s="95">
        <v>7</v>
      </c>
      <c r="AV1459" s="96">
        <v>5</v>
      </c>
      <c r="AW1459" s="3"/>
      <c r="AX1459" s="97">
        <v>5.3832677843238301E-2</v>
      </c>
      <c r="AY1459" s="98">
        <v>8.1459309224783297E-2</v>
      </c>
      <c r="AZ1459" s="98">
        <v>0.67721999760488005</v>
      </c>
      <c r="BA1459" s="98">
        <v>0.102228576788207</v>
      </c>
      <c r="BB1459" s="89">
        <v>5.5446246982865004E-3</v>
      </c>
      <c r="BC1459" s="99">
        <v>-11.9518977638363</v>
      </c>
      <c r="BD1459" s="86">
        <v>43874</v>
      </c>
      <c r="BE1459" s="86">
        <v>43914</v>
      </c>
      <c r="BF1459" s="95"/>
      <c r="BG1459" s="86"/>
      <c r="BH1459" s="3"/>
    </row>
    <row r="1460" spans="1:60" x14ac:dyDescent="0.25">
      <c r="A1460" s="3"/>
      <c r="B1460" s="81" t="s">
        <v>2321</v>
      </c>
      <c r="C1460" s="81" t="s">
        <v>6079</v>
      </c>
      <c r="D1460" s="81" t="s">
        <v>904</v>
      </c>
      <c r="E1460" s="82" t="s">
        <v>1170</v>
      </c>
      <c r="F1460" s="82" t="s">
        <v>1105</v>
      </c>
      <c r="G1460" s="83" t="s">
        <v>1121</v>
      </c>
      <c r="H1460" s="84" t="s">
        <v>1132</v>
      </c>
      <c r="I1460" s="85" t="s">
        <v>3480</v>
      </c>
      <c r="J1460" s="85" t="s">
        <v>6080</v>
      </c>
      <c r="K1460" s="3"/>
      <c r="L1460" s="86">
        <v>44029</v>
      </c>
      <c r="M1460" s="87">
        <v>2009.97499999963</v>
      </c>
      <c r="N1460" s="88">
        <v>2009.97499999963</v>
      </c>
      <c r="O1460" s="88">
        <v>2057.3046999983499</v>
      </c>
      <c r="P1460" s="89">
        <f t="shared" si="22"/>
        <v>0.97699431688521499</v>
      </c>
      <c r="Q1460" s="86">
        <v>43874</v>
      </c>
      <c r="R1460" s="90">
        <v>36172679.674000002</v>
      </c>
      <c r="S1460" s="90">
        <v>34474680.114687502</v>
      </c>
      <c r="T1460" s="3"/>
      <c r="U1460" s="91">
        <v>-4.4949346238354303E-3</v>
      </c>
      <c r="V1460" s="92">
        <v>0.72328114774791197</v>
      </c>
      <c r="W1460" s="91">
        <v>7.2820381192286697E-3</v>
      </c>
      <c r="X1460" s="92">
        <v>0.73671342779562099</v>
      </c>
      <c r="Y1460" s="91">
        <v>-2.0417912461198302E-2</v>
      </c>
      <c r="Z1460" s="92">
        <v>16.1083646627085</v>
      </c>
      <c r="AA1460" s="91">
        <v>3.2345852283469902E-2</v>
      </c>
      <c r="AB1460" s="92">
        <v>24.132613589143102</v>
      </c>
      <c r="AC1460" s="91">
        <v>0.107692896093795</v>
      </c>
      <c r="AD1460" s="92">
        <v>36.117485561757299</v>
      </c>
      <c r="AE1460" s="91">
        <v>0.13623747183563001</v>
      </c>
      <c r="AF1460" s="93">
        <v>34.463156878249698</v>
      </c>
      <c r="AG1460" s="91">
        <v>-1.31971527298447E-3</v>
      </c>
      <c r="AH1460" s="92">
        <v>-1.03820147942315</v>
      </c>
      <c r="AI1460" s="91">
        <v>-6.67836725187954E-3</v>
      </c>
      <c r="AJ1460" s="92">
        <v>13.815538954717301</v>
      </c>
      <c r="AK1460" s="91">
        <v>1.0099750000005601</v>
      </c>
      <c r="AL1460" s="91">
        <v>5.9882046447455699E-2</v>
      </c>
      <c r="AM1460" s="92">
        <v>30.568450625054499</v>
      </c>
      <c r="AN1460" s="3"/>
      <c r="AO1460" s="94">
        <v>1.19824502307893E-2</v>
      </c>
      <c r="AP1460" s="94">
        <v>-1.6804757376121401E-2</v>
      </c>
      <c r="AQ1460" s="94">
        <v>3.7983435428032002E-2</v>
      </c>
      <c r="AR1460" s="94">
        <v>-6.3186890170109103E-2</v>
      </c>
      <c r="AS1460" s="95">
        <v>8</v>
      </c>
      <c r="AT1460" s="95">
        <v>4</v>
      </c>
      <c r="AU1460" s="95">
        <v>7</v>
      </c>
      <c r="AV1460" s="96">
        <v>5</v>
      </c>
      <c r="AW1460" s="3"/>
      <c r="AX1460" s="97">
        <v>5.3842698142398199E-2</v>
      </c>
      <c r="AY1460" s="98">
        <v>0.16097629841556199</v>
      </c>
      <c r="AZ1460" s="98">
        <v>0.69321956882595304</v>
      </c>
      <c r="BA1460" s="98">
        <v>0.20244820141306299</v>
      </c>
      <c r="BB1460" s="89">
        <v>5.5457339477652601E-3</v>
      </c>
      <c r="BC1460" s="99">
        <v>-11.9085860250925</v>
      </c>
      <c r="BD1460" s="86">
        <v>43874</v>
      </c>
      <c r="BE1460" s="86">
        <v>43914</v>
      </c>
      <c r="BF1460" s="95"/>
      <c r="BG1460" s="86"/>
      <c r="BH1460" s="3"/>
    </row>
    <row r="1461" spans="1:60" x14ac:dyDescent="0.25">
      <c r="A1461" s="3"/>
      <c r="B1461" s="81" t="s">
        <v>2322</v>
      </c>
      <c r="C1461" s="81" t="s">
        <v>6081</v>
      </c>
      <c r="D1461" s="81" t="s">
        <v>904</v>
      </c>
      <c r="E1461" s="82" t="s">
        <v>1226</v>
      </c>
      <c r="F1461" s="82" t="s">
        <v>1105</v>
      </c>
      <c r="G1461" s="83" t="s">
        <v>1121</v>
      </c>
      <c r="H1461" s="84" t="s">
        <v>1132</v>
      </c>
      <c r="I1461" s="85" t="s">
        <v>3480</v>
      </c>
      <c r="J1461" s="85" t="s">
        <v>6082</v>
      </c>
      <c r="K1461" s="3"/>
      <c r="L1461" s="86">
        <v>44029</v>
      </c>
      <c r="M1461" s="87">
        <v>1274.9278999995399</v>
      </c>
      <c r="N1461" s="88">
        <v>1274.9278999995399</v>
      </c>
      <c r="O1461" s="88">
        <v>1274.9278999995399</v>
      </c>
      <c r="P1461" s="89">
        <f t="shared" si="22"/>
        <v>1</v>
      </c>
      <c r="Q1461" s="86">
        <v>44029</v>
      </c>
      <c r="R1461" s="90">
        <v>0</v>
      </c>
      <c r="S1461" s="90">
        <v>0</v>
      </c>
      <c r="T1461" s="3"/>
      <c r="U1461" s="91">
        <v>0</v>
      </c>
      <c r="V1461" s="92">
        <v>1.17277461013146</v>
      </c>
      <c r="W1461" s="91">
        <v>0</v>
      </c>
      <c r="X1461" s="92">
        <v>8.5096158727537806E-3</v>
      </c>
      <c r="Y1461" s="91">
        <v>0</v>
      </c>
      <c r="Z1461" s="92">
        <v>18.1501559088356</v>
      </c>
      <c r="AA1461" s="91">
        <v>0</v>
      </c>
      <c r="AB1461" s="92">
        <v>20.8980283607962</v>
      </c>
      <c r="AC1461" s="91">
        <v>0</v>
      </c>
      <c r="AD1461" s="92">
        <v>25.348195952392398</v>
      </c>
      <c r="AE1461" s="91">
        <v>0</v>
      </c>
      <c r="AF1461" s="93">
        <v>20.8394096946868</v>
      </c>
      <c r="AG1461" s="91">
        <v>0</v>
      </c>
      <c r="AH1461" s="92">
        <v>-0.90622995212470403</v>
      </c>
      <c r="AI1461" s="91">
        <v>0</v>
      </c>
      <c r="AJ1461" s="92">
        <v>14.483375679905301</v>
      </c>
      <c r="AK1461" s="91">
        <v>0.27492789999989298</v>
      </c>
      <c r="AL1461" s="91">
        <v>2.4896341261410299E-2</v>
      </c>
      <c r="AM1461" s="92">
        <v>47.067367913667098</v>
      </c>
      <c r="AN1461" s="3"/>
      <c r="AO1461" s="94">
        <v>0</v>
      </c>
      <c r="AP1461" s="94">
        <v>0</v>
      </c>
      <c r="AQ1461" s="94">
        <v>0</v>
      </c>
      <c r="AR1461" s="94">
        <v>0</v>
      </c>
      <c r="AS1461" s="95">
        <v>0</v>
      </c>
      <c r="AT1461" s="95">
        <v>0</v>
      </c>
      <c r="AU1461" s="95">
        <v>7</v>
      </c>
      <c r="AV1461" s="96">
        <v>5</v>
      </c>
      <c r="AW1461" s="3"/>
      <c r="AX1461" s="97">
        <v>0</v>
      </c>
      <c r="AY1461" s="98">
        <v>-113.07365610974399</v>
      </c>
      <c r="AZ1461" s="98">
        <v>0.54787164163735702</v>
      </c>
      <c r="BA1461" s="98">
        <v>-15.957369743191499</v>
      </c>
      <c r="BB1461" s="89">
        <v>0</v>
      </c>
      <c r="BC1461" s="99">
        <v>0</v>
      </c>
      <c r="BD1461" s="86">
        <v>43664</v>
      </c>
      <c r="BE1461" s="86"/>
      <c r="BF1461" s="95"/>
      <c r="BG1461" s="86"/>
      <c r="BH1461" s="3"/>
    </row>
    <row r="1462" spans="1:60" x14ac:dyDescent="0.25">
      <c r="A1462" s="3"/>
      <c r="B1462" s="81" t="s">
        <v>2323</v>
      </c>
      <c r="C1462" s="81" t="s">
        <v>6083</v>
      </c>
      <c r="D1462" s="81" t="s">
        <v>904</v>
      </c>
      <c r="E1462" s="82" t="s">
        <v>1194</v>
      </c>
      <c r="F1462" s="82" t="s">
        <v>1105</v>
      </c>
      <c r="G1462" s="83" t="s">
        <v>1121</v>
      </c>
      <c r="H1462" s="84" t="s">
        <v>1132</v>
      </c>
      <c r="I1462" s="85" t="s">
        <v>3480</v>
      </c>
      <c r="J1462" s="85" t="s">
        <v>6084</v>
      </c>
      <c r="K1462" s="3"/>
      <c r="L1462" s="86">
        <v>44029</v>
      </c>
      <c r="M1462" s="87">
        <v>1537.25439999998</v>
      </c>
      <c r="N1462" s="88">
        <v>1537.25439999998</v>
      </c>
      <c r="O1462" s="88">
        <v>1574.7861000001401</v>
      </c>
      <c r="P1462" s="89">
        <f t="shared" si="22"/>
        <v>0.97616711247314369</v>
      </c>
      <c r="Q1462" s="86">
        <v>43874</v>
      </c>
      <c r="R1462" s="90">
        <v>49332198.089000002</v>
      </c>
      <c r="S1462" s="90">
        <v>39398779.011437498</v>
      </c>
      <c r="T1462" s="3"/>
      <c r="U1462" s="91">
        <v>-4.5003771847404997E-3</v>
      </c>
      <c r="V1462" s="92">
        <v>0.72273689165740496</v>
      </c>
      <c r="W1462" s="91">
        <v>7.1169173406815398E-3</v>
      </c>
      <c r="X1462" s="92">
        <v>0.72020134994090801</v>
      </c>
      <c r="Y1462" s="91">
        <v>-2.13916893935675E-2</v>
      </c>
      <c r="Z1462" s="92">
        <v>16.010986969486101</v>
      </c>
      <c r="AA1462" s="91">
        <v>3.0280612851129301E-2</v>
      </c>
      <c r="AB1462" s="92">
        <v>23.926089645916399</v>
      </c>
      <c r="AC1462" s="91">
        <v>0.103268111577636</v>
      </c>
      <c r="AD1462" s="92">
        <v>35.675007110170597</v>
      </c>
      <c r="AE1462" s="91">
        <v>0.129437543550011</v>
      </c>
      <c r="AF1462" s="93">
        <v>33.783164049673402</v>
      </c>
      <c r="AG1462" s="91">
        <v>-1.41247195097094E-3</v>
      </c>
      <c r="AH1462" s="92">
        <v>-1.0474771472218001</v>
      </c>
      <c r="AI1462" s="91">
        <v>-7.7579583112310502E-3</v>
      </c>
      <c r="AJ1462" s="92">
        <v>13.7075798487786</v>
      </c>
      <c r="AK1462" s="91">
        <v>0.53725440000009295</v>
      </c>
      <c r="AL1462" s="91">
        <v>4.9952273087910698E-2</v>
      </c>
      <c r="AM1462" s="92">
        <v>58.839584633940802</v>
      </c>
      <c r="AN1462" s="3"/>
      <c r="AO1462" s="94">
        <v>1.1976944197158401E-2</v>
      </c>
      <c r="AP1462" s="94">
        <v>-1.68101452163683E-2</v>
      </c>
      <c r="AQ1462" s="94">
        <v>3.7813264565556899E-2</v>
      </c>
      <c r="AR1462" s="94">
        <v>-6.3345587013827795E-2</v>
      </c>
      <c r="AS1462" s="95">
        <v>8</v>
      </c>
      <c r="AT1462" s="95">
        <v>4</v>
      </c>
      <c r="AU1462" s="95">
        <v>7</v>
      </c>
      <c r="AV1462" s="96">
        <v>5</v>
      </c>
      <c r="AW1462" s="3"/>
      <c r="AX1462" s="97">
        <v>5.3838196771030203E-2</v>
      </c>
      <c r="AY1462" s="98">
        <v>0.125595881749405</v>
      </c>
      <c r="AZ1462" s="98">
        <v>0.68610002918831003</v>
      </c>
      <c r="BA1462" s="98">
        <v>0.15780418487315701</v>
      </c>
      <c r="BB1462" s="89">
        <v>5.54523599574168E-3</v>
      </c>
      <c r="BC1462" s="99">
        <v>-11.927842136749</v>
      </c>
      <c r="BD1462" s="86">
        <v>43874</v>
      </c>
      <c r="BE1462" s="86">
        <v>43914</v>
      </c>
      <c r="BF1462" s="95"/>
      <c r="BG1462" s="86"/>
      <c r="BH1462" s="3"/>
    </row>
    <row r="1463" spans="1:60" x14ac:dyDescent="0.25">
      <c r="A1463" s="3"/>
      <c r="B1463" s="81" t="s">
        <v>2324</v>
      </c>
      <c r="C1463" s="81" t="s">
        <v>6085</v>
      </c>
      <c r="D1463" s="81" t="s">
        <v>904</v>
      </c>
      <c r="E1463" s="82" t="s">
        <v>1195</v>
      </c>
      <c r="F1463" s="82" t="s">
        <v>1105</v>
      </c>
      <c r="G1463" s="83" t="s">
        <v>1121</v>
      </c>
      <c r="H1463" s="84" t="s">
        <v>1132</v>
      </c>
      <c r="I1463" s="85" t="s">
        <v>3480</v>
      </c>
      <c r="J1463" s="85" t="s">
        <v>6086</v>
      </c>
      <c r="K1463" s="3"/>
      <c r="L1463" s="86">
        <v>44029</v>
      </c>
      <c r="M1463" s="87">
        <v>1737.5041000004901</v>
      </c>
      <c r="N1463" s="88">
        <v>1737.5041000004901</v>
      </c>
      <c r="O1463" s="88">
        <v>1787.4790000002799</v>
      </c>
      <c r="P1463" s="89">
        <f t="shared" si="22"/>
        <v>0.97204168552481907</v>
      </c>
      <c r="Q1463" s="86">
        <v>43874</v>
      </c>
      <c r="R1463" s="90">
        <v>279985008.31099999</v>
      </c>
      <c r="S1463" s="90">
        <v>259051837.8515</v>
      </c>
      <c r="T1463" s="3"/>
      <c r="U1463" s="91">
        <v>-4.52759832569427E-3</v>
      </c>
      <c r="V1463" s="92">
        <v>0.72001477756202803</v>
      </c>
      <c r="W1463" s="91">
        <v>6.2916973001847501E-3</v>
      </c>
      <c r="X1463" s="92">
        <v>0.63767934589122899</v>
      </c>
      <c r="Y1463" s="91">
        <v>-2.62461218062526E-2</v>
      </c>
      <c r="Z1463" s="92">
        <v>15.525543728217601</v>
      </c>
      <c r="AA1463" s="91">
        <v>2.00159832456848E-2</v>
      </c>
      <c r="AB1463" s="92">
        <v>22.899626685364598</v>
      </c>
      <c r="AC1463" s="91">
        <v>8.1407478231994901E-2</v>
      </c>
      <c r="AD1463" s="92">
        <v>33.488943775591899</v>
      </c>
      <c r="AE1463" s="91">
        <v>9.6042491653934095E-2</v>
      </c>
      <c r="AF1463" s="93">
        <v>30.443658860080198</v>
      </c>
      <c r="AG1463" s="91">
        <v>-1.87623845977214E-3</v>
      </c>
      <c r="AH1463" s="92">
        <v>-1.0938537981019201</v>
      </c>
      <c r="AI1463" s="91">
        <v>-1.31385454214978E-2</v>
      </c>
      <c r="AJ1463" s="92">
        <v>13.1695211377519</v>
      </c>
      <c r="AK1463" s="91">
        <v>0.73750410000095101</v>
      </c>
      <c r="AL1463" s="91">
        <v>4.7097711254537003E-2</v>
      </c>
      <c r="AM1463" s="92">
        <v>3.3213606250938001</v>
      </c>
      <c r="AN1463" s="3"/>
      <c r="AO1463" s="94">
        <v>1.1949240717513E-2</v>
      </c>
      <c r="AP1463" s="94">
        <v>-1.6836968151437801E-2</v>
      </c>
      <c r="AQ1463" s="94">
        <v>3.6962901951483197E-2</v>
      </c>
      <c r="AR1463" s="94">
        <v>-6.4138597669661998E-2</v>
      </c>
      <c r="AS1463" s="95">
        <v>8</v>
      </c>
      <c r="AT1463" s="95">
        <v>4</v>
      </c>
      <c r="AU1463" s="95">
        <v>7</v>
      </c>
      <c r="AV1463" s="96">
        <v>5</v>
      </c>
      <c r="AW1463" s="3"/>
      <c r="AX1463" s="97">
        <v>5.3817000219496501E-2</v>
      </c>
      <c r="AY1463" s="98">
        <v>-5.0369573594309699E-2</v>
      </c>
      <c r="AZ1463" s="98">
        <v>0.65070458719128499</v>
      </c>
      <c r="BA1463" s="98">
        <v>-6.2988817050040793E-2</v>
      </c>
      <c r="BB1463" s="89">
        <v>5.5428822467729301E-3</v>
      </c>
      <c r="BC1463" s="99">
        <v>-12.024040562188</v>
      </c>
      <c r="BD1463" s="86">
        <v>43874</v>
      </c>
      <c r="BE1463" s="86">
        <v>43914</v>
      </c>
      <c r="BF1463" s="95"/>
      <c r="BG1463" s="86"/>
      <c r="BH1463" s="3"/>
    </row>
    <row r="1464" spans="1:60" x14ac:dyDescent="0.25">
      <c r="A1464" s="3"/>
      <c r="B1464" s="81" t="s">
        <v>2325</v>
      </c>
      <c r="C1464" s="81" t="s">
        <v>6087</v>
      </c>
      <c r="D1464" s="81" t="s">
        <v>904</v>
      </c>
      <c r="E1464" s="82" t="s">
        <v>1196</v>
      </c>
      <c r="F1464" s="82" t="s">
        <v>1105</v>
      </c>
      <c r="G1464" s="83" t="s">
        <v>1121</v>
      </c>
      <c r="H1464" s="84" t="s">
        <v>1132</v>
      </c>
      <c r="I1464" s="85" t="s">
        <v>3480</v>
      </c>
      <c r="J1464" s="85" t="s">
        <v>6088</v>
      </c>
      <c r="K1464" s="3"/>
      <c r="L1464" s="86">
        <v>44029</v>
      </c>
      <c r="M1464" s="87">
        <v>1184.8000000007501</v>
      </c>
      <c r="N1464" s="88">
        <v>1184.8000000007501</v>
      </c>
      <c r="O1464" s="88">
        <v>1184.8000000007501</v>
      </c>
      <c r="P1464" s="89">
        <f t="shared" si="22"/>
        <v>1</v>
      </c>
      <c r="Q1464" s="86">
        <v>44029</v>
      </c>
      <c r="R1464" s="90">
        <v>0</v>
      </c>
      <c r="S1464" s="90">
        <v>0</v>
      </c>
      <c r="T1464" s="3"/>
      <c r="U1464" s="91">
        <v>0</v>
      </c>
      <c r="V1464" s="92">
        <v>1.17277461013146</v>
      </c>
      <c r="W1464" s="91">
        <v>0</v>
      </c>
      <c r="X1464" s="92">
        <v>8.5096158727537806E-3</v>
      </c>
      <c r="Y1464" s="91">
        <v>0</v>
      </c>
      <c r="Z1464" s="92">
        <v>18.1501559088356</v>
      </c>
      <c r="AA1464" s="91">
        <v>0</v>
      </c>
      <c r="AB1464" s="92">
        <v>20.8980283607962</v>
      </c>
      <c r="AC1464" s="91">
        <v>0</v>
      </c>
      <c r="AD1464" s="92">
        <v>25.348195952392398</v>
      </c>
      <c r="AE1464" s="91">
        <v>0</v>
      </c>
      <c r="AF1464" s="93">
        <v>20.8394096946868</v>
      </c>
      <c r="AG1464" s="91">
        <v>0</v>
      </c>
      <c r="AH1464" s="92">
        <v>-0.90622995212470403</v>
      </c>
      <c r="AI1464" s="91">
        <v>0</v>
      </c>
      <c r="AJ1464" s="92">
        <v>14.483375679905301</v>
      </c>
      <c r="AK1464" s="91">
        <v>0.18480000000097799</v>
      </c>
      <c r="AL1464" s="91">
        <v>1.9408912472499699E-2</v>
      </c>
      <c r="AM1464" s="92">
        <v>23.594144634000301</v>
      </c>
      <c r="AN1464" s="3"/>
      <c r="AO1464" s="94">
        <v>0</v>
      </c>
      <c r="AP1464" s="94">
        <v>0</v>
      </c>
      <c r="AQ1464" s="94">
        <v>0</v>
      </c>
      <c r="AR1464" s="94">
        <v>0</v>
      </c>
      <c r="AS1464" s="95">
        <v>0</v>
      </c>
      <c r="AT1464" s="95">
        <v>0</v>
      </c>
      <c r="AU1464" s="95">
        <v>7</v>
      </c>
      <c r="AV1464" s="96">
        <v>5</v>
      </c>
      <c r="AW1464" s="3"/>
      <c r="AX1464" s="97">
        <v>0</v>
      </c>
      <c r="AY1464" s="98">
        <v>-113.07365610974399</v>
      </c>
      <c r="AZ1464" s="98">
        <v>0.54787164163735702</v>
      </c>
      <c r="BA1464" s="98">
        <v>-15.957369743191499</v>
      </c>
      <c r="BB1464" s="89">
        <v>0</v>
      </c>
      <c r="BC1464" s="99">
        <v>0</v>
      </c>
      <c r="BD1464" s="86">
        <v>43664</v>
      </c>
      <c r="BE1464" s="86"/>
      <c r="BF1464" s="95"/>
      <c r="BG1464" s="86"/>
      <c r="BH1464" s="3"/>
    </row>
    <row r="1465" spans="1:60" x14ac:dyDescent="0.25">
      <c r="A1465" s="3"/>
      <c r="B1465" s="81" t="s">
        <v>2326</v>
      </c>
      <c r="C1465" s="81" t="s">
        <v>6089</v>
      </c>
      <c r="D1465" s="81" t="s">
        <v>905</v>
      </c>
      <c r="E1465" s="82" t="s">
        <v>1227</v>
      </c>
      <c r="F1465" s="82" t="s">
        <v>1105</v>
      </c>
      <c r="G1465" s="83" t="s">
        <v>1121</v>
      </c>
      <c r="H1465" s="84" t="s">
        <v>1133</v>
      </c>
      <c r="I1465" s="85" t="s">
        <v>3480</v>
      </c>
      <c r="J1465" s="85" t="s">
        <v>6090</v>
      </c>
      <c r="K1465" s="3"/>
      <c r="L1465" s="86">
        <v>44029</v>
      </c>
      <c r="M1465" s="87">
        <v>1774.0747999995899</v>
      </c>
      <c r="N1465" s="88">
        <v>1774.0747999995899</v>
      </c>
      <c r="O1465" s="88">
        <v>1876.2595000006299</v>
      </c>
      <c r="P1465" s="89">
        <f t="shared" si="22"/>
        <v>0.94553807722172456</v>
      </c>
      <c r="Q1465" s="86">
        <v>43874</v>
      </c>
      <c r="R1465" s="90">
        <v>14943157.939999999</v>
      </c>
      <c r="S1465" s="90">
        <v>12819114.922625</v>
      </c>
      <c r="T1465" s="3"/>
      <c r="U1465" s="91">
        <v>-5.5094360232033103E-3</v>
      </c>
      <c r="V1465" s="92">
        <v>0.62183100781112399</v>
      </c>
      <c r="W1465" s="91">
        <v>1.8267780276801201E-2</v>
      </c>
      <c r="X1465" s="92">
        <v>1.83528764355287</v>
      </c>
      <c r="Y1465" s="91">
        <v>-5.1136251196148799E-2</v>
      </c>
      <c r="Z1465" s="92">
        <v>13.0365307892207</v>
      </c>
      <c r="AA1465" s="91">
        <v>4.0935008904853E-2</v>
      </c>
      <c r="AB1465" s="92">
        <v>24.991529251274201</v>
      </c>
      <c r="AC1465" s="91">
        <v>8.6322502693365097E-2</v>
      </c>
      <c r="AD1465" s="92">
        <v>33.980446221714402</v>
      </c>
      <c r="AE1465" s="91">
        <v>9.8834782538760907E-2</v>
      </c>
      <c r="AF1465" s="93">
        <v>30.722887948562899</v>
      </c>
      <c r="AG1465" s="91">
        <v>3.1013976840768001E-3</v>
      </c>
      <c r="AH1465" s="92">
        <v>-0.59609018371702405</v>
      </c>
      <c r="AI1465" s="91">
        <v>-2.2392440976545899E-2</v>
      </c>
      <c r="AJ1465" s="92">
        <v>12.2441315822507</v>
      </c>
      <c r="AK1465" s="91">
        <v>0.77407479999936202</v>
      </c>
      <c r="AL1465" s="91">
        <v>4.9999519109405803E-2</v>
      </c>
      <c r="AM1465" s="92">
        <v>13.4122546183644</v>
      </c>
      <c r="AN1465" s="3"/>
      <c r="AO1465" s="94">
        <v>2.4562654820328999E-2</v>
      </c>
      <c r="AP1465" s="94">
        <v>-3.12002191585634E-2</v>
      </c>
      <c r="AQ1465" s="94">
        <v>5.3332901426983902E-2</v>
      </c>
      <c r="AR1465" s="94">
        <v>-0.103443411668268</v>
      </c>
      <c r="AS1465" s="95">
        <v>8</v>
      </c>
      <c r="AT1465" s="95">
        <v>4</v>
      </c>
      <c r="AU1465" s="95">
        <v>7</v>
      </c>
      <c r="AV1465" s="96">
        <v>5</v>
      </c>
      <c r="AW1465" s="3"/>
      <c r="AX1465" s="97">
        <v>9.7972494285495496E-2</v>
      </c>
      <c r="AY1465" s="98">
        <v>0.23566478294287699</v>
      </c>
      <c r="AZ1465" s="98">
        <v>0.76634139327779804</v>
      </c>
      <c r="BA1465" s="98">
        <v>0.31037489439131599</v>
      </c>
      <c r="BB1465" s="89">
        <v>1.00837438080634E-2</v>
      </c>
      <c r="BC1465" s="99">
        <v>-20.178647996217499</v>
      </c>
      <c r="BD1465" s="86">
        <v>43874</v>
      </c>
      <c r="BE1465" s="86">
        <v>43914</v>
      </c>
      <c r="BF1465" s="95"/>
      <c r="BG1465" s="86"/>
      <c r="BH1465" s="3"/>
    </row>
    <row r="1466" spans="1:60" x14ac:dyDescent="0.25">
      <c r="A1466" s="3"/>
      <c r="B1466" s="81" t="s">
        <v>2327</v>
      </c>
      <c r="C1466" s="81" t="s">
        <v>6091</v>
      </c>
      <c r="D1466" s="81" t="s">
        <v>905</v>
      </c>
      <c r="E1466" s="82" t="s">
        <v>1170</v>
      </c>
      <c r="F1466" s="82" t="s">
        <v>1105</v>
      </c>
      <c r="G1466" s="83" t="s">
        <v>1121</v>
      </c>
      <c r="H1466" s="84" t="s">
        <v>1133</v>
      </c>
      <c r="I1466" s="85" t="s">
        <v>3480</v>
      </c>
      <c r="J1466" s="85" t="s">
        <v>6092</v>
      </c>
      <c r="K1466" s="3"/>
      <c r="L1466" s="86">
        <v>44029</v>
      </c>
      <c r="M1466" s="87">
        <v>1976.6361999996</v>
      </c>
      <c r="N1466" s="88">
        <v>1976.6361999996</v>
      </c>
      <c r="O1466" s="88">
        <v>2081.6534000001802</v>
      </c>
      <c r="P1466" s="89">
        <f t="shared" si="22"/>
        <v>0.94955106359177222</v>
      </c>
      <c r="Q1466" s="86">
        <v>43874</v>
      </c>
      <c r="R1466" s="90">
        <v>16518708.153999999</v>
      </c>
      <c r="S1466" s="90">
        <v>14645099.183953101</v>
      </c>
      <c r="T1466" s="3"/>
      <c r="U1466" s="91">
        <v>-5.4822754091219403E-3</v>
      </c>
      <c r="V1466" s="92">
        <v>0.62454706921926095</v>
      </c>
      <c r="W1466" s="91">
        <v>1.9102748176010199E-2</v>
      </c>
      <c r="X1466" s="92">
        <v>1.91878443347377</v>
      </c>
      <c r="Y1466" s="91">
        <v>-4.6405931376284598E-2</v>
      </c>
      <c r="Z1466" s="92">
        <v>13.5095627712144</v>
      </c>
      <c r="AA1466" s="91">
        <v>5.1410119618594798E-2</v>
      </c>
      <c r="AB1466" s="92">
        <v>26.0390403226484</v>
      </c>
      <c r="AC1466" s="91">
        <v>0.108282411831169</v>
      </c>
      <c r="AD1466" s="92">
        <v>36.176437135494801</v>
      </c>
      <c r="AE1466" s="91">
        <v>0.132314799517189</v>
      </c>
      <c r="AF1466" s="93">
        <v>34.070889646420298</v>
      </c>
      <c r="AG1466" s="91">
        <v>3.5674580594786702E-3</v>
      </c>
      <c r="AH1466" s="92">
        <v>-0.54948414617683705</v>
      </c>
      <c r="AI1466" s="91">
        <v>-1.7062353237633901E-2</v>
      </c>
      <c r="AJ1466" s="92">
        <v>12.7771403561492</v>
      </c>
      <c r="AK1466" s="91">
        <v>0.97663619999890205</v>
      </c>
      <c r="AL1466" s="91">
        <v>5.9705662239139201E-2</v>
      </c>
      <c r="AM1466" s="92">
        <v>33.668394618318402</v>
      </c>
      <c r="AN1466" s="3"/>
      <c r="AO1466" s="94">
        <v>2.45906478266988E-2</v>
      </c>
      <c r="AP1466" s="94">
        <v>-3.1173801937256902E-2</v>
      </c>
      <c r="AQ1466" s="94">
        <v>5.4196658615182997E-2</v>
      </c>
      <c r="AR1466" s="94">
        <v>-0.102683666581434</v>
      </c>
      <c r="AS1466" s="95">
        <v>8</v>
      </c>
      <c r="AT1466" s="95">
        <v>4</v>
      </c>
      <c r="AU1466" s="95">
        <v>7</v>
      </c>
      <c r="AV1466" s="96">
        <v>5</v>
      </c>
      <c r="AW1466" s="3"/>
      <c r="AX1466" s="97">
        <v>9.79905541829066E-2</v>
      </c>
      <c r="AY1466" s="98">
        <v>0.33479736998333498</v>
      </c>
      <c r="AZ1466" s="98">
        <v>0.803865346829298</v>
      </c>
      <c r="BA1466" s="98">
        <v>0.44230487588629303</v>
      </c>
      <c r="BB1466" s="89">
        <v>1.0085939609143699E-2</v>
      </c>
      <c r="BC1466" s="99">
        <v>-20.091356226737801</v>
      </c>
      <c r="BD1466" s="86">
        <v>43874</v>
      </c>
      <c r="BE1466" s="86">
        <v>43914</v>
      </c>
      <c r="BF1466" s="95"/>
      <c r="BG1466" s="86"/>
      <c r="BH1466" s="3"/>
    </row>
    <row r="1467" spans="1:60" x14ac:dyDescent="0.25">
      <c r="A1467" s="3"/>
      <c r="B1467" s="81" t="s">
        <v>2328</v>
      </c>
      <c r="C1467" s="81" t="s">
        <v>6093</v>
      </c>
      <c r="D1467" s="81" t="s">
        <v>905</v>
      </c>
      <c r="E1467" s="82" t="s">
        <v>1226</v>
      </c>
      <c r="F1467" s="82" t="s">
        <v>1105</v>
      </c>
      <c r="G1467" s="83" t="s">
        <v>1121</v>
      </c>
      <c r="H1467" s="84" t="s">
        <v>1133</v>
      </c>
      <c r="I1467" s="85" t="s">
        <v>3480</v>
      </c>
      <c r="J1467" s="85" t="s">
        <v>6094</v>
      </c>
      <c r="K1467" s="3"/>
      <c r="L1467" s="86">
        <v>44029</v>
      </c>
      <c r="M1467" s="87">
        <v>1000</v>
      </c>
      <c r="N1467" s="88">
        <v>1000</v>
      </c>
      <c r="O1467" s="88">
        <v>1000</v>
      </c>
      <c r="P1467" s="89">
        <f t="shared" si="22"/>
        <v>1</v>
      </c>
      <c r="Q1467" s="86">
        <v>44029</v>
      </c>
      <c r="R1467" s="90">
        <v>0</v>
      </c>
      <c r="S1467" s="90">
        <v>0</v>
      </c>
      <c r="T1467" s="3"/>
      <c r="U1467" s="91">
        <v>0</v>
      </c>
      <c r="V1467" s="92">
        <v>1.17277461013146</v>
      </c>
      <c r="W1467" s="91">
        <v>0</v>
      </c>
      <c r="X1467" s="92">
        <v>8.5096158727537806E-3</v>
      </c>
      <c r="Y1467" s="91">
        <v>0</v>
      </c>
      <c r="Z1467" s="92">
        <v>18.1501559088356</v>
      </c>
      <c r="AA1467" s="91">
        <v>0</v>
      </c>
      <c r="AB1467" s="92">
        <v>20.8980283607962</v>
      </c>
      <c r="AC1467" s="91">
        <v>0</v>
      </c>
      <c r="AD1467" s="92">
        <v>25.348195952392398</v>
      </c>
      <c r="AE1467" s="91">
        <v>0</v>
      </c>
      <c r="AF1467" s="93">
        <v>20.8394096946868</v>
      </c>
      <c r="AG1467" s="91">
        <v>0</v>
      </c>
      <c r="AH1467" s="92">
        <v>-0.90622995212470403</v>
      </c>
      <c r="AI1467" s="91">
        <v>0</v>
      </c>
      <c r="AJ1467" s="92">
        <v>14.483375679905301</v>
      </c>
      <c r="AK1467" s="91">
        <v>0</v>
      </c>
      <c r="AL1467" s="91">
        <v>0</v>
      </c>
      <c r="AM1467" s="92">
        <v>19.5745779136778</v>
      </c>
      <c r="AN1467" s="3"/>
      <c r="AO1467" s="94">
        <v>0</v>
      </c>
      <c r="AP1467" s="94">
        <v>0</v>
      </c>
      <c r="AQ1467" s="94">
        <v>0</v>
      </c>
      <c r="AR1467" s="94">
        <v>0</v>
      </c>
      <c r="AS1467" s="95">
        <v>0</v>
      </c>
      <c r="AT1467" s="95">
        <v>0</v>
      </c>
      <c r="AU1467" s="95">
        <v>7</v>
      </c>
      <c r="AV1467" s="96">
        <v>5</v>
      </c>
      <c r="AW1467" s="3"/>
      <c r="AX1467" s="97">
        <v>0</v>
      </c>
      <c r="AY1467" s="98">
        <v>-113.07365610974399</v>
      </c>
      <c r="AZ1467" s="98">
        <v>0.54787164163735702</v>
      </c>
      <c r="BA1467" s="98">
        <v>-15.957369743191499</v>
      </c>
      <c r="BB1467" s="89">
        <v>0</v>
      </c>
      <c r="BC1467" s="99">
        <v>0</v>
      </c>
      <c r="BD1467" s="86">
        <v>43664</v>
      </c>
      <c r="BE1467" s="86"/>
      <c r="BF1467" s="95"/>
      <c r="BG1467" s="86"/>
      <c r="BH1467" s="3"/>
    </row>
    <row r="1468" spans="1:60" x14ac:dyDescent="0.25">
      <c r="A1468" s="3"/>
      <c r="B1468" s="81" t="s">
        <v>2329</v>
      </c>
      <c r="C1468" s="81" t="s">
        <v>6095</v>
      </c>
      <c r="D1468" s="81" t="s">
        <v>905</v>
      </c>
      <c r="E1468" s="82" t="s">
        <v>1194</v>
      </c>
      <c r="F1468" s="82" t="s">
        <v>1105</v>
      </c>
      <c r="G1468" s="83" t="s">
        <v>1121</v>
      </c>
      <c r="H1468" s="84" t="s">
        <v>1133</v>
      </c>
      <c r="I1468" s="85" t="s">
        <v>3480</v>
      </c>
      <c r="J1468" s="85" t="s">
        <v>6096</v>
      </c>
      <c r="K1468" s="3"/>
      <c r="L1468" s="86">
        <v>44029</v>
      </c>
      <c r="M1468" s="87">
        <v>1249.9497999995899</v>
      </c>
      <c r="N1468" s="88">
        <v>1249.9497999995899</v>
      </c>
      <c r="O1468" s="88">
        <v>1317.75310000032</v>
      </c>
      <c r="P1468" s="89">
        <f t="shared" si="22"/>
        <v>0.94854627926831392</v>
      </c>
      <c r="Q1468" s="86">
        <v>43874</v>
      </c>
      <c r="R1468" s="90">
        <v>16722324.981000001</v>
      </c>
      <c r="S1468" s="90">
        <v>12402143.023953101</v>
      </c>
      <c r="T1468" s="3"/>
      <c r="U1468" s="91">
        <v>-5.4890457386136404E-3</v>
      </c>
      <c r="V1468" s="92">
        <v>0.62387003627009097</v>
      </c>
      <c r="W1468" s="91">
        <v>1.8893987729825298E-2</v>
      </c>
      <c r="X1468" s="92">
        <v>1.8979083888552899</v>
      </c>
      <c r="Y1468" s="91">
        <v>-4.75906810088782E-2</v>
      </c>
      <c r="Z1468" s="92">
        <v>13.3910878079478</v>
      </c>
      <c r="AA1468" s="91">
        <v>4.8781543790028102E-2</v>
      </c>
      <c r="AB1468" s="92">
        <v>25.7761827397917</v>
      </c>
      <c r="AC1468" s="91">
        <v>0.10275125432061</v>
      </c>
      <c r="AD1468" s="92">
        <v>35.623321384482601</v>
      </c>
      <c r="AE1468" s="91">
        <v>0.123850513245998</v>
      </c>
      <c r="AF1468" s="93">
        <v>33.224461019271999</v>
      </c>
      <c r="AG1468" s="91">
        <v>3.4509663255448699E-3</v>
      </c>
      <c r="AH1468" s="92">
        <v>-0.56113331957021695</v>
      </c>
      <c r="AI1468" s="91">
        <v>-1.8397539519355601E-2</v>
      </c>
      <c r="AJ1468" s="92">
        <v>12.6436217279697</v>
      </c>
      <c r="AK1468" s="91">
        <v>0.24994979999988601</v>
      </c>
      <c r="AL1468" s="91">
        <v>2.5613605108446801E-2</v>
      </c>
      <c r="AM1468" s="92">
        <v>30.109124633891</v>
      </c>
      <c r="AN1468" s="3"/>
      <c r="AO1468" s="94">
        <v>2.45835751684353E-2</v>
      </c>
      <c r="AP1468" s="94">
        <v>-3.1180346206383502E-2</v>
      </c>
      <c r="AQ1468" s="94">
        <v>5.3980650924131603E-2</v>
      </c>
      <c r="AR1468" s="94">
        <v>-0.102873683793441</v>
      </c>
      <c r="AS1468" s="95">
        <v>8</v>
      </c>
      <c r="AT1468" s="95">
        <v>4</v>
      </c>
      <c r="AU1468" s="95">
        <v>7</v>
      </c>
      <c r="AV1468" s="96">
        <v>5</v>
      </c>
      <c r="AW1468" s="3"/>
      <c r="AX1468" s="97">
        <v>9.7985917001788006E-2</v>
      </c>
      <c r="AY1468" s="98">
        <v>0.309926594182798</v>
      </c>
      <c r="AZ1468" s="98">
        <v>0.79445068272525499</v>
      </c>
      <c r="BA1468" s="98">
        <v>0.40913025970348799</v>
      </c>
      <c r="BB1468" s="89">
        <v>1.0085377855084499E-2</v>
      </c>
      <c r="BC1468" s="99">
        <v>-20.113183569890701</v>
      </c>
      <c r="BD1468" s="86">
        <v>43874</v>
      </c>
      <c r="BE1468" s="86">
        <v>43914</v>
      </c>
      <c r="BF1468" s="95"/>
      <c r="BG1468" s="86"/>
      <c r="BH1468" s="3"/>
    </row>
    <row r="1469" spans="1:60" x14ac:dyDescent="0.25">
      <c r="A1469" s="3"/>
      <c r="B1469" s="81" t="s">
        <v>2330</v>
      </c>
      <c r="C1469" s="81" t="s">
        <v>6097</v>
      </c>
      <c r="D1469" s="81" t="s">
        <v>905</v>
      </c>
      <c r="E1469" s="82" t="s">
        <v>1195</v>
      </c>
      <c r="F1469" s="82" t="s">
        <v>1105</v>
      </c>
      <c r="G1469" s="83" t="s">
        <v>1121</v>
      </c>
      <c r="H1469" s="84" t="s">
        <v>1133</v>
      </c>
      <c r="I1469" s="85" t="s">
        <v>3480</v>
      </c>
      <c r="J1469" s="85" t="s">
        <v>6098</v>
      </c>
      <c r="K1469" s="3"/>
      <c r="L1469" s="86">
        <v>44029</v>
      </c>
      <c r="M1469" s="87">
        <v>1602.9268999993801</v>
      </c>
      <c r="N1469" s="88">
        <v>1602.9268999993801</v>
      </c>
      <c r="O1469" s="88">
        <v>1702.4486999996</v>
      </c>
      <c r="P1469" s="89">
        <f t="shared" si="22"/>
        <v>0.94154196834228054</v>
      </c>
      <c r="Q1469" s="86">
        <v>43874</v>
      </c>
      <c r="R1469" s="90">
        <v>77384524.998999998</v>
      </c>
      <c r="S1469" s="90">
        <v>69817811.339874998</v>
      </c>
      <c r="T1469" s="3"/>
      <c r="U1469" s="91">
        <v>-5.5365539374179198E-3</v>
      </c>
      <c r="V1469" s="92">
        <v>0.61911921638966305</v>
      </c>
      <c r="W1469" s="91">
        <v>1.7433434728445701E-2</v>
      </c>
      <c r="X1469" s="92">
        <v>1.75185308871733</v>
      </c>
      <c r="Y1469" s="91">
        <v>-5.5843206985664397E-2</v>
      </c>
      <c r="Z1469" s="92">
        <v>12.565835210276401</v>
      </c>
      <c r="AA1469" s="91">
        <v>3.0563947351765802E-2</v>
      </c>
      <c r="AB1469" s="92">
        <v>23.9544230959727</v>
      </c>
      <c r="AC1469" s="91">
        <v>6.47970864538365E-2</v>
      </c>
      <c r="AD1469" s="92">
        <v>31.8279045977688</v>
      </c>
      <c r="AE1469" s="91">
        <v>6.6343848442556905E-2</v>
      </c>
      <c r="AF1469" s="93">
        <v>27.473794538935199</v>
      </c>
      <c r="AG1469" s="91">
        <v>2.6355568170402001E-3</v>
      </c>
      <c r="AH1469" s="92">
        <v>-0.64267427042068404</v>
      </c>
      <c r="AI1469" s="91">
        <v>-2.7693734185959301E-2</v>
      </c>
      <c r="AJ1469" s="92">
        <v>11.714002261316599</v>
      </c>
      <c r="AK1469" s="91">
        <v>0.60292689999914695</v>
      </c>
      <c r="AL1469" s="91">
        <v>4.0973000124722603E-2</v>
      </c>
      <c r="AM1469" s="92">
        <v>-3.7025353816570701</v>
      </c>
      <c r="AN1469" s="3"/>
      <c r="AO1469" s="94">
        <v>2.4534689775464399E-2</v>
      </c>
      <c r="AP1469" s="94">
        <v>-3.12267165199955E-2</v>
      </c>
      <c r="AQ1469" s="94">
        <v>5.2469814165306203E-2</v>
      </c>
      <c r="AR1469" s="94">
        <v>-0.104202520446997</v>
      </c>
      <c r="AS1469" s="95">
        <v>8</v>
      </c>
      <c r="AT1469" s="95">
        <v>4</v>
      </c>
      <c r="AU1469" s="95">
        <v>7</v>
      </c>
      <c r="AV1469" s="96">
        <v>5</v>
      </c>
      <c r="AW1469" s="3"/>
      <c r="AX1469" s="97">
        <v>9.7955725519859704E-2</v>
      </c>
      <c r="AY1469" s="98">
        <v>0.137446160739501</v>
      </c>
      <c r="AZ1469" s="98">
        <v>0.72917006873285595</v>
      </c>
      <c r="BA1469" s="98">
        <v>0.18045746492043699</v>
      </c>
      <c r="BB1469" s="89">
        <v>1.00816822135494E-2</v>
      </c>
      <c r="BC1469" s="99">
        <v>-20.265844133799</v>
      </c>
      <c r="BD1469" s="86">
        <v>43874</v>
      </c>
      <c r="BE1469" s="86">
        <v>43914</v>
      </c>
      <c r="BF1469" s="95"/>
      <c r="BG1469" s="86"/>
      <c r="BH1469" s="3"/>
    </row>
    <row r="1470" spans="1:60" x14ac:dyDescent="0.25">
      <c r="A1470" s="3"/>
      <c r="B1470" s="81" t="s">
        <v>2331</v>
      </c>
      <c r="C1470" s="81" t="s">
        <v>6099</v>
      </c>
      <c r="D1470" s="81" t="s">
        <v>905</v>
      </c>
      <c r="E1470" s="82" t="s">
        <v>1196</v>
      </c>
      <c r="F1470" s="82" t="s">
        <v>1105</v>
      </c>
      <c r="G1470" s="83" t="s">
        <v>1121</v>
      </c>
      <c r="H1470" s="84" t="s">
        <v>1133</v>
      </c>
      <c r="I1470" s="85" t="s">
        <v>3480</v>
      </c>
      <c r="J1470" s="85" t="s">
        <v>6100</v>
      </c>
      <c r="K1470" s="3"/>
      <c r="L1470" s="86">
        <v>44029</v>
      </c>
      <c r="M1470" s="87">
        <v>1185.78810000047</v>
      </c>
      <c r="N1470" s="88">
        <v>1185.78810000047</v>
      </c>
      <c r="O1470" s="88">
        <v>1185.78810000047</v>
      </c>
      <c r="P1470" s="89">
        <f t="shared" si="22"/>
        <v>1</v>
      </c>
      <c r="Q1470" s="86">
        <v>44029</v>
      </c>
      <c r="R1470" s="90">
        <v>0</v>
      </c>
      <c r="S1470" s="90">
        <v>0</v>
      </c>
      <c r="T1470" s="3"/>
      <c r="U1470" s="91">
        <v>0</v>
      </c>
      <c r="V1470" s="92">
        <v>1.17277461013146</v>
      </c>
      <c r="W1470" s="91">
        <v>0</v>
      </c>
      <c r="X1470" s="92">
        <v>8.5096158727537806E-3</v>
      </c>
      <c r="Y1470" s="91">
        <v>0</v>
      </c>
      <c r="Z1470" s="92">
        <v>18.1501559088356</v>
      </c>
      <c r="AA1470" s="91">
        <v>0</v>
      </c>
      <c r="AB1470" s="92">
        <v>20.8980283607962</v>
      </c>
      <c r="AC1470" s="91">
        <v>0</v>
      </c>
      <c r="AD1470" s="92">
        <v>25.348195952392398</v>
      </c>
      <c r="AE1470" s="91">
        <v>0</v>
      </c>
      <c r="AF1470" s="93">
        <v>20.8394096946868</v>
      </c>
      <c r="AG1470" s="91">
        <v>0</v>
      </c>
      <c r="AH1470" s="92">
        <v>-0.90622995212470403</v>
      </c>
      <c r="AI1470" s="91">
        <v>0</v>
      </c>
      <c r="AJ1470" s="92">
        <v>14.483375679905301</v>
      </c>
      <c r="AK1470" s="91">
        <v>0.185788099999772</v>
      </c>
      <c r="AL1470" s="91">
        <v>1.9505252073940899E-2</v>
      </c>
      <c r="AM1470" s="92">
        <v>23.692954633879701</v>
      </c>
      <c r="AN1470" s="3"/>
      <c r="AO1470" s="94">
        <v>0</v>
      </c>
      <c r="AP1470" s="94">
        <v>0</v>
      </c>
      <c r="AQ1470" s="94">
        <v>0</v>
      </c>
      <c r="AR1470" s="94">
        <v>0</v>
      </c>
      <c r="AS1470" s="95">
        <v>0</v>
      </c>
      <c r="AT1470" s="95">
        <v>0</v>
      </c>
      <c r="AU1470" s="95">
        <v>7</v>
      </c>
      <c r="AV1470" s="96">
        <v>5</v>
      </c>
      <c r="AW1470" s="3"/>
      <c r="AX1470" s="97">
        <v>0</v>
      </c>
      <c r="AY1470" s="98">
        <v>-113.07365610974399</v>
      </c>
      <c r="AZ1470" s="98">
        <v>0.54787164163735702</v>
      </c>
      <c r="BA1470" s="98">
        <v>-15.957369743191499</v>
      </c>
      <c r="BB1470" s="89">
        <v>0</v>
      </c>
      <c r="BC1470" s="99">
        <v>0</v>
      </c>
      <c r="BD1470" s="86">
        <v>43664</v>
      </c>
      <c r="BE1470" s="86"/>
      <c r="BF1470" s="95"/>
      <c r="BG1470" s="86"/>
      <c r="BH1470" s="3"/>
    </row>
    <row r="1471" spans="1:60" x14ac:dyDescent="0.25">
      <c r="A1471" s="3"/>
      <c r="B1471" s="81" t="s">
        <v>2332</v>
      </c>
      <c r="C1471" s="81" t="s">
        <v>6101</v>
      </c>
      <c r="D1471" s="81" t="s">
        <v>906</v>
      </c>
      <c r="E1471" s="82" t="s">
        <v>1227</v>
      </c>
      <c r="F1471" s="82" t="s">
        <v>1105</v>
      </c>
      <c r="G1471" s="83" t="s">
        <v>1121</v>
      </c>
      <c r="H1471" s="84" t="s">
        <v>1134</v>
      </c>
      <c r="I1471" s="85" t="s">
        <v>3480</v>
      </c>
      <c r="J1471" s="85" t="s">
        <v>6102</v>
      </c>
      <c r="K1471" s="3"/>
      <c r="L1471" s="86">
        <v>44029</v>
      </c>
      <c r="M1471" s="87">
        <v>1917.98570000008</v>
      </c>
      <c r="N1471" s="88">
        <v>1917.98570000008</v>
      </c>
      <c r="O1471" s="88">
        <v>2087.9461000002898</v>
      </c>
      <c r="P1471" s="89">
        <f t="shared" si="22"/>
        <v>0.91859923970250656</v>
      </c>
      <c r="Q1471" s="86">
        <v>43881</v>
      </c>
      <c r="R1471" s="90">
        <v>4917481.1670000004</v>
      </c>
      <c r="S1471" s="90">
        <v>2627778.2751953099</v>
      </c>
      <c r="T1471" s="3"/>
      <c r="U1471" s="91">
        <v>-6.0003716898791E-3</v>
      </c>
      <c r="V1471" s="92">
        <v>0.57273744114354497</v>
      </c>
      <c r="W1471" s="91">
        <v>2.6676003528336899E-2</v>
      </c>
      <c r="X1471" s="92">
        <v>2.6761099687064398</v>
      </c>
      <c r="Y1471" s="91">
        <v>-7.3439277017314494E-2</v>
      </c>
      <c r="Z1471" s="92">
        <v>10.8062282071041</v>
      </c>
      <c r="AA1471" s="91">
        <v>6.36064112313761E-2</v>
      </c>
      <c r="AB1471" s="92">
        <v>27.258669483940999</v>
      </c>
      <c r="AC1471" s="91">
        <v>9.8050956470688094E-2</v>
      </c>
      <c r="AD1471" s="92">
        <v>35.1532915994758</v>
      </c>
      <c r="AE1471" s="91">
        <v>0.12464877918319001</v>
      </c>
      <c r="AF1471" s="93">
        <v>33.3042876130203</v>
      </c>
      <c r="AG1471" s="91">
        <v>6.8780573383264701E-3</v>
      </c>
      <c r="AH1471" s="92">
        <v>-0.21842421829205699</v>
      </c>
      <c r="AI1471" s="91">
        <v>-3.1185404512143602E-2</v>
      </c>
      <c r="AJ1471" s="92">
        <v>11.364835228698199</v>
      </c>
      <c r="AK1471" s="91">
        <v>0.91798569999984503</v>
      </c>
      <c r="AL1471" s="91">
        <v>5.7012390840100097E-2</v>
      </c>
      <c r="AM1471" s="92">
        <v>28.369104646670198</v>
      </c>
      <c r="AN1471" s="3"/>
      <c r="AO1471" s="94">
        <v>3.9078162020814503E-2</v>
      </c>
      <c r="AP1471" s="94">
        <v>-4.8071262287558099E-2</v>
      </c>
      <c r="AQ1471" s="94">
        <v>7.1111478848251905E-2</v>
      </c>
      <c r="AR1471" s="94">
        <v>-0.13892554288220699</v>
      </c>
      <c r="AS1471" s="95">
        <v>7</v>
      </c>
      <c r="AT1471" s="95">
        <v>5</v>
      </c>
      <c r="AU1471" s="95">
        <v>7</v>
      </c>
      <c r="AV1471" s="96">
        <v>5</v>
      </c>
      <c r="AW1471" s="3"/>
      <c r="AX1471" s="97">
        <v>0.148336406075396</v>
      </c>
      <c r="AY1471" s="98">
        <v>0.356707231218024</v>
      </c>
      <c r="AZ1471" s="98">
        <v>0.88781944357106102</v>
      </c>
      <c r="BA1471" s="98">
        <v>0.48069899658912602</v>
      </c>
      <c r="BB1471" s="89">
        <v>1.52545508778712E-2</v>
      </c>
      <c r="BC1471" s="99">
        <v>-26.854840745189001</v>
      </c>
      <c r="BD1471" s="86">
        <v>43881</v>
      </c>
      <c r="BE1471" s="86">
        <v>43914</v>
      </c>
      <c r="BF1471" s="95"/>
      <c r="BG1471" s="86"/>
      <c r="BH1471" s="3"/>
    </row>
    <row r="1472" spans="1:60" x14ac:dyDescent="0.25">
      <c r="A1472" s="3"/>
      <c r="B1472" s="81" t="s">
        <v>2333</v>
      </c>
      <c r="C1472" s="81" t="s">
        <v>6103</v>
      </c>
      <c r="D1472" s="81" t="s">
        <v>906</v>
      </c>
      <c r="E1472" s="82" t="s">
        <v>1170</v>
      </c>
      <c r="F1472" s="82" t="s">
        <v>1105</v>
      </c>
      <c r="G1472" s="83" t="s">
        <v>1121</v>
      </c>
      <c r="H1472" s="84" t="s">
        <v>1134</v>
      </c>
      <c r="I1472" s="85" t="s">
        <v>3480</v>
      </c>
      <c r="J1472" s="85" t="s">
        <v>6104</v>
      </c>
      <c r="K1472" s="3"/>
      <c r="L1472" s="86">
        <v>44029</v>
      </c>
      <c r="M1472" s="87">
        <v>2271.45050000027</v>
      </c>
      <c r="N1472" s="88">
        <v>2271.45050000027</v>
      </c>
      <c r="O1472" s="88">
        <v>2464.7461000010398</v>
      </c>
      <c r="P1472" s="89">
        <f t="shared" si="22"/>
        <v>0.92157585724521962</v>
      </c>
      <c r="Q1472" s="86">
        <v>43881</v>
      </c>
      <c r="R1472" s="90">
        <v>8755120.3859999999</v>
      </c>
      <c r="S1472" s="90">
        <v>7881868.8385078097</v>
      </c>
      <c r="T1472" s="3"/>
      <c r="U1472" s="91">
        <v>-5.9786120800708904E-3</v>
      </c>
      <c r="V1472" s="92">
        <v>0.57491340212436604</v>
      </c>
      <c r="W1472" s="91">
        <v>2.7349531512300001E-2</v>
      </c>
      <c r="X1472" s="92">
        <v>2.74346276710276</v>
      </c>
      <c r="Y1472" s="91">
        <v>-6.9745769472356195E-2</v>
      </c>
      <c r="Z1472" s="92">
        <v>11.175578961599999</v>
      </c>
      <c r="AA1472" s="91">
        <v>7.21604993414076E-2</v>
      </c>
      <c r="AB1472" s="92">
        <v>28.114078294951501</v>
      </c>
      <c r="AC1472" s="91">
        <v>0.115773052071745</v>
      </c>
      <c r="AD1472" s="92">
        <v>36.925501159566899</v>
      </c>
      <c r="AE1472" s="91">
        <v>0.15197956648451499</v>
      </c>
      <c r="AF1472" s="93">
        <v>36.037366343138302</v>
      </c>
      <c r="AG1472" s="91">
        <v>7.2523304770584201E-3</v>
      </c>
      <c r="AH1472" s="92">
        <v>-0.18099690441886199</v>
      </c>
      <c r="AI1472" s="91">
        <v>-2.6961944922732101E-2</v>
      </c>
      <c r="AJ1472" s="92">
        <v>11.787181187639399</v>
      </c>
      <c r="AK1472" s="91">
        <v>1.2714505000005001</v>
      </c>
      <c r="AL1472" s="91">
        <v>7.2343509824349894E-2</v>
      </c>
      <c r="AM1472" s="92">
        <v>63.715584646735799</v>
      </c>
      <c r="AN1472" s="3"/>
      <c r="AO1472" s="94">
        <v>3.9100883001083303E-2</v>
      </c>
      <c r="AP1472" s="94">
        <v>-4.8050462758546901E-2</v>
      </c>
      <c r="AQ1472" s="94">
        <v>7.1814096974776503E-2</v>
      </c>
      <c r="AR1472" s="94">
        <v>-0.13834181610305701</v>
      </c>
      <c r="AS1472" s="95">
        <v>7</v>
      </c>
      <c r="AT1472" s="95">
        <v>5</v>
      </c>
      <c r="AU1472" s="95">
        <v>7</v>
      </c>
      <c r="AV1472" s="96">
        <v>5</v>
      </c>
      <c r="AW1472" s="3"/>
      <c r="AX1472" s="97">
        <v>0.14834978185608599</v>
      </c>
      <c r="AY1472" s="98">
        <v>0.41060659678441902</v>
      </c>
      <c r="AZ1472" s="98">
        <v>0.91900717696717005</v>
      </c>
      <c r="BA1472" s="98">
        <v>0.55432809726516996</v>
      </c>
      <c r="BB1472" s="89">
        <v>1.52563578654008E-2</v>
      </c>
      <c r="BC1472" s="99">
        <v>-26.802058840869002</v>
      </c>
      <c r="BD1472" s="86">
        <v>43881</v>
      </c>
      <c r="BE1472" s="86">
        <v>43914</v>
      </c>
      <c r="BF1472" s="95"/>
      <c r="BG1472" s="86"/>
      <c r="BH1472" s="3"/>
    </row>
    <row r="1473" spans="1:60" x14ac:dyDescent="0.25">
      <c r="A1473" s="3"/>
      <c r="B1473" s="81" t="s">
        <v>2334</v>
      </c>
      <c r="C1473" s="81" t="s">
        <v>6105</v>
      </c>
      <c r="D1473" s="81" t="s">
        <v>906</v>
      </c>
      <c r="E1473" s="82" t="s">
        <v>1226</v>
      </c>
      <c r="F1473" s="82" t="s">
        <v>1105</v>
      </c>
      <c r="G1473" s="83" t="s">
        <v>1121</v>
      </c>
      <c r="H1473" s="84" t="s">
        <v>1134</v>
      </c>
      <c r="I1473" s="85" t="s">
        <v>3480</v>
      </c>
      <c r="J1473" s="85" t="s">
        <v>6106</v>
      </c>
      <c r="K1473" s="3"/>
      <c r="L1473" s="86">
        <v>44029</v>
      </c>
      <c r="M1473" s="87">
        <v>1000</v>
      </c>
      <c r="N1473" s="88">
        <v>1000</v>
      </c>
      <c r="O1473" s="88">
        <v>1000</v>
      </c>
      <c r="P1473" s="89">
        <f t="shared" si="22"/>
        <v>1</v>
      </c>
      <c r="Q1473" s="86">
        <v>44029</v>
      </c>
      <c r="R1473" s="90">
        <v>0</v>
      </c>
      <c r="S1473" s="90">
        <v>0</v>
      </c>
      <c r="T1473" s="3"/>
      <c r="U1473" s="91">
        <v>0</v>
      </c>
      <c r="V1473" s="92">
        <v>1.17277461013146</v>
      </c>
      <c r="W1473" s="91">
        <v>0</v>
      </c>
      <c r="X1473" s="92">
        <v>8.5096158727537806E-3</v>
      </c>
      <c r="Y1473" s="91">
        <v>0</v>
      </c>
      <c r="Z1473" s="92">
        <v>18.1501559088356</v>
      </c>
      <c r="AA1473" s="91">
        <v>0</v>
      </c>
      <c r="AB1473" s="92">
        <v>20.8980283607962</v>
      </c>
      <c r="AC1473" s="91">
        <v>0</v>
      </c>
      <c r="AD1473" s="92">
        <v>25.348195952392398</v>
      </c>
      <c r="AE1473" s="91">
        <v>0</v>
      </c>
      <c r="AF1473" s="93">
        <v>20.8394096946868</v>
      </c>
      <c r="AG1473" s="91">
        <v>0</v>
      </c>
      <c r="AH1473" s="92">
        <v>-0.90622995212470403</v>
      </c>
      <c r="AI1473" s="91">
        <v>0</v>
      </c>
      <c r="AJ1473" s="92">
        <v>14.483375679905301</v>
      </c>
      <c r="AK1473" s="91">
        <v>0</v>
      </c>
      <c r="AL1473" s="91">
        <v>0</v>
      </c>
      <c r="AM1473" s="92">
        <v>19.5745779136778</v>
      </c>
      <c r="AN1473" s="3"/>
      <c r="AO1473" s="94">
        <v>0</v>
      </c>
      <c r="AP1473" s="94">
        <v>0</v>
      </c>
      <c r="AQ1473" s="94">
        <v>0</v>
      </c>
      <c r="AR1473" s="94">
        <v>0</v>
      </c>
      <c r="AS1473" s="95">
        <v>0</v>
      </c>
      <c r="AT1473" s="95">
        <v>0</v>
      </c>
      <c r="AU1473" s="95">
        <v>7</v>
      </c>
      <c r="AV1473" s="96">
        <v>5</v>
      </c>
      <c r="AW1473" s="3"/>
      <c r="AX1473" s="97">
        <v>0</v>
      </c>
      <c r="AY1473" s="98">
        <v>-113.07365610974399</v>
      </c>
      <c r="AZ1473" s="98">
        <v>0.54787164163735702</v>
      </c>
      <c r="BA1473" s="98">
        <v>-15.957369743191499</v>
      </c>
      <c r="BB1473" s="89">
        <v>0</v>
      </c>
      <c r="BC1473" s="99">
        <v>0</v>
      </c>
      <c r="BD1473" s="86">
        <v>43664</v>
      </c>
      <c r="BE1473" s="86"/>
      <c r="BF1473" s="95"/>
      <c r="BG1473" s="86"/>
      <c r="BH1473" s="3"/>
    </row>
    <row r="1474" spans="1:60" x14ac:dyDescent="0.25">
      <c r="A1474" s="3"/>
      <c r="B1474" s="81" t="s">
        <v>2335</v>
      </c>
      <c r="C1474" s="81" t="s">
        <v>6107</v>
      </c>
      <c r="D1474" s="81" t="s">
        <v>906</v>
      </c>
      <c r="E1474" s="82" t="s">
        <v>1194</v>
      </c>
      <c r="F1474" s="82" t="s">
        <v>1105</v>
      </c>
      <c r="G1474" s="83" t="s">
        <v>1121</v>
      </c>
      <c r="H1474" s="84" t="s">
        <v>1134</v>
      </c>
      <c r="I1474" s="85" t="s">
        <v>3480</v>
      </c>
      <c r="J1474" s="85" t="s">
        <v>6108</v>
      </c>
      <c r="K1474" s="3"/>
      <c r="L1474" s="86">
        <v>44029</v>
      </c>
      <c r="M1474" s="87">
        <v>1645.4321999996901</v>
      </c>
      <c r="N1474" s="88">
        <v>1645.4321999996901</v>
      </c>
      <c r="O1474" s="88">
        <v>1787.6223000008599</v>
      </c>
      <c r="P1474" s="89">
        <f t="shared" si="22"/>
        <v>0.92045853310226577</v>
      </c>
      <c r="Q1474" s="86">
        <v>43881</v>
      </c>
      <c r="R1474" s="90">
        <v>4520083.0559999999</v>
      </c>
      <c r="S1474" s="90">
        <v>3910433.92984766</v>
      </c>
      <c r="T1474" s="3"/>
      <c r="U1474" s="91">
        <v>-5.9867376066904399E-3</v>
      </c>
      <c r="V1474" s="92">
        <v>0.57410084946241102</v>
      </c>
      <c r="W1474" s="91">
        <v>2.7096874551716599E-2</v>
      </c>
      <c r="X1474" s="92">
        <v>2.7181970710444099</v>
      </c>
      <c r="Y1474" s="91">
        <v>-7.11325570764893E-2</v>
      </c>
      <c r="Z1474" s="92">
        <v>11.0369002011867</v>
      </c>
      <c r="AA1474" s="91">
        <v>6.8944742082749103E-2</v>
      </c>
      <c r="AB1474" s="92">
        <v>27.792502569063799</v>
      </c>
      <c r="AC1474" s="91">
        <v>0.10909405626443899</v>
      </c>
      <c r="AD1474" s="92">
        <v>36.257601578836301</v>
      </c>
      <c r="AE1474" s="91">
        <v>0.14165366136148799</v>
      </c>
      <c r="AF1474" s="93">
        <v>35.004775830835598</v>
      </c>
      <c r="AG1474" s="91">
        <v>7.1119539661594899E-3</v>
      </c>
      <c r="AH1474" s="92">
        <v>-0.19503455550875501</v>
      </c>
      <c r="AI1474" s="91">
        <v>-2.8547876940137901E-2</v>
      </c>
      <c r="AJ1474" s="92">
        <v>11.6285879858915</v>
      </c>
      <c r="AK1474" s="91">
        <v>0.645432199998759</v>
      </c>
      <c r="AL1474" s="91">
        <v>5.8077721001609503E-2</v>
      </c>
      <c r="AM1474" s="92">
        <v>69.657364633749197</v>
      </c>
      <c r="AN1474" s="3"/>
      <c r="AO1474" s="94">
        <v>3.9092341787181802E-2</v>
      </c>
      <c r="AP1474" s="94">
        <v>-4.8058239509409802E-2</v>
      </c>
      <c r="AQ1474" s="94">
        <v>7.1550601605849806E-2</v>
      </c>
      <c r="AR1474" s="94">
        <v>-0.13856074669092799</v>
      </c>
      <c r="AS1474" s="95">
        <v>7</v>
      </c>
      <c r="AT1474" s="95">
        <v>5</v>
      </c>
      <c r="AU1474" s="95">
        <v>7</v>
      </c>
      <c r="AV1474" s="96">
        <v>5</v>
      </c>
      <c r="AW1474" s="3"/>
      <c r="AX1474" s="97">
        <v>0.14834468867804401</v>
      </c>
      <c r="AY1474" s="98">
        <v>0.39034717391541601</v>
      </c>
      <c r="AZ1474" s="98">
        <v>0.90728447909168597</v>
      </c>
      <c r="BA1474" s="98">
        <v>0.52662282815799699</v>
      </c>
      <c r="BB1474" s="89">
        <v>1.52556722999361E-2</v>
      </c>
      <c r="BC1474" s="99">
        <v>-26.8218571674952</v>
      </c>
      <c r="BD1474" s="86">
        <v>43881</v>
      </c>
      <c r="BE1474" s="86">
        <v>43914</v>
      </c>
      <c r="BF1474" s="95"/>
      <c r="BG1474" s="86"/>
      <c r="BH1474" s="3"/>
    </row>
    <row r="1475" spans="1:60" x14ac:dyDescent="0.25">
      <c r="A1475" s="3"/>
      <c r="B1475" s="81" t="s">
        <v>2336</v>
      </c>
      <c r="C1475" s="81" t="s">
        <v>6109</v>
      </c>
      <c r="D1475" s="81" t="s">
        <v>906</v>
      </c>
      <c r="E1475" s="82" t="s">
        <v>1195</v>
      </c>
      <c r="F1475" s="82" t="s">
        <v>1105</v>
      </c>
      <c r="G1475" s="83" t="s">
        <v>1121</v>
      </c>
      <c r="H1475" s="84" t="s">
        <v>1134</v>
      </c>
      <c r="I1475" s="85" t="s">
        <v>3480</v>
      </c>
      <c r="J1475" s="85" t="s">
        <v>6110</v>
      </c>
      <c r="K1475" s="3"/>
      <c r="L1475" s="86">
        <v>44029</v>
      </c>
      <c r="M1475" s="87">
        <v>1645.61910000071</v>
      </c>
      <c r="N1475" s="88">
        <v>1645.61910000071</v>
      </c>
      <c r="O1475" s="88">
        <v>1806.31689999998</v>
      </c>
      <c r="P1475" s="89">
        <f t="shared" si="22"/>
        <v>0.91103565492894856</v>
      </c>
      <c r="Q1475" s="86">
        <v>43874</v>
      </c>
      <c r="R1475" s="90">
        <v>22264219.252</v>
      </c>
      <c r="S1475" s="90">
        <v>17543193.668499999</v>
      </c>
      <c r="T1475" s="3"/>
      <c r="U1475" s="91">
        <v>-6.0546850809259896E-3</v>
      </c>
      <c r="V1475" s="92">
        <v>0.56730610203885601</v>
      </c>
      <c r="W1475" s="91">
        <v>2.49941575511912E-2</v>
      </c>
      <c r="X1475" s="92">
        <v>2.5079253709918699</v>
      </c>
      <c r="Y1475" s="91">
        <v>-8.2609355167805903E-2</v>
      </c>
      <c r="Z1475" s="92">
        <v>9.8892203920549893</v>
      </c>
      <c r="AA1475" s="91">
        <v>4.2517772833889501E-2</v>
      </c>
      <c r="AB1475" s="92">
        <v>25.1498056441778</v>
      </c>
      <c r="AC1475" s="91">
        <v>5.49659335738397E-2</v>
      </c>
      <c r="AD1475" s="92">
        <v>30.844789309776399</v>
      </c>
      <c r="AE1475" s="91">
        <v>5.9122633663719198E-2</v>
      </c>
      <c r="AF1475" s="93">
        <v>26.751673061051399</v>
      </c>
      <c r="AG1475" s="91">
        <v>5.9431010558910202E-3</v>
      </c>
      <c r="AH1475" s="92">
        <v>-0.31191984653560201</v>
      </c>
      <c r="AI1475" s="91">
        <v>-4.1664402758251499E-2</v>
      </c>
      <c r="AJ1475" s="92">
        <v>10.316935404087401</v>
      </c>
      <c r="AK1475" s="91">
        <v>0.64561910000164102</v>
      </c>
      <c r="AL1475" s="91">
        <v>4.3319262815202798E-2</v>
      </c>
      <c r="AM1475" s="92">
        <v>1.13244464684976</v>
      </c>
      <c r="AN1475" s="3"/>
      <c r="AO1475" s="94">
        <v>3.9021379696350798E-2</v>
      </c>
      <c r="AP1475" s="94">
        <v>-4.8123239703272702E-2</v>
      </c>
      <c r="AQ1475" s="94">
        <v>6.9356828762465697E-2</v>
      </c>
      <c r="AR1475" s="94">
        <v>-0.14038303492823601</v>
      </c>
      <c r="AS1475" s="95">
        <v>7</v>
      </c>
      <c r="AT1475" s="95">
        <v>5</v>
      </c>
      <c r="AU1475" s="95">
        <v>7</v>
      </c>
      <c r="AV1475" s="96">
        <v>5</v>
      </c>
      <c r="AW1475" s="3"/>
      <c r="AX1475" s="97">
        <v>0.14830519225593899</v>
      </c>
      <c r="AY1475" s="98">
        <v>0.22371316743306099</v>
      </c>
      <c r="AZ1475" s="98">
        <v>0.81086871682782702</v>
      </c>
      <c r="BA1475" s="98">
        <v>0.30012524456606099</v>
      </c>
      <c r="BB1475" s="89">
        <v>1.52502655434182E-2</v>
      </c>
      <c r="BC1475" s="99">
        <v>-26.9997639949434</v>
      </c>
      <c r="BD1475" s="86">
        <v>43874</v>
      </c>
      <c r="BE1475" s="86">
        <v>43914</v>
      </c>
      <c r="BF1475" s="95"/>
      <c r="BG1475" s="86"/>
      <c r="BH1475" s="3"/>
    </row>
    <row r="1476" spans="1:60" x14ac:dyDescent="0.25">
      <c r="A1476" s="3"/>
      <c r="B1476" s="81" t="s">
        <v>2337</v>
      </c>
      <c r="C1476" s="81" t="s">
        <v>6111</v>
      </c>
      <c r="D1476" s="81" t="s">
        <v>906</v>
      </c>
      <c r="E1476" s="82" t="s">
        <v>1196</v>
      </c>
      <c r="F1476" s="82" t="s">
        <v>1105</v>
      </c>
      <c r="G1476" s="83" t="s">
        <v>1121</v>
      </c>
      <c r="H1476" s="84" t="s">
        <v>1134</v>
      </c>
      <c r="I1476" s="85" t="s">
        <v>3480</v>
      </c>
      <c r="J1476" s="85" t="s">
        <v>6112</v>
      </c>
      <c r="K1476" s="3"/>
      <c r="L1476" s="86">
        <v>44029</v>
      </c>
      <c r="M1476" s="87">
        <v>1219.6999999992499</v>
      </c>
      <c r="N1476" s="88">
        <v>1219.6999999992499</v>
      </c>
      <c r="O1476" s="88">
        <v>1219.6999999992499</v>
      </c>
      <c r="P1476" s="89">
        <f t="shared" si="22"/>
        <v>1</v>
      </c>
      <c r="Q1476" s="86">
        <v>44029</v>
      </c>
      <c r="R1476" s="90">
        <v>0</v>
      </c>
      <c r="S1476" s="90">
        <v>0</v>
      </c>
      <c r="T1476" s="3"/>
      <c r="U1476" s="91">
        <v>0</v>
      </c>
      <c r="V1476" s="92">
        <v>1.17277461013146</v>
      </c>
      <c r="W1476" s="91">
        <v>0</v>
      </c>
      <c r="X1476" s="92">
        <v>8.5096158727537806E-3</v>
      </c>
      <c r="Y1476" s="91">
        <v>0</v>
      </c>
      <c r="Z1476" s="92">
        <v>18.1501559088356</v>
      </c>
      <c r="AA1476" s="91">
        <v>0</v>
      </c>
      <c r="AB1476" s="92">
        <v>20.8980283607962</v>
      </c>
      <c r="AC1476" s="91">
        <v>0</v>
      </c>
      <c r="AD1476" s="92">
        <v>25.348195952392398</v>
      </c>
      <c r="AE1476" s="91">
        <v>0</v>
      </c>
      <c r="AF1476" s="93">
        <v>20.8394096946868</v>
      </c>
      <c r="AG1476" s="91">
        <v>0</v>
      </c>
      <c r="AH1476" s="92">
        <v>-0.90622995212470403</v>
      </c>
      <c r="AI1476" s="91">
        <v>0</v>
      </c>
      <c r="AJ1476" s="92">
        <v>14.483375679905301</v>
      </c>
      <c r="AK1476" s="91">
        <v>0.21969999999972101</v>
      </c>
      <c r="AL1476" s="91">
        <v>2.2769269822674701E-2</v>
      </c>
      <c r="AM1476" s="92">
        <v>27.084144633874502</v>
      </c>
      <c r="AN1476" s="3"/>
      <c r="AO1476" s="94">
        <v>0</v>
      </c>
      <c r="AP1476" s="94">
        <v>0</v>
      </c>
      <c r="AQ1476" s="94">
        <v>0</v>
      </c>
      <c r="AR1476" s="94">
        <v>0</v>
      </c>
      <c r="AS1476" s="95">
        <v>0</v>
      </c>
      <c r="AT1476" s="95">
        <v>0</v>
      </c>
      <c r="AU1476" s="95">
        <v>7</v>
      </c>
      <c r="AV1476" s="96">
        <v>5</v>
      </c>
      <c r="AW1476" s="3"/>
      <c r="AX1476" s="97">
        <v>0</v>
      </c>
      <c r="AY1476" s="98">
        <v>-113.07365610974399</v>
      </c>
      <c r="AZ1476" s="98">
        <v>0.54787164163735702</v>
      </c>
      <c r="BA1476" s="98">
        <v>-15.957369743191499</v>
      </c>
      <c r="BB1476" s="89">
        <v>0</v>
      </c>
      <c r="BC1476" s="99">
        <v>0</v>
      </c>
      <c r="BD1476" s="86">
        <v>43664</v>
      </c>
      <c r="BE1476" s="86"/>
      <c r="BF1476" s="95"/>
      <c r="BG1476" s="86"/>
      <c r="BH1476" s="3"/>
    </row>
    <row r="1477" spans="1:60" x14ac:dyDescent="0.25">
      <c r="A1477" s="3"/>
      <c r="B1477" s="81" t="s">
        <v>2338</v>
      </c>
      <c r="C1477" s="81" t="s">
        <v>6113</v>
      </c>
      <c r="D1477" s="81" t="s">
        <v>907</v>
      </c>
      <c r="E1477" s="82" t="s">
        <v>1170</v>
      </c>
      <c r="F1477" s="82" t="s">
        <v>1104</v>
      </c>
      <c r="G1477" s="83" t="s">
        <v>1122</v>
      </c>
      <c r="H1477" s="84" t="s">
        <v>1134</v>
      </c>
      <c r="I1477" s="85" t="s">
        <v>3480</v>
      </c>
      <c r="J1477" s="85" t="s">
        <v>6114</v>
      </c>
      <c r="K1477" s="3"/>
      <c r="L1477" s="86">
        <v>44029</v>
      </c>
      <c r="M1477" s="87">
        <v>1705.97470000014</v>
      </c>
      <c r="N1477" s="88">
        <v>1705.97470000014</v>
      </c>
      <c r="O1477" s="88">
        <v>1867.9744000006499</v>
      </c>
      <c r="P1477" s="89">
        <f t="shared" si="22"/>
        <v>0.91327520334301504</v>
      </c>
      <c r="Q1477" s="86">
        <v>43874</v>
      </c>
      <c r="R1477" s="90">
        <v>369647.72600000002</v>
      </c>
      <c r="S1477" s="90">
        <v>392862.62182421901</v>
      </c>
      <c r="T1477" s="3"/>
      <c r="U1477" s="91">
        <v>-4.6192536328817403E-3</v>
      </c>
      <c r="V1477" s="92">
        <v>0.71084924684328099</v>
      </c>
      <c r="W1477" s="91">
        <v>1.6473066192702401E-2</v>
      </c>
      <c r="X1477" s="92">
        <v>1.6558162351429899</v>
      </c>
      <c r="Y1477" s="91">
        <v>-7.8465604109660497E-2</v>
      </c>
      <c r="Z1477" s="92">
        <v>10.3035954978695</v>
      </c>
      <c r="AA1477" s="91">
        <v>5.7822974233204101E-2</v>
      </c>
      <c r="AB1477" s="92">
        <v>26.6803257841093</v>
      </c>
      <c r="AC1477" s="91">
        <v>9.4501396215491695E-2</v>
      </c>
      <c r="AD1477" s="92">
        <v>34.798335573926998</v>
      </c>
      <c r="AE1477" s="91">
        <v>0.14316535790392701</v>
      </c>
      <c r="AF1477" s="93">
        <v>35.155945485108496</v>
      </c>
      <c r="AG1477" s="91">
        <v>1.5401991095132001E-3</v>
      </c>
      <c r="AH1477" s="92">
        <v>-0.75221004117338497</v>
      </c>
      <c r="AI1477" s="91">
        <v>-3.9617491875105798E-2</v>
      </c>
      <c r="AJ1477" s="92">
        <v>10.5216264923947</v>
      </c>
      <c r="AK1477" s="91">
        <v>0.66665139368735304</v>
      </c>
      <c r="AL1477" s="91">
        <v>7.2140148871767507E-2</v>
      </c>
      <c r="AM1477" s="92">
        <v>66.138903594808696</v>
      </c>
      <c r="AN1477" s="3"/>
      <c r="AO1477" s="94">
        <v>3.5030276676479802E-2</v>
      </c>
      <c r="AP1477" s="94">
        <v>-6.6192349790071603E-2</v>
      </c>
      <c r="AQ1477" s="94">
        <v>7.1456765668699504E-2</v>
      </c>
      <c r="AR1477" s="94">
        <v>-0.12885527429083601</v>
      </c>
      <c r="AS1477" s="95">
        <v>8</v>
      </c>
      <c r="AT1477" s="95">
        <v>4</v>
      </c>
      <c r="AU1477" s="95">
        <v>7</v>
      </c>
      <c r="AV1477" s="96">
        <v>5</v>
      </c>
      <c r="AW1477" s="3"/>
      <c r="AX1477" s="97">
        <v>0.18732081467082001</v>
      </c>
      <c r="AY1477" s="98">
        <v>0.28275380905233799</v>
      </c>
      <c r="AZ1477" s="98">
        <v>1.0358061792994699</v>
      </c>
      <c r="BA1477" s="98">
        <v>0.37603001558954902</v>
      </c>
      <c r="BB1477" s="89">
        <v>1.9179131146520399E-2</v>
      </c>
      <c r="BC1477" s="99">
        <v>-26.52599521706</v>
      </c>
      <c r="BD1477" s="86">
        <v>43874</v>
      </c>
      <c r="BE1477" s="86">
        <v>43913</v>
      </c>
      <c r="BF1477" s="95"/>
      <c r="BG1477" s="86"/>
      <c r="BH1477" s="3"/>
    </row>
    <row r="1478" spans="1:60" x14ac:dyDescent="0.25">
      <c r="A1478" s="3"/>
      <c r="B1478" s="81" t="s">
        <v>2339</v>
      </c>
      <c r="C1478" s="81" t="s">
        <v>6115</v>
      </c>
      <c r="D1478" s="81" t="s">
        <v>907</v>
      </c>
      <c r="E1478" s="82" t="s">
        <v>1251</v>
      </c>
      <c r="F1478" s="82" t="s">
        <v>1104</v>
      </c>
      <c r="G1478" s="83" t="s">
        <v>1122</v>
      </c>
      <c r="H1478" s="84" t="s">
        <v>1134</v>
      </c>
      <c r="I1478" s="85" t="s">
        <v>3480</v>
      </c>
      <c r="J1478" s="85" t="s">
        <v>6116</v>
      </c>
      <c r="K1478" s="3"/>
      <c r="L1478" s="86">
        <v>44029</v>
      </c>
      <c r="M1478" s="87">
        <v>1505.2758000008801</v>
      </c>
      <c r="N1478" s="88">
        <v>1505.2758000008801</v>
      </c>
      <c r="O1478" s="88">
        <v>1658.72259999998</v>
      </c>
      <c r="P1478" s="89">
        <f t="shared" si="22"/>
        <v>0.90749098131351091</v>
      </c>
      <c r="Q1478" s="86">
        <v>43874</v>
      </c>
      <c r="R1478" s="90">
        <v>5386079.0010000002</v>
      </c>
      <c r="S1478" s="90">
        <v>5461488.2920703096</v>
      </c>
      <c r="T1478" s="3"/>
      <c r="U1478" s="91">
        <v>-4.6600485484304998E-3</v>
      </c>
      <c r="V1478" s="92">
        <v>0.70676975528840602</v>
      </c>
      <c r="W1478" s="91">
        <v>1.52238819464401E-2</v>
      </c>
      <c r="X1478" s="92">
        <v>1.5308978105167601</v>
      </c>
      <c r="Y1478" s="91">
        <v>-8.5314939763484296E-2</v>
      </c>
      <c r="Z1478" s="92">
        <v>9.6186619324871607</v>
      </c>
      <c r="AA1478" s="91">
        <v>4.20526545149187E-2</v>
      </c>
      <c r="AB1478" s="92">
        <v>25.1032938122808</v>
      </c>
      <c r="AC1478" s="91">
        <v>6.2130143904141698E-2</v>
      </c>
      <c r="AD1478" s="92">
        <v>31.561210342799299</v>
      </c>
      <c r="AE1478" s="91">
        <v>9.2836790881847306E-2</v>
      </c>
      <c r="AF1478" s="93">
        <v>30.123088782886001</v>
      </c>
      <c r="AG1478" s="91">
        <v>8.4241528384154695E-4</v>
      </c>
      <c r="AH1478" s="92">
        <v>-0.82198842374054903</v>
      </c>
      <c r="AI1478" s="91">
        <v>-4.7419562200957402E-2</v>
      </c>
      <c r="AJ1478" s="92">
        <v>9.7414194598095492</v>
      </c>
      <c r="AK1478" s="91">
        <v>0.484971927335137</v>
      </c>
      <c r="AL1478" s="91">
        <v>5.53976531773515E-2</v>
      </c>
      <c r="AM1478" s="92">
        <v>47.970956959587099</v>
      </c>
      <c r="AN1478" s="3"/>
      <c r="AO1478" s="94">
        <v>3.49878297947726E-2</v>
      </c>
      <c r="AP1478" s="94">
        <v>-6.6307075641816496E-2</v>
      </c>
      <c r="AQ1478" s="94">
        <v>7.0136333091795705E-2</v>
      </c>
      <c r="AR1478" s="94">
        <v>-0.12996176774322499</v>
      </c>
      <c r="AS1478" s="95">
        <v>7</v>
      </c>
      <c r="AT1478" s="95">
        <v>5</v>
      </c>
      <c r="AU1478" s="95">
        <v>7</v>
      </c>
      <c r="AV1478" s="96">
        <v>5</v>
      </c>
      <c r="AW1478" s="3"/>
      <c r="AX1478" s="97">
        <v>0.18732354381907501</v>
      </c>
      <c r="AY1478" s="98">
        <v>0.20327525478660399</v>
      </c>
      <c r="AZ1478" s="98">
        <v>0.96861728364729105</v>
      </c>
      <c r="BA1478" s="98">
        <v>0.26962410491387301</v>
      </c>
      <c r="BB1478" s="89">
        <v>1.9178036314097001E-2</v>
      </c>
      <c r="BC1478" s="99">
        <v>-26.6433639959141</v>
      </c>
      <c r="BD1478" s="86">
        <v>43874</v>
      </c>
      <c r="BE1478" s="86">
        <v>43913</v>
      </c>
      <c r="BF1478" s="95"/>
      <c r="BG1478" s="86"/>
      <c r="BH1478" s="3"/>
    </row>
    <row r="1479" spans="1:60" x14ac:dyDescent="0.25">
      <c r="A1479" s="3"/>
      <c r="B1479" s="81" t="s">
        <v>2340</v>
      </c>
      <c r="C1479" s="81" t="s">
        <v>6117</v>
      </c>
      <c r="D1479" s="81" t="s">
        <v>907</v>
      </c>
      <c r="E1479" s="82" t="s">
        <v>1252</v>
      </c>
      <c r="F1479" s="82" t="s">
        <v>1104</v>
      </c>
      <c r="G1479" s="83" t="s">
        <v>1122</v>
      </c>
      <c r="H1479" s="84" t="s">
        <v>1134</v>
      </c>
      <c r="I1479" s="85" t="s">
        <v>3480</v>
      </c>
      <c r="J1479" s="85" t="s">
        <v>6118</v>
      </c>
      <c r="K1479" s="3"/>
      <c r="L1479" s="86">
        <v>44029</v>
      </c>
      <c r="M1479" s="87">
        <v>1670.6945999991101</v>
      </c>
      <c r="N1479" s="88">
        <v>1670.6945999991101</v>
      </c>
      <c r="O1479" s="88">
        <v>1835.16540000029</v>
      </c>
      <c r="P1479" s="89">
        <f t="shared" ref="P1479:P1542" si="23">IFERROR(N1479/O1479,"")</f>
        <v>0.91037821440990885</v>
      </c>
      <c r="Q1479" s="86">
        <v>43874</v>
      </c>
      <c r="R1479" s="90">
        <v>2608436.844</v>
      </c>
      <c r="S1479" s="90">
        <v>2667526.9708554698</v>
      </c>
      <c r="T1479" s="3"/>
      <c r="U1479" s="91">
        <v>-4.6396679099416404E-3</v>
      </c>
      <c r="V1479" s="92">
        <v>0.70880781913729196</v>
      </c>
      <c r="W1479" s="91">
        <v>1.5848121001909E-2</v>
      </c>
      <c r="X1479" s="92">
        <v>1.5933217160636599</v>
      </c>
      <c r="Y1479" s="91">
        <v>-8.1896907026966795E-2</v>
      </c>
      <c r="Z1479" s="92">
        <v>9.9604652061389096</v>
      </c>
      <c r="AA1479" s="91">
        <v>4.9907630829693503E-2</v>
      </c>
      <c r="AB1479" s="92">
        <v>25.8887914437801</v>
      </c>
      <c r="AC1479" s="91">
        <v>7.8194002750024097E-2</v>
      </c>
      <c r="AD1479" s="92">
        <v>33.167596227372997</v>
      </c>
      <c r="AE1479" s="91">
        <v>0.11771712814152099</v>
      </c>
      <c r="AF1479" s="93">
        <v>32.611122508824302</v>
      </c>
      <c r="AG1479" s="91">
        <v>1.1912218487850599E-3</v>
      </c>
      <c r="AH1479" s="92">
        <v>-0.78710776724619802</v>
      </c>
      <c r="AI1479" s="91">
        <v>-4.3526798940583797E-2</v>
      </c>
      <c r="AJ1479" s="92">
        <v>10.1306957858469</v>
      </c>
      <c r="AK1479" s="91">
        <v>0.59807625699788303</v>
      </c>
      <c r="AL1479" s="91">
        <v>6.6014949934469797E-2</v>
      </c>
      <c r="AM1479" s="92">
        <v>59.281389925861703</v>
      </c>
      <c r="AN1479" s="3"/>
      <c r="AO1479" s="94">
        <v>3.5009040357181199E-2</v>
      </c>
      <c r="AP1479" s="94">
        <v>-6.6249688404277599E-2</v>
      </c>
      <c r="AQ1479" s="94">
        <v>7.0796309100842295E-2</v>
      </c>
      <c r="AR1479" s="94">
        <v>-0.12940871328290099</v>
      </c>
      <c r="AS1479" s="95">
        <v>8</v>
      </c>
      <c r="AT1479" s="95">
        <v>4</v>
      </c>
      <c r="AU1479" s="95">
        <v>7</v>
      </c>
      <c r="AV1479" s="96">
        <v>5</v>
      </c>
      <c r="AW1479" s="3"/>
      <c r="AX1479" s="97">
        <v>0.18732199844089301</v>
      </c>
      <c r="AY1479" s="98">
        <v>0.24286803314203101</v>
      </c>
      <c r="AZ1479" s="98">
        <v>1.0020905621731799</v>
      </c>
      <c r="BA1479" s="98">
        <v>0.322562896297313</v>
      </c>
      <c r="BB1479" s="89">
        <v>1.91785648478799E-2</v>
      </c>
      <c r="BC1479" s="99">
        <v>-26.5847100212704</v>
      </c>
      <c r="BD1479" s="86">
        <v>43874</v>
      </c>
      <c r="BE1479" s="86">
        <v>43913</v>
      </c>
      <c r="BF1479" s="95"/>
      <c r="BG1479" s="86"/>
      <c r="BH1479" s="3"/>
    </row>
    <row r="1480" spans="1:60" x14ac:dyDescent="0.25">
      <c r="A1480" s="3"/>
      <c r="B1480" s="81" t="s">
        <v>2341</v>
      </c>
      <c r="C1480" s="81" t="s">
        <v>6119</v>
      </c>
      <c r="D1480" s="81" t="s">
        <v>907</v>
      </c>
      <c r="E1480" s="82" t="s">
        <v>1253</v>
      </c>
      <c r="F1480" s="82" t="s">
        <v>1104</v>
      </c>
      <c r="G1480" s="83" t="s">
        <v>1122</v>
      </c>
      <c r="H1480" s="84" t="s">
        <v>1134</v>
      </c>
      <c r="I1480" s="85" t="s">
        <v>3480</v>
      </c>
      <c r="J1480" s="85" t="s">
        <v>6120</v>
      </c>
      <c r="K1480" s="3"/>
      <c r="L1480" s="86">
        <v>44029</v>
      </c>
      <c r="M1480" s="87">
        <v>1295.5497999992201</v>
      </c>
      <c r="N1480" s="88">
        <v>1295.5497999992201</v>
      </c>
      <c r="O1480" s="88">
        <v>1418.5765000004301</v>
      </c>
      <c r="P1480" s="89">
        <f t="shared" si="23"/>
        <v>0.91327453965212824</v>
      </c>
      <c r="Q1480" s="86">
        <v>43874</v>
      </c>
      <c r="R1480" s="90">
        <v>1139291.706</v>
      </c>
      <c r="S1480" s="90">
        <v>1354280.3722910199</v>
      </c>
      <c r="T1480" s="3"/>
      <c r="U1480" s="91">
        <v>-4.6192955387596201E-3</v>
      </c>
      <c r="V1480" s="92">
        <v>0.71084505625549399</v>
      </c>
      <c r="W1480" s="91">
        <v>1.64728172021569E-2</v>
      </c>
      <c r="X1480" s="92">
        <v>1.65579133608844</v>
      </c>
      <c r="Y1480" s="91">
        <v>-7.8466274017046103E-2</v>
      </c>
      <c r="Z1480" s="92">
        <v>10.303528507138299</v>
      </c>
      <c r="AA1480" s="91">
        <v>5.7822667398795602E-2</v>
      </c>
      <c r="AB1480" s="92">
        <v>26.680295100668399</v>
      </c>
      <c r="AC1480" s="91">
        <v>9.4500647675886298E-2</v>
      </c>
      <c r="AD1480" s="92">
        <v>34.798260719981002</v>
      </c>
      <c r="AE1480" s="91">
        <v>0.14316357984542299</v>
      </c>
      <c r="AF1480" s="93">
        <v>35.155767679214499</v>
      </c>
      <c r="AG1480" s="91">
        <v>1.5400163429149E-3</v>
      </c>
      <c r="AH1480" s="92">
        <v>-0.75222831783321498</v>
      </c>
      <c r="AI1480" s="91">
        <v>-3.96183884477068E-2</v>
      </c>
      <c r="AJ1480" s="92">
        <v>10.521536835134601</v>
      </c>
      <c r="AK1480" s="91">
        <v>0.29554979999927999</v>
      </c>
      <c r="AL1480" s="91">
        <v>4.7296649076088201E-2</v>
      </c>
      <c r="AM1480" s="92">
        <v>29.430122788675401</v>
      </c>
      <c r="AN1480" s="3"/>
      <c r="AO1480" s="94">
        <v>3.5030249406190699E-2</v>
      </c>
      <c r="AP1480" s="94">
        <v>-6.6192260660536698E-2</v>
      </c>
      <c r="AQ1480" s="94">
        <v>7.1456694688094999E-2</v>
      </c>
      <c r="AR1480" s="94">
        <v>-0.12885534609173199</v>
      </c>
      <c r="AS1480" s="95">
        <v>8</v>
      </c>
      <c r="AT1480" s="95">
        <v>4</v>
      </c>
      <c r="AU1480" s="95">
        <v>7</v>
      </c>
      <c r="AV1480" s="96">
        <v>5</v>
      </c>
      <c r="AW1480" s="3"/>
      <c r="AX1480" s="97">
        <v>0.18732073568244201</v>
      </c>
      <c r="AY1480" s="98">
        <v>0.28275236371427998</v>
      </c>
      <c r="AZ1480" s="98">
        <v>1.03580447729655</v>
      </c>
      <c r="BA1480" s="98">
        <v>0.37602802202445701</v>
      </c>
      <c r="BB1480" s="89">
        <v>1.9179123055218999E-2</v>
      </c>
      <c r="BC1480" s="99">
        <v>-26.525999831530498</v>
      </c>
      <c r="BD1480" s="86">
        <v>43874</v>
      </c>
      <c r="BE1480" s="86">
        <v>43913</v>
      </c>
      <c r="BF1480" s="95"/>
      <c r="BG1480" s="86"/>
      <c r="BH1480" s="3"/>
    </row>
    <row r="1481" spans="1:60" x14ac:dyDescent="0.25">
      <c r="A1481" s="3"/>
      <c r="B1481" s="81" t="s">
        <v>2342</v>
      </c>
      <c r="C1481" s="81" t="s">
        <v>6121</v>
      </c>
      <c r="D1481" s="81" t="s">
        <v>907</v>
      </c>
      <c r="E1481" s="82" t="s">
        <v>1254</v>
      </c>
      <c r="F1481" s="82" t="s">
        <v>1104</v>
      </c>
      <c r="G1481" s="83" t="s">
        <v>1122</v>
      </c>
      <c r="H1481" s="84" t="s">
        <v>1134</v>
      </c>
      <c r="I1481" s="85" t="s">
        <v>3480</v>
      </c>
      <c r="J1481" s="85" t="s">
        <v>6122</v>
      </c>
      <c r="K1481" s="3"/>
      <c r="L1481" s="86">
        <v>44029</v>
      </c>
      <c r="M1481" s="87">
        <v>1085.06750000082</v>
      </c>
      <c r="N1481" s="88">
        <v>1085.06750000082</v>
      </c>
      <c r="O1481" s="88">
        <v>1185.59280000068</v>
      </c>
      <c r="P1481" s="89">
        <f t="shared" si="23"/>
        <v>0.91521093920290142</v>
      </c>
      <c r="Q1481" s="86">
        <v>43874</v>
      </c>
      <c r="R1481" s="90">
        <v>392453.29100000003</v>
      </c>
      <c r="S1481" s="90">
        <v>792681.88927832001</v>
      </c>
      <c r="T1481" s="3"/>
      <c r="U1481" s="91">
        <v>-4.6056827868596901E-3</v>
      </c>
      <c r="V1481" s="92">
        <v>0.71220633144548595</v>
      </c>
      <c r="W1481" s="91">
        <v>1.68896265458898E-2</v>
      </c>
      <c r="X1481" s="92">
        <v>1.69747227046173</v>
      </c>
      <c r="Y1481" s="91">
        <v>-7.6171675618752502E-2</v>
      </c>
      <c r="Z1481" s="92">
        <v>10.532988346967601</v>
      </c>
      <c r="AA1481" s="91">
        <v>6.3130649552476797E-2</v>
      </c>
      <c r="AB1481" s="92">
        <v>27.211093316058399</v>
      </c>
      <c r="AC1481" s="91">
        <v>0.123683210638847</v>
      </c>
      <c r="AD1481" s="92">
        <v>37.716517016291597</v>
      </c>
      <c r="AE1481" s="91">
        <v>0.13349848998230299</v>
      </c>
      <c r="AF1481" s="93">
        <v>34.189258692902499</v>
      </c>
      <c r="AG1481" s="91">
        <v>1.77279673880548E-3</v>
      </c>
      <c r="AH1481" s="92">
        <v>-0.72895027824415604</v>
      </c>
      <c r="AI1481" s="91">
        <v>-3.7003565172199201E-2</v>
      </c>
      <c r="AJ1481" s="92">
        <v>10.783019162685401</v>
      </c>
      <c r="AK1481" s="91">
        <v>8.5067500000150204E-2</v>
      </c>
      <c r="AL1481" s="91">
        <v>1.4900601761837599E-2</v>
      </c>
      <c r="AM1481" s="92">
        <v>5.0914305629703396</v>
      </c>
      <c r="AN1481" s="3"/>
      <c r="AO1481" s="94">
        <v>3.5044371255935403E-2</v>
      </c>
      <c r="AP1481" s="94">
        <v>-6.6154045634903E-2</v>
      </c>
      <c r="AQ1481" s="94">
        <v>7.1897069366968894E-2</v>
      </c>
      <c r="AR1481" s="94">
        <v>-0.12848632080116701</v>
      </c>
      <c r="AS1481" s="95">
        <v>8</v>
      </c>
      <c r="AT1481" s="95">
        <v>4</v>
      </c>
      <c r="AU1481" s="95">
        <v>7</v>
      </c>
      <c r="AV1481" s="96">
        <v>5</v>
      </c>
      <c r="AW1481" s="3"/>
      <c r="AX1481" s="97">
        <v>0.18732019307382899</v>
      </c>
      <c r="AY1481" s="98">
        <v>0.30949302702174503</v>
      </c>
      <c r="AZ1481" s="98">
        <v>1.05840575316324</v>
      </c>
      <c r="BA1481" s="98">
        <v>0.41195023148884502</v>
      </c>
      <c r="BB1481" s="89">
        <v>1.9179526003099499E-2</v>
      </c>
      <c r="BC1481" s="99">
        <v>-26.486859569384301</v>
      </c>
      <c r="BD1481" s="86">
        <v>43874</v>
      </c>
      <c r="BE1481" s="86">
        <v>43913</v>
      </c>
      <c r="BF1481" s="95"/>
      <c r="BG1481" s="86"/>
      <c r="BH1481" s="3"/>
    </row>
    <row r="1482" spans="1:60" x14ac:dyDescent="0.25">
      <c r="A1482" s="3"/>
      <c r="B1482" s="81" t="s">
        <v>2343</v>
      </c>
      <c r="C1482" s="81" t="s">
        <v>6123</v>
      </c>
      <c r="D1482" s="81" t="s">
        <v>907</v>
      </c>
      <c r="E1482" s="82" t="s">
        <v>1255</v>
      </c>
      <c r="F1482" s="82" t="s">
        <v>1104</v>
      </c>
      <c r="G1482" s="83" t="s">
        <v>1122</v>
      </c>
      <c r="H1482" s="84" t="s">
        <v>1134</v>
      </c>
      <c r="I1482" s="85" t="s">
        <v>3480</v>
      </c>
      <c r="J1482" s="85" t="s">
        <v>6124</v>
      </c>
      <c r="K1482" s="3"/>
      <c r="L1482" s="86">
        <v>44029</v>
      </c>
      <c r="M1482" s="87">
        <v>1123.38279999979</v>
      </c>
      <c r="N1482" s="88">
        <v>1123.38279999979</v>
      </c>
      <c r="O1482" s="88">
        <v>1225.8473000004899</v>
      </c>
      <c r="P1482" s="89">
        <f t="shared" si="23"/>
        <v>0.9164133248891122</v>
      </c>
      <c r="Q1482" s="86">
        <v>43874</v>
      </c>
      <c r="R1482" s="90">
        <v>376430.01199999999</v>
      </c>
      <c r="S1482" s="90">
        <v>314062.80770996102</v>
      </c>
      <c r="T1482" s="3"/>
      <c r="U1482" s="91">
        <v>-4.5972291873113101E-3</v>
      </c>
      <c r="V1482" s="92">
        <v>0.71305169140032398</v>
      </c>
      <c r="W1482" s="91">
        <v>1.71482742225635E-2</v>
      </c>
      <c r="X1482" s="92">
        <v>1.7233370381291</v>
      </c>
      <c r="Y1482" s="91">
        <v>-7.4746459434245502E-2</v>
      </c>
      <c r="Z1482" s="92">
        <v>10.675509965411001</v>
      </c>
      <c r="AA1482" s="91">
        <v>6.6436984609026695E-2</v>
      </c>
      <c r="AB1482" s="92">
        <v>27.5417268217134</v>
      </c>
      <c r="AC1482" s="91"/>
      <c r="AD1482" s="92"/>
      <c r="AE1482" s="91"/>
      <c r="AF1482" s="93"/>
      <c r="AG1482" s="91">
        <v>1.91708540842228E-3</v>
      </c>
      <c r="AH1482" s="92">
        <v>-0.71452141128247604</v>
      </c>
      <c r="AI1482" s="91">
        <v>-3.5379049715629697E-2</v>
      </c>
      <c r="AJ1482" s="92">
        <v>10.9454707083496</v>
      </c>
      <c r="AK1482" s="91">
        <v>0.110377722994599</v>
      </c>
      <c r="AL1482" s="91">
        <v>5.2567024960808298E-2</v>
      </c>
      <c r="AM1482" s="92">
        <v>36.633649751543999</v>
      </c>
      <c r="AN1482" s="3"/>
      <c r="AO1482" s="94">
        <v>3.5053137858994901E-2</v>
      </c>
      <c r="AP1482" s="94">
        <v>-6.6130246342290797E-2</v>
      </c>
      <c r="AQ1482" s="94">
        <v>7.2170591716712806E-2</v>
      </c>
      <c r="AR1482" s="94">
        <v>-0.12825726444411001</v>
      </c>
      <c r="AS1482" s="95">
        <v>8</v>
      </c>
      <c r="AT1482" s="95">
        <v>4</v>
      </c>
      <c r="AU1482" s="95">
        <v>7</v>
      </c>
      <c r="AV1482" s="96">
        <v>5</v>
      </c>
      <c r="AW1482" s="3"/>
      <c r="AX1482" s="97">
        <v>0.187319874894747</v>
      </c>
      <c r="AY1482" s="98">
        <v>0.32614736221694302</v>
      </c>
      <c r="AZ1482" s="98">
        <v>1.07248056287062</v>
      </c>
      <c r="BA1482" s="98">
        <v>0.434353542768804</v>
      </c>
      <c r="BB1482" s="89">
        <v>1.91797782348112E-2</v>
      </c>
      <c r="BC1482" s="99">
        <v>-26.462529223674199</v>
      </c>
      <c r="BD1482" s="86">
        <v>43874</v>
      </c>
      <c r="BE1482" s="86">
        <v>43913</v>
      </c>
      <c r="BF1482" s="95"/>
      <c r="BG1482" s="86"/>
      <c r="BH1482" s="3"/>
    </row>
    <row r="1483" spans="1:60" x14ac:dyDescent="0.25">
      <c r="A1483" s="3"/>
      <c r="B1483" s="81" t="s">
        <v>2344</v>
      </c>
      <c r="C1483" s="81" t="s">
        <v>6125</v>
      </c>
      <c r="D1483" s="81" t="s">
        <v>907</v>
      </c>
      <c r="E1483" s="82" t="s">
        <v>1191</v>
      </c>
      <c r="F1483" s="82" t="s">
        <v>1104</v>
      </c>
      <c r="G1483" s="83" t="s">
        <v>1122</v>
      </c>
      <c r="H1483" s="84" t="s">
        <v>1134</v>
      </c>
      <c r="I1483" s="85" t="s">
        <v>3480</v>
      </c>
      <c r="J1483" s="85" t="s">
        <v>6126</v>
      </c>
      <c r="K1483" s="3"/>
      <c r="L1483" s="86">
        <v>44029</v>
      </c>
      <c r="M1483" s="87">
        <v>1115.2861000001401</v>
      </c>
      <c r="N1483" s="88">
        <v>1115.2861000001401</v>
      </c>
      <c r="O1483" s="88">
        <v>1121.97240000032</v>
      </c>
      <c r="P1483" s="89">
        <f t="shared" si="23"/>
        <v>0.99404058424237707</v>
      </c>
      <c r="Q1483" s="86">
        <v>43969</v>
      </c>
      <c r="R1483" s="90">
        <v>0</v>
      </c>
      <c r="S1483" s="90">
        <v>825.57938549613903</v>
      </c>
      <c r="T1483" s="3"/>
      <c r="U1483" s="91">
        <v>0</v>
      </c>
      <c r="V1483" s="92">
        <v>1.17277461013146</v>
      </c>
      <c r="W1483" s="91">
        <v>0</v>
      </c>
      <c r="X1483" s="92">
        <v>8.5096158727537806E-3</v>
      </c>
      <c r="Y1483" s="91">
        <v>2.3196624442789501E-3</v>
      </c>
      <c r="Z1483" s="92">
        <v>18.382122153270799</v>
      </c>
      <c r="AA1483" s="91">
        <v>2.3196624442789501E-3</v>
      </c>
      <c r="AB1483" s="92">
        <v>21.1299946052313</v>
      </c>
      <c r="AC1483" s="91">
        <v>2.5842058075795601E-3</v>
      </c>
      <c r="AD1483" s="92">
        <v>25.606616533157599</v>
      </c>
      <c r="AE1483" s="91">
        <v>5.8679461979409098E-2</v>
      </c>
      <c r="AF1483" s="93">
        <v>26.707355892635</v>
      </c>
      <c r="AG1483" s="91">
        <v>0</v>
      </c>
      <c r="AH1483" s="92">
        <v>-0.90622995212470403</v>
      </c>
      <c r="AI1483" s="91">
        <v>2.3196624442789501E-3</v>
      </c>
      <c r="AJ1483" s="92">
        <v>14.7153419243405</v>
      </c>
      <c r="AK1483" s="91">
        <v>0.115286100000958</v>
      </c>
      <c r="AL1483" s="91">
        <v>3.2759579638877802E-2</v>
      </c>
      <c r="AM1483" s="92">
        <v>29.593953418865599</v>
      </c>
      <c r="AN1483" s="3"/>
      <c r="AO1483" s="94">
        <v>2.5611014565583901E-2</v>
      </c>
      <c r="AP1483" s="94">
        <v>-1.8494852795811301E-2</v>
      </c>
      <c r="AQ1483" s="94">
        <v>2.3196624442789501E-3</v>
      </c>
      <c r="AR1483" s="94">
        <v>0</v>
      </c>
      <c r="AS1483" s="95">
        <v>1</v>
      </c>
      <c r="AT1483" s="95">
        <v>0</v>
      </c>
      <c r="AU1483" s="95">
        <v>7</v>
      </c>
      <c r="AV1483" s="96">
        <v>5</v>
      </c>
      <c r="AW1483" s="3"/>
      <c r="AX1483" s="97">
        <v>3.1607975212209601E-2</v>
      </c>
      <c r="AY1483" s="98">
        <v>-0.79862204658729796</v>
      </c>
      <c r="AZ1483" s="98">
        <v>0.56305557980795096</v>
      </c>
      <c r="BA1483" s="98">
        <v>-1.3481731912634101</v>
      </c>
      <c r="BB1483" s="89">
        <v>3.2807689455421501E-3</v>
      </c>
      <c r="BC1483" s="99">
        <v>-1.8494852795684</v>
      </c>
      <c r="BD1483" s="86">
        <v>43952</v>
      </c>
      <c r="BE1483" s="86">
        <v>43955</v>
      </c>
      <c r="BF1483" s="95">
        <v>11</v>
      </c>
      <c r="BG1483" s="86">
        <v>43969</v>
      </c>
      <c r="BH1483" s="3"/>
    </row>
    <row r="1484" spans="1:60" x14ac:dyDescent="0.25">
      <c r="A1484" s="3"/>
      <c r="B1484" s="81" t="s">
        <v>2345</v>
      </c>
      <c r="C1484" s="81" t="s">
        <v>6127</v>
      </c>
      <c r="D1484" s="81" t="s">
        <v>907</v>
      </c>
      <c r="E1484" s="82" t="s">
        <v>1245</v>
      </c>
      <c r="F1484" s="82" t="s">
        <v>1104</v>
      </c>
      <c r="G1484" s="83" t="s">
        <v>1122</v>
      </c>
      <c r="H1484" s="84" t="s">
        <v>1134</v>
      </c>
      <c r="I1484" s="85" t="s">
        <v>3480</v>
      </c>
      <c r="J1484" s="85" t="s">
        <v>6128</v>
      </c>
      <c r="K1484" s="3"/>
      <c r="L1484" s="86">
        <v>44029</v>
      </c>
      <c r="M1484" s="87">
        <v>1367.56460000016</v>
      </c>
      <c r="N1484" s="88">
        <v>1367.56460000016</v>
      </c>
      <c r="O1484" s="88">
        <v>1491.1010999996199</v>
      </c>
      <c r="P1484" s="89">
        <f t="shared" si="23"/>
        <v>0.91715082230206157</v>
      </c>
      <c r="Q1484" s="86">
        <v>43874</v>
      </c>
      <c r="R1484" s="90">
        <v>1874139.963</v>
      </c>
      <c r="S1484" s="90">
        <v>1959602.23852344</v>
      </c>
      <c r="T1484" s="3"/>
      <c r="U1484" s="91">
        <v>-4.5920530528746903E-3</v>
      </c>
      <c r="V1484" s="92">
        <v>0.71356930484398595</v>
      </c>
      <c r="W1484" s="91">
        <v>1.7306636997091101E-2</v>
      </c>
      <c r="X1484" s="92">
        <v>1.73917331558187</v>
      </c>
      <c r="Y1484" s="91">
        <v>-7.3871934490889607E-2</v>
      </c>
      <c r="Z1484" s="92">
        <v>10.7629624597466</v>
      </c>
      <c r="AA1484" s="91">
        <v>6.8467524301013299E-2</v>
      </c>
      <c r="AB1484" s="92">
        <v>27.744780790904802</v>
      </c>
      <c r="AC1484" s="91">
        <v>0.116625652175571</v>
      </c>
      <c r="AD1484" s="92">
        <v>37.010761169949497</v>
      </c>
      <c r="AE1484" s="91">
        <v>0.177994939727942</v>
      </c>
      <c r="AF1484" s="93">
        <v>38.63890366751</v>
      </c>
      <c r="AG1484" s="91">
        <v>2.0055283184774501E-3</v>
      </c>
      <c r="AH1484" s="92">
        <v>-0.70567712027695995</v>
      </c>
      <c r="AI1484" s="91">
        <v>-3.4381661701445403E-2</v>
      </c>
      <c r="AJ1484" s="92">
        <v>11.0452095097571</v>
      </c>
      <c r="AK1484" s="91">
        <v>0.367564600001206</v>
      </c>
      <c r="AL1484" s="91">
        <v>5.7456832197203801E-2</v>
      </c>
      <c r="AM1484" s="92">
        <v>36.631602788867902</v>
      </c>
      <c r="AN1484" s="3"/>
      <c r="AO1484" s="94">
        <v>3.5058546707659802E-2</v>
      </c>
      <c r="AP1484" s="94">
        <v>-6.6115789629329805E-2</v>
      </c>
      <c r="AQ1484" s="94">
        <v>7.2337580662861001E-2</v>
      </c>
      <c r="AR1484" s="94">
        <v>-0.128117141227412</v>
      </c>
      <c r="AS1484" s="95">
        <v>9</v>
      </c>
      <c r="AT1484" s="95">
        <v>3</v>
      </c>
      <c r="AU1484" s="95">
        <v>7</v>
      </c>
      <c r="AV1484" s="96">
        <v>5</v>
      </c>
      <c r="AW1484" s="3"/>
      <c r="AX1484" s="97">
        <v>0.18731975181872301</v>
      </c>
      <c r="AY1484" s="98">
        <v>0.33637396334006597</v>
      </c>
      <c r="AZ1484" s="98">
        <v>1.08112265723685</v>
      </c>
      <c r="BA1484" s="98">
        <v>0.448121948487824</v>
      </c>
      <c r="BB1484" s="89">
        <v>1.91799398588955E-2</v>
      </c>
      <c r="BC1484" s="99">
        <v>-26.447663407860102</v>
      </c>
      <c r="BD1484" s="86">
        <v>43874</v>
      </c>
      <c r="BE1484" s="86">
        <v>43913</v>
      </c>
      <c r="BF1484" s="95"/>
      <c r="BG1484" s="86"/>
      <c r="BH1484" s="3"/>
    </row>
    <row r="1485" spans="1:60" x14ac:dyDescent="0.25">
      <c r="A1485" s="3"/>
      <c r="B1485" s="81" t="s">
        <v>398</v>
      </c>
      <c r="C1485" s="81" t="s">
        <v>6129</v>
      </c>
      <c r="D1485" s="81" t="s">
        <v>907</v>
      </c>
      <c r="E1485" s="82" t="s">
        <v>1260</v>
      </c>
      <c r="F1485" s="82" t="s">
        <v>1104</v>
      </c>
      <c r="G1485" s="83" t="s">
        <v>1122</v>
      </c>
      <c r="H1485" s="84" t="s">
        <v>1134</v>
      </c>
      <c r="I1485" s="85" t="s">
        <v>3480</v>
      </c>
      <c r="J1485" s="85" t="s">
        <v>6130</v>
      </c>
      <c r="K1485" s="3"/>
      <c r="L1485" s="86">
        <v>44029</v>
      </c>
      <c r="M1485" s="87">
        <v>1726.7804000005101</v>
      </c>
      <c r="N1485" s="88">
        <v>1726.7804000005101</v>
      </c>
      <c r="O1485" s="88">
        <v>1882.76579999924</v>
      </c>
      <c r="P1485" s="89">
        <f t="shared" si="23"/>
        <v>0.91715092764124306</v>
      </c>
      <c r="Q1485" s="86">
        <v>43874</v>
      </c>
      <c r="R1485" s="90">
        <v>3622853.122</v>
      </c>
      <c r="S1485" s="90">
        <v>3324172.03350781</v>
      </c>
      <c r="T1485" s="3"/>
      <c r="U1485" s="91">
        <v>-4.5920830507384398E-3</v>
      </c>
      <c r="V1485" s="92">
        <v>0.71356630505761098</v>
      </c>
      <c r="W1485" s="91">
        <v>1.73064238551888E-2</v>
      </c>
      <c r="X1485" s="92">
        <v>1.73915200139163</v>
      </c>
      <c r="Y1485" s="91">
        <v>-7.3871940371682293E-2</v>
      </c>
      <c r="Z1485" s="92">
        <v>10.7629618716746</v>
      </c>
      <c r="AA1485" s="91">
        <v>6.8467794964817599E-2</v>
      </c>
      <c r="AB1485" s="92">
        <v>27.7448078572925</v>
      </c>
      <c r="AC1485" s="91"/>
      <c r="AD1485" s="92"/>
      <c r="AE1485" s="91"/>
      <c r="AF1485" s="93"/>
      <c r="AG1485" s="91">
        <v>2.00536811280472E-3</v>
      </c>
      <c r="AH1485" s="92">
        <v>-0.70569314084423196</v>
      </c>
      <c r="AI1485" s="91">
        <v>-3.4381940387902397E-2</v>
      </c>
      <c r="AJ1485" s="92">
        <v>11.0451816411223</v>
      </c>
      <c r="AK1485" s="91">
        <v>8.3089079380442896E-2</v>
      </c>
      <c r="AL1485" s="91">
        <v>6.5721148497686996E-2</v>
      </c>
      <c r="AM1485" s="92">
        <v>30.614947240625</v>
      </c>
      <c r="AN1485" s="3"/>
      <c r="AO1485" s="94">
        <v>3.50585318628873E-2</v>
      </c>
      <c r="AP1485" s="94">
        <v>-6.61157762060611E-2</v>
      </c>
      <c r="AQ1485" s="94">
        <v>7.2337893552685301E-2</v>
      </c>
      <c r="AR1485" s="94">
        <v>-0.128117036189069</v>
      </c>
      <c r="AS1485" s="95">
        <v>9</v>
      </c>
      <c r="AT1485" s="95">
        <v>3</v>
      </c>
      <c r="AU1485" s="95">
        <v>7</v>
      </c>
      <c r="AV1485" s="96">
        <v>5</v>
      </c>
      <c r="AW1485" s="3"/>
      <c r="AX1485" s="97">
        <v>0.18731979644333499</v>
      </c>
      <c r="AY1485" s="98">
        <v>0.33637438452615198</v>
      </c>
      <c r="AZ1485" s="98">
        <v>1.08112287838412</v>
      </c>
      <c r="BA1485" s="98">
        <v>0.44812257464082</v>
      </c>
      <c r="BB1485" s="89">
        <v>1.9179944640927701E-2</v>
      </c>
      <c r="BC1485" s="99">
        <v>-26.447654827817999</v>
      </c>
      <c r="BD1485" s="86">
        <v>43874</v>
      </c>
      <c r="BE1485" s="86">
        <v>43913</v>
      </c>
      <c r="BF1485" s="95"/>
      <c r="BG1485" s="86"/>
      <c r="BH1485" s="3"/>
    </row>
    <row r="1486" spans="1:60" x14ac:dyDescent="0.25">
      <c r="A1486" s="3"/>
      <c r="B1486" s="81" t="s">
        <v>2346</v>
      </c>
      <c r="C1486" s="81" t="s">
        <v>6131</v>
      </c>
      <c r="D1486" s="81" t="s">
        <v>907</v>
      </c>
      <c r="E1486" s="82" t="s">
        <v>1261</v>
      </c>
      <c r="F1486" s="82" t="s">
        <v>1104</v>
      </c>
      <c r="G1486" s="83" t="s">
        <v>1122</v>
      </c>
      <c r="H1486" s="84" t="s">
        <v>1134</v>
      </c>
      <c r="I1486" s="85" t="s">
        <v>3480</v>
      </c>
      <c r="J1486" s="85" t="s">
        <v>6132</v>
      </c>
      <c r="K1486" s="3"/>
      <c r="L1486" s="86">
        <v>44029</v>
      </c>
      <c r="M1486" s="87">
        <v>1147.6806000005499</v>
      </c>
      <c r="N1486" s="88">
        <v>1147.6806000005499</v>
      </c>
      <c r="O1486" s="88">
        <v>1249.5009000003299</v>
      </c>
      <c r="P1486" s="89">
        <f t="shared" si="23"/>
        <v>0.91851122316138134</v>
      </c>
      <c r="Q1486" s="86">
        <v>43874</v>
      </c>
      <c r="R1486" s="90">
        <v>13683436.969000001</v>
      </c>
      <c r="S1486" s="90">
        <v>11624533.025640599</v>
      </c>
      <c r="T1486" s="3"/>
      <c r="U1486" s="91">
        <v>-4.5825364368283798E-3</v>
      </c>
      <c r="V1486" s="92">
        <v>0.71452096644861696</v>
      </c>
      <c r="W1486" s="91">
        <v>1.7598536804143802E-2</v>
      </c>
      <c r="X1486" s="92">
        <v>1.7683632962871301</v>
      </c>
      <c r="Y1486" s="91">
        <v>-7.2258741766781903E-2</v>
      </c>
      <c r="Z1486" s="92">
        <v>10.924281732164699</v>
      </c>
      <c r="AA1486" s="91">
        <v>7.2218805467855404E-2</v>
      </c>
      <c r="AB1486" s="92">
        <v>28.119908907596301</v>
      </c>
      <c r="AC1486" s="91">
        <v>0.12447514380081</v>
      </c>
      <c r="AD1486" s="92">
        <v>37.795710332458803</v>
      </c>
      <c r="AE1486" s="91"/>
      <c r="AF1486" s="93"/>
      <c r="AG1486" s="91">
        <v>2.16844730675803E-3</v>
      </c>
      <c r="AH1486" s="92">
        <v>-0.68938522144890202</v>
      </c>
      <c r="AI1486" s="91">
        <v>-3.2542590509365303E-2</v>
      </c>
      <c r="AJ1486" s="92">
        <v>11.2291166289651</v>
      </c>
      <c r="AK1486" s="91">
        <v>0.14768060000104</v>
      </c>
      <c r="AL1486" s="91">
        <v>5.2450365543336402E-2</v>
      </c>
      <c r="AM1486" s="92">
        <v>35.162502375896999</v>
      </c>
      <c r="AN1486" s="3"/>
      <c r="AO1486" s="94">
        <v>3.5068415671048597E-2</v>
      </c>
      <c r="AP1486" s="94">
        <v>-6.6088975077072995E-2</v>
      </c>
      <c r="AQ1486" s="94">
        <v>7.2646288745090701E-2</v>
      </c>
      <c r="AR1486" s="94">
        <v>-0.12785849529798701</v>
      </c>
      <c r="AS1486" s="95">
        <v>9</v>
      </c>
      <c r="AT1486" s="95">
        <v>3</v>
      </c>
      <c r="AU1486" s="95">
        <v>7</v>
      </c>
      <c r="AV1486" s="96">
        <v>5</v>
      </c>
      <c r="AW1486" s="3"/>
      <c r="AX1486" s="97">
        <v>0.18731953267502799</v>
      </c>
      <c r="AY1486" s="98">
        <v>0.35526428561615803</v>
      </c>
      <c r="AZ1486" s="98">
        <v>1.0970853829385301</v>
      </c>
      <c r="BA1486" s="98">
        <v>0.47357786998873103</v>
      </c>
      <c r="BB1486" s="89">
        <v>1.9180239228025999E-2</v>
      </c>
      <c r="BC1486" s="99">
        <v>-26.420221065898701</v>
      </c>
      <c r="BD1486" s="86">
        <v>43874</v>
      </c>
      <c r="BE1486" s="86">
        <v>43913</v>
      </c>
      <c r="BF1486" s="95"/>
      <c r="BG1486" s="86"/>
      <c r="BH1486" s="3"/>
    </row>
    <row r="1487" spans="1:60" x14ac:dyDescent="0.25">
      <c r="A1487" s="3"/>
      <c r="B1487" s="81" t="s">
        <v>2347</v>
      </c>
      <c r="C1487" s="81" t="s">
        <v>6133</v>
      </c>
      <c r="D1487" s="81" t="s">
        <v>908</v>
      </c>
      <c r="E1487" s="82" t="s">
        <v>1170</v>
      </c>
      <c r="F1487" s="82" t="s">
        <v>1104</v>
      </c>
      <c r="G1487" s="83" t="s">
        <v>1122</v>
      </c>
      <c r="H1487" s="84" t="s">
        <v>1132</v>
      </c>
      <c r="I1487" s="85" t="s">
        <v>3480</v>
      </c>
      <c r="J1487" s="85" t="s">
        <v>6134</v>
      </c>
      <c r="K1487" s="3"/>
      <c r="L1487" s="86">
        <v>44029</v>
      </c>
      <c r="M1487" s="87">
        <v>1641.73460000008</v>
      </c>
      <c r="N1487" s="88">
        <v>1641.73460000008</v>
      </c>
      <c r="O1487" s="88">
        <v>1755.7896999996201</v>
      </c>
      <c r="P1487" s="89">
        <f t="shared" si="23"/>
        <v>0.93504056892487486</v>
      </c>
      <c r="Q1487" s="86">
        <v>43874</v>
      </c>
      <c r="R1487" s="90">
        <v>1571496.233</v>
      </c>
      <c r="S1487" s="90">
        <v>1710470.0365390601</v>
      </c>
      <c r="T1487" s="3"/>
      <c r="U1487" s="91">
        <v>-3.2782995731395199E-3</v>
      </c>
      <c r="V1487" s="92">
        <v>0.84494465281750297</v>
      </c>
      <c r="W1487" s="91">
        <v>3.9808589026506499E-3</v>
      </c>
      <c r="X1487" s="92">
        <v>0.40659550613781897</v>
      </c>
      <c r="Y1487" s="91">
        <v>-6.0971827059838703E-2</v>
      </c>
      <c r="Z1487" s="92">
        <v>12.0529732028517</v>
      </c>
      <c r="AA1487" s="91">
        <v>-8.4220441785873793E-3</v>
      </c>
      <c r="AB1487" s="92">
        <v>20.055823942937401</v>
      </c>
      <c r="AC1487" s="91">
        <v>4.7873207524389699E-2</v>
      </c>
      <c r="AD1487" s="92">
        <v>30.135516704845902</v>
      </c>
      <c r="AE1487" s="91">
        <v>8.8493512836139404E-2</v>
      </c>
      <c r="AF1487" s="93">
        <v>29.688760978315301</v>
      </c>
      <c r="AG1487" s="91">
        <v>-5.7652530240375199E-3</v>
      </c>
      <c r="AH1487" s="92">
        <v>-1.4827552545284599</v>
      </c>
      <c r="AI1487" s="91">
        <v>-3.6080829645470699E-2</v>
      </c>
      <c r="AJ1487" s="92">
        <v>10.8752927153546</v>
      </c>
      <c r="AK1487" s="91">
        <v>0.55137990713934404</v>
      </c>
      <c r="AL1487" s="91">
        <v>6.1712723963864798E-2</v>
      </c>
      <c r="AM1487" s="92">
        <v>54.611754940007799</v>
      </c>
      <c r="AN1487" s="3"/>
      <c r="AO1487" s="94">
        <v>1.4958817846491E-2</v>
      </c>
      <c r="AP1487" s="94">
        <v>-4.1493603323033298E-2</v>
      </c>
      <c r="AQ1487" s="94">
        <v>3.8564909602428102E-2</v>
      </c>
      <c r="AR1487" s="94">
        <v>-0.101947502066614</v>
      </c>
      <c r="AS1487" s="95">
        <v>8</v>
      </c>
      <c r="AT1487" s="95">
        <v>4</v>
      </c>
      <c r="AU1487" s="95">
        <v>7</v>
      </c>
      <c r="AV1487" s="96">
        <v>5</v>
      </c>
      <c r="AW1487" s="3"/>
      <c r="AX1487" s="97">
        <v>8.9173063603229796E-2</v>
      </c>
      <c r="AY1487" s="98">
        <v>-0.33137343527323498</v>
      </c>
      <c r="AZ1487" s="98">
        <v>0.57648367057845495</v>
      </c>
      <c r="BA1487" s="98">
        <v>-0.41708473922335498</v>
      </c>
      <c r="BB1487" s="89">
        <v>9.1519771882940405E-3</v>
      </c>
      <c r="BC1487" s="99">
        <v>-17.537367943296001</v>
      </c>
      <c r="BD1487" s="86">
        <v>43874</v>
      </c>
      <c r="BE1487" s="86">
        <v>43913</v>
      </c>
      <c r="BF1487" s="95"/>
      <c r="BG1487" s="86"/>
      <c r="BH1487" s="3"/>
    </row>
    <row r="1488" spans="1:60" x14ac:dyDescent="0.25">
      <c r="A1488" s="3"/>
      <c r="B1488" s="81" t="s">
        <v>2348</v>
      </c>
      <c r="C1488" s="81" t="s">
        <v>6135</v>
      </c>
      <c r="D1488" s="81" t="s">
        <v>908</v>
      </c>
      <c r="E1488" s="82" t="s">
        <v>1251</v>
      </c>
      <c r="F1488" s="82" t="s">
        <v>1104</v>
      </c>
      <c r="G1488" s="83" t="s">
        <v>1122</v>
      </c>
      <c r="H1488" s="84" t="s">
        <v>1132</v>
      </c>
      <c r="I1488" s="85" t="s">
        <v>3480</v>
      </c>
      <c r="J1488" s="85" t="s">
        <v>6136</v>
      </c>
      <c r="K1488" s="3"/>
      <c r="L1488" s="86">
        <v>44029</v>
      </c>
      <c r="M1488" s="87">
        <v>1430.2758000008801</v>
      </c>
      <c r="N1488" s="88">
        <v>1430.2758000008801</v>
      </c>
      <c r="O1488" s="88">
        <v>1541.99939999916</v>
      </c>
      <c r="P1488" s="89">
        <f t="shared" si="23"/>
        <v>0.92754627531091072</v>
      </c>
      <c r="Q1488" s="86">
        <v>43874</v>
      </c>
      <c r="R1488" s="90">
        <v>16537819.653000001</v>
      </c>
      <c r="S1488" s="90">
        <v>21173263.653156299</v>
      </c>
      <c r="T1488" s="3"/>
      <c r="U1488" s="91">
        <v>-3.3300475115538601E-3</v>
      </c>
      <c r="V1488" s="92">
        <v>0.83976985897606904</v>
      </c>
      <c r="W1488" s="91">
        <v>2.4183761270251099E-3</v>
      </c>
      <c r="X1488" s="92">
        <v>0.25034722857526498</v>
      </c>
      <c r="Y1488" s="91">
        <v>-6.9802963725160205E-2</v>
      </c>
      <c r="Z1488" s="92">
        <v>11.169859536326801</v>
      </c>
      <c r="AA1488" s="91">
        <v>-2.7108376776595802E-2</v>
      </c>
      <c r="AB1488" s="92">
        <v>18.187190683151101</v>
      </c>
      <c r="AC1488" s="91">
        <v>8.7755720269342401E-3</v>
      </c>
      <c r="AD1488" s="92">
        <v>26.225753155100399</v>
      </c>
      <c r="AE1488" s="91">
        <v>2.8157307926449E-2</v>
      </c>
      <c r="AF1488" s="93">
        <v>23.6551404873317</v>
      </c>
      <c r="AG1488" s="91">
        <v>-6.6424056340110803E-3</v>
      </c>
      <c r="AH1488" s="92">
        <v>-1.5704705155258101</v>
      </c>
      <c r="AI1488" s="91">
        <v>-4.5988303936610499E-2</v>
      </c>
      <c r="AJ1488" s="92">
        <v>9.8845452862442507</v>
      </c>
      <c r="AK1488" s="91">
        <v>0.36169900411565298</v>
      </c>
      <c r="AL1488" s="91">
        <v>4.2998752713174299E-2</v>
      </c>
      <c r="AM1488" s="92">
        <v>35.6436646376387</v>
      </c>
      <c r="AN1488" s="3"/>
      <c r="AO1488" s="94">
        <v>1.4906070458891901E-2</v>
      </c>
      <c r="AP1488" s="94">
        <v>-4.1543493650388001E-2</v>
      </c>
      <c r="AQ1488" s="94">
        <v>3.6948455852325403E-2</v>
      </c>
      <c r="AR1488" s="94">
        <v>-0.103391822729463</v>
      </c>
      <c r="AS1488" s="95">
        <v>8</v>
      </c>
      <c r="AT1488" s="95">
        <v>4</v>
      </c>
      <c r="AU1488" s="95">
        <v>7</v>
      </c>
      <c r="AV1488" s="96">
        <v>5</v>
      </c>
      <c r="AW1488" s="3"/>
      <c r="AX1488" s="97">
        <v>8.9146064983215201E-2</v>
      </c>
      <c r="AY1488" s="98">
        <v>-0.52528509961393899</v>
      </c>
      <c r="AZ1488" s="98">
        <v>0.50938125220727704</v>
      </c>
      <c r="BA1488" s="98">
        <v>-0.65720819443686196</v>
      </c>
      <c r="BB1488" s="89">
        <v>9.1485426228700793E-3</v>
      </c>
      <c r="BC1488" s="99">
        <v>-17.704163827787902</v>
      </c>
      <c r="BD1488" s="86">
        <v>43874</v>
      </c>
      <c r="BE1488" s="86">
        <v>43913</v>
      </c>
      <c r="BF1488" s="95"/>
      <c r="BG1488" s="86"/>
      <c r="BH1488" s="3"/>
    </row>
    <row r="1489" spans="1:60" x14ac:dyDescent="0.25">
      <c r="A1489" s="3"/>
      <c r="B1489" s="81" t="s">
        <v>2349</v>
      </c>
      <c r="C1489" s="81" t="s">
        <v>6137</v>
      </c>
      <c r="D1489" s="81" t="s">
        <v>908</v>
      </c>
      <c r="E1489" s="82" t="s">
        <v>1252</v>
      </c>
      <c r="F1489" s="82" t="s">
        <v>1104</v>
      </c>
      <c r="G1489" s="83" t="s">
        <v>1122</v>
      </c>
      <c r="H1489" s="84" t="s">
        <v>1132</v>
      </c>
      <c r="I1489" s="85" t="s">
        <v>3480</v>
      </c>
      <c r="J1489" s="85" t="s">
        <v>6138</v>
      </c>
      <c r="K1489" s="3"/>
      <c r="L1489" s="86">
        <v>44029</v>
      </c>
      <c r="M1489" s="87">
        <v>1505.57740000077</v>
      </c>
      <c r="N1489" s="88">
        <v>1505.57740000077</v>
      </c>
      <c r="O1489" s="88">
        <v>1621.4648000001901</v>
      </c>
      <c r="P1489" s="89">
        <f t="shared" si="23"/>
        <v>0.92852919163005787</v>
      </c>
      <c r="Q1489" s="86">
        <v>43874</v>
      </c>
      <c r="R1489" s="90">
        <v>8176028.8190000001</v>
      </c>
      <c r="S1489" s="90">
        <v>9611227.5860468708</v>
      </c>
      <c r="T1489" s="3"/>
      <c r="U1489" s="91">
        <v>-3.3232545392820599E-3</v>
      </c>
      <c r="V1489" s="92">
        <v>0.840449156203249</v>
      </c>
      <c r="W1489" s="91">
        <v>2.62386929352942E-3</v>
      </c>
      <c r="X1489" s="92">
        <v>0.27089654522569601</v>
      </c>
      <c r="Y1489" s="91">
        <v>-6.8645494776355898E-2</v>
      </c>
      <c r="Z1489" s="92">
        <v>11.285606431207301</v>
      </c>
      <c r="AA1489" s="91">
        <v>-2.4670076226357199E-2</v>
      </c>
      <c r="AB1489" s="92">
        <v>18.431020738149499</v>
      </c>
      <c r="AC1489" s="91">
        <v>1.38352611484152E-2</v>
      </c>
      <c r="AD1489" s="92">
        <v>26.731722067226698</v>
      </c>
      <c r="AE1489" s="91">
        <v>3.5900804128687E-2</v>
      </c>
      <c r="AF1489" s="93">
        <v>24.429490107548201</v>
      </c>
      <c r="AG1489" s="91">
        <v>-6.5270883133052796E-3</v>
      </c>
      <c r="AH1489" s="92">
        <v>-1.55893878345523</v>
      </c>
      <c r="AI1489" s="91">
        <v>-4.4690270624414601E-2</v>
      </c>
      <c r="AJ1489" s="92">
        <v>10.014348617463799</v>
      </c>
      <c r="AK1489" s="91">
        <v>0.41895689269586001</v>
      </c>
      <c r="AL1489" s="91">
        <v>4.8873403356992598E-2</v>
      </c>
      <c r="AM1489" s="92">
        <v>41.3694534956594</v>
      </c>
      <c r="AN1489" s="3"/>
      <c r="AO1489" s="94">
        <v>1.4913055427314199E-2</v>
      </c>
      <c r="AP1489" s="94">
        <v>-4.1536945900588797E-2</v>
      </c>
      <c r="AQ1489" s="94">
        <v>3.7161271704462699E-2</v>
      </c>
      <c r="AR1489" s="94">
        <v>-0.10320170122577101</v>
      </c>
      <c r="AS1489" s="95">
        <v>8</v>
      </c>
      <c r="AT1489" s="95">
        <v>4</v>
      </c>
      <c r="AU1489" s="95">
        <v>7</v>
      </c>
      <c r="AV1489" s="96">
        <v>5</v>
      </c>
      <c r="AW1489" s="3"/>
      <c r="AX1489" s="97">
        <v>8.9149338508141204E-2</v>
      </c>
      <c r="AY1489" s="98">
        <v>-0.49997128245467998</v>
      </c>
      <c r="AZ1489" s="98">
        <v>0.51814054579426705</v>
      </c>
      <c r="BA1489" s="98">
        <v>-0.62603028573084896</v>
      </c>
      <c r="BB1489" s="89">
        <v>9.1489654673750902E-3</v>
      </c>
      <c r="BC1489" s="99">
        <v>-17.682227822689999</v>
      </c>
      <c r="BD1489" s="86">
        <v>43874</v>
      </c>
      <c r="BE1489" s="86">
        <v>43913</v>
      </c>
      <c r="BF1489" s="95"/>
      <c r="BG1489" s="86"/>
      <c r="BH1489" s="3"/>
    </row>
    <row r="1490" spans="1:60" x14ac:dyDescent="0.25">
      <c r="A1490" s="3"/>
      <c r="B1490" s="81" t="s">
        <v>2350</v>
      </c>
      <c r="C1490" s="81" t="s">
        <v>6139</v>
      </c>
      <c r="D1490" s="81" t="s">
        <v>908</v>
      </c>
      <c r="E1490" s="82" t="s">
        <v>1253</v>
      </c>
      <c r="F1490" s="82" t="s">
        <v>1104</v>
      </c>
      <c r="G1490" s="83" t="s">
        <v>1122</v>
      </c>
      <c r="H1490" s="84" t="s">
        <v>1132</v>
      </c>
      <c r="I1490" s="85" t="s">
        <v>3480</v>
      </c>
      <c r="J1490" s="85" t="s">
        <v>6140</v>
      </c>
      <c r="K1490" s="3"/>
      <c r="L1490" s="86">
        <v>44029</v>
      </c>
      <c r="M1490" s="87">
        <v>1179.4971999991701</v>
      </c>
      <c r="N1490" s="88">
        <v>1179.4971999991701</v>
      </c>
      <c r="O1490" s="88">
        <v>1267.5975000001499</v>
      </c>
      <c r="P1490" s="89">
        <f t="shared" si="23"/>
        <v>0.93049820625161428</v>
      </c>
      <c r="Q1490" s="86">
        <v>43874</v>
      </c>
      <c r="R1490" s="90">
        <v>3693703.4909999999</v>
      </c>
      <c r="S1490" s="90">
        <v>5082116.02167188</v>
      </c>
      <c r="T1490" s="3"/>
      <c r="U1490" s="91">
        <v>-3.3096619872594601E-3</v>
      </c>
      <c r="V1490" s="92">
        <v>0.84180841140550899</v>
      </c>
      <c r="W1490" s="91">
        <v>3.0349639509950101E-3</v>
      </c>
      <c r="X1490" s="92">
        <v>0.312006010972254</v>
      </c>
      <c r="Y1490" s="91">
        <v>-6.6325999523542095E-2</v>
      </c>
      <c r="Z1490" s="92">
        <v>11.517555956481401</v>
      </c>
      <c r="AA1490" s="91">
        <v>-1.9773692259150301E-2</v>
      </c>
      <c r="AB1490" s="92">
        <v>18.920659134891999</v>
      </c>
      <c r="AC1490" s="91">
        <v>2.4033369241806199E-2</v>
      </c>
      <c r="AD1490" s="92">
        <v>27.751532876572998</v>
      </c>
      <c r="AE1490" s="91">
        <v>5.1567025810072699E-2</v>
      </c>
      <c r="AF1490" s="93">
        <v>25.996112275693999</v>
      </c>
      <c r="AG1490" s="91">
        <v>-6.2961963849374998E-3</v>
      </c>
      <c r="AH1490" s="92">
        <v>-1.5358495906184499</v>
      </c>
      <c r="AI1490" s="91">
        <v>-4.2088746892695802E-2</v>
      </c>
      <c r="AJ1490" s="92">
        <v>10.274500990635699</v>
      </c>
      <c r="AK1490" s="91">
        <v>0.17949719999887701</v>
      </c>
      <c r="AL1490" s="91">
        <v>2.9901679974500401E-2</v>
      </c>
      <c r="AM1490" s="92">
        <v>17.824862788635102</v>
      </c>
      <c r="AN1490" s="3"/>
      <c r="AO1490" s="94">
        <v>1.4926895730241099E-2</v>
      </c>
      <c r="AP1490" s="94">
        <v>-4.15238616988063E-2</v>
      </c>
      <c r="AQ1490" s="94">
        <v>3.7586482312690399E-2</v>
      </c>
      <c r="AR1490" s="94">
        <v>-0.102821795772761</v>
      </c>
      <c r="AS1490" s="95">
        <v>8</v>
      </c>
      <c r="AT1490" s="95">
        <v>4</v>
      </c>
      <c r="AU1490" s="95">
        <v>7</v>
      </c>
      <c r="AV1490" s="96">
        <v>5</v>
      </c>
      <c r="AW1490" s="3"/>
      <c r="AX1490" s="97">
        <v>8.9156149132468304E-2</v>
      </c>
      <c r="AY1490" s="98">
        <v>-0.44914281223282199</v>
      </c>
      <c r="AZ1490" s="98">
        <v>0.53572833896123495</v>
      </c>
      <c r="BA1490" s="98">
        <v>-0.56327332462296897</v>
      </c>
      <c r="BB1490" s="89">
        <v>9.1498384544320306E-3</v>
      </c>
      <c r="BC1490" s="99">
        <v>-17.638343401602501</v>
      </c>
      <c r="BD1490" s="86">
        <v>43874</v>
      </c>
      <c r="BE1490" s="86">
        <v>43913</v>
      </c>
      <c r="BF1490" s="95"/>
      <c r="BG1490" s="86"/>
      <c r="BH1490" s="3"/>
    </row>
    <row r="1491" spans="1:60" x14ac:dyDescent="0.25">
      <c r="A1491" s="3"/>
      <c r="B1491" s="81" t="s">
        <v>2351</v>
      </c>
      <c r="C1491" s="81" t="s">
        <v>6141</v>
      </c>
      <c r="D1491" s="81" t="s">
        <v>908</v>
      </c>
      <c r="E1491" s="82" t="s">
        <v>1254</v>
      </c>
      <c r="F1491" s="82" t="s">
        <v>1104</v>
      </c>
      <c r="G1491" s="83" t="s">
        <v>1122</v>
      </c>
      <c r="H1491" s="84" t="s">
        <v>1132</v>
      </c>
      <c r="I1491" s="85" t="s">
        <v>3480</v>
      </c>
      <c r="J1491" s="85" t="s">
        <v>6142</v>
      </c>
      <c r="K1491" s="3"/>
      <c r="L1491" s="86">
        <v>44029</v>
      </c>
      <c r="M1491" s="87">
        <v>1197.75129999965</v>
      </c>
      <c r="N1491" s="88">
        <v>1197.75129999965</v>
      </c>
      <c r="O1491" s="88">
        <v>1285.8538000006199</v>
      </c>
      <c r="P1491" s="89">
        <f t="shared" si="23"/>
        <v>0.9314832681593137</v>
      </c>
      <c r="Q1491" s="86">
        <v>43874</v>
      </c>
      <c r="R1491" s="90">
        <v>2645634.5970000001</v>
      </c>
      <c r="S1491" s="90">
        <v>3575266.7498085899</v>
      </c>
      <c r="T1491" s="3"/>
      <c r="U1491" s="91">
        <v>-3.30284815026971E-3</v>
      </c>
      <c r="V1491" s="92">
        <v>0.84248979510448396</v>
      </c>
      <c r="W1491" s="91">
        <v>3.2405198999185801E-3</v>
      </c>
      <c r="X1491" s="92">
        <v>0.33256160586461198</v>
      </c>
      <c r="Y1491" s="91">
        <v>-6.5165193384964404E-2</v>
      </c>
      <c r="Z1491" s="92">
        <v>11.6336365703464</v>
      </c>
      <c r="AA1491" s="91">
        <v>-1.7317670270131199E-2</v>
      </c>
      <c r="AB1491" s="92">
        <v>19.1662613337976</v>
      </c>
      <c r="AC1491" s="91">
        <v>2.9167401682570902E-2</v>
      </c>
      <c r="AD1491" s="92">
        <v>28.264936120656799</v>
      </c>
      <c r="AE1491" s="91">
        <v>5.9483510422069202E-2</v>
      </c>
      <c r="AF1491" s="93">
        <v>26.787760736886401</v>
      </c>
      <c r="AG1491" s="91">
        <v>-6.1809627377442701E-3</v>
      </c>
      <c r="AH1491" s="92">
        <v>-1.5243262258991299</v>
      </c>
      <c r="AI1491" s="91">
        <v>-4.0786337321187603E-2</v>
      </c>
      <c r="AJ1491" s="92">
        <v>10.4047419477865</v>
      </c>
      <c r="AK1491" s="91">
        <v>0.197751300000236</v>
      </c>
      <c r="AL1491" s="91">
        <v>3.3013500002198298E-2</v>
      </c>
      <c r="AM1491" s="92">
        <v>18.209169974579702</v>
      </c>
      <c r="AN1491" s="3"/>
      <c r="AO1491" s="94">
        <v>1.4933866525098E-2</v>
      </c>
      <c r="AP1491" s="94">
        <v>-4.1517294749646702E-2</v>
      </c>
      <c r="AQ1491" s="94">
        <v>3.7798900548295898E-2</v>
      </c>
      <c r="AR1491" s="94">
        <v>-0.10263182970084</v>
      </c>
      <c r="AS1491" s="95">
        <v>8</v>
      </c>
      <c r="AT1491" s="95">
        <v>4</v>
      </c>
      <c r="AU1491" s="95">
        <v>7</v>
      </c>
      <c r="AV1491" s="96">
        <v>5</v>
      </c>
      <c r="AW1491" s="3"/>
      <c r="AX1491" s="97">
        <v>8.9159694357804298E-2</v>
      </c>
      <c r="AY1491" s="98">
        <v>-0.42365507184467799</v>
      </c>
      <c r="AZ1491" s="98">
        <v>0.54454820454247999</v>
      </c>
      <c r="BA1491" s="98">
        <v>-0.53172747325061198</v>
      </c>
      <c r="BB1491" s="89">
        <v>9.1502896960810199E-3</v>
      </c>
      <c r="BC1491" s="99">
        <v>-17.616419533907901</v>
      </c>
      <c r="BD1491" s="86">
        <v>43874</v>
      </c>
      <c r="BE1491" s="86">
        <v>43913</v>
      </c>
      <c r="BF1491" s="95"/>
      <c r="BG1491" s="86"/>
      <c r="BH1491" s="3"/>
    </row>
    <row r="1492" spans="1:60" x14ac:dyDescent="0.25">
      <c r="A1492" s="3"/>
      <c r="B1492" s="81" t="s">
        <v>2352</v>
      </c>
      <c r="C1492" s="81" t="s">
        <v>6143</v>
      </c>
      <c r="D1492" s="81" t="s">
        <v>908</v>
      </c>
      <c r="E1492" s="82" t="s">
        <v>1255</v>
      </c>
      <c r="F1492" s="82" t="s">
        <v>1104</v>
      </c>
      <c r="G1492" s="83" t="s">
        <v>1122</v>
      </c>
      <c r="H1492" s="84" t="s">
        <v>1132</v>
      </c>
      <c r="I1492" s="85" t="s">
        <v>3480</v>
      </c>
      <c r="J1492" s="85" t="s">
        <v>6144</v>
      </c>
      <c r="K1492" s="3"/>
      <c r="L1492" s="86">
        <v>44029</v>
      </c>
      <c r="M1492" s="87">
        <v>1235.2576999999601</v>
      </c>
      <c r="N1492" s="88">
        <v>1235.2576999999601</v>
      </c>
      <c r="O1492" s="88">
        <v>1322.7541000004901</v>
      </c>
      <c r="P1492" s="89">
        <f t="shared" si="23"/>
        <v>0.93385286048215799</v>
      </c>
      <c r="Q1492" s="86">
        <v>43874</v>
      </c>
      <c r="R1492" s="90">
        <v>4100520.6830000002</v>
      </c>
      <c r="S1492" s="90">
        <v>4635203.9244140601</v>
      </c>
      <c r="T1492" s="3"/>
      <c r="U1492" s="91">
        <v>-3.2865317316463898E-3</v>
      </c>
      <c r="V1492" s="92">
        <v>0.84412143696681596</v>
      </c>
      <c r="W1492" s="91">
        <v>3.7337606809160202E-3</v>
      </c>
      <c r="X1492" s="92">
        <v>0.38188568396435602</v>
      </c>
      <c r="Y1492" s="91">
        <v>-6.2372113553501599E-2</v>
      </c>
      <c r="Z1492" s="92">
        <v>11.9129445534927</v>
      </c>
      <c r="AA1492" s="91">
        <v>-1.13967378420057E-2</v>
      </c>
      <c r="AB1492" s="92">
        <v>19.7583545765956</v>
      </c>
      <c r="AC1492" s="91">
        <v>4.16005191564182E-2</v>
      </c>
      <c r="AD1492" s="92">
        <v>29.508247868041501</v>
      </c>
      <c r="AE1492" s="91">
        <v>7.8736770219620694E-2</v>
      </c>
      <c r="AF1492" s="93">
        <v>28.7130867166561</v>
      </c>
      <c r="AG1492" s="91">
        <v>-5.9040201385869304E-3</v>
      </c>
      <c r="AH1492" s="92">
        <v>-1.4966319659834</v>
      </c>
      <c r="AI1492" s="91">
        <v>-3.76524272314782E-2</v>
      </c>
      <c r="AJ1492" s="92">
        <v>10.7181329567538</v>
      </c>
      <c r="AK1492" s="91">
        <v>0.23525770000007501</v>
      </c>
      <c r="AL1492" s="91">
        <v>3.8678270258969902E-2</v>
      </c>
      <c r="AM1492" s="92">
        <v>22.7952408189594</v>
      </c>
      <c r="AN1492" s="3"/>
      <c r="AO1492" s="94">
        <v>1.49504565688403E-2</v>
      </c>
      <c r="AP1492" s="94">
        <v>-4.1501502309984097E-2</v>
      </c>
      <c r="AQ1492" s="94">
        <v>3.8309511441184399E-2</v>
      </c>
      <c r="AR1492" s="94">
        <v>-0.102175703184039</v>
      </c>
      <c r="AS1492" s="95">
        <v>8</v>
      </c>
      <c r="AT1492" s="95">
        <v>4</v>
      </c>
      <c r="AU1492" s="95">
        <v>7</v>
      </c>
      <c r="AV1492" s="96">
        <v>5</v>
      </c>
      <c r="AW1492" s="3"/>
      <c r="AX1492" s="97">
        <v>8.9168470976583203E-2</v>
      </c>
      <c r="AY1492" s="98">
        <v>-0.36222624370657303</v>
      </c>
      <c r="AZ1492" s="98">
        <v>0.56580631564975203</v>
      </c>
      <c r="BA1492" s="98">
        <v>-0.455487650898249</v>
      </c>
      <c r="BB1492" s="89">
        <v>9.1514004731288907E-3</v>
      </c>
      <c r="BC1492" s="99">
        <v>-17.563718003191799</v>
      </c>
      <c r="BD1492" s="86">
        <v>43874</v>
      </c>
      <c r="BE1492" s="86">
        <v>43913</v>
      </c>
      <c r="BF1492" s="95"/>
      <c r="BG1492" s="86"/>
      <c r="BH1492" s="3"/>
    </row>
    <row r="1493" spans="1:60" x14ac:dyDescent="0.25">
      <c r="A1493" s="3"/>
      <c r="B1493" s="81" t="s">
        <v>2353</v>
      </c>
      <c r="C1493" s="81" t="s">
        <v>6145</v>
      </c>
      <c r="D1493" s="81" t="s">
        <v>908</v>
      </c>
      <c r="E1493" s="82" t="s">
        <v>1191</v>
      </c>
      <c r="F1493" s="82" t="s">
        <v>1104</v>
      </c>
      <c r="G1493" s="83" t="s">
        <v>1122</v>
      </c>
      <c r="H1493" s="84" t="s">
        <v>1132</v>
      </c>
      <c r="I1493" s="85" t="s">
        <v>3480</v>
      </c>
      <c r="J1493" s="85" t="s">
        <v>6146</v>
      </c>
      <c r="K1493" s="3"/>
      <c r="L1493" s="86">
        <v>44029</v>
      </c>
      <c r="M1493" s="87">
        <v>1071.40909999982</v>
      </c>
      <c r="N1493" s="88">
        <v>1071.40909999982</v>
      </c>
      <c r="O1493" s="88">
        <v>1071.40909999982</v>
      </c>
      <c r="P1493" s="89">
        <f t="shared" si="23"/>
        <v>1</v>
      </c>
      <c r="Q1493" s="86">
        <v>44029</v>
      </c>
      <c r="R1493" s="90">
        <v>0</v>
      </c>
      <c r="S1493" s="90">
        <v>149.27627480912199</v>
      </c>
      <c r="T1493" s="3"/>
      <c r="U1493" s="91">
        <v>0</v>
      </c>
      <c r="V1493" s="92">
        <v>1.17277461013146</v>
      </c>
      <c r="W1493" s="91">
        <v>0</v>
      </c>
      <c r="X1493" s="92">
        <v>8.5096158727537806E-3</v>
      </c>
      <c r="Y1493" s="91">
        <v>9.9974189379281597E-3</v>
      </c>
      <c r="Z1493" s="92">
        <v>19.149897802621101</v>
      </c>
      <c r="AA1493" s="91">
        <v>9.9974189379281597E-3</v>
      </c>
      <c r="AB1493" s="92">
        <v>21.897770254581701</v>
      </c>
      <c r="AC1493" s="91">
        <v>1.0905210090641E-2</v>
      </c>
      <c r="AD1493" s="92">
        <v>26.438716961449199</v>
      </c>
      <c r="AE1493" s="91">
        <v>5.3767452200190698E-2</v>
      </c>
      <c r="AF1493" s="93">
        <v>26.216154914698599</v>
      </c>
      <c r="AG1493" s="91">
        <v>0</v>
      </c>
      <c r="AH1493" s="92">
        <v>-0.90622995212470403</v>
      </c>
      <c r="AI1493" s="91">
        <v>9.9974189379281597E-3</v>
      </c>
      <c r="AJ1493" s="92">
        <v>15.4831175737054</v>
      </c>
      <c r="AK1493" s="91">
        <v>7.1409099999073106E-2</v>
      </c>
      <c r="AL1493" s="91">
        <v>2.0586079761415001E-2</v>
      </c>
      <c r="AM1493" s="92">
        <v>25.2062534186698</v>
      </c>
      <c r="AN1493" s="3"/>
      <c r="AO1493" s="94">
        <v>7.7682916398771297E-3</v>
      </c>
      <c r="AP1493" s="94">
        <v>0</v>
      </c>
      <c r="AQ1493" s="94">
        <v>9.9974189379281597E-3</v>
      </c>
      <c r="AR1493" s="94">
        <v>0</v>
      </c>
      <c r="AS1493" s="95">
        <v>1</v>
      </c>
      <c r="AT1493" s="95">
        <v>0</v>
      </c>
      <c r="AU1493" s="95">
        <v>7</v>
      </c>
      <c r="AV1493" s="96">
        <v>5</v>
      </c>
      <c r="AW1493" s="3"/>
      <c r="AX1493" s="97">
        <v>7.7876165614543403E-3</v>
      </c>
      <c r="AY1493" s="98">
        <v>-2.3472367299800698</v>
      </c>
      <c r="AZ1493" s="98">
        <v>0.58380402753027705</v>
      </c>
      <c r="BA1493" s="98">
        <v>-10.5047380398755</v>
      </c>
      <c r="BB1493" s="89">
        <v>8.07530279870434E-4</v>
      </c>
      <c r="BC1493" s="99">
        <v>0</v>
      </c>
      <c r="BD1493" s="86">
        <v>43970</v>
      </c>
      <c r="BE1493" s="86"/>
      <c r="BF1493" s="95"/>
      <c r="BG1493" s="86"/>
      <c r="BH1493" s="3"/>
    </row>
    <row r="1494" spans="1:60" x14ac:dyDescent="0.25">
      <c r="A1494" s="3"/>
      <c r="B1494" s="81" t="s">
        <v>2354</v>
      </c>
      <c r="C1494" s="81" t="s">
        <v>6147</v>
      </c>
      <c r="D1494" s="81" t="s">
        <v>908</v>
      </c>
      <c r="E1494" s="82" t="s">
        <v>1245</v>
      </c>
      <c r="F1494" s="82" t="s">
        <v>1104</v>
      </c>
      <c r="G1494" s="83" t="s">
        <v>1122</v>
      </c>
      <c r="H1494" s="84" t="s">
        <v>1132</v>
      </c>
      <c r="I1494" s="85" t="s">
        <v>3480</v>
      </c>
      <c r="J1494" s="85" t="s">
        <v>6148</v>
      </c>
      <c r="K1494" s="3"/>
      <c r="L1494" s="86">
        <v>44029</v>
      </c>
      <c r="M1494" s="87">
        <v>1241.69800000079</v>
      </c>
      <c r="N1494" s="88">
        <v>1241.69800000079</v>
      </c>
      <c r="O1494" s="88">
        <v>1329.0872000008801</v>
      </c>
      <c r="P1494" s="89">
        <f t="shared" si="23"/>
        <v>0.93424870843686381</v>
      </c>
      <c r="Q1494" s="86">
        <v>43874</v>
      </c>
      <c r="R1494" s="90">
        <v>66650.956999999995</v>
      </c>
      <c r="S1494" s="90">
        <v>78317.518267211897</v>
      </c>
      <c r="T1494" s="3"/>
      <c r="U1494" s="91">
        <v>-3.2837826684044601E-3</v>
      </c>
      <c r="V1494" s="92">
        <v>0.84439634329100999</v>
      </c>
      <c r="W1494" s="91">
        <v>3.81640017440077E-3</v>
      </c>
      <c r="X1494" s="92">
        <v>0.39014963331283098</v>
      </c>
      <c r="Y1494" s="91">
        <v>-6.1905355865746997E-2</v>
      </c>
      <c r="Z1494" s="92">
        <v>11.9596203222609</v>
      </c>
      <c r="AA1494" s="91">
        <v>-1.0405226841612601E-2</v>
      </c>
      <c r="AB1494" s="92">
        <v>19.8575056766276</v>
      </c>
      <c r="AC1494" s="91">
        <v>4.3688832798579803E-2</v>
      </c>
      <c r="AD1494" s="92">
        <v>29.717079232243101</v>
      </c>
      <c r="AE1494" s="91">
        <v>8.1980760805890895E-2</v>
      </c>
      <c r="AF1494" s="93">
        <v>29.037485775275901</v>
      </c>
      <c r="AG1494" s="91">
        <v>-5.8575795210344898E-3</v>
      </c>
      <c r="AH1494" s="92">
        <v>-1.4919879042281501</v>
      </c>
      <c r="AI1494" s="91">
        <v>-3.7128499622667697E-2</v>
      </c>
      <c r="AJ1494" s="92">
        <v>10.770525717642199</v>
      </c>
      <c r="AK1494" s="91">
        <v>0.24169800000177899</v>
      </c>
      <c r="AL1494" s="91">
        <v>3.9391249436448603E-2</v>
      </c>
      <c r="AM1494" s="92">
        <v>24.044942788925301</v>
      </c>
      <c r="AN1494" s="3"/>
      <c r="AO1494" s="94">
        <v>1.4953219317249E-2</v>
      </c>
      <c r="AP1494" s="94">
        <v>-4.1498862202424797E-2</v>
      </c>
      <c r="AQ1494" s="94">
        <v>3.8394586586946403E-2</v>
      </c>
      <c r="AR1494" s="94">
        <v>-0.102099801079021</v>
      </c>
      <c r="AS1494" s="95">
        <v>8</v>
      </c>
      <c r="AT1494" s="95">
        <v>4</v>
      </c>
      <c r="AU1494" s="95">
        <v>7</v>
      </c>
      <c r="AV1494" s="96">
        <v>5</v>
      </c>
      <c r="AW1494" s="3"/>
      <c r="AX1494" s="97">
        <v>8.9170020756864699E-2</v>
      </c>
      <c r="AY1494" s="98">
        <v>-0.35194164026006503</v>
      </c>
      <c r="AZ1494" s="98">
        <v>0.56936550102000205</v>
      </c>
      <c r="BA1494" s="98">
        <v>-0.44269441931328402</v>
      </c>
      <c r="BB1494" s="89">
        <v>9.1515945865103306E-3</v>
      </c>
      <c r="BC1494" s="99">
        <v>-17.5549429714738</v>
      </c>
      <c r="BD1494" s="86">
        <v>43874</v>
      </c>
      <c r="BE1494" s="86">
        <v>43913</v>
      </c>
      <c r="BF1494" s="95"/>
      <c r="BG1494" s="86"/>
      <c r="BH1494" s="3"/>
    </row>
    <row r="1495" spans="1:60" x14ac:dyDescent="0.25">
      <c r="A1495" s="3"/>
      <c r="B1495" s="81" t="s">
        <v>399</v>
      </c>
      <c r="C1495" s="81" t="s">
        <v>6149</v>
      </c>
      <c r="D1495" s="81" t="s">
        <v>908</v>
      </c>
      <c r="E1495" s="82" t="s">
        <v>1260</v>
      </c>
      <c r="F1495" s="82" t="s">
        <v>1104</v>
      </c>
      <c r="G1495" s="83" t="s">
        <v>1122</v>
      </c>
      <c r="H1495" s="84" t="s">
        <v>1132</v>
      </c>
      <c r="I1495" s="85" t="s">
        <v>3480</v>
      </c>
      <c r="J1495" s="85" t="s">
        <v>6150</v>
      </c>
      <c r="K1495" s="3"/>
      <c r="L1495" s="86">
        <v>44029</v>
      </c>
      <c r="M1495" s="87">
        <v>1647.7160000000099</v>
      </c>
      <c r="N1495" s="88">
        <v>1647.7160000000099</v>
      </c>
      <c r="O1495" s="88">
        <v>1759.9494000002701</v>
      </c>
      <c r="P1495" s="89">
        <f t="shared" si="23"/>
        <v>0.93622918931632748</v>
      </c>
      <c r="Q1495" s="86">
        <v>43874</v>
      </c>
      <c r="R1495" s="90">
        <v>3427245.202</v>
      </c>
      <c r="S1495" s="90">
        <v>3152120.5728242202</v>
      </c>
      <c r="T1495" s="3"/>
      <c r="U1495" s="91">
        <v>-3.2701760665077E-3</v>
      </c>
      <c r="V1495" s="92">
        <v>0.84575700348068505</v>
      </c>
      <c r="W1495" s="91">
        <v>4.2276861968275599E-3</v>
      </c>
      <c r="X1495" s="92">
        <v>0.43127823555550998</v>
      </c>
      <c r="Y1495" s="91">
        <v>-5.9570174606051303E-2</v>
      </c>
      <c r="Z1495" s="92">
        <v>12.193138448230499</v>
      </c>
      <c r="AA1495" s="91">
        <v>-5.4392774572988899E-3</v>
      </c>
      <c r="AB1495" s="92">
        <v>20.354100615077201</v>
      </c>
      <c r="AC1495" s="91"/>
      <c r="AD1495" s="92"/>
      <c r="AE1495" s="91"/>
      <c r="AF1495" s="93"/>
      <c r="AG1495" s="91">
        <v>-5.6268409707627099E-3</v>
      </c>
      <c r="AH1495" s="92">
        <v>-1.46891404920098</v>
      </c>
      <c r="AI1495" s="91">
        <v>-3.4507425436459002E-2</v>
      </c>
      <c r="AJ1495" s="92">
        <v>11.032633136259401</v>
      </c>
      <c r="AK1495" s="91">
        <v>1.7938890528967001E-2</v>
      </c>
      <c r="AL1495" s="91">
        <v>1.42798948745622E-2</v>
      </c>
      <c r="AM1495" s="92">
        <v>24.0999283554847</v>
      </c>
      <c r="AN1495" s="3"/>
      <c r="AO1495" s="94">
        <v>1.4967132410674801E-2</v>
      </c>
      <c r="AP1495" s="94">
        <v>-4.1485750266510898E-2</v>
      </c>
      <c r="AQ1495" s="94">
        <v>3.8820381565528798E-2</v>
      </c>
      <c r="AR1495" s="94">
        <v>-0.10171938263461899</v>
      </c>
      <c r="AS1495" s="95">
        <v>8</v>
      </c>
      <c r="AT1495" s="95">
        <v>4</v>
      </c>
      <c r="AU1495" s="95">
        <v>7</v>
      </c>
      <c r="AV1495" s="96">
        <v>5</v>
      </c>
      <c r="AW1495" s="3"/>
      <c r="AX1495" s="97">
        <v>8.9177747823414394E-2</v>
      </c>
      <c r="AY1495" s="98">
        <v>-0.300441229091575</v>
      </c>
      <c r="AZ1495" s="98">
        <v>0.58718880156266096</v>
      </c>
      <c r="BA1495" s="98">
        <v>-0.378508381088977</v>
      </c>
      <c r="BB1495" s="89">
        <v>9.1525632815319096E-3</v>
      </c>
      <c r="BC1495" s="99">
        <v>-17.511003441381</v>
      </c>
      <c r="BD1495" s="86">
        <v>43874</v>
      </c>
      <c r="BE1495" s="86">
        <v>43913</v>
      </c>
      <c r="BF1495" s="95"/>
      <c r="BG1495" s="86"/>
      <c r="BH1495" s="3"/>
    </row>
    <row r="1496" spans="1:60" x14ac:dyDescent="0.25">
      <c r="A1496" s="3"/>
      <c r="B1496" s="81" t="s">
        <v>2355</v>
      </c>
      <c r="C1496" s="81" t="s">
        <v>6151</v>
      </c>
      <c r="D1496" s="81" t="s">
        <v>908</v>
      </c>
      <c r="E1496" s="82" t="s">
        <v>1261</v>
      </c>
      <c r="F1496" s="82" t="s">
        <v>1104</v>
      </c>
      <c r="G1496" s="83" t="s">
        <v>1122</v>
      </c>
      <c r="H1496" s="84" t="s">
        <v>1132</v>
      </c>
      <c r="I1496" s="85" t="s">
        <v>3480</v>
      </c>
      <c r="J1496" s="85" t="s">
        <v>6152</v>
      </c>
      <c r="K1496" s="3"/>
      <c r="L1496" s="86">
        <v>44029</v>
      </c>
      <c r="M1496" s="87">
        <v>1079.1129999999</v>
      </c>
      <c r="N1496" s="88">
        <v>1079.1129999999</v>
      </c>
      <c r="O1496" s="88">
        <v>1153.34850000031</v>
      </c>
      <c r="P1496" s="89">
        <f t="shared" si="23"/>
        <v>0.93563480595813842</v>
      </c>
      <c r="Q1496" s="86">
        <v>43874</v>
      </c>
      <c r="R1496" s="90">
        <v>7235628.7999999998</v>
      </c>
      <c r="S1496" s="90">
        <v>7513403.7129843701</v>
      </c>
      <c r="T1496" s="3"/>
      <c r="U1496" s="91">
        <v>-3.2742568082539899E-3</v>
      </c>
      <c r="V1496" s="92">
        <v>0.84534892930605599</v>
      </c>
      <c r="W1496" s="91">
        <v>4.1041132972168297E-3</v>
      </c>
      <c r="X1496" s="92">
        <v>0.41892094559443599</v>
      </c>
      <c r="Y1496" s="91">
        <v>-6.0271153484791298E-2</v>
      </c>
      <c r="Z1496" s="92">
        <v>12.1230405603565</v>
      </c>
      <c r="AA1496" s="91">
        <v>-6.9315179352997802E-3</v>
      </c>
      <c r="AB1496" s="92">
        <v>20.204876567266201</v>
      </c>
      <c r="AC1496" s="91">
        <v>5.1024168882577201E-2</v>
      </c>
      <c r="AD1496" s="92">
        <v>30.450612840650098</v>
      </c>
      <c r="AE1496" s="91"/>
      <c r="AF1496" s="93"/>
      <c r="AG1496" s="91">
        <v>-5.6961471309477903E-3</v>
      </c>
      <c r="AH1496" s="92">
        <v>-1.4758446652194801</v>
      </c>
      <c r="AI1496" s="91">
        <v>-3.5294252270432501E-2</v>
      </c>
      <c r="AJ1496" s="92">
        <v>10.953950452865699</v>
      </c>
      <c r="AK1496" s="91">
        <v>7.9112999999779304E-2</v>
      </c>
      <c r="AL1496" s="91">
        <v>2.8660966963798301E-2</v>
      </c>
      <c r="AM1496" s="92">
        <v>28.305742375785499</v>
      </c>
      <c r="AN1496" s="3"/>
      <c r="AO1496" s="94">
        <v>1.49629278803332E-2</v>
      </c>
      <c r="AP1496" s="94">
        <v>-4.1489653976023E-2</v>
      </c>
      <c r="AQ1496" s="94">
        <v>3.8692729256581501E-2</v>
      </c>
      <c r="AR1496" s="94">
        <v>-0.101833398738527</v>
      </c>
      <c r="AS1496" s="95">
        <v>8</v>
      </c>
      <c r="AT1496" s="95">
        <v>4</v>
      </c>
      <c r="AU1496" s="95">
        <v>7</v>
      </c>
      <c r="AV1496" s="96">
        <v>5</v>
      </c>
      <c r="AW1496" s="3"/>
      <c r="AX1496" s="97">
        <v>8.9175408875016696E-2</v>
      </c>
      <c r="AY1496" s="98">
        <v>-0.31591825404620999</v>
      </c>
      <c r="AZ1496" s="98">
        <v>0.58183242016366399</v>
      </c>
      <c r="BA1496" s="98">
        <v>-0.397819456577508</v>
      </c>
      <c r="BB1496" s="89">
        <v>9.1522705746683603E-3</v>
      </c>
      <c r="BC1496" s="99">
        <v>-17.524182846769701</v>
      </c>
      <c r="BD1496" s="86">
        <v>43874</v>
      </c>
      <c r="BE1496" s="86">
        <v>43913</v>
      </c>
      <c r="BF1496" s="95"/>
      <c r="BG1496" s="86"/>
      <c r="BH1496" s="3"/>
    </row>
    <row r="1497" spans="1:60" x14ac:dyDescent="0.25">
      <c r="A1497" s="3"/>
      <c r="B1497" s="81" t="s">
        <v>2356</v>
      </c>
      <c r="C1497" s="81" t="s">
        <v>6153</v>
      </c>
      <c r="D1497" s="81" t="s">
        <v>909</v>
      </c>
      <c r="E1497" s="82" t="s">
        <v>1170</v>
      </c>
      <c r="F1497" s="82" t="s">
        <v>1104</v>
      </c>
      <c r="G1497" s="83" t="s">
        <v>1124</v>
      </c>
      <c r="H1497" s="84" t="s">
        <v>1133</v>
      </c>
      <c r="I1497" s="85" t="s">
        <v>3480</v>
      </c>
      <c r="J1497" s="85" t="s">
        <v>6154</v>
      </c>
      <c r="K1497" s="3"/>
      <c r="L1497" s="86">
        <v>44029</v>
      </c>
      <c r="M1497" s="87">
        <v>1711.9372000005101</v>
      </c>
      <c r="N1497" s="88">
        <v>1711.9372000005101</v>
      </c>
      <c r="O1497" s="88">
        <v>1815.63949999958</v>
      </c>
      <c r="P1497" s="89">
        <f t="shared" si="23"/>
        <v>0.94288387094514414</v>
      </c>
      <c r="Q1497" s="86">
        <v>43874</v>
      </c>
      <c r="R1497" s="90">
        <v>2265603.8110000002</v>
      </c>
      <c r="S1497" s="90">
        <v>2278148.2570976601</v>
      </c>
      <c r="T1497" s="3"/>
      <c r="U1497" s="91">
        <v>-4.2148501552219404E-3</v>
      </c>
      <c r="V1497" s="92">
        <v>0.75128959460926104</v>
      </c>
      <c r="W1497" s="91">
        <v>1.0241283620416699E-2</v>
      </c>
      <c r="X1497" s="92">
        <v>1.0326379779144199</v>
      </c>
      <c r="Y1497" s="91">
        <v>-5.1493072265657198E-2</v>
      </c>
      <c r="Z1497" s="92">
        <v>13.0008486822771</v>
      </c>
      <c r="AA1497" s="91">
        <v>3.3222957898033201E-2</v>
      </c>
      <c r="AB1497" s="92">
        <v>24.2203241506068</v>
      </c>
      <c r="AC1497" s="91">
        <v>7.8007469379372196E-2</v>
      </c>
      <c r="AD1497" s="92">
        <v>33.148942890344202</v>
      </c>
      <c r="AE1497" s="91">
        <v>0.119962087370368</v>
      </c>
      <c r="AF1497" s="93">
        <v>32.835618431738098</v>
      </c>
      <c r="AG1497" s="91">
        <v>-3.37264780409896E-3</v>
      </c>
      <c r="AH1497" s="92">
        <v>-1.2434947325346</v>
      </c>
      <c r="AI1497" s="91">
        <v>-2.26189235800121E-2</v>
      </c>
      <c r="AJ1497" s="92">
        <v>12.221483321904101</v>
      </c>
      <c r="AK1497" s="91">
        <v>0.62191154023981698</v>
      </c>
      <c r="AL1497" s="91">
        <v>6.8169240843417397E-2</v>
      </c>
      <c r="AM1497" s="92">
        <v>61.664918250055102</v>
      </c>
      <c r="AN1497" s="3"/>
      <c r="AO1497" s="94">
        <v>2.0525165497019798E-2</v>
      </c>
      <c r="AP1497" s="94">
        <v>-4.1000165594596197E-2</v>
      </c>
      <c r="AQ1497" s="94">
        <v>6.0389061756723102E-2</v>
      </c>
      <c r="AR1497" s="94">
        <v>-0.102019702314428</v>
      </c>
      <c r="AS1497" s="95">
        <v>7</v>
      </c>
      <c r="AT1497" s="95">
        <v>5</v>
      </c>
      <c r="AU1497" s="95">
        <v>7</v>
      </c>
      <c r="AV1497" s="96">
        <v>5</v>
      </c>
      <c r="AW1497" s="3"/>
      <c r="AX1497" s="97">
        <v>0.116210419157287</v>
      </c>
      <c r="AY1497" s="98">
        <v>0.13476124256976599</v>
      </c>
      <c r="AZ1497" s="98">
        <v>0.81806548043459804</v>
      </c>
      <c r="BA1497" s="98">
        <v>0.17553971182928799</v>
      </c>
      <c r="BB1497" s="89">
        <v>1.1931359403661201E-2</v>
      </c>
      <c r="BC1497" s="99">
        <v>-20.133198247756798</v>
      </c>
      <c r="BD1497" s="86">
        <v>43874</v>
      </c>
      <c r="BE1497" s="86">
        <v>43913</v>
      </c>
      <c r="BF1497" s="95"/>
      <c r="BG1497" s="86"/>
      <c r="BH1497" s="3"/>
    </row>
    <row r="1498" spans="1:60" x14ac:dyDescent="0.25">
      <c r="A1498" s="3"/>
      <c r="B1498" s="81" t="s">
        <v>2357</v>
      </c>
      <c r="C1498" s="81" t="s">
        <v>6155</v>
      </c>
      <c r="D1498" s="81" t="s">
        <v>909</v>
      </c>
      <c r="E1498" s="82" t="s">
        <v>1251</v>
      </c>
      <c r="F1498" s="82" t="s">
        <v>1104</v>
      </c>
      <c r="G1498" s="83" t="s">
        <v>1124</v>
      </c>
      <c r="H1498" s="84" t="s">
        <v>1133</v>
      </c>
      <c r="I1498" s="85" t="s">
        <v>3480</v>
      </c>
      <c r="J1498" s="85" t="s">
        <v>6156</v>
      </c>
      <c r="K1498" s="3"/>
      <c r="L1498" s="86">
        <v>44029</v>
      </c>
      <c r="M1498" s="87">
        <v>1451.6194000001999</v>
      </c>
      <c r="N1498" s="88">
        <v>1451.6194000001999</v>
      </c>
      <c r="O1498" s="88">
        <v>1552.6486000008899</v>
      </c>
      <c r="P1498" s="89">
        <f t="shared" si="23"/>
        <v>0.93493105909435525</v>
      </c>
      <c r="Q1498" s="86">
        <v>43874</v>
      </c>
      <c r="R1498" s="90">
        <v>12695135.511</v>
      </c>
      <c r="S1498" s="90">
        <v>13574561.0820313</v>
      </c>
      <c r="T1498" s="3"/>
      <c r="U1498" s="91">
        <v>-4.2692517090472401E-3</v>
      </c>
      <c r="V1498" s="92">
        <v>0.74584943922673097</v>
      </c>
      <c r="W1498" s="91">
        <v>8.5864886787021498E-3</v>
      </c>
      <c r="X1498" s="92">
        <v>0.867158483742969</v>
      </c>
      <c r="Y1498" s="91">
        <v>-6.0879928737485899E-2</v>
      </c>
      <c r="Z1498" s="92">
        <v>12.062163035094301</v>
      </c>
      <c r="AA1498" s="91">
        <v>1.27370422524109E-2</v>
      </c>
      <c r="AB1498" s="92">
        <v>22.1717325860518</v>
      </c>
      <c r="AC1498" s="91">
        <v>3.5710634194401798E-2</v>
      </c>
      <c r="AD1498" s="92">
        <v>28.919259371847101</v>
      </c>
      <c r="AE1498" s="91">
        <v>5.47100646872423E-2</v>
      </c>
      <c r="AF1498" s="93">
        <v>26.310416163410999</v>
      </c>
      <c r="AG1498" s="91">
        <v>-4.2980741636711199E-3</v>
      </c>
      <c r="AH1498" s="92">
        <v>-1.3360373684918201</v>
      </c>
      <c r="AI1498" s="91">
        <v>-3.3190185319654099E-2</v>
      </c>
      <c r="AJ1498" s="92">
        <v>11.164357147936199</v>
      </c>
      <c r="AK1498" s="91">
        <v>0.410142730843509</v>
      </c>
      <c r="AL1498" s="91">
        <v>4.7982560028685797E-2</v>
      </c>
      <c r="AM1498" s="92">
        <v>40.488037310424303</v>
      </c>
      <c r="AN1498" s="3"/>
      <c r="AO1498" s="94">
        <v>2.04693833584315E-2</v>
      </c>
      <c r="AP1498" s="94">
        <v>-4.1052587696904098E-2</v>
      </c>
      <c r="AQ1498" s="94">
        <v>5.8652227842685499E-2</v>
      </c>
      <c r="AR1498" s="94">
        <v>-0.103539658121881</v>
      </c>
      <c r="AS1498" s="95">
        <v>7</v>
      </c>
      <c r="AT1498" s="95">
        <v>5</v>
      </c>
      <c r="AU1498" s="95">
        <v>7</v>
      </c>
      <c r="AV1498" s="96">
        <v>5</v>
      </c>
      <c r="AW1498" s="3"/>
      <c r="AX1498" s="97">
        <v>0.116196128753509</v>
      </c>
      <c r="AY1498" s="98">
        <v>-2.91016013898115E-2</v>
      </c>
      <c r="AZ1498" s="98">
        <v>0.73710903686696805</v>
      </c>
      <c r="BA1498" s="98">
        <v>-3.7705835007273002E-2</v>
      </c>
      <c r="BB1498" s="89">
        <v>1.1928861788947E-2</v>
      </c>
      <c r="BC1498" s="99">
        <v>-20.303228946984699</v>
      </c>
      <c r="BD1498" s="86">
        <v>43874</v>
      </c>
      <c r="BE1498" s="86">
        <v>43913</v>
      </c>
      <c r="BF1498" s="95"/>
      <c r="BG1498" s="86"/>
      <c r="BH1498" s="3"/>
    </row>
    <row r="1499" spans="1:60" x14ac:dyDescent="0.25">
      <c r="A1499" s="3"/>
      <c r="B1499" s="81" t="s">
        <v>2358</v>
      </c>
      <c r="C1499" s="81" t="s">
        <v>6157</v>
      </c>
      <c r="D1499" s="81" t="s">
        <v>909</v>
      </c>
      <c r="E1499" s="82" t="s">
        <v>1252</v>
      </c>
      <c r="F1499" s="82" t="s">
        <v>1104</v>
      </c>
      <c r="G1499" s="83" t="s">
        <v>1124</v>
      </c>
      <c r="H1499" s="84" t="s">
        <v>1133</v>
      </c>
      <c r="I1499" s="85" t="s">
        <v>3480</v>
      </c>
      <c r="J1499" s="85" t="s">
        <v>6158</v>
      </c>
      <c r="K1499" s="3"/>
      <c r="L1499" s="86">
        <v>44029</v>
      </c>
      <c r="M1499" s="87">
        <v>1558.9640999995199</v>
      </c>
      <c r="N1499" s="88">
        <v>1558.9640999995199</v>
      </c>
      <c r="O1499" s="88">
        <v>1663.9371000006799</v>
      </c>
      <c r="P1499" s="89">
        <f t="shared" si="23"/>
        <v>0.93691287969892789</v>
      </c>
      <c r="Q1499" s="86">
        <v>43874</v>
      </c>
      <c r="R1499" s="90">
        <v>8071348.8159999996</v>
      </c>
      <c r="S1499" s="90">
        <v>7892093.8440390602</v>
      </c>
      <c r="T1499" s="3"/>
      <c r="U1499" s="91">
        <v>-4.2556118742140799E-3</v>
      </c>
      <c r="V1499" s="92">
        <v>0.74721342271004698</v>
      </c>
      <c r="W1499" s="91">
        <v>8.9998516559717193E-3</v>
      </c>
      <c r="X1499" s="92">
        <v>0.90849478146992602</v>
      </c>
      <c r="Y1499" s="91">
        <v>-5.8542037550068898E-2</v>
      </c>
      <c r="Z1499" s="92">
        <v>12.295952153828701</v>
      </c>
      <c r="AA1499" s="91">
        <v>1.78201629005343E-2</v>
      </c>
      <c r="AB1499" s="92">
        <v>22.6800446508569</v>
      </c>
      <c r="AC1499" s="91">
        <v>4.6126448129143703E-2</v>
      </c>
      <c r="AD1499" s="92">
        <v>29.960840765299501</v>
      </c>
      <c r="AE1499" s="91">
        <v>7.0657906620908803E-2</v>
      </c>
      <c r="AF1499" s="93">
        <v>27.9052003567922</v>
      </c>
      <c r="AG1499" s="91">
        <v>-4.0667465691512899E-3</v>
      </c>
      <c r="AH1499" s="92">
        <v>-1.31290460903983</v>
      </c>
      <c r="AI1499" s="91">
        <v>-3.0558265785657599E-2</v>
      </c>
      <c r="AJ1499" s="92">
        <v>11.427549101339499</v>
      </c>
      <c r="AK1499" s="91">
        <v>0.49070045410538998</v>
      </c>
      <c r="AL1499" s="91">
        <v>5.5951917694983401E-2</v>
      </c>
      <c r="AM1499" s="92">
        <v>48.543809636612401</v>
      </c>
      <c r="AN1499" s="3"/>
      <c r="AO1499" s="94">
        <v>2.04833204043098E-2</v>
      </c>
      <c r="AP1499" s="94">
        <v>-4.1039492783966097E-2</v>
      </c>
      <c r="AQ1499" s="94">
        <v>5.9086020966788097E-2</v>
      </c>
      <c r="AR1499" s="94">
        <v>-0.10315989766691901</v>
      </c>
      <c r="AS1499" s="95">
        <v>7</v>
      </c>
      <c r="AT1499" s="95">
        <v>5</v>
      </c>
      <c r="AU1499" s="95">
        <v>7</v>
      </c>
      <c r="AV1499" s="96">
        <v>5</v>
      </c>
      <c r="AW1499" s="3"/>
      <c r="AX1499" s="97">
        <v>0.11619927958017801</v>
      </c>
      <c r="AY1499" s="98">
        <v>1.15726947448707E-2</v>
      </c>
      <c r="AZ1499" s="98">
        <v>0.75720556716260001</v>
      </c>
      <c r="BA1499" s="98">
        <v>1.50143335087023E-2</v>
      </c>
      <c r="BB1499" s="89">
        <v>1.1929442328419099E-2</v>
      </c>
      <c r="BC1499" s="99">
        <v>-20.260747837164701</v>
      </c>
      <c r="BD1499" s="86">
        <v>43874</v>
      </c>
      <c r="BE1499" s="86">
        <v>43913</v>
      </c>
      <c r="BF1499" s="95"/>
      <c r="BG1499" s="86"/>
      <c r="BH1499" s="3"/>
    </row>
    <row r="1500" spans="1:60" x14ac:dyDescent="0.25">
      <c r="A1500" s="3"/>
      <c r="B1500" s="81" t="s">
        <v>2359</v>
      </c>
      <c r="C1500" s="81" t="s">
        <v>6159</v>
      </c>
      <c r="D1500" s="81" t="s">
        <v>909</v>
      </c>
      <c r="E1500" s="82" t="s">
        <v>1253</v>
      </c>
      <c r="F1500" s="82" t="s">
        <v>1104</v>
      </c>
      <c r="G1500" s="83" t="s">
        <v>1124</v>
      </c>
      <c r="H1500" s="84" t="s">
        <v>1133</v>
      </c>
      <c r="I1500" s="85" t="s">
        <v>3480</v>
      </c>
      <c r="J1500" s="85" t="s">
        <v>6160</v>
      </c>
      <c r="K1500" s="3"/>
      <c r="L1500" s="86">
        <v>44029</v>
      </c>
      <c r="M1500" s="87">
        <v>1227.30890000053</v>
      </c>
      <c r="N1500" s="88">
        <v>1227.30890000053</v>
      </c>
      <c r="O1500" s="88">
        <v>1306.51479999907</v>
      </c>
      <c r="P1500" s="89">
        <f t="shared" si="23"/>
        <v>0.93937619382605053</v>
      </c>
      <c r="Q1500" s="86">
        <v>43874</v>
      </c>
      <c r="R1500" s="90">
        <v>4010457.6690000002</v>
      </c>
      <c r="S1500" s="90">
        <v>4299478.1910546897</v>
      </c>
      <c r="T1500" s="3"/>
      <c r="U1500" s="91">
        <v>-4.2387495723232903E-3</v>
      </c>
      <c r="V1500" s="92">
        <v>0.74889965289912697</v>
      </c>
      <c r="W1500" s="91">
        <v>9.5128603188641102E-3</v>
      </c>
      <c r="X1500" s="92">
        <v>0.95979564775916504</v>
      </c>
      <c r="Y1500" s="91">
        <v>-5.5635027937605601E-2</v>
      </c>
      <c r="Z1500" s="92">
        <v>12.586653115082299</v>
      </c>
      <c r="AA1500" s="91">
        <v>2.4158550910215099E-2</v>
      </c>
      <c r="AB1500" s="92">
        <v>23.313883451832201</v>
      </c>
      <c r="AC1500" s="91">
        <v>5.91890173091087E-2</v>
      </c>
      <c r="AD1500" s="92">
        <v>31.267097683303302</v>
      </c>
      <c r="AE1500" s="91">
        <v>9.0768466718145605E-2</v>
      </c>
      <c r="AF1500" s="93">
        <v>29.916256366501301</v>
      </c>
      <c r="AG1500" s="91">
        <v>-3.7798136390847499E-3</v>
      </c>
      <c r="AH1500" s="92">
        <v>-1.2842113160331801</v>
      </c>
      <c r="AI1500" s="91">
        <v>-2.7284576758574999E-2</v>
      </c>
      <c r="AJ1500" s="92">
        <v>11.754918004051399</v>
      </c>
      <c r="AK1500" s="91">
        <v>0.22730890000093501</v>
      </c>
      <c r="AL1500" s="91">
        <v>3.7529061513850999E-2</v>
      </c>
      <c r="AM1500" s="92">
        <v>21.662074769119499</v>
      </c>
      <c r="AN1500" s="3"/>
      <c r="AO1500" s="94">
        <v>2.0500645423453499E-2</v>
      </c>
      <c r="AP1500" s="94">
        <v>-4.1023250524667702E-2</v>
      </c>
      <c r="AQ1500" s="94">
        <v>5.9624232697387897E-2</v>
      </c>
      <c r="AR1500" s="94">
        <v>-0.102688811843109</v>
      </c>
      <c r="AS1500" s="95">
        <v>7</v>
      </c>
      <c r="AT1500" s="95">
        <v>5</v>
      </c>
      <c r="AU1500" s="95">
        <v>7</v>
      </c>
      <c r="AV1500" s="96">
        <v>5</v>
      </c>
      <c r="AW1500" s="3"/>
      <c r="AX1500" s="97">
        <v>0.116203601626767</v>
      </c>
      <c r="AY1500" s="98">
        <v>6.2278430433707399E-2</v>
      </c>
      <c r="AZ1500" s="98">
        <v>0.78225694426328096</v>
      </c>
      <c r="BA1500" s="98">
        <v>8.0933445955793104E-2</v>
      </c>
      <c r="BB1500" s="89">
        <v>1.19302053491447E-2</v>
      </c>
      <c r="BC1500" s="99">
        <v>-20.208037444332099</v>
      </c>
      <c r="BD1500" s="86">
        <v>43874</v>
      </c>
      <c r="BE1500" s="86">
        <v>43913</v>
      </c>
      <c r="BF1500" s="95"/>
      <c r="BG1500" s="86"/>
      <c r="BH1500" s="3"/>
    </row>
    <row r="1501" spans="1:60" x14ac:dyDescent="0.25">
      <c r="A1501" s="3"/>
      <c r="B1501" s="81" t="s">
        <v>2360</v>
      </c>
      <c r="C1501" s="81" t="s">
        <v>6161</v>
      </c>
      <c r="D1501" s="81" t="s">
        <v>909</v>
      </c>
      <c r="E1501" s="82" t="s">
        <v>1254</v>
      </c>
      <c r="F1501" s="82" t="s">
        <v>1104</v>
      </c>
      <c r="G1501" s="83" t="s">
        <v>1124</v>
      </c>
      <c r="H1501" s="84" t="s">
        <v>1133</v>
      </c>
      <c r="I1501" s="85" t="s">
        <v>3480</v>
      </c>
      <c r="J1501" s="85" t="s">
        <v>6162</v>
      </c>
      <c r="K1501" s="3"/>
      <c r="L1501" s="86">
        <v>44029</v>
      </c>
      <c r="M1501" s="87">
        <v>1087.4476999994399</v>
      </c>
      <c r="N1501" s="88">
        <v>1087.4476999994399</v>
      </c>
      <c r="O1501" s="88">
        <v>1155.76600000076</v>
      </c>
      <c r="P1501" s="89">
        <f t="shared" si="23"/>
        <v>0.94088915922316874</v>
      </c>
      <c r="Q1501" s="86">
        <v>43874</v>
      </c>
      <c r="R1501" s="90">
        <v>1354261.665</v>
      </c>
      <c r="S1501" s="90">
        <v>786240.20176367206</v>
      </c>
      <c r="T1501" s="3"/>
      <c r="U1501" s="91">
        <v>-4.2284097644369502E-3</v>
      </c>
      <c r="V1501" s="92">
        <v>0.74993363368776</v>
      </c>
      <c r="W1501" s="91">
        <v>9.8272290560999006E-3</v>
      </c>
      <c r="X1501" s="92">
        <v>0.99123252148274299</v>
      </c>
      <c r="Y1501" s="91">
        <v>-5.3848814909579198E-2</v>
      </c>
      <c r="Z1501" s="92">
        <v>12.7652744178777</v>
      </c>
      <c r="AA1501" s="91">
        <v>2.8062881334335502E-2</v>
      </c>
      <c r="AB1501" s="92">
        <v>23.704316494229701</v>
      </c>
      <c r="AC1501" s="91">
        <v>6.7274085240569506E-2</v>
      </c>
      <c r="AD1501" s="92">
        <v>32.075604476442102</v>
      </c>
      <c r="AE1501" s="91">
        <v>0.103280660096061</v>
      </c>
      <c r="AF1501" s="93">
        <v>31.1674757043074</v>
      </c>
      <c r="AG1501" s="91">
        <v>-3.6040572822457801E-3</v>
      </c>
      <c r="AH1501" s="92">
        <v>-1.26663568034928</v>
      </c>
      <c r="AI1501" s="91">
        <v>-2.52728650175413E-2</v>
      </c>
      <c r="AJ1501" s="92">
        <v>11.9560891781584</v>
      </c>
      <c r="AK1501" s="91">
        <v>8.7447699999756906E-2</v>
      </c>
      <c r="AL1501" s="91">
        <v>1.5854840070460299E-2</v>
      </c>
      <c r="AM1501" s="92">
        <v>9.2846787119924592</v>
      </c>
      <c r="AN1501" s="3"/>
      <c r="AO1501" s="94">
        <v>2.0511264207016201E-2</v>
      </c>
      <c r="AP1501" s="94">
        <v>-4.10132410716324E-2</v>
      </c>
      <c r="AQ1501" s="94">
        <v>5.9954497281069101E-2</v>
      </c>
      <c r="AR1501" s="94">
        <v>-0.10239985549924301</v>
      </c>
      <c r="AS1501" s="95">
        <v>7</v>
      </c>
      <c r="AT1501" s="95">
        <v>5</v>
      </c>
      <c r="AU1501" s="95">
        <v>7</v>
      </c>
      <c r="AV1501" s="96">
        <v>5</v>
      </c>
      <c r="AW1501" s="3"/>
      <c r="AX1501" s="97">
        <v>0.116206434386986</v>
      </c>
      <c r="AY1501" s="98">
        <v>9.3503335493665005E-2</v>
      </c>
      <c r="AZ1501" s="98">
        <v>0.79768312573651201</v>
      </c>
      <c r="BA1501" s="98">
        <v>0.121634846232496</v>
      </c>
      <c r="BB1501" s="89">
        <v>1.1930692201513E-2</v>
      </c>
      <c r="BC1501" s="99">
        <v>-20.1757189604978</v>
      </c>
      <c r="BD1501" s="86">
        <v>43874</v>
      </c>
      <c r="BE1501" s="86">
        <v>43913</v>
      </c>
      <c r="BF1501" s="95"/>
      <c r="BG1501" s="86"/>
      <c r="BH1501" s="3"/>
    </row>
    <row r="1502" spans="1:60" x14ac:dyDescent="0.25">
      <c r="A1502" s="3"/>
      <c r="B1502" s="81" t="s">
        <v>2361</v>
      </c>
      <c r="C1502" s="81" t="s">
        <v>6163</v>
      </c>
      <c r="D1502" s="81" t="s">
        <v>909</v>
      </c>
      <c r="E1502" s="82" t="s">
        <v>1255</v>
      </c>
      <c r="F1502" s="82" t="s">
        <v>1104</v>
      </c>
      <c r="G1502" s="83" t="s">
        <v>1124</v>
      </c>
      <c r="H1502" s="84" t="s">
        <v>1133</v>
      </c>
      <c r="I1502" s="85" t="s">
        <v>3480</v>
      </c>
      <c r="J1502" s="85" t="s">
        <v>6164</v>
      </c>
      <c r="K1502" s="3"/>
      <c r="L1502" s="86">
        <v>44029</v>
      </c>
      <c r="M1502" s="87">
        <v>1122.30179999955</v>
      </c>
      <c r="N1502" s="88">
        <v>1122.30179999955</v>
      </c>
      <c r="O1502" s="88">
        <v>1190.53849999979</v>
      </c>
      <c r="P1502" s="89">
        <f t="shared" si="23"/>
        <v>0.94268417191023046</v>
      </c>
      <c r="Q1502" s="86">
        <v>43874</v>
      </c>
      <c r="R1502" s="90">
        <v>911250.05900000001</v>
      </c>
      <c r="S1502" s="90">
        <v>790671.89337011694</v>
      </c>
      <c r="T1502" s="3"/>
      <c r="U1502" s="91">
        <v>-4.21621436544228E-3</v>
      </c>
      <c r="V1502" s="92">
        <v>0.751153173587227</v>
      </c>
      <c r="W1502" s="91">
        <v>1.01998244590504E-2</v>
      </c>
      <c r="X1502" s="92">
        <v>1.0284920617777999</v>
      </c>
      <c r="Y1502" s="91">
        <v>-5.1729056029216701E-2</v>
      </c>
      <c r="Z1502" s="92">
        <v>12.977250305921199</v>
      </c>
      <c r="AA1502" s="91">
        <v>3.2705984393032801E-2</v>
      </c>
      <c r="AB1502" s="92">
        <v>24.168626800092198</v>
      </c>
      <c r="AC1502" s="91">
        <v>7.6929882507101893E-2</v>
      </c>
      <c r="AD1502" s="92">
        <v>33.041184203117197</v>
      </c>
      <c r="AE1502" s="91">
        <v>0.11828213486660399</v>
      </c>
      <c r="AF1502" s="93">
        <v>32.667623181361698</v>
      </c>
      <c r="AG1502" s="91">
        <v>-3.3957129844566199E-3</v>
      </c>
      <c r="AH1502" s="92">
        <v>-1.2458012505703699</v>
      </c>
      <c r="AI1502" s="91">
        <v>-2.2884814123244699E-2</v>
      </c>
      <c r="AJ1502" s="92">
        <v>12.1948942675808</v>
      </c>
      <c r="AK1502" s="91">
        <v>0.12230180000013199</v>
      </c>
      <c r="AL1502" s="91">
        <v>3.6686936653495601E-2</v>
      </c>
      <c r="AM1502" s="92">
        <v>30.372577895846899</v>
      </c>
      <c r="AN1502" s="3"/>
      <c r="AO1502" s="94">
        <v>2.05238239959726E-2</v>
      </c>
      <c r="AP1502" s="94">
        <v>-4.10015254801692E-2</v>
      </c>
      <c r="AQ1502" s="94">
        <v>6.03457388479001E-2</v>
      </c>
      <c r="AR1502" s="94">
        <v>-0.102057990078756</v>
      </c>
      <c r="AS1502" s="95">
        <v>7</v>
      </c>
      <c r="AT1502" s="95">
        <v>5</v>
      </c>
      <c r="AU1502" s="95">
        <v>7</v>
      </c>
      <c r="AV1502" s="96">
        <v>5</v>
      </c>
      <c r="AW1502" s="3"/>
      <c r="AX1502" s="97">
        <v>0.116210007034242</v>
      </c>
      <c r="AY1502" s="98">
        <v>0.13062802085301001</v>
      </c>
      <c r="AZ1502" s="98">
        <v>0.81602371014196295</v>
      </c>
      <c r="BA1502" s="98">
        <v>0.17013308063747001</v>
      </c>
      <c r="BB1502" s="89">
        <v>1.19312912168789E-2</v>
      </c>
      <c r="BC1502" s="99">
        <v>-20.1374672049133</v>
      </c>
      <c r="BD1502" s="86">
        <v>43874</v>
      </c>
      <c r="BE1502" s="86">
        <v>43913</v>
      </c>
      <c r="BF1502" s="95"/>
      <c r="BG1502" s="86"/>
      <c r="BH1502" s="3"/>
    </row>
    <row r="1503" spans="1:60" x14ac:dyDescent="0.25">
      <c r="A1503" s="3"/>
      <c r="B1503" s="81" t="s">
        <v>2362</v>
      </c>
      <c r="C1503" s="81" t="s">
        <v>6165</v>
      </c>
      <c r="D1503" s="81" t="s">
        <v>909</v>
      </c>
      <c r="E1503" s="82" t="s">
        <v>1191</v>
      </c>
      <c r="F1503" s="82" t="s">
        <v>1104</v>
      </c>
      <c r="G1503" s="83" t="s">
        <v>1124</v>
      </c>
      <c r="H1503" s="84" t="s">
        <v>1133</v>
      </c>
      <c r="I1503" s="85" t="s">
        <v>3480</v>
      </c>
      <c r="J1503" s="85" t="s">
        <v>6166</v>
      </c>
      <c r="K1503" s="3"/>
      <c r="L1503" s="86">
        <v>44029</v>
      </c>
      <c r="M1503" s="87">
        <v>1076.8856000006199</v>
      </c>
      <c r="N1503" s="88">
        <v>1076.8856000006199</v>
      </c>
      <c r="O1503" s="88">
        <v>1076.8856000006199</v>
      </c>
      <c r="P1503" s="89">
        <f t="shared" si="23"/>
        <v>1</v>
      </c>
      <c r="Q1503" s="86">
        <v>44029</v>
      </c>
      <c r="R1503" s="90">
        <v>0</v>
      </c>
      <c r="S1503" s="90">
        <v>0</v>
      </c>
      <c r="T1503" s="3"/>
      <c r="U1503" s="91">
        <v>0</v>
      </c>
      <c r="V1503" s="92">
        <v>1.17277461013146</v>
      </c>
      <c r="W1503" s="91">
        <v>0</v>
      </c>
      <c r="X1503" s="92">
        <v>8.5096158727537806E-3</v>
      </c>
      <c r="Y1503" s="91">
        <v>0</v>
      </c>
      <c r="Z1503" s="92">
        <v>18.1501559088356</v>
      </c>
      <c r="AA1503" s="91">
        <v>0</v>
      </c>
      <c r="AB1503" s="92">
        <v>20.8980283607962</v>
      </c>
      <c r="AC1503" s="91">
        <v>-1.15273839310248E-3</v>
      </c>
      <c r="AD1503" s="92">
        <v>25.2329221130931</v>
      </c>
      <c r="AE1503" s="91">
        <v>4.4510678177175599E-2</v>
      </c>
      <c r="AF1503" s="93">
        <v>25.290477512404301</v>
      </c>
      <c r="AG1503" s="91">
        <v>0</v>
      </c>
      <c r="AH1503" s="92">
        <v>-0.90622995212470403</v>
      </c>
      <c r="AI1503" s="91">
        <v>0</v>
      </c>
      <c r="AJ1503" s="92">
        <v>14.483375679905301</v>
      </c>
      <c r="AK1503" s="91">
        <v>7.6885600001332904E-2</v>
      </c>
      <c r="AL1503" s="91">
        <v>2.21244768054021E-2</v>
      </c>
      <c r="AM1503" s="92">
        <v>25.753903418895799</v>
      </c>
      <c r="AN1503" s="3"/>
      <c r="AO1503" s="94">
        <v>0</v>
      </c>
      <c r="AP1503" s="94">
        <v>0</v>
      </c>
      <c r="AQ1503" s="94">
        <v>0</v>
      </c>
      <c r="AR1503" s="94">
        <v>0</v>
      </c>
      <c r="AS1503" s="95">
        <v>0</v>
      </c>
      <c r="AT1503" s="95">
        <v>0</v>
      </c>
      <c r="AU1503" s="95">
        <v>7</v>
      </c>
      <c r="AV1503" s="96">
        <v>5</v>
      </c>
      <c r="AW1503" s="3"/>
      <c r="AX1503" s="97">
        <v>0</v>
      </c>
      <c r="AY1503" s="98">
        <v>-113.07365610974399</v>
      </c>
      <c r="AZ1503" s="98">
        <v>0.54787164163735702</v>
      </c>
      <c r="BA1503" s="98">
        <v>-15.957369743191499</v>
      </c>
      <c r="BB1503" s="89">
        <v>0</v>
      </c>
      <c r="BC1503" s="99">
        <v>0</v>
      </c>
      <c r="BD1503" s="86">
        <v>43664</v>
      </c>
      <c r="BE1503" s="86"/>
      <c r="BF1503" s="95"/>
      <c r="BG1503" s="86"/>
      <c r="BH1503" s="3"/>
    </row>
    <row r="1504" spans="1:60" x14ac:dyDescent="0.25">
      <c r="A1504" s="3"/>
      <c r="B1504" s="81" t="s">
        <v>2363</v>
      </c>
      <c r="C1504" s="81" t="s">
        <v>6167</v>
      </c>
      <c r="D1504" s="81" t="s">
        <v>909</v>
      </c>
      <c r="E1504" s="82" t="s">
        <v>1245</v>
      </c>
      <c r="F1504" s="82" t="s">
        <v>1104</v>
      </c>
      <c r="G1504" s="83" t="s">
        <v>1124</v>
      </c>
      <c r="H1504" s="84" t="s">
        <v>1133</v>
      </c>
      <c r="I1504" s="85" t="s">
        <v>3480</v>
      </c>
      <c r="J1504" s="85" t="s">
        <v>6168</v>
      </c>
      <c r="K1504" s="3"/>
      <c r="L1504" s="86">
        <v>44029</v>
      </c>
      <c r="M1504" s="87">
        <v>1292.8299000002401</v>
      </c>
      <c r="N1504" s="88">
        <v>1292.8299000002401</v>
      </c>
      <c r="O1504" s="88">
        <v>1370.5635999999899</v>
      </c>
      <c r="P1504" s="89">
        <f t="shared" si="23"/>
        <v>0.94328340545469724</v>
      </c>
      <c r="Q1504" s="86">
        <v>43874</v>
      </c>
      <c r="R1504" s="90">
        <v>184620.899</v>
      </c>
      <c r="S1504" s="90">
        <v>179828.57124438501</v>
      </c>
      <c r="T1504" s="3"/>
      <c r="U1504" s="91">
        <v>-4.2121284122913502E-3</v>
      </c>
      <c r="V1504" s="92">
        <v>0.75156176890231996</v>
      </c>
      <c r="W1504" s="91">
        <v>1.0324009699616001E-2</v>
      </c>
      <c r="X1504" s="92">
        <v>1.0409105858343499</v>
      </c>
      <c r="Y1504" s="91">
        <v>-5.1020976663494401E-2</v>
      </c>
      <c r="Z1504" s="92">
        <v>13.048058242493401</v>
      </c>
      <c r="AA1504" s="91">
        <v>3.4257962674018899E-2</v>
      </c>
      <c r="AB1504" s="92">
        <v>24.3238246281981</v>
      </c>
      <c r="AC1504" s="91">
        <v>8.0166683375864495E-2</v>
      </c>
      <c r="AD1504" s="92">
        <v>33.364864289993399</v>
      </c>
      <c r="AE1504" s="91">
        <v>0.123327624724043</v>
      </c>
      <c r="AF1504" s="93">
        <v>33.1721721671056</v>
      </c>
      <c r="AG1504" s="91">
        <v>-3.3263061031902899E-3</v>
      </c>
      <c r="AH1504" s="92">
        <v>-1.2388605624437301</v>
      </c>
      <c r="AI1504" s="91">
        <v>-2.20872462859916E-2</v>
      </c>
      <c r="AJ1504" s="92">
        <v>12.274651051309799</v>
      </c>
      <c r="AK1504" s="91">
        <v>0.292829899999488</v>
      </c>
      <c r="AL1504" s="91">
        <v>4.6903905380531803E-2</v>
      </c>
      <c r="AM1504" s="92">
        <v>29.158132788696101</v>
      </c>
      <c r="AN1504" s="3"/>
      <c r="AO1504" s="94">
        <v>2.05279666406568E-2</v>
      </c>
      <c r="AP1504" s="94">
        <v>-4.0997602567586E-2</v>
      </c>
      <c r="AQ1504" s="94">
        <v>6.0476077554994803E-2</v>
      </c>
      <c r="AR1504" s="94">
        <v>-0.10194363778733501</v>
      </c>
      <c r="AS1504" s="95">
        <v>7</v>
      </c>
      <c r="AT1504" s="95">
        <v>5</v>
      </c>
      <c r="AU1504" s="95">
        <v>7</v>
      </c>
      <c r="AV1504" s="96">
        <v>5</v>
      </c>
      <c r="AW1504" s="3"/>
      <c r="AX1504" s="97">
        <v>0.11621121426782299</v>
      </c>
      <c r="AY1504" s="98">
        <v>0.143034941646874</v>
      </c>
      <c r="AZ1504" s="98">
        <v>0.82215293196804895</v>
      </c>
      <c r="BA1504" s="98">
        <v>0.18636674368008199</v>
      </c>
      <c r="BB1504" s="89">
        <v>1.1931492714666101E-2</v>
      </c>
      <c r="BC1504" s="99">
        <v>-20.124677176587301</v>
      </c>
      <c r="BD1504" s="86">
        <v>43874</v>
      </c>
      <c r="BE1504" s="86">
        <v>43913</v>
      </c>
      <c r="BF1504" s="95"/>
      <c r="BG1504" s="86"/>
      <c r="BH1504" s="3"/>
    </row>
    <row r="1505" spans="1:60" x14ac:dyDescent="0.25">
      <c r="A1505" s="3"/>
      <c r="B1505" s="81" t="s">
        <v>400</v>
      </c>
      <c r="C1505" s="81" t="s">
        <v>6169</v>
      </c>
      <c r="D1505" s="81" t="s">
        <v>909</v>
      </c>
      <c r="E1505" s="82" t="s">
        <v>1260</v>
      </c>
      <c r="F1505" s="82" t="s">
        <v>1104</v>
      </c>
      <c r="G1505" s="83" t="s">
        <v>1124</v>
      </c>
      <c r="H1505" s="84" t="s">
        <v>1133</v>
      </c>
      <c r="I1505" s="85" t="s">
        <v>3480</v>
      </c>
      <c r="J1505" s="85" t="s">
        <v>6170</v>
      </c>
      <c r="K1505" s="3"/>
      <c r="L1505" s="86">
        <v>44029</v>
      </c>
      <c r="M1505" s="87">
        <v>1722.3441000003399</v>
      </c>
      <c r="N1505" s="88">
        <v>1722.3441000003399</v>
      </c>
      <c r="O1505" s="88">
        <v>1822.81310000084</v>
      </c>
      <c r="P1505" s="89">
        <f t="shared" si="23"/>
        <v>0.94488244570962665</v>
      </c>
      <c r="Q1505" s="86">
        <v>43874</v>
      </c>
      <c r="R1505" s="90">
        <v>5753606.7869999995</v>
      </c>
      <c r="S1505" s="90">
        <v>5363306.12016406</v>
      </c>
      <c r="T1505" s="3"/>
      <c r="U1505" s="91">
        <v>-4.2012346593765003E-3</v>
      </c>
      <c r="V1505" s="92">
        <v>0.75265114419380597</v>
      </c>
      <c r="W1505" s="91">
        <v>1.06550582295313E-2</v>
      </c>
      <c r="X1505" s="92">
        <v>1.07401543882588</v>
      </c>
      <c r="Y1505" s="91">
        <v>-4.9131843661598402E-2</v>
      </c>
      <c r="Z1505" s="92">
        <v>13.2369715426757</v>
      </c>
      <c r="AA1505" s="91">
        <v>3.8408056243497399E-2</v>
      </c>
      <c r="AB1505" s="92">
        <v>24.738833985145899</v>
      </c>
      <c r="AC1505" s="91"/>
      <c r="AD1505" s="92"/>
      <c r="AE1505" s="91"/>
      <c r="AF1505" s="93"/>
      <c r="AG1505" s="91">
        <v>-3.1413295600941598E-3</v>
      </c>
      <c r="AH1505" s="92">
        <v>-1.2203629081341201</v>
      </c>
      <c r="AI1505" s="91">
        <v>-1.9958244450208398E-2</v>
      </c>
      <c r="AJ1505" s="92">
        <v>12.487551234880801</v>
      </c>
      <c r="AK1505" s="91">
        <v>5.8205722754792098E-2</v>
      </c>
      <c r="AL1505" s="91">
        <v>4.61498133081477E-2</v>
      </c>
      <c r="AM1505" s="92">
        <v>28.126611578074499</v>
      </c>
      <c r="AN1505" s="3"/>
      <c r="AO1505" s="94">
        <v>2.05391441540996E-2</v>
      </c>
      <c r="AP1505" s="94">
        <v>-4.0987075578450501E-2</v>
      </c>
      <c r="AQ1505" s="94">
        <v>6.0824083298939499E-2</v>
      </c>
      <c r="AR1505" s="94">
        <v>-0.101639421224681</v>
      </c>
      <c r="AS1505" s="95">
        <v>7</v>
      </c>
      <c r="AT1505" s="95">
        <v>5</v>
      </c>
      <c r="AU1505" s="95">
        <v>7</v>
      </c>
      <c r="AV1505" s="96">
        <v>5</v>
      </c>
      <c r="AW1505" s="3"/>
      <c r="AX1505" s="97">
        <v>0.116214609611343</v>
      </c>
      <c r="AY1505" s="98">
        <v>0.17620869650158999</v>
      </c>
      <c r="AZ1505" s="98">
        <v>0.83854110791344305</v>
      </c>
      <c r="BA1505" s="98">
        <v>0.229835493014662</v>
      </c>
      <c r="BB1505" s="89">
        <v>1.1932048171856899E-2</v>
      </c>
      <c r="BC1505" s="99">
        <v>-20.0906445098517</v>
      </c>
      <c r="BD1505" s="86">
        <v>43874</v>
      </c>
      <c r="BE1505" s="86">
        <v>43913</v>
      </c>
      <c r="BF1505" s="95"/>
      <c r="BG1505" s="86"/>
      <c r="BH1505" s="3"/>
    </row>
    <row r="1506" spans="1:60" x14ac:dyDescent="0.25">
      <c r="A1506" s="3"/>
      <c r="B1506" s="81" t="s">
        <v>2364</v>
      </c>
      <c r="C1506" s="81" t="s">
        <v>6171</v>
      </c>
      <c r="D1506" s="81" t="s">
        <v>909</v>
      </c>
      <c r="E1506" s="82" t="s">
        <v>1261</v>
      </c>
      <c r="F1506" s="82" t="s">
        <v>1104</v>
      </c>
      <c r="G1506" s="83" t="s">
        <v>1124</v>
      </c>
      <c r="H1506" s="84" t="s">
        <v>1133</v>
      </c>
      <c r="I1506" s="85" t="s">
        <v>3480</v>
      </c>
      <c r="J1506" s="85" t="s">
        <v>6172</v>
      </c>
      <c r="K1506" s="3"/>
      <c r="L1506" s="86">
        <v>44029</v>
      </c>
      <c r="M1506" s="87">
        <v>1111.5053000003099</v>
      </c>
      <c r="N1506" s="88">
        <v>1111.5053000003099</v>
      </c>
      <c r="O1506" s="88">
        <v>1176.0933999996601</v>
      </c>
      <c r="P1506" s="89">
        <f t="shared" si="23"/>
        <v>0.94508250790339543</v>
      </c>
      <c r="Q1506" s="86">
        <v>43874</v>
      </c>
      <c r="R1506" s="90">
        <v>19964132.008000001</v>
      </c>
      <c r="S1506" s="90">
        <v>20125891.1880625</v>
      </c>
      <c r="T1506" s="3"/>
      <c r="U1506" s="91">
        <v>-4.1999001596195696E-3</v>
      </c>
      <c r="V1506" s="92">
        <v>0.75278459416949794</v>
      </c>
      <c r="W1506" s="91">
        <v>1.069669359822E-2</v>
      </c>
      <c r="X1506" s="92">
        <v>1.07817897569475</v>
      </c>
      <c r="Y1506" s="91">
        <v>-4.8895359051166501E-2</v>
      </c>
      <c r="Z1506" s="92">
        <v>13.260620003726199</v>
      </c>
      <c r="AA1506" s="91">
        <v>3.8927973519093897E-2</v>
      </c>
      <c r="AB1506" s="92">
        <v>24.7908257126983</v>
      </c>
      <c r="AC1506" s="91">
        <v>8.9937507606082406E-2</v>
      </c>
      <c r="AD1506" s="92">
        <v>34.3419467129861</v>
      </c>
      <c r="AE1506" s="91"/>
      <c r="AF1506" s="93"/>
      <c r="AG1506" s="91">
        <v>-3.1180775213215401E-3</v>
      </c>
      <c r="AH1506" s="92">
        <v>-1.21803770425686</v>
      </c>
      <c r="AI1506" s="91">
        <v>-1.9691797509040002E-2</v>
      </c>
      <c r="AJ1506" s="92">
        <v>12.514195929004901</v>
      </c>
      <c r="AK1506" s="91">
        <v>0.111505299999408</v>
      </c>
      <c r="AL1506" s="91">
        <v>4.0014354703089297E-2</v>
      </c>
      <c r="AM1506" s="92">
        <v>31.544972375762899</v>
      </c>
      <c r="AN1506" s="3"/>
      <c r="AO1506" s="94">
        <v>2.0540491968859001E-2</v>
      </c>
      <c r="AP1506" s="94">
        <v>-4.0985782517964302E-2</v>
      </c>
      <c r="AQ1506" s="94">
        <v>6.0867403006341199E-2</v>
      </c>
      <c r="AR1506" s="94">
        <v>-0.10160130618445699</v>
      </c>
      <c r="AS1506" s="95">
        <v>7</v>
      </c>
      <c r="AT1506" s="95">
        <v>5</v>
      </c>
      <c r="AU1506" s="95">
        <v>7</v>
      </c>
      <c r="AV1506" s="96">
        <v>5</v>
      </c>
      <c r="AW1506" s="3"/>
      <c r="AX1506" s="97">
        <v>0.11621501501373099</v>
      </c>
      <c r="AY1506" s="98">
        <v>0.180362240434079</v>
      </c>
      <c r="AZ1506" s="98">
        <v>0.84059306681228896</v>
      </c>
      <c r="BA1506" s="98">
        <v>0.235284498090778</v>
      </c>
      <c r="BB1506" s="89">
        <v>1.19321157592458E-2</v>
      </c>
      <c r="BC1506" s="99">
        <v>-20.086380894586899</v>
      </c>
      <c r="BD1506" s="86">
        <v>43874</v>
      </c>
      <c r="BE1506" s="86">
        <v>43913</v>
      </c>
      <c r="BF1506" s="95"/>
      <c r="BG1506" s="86"/>
      <c r="BH1506" s="3"/>
    </row>
    <row r="1507" spans="1:60" x14ac:dyDescent="0.25">
      <c r="A1507" s="3"/>
      <c r="B1507" s="81" t="s">
        <v>2365</v>
      </c>
      <c r="C1507" s="81" t="s">
        <v>6173</v>
      </c>
      <c r="D1507" s="81" t="s">
        <v>910</v>
      </c>
      <c r="E1507" s="82" t="s">
        <v>1161</v>
      </c>
      <c r="F1507" s="82" t="s">
        <v>1111</v>
      </c>
      <c r="G1507" s="83" t="s">
        <v>1120</v>
      </c>
      <c r="H1507" s="84" t="s">
        <v>1154</v>
      </c>
      <c r="I1507" s="85" t="s">
        <v>3480</v>
      </c>
      <c r="J1507" s="85" t="s">
        <v>6174</v>
      </c>
      <c r="K1507" s="3"/>
      <c r="L1507" s="86">
        <v>44029</v>
      </c>
      <c r="M1507" s="87">
        <v>1858.10209999979</v>
      </c>
      <c r="N1507" s="88">
        <v>1858.10209999979</v>
      </c>
      <c r="O1507" s="88">
        <v>2014.30939999968</v>
      </c>
      <c r="P1507" s="89">
        <f t="shared" si="23"/>
        <v>0.92245118848181173</v>
      </c>
      <c r="Q1507" s="86">
        <v>43881</v>
      </c>
      <c r="R1507" s="90">
        <v>2719996.2590000001</v>
      </c>
      <c r="S1507" s="90">
        <v>2702733.7702148398</v>
      </c>
      <c r="T1507" s="3"/>
      <c r="U1507" s="91">
        <v>-8.0329280081059605E-4</v>
      </c>
      <c r="V1507" s="92">
        <v>1.0924453300504</v>
      </c>
      <c r="W1507" s="91">
        <v>2.2885333808517299E-2</v>
      </c>
      <c r="X1507" s="92">
        <v>2.2970429967244899</v>
      </c>
      <c r="Y1507" s="91">
        <v>-3.4456925374797699E-2</v>
      </c>
      <c r="Z1507" s="92">
        <v>14.704463371352199</v>
      </c>
      <c r="AA1507" s="91">
        <v>0.166031283566554</v>
      </c>
      <c r="AB1507" s="92">
        <v>37.501156717480598</v>
      </c>
      <c r="AC1507" s="91">
        <v>0.19120898889028501</v>
      </c>
      <c r="AD1507" s="92">
        <v>44.469094841450001</v>
      </c>
      <c r="AE1507" s="91">
        <v>0.24308145770366499</v>
      </c>
      <c r="AF1507" s="93">
        <v>45.147555465053301</v>
      </c>
      <c r="AG1507" s="91">
        <v>-3.6964923219784401E-4</v>
      </c>
      <c r="AH1507" s="92">
        <v>-0.94319487534448898</v>
      </c>
      <c r="AI1507" s="91">
        <v>1.5280997180525399E-2</v>
      </c>
      <c r="AJ1507" s="92">
        <v>16.011475397972401</v>
      </c>
      <c r="AK1507" s="91">
        <v>0.84913324900087905</v>
      </c>
      <c r="AL1507" s="91">
        <v>8.8638691348023699E-2</v>
      </c>
      <c r="AM1507" s="92">
        <v>81.410122035071296</v>
      </c>
      <c r="AN1507" s="3"/>
      <c r="AO1507" s="94">
        <v>5.0102559231163503E-2</v>
      </c>
      <c r="AP1507" s="94">
        <v>-5.5660121795881402E-2</v>
      </c>
      <c r="AQ1507" s="94">
        <v>0.130809798576665</v>
      </c>
      <c r="AR1507" s="94">
        <v>-9.4728238364914397E-2</v>
      </c>
      <c r="AS1507" s="95">
        <v>7</v>
      </c>
      <c r="AT1507" s="95">
        <v>5</v>
      </c>
      <c r="AU1507" s="95">
        <v>7</v>
      </c>
      <c r="AV1507" s="96">
        <v>5</v>
      </c>
      <c r="AW1507" s="3"/>
      <c r="AX1507" s="97">
        <v>0.19206044155958801</v>
      </c>
      <c r="AY1507" s="98">
        <v>0.82269737584556402</v>
      </c>
      <c r="AZ1507" s="98">
        <v>1.0546622370839001</v>
      </c>
      <c r="BA1507" s="98">
        <v>1.16918217168131</v>
      </c>
      <c r="BB1507" s="89">
        <v>1.9780910261160901E-2</v>
      </c>
      <c r="BC1507" s="99">
        <v>-26.2365404242009</v>
      </c>
      <c r="BD1507" s="86">
        <v>43881</v>
      </c>
      <c r="BE1507" s="86">
        <v>43914</v>
      </c>
      <c r="BF1507" s="95"/>
      <c r="BG1507" s="86"/>
      <c r="BH1507" s="3"/>
    </row>
    <row r="1508" spans="1:60" x14ac:dyDescent="0.25">
      <c r="A1508" s="3"/>
      <c r="B1508" s="81" t="s">
        <v>401</v>
      </c>
      <c r="C1508" s="81" t="s">
        <v>6175</v>
      </c>
      <c r="D1508" s="81" t="s">
        <v>910</v>
      </c>
      <c r="E1508" s="82" t="s">
        <v>1210</v>
      </c>
      <c r="F1508" s="82" t="s">
        <v>1111</v>
      </c>
      <c r="G1508" s="83" t="s">
        <v>1120</v>
      </c>
      <c r="H1508" s="84" t="s">
        <v>1154</v>
      </c>
      <c r="I1508" s="85" t="s">
        <v>3480</v>
      </c>
      <c r="J1508" s="85" t="s">
        <v>6176</v>
      </c>
      <c r="K1508" s="3"/>
      <c r="L1508" s="86">
        <v>44029</v>
      </c>
      <c r="M1508" s="87">
        <v>1398.20390000008</v>
      </c>
      <c r="N1508" s="88">
        <v>1398.20390000008</v>
      </c>
      <c r="O1508" s="88">
        <v>1497.6215000003599</v>
      </c>
      <c r="P1508" s="89">
        <f t="shared" si="23"/>
        <v>0.93361633763921259</v>
      </c>
      <c r="Q1508" s="86">
        <v>43881</v>
      </c>
      <c r="R1508" s="90">
        <v>713657.64500000002</v>
      </c>
      <c r="S1508" s="90">
        <v>759700.255270508</v>
      </c>
      <c r="T1508" s="3"/>
      <c r="U1508" s="91">
        <v>-7.2204813204734797E-4</v>
      </c>
      <c r="V1508" s="92">
        <v>1.1005697969267201</v>
      </c>
      <c r="W1508" s="91">
        <v>2.5382960986462401E-2</v>
      </c>
      <c r="X1508" s="92">
        <v>2.546805714519</v>
      </c>
      <c r="Y1508" s="91">
        <v>-2.00655423086573E-2</v>
      </c>
      <c r="Z1508" s="92">
        <v>16.1436016779626</v>
      </c>
      <c r="AA1508" s="91">
        <v>0.20128928171645399</v>
      </c>
      <c r="AB1508" s="92">
        <v>41.026956532441503</v>
      </c>
      <c r="AC1508" s="91">
        <v>0.264289016638941</v>
      </c>
      <c r="AD1508" s="92">
        <v>51.777097616286497</v>
      </c>
      <c r="AE1508" s="91"/>
      <c r="AF1508" s="93"/>
      <c r="AG1508" s="91">
        <v>1.01275117231125E-3</v>
      </c>
      <c r="AH1508" s="92">
        <v>-0.804954834893579</v>
      </c>
      <c r="AI1508" s="91">
        <v>3.18384975798836E-2</v>
      </c>
      <c r="AJ1508" s="92">
        <v>17.667225437908201</v>
      </c>
      <c r="AK1508" s="91">
        <v>0.39647269280278102</v>
      </c>
      <c r="AL1508" s="91">
        <v>0.15275439102159</v>
      </c>
      <c r="AM1508" s="92">
        <v>68.4809923132416</v>
      </c>
      <c r="AN1508" s="3"/>
      <c r="AO1508" s="94">
        <v>5.0187926890430397E-2</v>
      </c>
      <c r="AP1508" s="94">
        <v>-5.5583389110324802E-2</v>
      </c>
      <c r="AQ1508" s="94">
        <v>0.13357858667222899</v>
      </c>
      <c r="AR1508" s="94">
        <v>-9.2444298518821605E-2</v>
      </c>
      <c r="AS1508" s="95">
        <v>8</v>
      </c>
      <c r="AT1508" s="95">
        <v>4</v>
      </c>
      <c r="AU1508" s="95">
        <v>7</v>
      </c>
      <c r="AV1508" s="96">
        <v>5</v>
      </c>
      <c r="AW1508" s="3"/>
      <c r="AX1508" s="97">
        <v>0.19213477544166399</v>
      </c>
      <c r="AY1508" s="98">
        <v>0.994558575885094</v>
      </c>
      <c r="AZ1508" s="98">
        <v>1.15843559120185</v>
      </c>
      <c r="BA1508" s="98">
        <v>1.4213003570512199</v>
      </c>
      <c r="BB1508" s="89">
        <v>1.9790492193842501E-2</v>
      </c>
      <c r="BC1508" s="99">
        <v>-26.038401558791499</v>
      </c>
      <c r="BD1508" s="86">
        <v>43881</v>
      </c>
      <c r="BE1508" s="86">
        <v>43914</v>
      </c>
      <c r="BF1508" s="95"/>
      <c r="BG1508" s="86"/>
      <c r="BH1508" s="3"/>
    </row>
    <row r="1509" spans="1:60" x14ac:dyDescent="0.25">
      <c r="A1509" s="3"/>
      <c r="B1509" s="81" t="s">
        <v>2366</v>
      </c>
      <c r="C1509" s="81" t="s">
        <v>6177</v>
      </c>
      <c r="D1509" s="81" t="s">
        <v>910</v>
      </c>
      <c r="E1509" s="82" t="s">
        <v>1162</v>
      </c>
      <c r="F1509" s="82" t="s">
        <v>1111</v>
      </c>
      <c r="G1509" s="83" t="s">
        <v>1120</v>
      </c>
      <c r="H1509" s="84" t="s">
        <v>1154</v>
      </c>
      <c r="I1509" s="85" t="s">
        <v>3480</v>
      </c>
      <c r="J1509" s="85" t="s">
        <v>6178</v>
      </c>
      <c r="K1509" s="3"/>
      <c r="L1509" s="86">
        <v>44029</v>
      </c>
      <c r="M1509" s="87">
        <v>1936.9888000004</v>
      </c>
      <c r="N1509" s="88">
        <v>1936.9888000004</v>
      </c>
      <c r="O1509" s="88">
        <v>2094.7807999998299</v>
      </c>
      <c r="P1509" s="89">
        <f t="shared" si="23"/>
        <v>0.92467374152014248</v>
      </c>
      <c r="Q1509" s="86">
        <v>43881</v>
      </c>
      <c r="R1509" s="90">
        <v>687519.85400000005</v>
      </c>
      <c r="S1509" s="90">
        <v>742011.60129003902</v>
      </c>
      <c r="T1509" s="3"/>
      <c r="U1509" s="91">
        <v>-7.8699441110074997E-4</v>
      </c>
      <c r="V1509" s="92">
        <v>1.0940751690213799</v>
      </c>
      <c r="W1509" s="91">
        <v>2.3384497395454701E-2</v>
      </c>
      <c r="X1509" s="92">
        <v>2.3469593554182202</v>
      </c>
      <c r="Y1509" s="91">
        <v>-3.1595371108778601E-2</v>
      </c>
      <c r="Z1509" s="92">
        <v>14.990618797965</v>
      </c>
      <c r="AA1509" s="91">
        <v>0.17299982238357201</v>
      </c>
      <c r="AB1509" s="92">
        <v>38.198010599182503</v>
      </c>
      <c r="AC1509" s="91">
        <v>0.20547926790837701</v>
      </c>
      <c r="AD1509" s="92">
        <v>45.896122743259198</v>
      </c>
      <c r="AE1509" s="91">
        <v>0.26548127994843501</v>
      </c>
      <c r="AF1509" s="93">
        <v>47.387537689530298</v>
      </c>
      <c r="AG1509" s="91">
        <v>-9.3177193775772994E-5</v>
      </c>
      <c r="AH1509" s="92">
        <v>-0.915547671502281</v>
      </c>
      <c r="AI1509" s="91">
        <v>1.85715001625795E-2</v>
      </c>
      <c r="AJ1509" s="92">
        <v>16.340525696170499</v>
      </c>
      <c r="AK1509" s="91">
        <v>0.92763917172444099</v>
      </c>
      <c r="AL1509" s="91">
        <v>9.4910338672052605E-2</v>
      </c>
      <c r="AM1509" s="92">
        <v>89.260714307427406</v>
      </c>
      <c r="AN1509" s="3"/>
      <c r="AO1509" s="94">
        <v>5.0119594794523402E-2</v>
      </c>
      <c r="AP1509" s="94">
        <v>-5.5644797383138198E-2</v>
      </c>
      <c r="AQ1509" s="94">
        <v>0.131362850452279</v>
      </c>
      <c r="AR1509" s="94">
        <v>-9.4271836367697703E-2</v>
      </c>
      <c r="AS1509" s="95">
        <v>7</v>
      </c>
      <c r="AT1509" s="95">
        <v>5</v>
      </c>
      <c r="AU1509" s="95">
        <v>7</v>
      </c>
      <c r="AV1509" s="96">
        <v>5</v>
      </c>
      <c r="AW1509" s="3"/>
      <c r="AX1509" s="97">
        <v>0.192074879391294</v>
      </c>
      <c r="AY1509" s="98">
        <v>0.856689823014676</v>
      </c>
      <c r="AZ1509" s="98">
        <v>1.0751843180387399</v>
      </c>
      <c r="BA1509" s="98">
        <v>1.2188446571290099</v>
      </c>
      <c r="BB1509" s="89">
        <v>1.9782781506655699E-2</v>
      </c>
      <c r="BC1509" s="99">
        <v>-26.1969510127383</v>
      </c>
      <c r="BD1509" s="86">
        <v>43881</v>
      </c>
      <c r="BE1509" s="86">
        <v>43914</v>
      </c>
      <c r="BF1509" s="95"/>
      <c r="BG1509" s="86"/>
      <c r="BH1509" s="3"/>
    </row>
    <row r="1510" spans="1:60" x14ac:dyDescent="0.25">
      <c r="A1510" s="3"/>
      <c r="B1510" s="81" t="s">
        <v>2367</v>
      </c>
      <c r="C1510" s="81" t="s">
        <v>6179</v>
      </c>
      <c r="D1510" s="81" t="s">
        <v>910</v>
      </c>
      <c r="E1510" s="82" t="s">
        <v>1234</v>
      </c>
      <c r="F1510" s="82" t="s">
        <v>1111</v>
      </c>
      <c r="G1510" s="83" t="s">
        <v>1120</v>
      </c>
      <c r="H1510" s="84" t="s">
        <v>1154</v>
      </c>
      <c r="I1510" s="85" t="s">
        <v>3480</v>
      </c>
      <c r="J1510" s="85" t="s">
        <v>6180</v>
      </c>
      <c r="K1510" s="3"/>
      <c r="L1510" s="86">
        <v>44029</v>
      </c>
      <c r="M1510" s="87">
        <v>2102.0141999982302</v>
      </c>
      <c r="N1510" s="88">
        <v>2102.0141999982302</v>
      </c>
      <c r="O1510" s="88">
        <v>2262.5186999999</v>
      </c>
      <c r="P1510" s="89">
        <f t="shared" si="23"/>
        <v>0.9290593708676631</v>
      </c>
      <c r="Q1510" s="86">
        <v>43881</v>
      </c>
      <c r="R1510" s="90">
        <v>2052665.7139999999</v>
      </c>
      <c r="S1510" s="90">
        <v>1953837.19420313</v>
      </c>
      <c r="T1510" s="3"/>
      <c r="U1510" s="91">
        <v>-7.5508558620640499E-4</v>
      </c>
      <c r="V1510" s="92">
        <v>1.0972660515108099</v>
      </c>
      <c r="W1510" s="91">
        <v>2.43666026381106E-2</v>
      </c>
      <c r="X1510" s="92">
        <v>2.4451698796838199</v>
      </c>
      <c r="Y1510" s="91">
        <v>-2.5944095687009401E-2</v>
      </c>
      <c r="Z1510" s="92">
        <v>15.555746340134601</v>
      </c>
      <c r="AA1510" s="91">
        <v>0.18682303340203399</v>
      </c>
      <c r="AB1510" s="92">
        <v>39.580331701028598</v>
      </c>
      <c r="AC1510" s="91">
        <v>0.23403982516552799</v>
      </c>
      <c r="AD1510" s="92">
        <v>48.7521784689743</v>
      </c>
      <c r="AE1510" s="91">
        <v>0.31071024488861398</v>
      </c>
      <c r="AF1510" s="93">
        <v>51.910434183548197</v>
      </c>
      <c r="AG1510" s="91">
        <v>4.5039001270197299E-4</v>
      </c>
      <c r="AH1510" s="92">
        <v>-0.86119095085450703</v>
      </c>
      <c r="AI1510" s="91">
        <v>2.50723592798749E-2</v>
      </c>
      <c r="AJ1510" s="92">
        <v>16.990611607907301</v>
      </c>
      <c r="AK1510" s="91">
        <v>1.0918680125766</v>
      </c>
      <c r="AL1510" s="91">
        <v>0.10734854968002799</v>
      </c>
      <c r="AM1510" s="92">
        <v>105.68359839264301</v>
      </c>
      <c r="AN1510" s="3"/>
      <c r="AO1510" s="94">
        <v>5.0153197256804602E-2</v>
      </c>
      <c r="AP1510" s="94">
        <v>-5.5614597231397098E-2</v>
      </c>
      <c r="AQ1510" s="94">
        <v>0.132451572677383</v>
      </c>
      <c r="AR1510" s="94">
        <v>-9.3373875874094694E-2</v>
      </c>
      <c r="AS1510" s="95">
        <v>8</v>
      </c>
      <c r="AT1510" s="95">
        <v>4</v>
      </c>
      <c r="AU1510" s="95">
        <v>7</v>
      </c>
      <c r="AV1510" s="96">
        <v>5</v>
      </c>
      <c r="AW1510" s="3"/>
      <c r="AX1510" s="97">
        <v>0.19210389766463801</v>
      </c>
      <c r="AY1510" s="98">
        <v>0.924083961396718</v>
      </c>
      <c r="AZ1510" s="98">
        <v>1.11587642416453</v>
      </c>
      <c r="BA1510" s="98">
        <v>1.31760553072672</v>
      </c>
      <c r="BB1510" s="89">
        <v>1.9786527478809199E-2</v>
      </c>
      <c r="BC1510" s="99">
        <v>-26.119045999512299</v>
      </c>
      <c r="BD1510" s="86">
        <v>43881</v>
      </c>
      <c r="BE1510" s="86">
        <v>43914</v>
      </c>
      <c r="BF1510" s="95"/>
      <c r="BG1510" s="86"/>
      <c r="BH1510" s="3"/>
    </row>
    <row r="1511" spans="1:60" x14ac:dyDescent="0.25">
      <c r="A1511" s="3"/>
      <c r="B1511" s="81" t="s">
        <v>2368</v>
      </c>
      <c r="C1511" s="81" t="s">
        <v>6181</v>
      </c>
      <c r="D1511" s="81" t="s">
        <v>910</v>
      </c>
      <c r="E1511" s="82" t="s">
        <v>1186</v>
      </c>
      <c r="F1511" s="82" t="s">
        <v>1111</v>
      </c>
      <c r="G1511" s="83" t="s">
        <v>1120</v>
      </c>
      <c r="H1511" s="84" t="s">
        <v>1154</v>
      </c>
      <c r="I1511" s="85" t="s">
        <v>3480</v>
      </c>
      <c r="J1511" s="85" t="s">
        <v>6182</v>
      </c>
      <c r="K1511" s="3"/>
      <c r="L1511" s="86">
        <v>44029</v>
      </c>
      <c r="M1511" s="87">
        <v>1709.8252000007799</v>
      </c>
      <c r="N1511" s="88">
        <v>1709.8252000007799</v>
      </c>
      <c r="O1511" s="88">
        <v>1862.5088999997799</v>
      </c>
      <c r="P1511" s="89">
        <f t="shared" si="23"/>
        <v>0.91802256622826439</v>
      </c>
      <c r="Q1511" s="86">
        <v>43881</v>
      </c>
      <c r="R1511" s="90">
        <v>263374.01</v>
      </c>
      <c r="S1511" s="90">
        <v>422695.23567919899</v>
      </c>
      <c r="T1511" s="3"/>
      <c r="U1511" s="91">
        <v>-8.3576069300761403E-4</v>
      </c>
      <c r="V1511" s="92">
        <v>1.0891985408306899</v>
      </c>
      <c r="W1511" s="91">
        <v>2.1887909191718801E-2</v>
      </c>
      <c r="X1511" s="92">
        <v>2.1973005350446302</v>
      </c>
      <c r="Y1511" s="91">
        <v>-4.0154174857889302E-2</v>
      </c>
      <c r="Z1511" s="92">
        <v>14.1347384230467</v>
      </c>
      <c r="AA1511" s="91">
        <v>0.15221959049085901</v>
      </c>
      <c r="AB1511" s="92">
        <v>36.119987409911097</v>
      </c>
      <c r="AC1511" s="91">
        <v>0.16317139878810799</v>
      </c>
      <c r="AD1511" s="92">
        <v>41.665335831232397</v>
      </c>
      <c r="AE1511" s="91">
        <v>0.19946202486782599</v>
      </c>
      <c r="AF1511" s="93">
        <v>40.785612181469297</v>
      </c>
      <c r="AG1511" s="91">
        <v>-9.2205039709369896E-4</v>
      </c>
      <c r="AH1511" s="92">
        <v>-0.99843499183407403</v>
      </c>
      <c r="AI1511" s="91">
        <v>8.7325643253279798E-3</v>
      </c>
      <c r="AJ1511" s="92">
        <v>15.356632112438101</v>
      </c>
      <c r="AK1511" s="91">
        <v>0.70157206501462499</v>
      </c>
      <c r="AL1511" s="91">
        <v>7.6202007810934405E-2</v>
      </c>
      <c r="AM1511" s="92">
        <v>66.654003636445907</v>
      </c>
      <c r="AN1511" s="3"/>
      <c r="AO1511" s="94">
        <v>5.0068432328771499E-2</v>
      </c>
      <c r="AP1511" s="94">
        <v>-5.5690820492600303E-2</v>
      </c>
      <c r="AQ1511" s="94">
        <v>0.12970396763019401</v>
      </c>
      <c r="AR1511" s="94">
        <v>-9.5640350769826896E-2</v>
      </c>
      <c r="AS1511" s="95">
        <v>7</v>
      </c>
      <c r="AT1511" s="95">
        <v>5</v>
      </c>
      <c r="AU1511" s="95">
        <v>7</v>
      </c>
      <c r="AV1511" s="96">
        <v>5</v>
      </c>
      <c r="AW1511" s="3"/>
      <c r="AX1511" s="97">
        <v>0.19203224135970201</v>
      </c>
      <c r="AY1511" s="98">
        <v>0.75528282007689995</v>
      </c>
      <c r="AZ1511" s="98">
        <v>1.0139673717330899</v>
      </c>
      <c r="BA1511" s="98">
        <v>1.0709915037350599</v>
      </c>
      <c r="BB1511" s="89">
        <v>1.9777237623111399E-2</v>
      </c>
      <c r="BC1511" s="99">
        <v>-26.315643377631201</v>
      </c>
      <c r="BD1511" s="86">
        <v>43881</v>
      </c>
      <c r="BE1511" s="86">
        <v>43914</v>
      </c>
      <c r="BF1511" s="95"/>
      <c r="BG1511" s="86"/>
      <c r="BH1511" s="3"/>
    </row>
    <row r="1512" spans="1:60" x14ac:dyDescent="0.25">
      <c r="A1512" s="3"/>
      <c r="B1512" s="81" t="s">
        <v>402</v>
      </c>
      <c r="C1512" s="81" t="s">
        <v>6183</v>
      </c>
      <c r="D1512" s="81" t="s">
        <v>910</v>
      </c>
      <c r="E1512" s="82" t="s">
        <v>1165</v>
      </c>
      <c r="F1512" s="82" t="s">
        <v>1111</v>
      </c>
      <c r="G1512" s="83" t="s">
        <v>1120</v>
      </c>
      <c r="H1512" s="84" t="s">
        <v>1154</v>
      </c>
      <c r="I1512" s="85" t="s">
        <v>3480</v>
      </c>
      <c r="J1512" s="85" t="s">
        <v>1096</v>
      </c>
      <c r="K1512" s="3"/>
      <c r="L1512" s="86">
        <v>44029</v>
      </c>
      <c r="M1512" s="87">
        <v>1556.7317999992499</v>
      </c>
      <c r="N1512" s="88">
        <v>1556.7317999992499</v>
      </c>
      <c r="O1512" s="88">
        <v>1664.6146000009001</v>
      </c>
      <c r="P1512" s="89">
        <f t="shared" si="23"/>
        <v>0.93519052397978975</v>
      </c>
      <c r="Q1512" s="86">
        <v>43881</v>
      </c>
      <c r="R1512" s="90">
        <v>6819061.4979999997</v>
      </c>
      <c r="S1512" s="90">
        <v>6446192.8431171896</v>
      </c>
      <c r="T1512" s="3"/>
      <c r="U1512" s="91">
        <v>-7.1066398504626704E-4</v>
      </c>
      <c r="V1512" s="92">
        <v>1.10170821162683</v>
      </c>
      <c r="W1512" s="91">
        <v>2.5732869748026101E-2</v>
      </c>
      <c r="X1512" s="92">
        <v>2.5817965906753702</v>
      </c>
      <c r="Y1512" s="91">
        <v>-1.8033512084002699E-2</v>
      </c>
      <c r="Z1512" s="92">
        <v>16.3468047004426</v>
      </c>
      <c r="AA1512" s="91">
        <v>0.206309971856244</v>
      </c>
      <c r="AB1512" s="92">
        <v>41.529025546449702</v>
      </c>
      <c r="AC1512" s="91">
        <v>0.27487106597080102</v>
      </c>
      <c r="AD1512" s="92">
        <v>52.835302549472502</v>
      </c>
      <c r="AE1512" s="91">
        <v>0.37628427810152099</v>
      </c>
      <c r="AF1512" s="93">
        <v>58.467837504867902</v>
      </c>
      <c r="AG1512" s="91">
        <v>1.20634957784205E-3</v>
      </c>
      <c r="AH1512" s="92">
        <v>-0.78559499434049895</v>
      </c>
      <c r="AI1512" s="91">
        <v>3.4178478670582997E-2</v>
      </c>
      <c r="AJ1512" s="92">
        <v>17.9012235469709</v>
      </c>
      <c r="AK1512" s="91">
        <v>0.55208160829148301</v>
      </c>
      <c r="AL1512" s="91">
        <v>8.7545219446910794E-2</v>
      </c>
      <c r="AM1512" s="92">
        <v>52.277557430672502</v>
      </c>
      <c r="AN1512" s="3"/>
      <c r="AO1512" s="94">
        <v>5.0199880093714497E-2</v>
      </c>
      <c r="AP1512" s="94">
        <v>-5.5572585720292403E-2</v>
      </c>
      <c r="AQ1512" s="94">
        <v>0.13396642862979199</v>
      </c>
      <c r="AR1512" s="94">
        <v>-9.2123646668333101E-2</v>
      </c>
      <c r="AS1512" s="95">
        <v>8</v>
      </c>
      <c r="AT1512" s="95">
        <v>4</v>
      </c>
      <c r="AU1512" s="95">
        <v>7</v>
      </c>
      <c r="AV1512" s="96">
        <v>5</v>
      </c>
      <c r="AW1512" s="3"/>
      <c r="AX1512" s="97">
        <v>0.19214562741253799</v>
      </c>
      <c r="AY1512" s="98">
        <v>1.0190042118228999</v>
      </c>
      <c r="AZ1512" s="98">
        <v>1.1732002372064001</v>
      </c>
      <c r="BA1512" s="98">
        <v>1.4573682002228501</v>
      </c>
      <c r="BB1512" s="89">
        <v>1.97918803177345E-2</v>
      </c>
      <c r="BC1512" s="99">
        <v>-26.010597287881001</v>
      </c>
      <c r="BD1512" s="86">
        <v>43881</v>
      </c>
      <c r="BE1512" s="86">
        <v>43914</v>
      </c>
      <c r="BF1512" s="95"/>
      <c r="BG1512" s="86"/>
      <c r="BH1512" s="3"/>
    </row>
    <row r="1513" spans="1:60" x14ac:dyDescent="0.25">
      <c r="A1513" s="3"/>
      <c r="B1513" s="81" t="s">
        <v>403</v>
      </c>
      <c r="C1513" s="81" t="s">
        <v>6184</v>
      </c>
      <c r="D1513" s="81" t="s">
        <v>910</v>
      </c>
      <c r="E1513" s="82" t="s">
        <v>1235</v>
      </c>
      <c r="F1513" s="82" t="s">
        <v>1111</v>
      </c>
      <c r="G1513" s="83" t="s">
        <v>1120</v>
      </c>
      <c r="H1513" s="84" t="s">
        <v>1154</v>
      </c>
      <c r="I1513" s="85" t="s">
        <v>3480</v>
      </c>
      <c r="J1513" s="85" t="s">
        <v>1096</v>
      </c>
      <c r="K1513" s="3"/>
      <c r="L1513" s="86">
        <v>44029</v>
      </c>
      <c r="M1513" s="87">
        <v>1000</v>
      </c>
      <c r="N1513" s="88">
        <v>1000</v>
      </c>
      <c r="O1513" s="88">
        <v>1000</v>
      </c>
      <c r="P1513" s="89">
        <f t="shared" si="23"/>
        <v>1</v>
      </c>
      <c r="Q1513" s="86">
        <v>44029</v>
      </c>
      <c r="R1513" s="90">
        <v>0</v>
      </c>
      <c r="S1513" s="90">
        <v>0</v>
      </c>
      <c r="T1513" s="3"/>
      <c r="U1513" s="91">
        <v>0</v>
      </c>
      <c r="V1513" s="92">
        <v>1.17277461013146</v>
      </c>
      <c r="W1513" s="91">
        <v>0</v>
      </c>
      <c r="X1513" s="92">
        <v>8.5096158727537806E-3</v>
      </c>
      <c r="Y1513" s="91">
        <v>0</v>
      </c>
      <c r="Z1513" s="92">
        <v>18.1501559088356</v>
      </c>
      <c r="AA1513" s="91">
        <v>0</v>
      </c>
      <c r="AB1513" s="92">
        <v>20.8980283607962</v>
      </c>
      <c r="AC1513" s="91">
        <v>0</v>
      </c>
      <c r="AD1513" s="92">
        <v>25.348195952392398</v>
      </c>
      <c r="AE1513" s="91">
        <v>0</v>
      </c>
      <c r="AF1513" s="93">
        <v>20.8394096946868</v>
      </c>
      <c r="AG1513" s="91">
        <v>0</v>
      </c>
      <c r="AH1513" s="92">
        <v>-0.90622995212470403</v>
      </c>
      <c r="AI1513" s="91">
        <v>0</v>
      </c>
      <c r="AJ1513" s="92">
        <v>14.483375679905301</v>
      </c>
      <c r="AK1513" s="91">
        <v>0</v>
      </c>
      <c r="AL1513" s="91">
        <v>0</v>
      </c>
      <c r="AM1513" s="92">
        <v>-2.9306033984539699</v>
      </c>
      <c r="AN1513" s="3"/>
      <c r="AO1513" s="94">
        <v>0</v>
      </c>
      <c r="AP1513" s="94">
        <v>0</v>
      </c>
      <c r="AQ1513" s="94">
        <v>0</v>
      </c>
      <c r="AR1513" s="94">
        <v>0</v>
      </c>
      <c r="AS1513" s="95">
        <v>0</v>
      </c>
      <c r="AT1513" s="95">
        <v>0</v>
      </c>
      <c r="AU1513" s="95">
        <v>7</v>
      </c>
      <c r="AV1513" s="96">
        <v>5</v>
      </c>
      <c r="AW1513" s="3"/>
      <c r="AX1513" s="97">
        <v>0</v>
      </c>
      <c r="AY1513" s="98">
        <v>-113.07365610974399</v>
      </c>
      <c r="AZ1513" s="98">
        <v>0.54787164163735702</v>
      </c>
      <c r="BA1513" s="98">
        <v>-15.957369743191499</v>
      </c>
      <c r="BB1513" s="89">
        <v>0</v>
      </c>
      <c r="BC1513" s="99">
        <v>0</v>
      </c>
      <c r="BD1513" s="86">
        <v>43664</v>
      </c>
      <c r="BE1513" s="86"/>
      <c r="BF1513" s="95"/>
      <c r="BG1513" s="86"/>
      <c r="BH1513" s="3"/>
    </row>
    <row r="1514" spans="1:60" x14ac:dyDescent="0.25">
      <c r="A1514" s="3"/>
      <c r="B1514" s="81" t="s">
        <v>2369</v>
      </c>
      <c r="C1514" s="81" t="s">
        <v>6185</v>
      </c>
      <c r="D1514" s="81" t="s">
        <v>910</v>
      </c>
      <c r="E1514" s="82" t="s">
        <v>1166</v>
      </c>
      <c r="F1514" s="82" t="s">
        <v>1111</v>
      </c>
      <c r="G1514" s="83" t="s">
        <v>1120</v>
      </c>
      <c r="H1514" s="84" t="s">
        <v>1154</v>
      </c>
      <c r="I1514" s="85" t="s">
        <v>3480</v>
      </c>
      <c r="J1514" s="85" t="s">
        <v>6186</v>
      </c>
      <c r="K1514" s="3"/>
      <c r="L1514" s="86">
        <v>44029</v>
      </c>
      <c r="M1514" s="87">
        <v>1983.19610000029</v>
      </c>
      <c r="N1514" s="88">
        <v>1983.19610000029</v>
      </c>
      <c r="O1514" s="88">
        <v>2124.2087000012398</v>
      </c>
      <c r="P1514" s="89">
        <f t="shared" si="23"/>
        <v>0.9336164097243046</v>
      </c>
      <c r="Q1514" s="86">
        <v>43881</v>
      </c>
      <c r="R1514" s="90">
        <v>1778050.8389999999</v>
      </c>
      <c r="S1514" s="90">
        <v>1930304.69029688</v>
      </c>
      <c r="T1514" s="3"/>
      <c r="U1514" s="91">
        <v>-7.2204927346319902E-4</v>
      </c>
      <c r="V1514" s="92">
        <v>1.1005696827851399</v>
      </c>
      <c r="W1514" s="91">
        <v>2.5382877747688298E-2</v>
      </c>
      <c r="X1514" s="92">
        <v>2.5467973906415899</v>
      </c>
      <c r="Y1514" s="91">
        <v>-2.00655221296984E-2</v>
      </c>
      <c r="Z1514" s="92">
        <v>16.143603695876699</v>
      </c>
      <c r="AA1514" s="91">
        <v>0.201289717158943</v>
      </c>
      <c r="AB1514" s="92">
        <v>41.027000076719602</v>
      </c>
      <c r="AC1514" s="91">
        <v>0.26428892501280599</v>
      </c>
      <c r="AD1514" s="92">
        <v>51.777088453702198</v>
      </c>
      <c r="AE1514" s="91">
        <v>0.35918697266955901</v>
      </c>
      <c r="AF1514" s="93">
        <v>56.7581069616717</v>
      </c>
      <c r="AG1514" s="91">
        <v>1.01272482970671E-3</v>
      </c>
      <c r="AH1514" s="92">
        <v>-0.80495746915403299</v>
      </c>
      <c r="AI1514" s="91">
        <v>3.1838728575166897E-2</v>
      </c>
      <c r="AJ1514" s="92">
        <v>17.6672485374147</v>
      </c>
      <c r="AK1514" s="91">
        <v>0.98319610000005897</v>
      </c>
      <c r="AL1514" s="91">
        <v>9.9216942140628803E-2</v>
      </c>
      <c r="AM1514" s="92">
        <v>94.816407134989305</v>
      </c>
      <c r="AN1514" s="3"/>
      <c r="AO1514" s="94">
        <v>5.0187928971354302E-2</v>
      </c>
      <c r="AP1514" s="94">
        <v>-5.5583357898285599E-2</v>
      </c>
      <c r="AQ1514" s="94">
        <v>0.13357844088939599</v>
      </c>
      <c r="AR1514" s="94">
        <v>-9.2444218848831999E-2</v>
      </c>
      <c r="AS1514" s="95">
        <v>8</v>
      </c>
      <c r="AT1514" s="95">
        <v>4</v>
      </c>
      <c r="AU1514" s="95">
        <v>7</v>
      </c>
      <c r="AV1514" s="96">
        <v>5</v>
      </c>
      <c r="AW1514" s="3"/>
      <c r="AX1514" s="97">
        <v>0.192134770003031</v>
      </c>
      <c r="AY1514" s="98">
        <v>0.99456020608340601</v>
      </c>
      <c r="AZ1514" s="98">
        <v>1.1584365911985499</v>
      </c>
      <c r="BA1514" s="98">
        <v>1.4213027753521601</v>
      </c>
      <c r="BB1514" s="89">
        <v>1.9790491771309499E-2</v>
      </c>
      <c r="BC1514" s="99">
        <v>-26.038392555375999</v>
      </c>
      <c r="BD1514" s="86">
        <v>43881</v>
      </c>
      <c r="BE1514" s="86">
        <v>43914</v>
      </c>
      <c r="BF1514" s="95"/>
      <c r="BG1514" s="86"/>
      <c r="BH1514" s="3"/>
    </row>
    <row r="1515" spans="1:60" x14ac:dyDescent="0.25">
      <c r="A1515" s="3"/>
      <c r="B1515" s="81" t="s">
        <v>2370</v>
      </c>
      <c r="C1515" s="81" t="s">
        <v>6187</v>
      </c>
      <c r="D1515" s="81" t="s">
        <v>910</v>
      </c>
      <c r="E1515" s="82" t="s">
        <v>1236</v>
      </c>
      <c r="F1515" s="82" t="s">
        <v>1111</v>
      </c>
      <c r="G1515" s="83" t="s">
        <v>1120</v>
      </c>
      <c r="H1515" s="84" t="s">
        <v>1154</v>
      </c>
      <c r="I1515" s="85" t="s">
        <v>3480</v>
      </c>
      <c r="J1515" s="85" t="s">
        <v>6188</v>
      </c>
      <c r="K1515" s="3"/>
      <c r="L1515" s="86">
        <v>44029</v>
      </c>
      <c r="M1515" s="87">
        <v>2309.1372000016299</v>
      </c>
      <c r="N1515" s="88">
        <v>2309.1372000016299</v>
      </c>
      <c r="O1515" s="88">
        <v>2471.42610000074</v>
      </c>
      <c r="P1515" s="89">
        <f t="shared" si="23"/>
        <v>0.93433390543255113</v>
      </c>
      <c r="Q1515" s="86">
        <v>43881</v>
      </c>
      <c r="R1515" s="90">
        <v>49760.936999999998</v>
      </c>
      <c r="S1515" s="90">
        <v>48964.383019104003</v>
      </c>
      <c r="T1515" s="3"/>
      <c r="U1515" s="91">
        <v>-7.1685326020087803E-4</v>
      </c>
      <c r="V1515" s="92">
        <v>1.10108928411137</v>
      </c>
      <c r="W1515" s="91">
        <v>2.5542575942381501E-2</v>
      </c>
      <c r="X1515" s="92">
        <v>2.56276721011091</v>
      </c>
      <c r="Y1515" s="91">
        <v>-1.9139241116136001E-2</v>
      </c>
      <c r="Z1515" s="92">
        <v>16.236231797229301</v>
      </c>
      <c r="AA1515" s="91">
        <v>0.20357699133106499</v>
      </c>
      <c r="AB1515" s="92">
        <v>41.255727493902697</v>
      </c>
      <c r="AC1515" s="91">
        <v>0.269105149365787</v>
      </c>
      <c r="AD1515" s="92">
        <v>52.258710888971102</v>
      </c>
      <c r="AE1515" s="91">
        <v>0.36695895986689703</v>
      </c>
      <c r="AF1515" s="93">
        <v>57.535305681405603</v>
      </c>
      <c r="AG1515" s="91">
        <v>1.1010156249540201E-3</v>
      </c>
      <c r="AH1515" s="92">
        <v>-0.79612838962930299</v>
      </c>
      <c r="AI1515" s="91">
        <v>3.2905270456467399E-2</v>
      </c>
      <c r="AJ1515" s="92">
        <v>17.773902725544801</v>
      </c>
      <c r="AK1515" s="91">
        <v>1.2979912530281601</v>
      </c>
      <c r="AL1515" s="91">
        <v>0.121819875554211</v>
      </c>
      <c r="AM1515" s="92">
        <v>126.29592243779901</v>
      </c>
      <c r="AN1515" s="3"/>
      <c r="AO1515" s="94">
        <v>5.0193371200293803E-2</v>
      </c>
      <c r="AP1515" s="94">
        <v>-5.55784545804636E-2</v>
      </c>
      <c r="AQ1515" s="94">
        <v>0.13375543151778399</v>
      </c>
      <c r="AR1515" s="94">
        <v>-9.2298125440720497E-2</v>
      </c>
      <c r="AS1515" s="95">
        <v>8</v>
      </c>
      <c r="AT1515" s="95">
        <v>4</v>
      </c>
      <c r="AU1515" s="95">
        <v>7</v>
      </c>
      <c r="AV1515" s="96">
        <v>5</v>
      </c>
      <c r="AW1515" s="3"/>
      <c r="AX1515" s="97">
        <v>0.192139693518111</v>
      </c>
      <c r="AY1515" s="98">
        <v>1.0056978705342801</v>
      </c>
      <c r="AZ1515" s="98">
        <v>1.16516326014607</v>
      </c>
      <c r="BA1515" s="98">
        <v>1.43772918323157</v>
      </c>
      <c r="BB1515" s="89">
        <v>1.9791122069636902E-2</v>
      </c>
      <c r="BC1515" s="99">
        <v>-26.025726603809701</v>
      </c>
      <c r="BD1515" s="86">
        <v>43881</v>
      </c>
      <c r="BE1515" s="86">
        <v>43914</v>
      </c>
      <c r="BF1515" s="95"/>
      <c r="BG1515" s="86"/>
      <c r="BH1515" s="3"/>
    </row>
    <row r="1516" spans="1:60" x14ac:dyDescent="0.25">
      <c r="A1516" s="3"/>
      <c r="B1516" s="81" t="s">
        <v>2371</v>
      </c>
      <c r="C1516" s="81" t="s">
        <v>6189</v>
      </c>
      <c r="D1516" s="81" t="s">
        <v>911</v>
      </c>
      <c r="E1516" s="82" t="s">
        <v>1273</v>
      </c>
      <c r="F1516" s="82" t="s">
        <v>1097</v>
      </c>
      <c r="G1516" s="83" t="s">
        <v>1122</v>
      </c>
      <c r="H1516" s="84" t="s">
        <v>1154</v>
      </c>
      <c r="I1516" s="85" t="s">
        <v>3651</v>
      </c>
      <c r="J1516" s="85" t="s">
        <v>6190</v>
      </c>
      <c r="K1516" s="3"/>
      <c r="L1516" s="86">
        <v>44029</v>
      </c>
      <c r="M1516" s="87">
        <v>97301.373749971404</v>
      </c>
      <c r="N1516" s="88">
        <v>97301.373749971404</v>
      </c>
      <c r="O1516" s="88">
        <v>102219.63803994701</v>
      </c>
      <c r="P1516" s="89">
        <f t="shared" si="23"/>
        <v>0.9518853286483604</v>
      </c>
      <c r="Q1516" s="86">
        <v>43880</v>
      </c>
      <c r="R1516" s="90">
        <v>10585236.571875</v>
      </c>
      <c r="S1516" s="90">
        <v>11592099.3715156</v>
      </c>
      <c r="T1516" s="3"/>
      <c r="U1516" s="91">
        <v>-2.5378901027579598E-3</v>
      </c>
      <c r="V1516" s="92">
        <v>0.91898559985565997</v>
      </c>
      <c r="W1516" s="91">
        <v>5.0134529285060098E-2</v>
      </c>
      <c r="X1516" s="92">
        <v>5.0219625443787699</v>
      </c>
      <c r="Y1516" s="91">
        <v>-1.7464644104620699E-2</v>
      </c>
      <c r="Z1516" s="92">
        <v>16.403691498388099</v>
      </c>
      <c r="AA1516" s="91">
        <v>0.20897344487457301</v>
      </c>
      <c r="AB1516" s="92">
        <v>41.795372848282597</v>
      </c>
      <c r="AC1516" s="91">
        <v>0.25237480476614998</v>
      </c>
      <c r="AD1516" s="92">
        <v>50.585676429036504</v>
      </c>
      <c r="AE1516" s="91">
        <v>0.29903190141514602</v>
      </c>
      <c r="AF1516" s="93">
        <v>50.7425998362014</v>
      </c>
      <c r="AG1516" s="91">
        <v>6.3935038106137697E-3</v>
      </c>
      <c r="AH1516" s="92">
        <v>-0.26687957106332799</v>
      </c>
      <c r="AI1516" s="91">
        <v>4.4465228953413302E-2</v>
      </c>
      <c r="AJ1516" s="92">
        <v>18.929898575239299</v>
      </c>
      <c r="AK1516" s="91">
        <v>1.24361572939204</v>
      </c>
      <c r="AL1516" s="91">
        <v>9.5125989282678305E-2</v>
      </c>
      <c r="AM1516" s="92">
        <v>127.81494999746801</v>
      </c>
      <c r="AN1516" s="3"/>
      <c r="AO1516" s="94">
        <v>3.9690362826149801E-2</v>
      </c>
      <c r="AP1516" s="94">
        <v>-6.0112299286629402E-2</v>
      </c>
      <c r="AQ1516" s="94">
        <v>0.165967663064366</v>
      </c>
      <c r="AR1516" s="94">
        <v>-9.3932851461431696E-2</v>
      </c>
      <c r="AS1516" s="95">
        <v>9</v>
      </c>
      <c r="AT1516" s="95">
        <v>3</v>
      </c>
      <c r="AU1516" s="95">
        <v>7</v>
      </c>
      <c r="AV1516" s="96">
        <v>5</v>
      </c>
      <c r="AW1516" s="3"/>
      <c r="AX1516" s="97">
        <v>0.19935894083580899</v>
      </c>
      <c r="AY1516" s="98">
        <v>1.0427607409892501</v>
      </c>
      <c r="AZ1516" s="98">
        <v>1.51741064209273</v>
      </c>
      <c r="BA1516" s="98">
        <v>1.50547548688883</v>
      </c>
      <c r="BB1516" s="89">
        <v>2.0529678089987999E-2</v>
      </c>
      <c r="BC1516" s="99">
        <v>-25.817673492129</v>
      </c>
      <c r="BD1516" s="86">
        <v>43880</v>
      </c>
      <c r="BE1516" s="86">
        <v>43913</v>
      </c>
      <c r="BF1516" s="95"/>
      <c r="BG1516" s="86"/>
      <c r="BH1516" s="3"/>
    </row>
    <row r="1517" spans="1:60" x14ac:dyDescent="0.25">
      <c r="A1517" s="3"/>
      <c r="B1517" s="81" t="s">
        <v>2372</v>
      </c>
      <c r="C1517" s="81" t="s">
        <v>6191</v>
      </c>
      <c r="D1517" s="81" t="s">
        <v>911</v>
      </c>
      <c r="E1517" s="82" t="s">
        <v>1207</v>
      </c>
      <c r="F1517" s="82" t="s">
        <v>1097</v>
      </c>
      <c r="G1517" s="83" t="s">
        <v>1122</v>
      </c>
      <c r="H1517" s="84" t="s">
        <v>1154</v>
      </c>
      <c r="I1517" s="85" t="s">
        <v>3651</v>
      </c>
      <c r="J1517" s="85" t="s">
        <v>6192</v>
      </c>
      <c r="K1517" s="3"/>
      <c r="L1517" s="86">
        <v>44029</v>
      </c>
      <c r="M1517" s="87">
        <v>239906.835000038</v>
      </c>
      <c r="N1517" s="88">
        <v>239906.835000038</v>
      </c>
      <c r="O1517" s="88">
        <v>250264.53243994701</v>
      </c>
      <c r="P1517" s="89">
        <f t="shared" si="23"/>
        <v>0.95861300305350128</v>
      </c>
      <c r="Q1517" s="86">
        <v>43880</v>
      </c>
      <c r="R1517" s="90">
        <v>2048439.44025</v>
      </c>
      <c r="S1517" s="90">
        <v>1743049.42090234</v>
      </c>
      <c r="T1517" s="3"/>
      <c r="U1517" s="91">
        <v>-2.49054879259347E-3</v>
      </c>
      <c r="V1517" s="92">
        <v>0.92371973087210801</v>
      </c>
      <c r="W1517" s="91">
        <v>5.1624856361741002E-2</v>
      </c>
      <c r="X1517" s="92">
        <v>5.1709952520468496</v>
      </c>
      <c r="Y1517" s="91">
        <v>-8.9447944546918699E-3</v>
      </c>
      <c r="Z1517" s="92">
        <v>17.2556764633628</v>
      </c>
      <c r="AA1517" s="91">
        <v>0.23048511011089401</v>
      </c>
      <c r="AB1517" s="92">
        <v>43.946539371914703</v>
      </c>
      <c r="AC1517" s="91">
        <v>0.29761677760136102</v>
      </c>
      <c r="AD1517" s="92">
        <v>55.109873712528497</v>
      </c>
      <c r="AE1517" s="91">
        <v>0.37020777086203499</v>
      </c>
      <c r="AF1517" s="93">
        <v>57.8601867809193</v>
      </c>
      <c r="AG1517" s="91">
        <v>7.2026167272270002E-3</v>
      </c>
      <c r="AH1517" s="92">
        <v>-0.185968279402005</v>
      </c>
      <c r="AI1517" s="91">
        <v>5.4400136781623601E-2</v>
      </c>
      <c r="AJ1517" s="92">
        <v>19.923389358067698</v>
      </c>
      <c r="AK1517" s="91">
        <v>1.3135145808011299</v>
      </c>
      <c r="AL1517" s="91">
        <v>9.8910543767560699E-2</v>
      </c>
      <c r="AM1517" s="92">
        <v>134.804835138377</v>
      </c>
      <c r="AN1517" s="3"/>
      <c r="AO1517" s="94">
        <v>3.9739627860399203E-2</v>
      </c>
      <c r="AP1517" s="94">
        <v>-6.0067881437134901E-2</v>
      </c>
      <c r="AQ1517" s="94">
        <v>0.16767840580898299</v>
      </c>
      <c r="AR1517" s="94">
        <v>-9.2606270199175902E-2</v>
      </c>
      <c r="AS1517" s="95">
        <v>9</v>
      </c>
      <c r="AT1517" s="95">
        <v>3</v>
      </c>
      <c r="AU1517" s="95">
        <v>7</v>
      </c>
      <c r="AV1517" s="96">
        <v>5</v>
      </c>
      <c r="AW1517" s="3"/>
      <c r="AX1517" s="97">
        <v>0.199300938810338</v>
      </c>
      <c r="AY1517" s="98">
        <v>1.14496192517254</v>
      </c>
      <c r="AZ1517" s="98">
        <v>1.59813699759434</v>
      </c>
      <c r="BA1517" s="98">
        <v>1.65902219480631</v>
      </c>
      <c r="BB1517" s="89">
        <v>2.05252935706812E-2</v>
      </c>
      <c r="BC1517" s="99">
        <v>-25.701976888551101</v>
      </c>
      <c r="BD1517" s="86">
        <v>43880</v>
      </c>
      <c r="BE1517" s="86">
        <v>43913</v>
      </c>
      <c r="BF1517" s="95"/>
      <c r="BG1517" s="86"/>
      <c r="BH1517" s="3"/>
    </row>
    <row r="1518" spans="1:60" x14ac:dyDescent="0.25">
      <c r="A1518" s="3"/>
      <c r="B1518" s="81" t="s">
        <v>2373</v>
      </c>
      <c r="C1518" s="81" t="s">
        <v>6193</v>
      </c>
      <c r="D1518" s="81" t="s">
        <v>912</v>
      </c>
      <c r="E1518" s="82" t="s">
        <v>1161</v>
      </c>
      <c r="F1518" s="82" t="s">
        <v>1111</v>
      </c>
      <c r="G1518" s="83" t="s">
        <v>1120</v>
      </c>
      <c r="H1518" s="84" t="s">
        <v>1150</v>
      </c>
      <c r="I1518" s="85" t="s">
        <v>3480</v>
      </c>
      <c r="J1518" s="85" t="s">
        <v>6194</v>
      </c>
      <c r="K1518" s="3"/>
      <c r="L1518" s="86">
        <v>44029</v>
      </c>
      <c r="M1518" s="87">
        <v>1361.4584999997201</v>
      </c>
      <c r="N1518" s="88">
        <v>1361.4584999997201</v>
      </c>
      <c r="O1518" s="88">
        <v>1507.4561999999</v>
      </c>
      <c r="P1518" s="89">
        <f t="shared" si="23"/>
        <v>0.90314962384964181</v>
      </c>
      <c r="Q1518" s="86">
        <v>43843</v>
      </c>
      <c r="R1518" s="90">
        <v>2761512.3829999999</v>
      </c>
      <c r="S1518" s="90">
        <v>2521319.74509766</v>
      </c>
      <c r="T1518" s="3"/>
      <c r="U1518" s="91">
        <v>-7.5745907151940602E-3</v>
      </c>
      <c r="V1518" s="92">
        <v>0.41531553861204901</v>
      </c>
      <c r="W1518" s="91">
        <v>4.98415820584341E-2</v>
      </c>
      <c r="X1518" s="92">
        <v>4.9926678217161697</v>
      </c>
      <c r="Y1518" s="91">
        <v>-9.2468875200283907E-2</v>
      </c>
      <c r="Z1518" s="92">
        <v>8.9032683888071897</v>
      </c>
      <c r="AA1518" s="91">
        <v>9.4669836629764206E-2</v>
      </c>
      <c r="AB1518" s="92">
        <v>30.3650120237726</v>
      </c>
      <c r="AC1518" s="91">
        <v>0.120358752852626</v>
      </c>
      <c r="AD1518" s="92">
        <v>37.384071237640498</v>
      </c>
      <c r="AE1518" s="91">
        <v>0.124384222926892</v>
      </c>
      <c r="AF1518" s="93">
        <v>33.277831987361402</v>
      </c>
      <c r="AG1518" s="91">
        <v>1.32280337893462E-2</v>
      </c>
      <c r="AH1518" s="92">
        <v>0.41657342680991899</v>
      </c>
      <c r="AI1518" s="91">
        <v>-4.1992274907897802E-2</v>
      </c>
      <c r="AJ1518" s="92">
        <v>10.284148189122799</v>
      </c>
      <c r="AK1518" s="91">
        <v>0.37111650756734899</v>
      </c>
      <c r="AL1518" s="91">
        <v>4.5855459358790499E-2</v>
      </c>
      <c r="AM1518" s="92">
        <v>32.632158630061902</v>
      </c>
      <c r="AN1518" s="3"/>
      <c r="AO1518" s="94">
        <v>4.2338800485595102E-2</v>
      </c>
      <c r="AP1518" s="94">
        <v>-6.0609795256823397E-2</v>
      </c>
      <c r="AQ1518" s="94">
        <v>0.10381866257375801</v>
      </c>
      <c r="AR1518" s="94">
        <v>-0.148683824265463</v>
      </c>
      <c r="AS1518" s="95">
        <v>7</v>
      </c>
      <c r="AT1518" s="95">
        <v>5</v>
      </c>
      <c r="AU1518" s="95">
        <v>9</v>
      </c>
      <c r="AV1518" s="96">
        <v>3</v>
      </c>
      <c r="AW1518" s="3"/>
      <c r="AX1518" s="97">
        <v>0.19253340136201599</v>
      </c>
      <c r="AY1518" s="98">
        <v>0.49428913770134397</v>
      </c>
      <c r="AZ1518" s="98">
        <v>0.83828036133127204</v>
      </c>
      <c r="BA1518" s="98">
        <v>0.67921621269579202</v>
      </c>
      <c r="BB1518" s="89">
        <v>1.9783403842047801E-2</v>
      </c>
      <c r="BC1518" s="99">
        <v>-26.557627345959201</v>
      </c>
      <c r="BD1518" s="86">
        <v>43843</v>
      </c>
      <c r="BE1518" s="86">
        <v>43910</v>
      </c>
      <c r="BF1518" s="95"/>
      <c r="BG1518" s="86"/>
      <c r="BH1518" s="3"/>
    </row>
    <row r="1519" spans="1:60" x14ac:dyDescent="0.25">
      <c r="A1519" s="3"/>
      <c r="B1519" s="81" t="s">
        <v>404</v>
      </c>
      <c r="C1519" s="81" t="s">
        <v>6195</v>
      </c>
      <c r="D1519" s="81" t="s">
        <v>912</v>
      </c>
      <c r="E1519" s="82" t="s">
        <v>1210</v>
      </c>
      <c r="F1519" s="82" t="s">
        <v>1111</v>
      </c>
      <c r="G1519" s="83" t="s">
        <v>1120</v>
      </c>
      <c r="H1519" s="84" t="s">
        <v>1150</v>
      </c>
      <c r="I1519" s="85" t="s">
        <v>3480</v>
      </c>
      <c r="J1519" s="85" t="s">
        <v>6196</v>
      </c>
      <c r="K1519" s="3"/>
      <c r="L1519" s="86">
        <v>44029</v>
      </c>
      <c r="M1519" s="87">
        <v>1205.0051000006499</v>
      </c>
      <c r="N1519" s="88">
        <v>1205.0051000006499</v>
      </c>
      <c r="O1519" s="88">
        <v>1314.20329999924</v>
      </c>
      <c r="P1519" s="89">
        <f t="shared" si="23"/>
        <v>0.9169092027096164</v>
      </c>
      <c r="Q1519" s="86">
        <v>43843</v>
      </c>
      <c r="R1519" s="90">
        <v>1207707.797</v>
      </c>
      <c r="S1519" s="90">
        <v>1711069.8397324199</v>
      </c>
      <c r="T1519" s="3"/>
      <c r="U1519" s="91">
        <v>-7.4939245287168896E-3</v>
      </c>
      <c r="V1519" s="92">
        <v>0.42338215725976602</v>
      </c>
      <c r="W1519" s="91">
        <v>5.24050060030277E-2</v>
      </c>
      <c r="X1519" s="92">
        <v>5.2490102161755203</v>
      </c>
      <c r="Y1519" s="91">
        <v>-7.8942052094134907E-2</v>
      </c>
      <c r="Z1519" s="92">
        <v>10.2559506994294</v>
      </c>
      <c r="AA1519" s="91">
        <v>0.127770630580926</v>
      </c>
      <c r="AB1519" s="92">
        <v>33.6750914189033</v>
      </c>
      <c r="AC1519" s="91">
        <v>0.18909430474741401</v>
      </c>
      <c r="AD1519" s="92">
        <v>44.257626427162897</v>
      </c>
      <c r="AE1519" s="91"/>
      <c r="AF1519" s="93"/>
      <c r="AG1519" s="91">
        <v>1.4629121786129001E-2</v>
      </c>
      <c r="AH1519" s="92">
        <v>0.55668222648819199</v>
      </c>
      <c r="AI1519" s="91">
        <v>-2.6368574574917099E-2</v>
      </c>
      <c r="AJ1519" s="92">
        <v>11.846518222417201</v>
      </c>
      <c r="AK1519" s="91">
        <v>0.20026895871706099</v>
      </c>
      <c r="AL1519" s="91">
        <v>8.0804043471289305E-2</v>
      </c>
      <c r="AM1519" s="92">
        <v>48.860618904698597</v>
      </c>
      <c r="AN1519" s="3"/>
      <c r="AO1519" s="94">
        <v>4.2423558521477403E-2</v>
      </c>
      <c r="AP1519" s="94">
        <v>-6.05334237425268E-2</v>
      </c>
      <c r="AQ1519" s="94">
        <v>0.106521599524131</v>
      </c>
      <c r="AR1519" s="94">
        <v>-0.14653559648737399</v>
      </c>
      <c r="AS1519" s="95">
        <v>7</v>
      </c>
      <c r="AT1519" s="95">
        <v>5</v>
      </c>
      <c r="AU1519" s="95">
        <v>9</v>
      </c>
      <c r="AV1519" s="96">
        <v>3</v>
      </c>
      <c r="AW1519" s="3"/>
      <c r="AX1519" s="97">
        <v>0.19259073835448401</v>
      </c>
      <c r="AY1519" s="98">
        <v>0.656822137590098</v>
      </c>
      <c r="AZ1519" s="98">
        <v>0.93611884620804597</v>
      </c>
      <c r="BA1519" s="98">
        <v>0.90712847493705295</v>
      </c>
      <c r="BB1519" s="89">
        <v>1.9791282645110202E-2</v>
      </c>
      <c r="BC1519" s="99">
        <v>-26.156531489395999</v>
      </c>
      <c r="BD1519" s="86">
        <v>43843</v>
      </c>
      <c r="BE1519" s="86">
        <v>43910</v>
      </c>
      <c r="BF1519" s="95"/>
      <c r="BG1519" s="86"/>
      <c r="BH1519" s="3"/>
    </row>
    <row r="1520" spans="1:60" x14ac:dyDescent="0.25">
      <c r="A1520" s="3"/>
      <c r="B1520" s="81" t="s">
        <v>2374</v>
      </c>
      <c r="C1520" s="81" t="s">
        <v>6197</v>
      </c>
      <c r="D1520" s="81" t="s">
        <v>912</v>
      </c>
      <c r="E1520" s="82" t="s">
        <v>1162</v>
      </c>
      <c r="F1520" s="82" t="s">
        <v>1111</v>
      </c>
      <c r="G1520" s="83" t="s">
        <v>1120</v>
      </c>
      <c r="H1520" s="84" t="s">
        <v>1150</v>
      </c>
      <c r="I1520" s="85" t="s">
        <v>3480</v>
      </c>
      <c r="J1520" s="85" t="s">
        <v>6198</v>
      </c>
      <c r="K1520" s="3"/>
      <c r="L1520" s="86">
        <v>44029</v>
      </c>
      <c r="M1520" s="87">
        <v>1417.63639999926</v>
      </c>
      <c r="N1520" s="88">
        <v>1417.63639999926</v>
      </c>
      <c r="O1520" s="88">
        <v>1564.9186000004399</v>
      </c>
      <c r="P1520" s="89">
        <f t="shared" si="23"/>
        <v>0.90588507287143338</v>
      </c>
      <c r="Q1520" s="86">
        <v>43843</v>
      </c>
      <c r="R1520" s="90">
        <v>1131000.389</v>
      </c>
      <c r="S1520" s="90">
        <v>1396241.22412305</v>
      </c>
      <c r="T1520" s="3"/>
      <c r="U1520" s="91">
        <v>-7.5584913602142496E-3</v>
      </c>
      <c r="V1520" s="92">
        <v>0.41692547411003</v>
      </c>
      <c r="W1520" s="91">
        <v>5.0353510898275999E-2</v>
      </c>
      <c r="X1520" s="92">
        <v>5.0438607057003502</v>
      </c>
      <c r="Y1520" s="91">
        <v>-8.9779317603679396E-2</v>
      </c>
      <c r="Z1520" s="92">
        <v>9.1722241484676506</v>
      </c>
      <c r="AA1520" s="91">
        <v>0.10121161238756</v>
      </c>
      <c r="AB1520" s="92">
        <v>31.019189599552199</v>
      </c>
      <c r="AC1520" s="91">
        <v>0.13378068641031901</v>
      </c>
      <c r="AD1520" s="92">
        <v>38.726264593424297</v>
      </c>
      <c r="AE1520" s="91">
        <v>0.14464488942030601</v>
      </c>
      <c r="AF1520" s="93">
        <v>35.3038986367173</v>
      </c>
      <c r="AG1520" s="91">
        <v>1.35079206502269E-2</v>
      </c>
      <c r="AH1520" s="92">
        <v>0.44456211289798397</v>
      </c>
      <c r="AI1520" s="91">
        <v>-3.8887644064743702E-2</v>
      </c>
      <c r="AJ1520" s="92">
        <v>10.594611273438201</v>
      </c>
      <c r="AK1520" s="91">
        <v>0.42769292620127097</v>
      </c>
      <c r="AL1520" s="91">
        <v>5.1879913755328702E-2</v>
      </c>
      <c r="AM1520" s="92">
        <v>38.289800493454102</v>
      </c>
      <c r="AN1520" s="3"/>
      <c r="AO1520" s="94">
        <v>4.2355726585810799E-2</v>
      </c>
      <c r="AP1520" s="94">
        <v>-6.0594451176293702E-2</v>
      </c>
      <c r="AQ1520" s="94">
        <v>0.104358878441417</v>
      </c>
      <c r="AR1520" s="94">
        <v>-0.14825441326232999</v>
      </c>
      <c r="AS1520" s="95">
        <v>7</v>
      </c>
      <c r="AT1520" s="95">
        <v>5</v>
      </c>
      <c r="AU1520" s="95">
        <v>9</v>
      </c>
      <c r="AV1520" s="96">
        <v>3</v>
      </c>
      <c r="AW1520" s="3"/>
      <c r="AX1520" s="97">
        <v>0.19254440836550199</v>
      </c>
      <c r="AY1520" s="98">
        <v>0.52643278960567796</v>
      </c>
      <c r="AZ1520" s="98">
        <v>0.857627702090213</v>
      </c>
      <c r="BA1520" s="98">
        <v>0.72411757080772099</v>
      </c>
      <c r="BB1520" s="89">
        <v>1.9784931791800801E-2</v>
      </c>
      <c r="BC1520" s="99">
        <v>-26.477562475221902</v>
      </c>
      <c r="BD1520" s="86">
        <v>43843</v>
      </c>
      <c r="BE1520" s="86">
        <v>43910</v>
      </c>
      <c r="BF1520" s="95"/>
      <c r="BG1520" s="86"/>
      <c r="BH1520" s="3"/>
    </row>
    <row r="1521" spans="1:60" x14ac:dyDescent="0.25">
      <c r="A1521" s="3"/>
      <c r="B1521" s="81" t="s">
        <v>2375</v>
      </c>
      <c r="C1521" s="81" t="s">
        <v>6199</v>
      </c>
      <c r="D1521" s="81" t="s">
        <v>912</v>
      </c>
      <c r="E1521" s="82" t="s">
        <v>1234</v>
      </c>
      <c r="F1521" s="82" t="s">
        <v>1111</v>
      </c>
      <c r="G1521" s="83" t="s">
        <v>1120</v>
      </c>
      <c r="H1521" s="84" t="s">
        <v>1150</v>
      </c>
      <c r="I1521" s="85" t="s">
        <v>3480</v>
      </c>
      <c r="J1521" s="85" t="s">
        <v>6200</v>
      </c>
      <c r="K1521" s="3"/>
      <c r="L1521" s="86">
        <v>44029</v>
      </c>
      <c r="M1521" s="87">
        <v>1534.9758999999599</v>
      </c>
      <c r="N1521" s="88">
        <v>1534.9758999999599</v>
      </c>
      <c r="O1521" s="88">
        <v>1684.4026999995101</v>
      </c>
      <c r="P1521" s="89">
        <f t="shared" si="23"/>
        <v>0.91128795982125077</v>
      </c>
      <c r="Q1521" s="86">
        <v>43843</v>
      </c>
      <c r="R1521" s="90">
        <v>728356.78300000005</v>
      </c>
      <c r="S1521" s="90">
        <v>1059565.61562988</v>
      </c>
      <c r="T1521" s="3"/>
      <c r="U1521" s="91">
        <v>-7.5267508073011396E-3</v>
      </c>
      <c r="V1521" s="92">
        <v>0.42009952940134099</v>
      </c>
      <c r="W1521" s="91">
        <v>5.1361565425395397E-2</v>
      </c>
      <c r="X1521" s="92">
        <v>5.1446661584122904</v>
      </c>
      <c r="Y1521" s="91">
        <v>-8.4467681768728695E-2</v>
      </c>
      <c r="Z1521" s="92">
        <v>9.7033877319627209</v>
      </c>
      <c r="AA1521" s="91">
        <v>0.1141889582359</v>
      </c>
      <c r="AB1521" s="92">
        <v>32.316924184386203</v>
      </c>
      <c r="AC1521" s="91">
        <v>0.16064273547643099</v>
      </c>
      <c r="AD1521" s="92">
        <v>41.412469500035499</v>
      </c>
      <c r="AE1521" s="91">
        <v>0.18555465094861601</v>
      </c>
      <c r="AF1521" s="93">
        <v>39.394874789577401</v>
      </c>
      <c r="AG1521" s="91">
        <v>1.40589758211718E-2</v>
      </c>
      <c r="AH1521" s="92">
        <v>0.49966762999247299</v>
      </c>
      <c r="AI1521" s="91">
        <v>-3.2753314384535798E-2</v>
      </c>
      <c r="AJ1521" s="92">
        <v>11.208044241459</v>
      </c>
      <c r="AK1521" s="91">
        <v>0.54586481718637503</v>
      </c>
      <c r="AL1521" s="91">
        <v>6.3829833594354596E-2</v>
      </c>
      <c r="AM1521" s="92">
        <v>50.106989591964499</v>
      </c>
      <c r="AN1521" s="3"/>
      <c r="AO1521" s="94">
        <v>4.2389057216496398E-2</v>
      </c>
      <c r="AP1521" s="94">
        <v>-6.0564446875141599E-2</v>
      </c>
      <c r="AQ1521" s="94">
        <v>0.105421349717362</v>
      </c>
      <c r="AR1521" s="94">
        <v>-0.14740988150064399</v>
      </c>
      <c r="AS1521" s="95">
        <v>7</v>
      </c>
      <c r="AT1521" s="95">
        <v>5</v>
      </c>
      <c r="AU1521" s="95">
        <v>9</v>
      </c>
      <c r="AV1521" s="96">
        <v>3</v>
      </c>
      <c r="AW1521" s="3"/>
      <c r="AX1521" s="97">
        <v>0.19256671824521601</v>
      </c>
      <c r="AY1521" s="98">
        <v>0.59016745741973897</v>
      </c>
      <c r="AZ1521" s="98">
        <v>0.89599230592011703</v>
      </c>
      <c r="BA1521" s="98">
        <v>0.813400294265193</v>
      </c>
      <c r="BB1521" s="89">
        <v>1.9788005022564899E-2</v>
      </c>
      <c r="BC1521" s="99">
        <v>-26.319911503349399</v>
      </c>
      <c r="BD1521" s="86">
        <v>43843</v>
      </c>
      <c r="BE1521" s="86">
        <v>43910</v>
      </c>
      <c r="BF1521" s="95"/>
      <c r="BG1521" s="86"/>
      <c r="BH1521" s="3"/>
    </row>
    <row r="1522" spans="1:60" x14ac:dyDescent="0.25">
      <c r="A1522" s="3"/>
      <c r="B1522" s="81" t="s">
        <v>2376</v>
      </c>
      <c r="C1522" s="81" t="s">
        <v>6201</v>
      </c>
      <c r="D1522" s="81" t="s">
        <v>912</v>
      </c>
      <c r="E1522" s="82" t="s">
        <v>1186</v>
      </c>
      <c r="F1522" s="82" t="s">
        <v>1111</v>
      </c>
      <c r="G1522" s="83" t="s">
        <v>1120</v>
      </c>
      <c r="H1522" s="84" t="s">
        <v>1150</v>
      </c>
      <c r="I1522" s="85" t="s">
        <v>3480</v>
      </c>
      <c r="J1522" s="85" t="s">
        <v>6202</v>
      </c>
      <c r="K1522" s="3"/>
      <c r="L1522" s="86">
        <v>44029</v>
      </c>
      <c r="M1522" s="87">
        <v>1255.66709999926</v>
      </c>
      <c r="N1522" s="88">
        <v>1255.66709999926</v>
      </c>
      <c r="O1522" s="88">
        <v>1398.75500000082</v>
      </c>
      <c r="P1522" s="89">
        <f t="shared" si="23"/>
        <v>0.89770338622455248</v>
      </c>
      <c r="Q1522" s="86">
        <v>43843</v>
      </c>
      <c r="R1522" s="90">
        <v>625237.89800000004</v>
      </c>
      <c r="S1522" s="90">
        <v>244963.514064941</v>
      </c>
      <c r="T1522" s="3"/>
      <c r="U1522" s="91">
        <v>-7.6068607086199301E-3</v>
      </c>
      <c r="V1522" s="92">
        <v>0.41208853926946198</v>
      </c>
      <c r="W1522" s="91">
        <v>4.8817787586813197E-2</v>
      </c>
      <c r="X1522" s="92">
        <v>4.8902883745540704</v>
      </c>
      <c r="Y1522" s="91">
        <v>-9.7824224367359394E-2</v>
      </c>
      <c r="Z1522" s="92">
        <v>8.3677334720996406</v>
      </c>
      <c r="AA1522" s="91">
        <v>8.1702416962798494E-2</v>
      </c>
      <c r="AB1522" s="92">
        <v>29.068270057090601</v>
      </c>
      <c r="AC1522" s="91">
        <v>9.3988412321778E-2</v>
      </c>
      <c r="AD1522" s="92">
        <v>34.7470371845993</v>
      </c>
      <c r="AE1522" s="91">
        <v>8.4928908379952206E-2</v>
      </c>
      <c r="AF1522" s="93">
        <v>29.3323005326965</v>
      </c>
      <c r="AG1522" s="91">
        <v>1.26680781104369E-2</v>
      </c>
      <c r="AH1522" s="92">
        <v>0.36057785891898703</v>
      </c>
      <c r="AI1522" s="91">
        <v>-4.8171861443770503E-2</v>
      </c>
      <c r="AJ1522" s="92">
        <v>9.6661895355355192</v>
      </c>
      <c r="AK1522" s="91">
        <v>0.26457463728729602</v>
      </c>
      <c r="AL1522" s="91">
        <v>3.3906822656717801E-2</v>
      </c>
      <c r="AM1522" s="92">
        <v>21.977971602056598</v>
      </c>
      <c r="AN1522" s="3"/>
      <c r="AO1522" s="94">
        <v>4.23049006312795E-2</v>
      </c>
      <c r="AP1522" s="94">
        <v>-6.0640277382844901E-2</v>
      </c>
      <c r="AQ1522" s="94">
        <v>0.10273954951844599</v>
      </c>
      <c r="AR1522" s="94">
        <v>-0.14954145542011199</v>
      </c>
      <c r="AS1522" s="95">
        <v>7</v>
      </c>
      <c r="AT1522" s="95">
        <v>5</v>
      </c>
      <c r="AU1522" s="95">
        <v>9</v>
      </c>
      <c r="AV1522" s="96">
        <v>3</v>
      </c>
      <c r="AW1522" s="3"/>
      <c r="AX1522" s="97">
        <v>0.19251201801322201</v>
      </c>
      <c r="AY1522" s="98">
        <v>0.43053910629987502</v>
      </c>
      <c r="AZ1522" s="98">
        <v>0.79991186476126996</v>
      </c>
      <c r="BA1522" s="98">
        <v>0.59041964814878201</v>
      </c>
      <c r="BB1522" s="89">
        <v>1.9780414636297799E-2</v>
      </c>
      <c r="BC1522" s="99">
        <v>-26.717459455103398</v>
      </c>
      <c r="BD1522" s="86">
        <v>43843</v>
      </c>
      <c r="BE1522" s="86">
        <v>43910</v>
      </c>
      <c r="BF1522" s="95"/>
      <c r="BG1522" s="86"/>
      <c r="BH1522" s="3"/>
    </row>
    <row r="1523" spans="1:60" x14ac:dyDescent="0.25">
      <c r="A1523" s="3"/>
      <c r="B1523" s="81" t="s">
        <v>405</v>
      </c>
      <c r="C1523" s="81" t="s">
        <v>6203</v>
      </c>
      <c r="D1523" s="81" t="s">
        <v>912</v>
      </c>
      <c r="E1523" s="82" t="s">
        <v>1165</v>
      </c>
      <c r="F1523" s="82" t="s">
        <v>1111</v>
      </c>
      <c r="G1523" s="83" t="s">
        <v>1120</v>
      </c>
      <c r="H1523" s="84" t="s">
        <v>1150</v>
      </c>
      <c r="I1523" s="85" t="s">
        <v>3480</v>
      </c>
      <c r="J1523" s="85" t="s">
        <v>1096</v>
      </c>
      <c r="K1523" s="3"/>
      <c r="L1523" s="86">
        <v>44029</v>
      </c>
      <c r="M1523" s="87">
        <v>1369.46089999937</v>
      </c>
      <c r="N1523" s="88">
        <v>1369.46089999937</v>
      </c>
      <c r="O1523" s="88">
        <v>1490.40389999934</v>
      </c>
      <c r="P1523" s="89">
        <f t="shared" si="23"/>
        <v>0.91885219838728038</v>
      </c>
      <c r="Q1523" s="86">
        <v>43843</v>
      </c>
      <c r="R1523" s="90">
        <v>3304208.3679999998</v>
      </c>
      <c r="S1523" s="90">
        <v>3410311.76994531</v>
      </c>
      <c r="T1523" s="3"/>
      <c r="U1523" s="91">
        <v>-7.4826853506238002E-3</v>
      </c>
      <c r="V1523" s="92">
        <v>0.42450607506907501</v>
      </c>
      <c r="W1523" s="91">
        <v>5.2764251948247E-2</v>
      </c>
      <c r="X1523" s="92">
        <v>5.2849348106974503</v>
      </c>
      <c r="Y1523" s="91">
        <v>-7.7032295424069197E-2</v>
      </c>
      <c r="Z1523" s="92">
        <v>10.4469263664359</v>
      </c>
      <c r="AA1523" s="91">
        <v>0.13248323409789001</v>
      </c>
      <c r="AB1523" s="92">
        <v>34.146351770614302</v>
      </c>
      <c r="AC1523" s="91">
        <v>0.199047371472407</v>
      </c>
      <c r="AD1523" s="92">
        <v>45.252933099633097</v>
      </c>
      <c r="AE1523" s="91">
        <v>0.24486905230704001</v>
      </c>
      <c r="AF1523" s="93">
        <v>45.326314925390797</v>
      </c>
      <c r="AG1523" s="91">
        <v>1.48253957686393E-2</v>
      </c>
      <c r="AH1523" s="92">
        <v>0.57630962473922398</v>
      </c>
      <c r="AI1523" s="91">
        <v>-2.41609539798446E-2</v>
      </c>
      <c r="AJ1523" s="92">
        <v>12.067280281917199</v>
      </c>
      <c r="AK1523" s="91">
        <v>0.37279418155259902</v>
      </c>
      <c r="AL1523" s="91">
        <v>6.23561282991432E-2</v>
      </c>
      <c r="AM1523" s="92">
        <v>34.348814756784101</v>
      </c>
      <c r="AN1523" s="3"/>
      <c r="AO1523" s="94">
        <v>4.24353928137862E-2</v>
      </c>
      <c r="AP1523" s="94">
        <v>-6.0522695242980297E-2</v>
      </c>
      <c r="AQ1523" s="94">
        <v>0.106900446640793</v>
      </c>
      <c r="AR1523" s="94">
        <v>-0.146234521390434</v>
      </c>
      <c r="AS1523" s="95">
        <v>7</v>
      </c>
      <c r="AT1523" s="95">
        <v>5</v>
      </c>
      <c r="AU1523" s="95">
        <v>9</v>
      </c>
      <c r="AV1523" s="96">
        <v>3</v>
      </c>
      <c r="AW1523" s="3"/>
      <c r="AX1523" s="97">
        <v>0.19259917008865199</v>
      </c>
      <c r="AY1523" s="98">
        <v>0.67993977766218405</v>
      </c>
      <c r="AZ1523" s="98">
        <v>0.95003649338377705</v>
      </c>
      <c r="BA1523" s="98">
        <v>0.93971976523607703</v>
      </c>
      <c r="BB1523" s="89">
        <v>1.9792428124164901E-2</v>
      </c>
      <c r="BC1523" s="99">
        <v>-26.1002067962254</v>
      </c>
      <c r="BD1523" s="86">
        <v>43843</v>
      </c>
      <c r="BE1523" s="86">
        <v>43910</v>
      </c>
      <c r="BF1523" s="95"/>
      <c r="BG1523" s="86"/>
      <c r="BH1523" s="3"/>
    </row>
    <row r="1524" spans="1:60" x14ac:dyDescent="0.25">
      <c r="A1524" s="3"/>
      <c r="B1524" s="81" t="s">
        <v>406</v>
      </c>
      <c r="C1524" s="81" t="s">
        <v>6204</v>
      </c>
      <c r="D1524" s="81" t="s">
        <v>912</v>
      </c>
      <c r="E1524" s="82" t="s">
        <v>1235</v>
      </c>
      <c r="F1524" s="82" t="s">
        <v>1111</v>
      </c>
      <c r="G1524" s="83" t="s">
        <v>1120</v>
      </c>
      <c r="H1524" s="84" t="s">
        <v>1150</v>
      </c>
      <c r="I1524" s="85" t="s">
        <v>3480</v>
      </c>
      <c r="J1524" s="85" t="s">
        <v>1096</v>
      </c>
      <c r="K1524" s="3"/>
      <c r="L1524" s="86">
        <v>44029</v>
      </c>
      <c r="M1524" s="87">
        <v>1000</v>
      </c>
      <c r="N1524" s="88">
        <v>1000</v>
      </c>
      <c r="O1524" s="88">
        <v>1000</v>
      </c>
      <c r="P1524" s="89">
        <f t="shared" si="23"/>
        <v>1</v>
      </c>
      <c r="Q1524" s="86">
        <v>44029</v>
      </c>
      <c r="R1524" s="90">
        <v>0</v>
      </c>
      <c r="S1524" s="90">
        <v>0</v>
      </c>
      <c r="T1524" s="3"/>
      <c r="U1524" s="91">
        <v>0</v>
      </c>
      <c r="V1524" s="92">
        <v>1.17277461013146</v>
      </c>
      <c r="W1524" s="91">
        <v>0</v>
      </c>
      <c r="X1524" s="92">
        <v>8.5096158727537806E-3</v>
      </c>
      <c r="Y1524" s="91">
        <v>0</v>
      </c>
      <c r="Z1524" s="92">
        <v>18.1501559088356</v>
      </c>
      <c r="AA1524" s="91">
        <v>0</v>
      </c>
      <c r="AB1524" s="92">
        <v>20.8980283607962</v>
      </c>
      <c r="AC1524" s="91">
        <v>0</v>
      </c>
      <c r="AD1524" s="92">
        <v>25.348195952392398</v>
      </c>
      <c r="AE1524" s="91">
        <v>0</v>
      </c>
      <c r="AF1524" s="93">
        <v>20.8394096946868</v>
      </c>
      <c r="AG1524" s="91">
        <v>0</v>
      </c>
      <c r="AH1524" s="92">
        <v>-0.90622995212470403</v>
      </c>
      <c r="AI1524" s="91">
        <v>0</v>
      </c>
      <c r="AJ1524" s="92">
        <v>14.483375679905301</v>
      </c>
      <c r="AK1524" s="91">
        <v>0</v>
      </c>
      <c r="AL1524" s="91">
        <v>0</v>
      </c>
      <c r="AM1524" s="92">
        <v>-2.9306033984539699</v>
      </c>
      <c r="AN1524" s="3"/>
      <c r="AO1524" s="94">
        <v>0</v>
      </c>
      <c r="AP1524" s="94">
        <v>0</v>
      </c>
      <c r="AQ1524" s="94">
        <v>0</v>
      </c>
      <c r="AR1524" s="94">
        <v>0</v>
      </c>
      <c r="AS1524" s="95">
        <v>0</v>
      </c>
      <c r="AT1524" s="95">
        <v>0</v>
      </c>
      <c r="AU1524" s="95">
        <v>7</v>
      </c>
      <c r="AV1524" s="96">
        <v>5</v>
      </c>
      <c r="AW1524" s="3"/>
      <c r="AX1524" s="97">
        <v>0</v>
      </c>
      <c r="AY1524" s="98">
        <v>-113.07365610974399</v>
      </c>
      <c r="AZ1524" s="98">
        <v>0.54787164163735702</v>
      </c>
      <c r="BA1524" s="98">
        <v>-15.957369743191499</v>
      </c>
      <c r="BB1524" s="89">
        <v>0</v>
      </c>
      <c r="BC1524" s="99">
        <v>0</v>
      </c>
      <c r="BD1524" s="86">
        <v>43664</v>
      </c>
      <c r="BE1524" s="86"/>
      <c r="BF1524" s="95"/>
      <c r="BG1524" s="86"/>
      <c r="BH1524" s="3"/>
    </row>
    <row r="1525" spans="1:60" x14ac:dyDescent="0.25">
      <c r="A1525" s="3"/>
      <c r="B1525" s="81" t="s">
        <v>2377</v>
      </c>
      <c r="C1525" s="81" t="s">
        <v>6205</v>
      </c>
      <c r="D1525" s="81" t="s">
        <v>912</v>
      </c>
      <c r="E1525" s="82" t="s">
        <v>1166</v>
      </c>
      <c r="F1525" s="82" t="s">
        <v>1111</v>
      </c>
      <c r="G1525" s="83" t="s">
        <v>1120</v>
      </c>
      <c r="H1525" s="84" t="s">
        <v>1150</v>
      </c>
      <c r="I1525" s="85" t="s">
        <v>3480</v>
      </c>
      <c r="J1525" s="85" t="s">
        <v>6206</v>
      </c>
      <c r="K1525" s="3"/>
      <c r="L1525" s="86">
        <v>44029</v>
      </c>
      <c r="M1525" s="87">
        <v>1218.30550000072</v>
      </c>
      <c r="N1525" s="88">
        <v>1218.30550000072</v>
      </c>
      <c r="O1525" s="88">
        <v>1328.7089000009</v>
      </c>
      <c r="P1525" s="89">
        <f t="shared" si="23"/>
        <v>0.91690926432410802</v>
      </c>
      <c r="Q1525" s="86">
        <v>43843</v>
      </c>
      <c r="R1525" s="90">
        <v>1533893.1510000001</v>
      </c>
      <c r="S1525" s="90">
        <v>1713573.4980449199</v>
      </c>
      <c r="T1525" s="3"/>
      <c r="U1525" s="91">
        <v>-7.49390450164356E-3</v>
      </c>
      <c r="V1525" s="92">
        <v>0.42338415996709999</v>
      </c>
      <c r="W1525" s="91">
        <v>5.2405188076591003E-2</v>
      </c>
      <c r="X1525" s="92">
        <v>5.2490284235318496</v>
      </c>
      <c r="Y1525" s="91">
        <v>-7.8942086258393801E-2</v>
      </c>
      <c r="Z1525" s="92">
        <v>10.255947283003501</v>
      </c>
      <c r="AA1525" s="91">
        <v>0.12777118687707101</v>
      </c>
      <c r="AB1525" s="92">
        <v>33.675147048488697</v>
      </c>
      <c r="AC1525" s="91">
        <v>0.18909444371471201</v>
      </c>
      <c r="AD1525" s="92">
        <v>44.257640323892701</v>
      </c>
      <c r="AE1525" s="91">
        <v>0.24473114214924899</v>
      </c>
      <c r="AF1525" s="93">
        <v>45.312523909611599</v>
      </c>
      <c r="AG1525" s="91">
        <v>1.46292335157341E-2</v>
      </c>
      <c r="AH1525" s="92">
        <v>0.556693399448704</v>
      </c>
      <c r="AI1525" s="91">
        <v>-2.6368488333901E-2</v>
      </c>
      <c r="AJ1525" s="92">
        <v>11.846526846522501</v>
      </c>
      <c r="AK1525" s="91">
        <v>0.21830550000042401</v>
      </c>
      <c r="AL1525" s="91">
        <v>2.84467933815904E-2</v>
      </c>
      <c r="AM1525" s="92">
        <v>17.351057873369399</v>
      </c>
      <c r="AN1525" s="3"/>
      <c r="AO1525" s="94">
        <v>4.2423527422215598E-2</v>
      </c>
      <c r="AP1525" s="94">
        <v>-6.0533381242785303E-2</v>
      </c>
      <c r="AQ1525" s="94">
        <v>0.10652173799288001</v>
      </c>
      <c r="AR1525" s="94">
        <v>-0.14653580933285401</v>
      </c>
      <c r="AS1525" s="95">
        <v>7</v>
      </c>
      <c r="AT1525" s="95">
        <v>5</v>
      </c>
      <c r="AU1525" s="95">
        <v>9</v>
      </c>
      <c r="AV1525" s="96">
        <v>3</v>
      </c>
      <c r="AW1525" s="3"/>
      <c r="AX1525" s="97">
        <v>0.19259071792388599</v>
      </c>
      <c r="AY1525" s="98">
        <v>0.65682562239817299</v>
      </c>
      <c r="AZ1525" s="98">
        <v>0.93612091600334701</v>
      </c>
      <c r="BA1525" s="98">
        <v>0.90713325626802499</v>
      </c>
      <c r="BB1525" s="89">
        <v>1.9791280526169401E-2</v>
      </c>
      <c r="BC1525" s="99">
        <v>-26.156519309879499</v>
      </c>
      <c r="BD1525" s="86">
        <v>43843</v>
      </c>
      <c r="BE1525" s="86">
        <v>43910</v>
      </c>
      <c r="BF1525" s="95"/>
      <c r="BG1525" s="86"/>
      <c r="BH1525" s="3"/>
    </row>
    <row r="1526" spans="1:60" x14ac:dyDescent="0.25">
      <c r="A1526" s="3"/>
      <c r="B1526" s="81" t="s">
        <v>2378</v>
      </c>
      <c r="C1526" s="81" t="s">
        <v>6207</v>
      </c>
      <c r="D1526" s="81" t="s">
        <v>912</v>
      </c>
      <c r="E1526" s="82" t="s">
        <v>1236</v>
      </c>
      <c r="F1526" s="82" t="s">
        <v>1111</v>
      </c>
      <c r="G1526" s="83" t="s">
        <v>1120</v>
      </c>
      <c r="H1526" s="84" t="s">
        <v>1150</v>
      </c>
      <c r="I1526" s="85" t="s">
        <v>3480</v>
      </c>
      <c r="J1526" s="85" t="s">
        <v>6208</v>
      </c>
      <c r="K1526" s="3"/>
      <c r="L1526" s="86">
        <v>44029</v>
      </c>
      <c r="M1526" s="87">
        <v>1657.5326000005</v>
      </c>
      <c r="N1526" s="88">
        <v>1657.5326000005</v>
      </c>
      <c r="O1526" s="88">
        <v>1805.9924999996999</v>
      </c>
      <c r="P1526" s="89">
        <f t="shared" si="23"/>
        <v>0.91779594876544357</v>
      </c>
      <c r="Q1526" s="86">
        <v>43843</v>
      </c>
      <c r="R1526" s="90">
        <v>20862.218000000001</v>
      </c>
      <c r="S1526" s="90">
        <v>16471.9041526642</v>
      </c>
      <c r="T1526" s="3"/>
      <c r="U1526" s="91">
        <v>-7.4888062508762197E-3</v>
      </c>
      <c r="V1526" s="92">
        <v>0.42389398504383302</v>
      </c>
      <c r="W1526" s="91">
        <v>5.2568925715604599E-2</v>
      </c>
      <c r="X1526" s="92">
        <v>5.2654021874332102</v>
      </c>
      <c r="Y1526" s="91">
        <v>-7.8070461396273494E-2</v>
      </c>
      <c r="Z1526" s="92">
        <v>10.343109769208199</v>
      </c>
      <c r="AA1526" s="91">
        <v>0.129919663781038</v>
      </c>
      <c r="AB1526" s="92">
        <v>33.889994738914503</v>
      </c>
      <c r="AC1526" s="91">
        <v>0.19362602556240699</v>
      </c>
      <c r="AD1526" s="92">
        <v>44.7107985086623</v>
      </c>
      <c r="AE1526" s="91">
        <v>0.236437664514524</v>
      </c>
      <c r="AF1526" s="93">
        <v>44.483176146168297</v>
      </c>
      <c r="AG1526" s="91">
        <v>1.4718671644004601E-2</v>
      </c>
      <c r="AH1526" s="92">
        <v>0.56563721227576003</v>
      </c>
      <c r="AI1526" s="91">
        <v>-2.5361104693729399E-2</v>
      </c>
      <c r="AJ1526" s="92">
        <v>11.9472652105324</v>
      </c>
      <c r="AK1526" s="91">
        <v>0.669290918300394</v>
      </c>
      <c r="AL1526" s="91">
        <v>7.55016695657105E-2</v>
      </c>
      <c r="AM1526" s="92">
        <v>62.449599703366403</v>
      </c>
      <c r="AN1526" s="3"/>
      <c r="AO1526" s="94">
        <v>4.2428977312738397E-2</v>
      </c>
      <c r="AP1526" s="94">
        <v>-6.0528515637997798E-2</v>
      </c>
      <c r="AQ1526" s="94">
        <v>0.106694337562658</v>
      </c>
      <c r="AR1526" s="94">
        <v>-0.14639820517826599</v>
      </c>
      <c r="AS1526" s="95">
        <v>7</v>
      </c>
      <c r="AT1526" s="95">
        <v>5</v>
      </c>
      <c r="AU1526" s="95">
        <v>9</v>
      </c>
      <c r="AV1526" s="96">
        <v>3</v>
      </c>
      <c r="AW1526" s="3"/>
      <c r="AX1526" s="97">
        <v>0.19259459873079299</v>
      </c>
      <c r="AY1526" s="98">
        <v>0.66736653504722199</v>
      </c>
      <c r="AZ1526" s="98">
        <v>0.94246686117458001</v>
      </c>
      <c r="BA1526" s="98">
        <v>0.92198873503457401</v>
      </c>
      <c r="BB1526" s="89">
        <v>1.9791806861831001E-2</v>
      </c>
      <c r="BC1526" s="99">
        <v>-26.1307951167983</v>
      </c>
      <c r="BD1526" s="86">
        <v>43843</v>
      </c>
      <c r="BE1526" s="86">
        <v>43910</v>
      </c>
      <c r="BF1526" s="95"/>
      <c r="BG1526" s="86"/>
      <c r="BH1526" s="3"/>
    </row>
    <row r="1527" spans="1:60" x14ac:dyDescent="0.25">
      <c r="A1527" s="3"/>
      <c r="B1527" s="81" t="s">
        <v>2379</v>
      </c>
      <c r="C1527" s="81" t="s">
        <v>6209</v>
      </c>
      <c r="D1527" s="81" t="s">
        <v>913</v>
      </c>
      <c r="E1527" s="82" t="s">
        <v>1162</v>
      </c>
      <c r="F1527" s="82" t="s">
        <v>1097</v>
      </c>
      <c r="G1527" s="83" t="s">
        <v>1122</v>
      </c>
      <c r="H1527" s="84" t="s">
        <v>1154</v>
      </c>
      <c r="I1527" s="85" t="s">
        <v>3480</v>
      </c>
      <c r="J1527" s="85" t="s">
        <v>6210</v>
      </c>
      <c r="K1527" s="3"/>
      <c r="L1527" s="86">
        <v>44029</v>
      </c>
      <c r="M1527" s="87">
        <v>23198.732499986902</v>
      </c>
      <c r="N1527" s="88">
        <v>23198.732499986902</v>
      </c>
      <c r="O1527" s="88">
        <v>26144.393999993801</v>
      </c>
      <c r="P1527" s="89">
        <f t="shared" si="23"/>
        <v>0.88733104695379061</v>
      </c>
      <c r="Q1527" s="86">
        <v>43882</v>
      </c>
      <c r="R1527" s="90">
        <v>874429.576</v>
      </c>
      <c r="S1527" s="90">
        <v>1088808.30564844</v>
      </c>
      <c r="T1527" s="3"/>
      <c r="U1527" s="91">
        <v>1.6493402872583801E-3</v>
      </c>
      <c r="V1527" s="92">
        <v>1.3377086388572901</v>
      </c>
      <c r="W1527" s="91">
        <v>1.15910113963764E-2</v>
      </c>
      <c r="X1527" s="92">
        <v>1.1676107555104001</v>
      </c>
      <c r="Y1527" s="91">
        <v>-7.8282655863440603E-2</v>
      </c>
      <c r="Z1527" s="92">
        <v>10.3218903224915</v>
      </c>
      <c r="AA1527" s="91">
        <v>0.121987175904069</v>
      </c>
      <c r="AB1527" s="92">
        <v>33.096745951217599</v>
      </c>
      <c r="AC1527" s="91">
        <v>0.100412840534846</v>
      </c>
      <c r="AD1527" s="92">
        <v>35.3894800058915</v>
      </c>
      <c r="AE1527" s="91">
        <v>0.180126866805949</v>
      </c>
      <c r="AF1527" s="93">
        <v>38.852096375310801</v>
      </c>
      <c r="AG1527" s="91">
        <v>-8.1633471500026592E-3</v>
      </c>
      <c r="AH1527" s="92">
        <v>-1.7225646671249699</v>
      </c>
      <c r="AI1527" s="91">
        <v>-4.01000142992416E-2</v>
      </c>
      <c r="AJ1527" s="92">
        <v>10.4733742499811</v>
      </c>
      <c r="AK1527" s="91">
        <v>1.35622269755229</v>
      </c>
      <c r="AL1527" s="91">
        <v>5.4720229623853797E-2</v>
      </c>
      <c r="AM1527" s="92">
        <v>13.161601316533099</v>
      </c>
      <c r="AN1527" s="3"/>
      <c r="AO1527" s="94">
        <v>4.8420903291116701E-2</v>
      </c>
      <c r="AP1527" s="94">
        <v>-3.98590790618982E-2</v>
      </c>
      <c r="AQ1527" s="94">
        <v>0.126089954879717</v>
      </c>
      <c r="AR1527" s="94">
        <v>-0.147660456883459</v>
      </c>
      <c r="AS1527" s="95">
        <v>7</v>
      </c>
      <c r="AT1527" s="95">
        <v>5</v>
      </c>
      <c r="AU1527" s="95">
        <v>7</v>
      </c>
      <c r="AV1527" s="96">
        <v>5</v>
      </c>
      <c r="AW1527" s="3"/>
      <c r="AX1527" s="97">
        <v>0.195111758017156</v>
      </c>
      <c r="AY1527" s="98">
        <v>0.57126204017004101</v>
      </c>
      <c r="AZ1527" s="98">
        <v>1.0870551068983301</v>
      </c>
      <c r="BA1527" s="98">
        <v>0.84595148827338595</v>
      </c>
      <c r="BB1527" s="89">
        <v>2.01614950069052E-2</v>
      </c>
      <c r="BC1527" s="99">
        <v>-31.531237633549601</v>
      </c>
      <c r="BD1527" s="86">
        <v>43882</v>
      </c>
      <c r="BE1527" s="86">
        <v>43910</v>
      </c>
      <c r="BF1527" s="95"/>
      <c r="BG1527" s="86"/>
      <c r="BH1527" s="3"/>
    </row>
    <row r="1528" spans="1:60" x14ac:dyDescent="0.25">
      <c r="A1528" s="3"/>
      <c r="B1528" s="81" t="s">
        <v>2380</v>
      </c>
      <c r="C1528" s="81" t="s">
        <v>6211</v>
      </c>
      <c r="D1528" s="81" t="s">
        <v>913</v>
      </c>
      <c r="E1528" s="82" t="s">
        <v>1273</v>
      </c>
      <c r="F1528" s="82" t="s">
        <v>1097</v>
      </c>
      <c r="G1528" s="83" t="s">
        <v>1122</v>
      </c>
      <c r="H1528" s="84" t="s">
        <v>1154</v>
      </c>
      <c r="I1528" s="85" t="s">
        <v>3480</v>
      </c>
      <c r="J1528" s="85" t="s">
        <v>1096</v>
      </c>
      <c r="K1528" s="3"/>
      <c r="L1528" s="86">
        <v>44029</v>
      </c>
      <c r="M1528" s="87">
        <v>10855.8746999949</v>
      </c>
      <c r="N1528" s="88">
        <v>10855.8746999949</v>
      </c>
      <c r="O1528" s="88"/>
      <c r="P1528" s="89" t="str">
        <f t="shared" si="23"/>
        <v/>
      </c>
      <c r="Q1528" s="86"/>
      <c r="R1528" s="90">
        <v>7228252.966</v>
      </c>
      <c r="S1528" s="90"/>
      <c r="T1528" s="3"/>
      <c r="U1528" s="91">
        <v>1.5752388098917399E-3</v>
      </c>
      <c r="V1528" s="92">
        <v>1.3302984911206299</v>
      </c>
      <c r="W1528" s="91">
        <v>9.3483790715254093E-3</v>
      </c>
      <c r="X1528" s="92">
        <v>0.94334752302529501</v>
      </c>
      <c r="Y1528" s="91"/>
      <c r="Z1528" s="92"/>
      <c r="AA1528" s="91"/>
      <c r="AB1528" s="92"/>
      <c r="AC1528" s="91"/>
      <c r="AD1528" s="92"/>
      <c r="AE1528" s="91"/>
      <c r="AF1528" s="93"/>
      <c r="AG1528" s="91">
        <v>-9.4099476236806402E-3</v>
      </c>
      <c r="AH1528" s="92">
        <v>-1.84722471449277</v>
      </c>
      <c r="AI1528" s="91"/>
      <c r="AJ1528" s="92"/>
      <c r="AK1528" s="91">
        <v>-6.9275484330355505E-2</v>
      </c>
      <c r="AL1528" s="91">
        <v>-0.16252874622121499</v>
      </c>
      <c r="AM1528" s="92">
        <v>0.11574065338209</v>
      </c>
      <c r="AN1528" s="3"/>
      <c r="AO1528" s="94">
        <v>4.8343350992581698E-2</v>
      </c>
      <c r="AP1528" s="94">
        <v>-3.9930101921527197E-2</v>
      </c>
      <c r="AQ1528" s="94">
        <v>9.6811781064461699E-2</v>
      </c>
      <c r="AR1528" s="94">
        <v>-0.14961293337633799</v>
      </c>
      <c r="AS1528" s="95"/>
      <c r="AT1528" s="95"/>
      <c r="AU1528" s="95"/>
      <c r="AV1528" s="96"/>
      <c r="AW1528" s="3"/>
      <c r="AX1528" s="97"/>
      <c r="AY1528" s="98"/>
      <c r="AZ1528" s="98"/>
      <c r="BA1528" s="98"/>
      <c r="BB1528" s="89"/>
      <c r="BC1528" s="99">
        <v>-27.5478483313636</v>
      </c>
      <c r="BD1528" s="86">
        <v>43887</v>
      </c>
      <c r="BE1528" s="86">
        <v>43910</v>
      </c>
      <c r="BF1528" s="95"/>
      <c r="BG1528" s="86"/>
      <c r="BH1528" s="3"/>
    </row>
    <row r="1529" spans="1:60" x14ac:dyDescent="0.25">
      <c r="A1529" s="3"/>
      <c r="B1529" s="81" t="s">
        <v>2381</v>
      </c>
      <c r="C1529" s="81" t="s">
        <v>6212</v>
      </c>
      <c r="D1529" s="81" t="s">
        <v>913</v>
      </c>
      <c r="E1529" s="82" t="s">
        <v>1207</v>
      </c>
      <c r="F1529" s="82" t="s">
        <v>1097</v>
      </c>
      <c r="G1529" s="83" t="s">
        <v>1122</v>
      </c>
      <c r="H1529" s="84" t="s">
        <v>1154</v>
      </c>
      <c r="I1529" s="85" t="s">
        <v>3480</v>
      </c>
      <c r="J1529" s="85" t="s">
        <v>6213</v>
      </c>
      <c r="K1529" s="3"/>
      <c r="L1529" s="86">
        <v>44029</v>
      </c>
      <c r="M1529" s="87">
        <v>6732.0210999995497</v>
      </c>
      <c r="N1529" s="88">
        <v>6732.0210999995497</v>
      </c>
      <c r="O1529" s="88">
        <v>7616.6715999990702</v>
      </c>
      <c r="P1529" s="89">
        <f t="shared" si="23"/>
        <v>0.88385340126786771</v>
      </c>
      <c r="Q1529" s="86">
        <v>43882</v>
      </c>
      <c r="R1529" s="90">
        <v>2232495.3119999999</v>
      </c>
      <c r="S1529" s="90">
        <v>1860564.0355839799</v>
      </c>
      <c r="T1529" s="3"/>
      <c r="U1529" s="91">
        <v>1.622587797101E-3</v>
      </c>
      <c r="V1529" s="92">
        <v>1.3350333898415601</v>
      </c>
      <c r="W1529" s="91">
        <v>1.07806050073123E-2</v>
      </c>
      <c r="X1529" s="92">
        <v>1.0865701166039801</v>
      </c>
      <c r="Y1529" s="91">
        <v>-8.2753084280702799E-2</v>
      </c>
      <c r="Z1529" s="92">
        <v>9.8748474807653093</v>
      </c>
      <c r="AA1529" s="91">
        <v>0.111070545463008</v>
      </c>
      <c r="AB1529" s="92">
        <v>32.005082907096899</v>
      </c>
      <c r="AC1529" s="91">
        <v>7.9132323266094304E-2</v>
      </c>
      <c r="AD1529" s="92">
        <v>33.261428278987303</v>
      </c>
      <c r="AE1529" s="91">
        <v>0.14607502709259301</v>
      </c>
      <c r="AF1529" s="93">
        <v>35.446912403975098</v>
      </c>
      <c r="AG1529" s="91">
        <v>-8.6136944746613205E-3</v>
      </c>
      <c r="AH1529" s="92">
        <v>-1.7675993995908399</v>
      </c>
      <c r="AI1529" s="91">
        <v>-4.5189336574403598E-2</v>
      </c>
      <c r="AJ1529" s="92">
        <v>9.9644420224649402</v>
      </c>
      <c r="AK1529" s="91">
        <v>1.2440070333320199</v>
      </c>
      <c r="AL1529" s="91">
        <v>5.2266121685534003E-2</v>
      </c>
      <c r="AM1529" s="92">
        <v>18.608857452636599</v>
      </c>
      <c r="AN1529" s="3"/>
      <c r="AO1529" s="94">
        <v>4.83928899448074E-2</v>
      </c>
      <c r="AP1529" s="94">
        <v>-3.9884726547825301E-2</v>
      </c>
      <c r="AQ1529" s="94">
        <v>0.12518782999904901</v>
      </c>
      <c r="AR1529" s="94">
        <v>-0.14836601433213201</v>
      </c>
      <c r="AS1529" s="95">
        <v>7</v>
      </c>
      <c r="AT1529" s="95">
        <v>5</v>
      </c>
      <c r="AU1529" s="95">
        <v>7</v>
      </c>
      <c r="AV1529" s="96">
        <v>5</v>
      </c>
      <c r="AW1529" s="3"/>
      <c r="AX1529" s="97">
        <v>0.195082683920627</v>
      </c>
      <c r="AY1529" s="98">
        <v>0.51914010993641602</v>
      </c>
      <c r="AZ1529" s="98">
        <v>1.04901284361404</v>
      </c>
      <c r="BA1529" s="98">
        <v>0.76711616270858896</v>
      </c>
      <c r="BB1529" s="89">
        <v>2.01577211717449E-2</v>
      </c>
      <c r="BC1529" s="99">
        <v>-31.582431622693498</v>
      </c>
      <c r="BD1529" s="86">
        <v>43882</v>
      </c>
      <c r="BE1529" s="86">
        <v>43910</v>
      </c>
      <c r="BF1529" s="95"/>
      <c r="BG1529" s="86"/>
      <c r="BH1529" s="3"/>
    </row>
    <row r="1530" spans="1:60" x14ac:dyDescent="0.25">
      <c r="A1530" s="3"/>
      <c r="B1530" s="81" t="s">
        <v>2382</v>
      </c>
      <c r="C1530" s="81" t="s">
        <v>6214</v>
      </c>
      <c r="D1530" s="81" t="s">
        <v>914</v>
      </c>
      <c r="E1530" s="82" t="s">
        <v>1161</v>
      </c>
      <c r="F1530" s="82" t="s">
        <v>1106</v>
      </c>
      <c r="G1530" s="83" t="s">
        <v>1121</v>
      </c>
      <c r="H1530" s="84" t="s">
        <v>1132</v>
      </c>
      <c r="I1530" s="85" t="s">
        <v>3480</v>
      </c>
      <c r="J1530" s="85" t="s">
        <v>6215</v>
      </c>
      <c r="K1530" s="3"/>
      <c r="L1530" s="86">
        <v>44029</v>
      </c>
      <c r="M1530" s="87">
        <v>836.29849999956798</v>
      </c>
      <c r="N1530" s="88">
        <v>836.29849999956798</v>
      </c>
      <c r="O1530" s="88">
        <v>1076.3978000003799</v>
      </c>
      <c r="P1530" s="89">
        <f t="shared" si="23"/>
        <v>0.77694185179426489</v>
      </c>
      <c r="Q1530" s="86">
        <v>43879</v>
      </c>
      <c r="R1530" s="90">
        <v>497.005</v>
      </c>
      <c r="S1530" s="90">
        <v>177.34067938923801</v>
      </c>
      <c r="T1530" s="3"/>
      <c r="U1530" s="91">
        <v>-8.4639367987620097E-3</v>
      </c>
      <c r="V1530" s="92">
        <v>0.326380930255254</v>
      </c>
      <c r="W1530" s="91">
        <v>-4.9765213299906498E-2</v>
      </c>
      <c r="X1530" s="92">
        <v>-4.9680117141178899</v>
      </c>
      <c r="Y1530" s="91">
        <v>-0.20122568094113399</v>
      </c>
      <c r="Z1530" s="92">
        <v>-1.9724121852777901</v>
      </c>
      <c r="AA1530" s="91">
        <v>-0.16239265476266199</v>
      </c>
      <c r="AB1530" s="92">
        <v>4.6587628845300104</v>
      </c>
      <c r="AC1530" s="91">
        <v>-0.16286478335125101</v>
      </c>
      <c r="AD1530" s="92">
        <v>9.0617176172672806</v>
      </c>
      <c r="AE1530" s="91">
        <v>-0.16433885875274401</v>
      </c>
      <c r="AF1530" s="93">
        <v>4.4055238194123403</v>
      </c>
      <c r="AG1530" s="91">
        <v>-1.1413974893912399E-2</v>
      </c>
      <c r="AH1530" s="92">
        <v>-2.0476274415159401</v>
      </c>
      <c r="AI1530" s="91">
        <v>-0.183379123293853</v>
      </c>
      <c r="AJ1530" s="92">
        <v>-3.85453664948</v>
      </c>
      <c r="AK1530" s="91">
        <v>-0.16433885875274401</v>
      </c>
      <c r="AL1530" s="91">
        <v>-5.4585306395019899E-2</v>
      </c>
      <c r="AM1530" s="92">
        <v>1.19129013927886</v>
      </c>
      <c r="AN1530" s="3"/>
      <c r="AO1530" s="94">
        <v>3.76837356652686E-2</v>
      </c>
      <c r="AP1530" s="94">
        <v>-6.4143244062506696E-2</v>
      </c>
      <c r="AQ1530" s="94">
        <v>5.6646052720679997E-2</v>
      </c>
      <c r="AR1530" s="94">
        <v>-0.172245833871712</v>
      </c>
      <c r="AS1530" s="95">
        <v>6</v>
      </c>
      <c r="AT1530" s="95">
        <v>6</v>
      </c>
      <c r="AU1530" s="95">
        <v>6</v>
      </c>
      <c r="AV1530" s="96">
        <v>6</v>
      </c>
      <c r="AW1530" s="3"/>
      <c r="AX1530" s="97">
        <v>0.17379532395280001</v>
      </c>
      <c r="AY1530" s="98">
        <v>-0.96795745328563498</v>
      </c>
      <c r="AZ1530" s="98">
        <v>3.7315417528986899E-2</v>
      </c>
      <c r="BA1530" s="98">
        <v>-1.2192260245265101</v>
      </c>
      <c r="BB1530" s="89">
        <v>1.7790596463401E-2</v>
      </c>
      <c r="BC1530" s="99">
        <v>-31.058303909550901</v>
      </c>
      <c r="BD1530" s="86">
        <v>43879</v>
      </c>
      <c r="BE1530" s="86">
        <v>43914</v>
      </c>
      <c r="BF1530" s="95"/>
      <c r="BG1530" s="86"/>
      <c r="BH1530" s="3"/>
    </row>
    <row r="1531" spans="1:60" x14ac:dyDescent="0.25">
      <c r="A1531" s="3"/>
      <c r="B1531" s="81" t="s">
        <v>407</v>
      </c>
      <c r="C1531" s="81" t="s">
        <v>6216</v>
      </c>
      <c r="D1531" s="81" t="s">
        <v>914</v>
      </c>
      <c r="E1531" s="82" t="s">
        <v>1162</v>
      </c>
      <c r="F1531" s="82" t="s">
        <v>1106</v>
      </c>
      <c r="G1531" s="83" t="s">
        <v>1121</v>
      </c>
      <c r="H1531" s="84" t="s">
        <v>1132</v>
      </c>
      <c r="I1531" s="85" t="s">
        <v>3480</v>
      </c>
      <c r="J1531" s="85" t="s">
        <v>1096</v>
      </c>
      <c r="K1531" s="3"/>
      <c r="L1531" s="86">
        <v>44029</v>
      </c>
      <c r="M1531" s="87">
        <v>914.19620000012196</v>
      </c>
      <c r="N1531" s="88">
        <v>914.19620000012196</v>
      </c>
      <c r="O1531" s="88">
        <v>1172.79590000026</v>
      </c>
      <c r="P1531" s="89">
        <f t="shared" si="23"/>
        <v>0.77950153134055067</v>
      </c>
      <c r="Q1531" s="86">
        <v>43879</v>
      </c>
      <c r="R1531" s="90">
        <v>339276.64500000002</v>
      </c>
      <c r="S1531" s="90">
        <v>461404.80960302701</v>
      </c>
      <c r="T1531" s="3"/>
      <c r="U1531" s="91">
        <v>-8.4422673899098299E-3</v>
      </c>
      <c r="V1531" s="92">
        <v>0.32854787114047201</v>
      </c>
      <c r="W1531" s="91">
        <v>-4.91401661829877E-2</v>
      </c>
      <c r="X1531" s="92">
        <v>-4.9055070024260203</v>
      </c>
      <c r="Y1531" s="91">
        <v>-0.19799640386452699</v>
      </c>
      <c r="Z1531" s="92">
        <v>-1.6494844776170801</v>
      </c>
      <c r="AA1531" s="91">
        <v>-0.15555410226268601</v>
      </c>
      <c r="AB1531" s="92">
        <v>5.3426181345275801</v>
      </c>
      <c r="AC1531" s="91">
        <v>-0.107223821734806</v>
      </c>
      <c r="AD1531" s="92">
        <v>14.6258137789118</v>
      </c>
      <c r="AE1531" s="91">
        <v>-8.2102009192603895E-2</v>
      </c>
      <c r="AF1531" s="93">
        <v>12.629208775426401</v>
      </c>
      <c r="AG1531" s="91">
        <v>-1.10456769625671E-2</v>
      </c>
      <c r="AH1531" s="92">
        <v>-2.0107976483814101</v>
      </c>
      <c r="AI1531" s="91">
        <v>-0.17975425543496401</v>
      </c>
      <c r="AJ1531" s="92">
        <v>-3.4920498635910899</v>
      </c>
      <c r="AK1531" s="91">
        <v>-8.5803799999703195E-2</v>
      </c>
      <c r="AL1531" s="91">
        <v>-2.7258439426077499E-2</v>
      </c>
      <c r="AM1531" s="92">
        <v>9.9050503475009499</v>
      </c>
      <c r="AN1531" s="3"/>
      <c r="AO1531" s="94">
        <v>3.7706544322645599E-2</v>
      </c>
      <c r="AP1531" s="94">
        <v>-6.4252845376395307E-2</v>
      </c>
      <c r="AQ1531" s="94">
        <v>5.7341394964168999E-2</v>
      </c>
      <c r="AR1531" s="94">
        <v>-0.171693271799886</v>
      </c>
      <c r="AS1531" s="95">
        <v>6</v>
      </c>
      <c r="AT1531" s="95">
        <v>6</v>
      </c>
      <c r="AU1531" s="95">
        <v>6</v>
      </c>
      <c r="AV1531" s="96">
        <v>6</v>
      </c>
      <c r="AW1531" s="3"/>
      <c r="AX1531" s="97">
        <v>0.17382453737460299</v>
      </c>
      <c r="AY1531" s="98">
        <v>-0.93125998692630696</v>
      </c>
      <c r="AZ1531" s="98">
        <v>6.1107596231352097E-2</v>
      </c>
      <c r="BA1531" s="98">
        <v>-1.1743928941741599</v>
      </c>
      <c r="BB1531" s="89">
        <v>1.7793615138507399E-2</v>
      </c>
      <c r="BC1531" s="99">
        <v>-31.005369305959899</v>
      </c>
      <c r="BD1531" s="86">
        <v>43879</v>
      </c>
      <c r="BE1531" s="86">
        <v>43914</v>
      </c>
      <c r="BF1531" s="95"/>
      <c r="BG1531" s="86"/>
      <c r="BH1531" s="3"/>
    </row>
    <row r="1532" spans="1:60" x14ac:dyDescent="0.25">
      <c r="A1532" s="3"/>
      <c r="B1532" s="81" t="s">
        <v>2383</v>
      </c>
      <c r="C1532" s="81" t="s">
        <v>6217</v>
      </c>
      <c r="D1532" s="81" t="s">
        <v>914</v>
      </c>
      <c r="E1532" s="82" t="s">
        <v>1186</v>
      </c>
      <c r="F1532" s="82" t="s">
        <v>1106</v>
      </c>
      <c r="G1532" s="83" t="s">
        <v>1121</v>
      </c>
      <c r="H1532" s="84" t="s">
        <v>1132</v>
      </c>
      <c r="I1532" s="85" t="s">
        <v>3480</v>
      </c>
      <c r="J1532" s="85" t="s">
        <v>6218</v>
      </c>
      <c r="K1532" s="3"/>
      <c r="L1532" s="86">
        <v>44029</v>
      </c>
      <c r="M1532" s="87">
        <v>922.69429999962404</v>
      </c>
      <c r="N1532" s="88">
        <v>922.69429999962404</v>
      </c>
      <c r="O1532" s="88">
        <v>1181.9978000000101</v>
      </c>
      <c r="P1532" s="89">
        <f t="shared" si="23"/>
        <v>0.78062268812989</v>
      </c>
      <c r="Q1532" s="86">
        <v>43879</v>
      </c>
      <c r="R1532" s="90">
        <v>3666270.7370000002</v>
      </c>
      <c r="S1532" s="90">
        <v>4767062.4314921899</v>
      </c>
      <c r="T1532" s="3"/>
      <c r="U1532" s="91">
        <v>-8.4327261993166792E-3</v>
      </c>
      <c r="V1532" s="92">
        <v>0.32950199019978799</v>
      </c>
      <c r="W1532" s="91">
        <v>-4.8866719808793299E-2</v>
      </c>
      <c r="X1532" s="92">
        <v>-4.8781623650065704</v>
      </c>
      <c r="Y1532" s="91">
        <v>-0.19659635818243301</v>
      </c>
      <c r="Z1532" s="92">
        <v>-1.5094799094076701</v>
      </c>
      <c r="AA1532" s="91">
        <v>-0.15263461823546101</v>
      </c>
      <c r="AB1532" s="92">
        <v>5.6345665372500697</v>
      </c>
      <c r="AC1532" s="91">
        <v>-0.102343057669787</v>
      </c>
      <c r="AD1532" s="92">
        <v>15.113890185413799</v>
      </c>
      <c r="AE1532" s="91">
        <v>-7.5236819813653696E-2</v>
      </c>
      <c r="AF1532" s="93">
        <v>13.3157277133287</v>
      </c>
      <c r="AG1532" s="91">
        <v>-1.0884518259444999E-2</v>
      </c>
      <c r="AH1532" s="92">
        <v>-1.9946817780692101</v>
      </c>
      <c r="AI1532" s="91">
        <v>-0.17818841396190699</v>
      </c>
      <c r="AJ1532" s="92">
        <v>-3.3354657162854</v>
      </c>
      <c r="AK1532" s="91">
        <v>-7.8724096380974495E-2</v>
      </c>
      <c r="AL1532" s="91">
        <v>-2.4943922772763499E-2</v>
      </c>
      <c r="AM1532" s="92">
        <v>10.6130207093811</v>
      </c>
      <c r="AN1532" s="3"/>
      <c r="AO1532" s="94">
        <v>3.7716463450124103E-2</v>
      </c>
      <c r="AP1532" s="94">
        <v>-6.4243875385727706E-2</v>
      </c>
      <c r="AQ1532" s="94">
        <v>5.76456416638393E-2</v>
      </c>
      <c r="AR1532" s="94">
        <v>-0.17144703720725399</v>
      </c>
      <c r="AS1532" s="95">
        <v>6</v>
      </c>
      <c r="AT1532" s="95">
        <v>6</v>
      </c>
      <c r="AU1532" s="95">
        <v>6</v>
      </c>
      <c r="AV1532" s="96">
        <v>6</v>
      </c>
      <c r="AW1532" s="3"/>
      <c r="AX1532" s="97">
        <v>0.17382551067799801</v>
      </c>
      <c r="AY1532" s="98">
        <v>-0.91551952687677796</v>
      </c>
      <c r="AZ1532" s="98">
        <v>7.1352593328128905E-2</v>
      </c>
      <c r="BA1532" s="98">
        <v>-1.1551702915039599</v>
      </c>
      <c r="BB1532" s="89">
        <v>1.7793890858811199E-2</v>
      </c>
      <c r="BC1532" s="99">
        <v>-30.982231946633</v>
      </c>
      <c r="BD1532" s="86">
        <v>43879</v>
      </c>
      <c r="BE1532" s="86">
        <v>43914</v>
      </c>
      <c r="BF1532" s="95"/>
      <c r="BG1532" s="86"/>
      <c r="BH1532" s="3"/>
    </row>
    <row r="1533" spans="1:60" x14ac:dyDescent="0.25">
      <c r="A1533" s="3"/>
      <c r="B1533" s="81" t="s">
        <v>2384</v>
      </c>
      <c r="C1533" s="81" t="s">
        <v>6219</v>
      </c>
      <c r="D1533" s="81" t="s">
        <v>914</v>
      </c>
      <c r="E1533" s="82" t="s">
        <v>1229</v>
      </c>
      <c r="F1533" s="82" t="s">
        <v>1106</v>
      </c>
      <c r="G1533" s="83" t="s">
        <v>1121</v>
      </c>
      <c r="H1533" s="84" t="s">
        <v>1132</v>
      </c>
      <c r="I1533" s="85" t="s">
        <v>3480</v>
      </c>
      <c r="J1533" s="85" t="s">
        <v>1096</v>
      </c>
      <c r="K1533" s="3"/>
      <c r="L1533" s="86">
        <v>44029</v>
      </c>
      <c r="M1533" s="87">
        <v>827.42879999987804</v>
      </c>
      <c r="N1533" s="88">
        <v>827.42879999987804</v>
      </c>
      <c r="O1533" s="88"/>
      <c r="P1533" s="89" t="str">
        <f t="shared" si="23"/>
        <v/>
      </c>
      <c r="Q1533" s="86"/>
      <c r="R1533" s="90">
        <v>472227.04399999999</v>
      </c>
      <c r="S1533" s="90"/>
      <c r="T1533" s="3"/>
      <c r="U1533" s="91">
        <v>-8.4177299377188302E-3</v>
      </c>
      <c r="V1533" s="92">
        <v>0.33100161635957198</v>
      </c>
      <c r="W1533" s="91">
        <v>-4.8436835322718301E-2</v>
      </c>
      <c r="X1533" s="92">
        <v>-4.8351739163990697</v>
      </c>
      <c r="Y1533" s="91">
        <v>-0.1943905675516</v>
      </c>
      <c r="Z1533" s="92">
        <v>-1.2889008463244001</v>
      </c>
      <c r="AA1533" s="91"/>
      <c r="AB1533" s="92"/>
      <c r="AC1533" s="91"/>
      <c r="AD1533" s="92"/>
      <c r="AE1533" s="91"/>
      <c r="AF1533" s="93"/>
      <c r="AG1533" s="91">
        <v>-1.06313372880322E-2</v>
      </c>
      <c r="AH1533" s="92">
        <v>-1.96936368092793</v>
      </c>
      <c r="AI1533" s="91">
        <v>-0.175721099390939</v>
      </c>
      <c r="AJ1533" s="92">
        <v>-3.08873425918864</v>
      </c>
      <c r="AK1533" s="91">
        <v>-0.172571199999657</v>
      </c>
      <c r="AL1533" s="91">
        <v>-0.18174011855618999</v>
      </c>
      <c r="AM1533" s="92">
        <v>-0.89659728726837795</v>
      </c>
      <c r="AN1533" s="3"/>
      <c r="AO1533" s="94">
        <v>3.7732142061940997E-2</v>
      </c>
      <c r="AP1533" s="94">
        <v>-6.4229753272229601E-2</v>
      </c>
      <c r="AQ1533" s="94">
        <v>5.8123669008637101E-2</v>
      </c>
      <c r="AR1533" s="94">
        <v>-0.171060085033823</v>
      </c>
      <c r="AS1533" s="95"/>
      <c r="AT1533" s="95"/>
      <c r="AU1533" s="95"/>
      <c r="AV1533" s="96"/>
      <c r="AW1533" s="3"/>
      <c r="AX1533" s="97">
        <v>0.18191534387587999</v>
      </c>
      <c r="AY1533" s="98">
        <v>-1.06228527408166</v>
      </c>
      <c r="AZ1533" s="98">
        <v>-0.17428290153975501</v>
      </c>
      <c r="BA1533" s="98">
        <v>-1.3383889293381801</v>
      </c>
      <c r="BB1533" s="89">
        <v>1.8622991342927001E-2</v>
      </c>
      <c r="BC1533" s="99">
        <v>-30.945817374537</v>
      </c>
      <c r="BD1533" s="86">
        <v>43879</v>
      </c>
      <c r="BE1533" s="86">
        <v>43914</v>
      </c>
      <c r="BF1533" s="95"/>
      <c r="BG1533" s="86"/>
      <c r="BH1533" s="3"/>
    </row>
    <row r="1534" spans="1:60" x14ac:dyDescent="0.25">
      <c r="A1534" s="3"/>
      <c r="B1534" s="81" t="s">
        <v>2385</v>
      </c>
      <c r="C1534" s="81" t="s">
        <v>6220</v>
      </c>
      <c r="D1534" s="81" t="s">
        <v>914</v>
      </c>
      <c r="E1534" s="82" t="s">
        <v>1197</v>
      </c>
      <c r="F1534" s="82" t="s">
        <v>1106</v>
      </c>
      <c r="G1534" s="83" t="s">
        <v>1121</v>
      </c>
      <c r="H1534" s="84" t="s">
        <v>1132</v>
      </c>
      <c r="I1534" s="85" t="s">
        <v>3480</v>
      </c>
      <c r="J1534" s="85" t="s">
        <v>6221</v>
      </c>
      <c r="K1534" s="3"/>
      <c r="L1534" s="86">
        <v>44029</v>
      </c>
      <c r="M1534" s="87">
        <v>901.77390000037803</v>
      </c>
      <c r="N1534" s="88">
        <v>901.77390000037803</v>
      </c>
      <c r="O1534" s="88">
        <v>1158.0491000004099</v>
      </c>
      <c r="P1534" s="89">
        <f t="shared" si="23"/>
        <v>0.77870092036689886</v>
      </c>
      <c r="Q1534" s="86">
        <v>43879</v>
      </c>
      <c r="R1534" s="90">
        <v>4366338.7130000005</v>
      </c>
      <c r="S1534" s="90">
        <v>6853526.1830312498</v>
      </c>
      <c r="T1534" s="3"/>
      <c r="U1534" s="91">
        <v>-8.4489892269630201E-3</v>
      </c>
      <c r="V1534" s="92">
        <v>0.327875687435153</v>
      </c>
      <c r="W1534" s="91">
        <v>-4.9335316664874E-2</v>
      </c>
      <c r="X1534" s="92">
        <v>-4.9250220506146398</v>
      </c>
      <c r="Y1534" s="91">
        <v>-0.198995508808293</v>
      </c>
      <c r="Z1534" s="92">
        <v>-1.74939497199375</v>
      </c>
      <c r="AA1534" s="91">
        <v>-0.15788340783372401</v>
      </c>
      <c r="AB1534" s="92">
        <v>5.1096875774237596</v>
      </c>
      <c r="AC1534" s="91">
        <v>-0.11782252575911099</v>
      </c>
      <c r="AD1534" s="92">
        <v>13.5659433764813</v>
      </c>
      <c r="AE1534" s="91">
        <v>-0.10128872827132</v>
      </c>
      <c r="AF1534" s="93">
        <v>10.710536867554801</v>
      </c>
      <c r="AG1534" s="91">
        <v>-1.11605679157947E-2</v>
      </c>
      <c r="AH1534" s="92">
        <v>-2.0222867437041701</v>
      </c>
      <c r="AI1534" s="91">
        <v>-0.18087149692757501</v>
      </c>
      <c r="AJ1534" s="92">
        <v>-3.60377401285223</v>
      </c>
      <c r="AK1534" s="91">
        <v>-9.8226099999883507E-2</v>
      </c>
      <c r="AL1534" s="91">
        <v>-3.0977032136434001E-2</v>
      </c>
      <c r="AM1534" s="92">
        <v>8.2325659573107295</v>
      </c>
      <c r="AN1534" s="3"/>
      <c r="AO1534" s="94">
        <v>3.7699393758885001E-2</v>
      </c>
      <c r="AP1534" s="94">
        <v>-6.4259297253593098E-2</v>
      </c>
      <c r="AQ1534" s="94">
        <v>5.71240820136154E-2</v>
      </c>
      <c r="AR1534" s="94">
        <v>-0.171868813608889</v>
      </c>
      <c r="AS1534" s="95">
        <v>6</v>
      </c>
      <c r="AT1534" s="95">
        <v>6</v>
      </c>
      <c r="AU1534" s="95">
        <v>6</v>
      </c>
      <c r="AV1534" s="96">
        <v>6</v>
      </c>
      <c r="AW1534" s="3"/>
      <c r="AX1534" s="97">
        <v>0.173820331308816</v>
      </c>
      <c r="AY1534" s="98">
        <v>-0.94392017318841703</v>
      </c>
      <c r="AZ1534" s="98">
        <v>5.2890423964186098E-2</v>
      </c>
      <c r="BA1534" s="98">
        <v>-1.1898708681910599</v>
      </c>
      <c r="BB1534" s="89">
        <v>1.7793061018637701E-2</v>
      </c>
      <c r="BC1534" s="99">
        <v>-31.021888450166401</v>
      </c>
      <c r="BD1534" s="86">
        <v>43879</v>
      </c>
      <c r="BE1534" s="86">
        <v>43914</v>
      </c>
      <c r="BF1534" s="95"/>
      <c r="BG1534" s="86"/>
      <c r="BH1534" s="3"/>
    </row>
    <row r="1535" spans="1:60" x14ac:dyDescent="0.25">
      <c r="A1535" s="3"/>
      <c r="B1535" s="81" t="s">
        <v>2386</v>
      </c>
      <c r="C1535" s="81" t="s">
        <v>6222</v>
      </c>
      <c r="D1535" s="81" t="s">
        <v>914</v>
      </c>
      <c r="E1535" s="82" t="s">
        <v>1198</v>
      </c>
      <c r="F1535" s="82" t="s">
        <v>1106</v>
      </c>
      <c r="G1535" s="83" t="s">
        <v>1121</v>
      </c>
      <c r="H1535" s="84" t="s">
        <v>1132</v>
      </c>
      <c r="I1535" s="85" t="s">
        <v>3480</v>
      </c>
      <c r="J1535" s="85" t="s">
        <v>6223</v>
      </c>
      <c r="K1535" s="3"/>
      <c r="L1535" s="86">
        <v>44029</v>
      </c>
      <c r="M1535" s="87">
        <v>928.01889999955904</v>
      </c>
      <c r="N1535" s="88">
        <v>928.01889999955904</v>
      </c>
      <c r="O1535" s="88">
        <v>1189.5508999992201</v>
      </c>
      <c r="P1535" s="89">
        <f t="shared" si="23"/>
        <v>0.78014223687289674</v>
      </c>
      <c r="Q1535" s="86">
        <v>43879</v>
      </c>
      <c r="R1535" s="90">
        <v>231790.516</v>
      </c>
      <c r="S1535" s="90">
        <v>364405.25528613298</v>
      </c>
      <c r="T1535" s="3"/>
      <c r="U1535" s="91">
        <v>-8.4367704339456395E-3</v>
      </c>
      <c r="V1535" s="92">
        <v>0.329097566736891</v>
      </c>
      <c r="W1535" s="91">
        <v>-4.8983719404568499E-2</v>
      </c>
      <c r="X1535" s="92">
        <v>-4.8898623245841</v>
      </c>
      <c r="Y1535" s="91">
        <v>-0.19719617824826899</v>
      </c>
      <c r="Z1535" s="92">
        <v>-1.5694619159912699</v>
      </c>
      <c r="AA1535" s="91">
        <v>-0.15383503693650699</v>
      </c>
      <c r="AB1535" s="92">
        <v>5.5145246671454498</v>
      </c>
      <c r="AC1535" s="91">
        <v>-0.10296964165172499</v>
      </c>
      <c r="AD1535" s="92">
        <v>15.0512317872199</v>
      </c>
      <c r="AE1535" s="91">
        <v>-7.5217284635073198E-2</v>
      </c>
      <c r="AF1535" s="93">
        <v>13.3176812311867</v>
      </c>
      <c r="AG1535" s="91">
        <v>-1.09534672683367E-2</v>
      </c>
      <c r="AH1535" s="92">
        <v>-2.00157667895837</v>
      </c>
      <c r="AI1535" s="91">
        <v>-0.17885936863865901</v>
      </c>
      <c r="AJ1535" s="92">
        <v>-3.40256118396064</v>
      </c>
      <c r="AK1535" s="91">
        <v>-7.1981100000848494E-2</v>
      </c>
      <c r="AL1535" s="91">
        <v>-2.25600545581983E-2</v>
      </c>
      <c r="AM1535" s="92">
        <v>9.4605618118366692</v>
      </c>
      <c r="AN1535" s="3"/>
      <c r="AO1535" s="94">
        <v>3.77122275513102E-2</v>
      </c>
      <c r="AP1535" s="94">
        <v>-6.4247709430710495E-2</v>
      </c>
      <c r="AQ1535" s="94">
        <v>5.7515434842571302E-2</v>
      </c>
      <c r="AR1535" s="94">
        <v>-0.17155262773303501</v>
      </c>
      <c r="AS1535" s="95">
        <v>6</v>
      </c>
      <c r="AT1535" s="95">
        <v>6</v>
      </c>
      <c r="AU1535" s="95">
        <v>6</v>
      </c>
      <c r="AV1535" s="96">
        <v>6</v>
      </c>
      <c r="AW1535" s="3"/>
      <c r="AX1535" s="97">
        <v>0.17382584036647999</v>
      </c>
      <c r="AY1535" s="98">
        <v>-0.92196996739767201</v>
      </c>
      <c r="AZ1535" s="98">
        <v>6.71499662662427E-2</v>
      </c>
      <c r="BA1535" s="98">
        <v>-1.1630437046642299</v>
      </c>
      <c r="BB1535" s="89">
        <v>1.7793848650781E-2</v>
      </c>
      <c r="BC1535" s="99">
        <v>-30.9921584691911</v>
      </c>
      <c r="BD1535" s="86">
        <v>43879</v>
      </c>
      <c r="BE1535" s="86">
        <v>43914</v>
      </c>
      <c r="BF1535" s="95"/>
      <c r="BG1535" s="86"/>
      <c r="BH1535" s="3"/>
    </row>
    <row r="1536" spans="1:60" x14ac:dyDescent="0.25">
      <c r="A1536" s="3"/>
      <c r="B1536" s="81" t="s">
        <v>2387</v>
      </c>
      <c r="C1536" s="81" t="s">
        <v>6224</v>
      </c>
      <c r="D1536" s="81" t="s">
        <v>914</v>
      </c>
      <c r="E1536" s="82" t="s">
        <v>1200</v>
      </c>
      <c r="F1536" s="82" t="s">
        <v>1106</v>
      </c>
      <c r="G1536" s="83" t="s">
        <v>1121</v>
      </c>
      <c r="H1536" s="84" t="s">
        <v>1132</v>
      </c>
      <c r="I1536" s="85" t="s">
        <v>3480</v>
      </c>
      <c r="J1536" s="85" t="s">
        <v>1096</v>
      </c>
      <c r="K1536" s="3"/>
      <c r="L1536" s="86">
        <v>44029</v>
      </c>
      <c r="M1536" s="87">
        <v>1024.15110000037</v>
      </c>
      <c r="N1536" s="88">
        <v>1024.15110000037</v>
      </c>
      <c r="O1536" s="88"/>
      <c r="P1536" s="89" t="str">
        <f t="shared" si="23"/>
        <v/>
      </c>
      <c r="Q1536" s="86"/>
      <c r="R1536" s="90">
        <v>0</v>
      </c>
      <c r="S1536" s="90"/>
      <c r="T1536" s="3"/>
      <c r="U1536" s="91">
        <v>0</v>
      </c>
      <c r="V1536" s="92">
        <v>1.17277461013146</v>
      </c>
      <c r="W1536" s="91">
        <v>0</v>
      </c>
      <c r="X1536" s="92">
        <v>8.5096158727537806E-3</v>
      </c>
      <c r="Y1536" s="91">
        <v>-4.2311017532483701E-3</v>
      </c>
      <c r="Z1536" s="92">
        <v>17.7270457335107</v>
      </c>
      <c r="AA1536" s="91"/>
      <c r="AB1536" s="92"/>
      <c r="AC1536" s="91"/>
      <c r="AD1536" s="92"/>
      <c r="AE1536" s="91"/>
      <c r="AF1536" s="93"/>
      <c r="AG1536" s="91">
        <v>0</v>
      </c>
      <c r="AH1536" s="92">
        <v>-0.90622995212470403</v>
      </c>
      <c r="AI1536" s="91">
        <v>1.8584332903628799E-2</v>
      </c>
      <c r="AJ1536" s="92">
        <v>16.3418089702609</v>
      </c>
      <c r="AK1536" s="91">
        <v>2.41511000003811E-2</v>
      </c>
      <c r="AL1536" s="91">
        <v>3.7819516473973601E-2</v>
      </c>
      <c r="AM1536" s="92">
        <v>16.4052671157988</v>
      </c>
      <c r="AN1536" s="3"/>
      <c r="AO1536" s="94">
        <v>1.0210911035756E-2</v>
      </c>
      <c r="AP1536" s="94">
        <v>-8.0150932753895194E-3</v>
      </c>
      <c r="AQ1536" s="94">
        <v>1.8584332903628799E-2</v>
      </c>
      <c r="AR1536" s="94">
        <v>0</v>
      </c>
      <c r="AS1536" s="95"/>
      <c r="AT1536" s="95"/>
      <c r="AU1536" s="95"/>
      <c r="AV1536" s="96"/>
      <c r="AW1536" s="3"/>
      <c r="AX1536" s="97"/>
      <c r="AY1536" s="98"/>
      <c r="AZ1536" s="98"/>
      <c r="BA1536" s="98"/>
      <c r="BB1536" s="89"/>
      <c r="BC1536" s="99">
        <v>-1.87123572254677</v>
      </c>
      <c r="BD1536" s="86">
        <v>43809</v>
      </c>
      <c r="BE1536" s="86">
        <v>43812</v>
      </c>
      <c r="BF1536" s="95">
        <v>17</v>
      </c>
      <c r="BG1536" s="86">
        <v>43832</v>
      </c>
      <c r="BH1536" s="3"/>
    </row>
    <row r="1537" spans="1:60" x14ac:dyDescent="0.25">
      <c r="A1537" s="3"/>
      <c r="B1537" s="81" t="s">
        <v>2388</v>
      </c>
      <c r="C1537" s="81" t="s">
        <v>6225</v>
      </c>
      <c r="D1537" s="81" t="s">
        <v>914</v>
      </c>
      <c r="E1537" s="82" t="s">
        <v>1201</v>
      </c>
      <c r="F1537" s="82" t="s">
        <v>1106</v>
      </c>
      <c r="G1537" s="83" t="s">
        <v>1121</v>
      </c>
      <c r="H1537" s="84" t="s">
        <v>1132</v>
      </c>
      <c r="I1537" s="85" t="s">
        <v>3480</v>
      </c>
      <c r="J1537" s="85" t="s">
        <v>1096</v>
      </c>
      <c r="K1537" s="3"/>
      <c r="L1537" s="86">
        <v>44029</v>
      </c>
      <c r="M1537" s="87">
        <v>820.02529999986302</v>
      </c>
      <c r="N1537" s="88">
        <v>820.02529999986302</v>
      </c>
      <c r="O1537" s="88"/>
      <c r="P1537" s="89" t="str">
        <f t="shared" si="23"/>
        <v/>
      </c>
      <c r="Q1537" s="86"/>
      <c r="R1537" s="90">
        <v>13744.19</v>
      </c>
      <c r="S1537" s="90"/>
      <c r="T1537" s="3"/>
      <c r="U1537" s="91">
        <v>-8.4300195076139096E-3</v>
      </c>
      <c r="V1537" s="92">
        <v>0.329772659370065</v>
      </c>
      <c r="W1537" s="91">
        <v>-4.87882341985824E-2</v>
      </c>
      <c r="X1537" s="92">
        <v>-4.8703138039854803</v>
      </c>
      <c r="Y1537" s="91">
        <v>-0.196195160147036</v>
      </c>
      <c r="Z1537" s="92">
        <v>-1.46936010586796</v>
      </c>
      <c r="AA1537" s="91"/>
      <c r="AB1537" s="92"/>
      <c r="AC1537" s="91"/>
      <c r="AD1537" s="92"/>
      <c r="AE1537" s="91"/>
      <c r="AF1537" s="93"/>
      <c r="AG1537" s="91">
        <v>-1.08383441274782E-2</v>
      </c>
      <c r="AH1537" s="92">
        <v>-1.99006436487252</v>
      </c>
      <c r="AI1537" s="91">
        <v>-0.17773971431772201</v>
      </c>
      <c r="AJ1537" s="92">
        <v>-3.2905957518669302</v>
      </c>
      <c r="AK1537" s="91">
        <v>-0.17997470000060301</v>
      </c>
      <c r="AL1537" s="91">
        <v>-0.195391453980992</v>
      </c>
      <c r="AM1537" s="92">
        <v>-1.15021175899892</v>
      </c>
      <c r="AN1537" s="3"/>
      <c r="AO1537" s="94">
        <v>3.7719328667662901E-2</v>
      </c>
      <c r="AP1537" s="94">
        <v>-6.4241270902130096E-2</v>
      </c>
      <c r="AQ1537" s="94">
        <v>5.7732425280846697E-2</v>
      </c>
      <c r="AR1537" s="94">
        <v>-0.17137654316582501</v>
      </c>
      <c r="AS1537" s="95"/>
      <c r="AT1537" s="95"/>
      <c r="AU1537" s="95"/>
      <c r="AV1537" s="96"/>
      <c r="AW1537" s="3"/>
      <c r="AX1537" s="97"/>
      <c r="AY1537" s="98"/>
      <c r="AZ1537" s="98"/>
      <c r="BA1537" s="98"/>
      <c r="BB1537" s="89"/>
      <c r="BC1537" s="99">
        <v>-30.975587016029699</v>
      </c>
      <c r="BD1537" s="86">
        <v>43879</v>
      </c>
      <c r="BE1537" s="86">
        <v>43914</v>
      </c>
      <c r="BF1537" s="95"/>
      <c r="BG1537" s="86"/>
      <c r="BH1537" s="3"/>
    </row>
    <row r="1538" spans="1:60" x14ac:dyDescent="0.25">
      <c r="A1538" s="3"/>
      <c r="B1538" s="81" t="s">
        <v>408</v>
      </c>
      <c r="C1538" s="81" t="s">
        <v>6226</v>
      </c>
      <c r="D1538" s="81" t="s">
        <v>914</v>
      </c>
      <c r="E1538" s="82" t="s">
        <v>1202</v>
      </c>
      <c r="F1538" s="82" t="s">
        <v>1106</v>
      </c>
      <c r="G1538" s="83" t="s">
        <v>1121</v>
      </c>
      <c r="H1538" s="84" t="s">
        <v>1132</v>
      </c>
      <c r="I1538" s="85" t="s">
        <v>3480</v>
      </c>
      <c r="J1538" s="85" t="s">
        <v>1096</v>
      </c>
      <c r="K1538" s="3"/>
      <c r="L1538" s="86">
        <v>44029</v>
      </c>
      <c r="M1538" s="87">
        <v>936.02940000034903</v>
      </c>
      <c r="N1538" s="88">
        <v>936.02940000034903</v>
      </c>
      <c r="O1538" s="88">
        <v>1198.0943</v>
      </c>
      <c r="P1538" s="89">
        <f t="shared" si="23"/>
        <v>0.78126521426597972</v>
      </c>
      <c r="Q1538" s="86">
        <v>43879</v>
      </c>
      <c r="R1538" s="90">
        <v>18531.525000000001</v>
      </c>
      <c r="S1538" s="90">
        <v>151235.88152661099</v>
      </c>
      <c r="T1538" s="3"/>
      <c r="U1538" s="91">
        <v>-8.4272561225588998E-3</v>
      </c>
      <c r="V1538" s="92">
        <v>0.33004899787556502</v>
      </c>
      <c r="W1538" s="91">
        <v>-4.8710199274864897E-2</v>
      </c>
      <c r="X1538" s="92">
        <v>-4.8625103116137298</v>
      </c>
      <c r="Y1538" s="91">
        <v>-0.19579382450872801</v>
      </c>
      <c r="Z1538" s="92">
        <v>-1.4292265420372099</v>
      </c>
      <c r="AA1538" s="91">
        <v>-0.15086735358912801</v>
      </c>
      <c r="AB1538" s="92">
        <v>5.8112930018833104</v>
      </c>
      <c r="AC1538" s="91">
        <v>-9.7808379362540998E-2</v>
      </c>
      <c r="AD1538" s="92">
        <v>15.5673580161383</v>
      </c>
      <c r="AE1538" s="91">
        <v>-6.6839136494309101E-2</v>
      </c>
      <c r="AF1538" s="93">
        <v>14.155496045263099</v>
      </c>
      <c r="AG1538" s="91">
        <v>-1.07921720600643E-2</v>
      </c>
      <c r="AH1538" s="92">
        <v>-1.9854471581311399</v>
      </c>
      <c r="AI1538" s="91">
        <v>-0.177290882875386</v>
      </c>
      <c r="AJ1538" s="92">
        <v>-3.2457126076333198</v>
      </c>
      <c r="AK1538" s="91">
        <v>-6.3970599999302102E-2</v>
      </c>
      <c r="AL1538" s="91">
        <v>-2.0482133373661799E-2</v>
      </c>
      <c r="AM1538" s="92">
        <v>10.9943894482858</v>
      </c>
      <c r="AN1538" s="3"/>
      <c r="AO1538" s="94">
        <v>3.7722157287134898E-2</v>
      </c>
      <c r="AP1538" s="94">
        <v>-6.4238737001724097E-2</v>
      </c>
      <c r="AQ1538" s="94">
        <v>5.7819879575618002E-2</v>
      </c>
      <c r="AR1538" s="94">
        <v>-0.17130618124792801</v>
      </c>
      <c r="AS1538" s="95">
        <v>6</v>
      </c>
      <c r="AT1538" s="95">
        <v>6</v>
      </c>
      <c r="AU1538" s="95">
        <v>6</v>
      </c>
      <c r="AV1538" s="96">
        <v>6</v>
      </c>
      <c r="AW1538" s="3"/>
      <c r="AX1538" s="97">
        <v>0.173827445448551</v>
      </c>
      <c r="AY1538" s="98">
        <v>-0.905953727698943</v>
      </c>
      <c r="AZ1538" s="98">
        <v>7.7569826056105698E-2</v>
      </c>
      <c r="BA1538" s="98">
        <v>-1.14346454848965</v>
      </c>
      <c r="BB1538" s="89">
        <v>1.77941887458474E-2</v>
      </c>
      <c r="BC1538" s="99">
        <v>-30.968981323123401</v>
      </c>
      <c r="BD1538" s="86">
        <v>43879</v>
      </c>
      <c r="BE1538" s="86">
        <v>43914</v>
      </c>
      <c r="BF1538" s="95"/>
      <c r="BG1538" s="86"/>
      <c r="BH1538" s="3"/>
    </row>
    <row r="1539" spans="1:60" x14ac:dyDescent="0.25">
      <c r="A1539" s="3"/>
      <c r="B1539" s="81" t="s">
        <v>409</v>
      </c>
      <c r="C1539" s="81" t="s">
        <v>6227</v>
      </c>
      <c r="D1539" s="81" t="s">
        <v>914</v>
      </c>
      <c r="E1539" s="82" t="s">
        <v>1203</v>
      </c>
      <c r="F1539" s="82" t="s">
        <v>1106</v>
      </c>
      <c r="G1539" s="83" t="s">
        <v>1121</v>
      </c>
      <c r="H1539" s="84" t="s">
        <v>1132</v>
      </c>
      <c r="I1539" s="85" t="s">
        <v>3480</v>
      </c>
      <c r="J1539" s="85" t="s">
        <v>1096</v>
      </c>
      <c r="K1539" s="3"/>
      <c r="L1539" s="86">
        <v>44029</v>
      </c>
      <c r="M1539" s="87">
        <v>944.78419999964501</v>
      </c>
      <c r="N1539" s="88">
        <v>944.78419999964501</v>
      </c>
      <c r="O1539" s="88">
        <v>1208.8041999991999</v>
      </c>
      <c r="P1539" s="89">
        <f t="shared" si="23"/>
        <v>0.78158580190263272</v>
      </c>
      <c r="Q1539" s="86">
        <v>43879</v>
      </c>
      <c r="R1539" s="90">
        <v>68883.262000000002</v>
      </c>
      <c r="S1539" s="90">
        <v>225456.491763428</v>
      </c>
      <c r="T1539" s="3"/>
      <c r="U1539" s="91">
        <v>-8.4245441285020206E-3</v>
      </c>
      <c r="V1539" s="92">
        <v>0.330320197281253</v>
      </c>
      <c r="W1539" s="91">
        <v>-4.8631952564392102E-2</v>
      </c>
      <c r="X1539" s="92">
        <v>-4.8546856405664602</v>
      </c>
      <c r="Y1539" s="91">
        <v>-0.19539346539298999</v>
      </c>
      <c r="Z1539" s="92">
        <v>-1.3891906304634201</v>
      </c>
      <c r="AA1539" s="91">
        <v>-0.14998361657766501</v>
      </c>
      <c r="AB1539" s="92">
        <v>5.8996667030296503</v>
      </c>
      <c r="AC1539" s="91">
        <v>-9.4115825289045496E-2</v>
      </c>
      <c r="AD1539" s="92">
        <v>15.9366134234879</v>
      </c>
      <c r="AE1539" s="91">
        <v>-6.1145231178670698E-2</v>
      </c>
      <c r="AF1539" s="93">
        <v>14.724886576819699</v>
      </c>
      <c r="AG1539" s="91">
        <v>-1.0746272907454101E-2</v>
      </c>
      <c r="AH1539" s="92">
        <v>-1.9808572428701201</v>
      </c>
      <c r="AI1539" s="91">
        <v>-0.176842935991008</v>
      </c>
      <c r="AJ1539" s="92">
        <v>-3.20091791919549</v>
      </c>
      <c r="AK1539" s="91">
        <v>-5.5215800000078197E-2</v>
      </c>
      <c r="AL1539" s="91">
        <v>-1.71175215209587E-2</v>
      </c>
      <c r="AM1539" s="92">
        <v>12.794258337176901</v>
      </c>
      <c r="AN1539" s="3"/>
      <c r="AO1539" s="94">
        <v>3.77250093806651E-2</v>
      </c>
      <c r="AP1539" s="94">
        <v>-6.4236155414619106E-2</v>
      </c>
      <c r="AQ1539" s="94">
        <v>5.7906586482204099E-2</v>
      </c>
      <c r="AR1539" s="94">
        <v>-0.17123589009599499</v>
      </c>
      <c r="AS1539" s="95">
        <v>6</v>
      </c>
      <c r="AT1539" s="95">
        <v>6</v>
      </c>
      <c r="AU1539" s="95">
        <v>6</v>
      </c>
      <c r="AV1539" s="96">
        <v>6</v>
      </c>
      <c r="AW1539" s="3"/>
      <c r="AX1539" s="97">
        <v>0.17382838334189701</v>
      </c>
      <c r="AY1539" s="98">
        <v>-0.90117292867398602</v>
      </c>
      <c r="AZ1539" s="98">
        <v>8.0677233753817704E-2</v>
      </c>
      <c r="BA1539" s="98">
        <v>-1.1376113224159801</v>
      </c>
      <c r="BB1539" s="89">
        <v>1.7794334850495901E-2</v>
      </c>
      <c r="BC1539" s="99">
        <v>-30.962367602594899</v>
      </c>
      <c r="BD1539" s="86">
        <v>43879</v>
      </c>
      <c r="BE1539" s="86">
        <v>43914</v>
      </c>
      <c r="BF1539" s="95"/>
      <c r="BG1539" s="86"/>
      <c r="BH1539" s="3"/>
    </row>
    <row r="1540" spans="1:60" x14ac:dyDescent="0.25">
      <c r="A1540" s="3"/>
      <c r="B1540" s="81" t="s">
        <v>410</v>
      </c>
      <c r="C1540" s="81" t="s">
        <v>6228</v>
      </c>
      <c r="D1540" s="81" t="s">
        <v>915</v>
      </c>
      <c r="E1540" s="82" t="s">
        <v>1160</v>
      </c>
      <c r="F1540" s="82" t="s">
        <v>1101</v>
      </c>
      <c r="G1540" s="83" t="s">
        <v>1126</v>
      </c>
      <c r="H1540" s="84" t="s">
        <v>1144</v>
      </c>
      <c r="I1540" s="85" t="s">
        <v>3480</v>
      </c>
      <c r="J1540" s="85" t="s">
        <v>1096</v>
      </c>
      <c r="K1540" s="3"/>
      <c r="L1540" s="86">
        <v>44029</v>
      </c>
      <c r="M1540" s="87">
        <v>1068.21969999932</v>
      </c>
      <c r="N1540" s="88">
        <v>1068.21969999932</v>
      </c>
      <c r="O1540" s="88">
        <v>1068.21969999932</v>
      </c>
      <c r="P1540" s="89">
        <f t="shared" si="23"/>
        <v>1</v>
      </c>
      <c r="Q1540" s="86">
        <v>44029</v>
      </c>
      <c r="R1540" s="90">
        <v>537373.27099999995</v>
      </c>
      <c r="S1540" s="90">
        <v>563310.77525585901</v>
      </c>
      <c r="T1540" s="3"/>
      <c r="U1540" s="91">
        <v>3.0892624636180699E-6</v>
      </c>
      <c r="V1540" s="92">
        <v>1.17308353637782</v>
      </c>
      <c r="W1540" s="91">
        <v>9.4184251793194603E-5</v>
      </c>
      <c r="X1540" s="92">
        <v>1.7928041052073199E-2</v>
      </c>
      <c r="Y1540" s="91">
        <v>2.5209906580130302E-3</v>
      </c>
      <c r="Z1540" s="92">
        <v>18.402254974644201</v>
      </c>
      <c r="AA1540" s="91">
        <v>8.4801591183350008E-3</v>
      </c>
      <c r="AB1540" s="92">
        <v>21.746044272644198</v>
      </c>
      <c r="AC1540" s="91">
        <v>2.1540899373576401E-2</v>
      </c>
      <c r="AD1540" s="92">
        <v>27.502285889757299</v>
      </c>
      <c r="AE1540" s="91">
        <v>-3.2903315441217299E-3</v>
      </c>
      <c r="AF1540" s="93">
        <v>20.510376540274599</v>
      </c>
      <c r="AG1540" s="91">
        <v>5.1771055950666798E-5</v>
      </c>
      <c r="AH1540" s="92">
        <v>-0.90105284652963702</v>
      </c>
      <c r="AI1540" s="91">
        <v>2.9903245413152001E-3</v>
      </c>
      <c r="AJ1540" s="92">
        <v>14.7824081340368</v>
      </c>
      <c r="AK1540" s="91">
        <v>6.8292878060674397E-2</v>
      </c>
      <c r="AL1540" s="91">
        <v>1.36378107235942E-2</v>
      </c>
      <c r="AM1540" s="92">
        <v>2.7622590057944798</v>
      </c>
      <c r="AN1540" s="3"/>
      <c r="AO1540" s="94">
        <v>1.05325576441828E-4</v>
      </c>
      <c r="AP1540" s="94">
        <v>2.6220350264338802E-6</v>
      </c>
      <c r="AQ1540" s="94">
        <v>1.0577581342659001E-3</v>
      </c>
      <c r="AR1540" s="94">
        <v>5.1771055950666798E-5</v>
      </c>
      <c r="AS1540" s="95">
        <v>12</v>
      </c>
      <c r="AT1540" s="95">
        <v>0</v>
      </c>
      <c r="AU1540" s="95">
        <v>7</v>
      </c>
      <c r="AV1540" s="96">
        <v>5</v>
      </c>
      <c r="AW1540" s="3"/>
      <c r="AX1540" s="97">
        <v>4.3721738118335902E-4</v>
      </c>
      <c r="AY1540" s="98">
        <v>-48.192750131362097</v>
      </c>
      <c r="AZ1540" s="98">
        <v>0.57601994664946699</v>
      </c>
      <c r="BA1540" s="98">
        <v>-15.3790764660225</v>
      </c>
      <c r="BB1540" s="89">
        <v>4.5171331208848601E-5</v>
      </c>
      <c r="BC1540" s="99">
        <v>0</v>
      </c>
      <c r="BD1540" s="86">
        <v>44029</v>
      </c>
      <c r="BE1540" s="86"/>
      <c r="BF1540" s="95"/>
      <c r="BG1540" s="86"/>
      <c r="BH1540" s="3"/>
    </row>
    <row r="1541" spans="1:60" x14ac:dyDescent="0.25">
      <c r="A1541" s="3"/>
      <c r="B1541" s="81" t="s">
        <v>2389</v>
      </c>
      <c r="C1541" s="81" t="s">
        <v>6229</v>
      </c>
      <c r="D1541" s="81" t="s">
        <v>916</v>
      </c>
      <c r="E1541" s="82" t="s">
        <v>1227</v>
      </c>
      <c r="F1541" s="82" t="s">
        <v>1105</v>
      </c>
      <c r="G1541" s="83" t="s">
        <v>1122</v>
      </c>
      <c r="H1541" s="84" t="s">
        <v>1154</v>
      </c>
      <c r="I1541" s="85" t="s">
        <v>3480</v>
      </c>
      <c r="J1541" s="85" t="s">
        <v>6230</v>
      </c>
      <c r="K1541" s="3"/>
      <c r="L1541" s="86">
        <v>44029</v>
      </c>
      <c r="M1541" s="87">
        <v>3377.9820999987401</v>
      </c>
      <c r="N1541" s="88">
        <v>3377.9820999987401</v>
      </c>
      <c r="O1541" s="88">
        <v>3480.51139999926</v>
      </c>
      <c r="P1541" s="89">
        <f t="shared" si="23"/>
        <v>0.97054188645940309</v>
      </c>
      <c r="Q1541" s="86">
        <v>43881</v>
      </c>
      <c r="R1541" s="90">
        <v>2116470.199</v>
      </c>
      <c r="S1541" s="90">
        <v>1844034.0820039101</v>
      </c>
      <c r="T1541" s="3"/>
      <c r="U1541" s="91">
        <v>-6.0135615422041199E-3</v>
      </c>
      <c r="V1541" s="92">
        <v>0.57141845591104401</v>
      </c>
      <c r="W1541" s="91">
        <v>2.5096267912886099E-2</v>
      </c>
      <c r="X1541" s="92">
        <v>2.5181364071613599</v>
      </c>
      <c r="Y1541" s="91">
        <v>1.4504670574751801E-2</v>
      </c>
      <c r="Z1541" s="92">
        <v>19.600622966303501</v>
      </c>
      <c r="AA1541" s="91">
        <v>0.27719487650756502</v>
      </c>
      <c r="AB1541" s="92">
        <v>48.617516011581799</v>
      </c>
      <c r="AC1541" s="91">
        <v>0.36971050419029799</v>
      </c>
      <c r="AD1541" s="92">
        <v>62.3192463714513</v>
      </c>
      <c r="AE1541" s="91">
        <v>0.52376405637944101</v>
      </c>
      <c r="AF1541" s="93">
        <v>73.215815332601807</v>
      </c>
      <c r="AG1541" s="91">
        <v>-1.28733502970135E-3</v>
      </c>
      <c r="AH1541" s="92">
        <v>-1.0349634550948399</v>
      </c>
      <c r="AI1541" s="91">
        <v>7.6045130297643496E-2</v>
      </c>
      <c r="AJ1541" s="92">
        <v>22.0878887096769</v>
      </c>
      <c r="AK1541" s="91">
        <v>2.3779820999992101</v>
      </c>
      <c r="AL1541" s="91">
        <v>0.110809238105576</v>
      </c>
      <c r="AM1541" s="92">
        <v>201.23518368881199</v>
      </c>
      <c r="AN1541" s="3"/>
      <c r="AO1541" s="94">
        <v>7.1890182571223704E-2</v>
      </c>
      <c r="AP1541" s="94">
        <v>-9.6051529561082094E-2</v>
      </c>
      <c r="AQ1541" s="94">
        <v>0.12984923528711101</v>
      </c>
      <c r="AR1541" s="94">
        <v>-6.7211710700576105E-2</v>
      </c>
      <c r="AS1541" s="95">
        <v>6</v>
      </c>
      <c r="AT1541" s="95">
        <v>6</v>
      </c>
      <c r="AU1541" s="95">
        <v>7</v>
      </c>
      <c r="AV1541" s="96">
        <v>5</v>
      </c>
      <c r="AW1541" s="3"/>
      <c r="AX1541" s="97">
        <v>0.285734319595213</v>
      </c>
      <c r="AY1541" s="98">
        <v>1.0706105832850901</v>
      </c>
      <c r="AZ1541" s="98">
        <v>1.69718788036698</v>
      </c>
      <c r="BA1541" s="98">
        <v>1.5655429137932499</v>
      </c>
      <c r="BB1541" s="89">
        <v>2.9386382818847801E-2</v>
      </c>
      <c r="BC1541" s="99">
        <v>-24.875798424327499</v>
      </c>
      <c r="BD1541" s="86">
        <v>43881</v>
      </c>
      <c r="BE1541" s="86">
        <v>43913</v>
      </c>
      <c r="BF1541" s="95"/>
      <c r="BG1541" s="86"/>
      <c r="BH1541" s="3"/>
    </row>
    <row r="1542" spans="1:60" x14ac:dyDescent="0.25">
      <c r="A1542" s="3"/>
      <c r="B1542" s="81" t="s">
        <v>2390</v>
      </c>
      <c r="C1542" s="81" t="s">
        <v>6231</v>
      </c>
      <c r="D1542" s="81" t="s">
        <v>916</v>
      </c>
      <c r="E1542" s="82" t="s">
        <v>1170</v>
      </c>
      <c r="F1542" s="82" t="s">
        <v>1105</v>
      </c>
      <c r="G1542" s="83" t="s">
        <v>1122</v>
      </c>
      <c r="H1542" s="84" t="s">
        <v>1154</v>
      </c>
      <c r="I1542" s="85" t="s">
        <v>3480</v>
      </c>
      <c r="J1542" s="85" t="s">
        <v>6232</v>
      </c>
      <c r="K1542" s="3"/>
      <c r="L1542" s="86">
        <v>44029</v>
      </c>
      <c r="M1542" s="87">
        <v>3769.6812999993599</v>
      </c>
      <c r="N1542" s="88">
        <v>3769.6812999993599</v>
      </c>
      <c r="O1542" s="88">
        <v>3868.4241000004099</v>
      </c>
      <c r="P1542" s="89">
        <f t="shared" si="23"/>
        <v>0.97447467044757596</v>
      </c>
      <c r="Q1542" s="86">
        <v>43881</v>
      </c>
      <c r="R1542" s="90">
        <v>862750.09299999999</v>
      </c>
      <c r="S1542" s="90">
        <v>845312.45963378903</v>
      </c>
      <c r="T1542" s="3"/>
      <c r="U1542" s="91">
        <v>-5.9863927281185196E-3</v>
      </c>
      <c r="V1542" s="92">
        <v>0.57413533731960298</v>
      </c>
      <c r="W1542" s="91">
        <v>2.5936897696738001E-2</v>
      </c>
      <c r="X1542" s="92">
        <v>2.6021993855465602</v>
      </c>
      <c r="Y1542" s="91">
        <v>1.9562321958801501E-2</v>
      </c>
      <c r="Z1542" s="92">
        <v>20.1063881047303</v>
      </c>
      <c r="AA1542" s="91">
        <v>0.29004783915472199</v>
      </c>
      <c r="AB1542" s="92">
        <v>49.902812276268399</v>
      </c>
      <c r="AC1542" s="91">
        <v>0.39739969009882797</v>
      </c>
      <c r="AD1542" s="92">
        <v>65.088164962246097</v>
      </c>
      <c r="AE1542" s="91">
        <v>0.57019206113938703</v>
      </c>
      <c r="AF1542" s="93">
        <v>77.858615808654605</v>
      </c>
      <c r="AG1542" s="91">
        <v>-8.2331697740301002E-4</v>
      </c>
      <c r="AH1542" s="92">
        <v>-0.98856164986500505</v>
      </c>
      <c r="AI1542" s="91">
        <v>8.1912058083689801E-2</v>
      </c>
      <c r="AJ1542" s="92">
        <v>22.674581488274299</v>
      </c>
      <c r="AK1542" s="91">
        <v>2.7696812999993599</v>
      </c>
      <c r="AL1542" s="91">
        <v>0.121380289274384</v>
      </c>
      <c r="AM1542" s="92">
        <v>240.40510368882701</v>
      </c>
      <c r="AN1542" s="3"/>
      <c r="AO1542" s="94">
        <v>7.1919449183042203E-2</v>
      </c>
      <c r="AP1542" s="94">
        <v>-9.5977443765150397E-2</v>
      </c>
      <c r="AQ1542" s="94">
        <v>0.13077830618392899</v>
      </c>
      <c r="AR1542" s="94">
        <v>-6.6472273865656503E-2</v>
      </c>
      <c r="AS1542" s="95">
        <v>6</v>
      </c>
      <c r="AT1542" s="95">
        <v>6</v>
      </c>
      <c r="AU1542" s="95">
        <v>7</v>
      </c>
      <c r="AV1542" s="96">
        <v>5</v>
      </c>
      <c r="AW1542" s="3"/>
      <c r="AX1542" s="97">
        <v>0.28574136895447699</v>
      </c>
      <c r="AY1542" s="98">
        <v>1.1141885723045599</v>
      </c>
      <c r="AZ1542" s="98">
        <v>1.7413274642312899</v>
      </c>
      <c r="BA1542" s="98">
        <v>1.63142083993262</v>
      </c>
      <c r="BB1542" s="89">
        <v>2.93885155720272E-2</v>
      </c>
      <c r="BC1542" s="99">
        <v>-24.810084809490899</v>
      </c>
      <c r="BD1542" s="86">
        <v>43881</v>
      </c>
      <c r="BE1542" s="86">
        <v>43913</v>
      </c>
      <c r="BF1542" s="95"/>
      <c r="BG1542" s="86"/>
      <c r="BH1542" s="3"/>
    </row>
    <row r="1543" spans="1:60" x14ac:dyDescent="0.25">
      <c r="A1543" s="3"/>
      <c r="B1543" s="81" t="s">
        <v>2391</v>
      </c>
      <c r="C1543" s="81" t="s">
        <v>6233</v>
      </c>
      <c r="D1543" s="81" t="s">
        <v>916</v>
      </c>
      <c r="E1543" s="82" t="s">
        <v>1194</v>
      </c>
      <c r="F1543" s="82" t="s">
        <v>1105</v>
      </c>
      <c r="G1543" s="83" t="s">
        <v>1122</v>
      </c>
      <c r="H1543" s="84" t="s">
        <v>1154</v>
      </c>
      <c r="I1543" s="85" t="s">
        <v>3480</v>
      </c>
      <c r="J1543" s="85" t="s">
        <v>6234</v>
      </c>
      <c r="K1543" s="3"/>
      <c r="L1543" s="86">
        <v>44029</v>
      </c>
      <c r="M1543" s="87">
        <v>2101.8903999999202</v>
      </c>
      <c r="N1543" s="88">
        <v>2101.8903999999202</v>
      </c>
      <c r="O1543" s="88">
        <v>2161.3128999993201</v>
      </c>
      <c r="P1543" s="89">
        <f t="shared" ref="P1543:P1606" si="24">IFERROR(N1543/O1543,"")</f>
        <v>0.97250629466958782</v>
      </c>
      <c r="Q1543" s="86">
        <v>43881</v>
      </c>
      <c r="R1543" s="90">
        <v>890555.72900000005</v>
      </c>
      <c r="S1543" s="90">
        <v>806930.72858007799</v>
      </c>
      <c r="T1543" s="3"/>
      <c r="U1543" s="91">
        <v>-6.0000154171575603E-3</v>
      </c>
      <c r="V1543" s="92">
        <v>0.57277306841569997</v>
      </c>
      <c r="W1543" s="91">
        <v>2.55164930385945E-2</v>
      </c>
      <c r="X1543" s="92">
        <v>2.5601589197322001</v>
      </c>
      <c r="Y1543" s="91">
        <v>1.7030340099154301E-2</v>
      </c>
      <c r="Z1543" s="92">
        <v>19.853189918765601</v>
      </c>
      <c r="AA1543" s="91">
        <v>0.28360534320207098</v>
      </c>
      <c r="AB1543" s="92">
        <v>49.258562681032302</v>
      </c>
      <c r="AC1543" s="91">
        <v>0.27558983630849998</v>
      </c>
      <c r="AD1543" s="92">
        <v>52.9071795832715</v>
      </c>
      <c r="AE1543" s="91">
        <v>0.23148712343390801</v>
      </c>
      <c r="AF1543" s="93">
        <v>43.988122038077599</v>
      </c>
      <c r="AG1543" s="91">
        <v>-1.0554100490480799E-3</v>
      </c>
      <c r="AH1543" s="92">
        <v>-1.0117709570295099</v>
      </c>
      <c r="AI1543" s="91">
        <v>7.8974641388413105E-2</v>
      </c>
      <c r="AJ1543" s="92">
        <v>22.3808398187393</v>
      </c>
      <c r="AK1543" s="91">
        <v>1.10189040000085</v>
      </c>
      <c r="AL1543" s="91">
        <v>8.7814235317637199E-2</v>
      </c>
      <c r="AM1543" s="92">
        <v>115.18400609877401</v>
      </c>
      <c r="AN1543" s="3"/>
      <c r="AO1543" s="94">
        <v>7.1904849733982701E-2</v>
      </c>
      <c r="AP1543" s="94">
        <v>-9.6014517363073495E-2</v>
      </c>
      <c r="AQ1543" s="94">
        <v>0.13031370462529601</v>
      </c>
      <c r="AR1543" s="94">
        <v>-6.6842055657616598E-2</v>
      </c>
      <c r="AS1543" s="95">
        <v>6</v>
      </c>
      <c r="AT1543" s="95">
        <v>6</v>
      </c>
      <c r="AU1543" s="95">
        <v>7</v>
      </c>
      <c r="AV1543" s="96">
        <v>5</v>
      </c>
      <c r="AW1543" s="3"/>
      <c r="AX1543" s="97">
        <v>0.28573780293663698</v>
      </c>
      <c r="AY1543" s="98">
        <v>1.0923483484166401</v>
      </c>
      <c r="AZ1543" s="98">
        <v>1.71920603176659</v>
      </c>
      <c r="BA1543" s="98">
        <v>1.5983855589056499</v>
      </c>
      <c r="BB1543" s="89">
        <v>2.9387444705353101E-2</v>
      </c>
      <c r="BC1543" s="99">
        <v>-24.8429461554915</v>
      </c>
      <c r="BD1543" s="86">
        <v>43881</v>
      </c>
      <c r="BE1543" s="86">
        <v>43913</v>
      </c>
      <c r="BF1543" s="95"/>
      <c r="BG1543" s="86"/>
      <c r="BH1543" s="3"/>
    </row>
    <row r="1544" spans="1:60" x14ac:dyDescent="0.25">
      <c r="A1544" s="3"/>
      <c r="B1544" s="81" t="s">
        <v>2392</v>
      </c>
      <c r="C1544" s="81" t="s">
        <v>6235</v>
      </c>
      <c r="D1544" s="81" t="s">
        <v>916</v>
      </c>
      <c r="E1544" s="82" t="s">
        <v>1195</v>
      </c>
      <c r="F1544" s="82" t="s">
        <v>1105</v>
      </c>
      <c r="G1544" s="83" t="s">
        <v>1122</v>
      </c>
      <c r="H1544" s="84" t="s">
        <v>1154</v>
      </c>
      <c r="I1544" s="85" t="s">
        <v>3480</v>
      </c>
      <c r="J1544" s="85" t="s">
        <v>6236</v>
      </c>
      <c r="K1544" s="3"/>
      <c r="L1544" s="86">
        <v>44029</v>
      </c>
      <c r="M1544" s="87">
        <v>2790.1345999985901</v>
      </c>
      <c r="N1544" s="88">
        <v>2790.1345999985901</v>
      </c>
      <c r="O1544" s="88">
        <v>2895.2393000014099</v>
      </c>
      <c r="P1544" s="89">
        <f t="shared" si="24"/>
        <v>0.96369740490785383</v>
      </c>
      <c r="Q1544" s="86">
        <v>43881</v>
      </c>
      <c r="R1544" s="90">
        <v>7264856.9919999996</v>
      </c>
      <c r="S1544" s="90">
        <v>6060535.9557968797</v>
      </c>
      <c r="T1544" s="3"/>
      <c r="U1544" s="91">
        <v>-6.0610961518250397E-3</v>
      </c>
      <c r="V1544" s="92">
        <v>0.56666499494895095</v>
      </c>
      <c r="W1544" s="91">
        <v>2.36267334039439E-2</v>
      </c>
      <c r="X1544" s="92">
        <v>2.37118295626715</v>
      </c>
      <c r="Y1544" s="91">
        <v>5.7136558461934302E-3</v>
      </c>
      <c r="Z1544" s="92">
        <v>18.721521493454901</v>
      </c>
      <c r="AA1544" s="91">
        <v>0.25500876147270901</v>
      </c>
      <c r="AB1544" s="92">
        <v>46.398904508096201</v>
      </c>
      <c r="AC1544" s="91">
        <v>0.32256632990203798</v>
      </c>
      <c r="AD1544" s="92">
        <v>57.604828942625304</v>
      </c>
      <c r="AE1544" s="91">
        <v>0.44579084778553801</v>
      </c>
      <c r="AF1544" s="93">
        <v>65.418494473211496</v>
      </c>
      <c r="AG1544" s="91">
        <v>-2.09892463590222E-3</v>
      </c>
      <c r="AH1544" s="92">
        <v>-1.1161224157149301</v>
      </c>
      <c r="AI1544" s="91">
        <v>6.5854074273374905E-2</v>
      </c>
      <c r="AJ1544" s="92">
        <v>21.068783107242801</v>
      </c>
      <c r="AK1544" s="91">
        <v>1.7901346000004601</v>
      </c>
      <c r="AL1544" s="91">
        <v>9.2625259479973507E-2</v>
      </c>
      <c r="AM1544" s="92">
        <v>142.45043368893701</v>
      </c>
      <c r="AN1544" s="3"/>
      <c r="AO1544" s="94">
        <v>7.1838932497485103E-2</v>
      </c>
      <c r="AP1544" s="94">
        <v>-9.6181210145878104E-2</v>
      </c>
      <c r="AQ1544" s="94">
        <v>0.128225109754567</v>
      </c>
      <c r="AR1544" s="94">
        <v>-6.8504385280903093E-2</v>
      </c>
      <c r="AS1544" s="95">
        <v>6</v>
      </c>
      <c r="AT1544" s="95">
        <v>6</v>
      </c>
      <c r="AU1544" s="95">
        <v>7</v>
      </c>
      <c r="AV1544" s="96">
        <v>5</v>
      </c>
      <c r="AW1544" s="3"/>
      <c r="AX1544" s="97">
        <v>0.28572302518121401</v>
      </c>
      <c r="AY1544" s="98">
        <v>0.99534095040598902</v>
      </c>
      <c r="AZ1544" s="98">
        <v>1.6209400348489</v>
      </c>
      <c r="BA1544" s="98">
        <v>1.45211375829786</v>
      </c>
      <c r="BB1544" s="89">
        <v>2.93827594513641E-2</v>
      </c>
      <c r="BC1544" s="99">
        <v>-24.990666574594801</v>
      </c>
      <c r="BD1544" s="86">
        <v>43881</v>
      </c>
      <c r="BE1544" s="86">
        <v>43913</v>
      </c>
      <c r="BF1544" s="95"/>
      <c r="BG1544" s="86"/>
      <c r="BH1544" s="3"/>
    </row>
    <row r="1545" spans="1:60" x14ac:dyDescent="0.25">
      <c r="A1545" s="3"/>
      <c r="B1545" s="81" t="s">
        <v>2393</v>
      </c>
      <c r="C1545" s="81" t="s">
        <v>6237</v>
      </c>
      <c r="D1545" s="81" t="s">
        <v>916</v>
      </c>
      <c r="E1545" s="82" t="s">
        <v>1196</v>
      </c>
      <c r="F1545" s="82" t="s">
        <v>1105</v>
      </c>
      <c r="G1545" s="83" t="s">
        <v>1122</v>
      </c>
      <c r="H1545" s="84" t="s">
        <v>1154</v>
      </c>
      <c r="I1545" s="85" t="s">
        <v>3480</v>
      </c>
      <c r="J1545" s="85" t="s">
        <v>6238</v>
      </c>
      <c r="K1545" s="3"/>
      <c r="L1545" s="86">
        <v>44029</v>
      </c>
      <c r="M1545" s="87">
        <v>1541.23379999958</v>
      </c>
      <c r="N1545" s="88">
        <v>1541.23379999958</v>
      </c>
      <c r="O1545" s="88">
        <v>1541.23379999958</v>
      </c>
      <c r="P1545" s="89">
        <f t="shared" si="24"/>
        <v>1</v>
      </c>
      <c r="Q1545" s="86">
        <v>44029</v>
      </c>
      <c r="R1545" s="90">
        <v>0</v>
      </c>
      <c r="S1545" s="90">
        <v>0</v>
      </c>
      <c r="T1545" s="3"/>
      <c r="U1545" s="91">
        <v>0</v>
      </c>
      <c r="V1545" s="92">
        <v>1.17277461013146</v>
      </c>
      <c r="W1545" s="91">
        <v>0</v>
      </c>
      <c r="X1545" s="92">
        <v>8.5096158727537806E-3</v>
      </c>
      <c r="Y1545" s="91">
        <v>0</v>
      </c>
      <c r="Z1545" s="92">
        <v>18.1501559088356</v>
      </c>
      <c r="AA1545" s="91">
        <v>0</v>
      </c>
      <c r="AB1545" s="92">
        <v>20.8980283607962</v>
      </c>
      <c r="AC1545" s="91">
        <v>0</v>
      </c>
      <c r="AD1545" s="92">
        <v>25.348195952392398</v>
      </c>
      <c r="AE1545" s="91">
        <v>0</v>
      </c>
      <c r="AF1545" s="93">
        <v>20.8394096946868</v>
      </c>
      <c r="AG1545" s="91">
        <v>0</v>
      </c>
      <c r="AH1545" s="92">
        <v>-0.90622995212470403</v>
      </c>
      <c r="AI1545" s="91">
        <v>0</v>
      </c>
      <c r="AJ1545" s="92">
        <v>14.483375679905301</v>
      </c>
      <c r="AK1545" s="91">
        <v>0.54123379999888099</v>
      </c>
      <c r="AL1545" s="91">
        <v>5.02368704255787E-2</v>
      </c>
      <c r="AM1545" s="92">
        <v>59.118346098635797</v>
      </c>
      <c r="AN1545" s="3"/>
      <c r="AO1545" s="94">
        <v>0</v>
      </c>
      <c r="AP1545" s="94">
        <v>0</v>
      </c>
      <c r="AQ1545" s="94">
        <v>0</v>
      </c>
      <c r="AR1545" s="94">
        <v>0</v>
      </c>
      <c r="AS1545" s="95">
        <v>0</v>
      </c>
      <c r="AT1545" s="95">
        <v>0</v>
      </c>
      <c r="AU1545" s="95">
        <v>7</v>
      </c>
      <c r="AV1545" s="96">
        <v>5</v>
      </c>
      <c r="AW1545" s="3"/>
      <c r="AX1545" s="97">
        <v>0</v>
      </c>
      <c r="AY1545" s="98">
        <v>-113.07365610974399</v>
      </c>
      <c r="AZ1545" s="98">
        <v>0.54787164163735702</v>
      </c>
      <c r="BA1545" s="98">
        <v>-15.957369743191499</v>
      </c>
      <c r="BB1545" s="89">
        <v>0</v>
      </c>
      <c r="BC1545" s="99">
        <v>0</v>
      </c>
      <c r="BD1545" s="86">
        <v>43664</v>
      </c>
      <c r="BE1545" s="86"/>
      <c r="BF1545" s="95"/>
      <c r="BG1545" s="86"/>
      <c r="BH1545" s="3"/>
    </row>
    <row r="1546" spans="1:60" x14ac:dyDescent="0.25">
      <c r="A1546" s="3"/>
      <c r="B1546" s="81" t="s">
        <v>411</v>
      </c>
      <c r="C1546" s="81" t="s">
        <v>6239</v>
      </c>
      <c r="D1546" s="81" t="s">
        <v>917</v>
      </c>
      <c r="E1546" s="82" t="s">
        <v>1161</v>
      </c>
      <c r="F1546" s="82" t="s">
        <v>1105</v>
      </c>
      <c r="G1546" s="83" t="s">
        <v>1123</v>
      </c>
      <c r="H1546" s="84" t="s">
        <v>1147</v>
      </c>
      <c r="I1546" s="85" t="s">
        <v>3480</v>
      </c>
      <c r="J1546" s="85" t="s">
        <v>6240</v>
      </c>
      <c r="K1546" s="3"/>
      <c r="L1546" s="86">
        <v>44029</v>
      </c>
      <c r="M1546" s="87">
        <v>2093.4721999988001</v>
      </c>
      <c r="N1546" s="88">
        <v>2093.4721999988001</v>
      </c>
      <c r="O1546" s="88">
        <v>2152.7135000005401</v>
      </c>
      <c r="P1546" s="89">
        <f t="shared" si="24"/>
        <v>0.97248063896950288</v>
      </c>
      <c r="Q1546" s="86">
        <v>43747</v>
      </c>
      <c r="R1546" s="90">
        <v>19355.069</v>
      </c>
      <c r="S1546" s="90">
        <v>19159.171209930399</v>
      </c>
      <c r="T1546" s="3"/>
      <c r="U1546" s="91">
        <v>-6.6973731809412103E-3</v>
      </c>
      <c r="V1546" s="92">
        <v>0.50303729203733405</v>
      </c>
      <c r="W1546" s="91">
        <v>2.60277892448357E-3</v>
      </c>
      <c r="X1546" s="92">
        <v>0.26878750832111098</v>
      </c>
      <c r="Y1546" s="91">
        <v>1.06183193183824E-2</v>
      </c>
      <c r="Z1546" s="92">
        <v>19.2119878406811</v>
      </c>
      <c r="AA1546" s="91">
        <v>2.6141038892092201E-2</v>
      </c>
      <c r="AB1546" s="92">
        <v>23.512132250005401</v>
      </c>
      <c r="AC1546" s="91">
        <v>0.12581540017534301</v>
      </c>
      <c r="AD1546" s="92">
        <v>37.929735969926703</v>
      </c>
      <c r="AE1546" s="91"/>
      <c r="AF1546" s="93"/>
      <c r="AG1546" s="91">
        <v>-1.11859568496584E-2</v>
      </c>
      <c r="AH1546" s="92">
        <v>-2.0248256370905402</v>
      </c>
      <c r="AI1546" s="91">
        <v>1.9177241632860401E-2</v>
      </c>
      <c r="AJ1546" s="92">
        <v>16.401099843205898</v>
      </c>
      <c r="AK1546" s="91">
        <v>0.16304011111060401</v>
      </c>
      <c r="AL1546" s="91">
        <v>5.89048471447313E-2</v>
      </c>
      <c r="AM1546" s="92">
        <v>44.508326669340001</v>
      </c>
      <c r="AN1546" s="3"/>
      <c r="AO1546" s="94">
        <v>2.7294955907564099E-2</v>
      </c>
      <c r="AP1546" s="94">
        <v>-5.55329850467388E-2</v>
      </c>
      <c r="AQ1546" s="94">
        <v>3.5417833458268398E-2</v>
      </c>
      <c r="AR1546" s="94">
        <v>-3.0456659767878601E-2</v>
      </c>
      <c r="AS1546" s="95">
        <v>7</v>
      </c>
      <c r="AT1546" s="95">
        <v>5</v>
      </c>
      <c r="AU1546" s="95">
        <v>7</v>
      </c>
      <c r="AV1546" s="96">
        <v>5</v>
      </c>
      <c r="AW1546" s="3"/>
      <c r="AX1546" s="97">
        <v>8.0383018154097999E-2</v>
      </c>
      <c r="AY1546" s="98">
        <v>8.0953611127597497E-2</v>
      </c>
      <c r="AZ1546" s="98">
        <v>0.64340125038233997</v>
      </c>
      <c r="BA1546" s="98">
        <v>0.100383633351271</v>
      </c>
      <c r="BB1546" s="89">
        <v>8.2044530024813905E-3</v>
      </c>
      <c r="BC1546" s="99">
        <v>-10.886000389728</v>
      </c>
      <c r="BD1546" s="86">
        <v>43747</v>
      </c>
      <c r="BE1546" s="86">
        <v>43783</v>
      </c>
      <c r="BF1546" s="95"/>
      <c r="BG1546" s="86"/>
      <c r="BH1546" s="3"/>
    </row>
    <row r="1547" spans="1:60" x14ac:dyDescent="0.25">
      <c r="A1547" s="3"/>
      <c r="B1547" s="81" t="s">
        <v>2394</v>
      </c>
      <c r="C1547" s="81" t="s">
        <v>6241</v>
      </c>
      <c r="D1547" s="81" t="s">
        <v>917</v>
      </c>
      <c r="E1547" s="82" t="s">
        <v>1192</v>
      </c>
      <c r="F1547" s="82" t="s">
        <v>1105</v>
      </c>
      <c r="G1547" s="83" t="s">
        <v>1123</v>
      </c>
      <c r="H1547" s="84" t="s">
        <v>1147</v>
      </c>
      <c r="I1547" s="85" t="s">
        <v>3480</v>
      </c>
      <c r="J1547" s="85" t="s">
        <v>6240</v>
      </c>
      <c r="K1547" s="3"/>
      <c r="L1547" s="86">
        <v>44029</v>
      </c>
      <c r="M1547" s="87">
        <v>1573.98069999926</v>
      </c>
      <c r="N1547" s="88">
        <v>1573.98069999926</v>
      </c>
      <c r="O1547" s="88">
        <v>1629.9384000003299</v>
      </c>
      <c r="P1547" s="89">
        <f t="shared" si="24"/>
        <v>0.96566882527520148</v>
      </c>
      <c r="Q1547" s="86">
        <v>43747</v>
      </c>
      <c r="R1547" s="90">
        <v>12225156.716</v>
      </c>
      <c r="S1547" s="90">
        <v>28052066.668593701</v>
      </c>
      <c r="T1547" s="3"/>
      <c r="U1547" s="91">
        <v>-6.7221251511000403E-3</v>
      </c>
      <c r="V1547" s="92">
        <v>0.50056209502145099</v>
      </c>
      <c r="W1547" s="91">
        <v>1.8535791496105999E-3</v>
      </c>
      <c r="X1547" s="92">
        <v>0.193867530833813</v>
      </c>
      <c r="Y1547" s="91">
        <v>6.0475448299257602E-3</v>
      </c>
      <c r="Z1547" s="92">
        <v>18.754910391842699</v>
      </c>
      <c r="AA1547" s="91">
        <v>1.6818342852275198E-2</v>
      </c>
      <c r="AB1547" s="92">
        <v>22.579862646031</v>
      </c>
      <c r="AC1547" s="91">
        <v>0.105465124182956</v>
      </c>
      <c r="AD1547" s="92">
        <v>35.894708370673499</v>
      </c>
      <c r="AE1547" s="91">
        <v>0.14503351264647801</v>
      </c>
      <c r="AF1547" s="93">
        <v>35.3427609593491</v>
      </c>
      <c r="AG1547" s="91">
        <v>-1.1604681986682399E-2</v>
      </c>
      <c r="AH1547" s="92">
        <v>-2.0666981507929401</v>
      </c>
      <c r="AI1547" s="91">
        <v>1.41383181780839E-2</v>
      </c>
      <c r="AJ1547" s="92">
        <v>15.897207497721</v>
      </c>
      <c r="AK1547" s="91">
        <v>0.57398069999937396</v>
      </c>
      <c r="AL1547" s="91">
        <v>5.21167460319703E-2</v>
      </c>
      <c r="AM1547" s="92">
        <v>60.892199266760102</v>
      </c>
      <c r="AN1547" s="3"/>
      <c r="AO1547" s="94">
        <v>2.72693282004184E-2</v>
      </c>
      <c r="AP1547" s="94">
        <v>-5.5556538990495001E-2</v>
      </c>
      <c r="AQ1547" s="94">
        <v>3.4618821877302301E-2</v>
      </c>
      <c r="AR1547" s="94">
        <v>-3.1182690584500999E-2</v>
      </c>
      <c r="AS1547" s="95">
        <v>7</v>
      </c>
      <c r="AT1547" s="95">
        <v>5</v>
      </c>
      <c r="AU1547" s="95">
        <v>7</v>
      </c>
      <c r="AV1547" s="96">
        <v>5</v>
      </c>
      <c r="AW1547" s="3"/>
      <c r="AX1547" s="97">
        <v>8.0357410721335301E-2</v>
      </c>
      <c r="AY1547" s="98">
        <v>-2.74737203710913E-2</v>
      </c>
      <c r="AZ1547" s="98">
        <v>0.61274587982097695</v>
      </c>
      <c r="BA1547" s="98">
        <v>-3.3986348071152903E-2</v>
      </c>
      <c r="BB1547" s="89">
        <v>8.2015498331111294E-3</v>
      </c>
      <c r="BC1547" s="99">
        <v>-10.966070865004401</v>
      </c>
      <c r="BD1547" s="86">
        <v>43747</v>
      </c>
      <c r="BE1547" s="86">
        <v>43783</v>
      </c>
      <c r="BF1547" s="95"/>
      <c r="BG1547" s="86"/>
      <c r="BH1547" s="3"/>
    </row>
    <row r="1548" spans="1:60" x14ac:dyDescent="0.25">
      <c r="A1548" s="3"/>
      <c r="B1548" s="81" t="s">
        <v>2395</v>
      </c>
      <c r="C1548" s="81" t="s">
        <v>6242</v>
      </c>
      <c r="D1548" s="81" t="s">
        <v>917</v>
      </c>
      <c r="E1548" s="82" t="s">
        <v>1170</v>
      </c>
      <c r="F1548" s="82" t="s">
        <v>1105</v>
      </c>
      <c r="G1548" s="83" t="s">
        <v>1123</v>
      </c>
      <c r="H1548" s="84" t="s">
        <v>1147</v>
      </c>
      <c r="I1548" s="85" t="s">
        <v>3480</v>
      </c>
      <c r="J1548" s="85" t="s">
        <v>6243</v>
      </c>
      <c r="K1548" s="3"/>
      <c r="L1548" s="86">
        <v>44029</v>
      </c>
      <c r="M1548" s="87">
        <v>2005.11070000008</v>
      </c>
      <c r="N1548" s="88">
        <v>2005.11070000008</v>
      </c>
      <c r="O1548" s="88">
        <v>2071.7575000002998</v>
      </c>
      <c r="P1548" s="89">
        <f t="shared" si="24"/>
        <v>0.96783079100705072</v>
      </c>
      <c r="Q1548" s="86">
        <v>43747</v>
      </c>
      <c r="R1548" s="90">
        <v>11111476.618000001</v>
      </c>
      <c r="S1548" s="90">
        <v>14824878.818656299</v>
      </c>
      <c r="T1548" s="3"/>
      <c r="U1548" s="91">
        <v>-6.7142410243832299E-3</v>
      </c>
      <c r="V1548" s="92">
        <v>0.50135050769313205</v>
      </c>
      <c r="W1548" s="91">
        <v>2.0917322599416401E-3</v>
      </c>
      <c r="X1548" s="92">
        <v>0.217682841866917</v>
      </c>
      <c r="Y1548" s="91">
        <v>7.4994014375988601E-3</v>
      </c>
      <c r="Z1548" s="92">
        <v>18.9000960525882</v>
      </c>
      <c r="AA1548" s="91">
        <v>1.9775171569563099E-2</v>
      </c>
      <c r="AB1548" s="92">
        <v>22.875545517745199</v>
      </c>
      <c r="AC1548" s="91">
        <v>0.111899675253953</v>
      </c>
      <c r="AD1548" s="92">
        <v>36.538163477787698</v>
      </c>
      <c r="AE1548" s="91">
        <v>0.155043233675387</v>
      </c>
      <c r="AF1548" s="93">
        <v>36.343733062211001</v>
      </c>
      <c r="AG1548" s="91">
        <v>-1.14715231020455E-2</v>
      </c>
      <c r="AH1548" s="92">
        <v>-2.0533822623292499</v>
      </c>
      <c r="AI1548" s="91">
        <v>1.5738724479888298E-2</v>
      </c>
      <c r="AJ1548" s="92">
        <v>16.0572481279087</v>
      </c>
      <c r="AK1548" s="91">
        <v>0.618042559028254</v>
      </c>
      <c r="AL1548" s="91">
        <v>5.5375172691128703E-2</v>
      </c>
      <c r="AM1548" s="92">
        <v>65.298385169589906</v>
      </c>
      <c r="AN1548" s="3"/>
      <c r="AO1548" s="94">
        <v>2.72775129342335E-2</v>
      </c>
      <c r="AP1548" s="94">
        <v>-5.5549032040289603E-2</v>
      </c>
      <c r="AQ1548" s="94">
        <v>3.4872976420956499E-2</v>
      </c>
      <c r="AR1548" s="94">
        <v>-3.0951730538618001E-2</v>
      </c>
      <c r="AS1548" s="95">
        <v>7</v>
      </c>
      <c r="AT1548" s="95">
        <v>5</v>
      </c>
      <c r="AU1548" s="95">
        <v>7</v>
      </c>
      <c r="AV1548" s="96">
        <v>5</v>
      </c>
      <c r="AW1548" s="3"/>
      <c r="AX1548" s="97">
        <v>8.0365421746973906E-2</v>
      </c>
      <c r="AY1548" s="98">
        <v>6.92486841244033E-3</v>
      </c>
      <c r="AZ1548" s="98">
        <v>0.62246976854476099</v>
      </c>
      <c r="BA1548" s="98">
        <v>8.5729403949130808E-3</v>
      </c>
      <c r="BB1548" s="89">
        <v>8.2024592756715694E-3</v>
      </c>
      <c r="BC1548" s="99">
        <v>-10.9405951227091</v>
      </c>
      <c r="BD1548" s="86">
        <v>43747</v>
      </c>
      <c r="BE1548" s="86">
        <v>43783</v>
      </c>
      <c r="BF1548" s="95"/>
      <c r="BG1548" s="86"/>
      <c r="BH1548" s="3"/>
    </row>
    <row r="1549" spans="1:60" x14ac:dyDescent="0.25">
      <c r="A1549" s="3"/>
      <c r="B1549" s="81" t="s">
        <v>2396</v>
      </c>
      <c r="C1549" s="81" t="s">
        <v>6244</v>
      </c>
      <c r="D1549" s="81" t="s">
        <v>917</v>
      </c>
      <c r="E1549" s="82" t="s">
        <v>1226</v>
      </c>
      <c r="F1549" s="82" t="s">
        <v>1105</v>
      </c>
      <c r="G1549" s="83" t="s">
        <v>1123</v>
      </c>
      <c r="H1549" s="84" t="s">
        <v>1147</v>
      </c>
      <c r="I1549" s="85" t="s">
        <v>3480</v>
      </c>
      <c r="J1549" s="85" t="s">
        <v>6245</v>
      </c>
      <c r="K1549" s="3"/>
      <c r="L1549" s="86">
        <v>44029</v>
      </c>
      <c r="M1549" s="87">
        <v>1000</v>
      </c>
      <c r="N1549" s="88">
        <v>1000</v>
      </c>
      <c r="O1549" s="88">
        <v>1000</v>
      </c>
      <c r="P1549" s="89">
        <f t="shared" si="24"/>
        <v>1</v>
      </c>
      <c r="Q1549" s="86">
        <v>44029</v>
      </c>
      <c r="R1549" s="90">
        <v>0</v>
      </c>
      <c r="S1549" s="90">
        <v>0</v>
      </c>
      <c r="T1549" s="3"/>
      <c r="U1549" s="91">
        <v>0</v>
      </c>
      <c r="V1549" s="92">
        <v>1.17277461013146</v>
      </c>
      <c r="W1549" s="91">
        <v>0</v>
      </c>
      <c r="X1549" s="92">
        <v>8.5096158727537806E-3</v>
      </c>
      <c r="Y1549" s="91">
        <v>0</v>
      </c>
      <c r="Z1549" s="92">
        <v>18.1501559088356</v>
      </c>
      <c r="AA1549" s="91">
        <v>0</v>
      </c>
      <c r="AB1549" s="92">
        <v>20.8980283607962</v>
      </c>
      <c r="AC1549" s="91">
        <v>0</v>
      </c>
      <c r="AD1549" s="92">
        <v>25.348195952392398</v>
      </c>
      <c r="AE1549" s="91">
        <v>0</v>
      </c>
      <c r="AF1549" s="93">
        <v>20.8394096946868</v>
      </c>
      <c r="AG1549" s="91">
        <v>0</v>
      </c>
      <c r="AH1549" s="92">
        <v>-0.90622995212470403</v>
      </c>
      <c r="AI1549" s="91">
        <v>0</v>
      </c>
      <c r="AJ1549" s="92">
        <v>14.483375679905301</v>
      </c>
      <c r="AK1549" s="91">
        <v>0</v>
      </c>
      <c r="AL1549" s="91">
        <v>0</v>
      </c>
      <c r="AM1549" s="92">
        <v>3.4941292668008801</v>
      </c>
      <c r="AN1549" s="3"/>
      <c r="AO1549" s="94">
        <v>0</v>
      </c>
      <c r="AP1549" s="94">
        <v>0</v>
      </c>
      <c r="AQ1549" s="94">
        <v>0</v>
      </c>
      <c r="AR1549" s="94">
        <v>0</v>
      </c>
      <c r="AS1549" s="95">
        <v>0</v>
      </c>
      <c r="AT1549" s="95">
        <v>0</v>
      </c>
      <c r="AU1549" s="95">
        <v>7</v>
      </c>
      <c r="AV1549" s="96">
        <v>5</v>
      </c>
      <c r="AW1549" s="3"/>
      <c r="AX1549" s="97">
        <v>0</v>
      </c>
      <c r="AY1549" s="98">
        <v>-113.07365610974399</v>
      </c>
      <c r="AZ1549" s="98">
        <v>0.54787164163735702</v>
      </c>
      <c r="BA1549" s="98">
        <v>-15.957369743191499</v>
      </c>
      <c r="BB1549" s="89">
        <v>0</v>
      </c>
      <c r="BC1549" s="99">
        <v>0</v>
      </c>
      <c r="BD1549" s="86">
        <v>43664</v>
      </c>
      <c r="BE1549" s="86"/>
      <c r="BF1549" s="95"/>
      <c r="BG1549" s="86"/>
      <c r="BH1549" s="3"/>
    </row>
    <row r="1550" spans="1:60" x14ac:dyDescent="0.25">
      <c r="A1550" s="3"/>
      <c r="B1550" s="81" t="s">
        <v>412</v>
      </c>
      <c r="C1550" s="81" t="s">
        <v>6246</v>
      </c>
      <c r="D1550" s="81" t="s">
        <v>917</v>
      </c>
      <c r="E1550" s="82" t="s">
        <v>1193</v>
      </c>
      <c r="F1550" s="82" t="s">
        <v>1105</v>
      </c>
      <c r="G1550" s="83" t="s">
        <v>1123</v>
      </c>
      <c r="H1550" s="84" t="s">
        <v>1147</v>
      </c>
      <c r="I1550" s="85" t="s">
        <v>3480</v>
      </c>
      <c r="J1550" s="85" t="s">
        <v>6247</v>
      </c>
      <c r="K1550" s="3"/>
      <c r="L1550" s="86">
        <v>44029</v>
      </c>
      <c r="M1550" s="87">
        <v>1348.9273000005601</v>
      </c>
      <c r="N1550" s="88">
        <v>1348.9273000005601</v>
      </c>
      <c r="O1550" s="88">
        <v>1385.1919999998099</v>
      </c>
      <c r="P1550" s="89">
        <f t="shared" si="24"/>
        <v>0.97381973040614234</v>
      </c>
      <c r="Q1550" s="86">
        <v>43747</v>
      </c>
      <c r="R1550" s="90">
        <v>191774612.81600001</v>
      </c>
      <c r="S1550" s="90">
        <v>121653634.951875</v>
      </c>
      <c r="T1550" s="3"/>
      <c r="U1550" s="91">
        <v>-6.6924847260452199E-3</v>
      </c>
      <c r="V1550" s="92">
        <v>0.50352613752693298</v>
      </c>
      <c r="W1550" s="91">
        <v>2.7491228083818E-3</v>
      </c>
      <c r="X1550" s="92">
        <v>0.28342189671093398</v>
      </c>
      <c r="Y1550" s="91">
        <v>1.1515399972267901E-2</v>
      </c>
      <c r="Z1550" s="92">
        <v>19.301695906062399</v>
      </c>
      <c r="AA1550" s="91">
        <v>2.79764895440167E-2</v>
      </c>
      <c r="AB1550" s="92">
        <v>23.695677315205099</v>
      </c>
      <c r="AC1550" s="91">
        <v>0.12984465850968299</v>
      </c>
      <c r="AD1550" s="92">
        <v>38.332661803346099</v>
      </c>
      <c r="AE1550" s="91">
        <v>0.183111709393561</v>
      </c>
      <c r="AF1550" s="93">
        <v>39.150580634072</v>
      </c>
      <c r="AG1550" s="91">
        <v>-1.1104088846877899E-2</v>
      </c>
      <c r="AH1550" s="92">
        <v>-2.0166388368124899</v>
      </c>
      <c r="AI1550" s="91">
        <v>2.0166581232842901E-2</v>
      </c>
      <c r="AJ1550" s="92">
        <v>16.500033803196899</v>
      </c>
      <c r="AK1550" s="91"/>
      <c r="AL1550" s="91"/>
      <c r="AM1550" s="92"/>
      <c r="AN1550" s="3"/>
      <c r="AO1550" s="94">
        <v>2.7300034220388601E-2</v>
      </c>
      <c r="AP1550" s="94">
        <v>-5.5528347364088397E-2</v>
      </c>
      <c r="AQ1550" s="94">
        <v>3.5574482002630199E-2</v>
      </c>
      <c r="AR1550" s="94">
        <v>-3.0314394100969401E-2</v>
      </c>
      <c r="AS1550" s="95">
        <v>7</v>
      </c>
      <c r="AT1550" s="95">
        <v>5</v>
      </c>
      <c r="AU1550" s="95">
        <v>7</v>
      </c>
      <c r="AV1550" s="96">
        <v>5</v>
      </c>
      <c r="AW1550" s="3"/>
      <c r="AX1550" s="97">
        <v>8.0388136513647596E-2</v>
      </c>
      <c r="AY1550" s="98">
        <v>0.102290794937858</v>
      </c>
      <c r="AZ1550" s="98">
        <v>0.64943521303121099</v>
      </c>
      <c r="BA1550" s="98">
        <v>0.12690139400388001</v>
      </c>
      <c r="BB1550" s="89">
        <v>8.2050326324406304E-3</v>
      </c>
      <c r="BC1550" s="99">
        <v>-10.870298124747899</v>
      </c>
      <c r="BD1550" s="86">
        <v>43747</v>
      </c>
      <c r="BE1550" s="86">
        <v>43783</v>
      </c>
      <c r="BF1550" s="95"/>
      <c r="BG1550" s="86"/>
      <c r="BH1550" s="3"/>
    </row>
    <row r="1551" spans="1:60" x14ac:dyDescent="0.25">
      <c r="A1551" s="3"/>
      <c r="B1551" s="81" t="s">
        <v>2397</v>
      </c>
      <c r="C1551" s="81" t="s">
        <v>6248</v>
      </c>
      <c r="D1551" s="81" t="s">
        <v>917</v>
      </c>
      <c r="E1551" s="82" t="s">
        <v>1194</v>
      </c>
      <c r="F1551" s="82" t="s">
        <v>1105</v>
      </c>
      <c r="G1551" s="83" t="s">
        <v>1123</v>
      </c>
      <c r="H1551" s="84" t="s">
        <v>1147</v>
      </c>
      <c r="I1551" s="85" t="s">
        <v>3480</v>
      </c>
      <c r="J1551" s="85" t="s">
        <v>6249</v>
      </c>
      <c r="K1551" s="3"/>
      <c r="L1551" s="86">
        <v>44029</v>
      </c>
      <c r="M1551" s="87">
        <v>1589.2321000006</v>
      </c>
      <c r="N1551" s="88">
        <v>1589.2321000006</v>
      </c>
      <c r="O1551" s="88">
        <v>1644.46340000071</v>
      </c>
      <c r="P1551" s="89">
        <f t="shared" si="24"/>
        <v>0.96641378579779513</v>
      </c>
      <c r="Q1551" s="86">
        <v>43747</v>
      </c>
      <c r="R1551" s="90">
        <v>15591090.24</v>
      </c>
      <c r="S1551" s="90">
        <v>16040957.3203281</v>
      </c>
      <c r="T1551" s="3"/>
      <c r="U1551" s="91">
        <v>-6.7193838922321404E-3</v>
      </c>
      <c r="V1551" s="92">
        <v>0.50083622090824098</v>
      </c>
      <c r="W1551" s="91">
        <v>1.93567894530133E-3</v>
      </c>
      <c r="X1551" s="92">
        <v>0.20207751040288699</v>
      </c>
      <c r="Y1551" s="91">
        <v>6.5479396453156404E-3</v>
      </c>
      <c r="Z1551" s="92">
        <v>18.804949873359899</v>
      </c>
      <c r="AA1551" s="91">
        <v>1.7836956983956001E-2</v>
      </c>
      <c r="AB1551" s="92">
        <v>22.681724059191801</v>
      </c>
      <c r="AC1551" s="91">
        <v>0.1076797414881</v>
      </c>
      <c r="AD1551" s="92">
        <v>36.116170101217001</v>
      </c>
      <c r="AE1551" s="91">
        <v>0.14847530192128</v>
      </c>
      <c r="AF1551" s="93">
        <v>35.6869398868294</v>
      </c>
      <c r="AG1551" s="91">
        <v>-1.1558720261746201E-2</v>
      </c>
      <c r="AH1551" s="92">
        <v>-2.06210197829932</v>
      </c>
      <c r="AI1551" s="91">
        <v>1.4689912888570701E-2</v>
      </c>
      <c r="AJ1551" s="92">
        <v>15.9523669687624</v>
      </c>
      <c r="AK1551" s="91">
        <v>0.58923210000095405</v>
      </c>
      <c r="AL1551" s="91">
        <v>5.3253669324476498E-2</v>
      </c>
      <c r="AM1551" s="92">
        <v>62.417339266918098</v>
      </c>
      <c r="AN1551" s="3"/>
      <c r="AO1551" s="94">
        <v>2.7272134982922601E-2</v>
      </c>
      <c r="AP1551" s="94">
        <v>-5.5553964573846301E-2</v>
      </c>
      <c r="AQ1551" s="94">
        <v>3.47064286761452E-2</v>
      </c>
      <c r="AR1551" s="94">
        <v>-3.11030946668325E-2</v>
      </c>
      <c r="AS1551" s="95">
        <v>7</v>
      </c>
      <c r="AT1551" s="95">
        <v>5</v>
      </c>
      <c r="AU1551" s="95">
        <v>7</v>
      </c>
      <c r="AV1551" s="96">
        <v>5</v>
      </c>
      <c r="AW1551" s="3"/>
      <c r="AX1551" s="97">
        <v>8.0360169363848405E-2</v>
      </c>
      <c r="AY1551" s="98">
        <v>-1.5624647630815501E-2</v>
      </c>
      <c r="AZ1551" s="98">
        <v>0.61609519733974605</v>
      </c>
      <c r="BA1551" s="98">
        <v>-1.9333544777055098E-2</v>
      </c>
      <c r="BB1551" s="89">
        <v>8.2018629194135408E-3</v>
      </c>
      <c r="BC1551" s="99">
        <v>-10.957288559904599</v>
      </c>
      <c r="BD1551" s="86">
        <v>43747</v>
      </c>
      <c r="BE1551" s="86">
        <v>43783</v>
      </c>
      <c r="BF1551" s="95"/>
      <c r="BG1551" s="86"/>
      <c r="BH1551" s="3"/>
    </row>
    <row r="1552" spans="1:60" x14ac:dyDescent="0.25">
      <c r="A1552" s="3"/>
      <c r="B1552" s="81" t="s">
        <v>2398</v>
      </c>
      <c r="C1552" s="81" t="s">
        <v>6250</v>
      </c>
      <c r="D1552" s="81" t="s">
        <v>917</v>
      </c>
      <c r="E1552" s="82" t="s">
        <v>1195</v>
      </c>
      <c r="F1552" s="82" t="s">
        <v>1105</v>
      </c>
      <c r="G1552" s="83" t="s">
        <v>1123</v>
      </c>
      <c r="H1552" s="84" t="s">
        <v>1147</v>
      </c>
      <c r="I1552" s="85" t="s">
        <v>3480</v>
      </c>
      <c r="J1552" s="85" t="s">
        <v>6251</v>
      </c>
      <c r="K1552" s="3"/>
      <c r="L1552" s="86">
        <v>44029</v>
      </c>
      <c r="M1552" s="87">
        <v>1992.39540000074</v>
      </c>
      <c r="N1552" s="88">
        <v>1992.39540000074</v>
      </c>
      <c r="O1552" s="88">
        <v>2071.19900000095</v>
      </c>
      <c r="P1552" s="89">
        <f t="shared" si="24"/>
        <v>0.96195266606435503</v>
      </c>
      <c r="Q1552" s="86">
        <v>43747</v>
      </c>
      <c r="R1552" s="90">
        <v>133115624.007</v>
      </c>
      <c r="S1552" s="90">
        <v>219452934.20625001</v>
      </c>
      <c r="T1552" s="3"/>
      <c r="U1552" s="91">
        <v>-6.73570743492746E-3</v>
      </c>
      <c r="V1552" s="92">
        <v>0.49920386663870903</v>
      </c>
      <c r="W1552" s="91">
        <v>1.44305845242343E-3</v>
      </c>
      <c r="X1552" s="92">
        <v>0.152815461115097</v>
      </c>
      <c r="Y1552" s="91">
        <v>3.5491491144057398E-3</v>
      </c>
      <c r="Z1552" s="92">
        <v>18.505070820276199</v>
      </c>
      <c r="AA1552" s="91">
        <v>1.1740410292986799E-2</v>
      </c>
      <c r="AB1552" s="92">
        <v>22.0720693900948</v>
      </c>
      <c r="AC1552" s="91">
        <v>9.4458333336660899E-2</v>
      </c>
      <c r="AD1552" s="92">
        <v>34.794029286073098</v>
      </c>
      <c r="AE1552" s="91">
        <v>0.12797852918083699</v>
      </c>
      <c r="AF1552" s="93">
        <v>33.637262612755897</v>
      </c>
      <c r="AG1552" s="91">
        <v>-1.1834210355118601E-2</v>
      </c>
      <c r="AH1552" s="92">
        <v>-2.0896509876365599</v>
      </c>
      <c r="AI1552" s="91">
        <v>1.1384959974748201E-2</v>
      </c>
      <c r="AJ1552" s="92">
        <v>15.6218716773874</v>
      </c>
      <c r="AK1552" s="91">
        <v>0.51148592366720502</v>
      </c>
      <c r="AL1552" s="91">
        <v>4.7353431580631898E-2</v>
      </c>
      <c r="AM1552" s="92">
        <v>54.642721633543303</v>
      </c>
      <c r="AN1552" s="3"/>
      <c r="AO1552" s="94">
        <v>2.72552469250513E-2</v>
      </c>
      <c r="AP1552" s="94">
        <v>-5.5569484221487102E-2</v>
      </c>
      <c r="AQ1552" s="94">
        <v>3.4180740220108398E-2</v>
      </c>
      <c r="AR1552" s="94">
        <v>-3.1580762944940902E-2</v>
      </c>
      <c r="AS1552" s="95">
        <v>6</v>
      </c>
      <c r="AT1552" s="95">
        <v>6</v>
      </c>
      <c r="AU1552" s="95">
        <v>7</v>
      </c>
      <c r="AV1552" s="96">
        <v>5</v>
      </c>
      <c r="AW1552" s="3"/>
      <c r="AX1552" s="97">
        <v>8.0343932322721204E-2</v>
      </c>
      <c r="AY1552" s="98">
        <v>-8.6581070459487805E-2</v>
      </c>
      <c r="AZ1552" s="98">
        <v>0.596041290762514</v>
      </c>
      <c r="BA1552" s="98">
        <v>-0.106963976288171</v>
      </c>
      <c r="BB1552" s="89">
        <v>8.2000167604110198E-3</v>
      </c>
      <c r="BC1552" s="99">
        <v>-11.0099657251703</v>
      </c>
      <c r="BD1552" s="86">
        <v>43747</v>
      </c>
      <c r="BE1552" s="86">
        <v>43783</v>
      </c>
      <c r="BF1552" s="95"/>
      <c r="BG1552" s="86"/>
      <c r="BH1552" s="3"/>
    </row>
    <row r="1553" spans="1:60" x14ac:dyDescent="0.25">
      <c r="A1553" s="3"/>
      <c r="B1553" s="81" t="s">
        <v>2399</v>
      </c>
      <c r="C1553" s="81" t="s">
        <v>6252</v>
      </c>
      <c r="D1553" s="81" t="s">
        <v>917</v>
      </c>
      <c r="E1553" s="82" t="s">
        <v>1196</v>
      </c>
      <c r="F1553" s="82" t="s">
        <v>1105</v>
      </c>
      <c r="G1553" s="83" t="s">
        <v>1123</v>
      </c>
      <c r="H1553" s="84" t="s">
        <v>1147</v>
      </c>
      <c r="I1553" s="85" t="s">
        <v>3480</v>
      </c>
      <c r="J1553" s="85" t="s">
        <v>6253</v>
      </c>
      <c r="K1553" s="3"/>
      <c r="L1553" s="86">
        <v>44029</v>
      </c>
      <c r="M1553" s="87">
        <v>1493.14039999992</v>
      </c>
      <c r="N1553" s="88">
        <v>1493.14039999992</v>
      </c>
      <c r="O1553" s="88">
        <v>1551</v>
      </c>
      <c r="P1553" s="89">
        <f t="shared" si="24"/>
        <v>0.96269529335907156</v>
      </c>
      <c r="Q1553" s="86">
        <v>43747</v>
      </c>
      <c r="R1553" s="90">
        <v>1891583.577</v>
      </c>
      <c r="S1553" s="90">
        <v>3060427.4372773399</v>
      </c>
      <c r="T1553" s="3"/>
      <c r="U1553" s="91">
        <v>-6.73295895649062E-3</v>
      </c>
      <c r="V1553" s="92">
        <v>0.499478714482393</v>
      </c>
      <c r="W1553" s="91">
        <v>1.5251532240654301E-3</v>
      </c>
      <c r="X1553" s="92">
        <v>0.16102493827929701</v>
      </c>
      <c r="Y1553" s="91">
        <v>4.0483619341102903E-3</v>
      </c>
      <c r="Z1553" s="92">
        <v>18.554992102261199</v>
      </c>
      <c r="AA1553" s="91">
        <v>1.27545561372244E-2</v>
      </c>
      <c r="AB1553" s="92">
        <v>22.173483974533202</v>
      </c>
      <c r="AC1553" s="91">
        <v>9.6651524554617896E-2</v>
      </c>
      <c r="AD1553" s="92">
        <v>35.013348407868797</v>
      </c>
      <c r="AE1553" s="91">
        <v>0.13136967343059999</v>
      </c>
      <c r="AF1553" s="93">
        <v>33.976377037761303</v>
      </c>
      <c r="AG1553" s="91">
        <v>-1.17882640734024E-2</v>
      </c>
      <c r="AH1553" s="92">
        <v>-2.0850563594649398</v>
      </c>
      <c r="AI1553" s="91">
        <v>1.1935102904317299E-2</v>
      </c>
      <c r="AJ1553" s="92">
        <v>15.6768859703443</v>
      </c>
      <c r="AK1553" s="91">
        <v>0.49314039999968401</v>
      </c>
      <c r="AL1553" s="91">
        <v>4.5921938146420899E-2</v>
      </c>
      <c r="AM1553" s="92">
        <v>52.808169266791097</v>
      </c>
      <c r="AN1553" s="3"/>
      <c r="AO1553" s="94">
        <v>2.7258010557488901E-2</v>
      </c>
      <c r="AP1553" s="94">
        <v>-5.55668864572363E-2</v>
      </c>
      <c r="AQ1553" s="94">
        <v>3.42683056933311E-2</v>
      </c>
      <c r="AR1553" s="94">
        <v>-3.1501175738412698E-2</v>
      </c>
      <c r="AS1553" s="95">
        <v>6</v>
      </c>
      <c r="AT1553" s="95">
        <v>6</v>
      </c>
      <c r="AU1553" s="95">
        <v>7</v>
      </c>
      <c r="AV1553" s="96">
        <v>5</v>
      </c>
      <c r="AW1553" s="3"/>
      <c r="AX1553" s="97">
        <v>8.0346569177490904E-2</v>
      </c>
      <c r="AY1553" s="98">
        <v>-7.4772709193098294E-2</v>
      </c>
      <c r="AZ1553" s="98">
        <v>0.59937815597822897</v>
      </c>
      <c r="BA1553" s="98">
        <v>-9.2400080812240007E-2</v>
      </c>
      <c r="BB1553" s="89">
        <v>8.2003172002168903E-3</v>
      </c>
      <c r="BC1553" s="99">
        <v>-11.001147646733401</v>
      </c>
      <c r="BD1553" s="86">
        <v>43747</v>
      </c>
      <c r="BE1553" s="86">
        <v>43783</v>
      </c>
      <c r="BF1553" s="95"/>
      <c r="BG1553" s="86"/>
      <c r="BH1553" s="3"/>
    </row>
    <row r="1554" spans="1:60" x14ac:dyDescent="0.25">
      <c r="A1554" s="3"/>
      <c r="B1554" s="81" t="s">
        <v>2400</v>
      </c>
      <c r="C1554" s="81" t="s">
        <v>6254</v>
      </c>
      <c r="D1554" s="81" t="s">
        <v>918</v>
      </c>
      <c r="E1554" s="82" t="s">
        <v>1161</v>
      </c>
      <c r="F1554" s="82" t="s">
        <v>1116</v>
      </c>
      <c r="G1554" s="83" t="s">
        <v>1119</v>
      </c>
      <c r="H1554" s="84" t="s">
        <v>1158</v>
      </c>
      <c r="I1554" s="85" t="s">
        <v>3651</v>
      </c>
      <c r="J1554" s="85" t="s">
        <v>6255</v>
      </c>
      <c r="K1554" s="3"/>
      <c r="L1554" s="86">
        <v>44028</v>
      </c>
      <c r="M1554" s="87"/>
      <c r="N1554" s="88"/>
      <c r="O1554" s="88">
        <v>889444.873071671</v>
      </c>
      <c r="P1554" s="89">
        <f t="shared" si="24"/>
        <v>0</v>
      </c>
      <c r="Q1554" s="86">
        <v>43896</v>
      </c>
      <c r="R1554" s="90"/>
      <c r="S1554" s="90">
        <v>340400.257527832</v>
      </c>
      <c r="T1554" s="3"/>
      <c r="U1554" s="91"/>
      <c r="V1554" s="92"/>
      <c r="W1554" s="91">
        <v>1.30714204187825E-2</v>
      </c>
      <c r="X1554" s="92"/>
      <c r="Y1554" s="91">
        <v>-8.6080518771341305E-2</v>
      </c>
      <c r="Z1554" s="92"/>
      <c r="AA1554" s="91">
        <v>6.64815262898628E-2</v>
      </c>
      <c r="AB1554" s="92"/>
      <c r="AC1554" s="91">
        <v>0.206140749458573</v>
      </c>
      <c r="AD1554" s="92"/>
      <c r="AE1554" s="91">
        <v>0.16498428935301501</v>
      </c>
      <c r="AF1554" s="93"/>
      <c r="AG1554" s="91">
        <v>-2.8332587473414599E-2</v>
      </c>
      <c r="AH1554" s="92"/>
      <c r="AI1554" s="91">
        <v>-4.3446137146020199E-2</v>
      </c>
      <c r="AJ1554" s="92"/>
      <c r="AK1554" s="91">
        <v>0.64620046829571998</v>
      </c>
      <c r="AL1554" s="91">
        <v>6.6467350874518202E-2</v>
      </c>
      <c r="AM1554" s="92"/>
      <c r="AN1554" s="3"/>
      <c r="AO1554" s="94">
        <v>3.6019574476085801E-2</v>
      </c>
      <c r="AP1554" s="94">
        <v>-4.7489644782253898E-2</v>
      </c>
      <c r="AQ1554" s="94">
        <v>0.135533700811793</v>
      </c>
      <c r="AR1554" s="94">
        <v>-0.15724794488051</v>
      </c>
      <c r="AS1554" s="95">
        <v>9</v>
      </c>
      <c r="AT1554" s="95">
        <v>3</v>
      </c>
      <c r="AU1554" s="95">
        <v>6</v>
      </c>
      <c r="AV1554" s="96">
        <v>6</v>
      </c>
      <c r="AW1554" s="3"/>
      <c r="AX1554" s="97">
        <v>0.163868717474106</v>
      </c>
      <c r="AY1554" s="98">
        <v>0.25099581723497999</v>
      </c>
      <c r="AZ1554" s="98">
        <v>0.62456824524269905</v>
      </c>
      <c r="BA1554" s="98">
        <v>0.35717418693047898</v>
      </c>
      <c r="BB1554" s="89">
        <v>1.6886387067333999E-2</v>
      </c>
      <c r="BC1554" s="99">
        <v>-23.524174948979599</v>
      </c>
      <c r="BD1554" s="86">
        <v>43896</v>
      </c>
      <c r="BE1554" s="86">
        <v>43915</v>
      </c>
      <c r="BF1554" s="95"/>
      <c r="BG1554" s="86"/>
      <c r="BH1554" s="3"/>
    </row>
    <row r="1555" spans="1:60" x14ac:dyDescent="0.25">
      <c r="A1555" s="3"/>
      <c r="B1555" s="81" t="s">
        <v>413</v>
      </c>
      <c r="C1555" s="81" t="s">
        <v>6256</v>
      </c>
      <c r="D1555" s="81" t="s">
        <v>918</v>
      </c>
      <c r="E1555" s="82" t="s">
        <v>1249</v>
      </c>
      <c r="F1555" s="82" t="s">
        <v>1116</v>
      </c>
      <c r="G1555" s="83" t="s">
        <v>1119</v>
      </c>
      <c r="H1555" s="84" t="s">
        <v>1158</v>
      </c>
      <c r="I1555" s="85" t="s">
        <v>3651</v>
      </c>
      <c r="J1555" s="85" t="s">
        <v>1096</v>
      </c>
      <c r="K1555" s="3"/>
      <c r="L1555" s="86">
        <v>44028</v>
      </c>
      <c r="M1555" s="87"/>
      <c r="N1555" s="88"/>
      <c r="O1555" s="88">
        <v>953652.80958366406</v>
      </c>
      <c r="P1555" s="89">
        <f t="shared" si="24"/>
        <v>0</v>
      </c>
      <c r="Q1555" s="86">
        <v>43896</v>
      </c>
      <c r="R1555" s="90"/>
      <c r="S1555" s="90">
        <v>48614.208391296401</v>
      </c>
      <c r="T1555" s="3"/>
      <c r="U1555" s="91"/>
      <c r="V1555" s="92"/>
      <c r="W1555" s="91">
        <v>1.3405500365479399E-2</v>
      </c>
      <c r="X1555" s="92"/>
      <c r="Y1555" s="91">
        <v>-8.4189574069605394E-2</v>
      </c>
      <c r="Z1555" s="92"/>
      <c r="AA1555" s="91">
        <v>7.0940995605269605E-2</v>
      </c>
      <c r="AB1555" s="92"/>
      <c r="AC1555" s="91">
        <v>0.21626525654399301</v>
      </c>
      <c r="AD1555" s="92"/>
      <c r="AE1555" s="91">
        <v>0.18025810317514701</v>
      </c>
      <c r="AF1555" s="93"/>
      <c r="AG1555" s="91">
        <v>-2.8155845175206199E-2</v>
      </c>
      <c r="AH1555" s="92"/>
      <c r="AI1555" s="91">
        <v>-4.12805458118237E-2</v>
      </c>
      <c r="AJ1555" s="92"/>
      <c r="AK1555" s="91">
        <v>0.76769956312957199</v>
      </c>
      <c r="AL1555" s="91">
        <v>7.6316568925903994E-2</v>
      </c>
      <c r="AM1555" s="92"/>
      <c r="AN1555" s="3"/>
      <c r="AO1555" s="94">
        <v>3.6031612253282198E-2</v>
      </c>
      <c r="AP1555" s="94">
        <v>-4.7478670077907702E-2</v>
      </c>
      <c r="AQ1555" s="94">
        <v>0.13592440491454899</v>
      </c>
      <c r="AR1555" s="94">
        <v>-0.156947610789794</v>
      </c>
      <c r="AS1555" s="95">
        <v>9</v>
      </c>
      <c r="AT1555" s="95">
        <v>3</v>
      </c>
      <c r="AU1555" s="95">
        <v>6</v>
      </c>
      <c r="AV1555" s="96">
        <v>6</v>
      </c>
      <c r="AW1555" s="3"/>
      <c r="AX1555" s="97">
        <v>0.163857427609328</v>
      </c>
      <c r="AY1555" s="98">
        <v>0.27614281563410298</v>
      </c>
      <c r="AZ1555" s="98">
        <v>0.63769129323645801</v>
      </c>
      <c r="BA1555" s="98">
        <v>0.393353156331614</v>
      </c>
      <c r="BB1555" s="89">
        <v>1.6885486393657601E-2</v>
      </c>
      <c r="BC1555" s="99">
        <v>-23.507526066765401</v>
      </c>
      <c r="BD1555" s="86">
        <v>43896</v>
      </c>
      <c r="BE1555" s="86">
        <v>43915</v>
      </c>
      <c r="BF1555" s="95"/>
      <c r="BG1555" s="86"/>
      <c r="BH1555" s="3"/>
    </row>
    <row r="1556" spans="1:60" x14ac:dyDescent="0.25">
      <c r="A1556" s="3"/>
      <c r="B1556" s="81" t="s">
        <v>8780</v>
      </c>
      <c r="C1556" s="81" t="s">
        <v>8802</v>
      </c>
      <c r="D1556" s="81" t="s">
        <v>918</v>
      </c>
      <c r="E1556" s="82" t="s">
        <v>1250</v>
      </c>
      <c r="F1556" s="82" t="s">
        <v>1116</v>
      </c>
      <c r="G1556" s="83" t="s">
        <v>1119</v>
      </c>
      <c r="H1556" s="84" t="s">
        <v>1158</v>
      </c>
      <c r="I1556" s="85" t="s">
        <v>3651</v>
      </c>
      <c r="J1556" s="85" t="s">
        <v>1096</v>
      </c>
      <c r="K1556" s="3"/>
      <c r="L1556" s="86">
        <v>44028</v>
      </c>
      <c r="M1556" s="87"/>
      <c r="N1556" s="88"/>
      <c r="O1556" s="88"/>
      <c r="P1556" s="89" t="str">
        <f t="shared" si="24"/>
        <v/>
      </c>
      <c r="Q1556" s="86"/>
      <c r="R1556" s="90"/>
      <c r="S1556" s="90"/>
      <c r="T1556" s="3"/>
      <c r="U1556" s="91"/>
      <c r="V1556" s="92"/>
      <c r="W1556" s="91"/>
      <c r="X1556" s="92"/>
      <c r="Y1556" s="91"/>
      <c r="Z1556" s="92"/>
      <c r="AA1556" s="91"/>
      <c r="AB1556" s="92"/>
      <c r="AC1556" s="91"/>
      <c r="AD1556" s="92"/>
      <c r="AE1556" s="91"/>
      <c r="AF1556" s="93"/>
      <c r="AG1556" s="91"/>
      <c r="AH1556" s="92"/>
      <c r="AI1556" s="91"/>
      <c r="AJ1556" s="92"/>
      <c r="AK1556" s="91">
        <v>-3.1500000659434597E-5</v>
      </c>
      <c r="AL1556" s="91">
        <v>-7.9067014803513302E-3</v>
      </c>
      <c r="AM1556" s="92"/>
      <c r="AN1556" s="3"/>
      <c r="AO1556" s="94">
        <v>-3.1500000659434597E-5</v>
      </c>
      <c r="AP1556" s="94">
        <v>-3.1500000659434597E-5</v>
      </c>
      <c r="AQ1556" s="94"/>
      <c r="AR1556" s="94"/>
      <c r="AS1556" s="95"/>
      <c r="AT1556" s="95"/>
      <c r="AU1556" s="95"/>
      <c r="AV1556" s="96"/>
      <c r="AW1556" s="3"/>
      <c r="AX1556" s="97"/>
      <c r="AY1556" s="98"/>
      <c r="AZ1556" s="98"/>
      <c r="BA1556" s="98"/>
      <c r="BB1556" s="89"/>
      <c r="BC1556" s="99">
        <v>-3.15000005407384E-3</v>
      </c>
      <c r="BD1556" s="86">
        <v>44027</v>
      </c>
      <c r="BE1556" s="86">
        <v>44028</v>
      </c>
      <c r="BF1556" s="95"/>
      <c r="BG1556" s="86"/>
      <c r="BH1556" s="3"/>
    </row>
    <row r="1557" spans="1:60" x14ac:dyDescent="0.25">
      <c r="A1557" s="3"/>
      <c r="B1557" s="81" t="s">
        <v>2401</v>
      </c>
      <c r="C1557" s="81" t="s">
        <v>6257</v>
      </c>
      <c r="D1557" s="81" t="s">
        <v>918</v>
      </c>
      <c r="E1557" s="82" t="s">
        <v>1163</v>
      </c>
      <c r="F1557" s="82" t="s">
        <v>1116</v>
      </c>
      <c r="G1557" s="83" t="s">
        <v>1119</v>
      </c>
      <c r="H1557" s="84" t="s">
        <v>1158</v>
      </c>
      <c r="I1557" s="85" t="s">
        <v>3651</v>
      </c>
      <c r="J1557" s="85" t="s">
        <v>6258</v>
      </c>
      <c r="K1557" s="3"/>
      <c r="L1557" s="86">
        <v>44028</v>
      </c>
      <c r="M1557" s="87"/>
      <c r="N1557" s="88"/>
      <c r="O1557" s="88">
        <v>963491.50838089001</v>
      </c>
      <c r="P1557" s="89">
        <f t="shared" si="24"/>
        <v>0</v>
      </c>
      <c r="Q1557" s="86">
        <v>43910</v>
      </c>
      <c r="R1557" s="90"/>
      <c r="S1557" s="90">
        <v>0</v>
      </c>
      <c r="T1557" s="3"/>
      <c r="U1557" s="91"/>
      <c r="V1557" s="92"/>
      <c r="W1557" s="91">
        <v>1.12565781037119E-2</v>
      </c>
      <c r="X1557" s="92"/>
      <c r="Y1557" s="91">
        <v>1.8762284060358101E-2</v>
      </c>
      <c r="Z1557" s="92"/>
      <c r="AA1557" s="91">
        <v>0.15951904397486899</v>
      </c>
      <c r="AB1557" s="92"/>
      <c r="AC1557" s="91">
        <v>0.26791895597299997</v>
      </c>
      <c r="AD1557" s="92"/>
      <c r="AE1557" s="91">
        <v>0.24614204366487699</v>
      </c>
      <c r="AF1557" s="93"/>
      <c r="AG1557" s="91">
        <v>-3.4898819148111201E-2</v>
      </c>
      <c r="AH1557" s="92"/>
      <c r="AI1557" s="91">
        <v>5.8083317664568299E-2</v>
      </c>
      <c r="AJ1557" s="92"/>
      <c r="AK1557" s="91">
        <v>0.85313643830479102</v>
      </c>
      <c r="AL1557" s="91">
        <v>8.2895142428315E-2</v>
      </c>
      <c r="AM1557" s="92"/>
      <c r="AN1557" s="3"/>
      <c r="AO1557" s="94">
        <v>3.6556978096996297E-2</v>
      </c>
      <c r="AP1557" s="94">
        <v>-2.37082673384066E-2</v>
      </c>
      <c r="AQ1557" s="94">
        <v>0.140306192692224</v>
      </c>
      <c r="AR1557" s="94">
        <v>-0.100971928765794</v>
      </c>
      <c r="AS1557" s="95">
        <v>8</v>
      </c>
      <c r="AT1557" s="95">
        <v>4</v>
      </c>
      <c r="AU1557" s="95">
        <v>7</v>
      </c>
      <c r="AV1557" s="96">
        <v>5</v>
      </c>
      <c r="AW1557" s="3"/>
      <c r="AX1557" s="97">
        <v>0.13692990640105601</v>
      </c>
      <c r="AY1557" s="98">
        <v>0.917100382843273</v>
      </c>
      <c r="AZ1557" s="98">
        <v>0.90878847644489702</v>
      </c>
      <c r="BA1557" s="98">
        <v>1.4322794349955099</v>
      </c>
      <c r="BB1557" s="89">
        <v>1.4170544813678101E-2</v>
      </c>
      <c r="BC1557" s="99">
        <v>-11.852551767005901</v>
      </c>
      <c r="BD1557" s="86">
        <v>43910</v>
      </c>
      <c r="BE1557" s="86">
        <v>43990</v>
      </c>
      <c r="BF1557" s="95"/>
      <c r="BG1557" s="86"/>
      <c r="BH1557" s="3"/>
    </row>
    <row r="1558" spans="1:60" x14ac:dyDescent="0.25">
      <c r="A1558" s="3"/>
      <c r="B1558" s="81" t="s">
        <v>2402</v>
      </c>
      <c r="C1558" s="81" t="s">
        <v>6259</v>
      </c>
      <c r="D1558" s="81" t="s">
        <v>918</v>
      </c>
      <c r="E1558" s="82" t="s">
        <v>3455</v>
      </c>
      <c r="F1558" s="82" t="s">
        <v>1116</v>
      </c>
      <c r="G1558" s="83" t="s">
        <v>1119</v>
      </c>
      <c r="H1558" s="84" t="s">
        <v>1158</v>
      </c>
      <c r="I1558" s="85" t="s">
        <v>3651</v>
      </c>
      <c r="J1558" s="85" t="s">
        <v>1096</v>
      </c>
      <c r="K1558" s="3"/>
      <c r="L1558" s="86">
        <v>44028</v>
      </c>
      <c r="M1558" s="87"/>
      <c r="N1558" s="88"/>
      <c r="O1558" s="88">
        <v>914289.40527153003</v>
      </c>
      <c r="P1558" s="89">
        <f t="shared" si="24"/>
        <v>0</v>
      </c>
      <c r="Q1558" s="86">
        <v>43896</v>
      </c>
      <c r="R1558" s="90"/>
      <c r="S1558" s="90">
        <v>1132259.5968418</v>
      </c>
      <c r="T1558" s="3"/>
      <c r="U1558" s="91"/>
      <c r="V1558" s="92"/>
      <c r="W1558" s="91">
        <v>1.51670299546822E-2</v>
      </c>
      <c r="X1558" s="92"/>
      <c r="Y1558" s="91">
        <v>-7.42165416877833E-2</v>
      </c>
      <c r="Z1558" s="92"/>
      <c r="AA1558" s="91">
        <v>9.4620167365064803E-2</v>
      </c>
      <c r="AB1558" s="92"/>
      <c r="AC1558" s="91">
        <v>0.270676151118241</v>
      </c>
      <c r="AD1558" s="92"/>
      <c r="AE1558" s="91"/>
      <c r="AF1558" s="93"/>
      <c r="AG1558" s="91">
        <v>-2.7224084723457099E-2</v>
      </c>
      <c r="AH1558" s="92"/>
      <c r="AI1558" s="91">
        <v>-2.9854261133550601E-2</v>
      </c>
      <c r="AJ1558" s="92"/>
      <c r="AK1558" s="91">
        <v>0.34999180618789999</v>
      </c>
      <c r="AL1558" s="91">
        <v>0.13017249496988401</v>
      </c>
      <c r="AM1558" s="92"/>
      <c r="AN1558" s="3"/>
      <c r="AO1558" s="94">
        <v>3.6093656428420197E-2</v>
      </c>
      <c r="AP1558" s="94">
        <v>-4.7421698375765098E-2</v>
      </c>
      <c r="AQ1558" s="94">
        <v>0.137970621834102</v>
      </c>
      <c r="AR1558" s="94">
        <v>-0.15538415996707</v>
      </c>
      <c r="AS1558" s="95">
        <v>9</v>
      </c>
      <c r="AT1558" s="95">
        <v>3</v>
      </c>
      <c r="AU1558" s="95">
        <v>6</v>
      </c>
      <c r="AV1558" s="96">
        <v>6</v>
      </c>
      <c r="AW1558" s="3"/>
      <c r="AX1558" s="97">
        <v>0.16410001479322101</v>
      </c>
      <c r="AY1558" s="98">
        <v>0.42656335495576098</v>
      </c>
      <c r="AZ1558" s="98">
        <v>0.66934944987769995</v>
      </c>
      <c r="BA1558" s="98">
        <v>0.61085294408530899</v>
      </c>
      <c r="BB1558" s="89">
        <v>1.6911761462561101E-2</v>
      </c>
      <c r="BC1558" s="99">
        <v>-23.420554344949799</v>
      </c>
      <c r="BD1558" s="86">
        <v>43896</v>
      </c>
      <c r="BE1558" s="86">
        <v>43915</v>
      </c>
      <c r="BF1558" s="95"/>
      <c r="BG1558" s="86"/>
      <c r="BH1558" s="3"/>
    </row>
    <row r="1559" spans="1:60" x14ac:dyDescent="0.25">
      <c r="A1559" s="3"/>
      <c r="B1559" s="81" t="s">
        <v>2403</v>
      </c>
      <c r="C1559" s="81" t="s">
        <v>6260</v>
      </c>
      <c r="D1559" s="81" t="s">
        <v>919</v>
      </c>
      <c r="E1559" s="82" t="s">
        <v>1161</v>
      </c>
      <c r="F1559" s="82" t="s">
        <v>1100</v>
      </c>
      <c r="G1559" s="83" t="s">
        <v>1123</v>
      </c>
      <c r="H1559" s="84" t="s">
        <v>1149</v>
      </c>
      <c r="I1559" s="85" t="s">
        <v>3480</v>
      </c>
      <c r="J1559" s="85" t="s">
        <v>6261</v>
      </c>
      <c r="K1559" s="3"/>
      <c r="L1559" s="86">
        <v>44029</v>
      </c>
      <c r="M1559" s="87">
        <v>2032.37270000018</v>
      </c>
      <c r="N1559" s="88">
        <v>2032.37270000018</v>
      </c>
      <c r="O1559" s="88">
        <v>2165.7626999989202</v>
      </c>
      <c r="P1559" s="89">
        <f t="shared" si="24"/>
        <v>0.93840968819030512</v>
      </c>
      <c r="Q1559" s="86">
        <v>43747</v>
      </c>
      <c r="R1559" s="90">
        <v>28290988.112</v>
      </c>
      <c r="S1559" s="90">
        <v>41116191.143875003</v>
      </c>
      <c r="T1559" s="3"/>
      <c r="U1559" s="91">
        <v>-4.6227577813624503E-3</v>
      </c>
      <c r="V1559" s="92">
        <v>0.71049883199521002</v>
      </c>
      <c r="W1559" s="91">
        <v>1.24388636504591E-3</v>
      </c>
      <c r="X1559" s="92">
        <v>0.13289825237734501</v>
      </c>
      <c r="Y1559" s="91">
        <v>-1.7812322021200099E-2</v>
      </c>
      <c r="Z1559" s="92">
        <v>16.368923706730101</v>
      </c>
      <c r="AA1559" s="91">
        <v>-2.58864425441061E-2</v>
      </c>
      <c r="AB1559" s="92">
        <v>18.3093841063965</v>
      </c>
      <c r="AC1559" s="91">
        <v>4.3608788511846797E-2</v>
      </c>
      <c r="AD1559" s="92">
        <v>29.709074803569798</v>
      </c>
      <c r="AE1559" s="91">
        <v>7.2130890350308605E-2</v>
      </c>
      <c r="AF1559" s="93">
        <v>28.052498729724899</v>
      </c>
      <c r="AG1559" s="91">
        <v>-6.2694269381609003E-3</v>
      </c>
      <c r="AH1559" s="92">
        <v>-1.5331726459407899</v>
      </c>
      <c r="AI1559" s="91">
        <v>-9.6023181185955798E-3</v>
      </c>
      <c r="AJ1559" s="92">
        <v>13.5231438680494</v>
      </c>
      <c r="AK1559" s="91">
        <v>1.02105479315971</v>
      </c>
      <c r="AL1559" s="91">
        <v>4.4708160739901401E-2</v>
      </c>
      <c r="AM1559" s="92">
        <v>-20.355189122725299</v>
      </c>
      <c r="AN1559" s="3"/>
      <c r="AO1559" s="94">
        <v>1.9274288264568899E-2</v>
      </c>
      <c r="AP1559" s="94">
        <v>-3.7212873148746398E-2</v>
      </c>
      <c r="AQ1559" s="94">
        <v>2.02158689389762E-2</v>
      </c>
      <c r="AR1559" s="94">
        <v>-3.73543838195474E-2</v>
      </c>
      <c r="AS1559" s="95">
        <v>7</v>
      </c>
      <c r="AT1559" s="95">
        <v>5</v>
      </c>
      <c r="AU1559" s="95">
        <v>7</v>
      </c>
      <c r="AV1559" s="96">
        <v>5</v>
      </c>
      <c r="AW1559" s="3"/>
      <c r="AX1559" s="97">
        <v>5.6327684843999998E-2</v>
      </c>
      <c r="AY1559" s="98">
        <v>-0.84523668527435802</v>
      </c>
      <c r="AZ1559" s="98">
        <v>0.46590351108579903</v>
      </c>
      <c r="BA1559" s="98">
        <v>-1.01658052074345</v>
      </c>
      <c r="BB1559" s="89">
        <v>5.7746063752802E-3</v>
      </c>
      <c r="BC1559" s="99">
        <v>-9.0204019119264593</v>
      </c>
      <c r="BD1559" s="86">
        <v>43747</v>
      </c>
      <c r="BE1559" s="86">
        <v>43783</v>
      </c>
      <c r="BF1559" s="95"/>
      <c r="BG1559" s="86"/>
      <c r="BH1559" s="3"/>
    </row>
    <row r="1560" spans="1:60" x14ac:dyDescent="0.25">
      <c r="A1560" s="3"/>
      <c r="B1560" s="81" t="s">
        <v>2404</v>
      </c>
      <c r="C1560" s="81" t="s">
        <v>6262</v>
      </c>
      <c r="D1560" s="81" t="s">
        <v>919</v>
      </c>
      <c r="E1560" s="82" t="s">
        <v>1170</v>
      </c>
      <c r="F1560" s="82" t="s">
        <v>1100</v>
      </c>
      <c r="G1560" s="83" t="s">
        <v>1123</v>
      </c>
      <c r="H1560" s="84" t="s">
        <v>1149</v>
      </c>
      <c r="I1560" s="85" t="s">
        <v>3480</v>
      </c>
      <c r="J1560" s="85" t="s">
        <v>6263</v>
      </c>
      <c r="K1560" s="3"/>
      <c r="L1560" s="86">
        <v>44029</v>
      </c>
      <c r="M1560" s="87">
        <v>2261.3192999996199</v>
      </c>
      <c r="N1560" s="88">
        <v>2261.3192999996199</v>
      </c>
      <c r="O1560" s="88">
        <v>2398.6118000000702</v>
      </c>
      <c r="P1560" s="89">
        <f t="shared" si="24"/>
        <v>0.94276168407057526</v>
      </c>
      <c r="Q1560" s="86">
        <v>43747</v>
      </c>
      <c r="R1560" s="90">
        <v>12644153.915999999</v>
      </c>
      <c r="S1560" s="90">
        <v>16098423.4936719</v>
      </c>
      <c r="T1560" s="3"/>
      <c r="U1560" s="91">
        <v>-4.6064236476013303E-3</v>
      </c>
      <c r="V1560" s="92">
        <v>0.71213224537132203</v>
      </c>
      <c r="W1560" s="91">
        <v>1.7364671930408799E-3</v>
      </c>
      <c r="X1560" s="92">
        <v>0.18215633517684199</v>
      </c>
      <c r="Y1560" s="91">
        <v>-1.4877346676257701E-2</v>
      </c>
      <c r="Z1560" s="92">
        <v>16.662421241198899</v>
      </c>
      <c r="AA1560" s="91">
        <v>-2.0016574592773399E-2</v>
      </c>
      <c r="AB1560" s="92">
        <v>18.896370901522499</v>
      </c>
      <c r="AC1560" s="91">
        <v>5.6216013830635299E-2</v>
      </c>
      <c r="AD1560" s="92">
        <v>30.9697973354487</v>
      </c>
      <c r="AE1560" s="91">
        <v>9.1571353103063302E-2</v>
      </c>
      <c r="AF1560" s="93">
        <v>29.996545005007601</v>
      </c>
      <c r="AG1560" s="91">
        <v>-5.9923909584540498E-3</v>
      </c>
      <c r="AH1560" s="92">
        <v>-1.5054690479701101</v>
      </c>
      <c r="AI1560" s="91">
        <v>-6.3659179513706502E-3</v>
      </c>
      <c r="AJ1560" s="92">
        <v>13.8467838847719</v>
      </c>
      <c r="AK1560" s="91">
        <v>0.56533849732135399</v>
      </c>
      <c r="AL1560" s="91">
        <v>4.8195728591963402E-2</v>
      </c>
      <c r="AM1560" s="92">
        <v>73.675739574129693</v>
      </c>
      <c r="AN1560" s="3"/>
      <c r="AO1560" s="94">
        <v>1.9291019860247598E-2</v>
      </c>
      <c r="AP1560" s="94">
        <v>-3.7197036694124101E-2</v>
      </c>
      <c r="AQ1560" s="94">
        <v>2.0735882944791201E-2</v>
      </c>
      <c r="AR1560" s="94">
        <v>-3.6879476556350703E-2</v>
      </c>
      <c r="AS1560" s="95">
        <v>7</v>
      </c>
      <c r="AT1560" s="95">
        <v>5</v>
      </c>
      <c r="AU1560" s="95">
        <v>7</v>
      </c>
      <c r="AV1560" s="96">
        <v>5</v>
      </c>
      <c r="AW1560" s="3"/>
      <c r="AX1560" s="97">
        <v>5.6337374670256402E-2</v>
      </c>
      <c r="AY1560" s="98">
        <v>-0.74864049024381496</v>
      </c>
      <c r="AZ1560" s="98">
        <v>0.485396706466872</v>
      </c>
      <c r="BA1560" s="98">
        <v>-0.90253573830705103</v>
      </c>
      <c r="BB1560" s="89">
        <v>5.7757103042786204E-3</v>
      </c>
      <c r="BC1560" s="99">
        <v>-8.9665405632404092</v>
      </c>
      <c r="BD1560" s="86">
        <v>43747</v>
      </c>
      <c r="BE1560" s="86">
        <v>43783</v>
      </c>
      <c r="BF1560" s="95"/>
      <c r="BG1560" s="86"/>
      <c r="BH1560" s="3"/>
    </row>
    <row r="1561" spans="1:60" x14ac:dyDescent="0.25">
      <c r="A1561" s="3"/>
      <c r="B1561" s="81" t="s">
        <v>2405</v>
      </c>
      <c r="C1561" s="81" t="s">
        <v>6264</v>
      </c>
      <c r="D1561" s="81" t="s">
        <v>919</v>
      </c>
      <c r="E1561" s="82" t="s">
        <v>1165</v>
      </c>
      <c r="F1561" s="82" t="s">
        <v>1100</v>
      </c>
      <c r="G1561" s="83" t="s">
        <v>1123</v>
      </c>
      <c r="H1561" s="84" t="s">
        <v>1149</v>
      </c>
      <c r="I1561" s="85" t="s">
        <v>3480</v>
      </c>
      <c r="J1561" s="85" t="s">
        <v>6265</v>
      </c>
      <c r="K1561" s="3"/>
      <c r="L1561" s="86">
        <v>44029</v>
      </c>
      <c r="M1561" s="87">
        <v>2120.7404999993701</v>
      </c>
      <c r="N1561" s="88">
        <v>2120.7404999993701</v>
      </c>
      <c r="O1561" s="88">
        <v>2246.8975999988602</v>
      </c>
      <c r="P1561" s="89">
        <f t="shared" si="24"/>
        <v>0.94385275946729652</v>
      </c>
      <c r="Q1561" s="86">
        <v>43747</v>
      </c>
      <c r="R1561" s="90">
        <v>39053351.267999999</v>
      </c>
      <c r="S1561" s="90">
        <v>44165260.396875001</v>
      </c>
      <c r="T1561" s="3"/>
      <c r="U1561" s="91">
        <v>-4.6023880931898003E-3</v>
      </c>
      <c r="V1561" s="92">
        <v>0.71253580081247503</v>
      </c>
      <c r="W1561" s="91">
        <v>1.8595957935758601E-3</v>
      </c>
      <c r="X1561" s="92">
        <v>0.19446919523034001</v>
      </c>
      <c r="Y1561" s="91">
        <v>-1.41423041468443E-2</v>
      </c>
      <c r="Z1561" s="92">
        <v>16.735925494140201</v>
      </c>
      <c r="AA1561" s="91">
        <v>-1.8543604280239399E-2</v>
      </c>
      <c r="AB1561" s="92">
        <v>19.043667932768599</v>
      </c>
      <c r="AC1561" s="91">
        <v>5.9391531132860102E-2</v>
      </c>
      <c r="AD1561" s="92">
        <v>31.287349065678399</v>
      </c>
      <c r="AE1561" s="91">
        <v>9.6538928637601204E-2</v>
      </c>
      <c r="AF1561" s="93">
        <v>30.493302558461401</v>
      </c>
      <c r="AG1561" s="91">
        <v>-5.9231915365671704E-3</v>
      </c>
      <c r="AH1561" s="92">
        <v>-1.49854910578142</v>
      </c>
      <c r="AI1561" s="91">
        <v>-5.5552234080096198E-3</v>
      </c>
      <c r="AJ1561" s="92">
        <v>13.927853339104299</v>
      </c>
      <c r="AK1561" s="91">
        <v>0.60249395496444802</v>
      </c>
      <c r="AL1561" s="91">
        <v>5.0781905394615003E-2</v>
      </c>
      <c r="AM1561" s="92">
        <v>77.391285338439005</v>
      </c>
      <c r="AN1561" s="3"/>
      <c r="AO1561" s="94">
        <v>1.9295203592264401E-2</v>
      </c>
      <c r="AP1561" s="94">
        <v>-3.7193091447079503E-2</v>
      </c>
      <c r="AQ1561" s="94">
        <v>2.0865979558948301E-2</v>
      </c>
      <c r="AR1561" s="94">
        <v>-3.67607675361796E-2</v>
      </c>
      <c r="AS1561" s="95">
        <v>7</v>
      </c>
      <c r="AT1561" s="95">
        <v>5</v>
      </c>
      <c r="AU1561" s="95">
        <v>7</v>
      </c>
      <c r="AV1561" s="96">
        <v>5</v>
      </c>
      <c r="AW1561" s="3"/>
      <c r="AX1561" s="97">
        <v>5.6339911113755102E-2</v>
      </c>
      <c r="AY1561" s="98">
        <v>-0.72440775700488302</v>
      </c>
      <c r="AZ1561" s="98">
        <v>0.49028713511052002</v>
      </c>
      <c r="BA1561" s="98">
        <v>-0.87383718193450499</v>
      </c>
      <c r="BB1561" s="89">
        <v>5.7759981100298299E-3</v>
      </c>
      <c r="BC1561" s="99">
        <v>-8.9530737848835997</v>
      </c>
      <c r="BD1561" s="86">
        <v>43747</v>
      </c>
      <c r="BE1561" s="86">
        <v>43783</v>
      </c>
      <c r="BF1561" s="95"/>
      <c r="BG1561" s="86"/>
      <c r="BH1561" s="3"/>
    </row>
    <row r="1562" spans="1:60" x14ac:dyDescent="0.25">
      <c r="A1562" s="3"/>
      <c r="B1562" s="81" t="s">
        <v>2406</v>
      </c>
      <c r="C1562" s="81" t="s">
        <v>6266</v>
      </c>
      <c r="D1562" s="81" t="s">
        <v>919</v>
      </c>
      <c r="E1562" s="82" t="s">
        <v>1166</v>
      </c>
      <c r="F1562" s="82" t="s">
        <v>1100</v>
      </c>
      <c r="G1562" s="83" t="s">
        <v>1123</v>
      </c>
      <c r="H1562" s="84" t="s">
        <v>1149</v>
      </c>
      <c r="I1562" s="85" t="s">
        <v>3480</v>
      </c>
      <c r="J1562" s="85" t="s">
        <v>6267</v>
      </c>
      <c r="K1562" s="3"/>
      <c r="L1562" s="86">
        <v>44029</v>
      </c>
      <c r="M1562" s="87">
        <v>1470.0008000005</v>
      </c>
      <c r="N1562" s="88">
        <v>1470.0008000005</v>
      </c>
      <c r="O1562" s="88">
        <v>1551.4536000005901</v>
      </c>
      <c r="P1562" s="89">
        <f t="shared" si="24"/>
        <v>0.94749904218852621</v>
      </c>
      <c r="Q1562" s="86">
        <v>43747</v>
      </c>
      <c r="R1562" s="90">
        <v>4222605.2319999998</v>
      </c>
      <c r="S1562" s="90">
        <v>6550310.0623437501</v>
      </c>
      <c r="T1562" s="3"/>
      <c r="U1562" s="91">
        <v>-4.5887755322837603E-3</v>
      </c>
      <c r="V1562" s="92">
        <v>0.71389705690307903</v>
      </c>
      <c r="W1562" s="91">
        <v>2.27031147369416E-3</v>
      </c>
      <c r="X1562" s="92">
        <v>0.23554076324216999</v>
      </c>
      <c r="Y1562" s="91">
        <v>-1.1687960072777099E-2</v>
      </c>
      <c r="Z1562" s="92">
        <v>16.981359901546998</v>
      </c>
      <c r="AA1562" s="91">
        <v>-1.3617704733405799E-2</v>
      </c>
      <c r="AB1562" s="92">
        <v>19.536257887462899</v>
      </c>
      <c r="AC1562" s="91">
        <v>7.0045660351752304E-2</v>
      </c>
      <c r="AD1562" s="92">
        <v>32.3527619875968</v>
      </c>
      <c r="AE1562" s="91">
        <v>0.113118526311155</v>
      </c>
      <c r="AF1562" s="93">
        <v>32.151262325816802</v>
      </c>
      <c r="AG1562" s="91">
        <v>-5.69223972979671E-3</v>
      </c>
      <c r="AH1562" s="92">
        <v>-1.4754539251043799</v>
      </c>
      <c r="AI1562" s="91">
        <v>-2.8479867005444201E-3</v>
      </c>
      <c r="AJ1562" s="92">
        <v>14.1985770098545</v>
      </c>
      <c r="AK1562" s="91">
        <v>0.470000800000271</v>
      </c>
      <c r="AL1562" s="91">
        <v>4.1299519911262898E-2</v>
      </c>
      <c r="AM1562" s="92">
        <v>64.141969842021396</v>
      </c>
      <c r="AN1562" s="3"/>
      <c r="AO1562" s="94">
        <v>1.9309141631310901E-2</v>
      </c>
      <c r="AP1562" s="94">
        <v>-3.71798715796103E-2</v>
      </c>
      <c r="AQ1562" s="94">
        <v>2.12996005484456E-2</v>
      </c>
      <c r="AR1562" s="94">
        <v>-3.6364746991239399E-2</v>
      </c>
      <c r="AS1562" s="95">
        <v>7</v>
      </c>
      <c r="AT1562" s="95">
        <v>5</v>
      </c>
      <c r="AU1562" s="95">
        <v>7</v>
      </c>
      <c r="AV1562" s="96">
        <v>5</v>
      </c>
      <c r="AW1562" s="3"/>
      <c r="AX1562" s="97">
        <v>5.6348697235444001E-2</v>
      </c>
      <c r="AY1562" s="98">
        <v>-0.64339203016243096</v>
      </c>
      <c r="AZ1562" s="98">
        <v>0.50663944185089305</v>
      </c>
      <c r="BA1562" s="98">
        <v>-0.77763613942170196</v>
      </c>
      <c r="BB1562" s="89">
        <v>5.7769922920670102E-3</v>
      </c>
      <c r="BC1562" s="99">
        <v>-8.9081555516895605</v>
      </c>
      <c r="BD1562" s="86">
        <v>43747</v>
      </c>
      <c r="BE1562" s="86">
        <v>43783</v>
      </c>
      <c r="BF1562" s="95"/>
      <c r="BG1562" s="86"/>
      <c r="BH1562" s="3"/>
    </row>
    <row r="1563" spans="1:60" x14ac:dyDescent="0.25">
      <c r="A1563" s="3"/>
      <c r="B1563" s="81" t="s">
        <v>414</v>
      </c>
      <c r="C1563" s="81" t="s">
        <v>6268</v>
      </c>
      <c r="D1563" s="81" t="s">
        <v>919</v>
      </c>
      <c r="E1563" s="82" t="s">
        <v>1177</v>
      </c>
      <c r="F1563" s="82" t="s">
        <v>1100</v>
      </c>
      <c r="G1563" s="83" t="s">
        <v>1123</v>
      </c>
      <c r="H1563" s="84" t="s">
        <v>1149</v>
      </c>
      <c r="I1563" s="85" t="s">
        <v>3480</v>
      </c>
      <c r="J1563" s="85" t="s">
        <v>6269</v>
      </c>
      <c r="K1563" s="3"/>
      <c r="L1563" s="86">
        <v>44029</v>
      </c>
      <c r="M1563" s="87">
        <v>1238.1596000008301</v>
      </c>
      <c r="N1563" s="88">
        <v>1238.1596000008301</v>
      </c>
      <c r="O1563" s="88">
        <v>1300.23340000026</v>
      </c>
      <c r="P1563" s="89">
        <f t="shared" si="24"/>
        <v>0.95225949433431145</v>
      </c>
      <c r="Q1563" s="86">
        <v>43747</v>
      </c>
      <c r="R1563" s="90">
        <v>1681224.8929999999</v>
      </c>
      <c r="S1563" s="90">
        <v>32054227.6356562</v>
      </c>
      <c r="T1563" s="3"/>
      <c r="U1563" s="91">
        <v>-4.5710668355241103E-3</v>
      </c>
      <c r="V1563" s="92">
        <v>0.71566792657904399</v>
      </c>
      <c r="W1563" s="91">
        <v>2.8045751805621001E-3</v>
      </c>
      <c r="X1563" s="92">
        <v>0.288967133928963</v>
      </c>
      <c r="Y1563" s="91">
        <v>-8.48770863376558E-3</v>
      </c>
      <c r="Z1563" s="92">
        <v>17.301385045459</v>
      </c>
      <c r="AA1563" s="91">
        <v>-7.1778683395677901E-3</v>
      </c>
      <c r="AB1563" s="92">
        <v>20.180241526832098</v>
      </c>
      <c r="AC1563" s="91">
        <v>8.3745104848349003E-2</v>
      </c>
      <c r="AD1563" s="92">
        <v>33.722706437227302</v>
      </c>
      <c r="AE1563" s="91">
        <v>0.134153940911347</v>
      </c>
      <c r="AF1563" s="93">
        <v>34.254803785821402</v>
      </c>
      <c r="AG1563" s="91">
        <v>-5.3919604088150698E-3</v>
      </c>
      <c r="AH1563" s="92">
        <v>-1.4454259930062101</v>
      </c>
      <c r="AI1563" s="91">
        <v>6.8171747079759403E-4</v>
      </c>
      <c r="AJ1563" s="92">
        <v>14.5515474269923</v>
      </c>
      <c r="AK1563" s="91">
        <v>0.238159600001527</v>
      </c>
      <c r="AL1563" s="91">
        <v>4.8573466456218697E-2</v>
      </c>
      <c r="AM1563" s="92">
        <v>19.771306589449502</v>
      </c>
      <c r="AN1563" s="3"/>
      <c r="AO1563" s="94">
        <v>1.9327331474414702E-2</v>
      </c>
      <c r="AP1563" s="94">
        <v>-3.7162743471526503E-2</v>
      </c>
      <c r="AQ1563" s="94">
        <v>2.18635317469307E-2</v>
      </c>
      <c r="AR1563" s="94">
        <v>-3.5849784208039602E-2</v>
      </c>
      <c r="AS1563" s="95">
        <v>7</v>
      </c>
      <c r="AT1563" s="95">
        <v>5</v>
      </c>
      <c r="AU1563" s="95">
        <v>7</v>
      </c>
      <c r="AV1563" s="96">
        <v>5</v>
      </c>
      <c r="AW1563" s="3"/>
      <c r="AX1563" s="97">
        <v>5.63609293824993E-2</v>
      </c>
      <c r="AY1563" s="98">
        <v>-0.53750679568201998</v>
      </c>
      <c r="AZ1563" s="98">
        <v>0.52801548881416205</v>
      </c>
      <c r="BA1563" s="98">
        <v>-0.65131465922058895</v>
      </c>
      <c r="BB1563" s="89">
        <v>5.7783690545693397E-3</v>
      </c>
      <c r="BC1563" s="99">
        <v>-8.8497342092159705</v>
      </c>
      <c r="BD1563" s="86">
        <v>43747</v>
      </c>
      <c r="BE1563" s="86">
        <v>43783</v>
      </c>
      <c r="BF1563" s="95"/>
      <c r="BG1563" s="86"/>
      <c r="BH1563" s="3"/>
    </row>
    <row r="1564" spans="1:60" x14ac:dyDescent="0.25">
      <c r="A1564" s="3"/>
      <c r="B1564" s="81" t="s">
        <v>2407</v>
      </c>
      <c r="C1564" s="81" t="s">
        <v>6270</v>
      </c>
      <c r="D1564" s="81" t="s">
        <v>919</v>
      </c>
      <c r="E1564" s="82" t="s">
        <v>1179</v>
      </c>
      <c r="F1564" s="82" t="s">
        <v>1100</v>
      </c>
      <c r="G1564" s="83" t="s">
        <v>1123</v>
      </c>
      <c r="H1564" s="84" t="s">
        <v>1149</v>
      </c>
      <c r="I1564" s="85" t="s">
        <v>3480</v>
      </c>
      <c r="J1564" s="85" t="s">
        <v>6271</v>
      </c>
      <c r="K1564" s="3"/>
      <c r="L1564" s="86">
        <v>44029</v>
      </c>
      <c r="M1564" s="87">
        <v>1174.43850000016</v>
      </c>
      <c r="N1564" s="88">
        <v>1174.43850000016</v>
      </c>
      <c r="O1564" s="88">
        <v>1249.2155000008599</v>
      </c>
      <c r="P1564" s="89">
        <f t="shared" si="24"/>
        <v>0.94014083238588664</v>
      </c>
      <c r="Q1564" s="86">
        <v>43747</v>
      </c>
      <c r="R1564" s="90">
        <v>2654756.4049999998</v>
      </c>
      <c r="S1564" s="90">
        <v>4400102.0372343799</v>
      </c>
      <c r="T1564" s="3"/>
      <c r="U1564" s="91">
        <v>-4.6162122052919603E-3</v>
      </c>
      <c r="V1564" s="92">
        <v>0.71115338960225905</v>
      </c>
      <c r="W1564" s="91">
        <v>1.44003447530849E-3</v>
      </c>
      <c r="X1564" s="92">
        <v>0.15251306340360299</v>
      </c>
      <c r="Y1564" s="91">
        <v>-1.6644241018184399E-2</v>
      </c>
      <c r="Z1564" s="92">
        <v>16.485731807013501</v>
      </c>
      <c r="AA1564" s="91">
        <v>-2.3552449826638601E-2</v>
      </c>
      <c r="AB1564" s="92">
        <v>18.5427833781287</v>
      </c>
      <c r="AC1564" s="91">
        <v>4.8612638280246798E-2</v>
      </c>
      <c r="AD1564" s="92">
        <v>30.2094597804244</v>
      </c>
      <c r="AE1564" s="91">
        <v>7.9849613068290595E-2</v>
      </c>
      <c r="AF1564" s="93">
        <v>28.824371001508599</v>
      </c>
      <c r="AG1564" s="91">
        <v>-6.1590898940266899E-3</v>
      </c>
      <c r="AH1564" s="92">
        <v>-1.5221389415273701</v>
      </c>
      <c r="AI1564" s="91">
        <v>-8.3143830825065396E-3</v>
      </c>
      <c r="AJ1564" s="92">
        <v>13.651937371658301</v>
      </c>
      <c r="AK1564" s="91">
        <v>0.17443850000010599</v>
      </c>
      <c r="AL1564" s="91">
        <v>1.7033446978530299E-2</v>
      </c>
      <c r="AM1564" s="92">
        <v>34.585739841975702</v>
      </c>
      <c r="AN1564" s="3"/>
      <c r="AO1564" s="94">
        <v>1.9280977678136E-2</v>
      </c>
      <c r="AP1564" s="94">
        <v>-3.7206555502962098E-2</v>
      </c>
      <c r="AQ1564" s="94">
        <v>2.04229324135667E-2</v>
      </c>
      <c r="AR1564" s="94">
        <v>-3.7165184645346003E-2</v>
      </c>
      <c r="AS1564" s="95">
        <v>7</v>
      </c>
      <c r="AT1564" s="95">
        <v>5</v>
      </c>
      <c r="AU1564" s="95">
        <v>7</v>
      </c>
      <c r="AV1564" s="96">
        <v>5</v>
      </c>
      <c r="AW1564" s="3"/>
      <c r="AX1564" s="97">
        <v>5.6331460069923199E-2</v>
      </c>
      <c r="AY1564" s="98">
        <v>-0.80682363213145403</v>
      </c>
      <c r="AZ1564" s="98">
        <v>0.47365503548098797</v>
      </c>
      <c r="BA1564" s="98">
        <v>-0.97129689275243403</v>
      </c>
      <c r="BB1564" s="89">
        <v>5.7750373908038496E-3</v>
      </c>
      <c r="BC1564" s="99">
        <v>-8.99895174216363</v>
      </c>
      <c r="BD1564" s="86">
        <v>43747</v>
      </c>
      <c r="BE1564" s="86">
        <v>43783</v>
      </c>
      <c r="BF1564" s="95"/>
      <c r="BG1564" s="86"/>
      <c r="BH1564" s="3"/>
    </row>
    <row r="1565" spans="1:60" x14ac:dyDescent="0.25">
      <c r="A1565" s="3"/>
      <c r="B1565" s="81" t="s">
        <v>2408</v>
      </c>
      <c r="C1565" s="81" t="s">
        <v>6272</v>
      </c>
      <c r="D1565" s="81" t="s">
        <v>920</v>
      </c>
      <c r="E1565" s="82" t="s">
        <v>1162</v>
      </c>
      <c r="F1565" s="82" t="s">
        <v>1097</v>
      </c>
      <c r="G1565" s="83" t="s">
        <v>1123</v>
      </c>
      <c r="H1565" s="84" t="s">
        <v>1147</v>
      </c>
      <c r="I1565" s="85" t="s">
        <v>3480</v>
      </c>
      <c r="J1565" s="85" t="s">
        <v>6273</v>
      </c>
      <c r="K1565" s="3"/>
      <c r="L1565" s="86">
        <v>44029</v>
      </c>
      <c r="M1565" s="87">
        <v>46097.054199993603</v>
      </c>
      <c r="N1565" s="88">
        <v>46097.054199993603</v>
      </c>
      <c r="O1565" s="88">
        <v>47262.996599972197</v>
      </c>
      <c r="P1565" s="89">
        <f t="shared" si="24"/>
        <v>0.97533075590092233</v>
      </c>
      <c r="Q1565" s="86">
        <v>43747</v>
      </c>
      <c r="R1565" s="90">
        <v>4834452.7889999999</v>
      </c>
      <c r="S1565" s="90">
        <v>5633860.8355</v>
      </c>
      <c r="T1565" s="3"/>
      <c r="U1565" s="91">
        <v>-5.8293867377869901E-3</v>
      </c>
      <c r="V1565" s="92">
        <v>0.589835936352756</v>
      </c>
      <c r="W1565" s="91">
        <v>7.3906111156247798E-3</v>
      </c>
      <c r="X1565" s="92">
        <v>0.74757072743523201</v>
      </c>
      <c r="Y1565" s="91">
        <v>1.76113781035383E-2</v>
      </c>
      <c r="Z1565" s="92">
        <v>19.911293719196699</v>
      </c>
      <c r="AA1565" s="91">
        <v>2.4044254014370402E-2</v>
      </c>
      <c r="AB1565" s="92">
        <v>23.3024537622405</v>
      </c>
      <c r="AC1565" s="91">
        <v>0.125105200397229</v>
      </c>
      <c r="AD1565" s="92">
        <v>37.858715992129902</v>
      </c>
      <c r="AE1565" s="91">
        <v>0.16644095350959101</v>
      </c>
      <c r="AF1565" s="93">
        <v>37.483505045645899</v>
      </c>
      <c r="AG1565" s="91">
        <v>-9.5407369108215807E-3</v>
      </c>
      <c r="AH1565" s="92">
        <v>-1.86030364320686</v>
      </c>
      <c r="AI1565" s="91">
        <v>3.1431708248419503E-2</v>
      </c>
      <c r="AJ1565" s="92">
        <v>17.626546504761802</v>
      </c>
      <c r="AK1565" s="91">
        <v>1.1850724983238601</v>
      </c>
      <c r="AL1565" s="91">
        <v>5.9590923214273103E-2</v>
      </c>
      <c r="AM1565" s="92">
        <v>104.344139124267</v>
      </c>
      <c r="AN1565" s="3"/>
      <c r="AO1565" s="94">
        <v>1.8952918373543098E-2</v>
      </c>
      <c r="AP1565" s="94">
        <v>-4.2044951833304402E-2</v>
      </c>
      <c r="AQ1565" s="94">
        <v>3.8324604644003599E-2</v>
      </c>
      <c r="AR1565" s="94">
        <v>-4.3351972132804797E-2</v>
      </c>
      <c r="AS1565" s="95">
        <v>7</v>
      </c>
      <c r="AT1565" s="95">
        <v>5</v>
      </c>
      <c r="AU1565" s="95">
        <v>7</v>
      </c>
      <c r="AV1565" s="96">
        <v>5</v>
      </c>
      <c r="AW1565" s="3"/>
      <c r="AX1565" s="97">
        <v>7.0214103469916203E-2</v>
      </c>
      <c r="AY1565" s="98">
        <v>4.5357750460936999E-2</v>
      </c>
      <c r="AZ1565" s="98">
        <v>0.63283621205027896</v>
      </c>
      <c r="BA1565" s="98">
        <v>5.7178318096077901E-2</v>
      </c>
      <c r="BB1565" s="89">
        <v>7.2009995619555399E-3</v>
      </c>
      <c r="BC1565" s="99">
        <v>-10.409227416545001</v>
      </c>
      <c r="BD1565" s="86">
        <v>43747</v>
      </c>
      <c r="BE1565" s="86">
        <v>43805</v>
      </c>
      <c r="BF1565" s="95"/>
      <c r="BG1565" s="86"/>
      <c r="BH1565" s="3"/>
    </row>
    <row r="1566" spans="1:60" x14ac:dyDescent="0.25">
      <c r="A1566" s="3"/>
      <c r="B1566" s="81" t="s">
        <v>415</v>
      </c>
      <c r="C1566" s="81" t="s">
        <v>6274</v>
      </c>
      <c r="D1566" s="81" t="s">
        <v>920</v>
      </c>
      <c r="E1566" s="82" t="s">
        <v>1185</v>
      </c>
      <c r="F1566" s="82" t="s">
        <v>1097</v>
      </c>
      <c r="G1566" s="83" t="s">
        <v>1123</v>
      </c>
      <c r="H1566" s="84" t="s">
        <v>1147</v>
      </c>
      <c r="I1566" s="85" t="s">
        <v>3480</v>
      </c>
      <c r="J1566" s="85" t="s">
        <v>6275</v>
      </c>
      <c r="K1566" s="3"/>
      <c r="L1566" s="86">
        <v>44029</v>
      </c>
      <c r="M1566" s="87">
        <v>1194.3325999993799</v>
      </c>
      <c r="N1566" s="88">
        <v>1194.3325999993799</v>
      </c>
      <c r="O1566" s="88">
        <v>1215.1155999992</v>
      </c>
      <c r="P1566" s="89">
        <f t="shared" si="24"/>
        <v>0.98289627752303255</v>
      </c>
      <c r="Q1566" s="86">
        <v>43747</v>
      </c>
      <c r="R1566" s="90">
        <v>64042474.527000003</v>
      </c>
      <c r="S1566" s="90">
        <v>135043945.81424999</v>
      </c>
      <c r="T1566" s="3"/>
      <c r="U1566" s="91">
        <v>-5.8021179847855802E-3</v>
      </c>
      <c r="V1566" s="92">
        <v>0.59256281165289704</v>
      </c>
      <c r="W1566" s="91">
        <v>8.2189167369506305E-3</v>
      </c>
      <c r="X1566" s="92">
        <v>0.830401289567817</v>
      </c>
      <c r="Y1566" s="91">
        <v>2.2698439011946899E-2</v>
      </c>
      <c r="Z1566" s="92">
        <v>20.419999810023</v>
      </c>
      <c r="AA1566" s="91">
        <v>3.4365225144938401E-2</v>
      </c>
      <c r="AB1566" s="92">
        <v>24.3345508752973</v>
      </c>
      <c r="AC1566" s="91">
        <v>0.147865622175304</v>
      </c>
      <c r="AD1566" s="92">
        <v>40.134758169937399</v>
      </c>
      <c r="AE1566" s="91"/>
      <c r="AF1566" s="93"/>
      <c r="AG1566" s="91">
        <v>-9.0792512519328704E-3</v>
      </c>
      <c r="AH1566" s="92">
        <v>-1.81415507731799</v>
      </c>
      <c r="AI1566" s="91">
        <v>3.7070863185363102E-2</v>
      </c>
      <c r="AJ1566" s="92">
        <v>18.1904619984562</v>
      </c>
      <c r="AK1566" s="91">
        <v>0.194332600000198</v>
      </c>
      <c r="AL1566" s="91">
        <v>6.2691061209989102E-2</v>
      </c>
      <c r="AM1566" s="92">
        <v>43.882251003873499</v>
      </c>
      <c r="AN1566" s="3"/>
      <c r="AO1566" s="94">
        <v>1.8980874365297499E-2</v>
      </c>
      <c r="AP1566" s="94">
        <v>-4.2018665531068103E-2</v>
      </c>
      <c r="AQ1566" s="94">
        <v>3.9206978062793503E-2</v>
      </c>
      <c r="AR1566" s="94">
        <v>-4.25651673431275E-2</v>
      </c>
      <c r="AS1566" s="95">
        <v>7</v>
      </c>
      <c r="AT1566" s="95">
        <v>5</v>
      </c>
      <c r="AU1566" s="95">
        <v>7</v>
      </c>
      <c r="AV1566" s="96">
        <v>5</v>
      </c>
      <c r="AW1566" s="3"/>
      <c r="AX1566" s="97">
        <v>7.0232573289977202E-2</v>
      </c>
      <c r="AY1566" s="98">
        <v>0.18178445607486499</v>
      </c>
      <c r="AZ1566" s="98">
        <v>0.66665159361673398</v>
      </c>
      <c r="BA1566" s="98">
        <v>0.229986030071586</v>
      </c>
      <c r="BB1566" s="89">
        <v>7.2031346293442797E-3</v>
      </c>
      <c r="BC1566" s="99">
        <v>-10.289893406021299</v>
      </c>
      <c r="BD1566" s="86">
        <v>43747</v>
      </c>
      <c r="BE1566" s="86">
        <v>43783</v>
      </c>
      <c r="BF1566" s="95"/>
      <c r="BG1566" s="86"/>
      <c r="BH1566" s="3"/>
    </row>
    <row r="1567" spans="1:60" x14ac:dyDescent="0.25">
      <c r="A1567" s="3"/>
      <c r="B1567" s="81" t="s">
        <v>416</v>
      </c>
      <c r="C1567" s="81" t="s">
        <v>6276</v>
      </c>
      <c r="D1567" s="81" t="s">
        <v>920</v>
      </c>
      <c r="E1567" s="82" t="s">
        <v>1209</v>
      </c>
      <c r="F1567" s="82" t="s">
        <v>1097</v>
      </c>
      <c r="G1567" s="83" t="s">
        <v>1123</v>
      </c>
      <c r="H1567" s="84" t="s">
        <v>1147</v>
      </c>
      <c r="I1567" s="85" t="s">
        <v>3480</v>
      </c>
      <c r="J1567" s="85" t="s">
        <v>1096</v>
      </c>
      <c r="K1567" s="3"/>
      <c r="L1567" s="86">
        <v>44029</v>
      </c>
      <c r="M1567" s="87">
        <v>2270.9054000005099</v>
      </c>
      <c r="N1567" s="88">
        <v>2270.9054000005099</v>
      </c>
      <c r="O1567" s="88">
        <v>2321.1579000018501</v>
      </c>
      <c r="P1567" s="89">
        <f t="shared" si="24"/>
        <v>0.97835024493538325</v>
      </c>
      <c r="Q1567" s="86">
        <v>43747</v>
      </c>
      <c r="R1567" s="90">
        <v>789130.15700000001</v>
      </c>
      <c r="S1567" s="90">
        <v>768587.19449999998</v>
      </c>
      <c r="T1567" s="3"/>
      <c r="U1567" s="91">
        <v>-5.8185024390695599E-3</v>
      </c>
      <c r="V1567" s="92">
        <v>0.59092436622449895</v>
      </c>
      <c r="W1567" s="91">
        <v>7.7219746544869797E-3</v>
      </c>
      <c r="X1567" s="92">
        <v>0.78070708132145195</v>
      </c>
      <c r="Y1567" s="91">
        <v>1.9643388330223398E-2</v>
      </c>
      <c r="Z1567" s="92">
        <v>20.114494741865201</v>
      </c>
      <c r="AA1567" s="91">
        <v>2.81605482305167E-2</v>
      </c>
      <c r="AB1567" s="92">
        <v>23.714083183847801</v>
      </c>
      <c r="AC1567" s="91">
        <v>0.13415522642026201</v>
      </c>
      <c r="AD1567" s="92">
        <v>38.763718594447703</v>
      </c>
      <c r="AE1567" s="91"/>
      <c r="AF1567" s="93"/>
      <c r="AG1567" s="91">
        <v>-9.3561074290846608E-3</v>
      </c>
      <c r="AH1567" s="92">
        <v>-1.8418406950331701</v>
      </c>
      <c r="AI1567" s="91">
        <v>3.3683932622807299E-2</v>
      </c>
      <c r="AJ1567" s="92">
        <v>17.8517689422006</v>
      </c>
      <c r="AK1567" s="91">
        <v>0.13545270000031501</v>
      </c>
      <c r="AL1567" s="91">
        <v>6.1190420365164797E-2</v>
      </c>
      <c r="AM1567" s="92">
        <v>37.958850619441399</v>
      </c>
      <c r="AN1567" s="3"/>
      <c r="AO1567" s="94">
        <v>1.8964088274515199E-2</v>
      </c>
      <c r="AP1567" s="94">
        <v>-4.2034457524132499E-2</v>
      </c>
      <c r="AQ1567" s="94">
        <v>3.86774423805036E-2</v>
      </c>
      <c r="AR1567" s="94">
        <v>-4.3037292685767198E-2</v>
      </c>
      <c r="AS1567" s="95">
        <v>7</v>
      </c>
      <c r="AT1567" s="95">
        <v>5</v>
      </c>
      <c r="AU1567" s="95">
        <v>7</v>
      </c>
      <c r="AV1567" s="96">
        <v>5</v>
      </c>
      <c r="AW1567" s="3"/>
      <c r="AX1567" s="97">
        <v>7.02213024380762E-2</v>
      </c>
      <c r="AY1567" s="98">
        <v>9.97819981597559E-2</v>
      </c>
      <c r="AZ1567" s="98">
        <v>0.64632446707764801</v>
      </c>
      <c r="BA1567" s="98">
        <v>0.125967512841271</v>
      </c>
      <c r="BB1567" s="89">
        <v>7.20183375150555E-3</v>
      </c>
      <c r="BC1567" s="99">
        <v>-10.352247040282201</v>
      </c>
      <c r="BD1567" s="86">
        <v>43747</v>
      </c>
      <c r="BE1567" s="86">
        <v>43805</v>
      </c>
      <c r="BF1567" s="95"/>
      <c r="BG1567" s="86"/>
      <c r="BH1567" s="3"/>
    </row>
    <row r="1568" spans="1:60" x14ac:dyDescent="0.25">
      <c r="A1568" s="3"/>
      <c r="B1568" s="81" t="s">
        <v>2409</v>
      </c>
      <c r="C1568" s="81" t="s">
        <v>6277</v>
      </c>
      <c r="D1568" s="81" t="s">
        <v>920</v>
      </c>
      <c r="E1568" s="82" t="s">
        <v>1273</v>
      </c>
      <c r="F1568" s="82" t="s">
        <v>1097</v>
      </c>
      <c r="G1568" s="83" t="s">
        <v>1123</v>
      </c>
      <c r="H1568" s="84" t="s">
        <v>1147</v>
      </c>
      <c r="I1568" s="85" t="s">
        <v>3480</v>
      </c>
      <c r="J1568" s="85" t="s">
        <v>1096</v>
      </c>
      <c r="K1568" s="3"/>
      <c r="L1568" s="86">
        <v>44029</v>
      </c>
      <c r="M1568" s="87">
        <v>1636.2985999994</v>
      </c>
      <c r="N1568" s="88">
        <v>1636.2985999994</v>
      </c>
      <c r="O1568" s="88"/>
      <c r="P1568" s="89" t="str">
        <f t="shared" si="24"/>
        <v/>
      </c>
      <c r="Q1568" s="86"/>
      <c r="R1568" s="90">
        <v>17002008.984000001</v>
      </c>
      <c r="S1568" s="90"/>
      <c r="T1568" s="3"/>
      <c r="U1568" s="91">
        <v>-5.8538809926176301E-3</v>
      </c>
      <c r="V1568" s="92">
        <v>0.58738651086969196</v>
      </c>
      <c r="W1568" s="91">
        <v>6.64578729447385E-3</v>
      </c>
      <c r="X1568" s="92">
        <v>0.67308834532013895</v>
      </c>
      <c r="Y1568" s="91"/>
      <c r="Z1568" s="92"/>
      <c r="AA1568" s="91"/>
      <c r="AB1568" s="92"/>
      <c r="AC1568" s="91"/>
      <c r="AD1568" s="92"/>
      <c r="AE1568" s="91"/>
      <c r="AF1568" s="93"/>
      <c r="AG1568" s="91">
        <v>-9.9558125175462902E-3</v>
      </c>
      <c r="AH1568" s="92">
        <v>-1.90181120387933</v>
      </c>
      <c r="AI1568" s="91"/>
      <c r="AJ1568" s="92"/>
      <c r="AK1568" s="91">
        <v>1.0293543531588499E-2</v>
      </c>
      <c r="AL1568" s="91">
        <v>2.2496850191601001E-2</v>
      </c>
      <c r="AM1568" s="92">
        <v>16.013170988590002</v>
      </c>
      <c r="AN1568" s="3"/>
      <c r="AO1568" s="94">
        <v>9.6153013855655393E-3</v>
      </c>
      <c r="AP1568" s="94">
        <v>-1.3740924607191099E-2</v>
      </c>
      <c r="AQ1568" s="94">
        <v>3.7531369434873299E-2</v>
      </c>
      <c r="AR1568" s="94">
        <v>-2.66309471517161E-2</v>
      </c>
      <c r="AS1568" s="95"/>
      <c r="AT1568" s="95"/>
      <c r="AU1568" s="95"/>
      <c r="AV1568" s="96"/>
      <c r="AW1568" s="3"/>
      <c r="AX1568" s="97"/>
      <c r="AY1568" s="98"/>
      <c r="AZ1568" s="98"/>
      <c r="BA1568" s="98"/>
      <c r="BB1568" s="89"/>
      <c r="BC1568" s="99">
        <v>-5.5416302416488197</v>
      </c>
      <c r="BD1568" s="86">
        <v>43868</v>
      </c>
      <c r="BE1568" s="86">
        <v>43916</v>
      </c>
      <c r="BF1568" s="95">
        <v>71</v>
      </c>
      <c r="BG1568" s="86">
        <v>43969</v>
      </c>
      <c r="BH1568" s="3"/>
    </row>
    <row r="1569" spans="1:60" x14ac:dyDescent="0.25">
      <c r="A1569" s="3"/>
      <c r="B1569" s="81" t="s">
        <v>2410</v>
      </c>
      <c r="C1569" s="81" t="s">
        <v>6278</v>
      </c>
      <c r="D1569" s="81" t="s">
        <v>920</v>
      </c>
      <c r="E1569" s="82" t="s">
        <v>1207</v>
      </c>
      <c r="F1569" s="82" t="s">
        <v>1097</v>
      </c>
      <c r="G1569" s="83" t="s">
        <v>1123</v>
      </c>
      <c r="H1569" s="84" t="s">
        <v>1147</v>
      </c>
      <c r="I1569" s="85" t="s">
        <v>3480</v>
      </c>
      <c r="J1569" s="85" t="s">
        <v>6279</v>
      </c>
      <c r="K1569" s="3"/>
      <c r="L1569" s="86">
        <v>44029</v>
      </c>
      <c r="M1569" s="87">
        <v>42492.989499986201</v>
      </c>
      <c r="N1569" s="88">
        <v>42492.989499986201</v>
      </c>
      <c r="O1569" s="88">
        <v>43792.539399981499</v>
      </c>
      <c r="P1569" s="89">
        <f t="shared" si="24"/>
        <v>0.97032485629285414</v>
      </c>
      <c r="Q1569" s="86">
        <v>43747</v>
      </c>
      <c r="R1569" s="90">
        <v>34395977.68</v>
      </c>
      <c r="S1569" s="90">
        <v>42632446.350749999</v>
      </c>
      <c r="T1569" s="3"/>
      <c r="U1569" s="91">
        <v>-5.8475284686210199E-3</v>
      </c>
      <c r="V1569" s="92">
        <v>0.58802176326935296</v>
      </c>
      <c r="W1569" s="91">
        <v>6.8392987632250896E-3</v>
      </c>
      <c r="X1569" s="92">
        <v>0.69243949219526302</v>
      </c>
      <c r="Y1569" s="91">
        <v>1.4237510858947601E-2</v>
      </c>
      <c r="Z1569" s="92">
        <v>19.573906994744899</v>
      </c>
      <c r="AA1569" s="91">
        <v>1.7227960168384002E-2</v>
      </c>
      <c r="AB1569" s="92">
        <v>22.620824377634602</v>
      </c>
      <c r="AC1569" s="91">
        <v>0.110197328929644</v>
      </c>
      <c r="AD1569" s="92">
        <v>36.367928845342199</v>
      </c>
      <c r="AE1569" s="91">
        <v>0.143344978138048</v>
      </c>
      <c r="AF1569" s="93">
        <v>35.173907508491503</v>
      </c>
      <c r="AG1569" s="91">
        <v>-9.84793191764766E-3</v>
      </c>
      <c r="AH1569" s="92">
        <v>-1.89102314388947</v>
      </c>
      <c r="AI1569" s="91">
        <v>2.7693170770362499E-2</v>
      </c>
      <c r="AJ1569" s="92">
        <v>17.252692756941499</v>
      </c>
      <c r="AK1569" s="91">
        <v>1.01428957084543</v>
      </c>
      <c r="AL1569" s="91">
        <v>5.3224440538542701E-2</v>
      </c>
      <c r="AM1569" s="92">
        <v>87.265846376423696</v>
      </c>
      <c r="AN1569" s="3"/>
      <c r="AO1569" s="94">
        <v>1.8934323554276499E-2</v>
      </c>
      <c r="AP1569" s="94">
        <v>-4.2062431792146499E-2</v>
      </c>
      <c r="AQ1569" s="94">
        <v>3.7737424039733E-2</v>
      </c>
      <c r="AR1569" s="94">
        <v>-4.3875517706546803E-2</v>
      </c>
      <c r="AS1569" s="95">
        <v>7</v>
      </c>
      <c r="AT1569" s="95">
        <v>5</v>
      </c>
      <c r="AU1569" s="95">
        <v>7</v>
      </c>
      <c r="AV1569" s="96">
        <v>5</v>
      </c>
      <c r="AW1569" s="3"/>
      <c r="AX1569" s="97">
        <v>7.02027292614366E-2</v>
      </c>
      <c r="AY1569" s="98">
        <v>-4.4808013632803102E-2</v>
      </c>
      <c r="AZ1569" s="98">
        <v>0.61049396905673303</v>
      </c>
      <c r="BA1569" s="98">
        <v>-5.6349554044629699E-2</v>
      </c>
      <c r="BB1569" s="89">
        <v>7.1996744173338798E-3</v>
      </c>
      <c r="BC1569" s="99">
        <v>-10.5039955732063</v>
      </c>
      <c r="BD1569" s="86">
        <v>43747</v>
      </c>
      <c r="BE1569" s="86">
        <v>43805</v>
      </c>
      <c r="BF1569" s="95"/>
      <c r="BG1569" s="86"/>
      <c r="BH1569" s="3"/>
    </row>
    <row r="1570" spans="1:60" x14ac:dyDescent="0.25">
      <c r="A1570" s="3"/>
      <c r="B1570" s="81" t="s">
        <v>2411</v>
      </c>
      <c r="C1570" s="81" t="s">
        <v>6280</v>
      </c>
      <c r="D1570" s="81" t="s">
        <v>920</v>
      </c>
      <c r="E1570" s="82" t="s">
        <v>1208</v>
      </c>
      <c r="F1570" s="82" t="s">
        <v>1097</v>
      </c>
      <c r="G1570" s="83" t="s">
        <v>1123</v>
      </c>
      <c r="H1570" s="84" t="s">
        <v>1147</v>
      </c>
      <c r="I1570" s="85" t="s">
        <v>3480</v>
      </c>
      <c r="J1570" s="85" t="s">
        <v>6281</v>
      </c>
      <c r="K1570" s="3"/>
      <c r="L1570" s="86">
        <v>44029</v>
      </c>
      <c r="M1570" s="87">
        <v>1307.11800000072</v>
      </c>
      <c r="N1570" s="88">
        <v>1307.11800000072</v>
      </c>
      <c r="O1570" s="88">
        <v>1337.6960000004599</v>
      </c>
      <c r="P1570" s="89">
        <f t="shared" si="24"/>
        <v>0.97714129368725833</v>
      </c>
      <c r="Q1570" s="86">
        <v>43747</v>
      </c>
      <c r="R1570" s="90">
        <v>9526677.0840000007</v>
      </c>
      <c r="S1570" s="90">
        <v>9087568.4910937492</v>
      </c>
      <c r="T1570" s="3"/>
      <c r="U1570" s="91">
        <v>-5.8228271527696104E-3</v>
      </c>
      <c r="V1570" s="92">
        <v>0.59049189485449505</v>
      </c>
      <c r="W1570" s="91">
        <v>7.5893069806625101E-3</v>
      </c>
      <c r="X1570" s="92">
        <v>0.76744031393900503</v>
      </c>
      <c r="Y1570" s="91">
        <v>1.8829813958291201E-2</v>
      </c>
      <c r="Z1570" s="92">
        <v>20.0331373046793</v>
      </c>
      <c r="AA1570" s="91">
        <v>2.6511849880989799E-2</v>
      </c>
      <c r="AB1570" s="92">
        <v>23.5492133488879</v>
      </c>
      <c r="AC1570" s="91">
        <v>0.13052638680354001</v>
      </c>
      <c r="AD1570" s="92">
        <v>38.400834632746403</v>
      </c>
      <c r="AE1570" s="91">
        <v>0.17487807134049899</v>
      </c>
      <c r="AF1570" s="93">
        <v>38.327216828765799</v>
      </c>
      <c r="AG1570" s="91">
        <v>-9.4299514967133308E-3</v>
      </c>
      <c r="AH1570" s="92">
        <v>-1.8492251017960399</v>
      </c>
      <c r="AI1570" s="91">
        <v>3.2782226118797601E-2</v>
      </c>
      <c r="AJ1570" s="92">
        <v>17.761598291777801</v>
      </c>
      <c r="AK1570" s="91">
        <v>0.30668052336113799</v>
      </c>
      <c r="AL1570" s="91">
        <v>5.8431502910025301E-2</v>
      </c>
      <c r="AM1570" s="92">
        <v>22.110533390892702</v>
      </c>
      <c r="AN1570" s="3"/>
      <c r="AO1570" s="94">
        <v>1.89596121927025E-2</v>
      </c>
      <c r="AP1570" s="94">
        <v>-4.2038652732153403E-2</v>
      </c>
      <c r="AQ1570" s="94">
        <v>3.8536579748324598E-2</v>
      </c>
      <c r="AR1570" s="94">
        <v>-4.31630711191247E-2</v>
      </c>
      <c r="AS1570" s="95">
        <v>7</v>
      </c>
      <c r="AT1570" s="95">
        <v>5</v>
      </c>
      <c r="AU1570" s="95">
        <v>7</v>
      </c>
      <c r="AV1570" s="96">
        <v>5</v>
      </c>
      <c r="AW1570" s="3"/>
      <c r="AX1570" s="97">
        <v>7.02184084968758E-2</v>
      </c>
      <c r="AY1570" s="98">
        <v>7.7985889974456796E-2</v>
      </c>
      <c r="AZ1570" s="98">
        <v>0.64092260891266095</v>
      </c>
      <c r="BA1570" s="98">
        <v>9.8394753586831002E-2</v>
      </c>
      <c r="BB1570" s="89">
        <v>7.2014985965870399E-3</v>
      </c>
      <c r="BC1570" s="99">
        <v>-10.375040368016901</v>
      </c>
      <c r="BD1570" s="86">
        <v>43747</v>
      </c>
      <c r="BE1570" s="86">
        <v>43805</v>
      </c>
      <c r="BF1570" s="95"/>
      <c r="BG1570" s="86"/>
      <c r="BH1570" s="3"/>
    </row>
    <row r="1571" spans="1:60" x14ac:dyDescent="0.25">
      <c r="A1571" s="3"/>
      <c r="B1571" s="81" t="s">
        <v>417</v>
      </c>
      <c r="C1571" s="81" t="s">
        <v>6282</v>
      </c>
      <c r="D1571" s="81" t="s">
        <v>921</v>
      </c>
      <c r="E1571" s="82" t="s">
        <v>1161</v>
      </c>
      <c r="F1571" s="82" t="s">
        <v>1114</v>
      </c>
      <c r="G1571" s="83" t="s">
        <v>1119</v>
      </c>
      <c r="H1571" s="84" t="s">
        <v>1158</v>
      </c>
      <c r="I1571" s="85" t="s">
        <v>3651</v>
      </c>
      <c r="J1571" s="85" t="s">
        <v>6283</v>
      </c>
      <c r="K1571" s="3"/>
      <c r="L1571" s="86">
        <v>44029</v>
      </c>
      <c r="M1571" s="87">
        <v>890.11125000007496</v>
      </c>
      <c r="N1571" s="88">
        <v>890.11125000007496</v>
      </c>
      <c r="O1571" s="88">
        <v>957.35435499995901</v>
      </c>
      <c r="P1571" s="89">
        <f t="shared" si="24"/>
        <v>0.92976153014952656</v>
      </c>
      <c r="Q1571" s="86">
        <v>43899</v>
      </c>
      <c r="R1571" s="90">
        <v>92433.733875000005</v>
      </c>
      <c r="S1571" s="90">
        <v>200900.54832128901</v>
      </c>
      <c r="T1571" s="3"/>
      <c r="U1571" s="91">
        <v>1.56842891010456E-3</v>
      </c>
      <c r="V1571" s="92">
        <v>1.32961750114191</v>
      </c>
      <c r="W1571" s="91">
        <v>2.1719301475968698E-2</v>
      </c>
      <c r="X1571" s="92">
        <v>2.1804397634696202</v>
      </c>
      <c r="Y1571" s="91">
        <v>-1.23852426349913E-2</v>
      </c>
      <c r="Z1571" s="92">
        <v>16.9116316453437</v>
      </c>
      <c r="AA1571" s="91">
        <v>0.16020626035053301</v>
      </c>
      <c r="AB1571" s="92">
        <v>36.918654395849401</v>
      </c>
      <c r="AC1571" s="91">
        <v>0.26486537297401802</v>
      </c>
      <c r="AD1571" s="92">
        <v>51.834733249794198</v>
      </c>
      <c r="AE1571" s="91">
        <v>0.25569424963585302</v>
      </c>
      <c r="AF1571" s="93">
        <v>46.408834658272099</v>
      </c>
      <c r="AG1571" s="91">
        <v>-2.8562386631165299E-2</v>
      </c>
      <c r="AH1571" s="92">
        <v>-3.7624686152412301</v>
      </c>
      <c r="AI1571" s="91">
        <v>2.5733593987752101E-2</v>
      </c>
      <c r="AJ1571" s="92">
        <v>17.056735078687801</v>
      </c>
      <c r="AK1571" s="91">
        <v>0.32166878143267202</v>
      </c>
      <c r="AL1571" s="91">
        <v>7.2211986418551505E-2</v>
      </c>
      <c r="AM1571" s="92">
        <v>35.525064686837098</v>
      </c>
      <c r="AN1571" s="3"/>
      <c r="AO1571" s="94">
        <v>3.5658514911119703E-2</v>
      </c>
      <c r="AP1571" s="94">
        <v>-4.1355598365044002E-2</v>
      </c>
      <c r="AQ1571" s="94">
        <v>0.134486794251716</v>
      </c>
      <c r="AR1571" s="94">
        <v>-0.10181175931123999</v>
      </c>
      <c r="AS1571" s="95">
        <v>9</v>
      </c>
      <c r="AT1571" s="95">
        <v>3</v>
      </c>
      <c r="AU1571" s="95">
        <v>7</v>
      </c>
      <c r="AV1571" s="96">
        <v>5</v>
      </c>
      <c r="AW1571" s="3"/>
      <c r="AX1571" s="97">
        <v>0.15759791233373099</v>
      </c>
      <c r="AY1571" s="98">
        <v>1.0643133554622199</v>
      </c>
      <c r="AZ1571" s="98">
        <v>1.3612590384818799</v>
      </c>
      <c r="BA1571" s="98">
        <v>1.54702322151934</v>
      </c>
      <c r="BB1571" s="89">
        <v>1.62488467814546E-2</v>
      </c>
      <c r="BC1571" s="99">
        <v>-15.1150071281736</v>
      </c>
      <c r="BD1571" s="86">
        <v>43899</v>
      </c>
      <c r="BE1571" s="86">
        <v>43915</v>
      </c>
      <c r="BF1571" s="95"/>
      <c r="BG1571" s="86"/>
      <c r="BH1571" s="3"/>
    </row>
    <row r="1572" spans="1:60" x14ac:dyDescent="0.25">
      <c r="A1572" s="3"/>
      <c r="B1572" s="81" t="s">
        <v>2412</v>
      </c>
      <c r="C1572" s="81" t="s">
        <v>6284</v>
      </c>
      <c r="D1572" s="81" t="s">
        <v>921</v>
      </c>
      <c r="E1572" s="82" t="s">
        <v>1162</v>
      </c>
      <c r="F1572" s="82" t="s">
        <v>1114</v>
      </c>
      <c r="G1572" s="83" t="s">
        <v>1119</v>
      </c>
      <c r="H1572" s="84" t="s">
        <v>1158</v>
      </c>
      <c r="I1572" s="85" t="s">
        <v>3651</v>
      </c>
      <c r="J1572" s="85" t="s">
        <v>1096</v>
      </c>
      <c r="K1572" s="3"/>
      <c r="L1572" s="86">
        <v>44029</v>
      </c>
      <c r="M1572" s="87">
        <v>951.14250000007496</v>
      </c>
      <c r="N1572" s="88">
        <v>951.14250000007496</v>
      </c>
      <c r="O1572" s="88">
        <v>1021.18350499962</v>
      </c>
      <c r="P1572" s="89">
        <f t="shared" si="24"/>
        <v>0.93141193070919104</v>
      </c>
      <c r="Q1572" s="86">
        <v>43899</v>
      </c>
      <c r="R1572" s="90">
        <v>8432648.9808750004</v>
      </c>
      <c r="S1572" s="90">
        <v>6614734.7507499997</v>
      </c>
      <c r="T1572" s="3"/>
      <c r="U1572" s="91">
        <v>1.6035777098295501E-3</v>
      </c>
      <c r="V1572" s="92">
        <v>1.33313238111441</v>
      </c>
      <c r="W1572" s="91">
        <v>2.2121653068097699E-2</v>
      </c>
      <c r="X1572" s="92">
        <v>2.22067492268252</v>
      </c>
      <c r="Y1572" s="91">
        <v>1.5006385066954E-2</v>
      </c>
      <c r="Z1572" s="92">
        <v>19.650794415530999</v>
      </c>
      <c r="AA1572" s="91">
        <v>0.21321668667049401</v>
      </c>
      <c r="AB1572" s="92">
        <v>42.219697027874602</v>
      </c>
      <c r="AC1572" s="91">
        <v>0.41075255554460499</v>
      </c>
      <c r="AD1572" s="92">
        <v>66.423451506882003</v>
      </c>
      <c r="AE1572" s="91">
        <v>0.40165858419262801</v>
      </c>
      <c r="AF1572" s="93">
        <v>61.005268113978701</v>
      </c>
      <c r="AG1572" s="91">
        <v>-2.8353103722111E-2</v>
      </c>
      <c r="AH1572" s="92">
        <v>-3.7415403243358001</v>
      </c>
      <c r="AI1572" s="91">
        <v>6.7663722817087504E-2</v>
      </c>
      <c r="AJ1572" s="92">
        <v>21.249747961613998</v>
      </c>
      <c r="AK1572" s="91">
        <v>0.41229014793876601</v>
      </c>
      <c r="AL1572" s="91">
        <v>9.0136754584818804E-2</v>
      </c>
      <c r="AM1572" s="92">
        <v>44.587201337446501</v>
      </c>
      <c r="AN1572" s="3"/>
      <c r="AO1572" s="94">
        <v>3.55933909468149E-2</v>
      </c>
      <c r="AP1572" s="94">
        <v>-4.1347489332110902E-2</v>
      </c>
      <c r="AQ1572" s="94">
        <v>0.13491967672423899</v>
      </c>
      <c r="AR1572" s="94">
        <v>-0.10138743113115201</v>
      </c>
      <c r="AS1572" s="95">
        <v>9</v>
      </c>
      <c r="AT1572" s="95">
        <v>3</v>
      </c>
      <c r="AU1572" s="95">
        <v>7</v>
      </c>
      <c r="AV1572" s="96">
        <v>5</v>
      </c>
      <c r="AW1572" s="3"/>
      <c r="AX1572" s="97">
        <v>0.15875095502939099</v>
      </c>
      <c r="AY1572" s="98">
        <v>1.42020753204451</v>
      </c>
      <c r="AZ1572" s="98">
        <v>1.56001124197792</v>
      </c>
      <c r="BA1572" s="98">
        <v>2.0861791707684501</v>
      </c>
      <c r="BB1572" s="89">
        <v>1.6369448209861699E-2</v>
      </c>
      <c r="BC1572" s="99">
        <v>-15.095559245179199</v>
      </c>
      <c r="BD1572" s="86">
        <v>43899</v>
      </c>
      <c r="BE1572" s="86">
        <v>43915</v>
      </c>
      <c r="BF1572" s="95"/>
      <c r="BG1572" s="86"/>
      <c r="BH1572" s="3"/>
    </row>
    <row r="1573" spans="1:60" x14ac:dyDescent="0.25">
      <c r="A1573" s="3"/>
      <c r="B1573" s="81" t="s">
        <v>2413</v>
      </c>
      <c r="C1573" s="81" t="s">
        <v>6285</v>
      </c>
      <c r="D1573" s="81" t="s">
        <v>922</v>
      </c>
      <c r="E1573" s="82" t="s">
        <v>1161</v>
      </c>
      <c r="F1573" s="82" t="s">
        <v>1098</v>
      </c>
      <c r="G1573" s="83" t="s">
        <v>1121</v>
      </c>
      <c r="H1573" s="84" t="s">
        <v>1154</v>
      </c>
      <c r="I1573" s="85" t="s">
        <v>3480</v>
      </c>
      <c r="J1573" s="85" t="s">
        <v>6286</v>
      </c>
      <c r="K1573" s="3"/>
      <c r="L1573" s="86">
        <v>44029</v>
      </c>
      <c r="M1573" s="87">
        <v>2281.3214000016501</v>
      </c>
      <c r="N1573" s="88">
        <v>2281.3214000016501</v>
      </c>
      <c r="O1573" s="88">
        <v>2480.40890000015</v>
      </c>
      <c r="P1573" s="89">
        <f t="shared" si="24"/>
        <v>0.91973601610666378</v>
      </c>
      <c r="Q1573" s="86">
        <v>43881</v>
      </c>
      <c r="R1573" s="90">
        <v>604128.96799999999</v>
      </c>
      <c r="S1573" s="90">
        <v>572479.812136719</v>
      </c>
      <c r="T1573" s="3"/>
      <c r="U1573" s="91">
        <v>-1.3177596447349099E-3</v>
      </c>
      <c r="V1573" s="92">
        <v>1.0409986456579601</v>
      </c>
      <c r="W1573" s="91">
        <v>2.3700694679064299E-2</v>
      </c>
      <c r="X1573" s="92">
        <v>2.37857908377919</v>
      </c>
      <c r="Y1573" s="91">
        <v>-4.1238745072405401E-2</v>
      </c>
      <c r="Z1573" s="92">
        <v>14.026281401602301</v>
      </c>
      <c r="AA1573" s="91">
        <v>0.16973307026812101</v>
      </c>
      <c r="AB1573" s="92">
        <v>37.871335387637401</v>
      </c>
      <c r="AC1573" s="91">
        <v>0.25179609627608401</v>
      </c>
      <c r="AD1573" s="92">
        <v>50.527805580000901</v>
      </c>
      <c r="AE1573" s="91">
        <v>0.35534360278863503</v>
      </c>
      <c r="AF1573" s="93">
        <v>56.3737699735793</v>
      </c>
      <c r="AG1573" s="91">
        <v>8.6234891568892603E-4</v>
      </c>
      <c r="AH1573" s="92">
        <v>-0.81999506055581195</v>
      </c>
      <c r="AI1573" s="91">
        <v>1.74201859135792E-2</v>
      </c>
      <c r="AJ1573" s="92">
        <v>16.225394271255901</v>
      </c>
      <c r="AK1573" s="91">
        <v>1.2813214000011801</v>
      </c>
      <c r="AL1573" s="91">
        <v>5.80058295636263E-2</v>
      </c>
      <c r="AM1573" s="92">
        <v>43.430135722854203</v>
      </c>
      <c r="AN1573" s="3"/>
      <c r="AO1573" s="94">
        <v>5.0157975414549603E-2</v>
      </c>
      <c r="AP1573" s="94">
        <v>-7.2247493961185696E-2</v>
      </c>
      <c r="AQ1573" s="94">
        <v>0.134462525682466</v>
      </c>
      <c r="AR1573" s="94">
        <v>-0.108052287038008</v>
      </c>
      <c r="AS1573" s="95">
        <v>9</v>
      </c>
      <c r="AT1573" s="95">
        <v>3</v>
      </c>
      <c r="AU1573" s="95">
        <v>7</v>
      </c>
      <c r="AV1573" s="96">
        <v>5</v>
      </c>
      <c r="AW1573" s="3"/>
      <c r="AX1573" s="97">
        <v>0.22501911077124501</v>
      </c>
      <c r="AY1573" s="98">
        <v>0.76442022023911704</v>
      </c>
      <c r="AZ1573" s="98">
        <v>1.3522908227805599</v>
      </c>
      <c r="BA1573" s="98">
        <v>1.0778817800383</v>
      </c>
      <c r="BB1573" s="89">
        <v>2.31125637240257E-2</v>
      </c>
      <c r="BC1573" s="99">
        <v>-28.3910769712238</v>
      </c>
      <c r="BD1573" s="86">
        <v>43881</v>
      </c>
      <c r="BE1573" s="86">
        <v>43913</v>
      </c>
      <c r="BF1573" s="95"/>
      <c r="BG1573" s="86"/>
      <c r="BH1573" s="3"/>
    </row>
    <row r="1574" spans="1:60" x14ac:dyDescent="0.25">
      <c r="A1574" s="3"/>
      <c r="B1574" s="81" t="s">
        <v>2414</v>
      </c>
      <c r="C1574" s="81" t="s">
        <v>6287</v>
      </c>
      <c r="D1574" s="81" t="s">
        <v>922</v>
      </c>
      <c r="E1574" s="82" t="s">
        <v>1162</v>
      </c>
      <c r="F1574" s="82" t="s">
        <v>1098</v>
      </c>
      <c r="G1574" s="83" t="s">
        <v>1121</v>
      </c>
      <c r="H1574" s="84" t="s">
        <v>1154</v>
      </c>
      <c r="I1574" s="85" t="s">
        <v>3480</v>
      </c>
      <c r="J1574" s="85" t="s">
        <v>6288</v>
      </c>
      <c r="K1574" s="3"/>
      <c r="L1574" s="86">
        <v>44029</v>
      </c>
      <c r="M1574" s="87">
        <v>1930.47179999948</v>
      </c>
      <c r="N1574" s="88">
        <v>1930.47179999948</v>
      </c>
      <c r="O1574" s="88">
        <v>2118.1796999983499</v>
      </c>
      <c r="P1574" s="89">
        <f t="shared" si="24"/>
        <v>0.91138244786359912</v>
      </c>
      <c r="Q1574" s="86">
        <v>43881</v>
      </c>
      <c r="R1574" s="90">
        <v>1562650.774</v>
      </c>
      <c r="S1574" s="90">
        <v>1435835.7656757799</v>
      </c>
      <c r="T1574" s="3"/>
      <c r="U1574" s="91">
        <v>-1.3793116295346399E-3</v>
      </c>
      <c r="V1574" s="92">
        <v>1.0348434471779899</v>
      </c>
      <c r="W1574" s="91">
        <v>2.1809128771565201E-2</v>
      </c>
      <c r="X1574" s="92">
        <v>2.1894224930292698</v>
      </c>
      <c r="Y1574" s="91">
        <v>-5.1936050494987299E-2</v>
      </c>
      <c r="Z1574" s="92">
        <v>12.9565508593369</v>
      </c>
      <c r="AA1574" s="91">
        <v>0.143635352657002</v>
      </c>
      <c r="AB1574" s="92">
        <v>35.261563626525501</v>
      </c>
      <c r="AC1574" s="91">
        <v>0.19663590700307401</v>
      </c>
      <c r="AD1574" s="92">
        <v>45.011786652728901</v>
      </c>
      <c r="AE1574" s="91">
        <v>0.26679091745259897</v>
      </c>
      <c r="AF1574" s="93">
        <v>47.518501439946697</v>
      </c>
      <c r="AG1574" s="91">
        <v>-1.8608567097544399E-4</v>
      </c>
      <c r="AH1574" s="92">
        <v>-0.92483851922224902</v>
      </c>
      <c r="AI1574" s="91">
        <v>5.0145779987360601E-3</v>
      </c>
      <c r="AJ1574" s="92">
        <v>14.9848334797862</v>
      </c>
      <c r="AK1574" s="91">
        <v>0.93583406034507799</v>
      </c>
      <c r="AL1574" s="91">
        <v>4.6194069707780699E-2</v>
      </c>
      <c r="AM1574" s="92">
        <v>8.8814017572440207</v>
      </c>
      <c r="AN1574" s="3"/>
      <c r="AO1574" s="94">
        <v>5.0093264288079802E-2</v>
      </c>
      <c r="AP1574" s="94">
        <v>-7.2419044895505102E-2</v>
      </c>
      <c r="AQ1574" s="94">
        <v>0.13236626487196201</v>
      </c>
      <c r="AR1574" s="94">
        <v>-0.109755346285092</v>
      </c>
      <c r="AS1574" s="95">
        <v>7</v>
      </c>
      <c r="AT1574" s="95">
        <v>5</v>
      </c>
      <c r="AU1574" s="95">
        <v>7</v>
      </c>
      <c r="AV1574" s="96">
        <v>5</v>
      </c>
      <c r="AW1574" s="3"/>
      <c r="AX1574" s="97">
        <v>0.225008920780674</v>
      </c>
      <c r="AY1574" s="98">
        <v>0.65433480760293605</v>
      </c>
      <c r="AZ1574" s="98">
        <v>1.2562156177154999</v>
      </c>
      <c r="BA1574" s="98">
        <v>0.91930653986219102</v>
      </c>
      <c r="BB1574" s="89">
        <v>2.3109143537840299E-2</v>
      </c>
      <c r="BC1574" s="99">
        <v>-28.532206214586001</v>
      </c>
      <c r="BD1574" s="86">
        <v>43881</v>
      </c>
      <c r="BE1574" s="86">
        <v>43913</v>
      </c>
      <c r="BF1574" s="95"/>
      <c r="BG1574" s="86"/>
      <c r="BH1574" s="3"/>
    </row>
    <row r="1575" spans="1:60" x14ac:dyDescent="0.25">
      <c r="A1575" s="3"/>
      <c r="B1575" s="81" t="s">
        <v>2415</v>
      </c>
      <c r="C1575" s="81" t="s">
        <v>6289</v>
      </c>
      <c r="D1575" s="81" t="s">
        <v>922</v>
      </c>
      <c r="E1575" s="82" t="s">
        <v>1163</v>
      </c>
      <c r="F1575" s="82" t="s">
        <v>1098</v>
      </c>
      <c r="G1575" s="83" t="s">
        <v>1121</v>
      </c>
      <c r="H1575" s="84" t="s">
        <v>1154</v>
      </c>
      <c r="I1575" s="85" t="s">
        <v>3480</v>
      </c>
      <c r="J1575" s="85" t="s">
        <v>6290</v>
      </c>
      <c r="K1575" s="3"/>
      <c r="L1575" s="86">
        <v>44029</v>
      </c>
      <c r="M1575" s="87">
        <v>2459.45010000095</v>
      </c>
      <c r="N1575" s="88">
        <v>2459.45010000095</v>
      </c>
      <c r="O1575" s="88">
        <v>2693.1266999989698</v>
      </c>
      <c r="P1575" s="89">
        <f t="shared" si="24"/>
        <v>0.91323222929017445</v>
      </c>
      <c r="Q1575" s="86">
        <v>43881</v>
      </c>
      <c r="R1575" s="90">
        <v>283715.799</v>
      </c>
      <c r="S1575" s="90">
        <v>389612.24233544897</v>
      </c>
      <c r="T1575" s="3"/>
      <c r="U1575" s="91">
        <v>-1.3656333030667199E-3</v>
      </c>
      <c r="V1575" s="92">
        <v>1.03621127982478</v>
      </c>
      <c r="W1575" s="91">
        <v>2.2229187312404999E-2</v>
      </c>
      <c r="X1575" s="92">
        <v>2.2314283471132499</v>
      </c>
      <c r="Y1575" s="91">
        <v>-4.95692078748107E-2</v>
      </c>
      <c r="Z1575" s="92">
        <v>13.1932351213618</v>
      </c>
      <c r="AA1575" s="91">
        <v>0.14938359636842499</v>
      </c>
      <c r="AB1575" s="92">
        <v>35.836387997667799</v>
      </c>
      <c r="AC1575" s="91">
        <v>0.208679403360293</v>
      </c>
      <c r="AD1575" s="92">
        <v>46.216136288421701</v>
      </c>
      <c r="AE1575" s="91">
        <v>0.28595524335280098</v>
      </c>
      <c r="AF1575" s="93">
        <v>49.434934029995901</v>
      </c>
      <c r="AG1575" s="91">
        <v>4.6801269490970299E-5</v>
      </c>
      <c r="AH1575" s="92">
        <v>-0.901549825175607</v>
      </c>
      <c r="AI1575" s="91">
        <v>7.7582776666531598E-3</v>
      </c>
      <c r="AJ1575" s="92">
        <v>15.259203446577899</v>
      </c>
      <c r="AK1575" s="91">
        <v>1.36943525467301</v>
      </c>
      <c r="AL1575" s="91">
        <v>9.1267188463534696E-2</v>
      </c>
      <c r="AM1575" s="92">
        <v>156.51810338092</v>
      </c>
      <c r="AN1575" s="3"/>
      <c r="AO1575" s="94">
        <v>5.0107651675716597E-2</v>
      </c>
      <c r="AP1575" s="94">
        <v>-7.2380943082898705E-2</v>
      </c>
      <c r="AQ1575" s="94">
        <v>0.13283173567659101</v>
      </c>
      <c r="AR1575" s="94">
        <v>-0.10937709753852699</v>
      </c>
      <c r="AS1575" s="95">
        <v>8</v>
      </c>
      <c r="AT1575" s="95">
        <v>4</v>
      </c>
      <c r="AU1575" s="95">
        <v>7</v>
      </c>
      <c r="AV1575" s="96">
        <v>5</v>
      </c>
      <c r="AW1575" s="3"/>
      <c r="AX1575" s="97">
        <v>0.22501094335340899</v>
      </c>
      <c r="AY1575" s="98">
        <v>0.67859113875147203</v>
      </c>
      <c r="AZ1575" s="98">
        <v>1.2773870937762699</v>
      </c>
      <c r="BA1575" s="98">
        <v>0.95415574198523201</v>
      </c>
      <c r="BB1575" s="89">
        <v>2.3109878166033E-2</v>
      </c>
      <c r="BC1575" s="99">
        <v>-28.500868525734401</v>
      </c>
      <c r="BD1575" s="86">
        <v>43881</v>
      </c>
      <c r="BE1575" s="86">
        <v>43913</v>
      </c>
      <c r="BF1575" s="95"/>
      <c r="BG1575" s="86"/>
      <c r="BH1575" s="3"/>
    </row>
    <row r="1576" spans="1:60" x14ac:dyDescent="0.25">
      <c r="A1576" s="3"/>
      <c r="B1576" s="81" t="s">
        <v>418</v>
      </c>
      <c r="C1576" s="81" t="s">
        <v>6291</v>
      </c>
      <c r="D1576" s="81" t="s">
        <v>922</v>
      </c>
      <c r="E1576" s="82" t="s">
        <v>1164</v>
      </c>
      <c r="F1576" s="82" t="s">
        <v>1098</v>
      </c>
      <c r="G1576" s="83" t="s">
        <v>1121</v>
      </c>
      <c r="H1576" s="84" t="s">
        <v>1154</v>
      </c>
      <c r="I1576" s="85" t="s">
        <v>3480</v>
      </c>
      <c r="J1576" s="85" t="s">
        <v>1096</v>
      </c>
      <c r="K1576" s="3"/>
      <c r="L1576" s="86">
        <v>44029</v>
      </c>
      <c r="M1576" s="87">
        <v>1436.41499999911</v>
      </c>
      <c r="N1576" s="88">
        <v>1436.41499999911</v>
      </c>
      <c r="O1576" s="88">
        <v>1564.93850000016</v>
      </c>
      <c r="P1576" s="89">
        <f t="shared" si="24"/>
        <v>0.91787313047698882</v>
      </c>
      <c r="Q1576" s="86">
        <v>43881</v>
      </c>
      <c r="R1576" s="90">
        <v>1256628.121</v>
      </c>
      <c r="S1576" s="90">
        <v>1360173.04518164</v>
      </c>
      <c r="T1576" s="3"/>
      <c r="U1576" s="91">
        <v>-1.3314051720953999E-3</v>
      </c>
      <c r="V1576" s="92">
        <v>1.0396340929219201</v>
      </c>
      <c r="W1576" s="91">
        <v>2.32800913618121E-2</v>
      </c>
      <c r="X1576" s="92">
        <v>2.3365187520539599</v>
      </c>
      <c r="Y1576" s="91">
        <v>-4.3626208763307701E-2</v>
      </c>
      <c r="Z1576" s="92">
        <v>13.787535032504801</v>
      </c>
      <c r="AA1576" s="91">
        <v>0.16388248798844901</v>
      </c>
      <c r="AB1576" s="92">
        <v>37.286277159641003</v>
      </c>
      <c r="AC1576" s="91">
        <v>0.23932341447652999</v>
      </c>
      <c r="AD1576" s="92">
        <v>49.280537400045397</v>
      </c>
      <c r="AE1576" s="91">
        <v>0.33514442860381699</v>
      </c>
      <c r="AF1576" s="93">
        <v>54.353852555097497</v>
      </c>
      <c r="AG1576" s="91">
        <v>6.2925296879257097E-4</v>
      </c>
      <c r="AH1576" s="92">
        <v>-0.84330465524544695</v>
      </c>
      <c r="AI1576" s="91">
        <v>1.4650326849732701E-2</v>
      </c>
      <c r="AJ1576" s="92">
        <v>15.9484083648858</v>
      </c>
      <c r="AK1576" s="91">
        <v>0.43641499999852401</v>
      </c>
      <c r="AL1576" s="91">
        <v>6.5710270442650695E-2</v>
      </c>
      <c r="AM1576" s="92">
        <v>36.632558142475297</v>
      </c>
      <c r="AN1576" s="3"/>
      <c r="AO1576" s="94">
        <v>5.0143624339398202E-2</v>
      </c>
      <c r="AP1576" s="94">
        <v>-7.22855893191445E-2</v>
      </c>
      <c r="AQ1576" s="94">
        <v>0.13399635004316199</v>
      </c>
      <c r="AR1576" s="94">
        <v>-0.108431026273174</v>
      </c>
      <c r="AS1576" s="95">
        <v>9</v>
      </c>
      <c r="AT1576" s="95">
        <v>3</v>
      </c>
      <c r="AU1576" s="95">
        <v>7</v>
      </c>
      <c r="AV1576" s="96">
        <v>5</v>
      </c>
      <c r="AW1576" s="3"/>
      <c r="AX1576" s="97">
        <v>0.22501663243601799</v>
      </c>
      <c r="AY1576" s="98">
        <v>0.73975033261649503</v>
      </c>
      <c r="AZ1576" s="98">
        <v>1.33076274488121</v>
      </c>
      <c r="BA1576" s="98">
        <v>1.04225337096796</v>
      </c>
      <c r="BB1576" s="89">
        <v>2.3111781287516401E-2</v>
      </c>
      <c r="BC1576" s="99">
        <v>-28.422465163923299</v>
      </c>
      <c r="BD1576" s="86">
        <v>43881</v>
      </c>
      <c r="BE1576" s="86">
        <v>43913</v>
      </c>
      <c r="BF1576" s="95"/>
      <c r="BG1576" s="86"/>
      <c r="BH1576" s="3"/>
    </row>
    <row r="1577" spans="1:60" x14ac:dyDescent="0.25">
      <c r="A1577" s="3"/>
      <c r="B1577" s="81" t="s">
        <v>419</v>
      </c>
      <c r="C1577" s="81" t="s">
        <v>6292</v>
      </c>
      <c r="D1577" s="81" t="s">
        <v>922</v>
      </c>
      <c r="E1577" s="82" t="s">
        <v>1165</v>
      </c>
      <c r="F1577" s="82" t="s">
        <v>1098</v>
      </c>
      <c r="G1577" s="83" t="s">
        <v>1121</v>
      </c>
      <c r="H1577" s="84" t="s">
        <v>1154</v>
      </c>
      <c r="I1577" s="85" t="s">
        <v>3480</v>
      </c>
      <c r="J1577" s="85" t="s">
        <v>1096</v>
      </c>
      <c r="K1577" s="3"/>
      <c r="L1577" s="86">
        <v>44029</v>
      </c>
      <c r="M1577" s="87">
        <v>1532.0735999997701</v>
      </c>
      <c r="N1577" s="88">
        <v>1532.0735999997701</v>
      </c>
      <c r="O1577" s="88">
        <v>1661.92970000021</v>
      </c>
      <c r="P1577" s="89">
        <f t="shared" si="24"/>
        <v>0.92186426417409617</v>
      </c>
      <c r="Q1577" s="86">
        <v>43881</v>
      </c>
      <c r="R1577" s="90">
        <v>740377.15599999996</v>
      </c>
      <c r="S1577" s="90">
        <v>653221.512950195</v>
      </c>
      <c r="T1577" s="3"/>
      <c r="U1577" s="91">
        <v>-1.3021559889239099E-3</v>
      </c>
      <c r="V1577" s="92">
        <v>1.0425590112390599</v>
      </c>
      <c r="W1577" s="91">
        <v>2.41803925528075E-2</v>
      </c>
      <c r="X1577" s="92">
        <v>2.4265488711534999</v>
      </c>
      <c r="Y1577" s="91">
        <v>-3.8509786866597999E-2</v>
      </c>
      <c r="Z1577" s="92">
        <v>14.2991772221721</v>
      </c>
      <c r="AA1577" s="91">
        <v>0.17643803041748499</v>
      </c>
      <c r="AB1577" s="92">
        <v>38.541831402573699</v>
      </c>
      <c r="AC1577" s="91">
        <v>0.266093657341262</v>
      </c>
      <c r="AD1577" s="92">
        <v>51.957561686518602</v>
      </c>
      <c r="AE1577" s="91">
        <v>0.37494181233167201</v>
      </c>
      <c r="AF1577" s="93">
        <v>58.333590927883101</v>
      </c>
      <c r="AG1577" s="91">
        <v>1.12804459422478E-3</v>
      </c>
      <c r="AH1577" s="92">
        <v>-0.79342549270222695</v>
      </c>
      <c r="AI1577" s="91">
        <v>2.0587022514519E-2</v>
      </c>
      <c r="AJ1577" s="92">
        <v>16.5420779313718</v>
      </c>
      <c r="AK1577" s="91">
        <v>0.53207359999942105</v>
      </c>
      <c r="AL1577" s="91">
        <v>7.7853161941675394E-2</v>
      </c>
      <c r="AM1577" s="92">
        <v>46.198418142565103</v>
      </c>
      <c r="AN1577" s="3"/>
      <c r="AO1577" s="94">
        <v>5.0174403837445397E-2</v>
      </c>
      <c r="AP1577" s="94">
        <v>-7.2203955528530095E-2</v>
      </c>
      <c r="AQ1577" s="94">
        <v>0.134994097903545</v>
      </c>
      <c r="AR1577" s="94">
        <v>-0.107620356368861</v>
      </c>
      <c r="AS1577" s="95">
        <v>9</v>
      </c>
      <c r="AT1577" s="95">
        <v>3</v>
      </c>
      <c r="AU1577" s="95">
        <v>7</v>
      </c>
      <c r="AV1577" s="96">
        <v>5</v>
      </c>
      <c r="AW1577" s="3"/>
      <c r="AX1577" s="97">
        <v>0.22502202758973</v>
      </c>
      <c r="AY1577" s="98">
        <v>0.79268600385694299</v>
      </c>
      <c r="AZ1577" s="98">
        <v>1.37695579721185</v>
      </c>
      <c r="BA1577" s="98">
        <v>1.11876809933528</v>
      </c>
      <c r="BB1577" s="89">
        <v>2.3113465648821101E-2</v>
      </c>
      <c r="BC1577" s="99">
        <v>-28.355284823366699</v>
      </c>
      <c r="BD1577" s="86">
        <v>43881</v>
      </c>
      <c r="BE1577" s="86">
        <v>43913</v>
      </c>
      <c r="BF1577" s="95"/>
      <c r="BG1577" s="86"/>
      <c r="BH1577" s="3"/>
    </row>
    <row r="1578" spans="1:60" x14ac:dyDescent="0.25">
      <c r="A1578" s="3"/>
      <c r="B1578" s="81" t="s">
        <v>2416</v>
      </c>
      <c r="C1578" s="81" t="s">
        <v>6293</v>
      </c>
      <c r="D1578" s="81" t="s">
        <v>922</v>
      </c>
      <c r="E1578" s="82" t="s">
        <v>1166</v>
      </c>
      <c r="F1578" s="82" t="s">
        <v>1098</v>
      </c>
      <c r="G1578" s="83" t="s">
        <v>1121</v>
      </c>
      <c r="H1578" s="84" t="s">
        <v>1154</v>
      </c>
      <c r="I1578" s="85" t="s">
        <v>3480</v>
      </c>
      <c r="J1578" s="85" t="s">
        <v>6294</v>
      </c>
      <c r="K1578" s="3"/>
      <c r="L1578" s="86">
        <v>44029</v>
      </c>
      <c r="M1578" s="87">
        <v>1713.17259999923</v>
      </c>
      <c r="N1578" s="88">
        <v>1713.17259999923</v>
      </c>
      <c r="O1578" s="88">
        <v>1852.9605999998701</v>
      </c>
      <c r="P1578" s="89">
        <f t="shared" si="24"/>
        <v>0.92455964794899048</v>
      </c>
      <c r="Q1578" s="86">
        <v>43881</v>
      </c>
      <c r="R1578" s="90">
        <v>8480380.0739999991</v>
      </c>
      <c r="S1578" s="90">
        <v>8819091.7773593795</v>
      </c>
      <c r="T1578" s="3"/>
      <c r="U1578" s="91">
        <v>-1.28240375215682E-3</v>
      </c>
      <c r="V1578" s="92">
        <v>1.04453423491577</v>
      </c>
      <c r="W1578" s="91">
        <v>2.47867530724761E-2</v>
      </c>
      <c r="X1578" s="92">
        <v>2.48718492312037</v>
      </c>
      <c r="Y1578" s="91">
        <v>-3.5051530830060101E-2</v>
      </c>
      <c r="Z1578" s="92">
        <v>14.6450028258259</v>
      </c>
      <c r="AA1578" s="91">
        <v>0.18496276735095299</v>
      </c>
      <c r="AB1578" s="92">
        <v>39.394305095891497</v>
      </c>
      <c r="AC1578" s="91">
        <v>0.28447833952494</v>
      </c>
      <c r="AD1578" s="92">
        <v>53.7960299049155</v>
      </c>
      <c r="AE1578" s="91">
        <v>0.40470626762893502</v>
      </c>
      <c r="AF1578" s="93">
        <v>61.310036457609399</v>
      </c>
      <c r="AG1578" s="91">
        <v>1.4638722495874401E-3</v>
      </c>
      <c r="AH1578" s="92">
        <v>-0.75984272716596002</v>
      </c>
      <c r="AI1578" s="91">
        <v>2.4601351809906202E-2</v>
      </c>
      <c r="AJ1578" s="92">
        <v>16.943510860903199</v>
      </c>
      <c r="AK1578" s="91">
        <v>0.64479833328397995</v>
      </c>
      <c r="AL1578" s="91">
        <v>5.1672286812390701E-2</v>
      </c>
      <c r="AM1578" s="92">
        <v>84.054411242133895</v>
      </c>
      <c r="AN1578" s="3"/>
      <c r="AO1578" s="94">
        <v>5.0195176614579402E-2</v>
      </c>
      <c r="AP1578" s="94">
        <v>-7.2149084487173207E-2</v>
      </c>
      <c r="AQ1578" s="94">
        <v>0.135666003116057</v>
      </c>
      <c r="AR1578" s="94">
        <v>-0.10707448029003</v>
      </c>
      <c r="AS1578" s="95">
        <v>9</v>
      </c>
      <c r="AT1578" s="95">
        <v>3</v>
      </c>
      <c r="AU1578" s="95">
        <v>7</v>
      </c>
      <c r="AV1578" s="96">
        <v>5</v>
      </c>
      <c r="AW1578" s="3"/>
      <c r="AX1578" s="97">
        <v>0.225026133603242</v>
      </c>
      <c r="AY1578" s="98">
        <v>0.82860993248959902</v>
      </c>
      <c r="AZ1578" s="98">
        <v>1.4083019216050201</v>
      </c>
      <c r="BA1578" s="98">
        <v>1.1708308890374599</v>
      </c>
      <c r="BB1578" s="89">
        <v>2.3114648468727E-2</v>
      </c>
      <c r="BC1578" s="99">
        <v>-28.3100460959249</v>
      </c>
      <c r="BD1578" s="86">
        <v>43881</v>
      </c>
      <c r="BE1578" s="86">
        <v>43913</v>
      </c>
      <c r="BF1578" s="95"/>
      <c r="BG1578" s="86"/>
      <c r="BH1578" s="3"/>
    </row>
    <row r="1579" spans="1:60" x14ac:dyDescent="0.25">
      <c r="A1579" s="3"/>
      <c r="B1579" s="81" t="s">
        <v>2417</v>
      </c>
      <c r="C1579" s="81" t="s">
        <v>6295</v>
      </c>
      <c r="D1579" s="81" t="s">
        <v>923</v>
      </c>
      <c r="E1579" s="82" t="s">
        <v>1161</v>
      </c>
      <c r="F1579" s="82" t="s">
        <v>1098</v>
      </c>
      <c r="G1579" s="83" t="s">
        <v>1125</v>
      </c>
      <c r="H1579" s="84" t="s">
        <v>1144</v>
      </c>
      <c r="I1579" s="85" t="s">
        <v>3480</v>
      </c>
      <c r="J1579" s="85" t="s">
        <v>6296</v>
      </c>
      <c r="K1579" s="3"/>
      <c r="L1579" s="86">
        <v>44029</v>
      </c>
      <c r="M1579" s="87">
        <v>1681.3551000002799</v>
      </c>
      <c r="N1579" s="88">
        <v>1681.3551000002799</v>
      </c>
      <c r="O1579" s="88">
        <v>1681.3551000002799</v>
      </c>
      <c r="P1579" s="89">
        <f t="shared" si="24"/>
        <v>1</v>
      </c>
      <c r="Q1579" s="86">
        <v>44029</v>
      </c>
      <c r="R1579" s="90">
        <v>23580.115000000002</v>
      </c>
      <c r="S1579" s="90">
        <v>45945.470404235799</v>
      </c>
      <c r="T1579" s="3"/>
      <c r="U1579" s="91">
        <v>3.8659436540911E-6</v>
      </c>
      <c r="V1579" s="92">
        <v>1.17316120449686</v>
      </c>
      <c r="W1579" s="91">
        <v>2.7794833840744099E-4</v>
      </c>
      <c r="X1579" s="92">
        <v>3.6304449713497902E-2</v>
      </c>
      <c r="Y1579" s="91">
        <v>5.1103941259498199E-3</v>
      </c>
      <c r="Z1579" s="92">
        <v>18.661195321445099</v>
      </c>
      <c r="AA1579" s="91">
        <v>1.44984717553598E-2</v>
      </c>
      <c r="AB1579" s="92">
        <v>22.347875536332101</v>
      </c>
      <c r="AC1579" s="91">
        <v>3.8540941341125297E-2</v>
      </c>
      <c r="AD1579" s="92">
        <v>29.2022900865122</v>
      </c>
      <c r="AE1579" s="91">
        <v>5.9835802378074697E-2</v>
      </c>
      <c r="AF1579" s="93">
        <v>26.822989932494199</v>
      </c>
      <c r="AG1579" s="91">
        <v>9.6836038210312795E-5</v>
      </c>
      <c r="AH1579" s="92">
        <v>-0.89654634830367297</v>
      </c>
      <c r="AI1579" s="91">
        <v>5.7282701363874401E-3</v>
      </c>
      <c r="AJ1579" s="92">
        <v>15.056202693551301</v>
      </c>
      <c r="AK1579" s="91">
        <v>0.56464800528541703</v>
      </c>
      <c r="AL1579" s="91">
        <v>3.3705915235259502E-2</v>
      </c>
      <c r="AM1579" s="92">
        <v>42.301689820480497</v>
      </c>
      <c r="AN1579" s="3"/>
      <c r="AO1579" s="94">
        <v>3.5573644527175902E-4</v>
      </c>
      <c r="AP1579" s="94">
        <v>-7.4436447903281105E-5</v>
      </c>
      <c r="AQ1579" s="94">
        <v>2.0096240950806502E-3</v>
      </c>
      <c r="AR1579" s="94">
        <v>9.6836038210312795E-5</v>
      </c>
      <c r="AS1579" s="95">
        <v>12</v>
      </c>
      <c r="AT1579" s="95">
        <v>0</v>
      </c>
      <c r="AU1579" s="95">
        <v>7</v>
      </c>
      <c r="AV1579" s="96">
        <v>5</v>
      </c>
      <c r="AW1579" s="3"/>
      <c r="AX1579" s="97">
        <v>7.4276649660191699E-4</v>
      </c>
      <c r="AY1579" s="98">
        <v>-20.214460855029799</v>
      </c>
      <c r="AZ1579" s="98">
        <v>0.59626680238306995</v>
      </c>
      <c r="BA1579" s="98">
        <v>-13.3609820784768</v>
      </c>
      <c r="BB1579" s="89">
        <v>7.6743357138226999E-5</v>
      </c>
      <c r="BC1579" s="99">
        <v>-7.4436448188990303E-3</v>
      </c>
      <c r="BD1579" s="86">
        <v>43816</v>
      </c>
      <c r="BE1579" s="86">
        <v>43817</v>
      </c>
      <c r="BF1579" s="95">
        <v>4</v>
      </c>
      <c r="BG1579" s="86">
        <v>43822</v>
      </c>
      <c r="BH1579" s="3"/>
    </row>
    <row r="1580" spans="1:60" x14ac:dyDescent="0.25">
      <c r="A1580" s="3"/>
      <c r="B1580" s="81" t="s">
        <v>2418</v>
      </c>
      <c r="C1580" s="81" t="s">
        <v>6297</v>
      </c>
      <c r="D1580" s="81" t="s">
        <v>923</v>
      </c>
      <c r="E1580" s="82" t="s">
        <v>1162</v>
      </c>
      <c r="F1580" s="82" t="s">
        <v>1098</v>
      </c>
      <c r="G1580" s="83" t="s">
        <v>1125</v>
      </c>
      <c r="H1580" s="84" t="s">
        <v>1144</v>
      </c>
      <c r="I1580" s="85" t="s">
        <v>3480</v>
      </c>
      <c r="J1580" s="85" t="s">
        <v>6296</v>
      </c>
      <c r="K1580" s="3"/>
      <c r="L1580" s="86">
        <v>44029</v>
      </c>
      <c r="M1580" s="87">
        <v>1610.3866000007799</v>
      </c>
      <c r="N1580" s="88">
        <v>1610.3866000007799</v>
      </c>
      <c r="O1580" s="88">
        <v>1610.3866000007799</v>
      </c>
      <c r="P1580" s="89">
        <f t="shared" si="24"/>
        <v>1</v>
      </c>
      <c r="Q1580" s="86">
        <v>44029</v>
      </c>
      <c r="R1580" s="90">
        <v>32111111.316</v>
      </c>
      <c r="S1580" s="90">
        <v>26626094.3515938</v>
      </c>
      <c r="T1580" s="3"/>
      <c r="U1580" s="91">
        <v>3.8500220398418597E-6</v>
      </c>
      <c r="V1580" s="92">
        <v>1.17315961233544</v>
      </c>
      <c r="W1580" s="91">
        <v>1.0166294487135E-4</v>
      </c>
      <c r="X1580" s="92">
        <v>1.86759103598888E-2</v>
      </c>
      <c r="Y1580" s="91">
        <v>2.92459830052394E-3</v>
      </c>
      <c r="Z1580" s="92">
        <v>18.442615738895299</v>
      </c>
      <c r="AA1580" s="91">
        <v>9.92100111943728E-3</v>
      </c>
      <c r="AB1580" s="92">
        <v>21.890128472732599</v>
      </c>
      <c r="AC1580" s="91">
        <v>2.89037202874169E-2</v>
      </c>
      <c r="AD1580" s="92">
        <v>28.238567981141401</v>
      </c>
      <c r="AE1580" s="91">
        <v>4.4980476533965003E-2</v>
      </c>
      <c r="AF1580" s="93">
        <v>25.3374573480978</v>
      </c>
      <c r="AG1580" s="91">
        <v>9.1414978669490706E-5</v>
      </c>
      <c r="AH1580" s="92">
        <v>-0.89708845425775496</v>
      </c>
      <c r="AI1580" s="91">
        <v>3.31669203478668E-3</v>
      </c>
      <c r="AJ1580" s="92">
        <v>14.815044883391201</v>
      </c>
      <c r="AK1580" s="91">
        <v>0.49861955368774902</v>
      </c>
      <c r="AL1580" s="91">
        <v>3.0410683937589101E-2</v>
      </c>
      <c r="AM1580" s="92">
        <v>35.698844660713803</v>
      </c>
      <c r="AN1580" s="3"/>
      <c r="AO1580" s="94">
        <v>3.4262826920894402E-4</v>
      </c>
      <c r="AP1580" s="94">
        <v>-7.4463880082475993E-5</v>
      </c>
      <c r="AQ1580" s="94">
        <v>1.6021388892113501E-3</v>
      </c>
      <c r="AR1580" s="94">
        <v>4.5895902076154002E-5</v>
      </c>
      <c r="AS1580" s="95">
        <v>12</v>
      </c>
      <c r="AT1580" s="95">
        <v>0</v>
      </c>
      <c r="AU1580" s="95">
        <v>7</v>
      </c>
      <c r="AV1580" s="96">
        <v>5</v>
      </c>
      <c r="AW1580" s="3"/>
      <c r="AX1580" s="97">
        <v>6.2898899348169798E-4</v>
      </c>
      <c r="AY1580" s="98">
        <v>-30.4191793633508</v>
      </c>
      <c r="AZ1580" s="98">
        <v>0.58116515748861297</v>
      </c>
      <c r="BA1580" s="98">
        <v>-14.641625852295</v>
      </c>
      <c r="BB1580" s="89">
        <v>6.4986890952169996E-5</v>
      </c>
      <c r="BC1580" s="99">
        <v>-7.4463880332018596E-3</v>
      </c>
      <c r="BD1580" s="86">
        <v>43816</v>
      </c>
      <c r="BE1580" s="86">
        <v>43817</v>
      </c>
      <c r="BF1580" s="95">
        <v>5</v>
      </c>
      <c r="BG1580" s="86">
        <v>43823</v>
      </c>
      <c r="BH1580" s="3"/>
    </row>
    <row r="1581" spans="1:60" x14ac:dyDescent="0.25">
      <c r="A1581" s="3"/>
      <c r="B1581" s="81" t="s">
        <v>420</v>
      </c>
      <c r="C1581" s="81" t="s">
        <v>6298</v>
      </c>
      <c r="D1581" s="81" t="s">
        <v>923</v>
      </c>
      <c r="E1581" s="82" t="s">
        <v>1165</v>
      </c>
      <c r="F1581" s="82" t="s">
        <v>1098</v>
      </c>
      <c r="G1581" s="83" t="s">
        <v>1125</v>
      </c>
      <c r="H1581" s="84" t="s">
        <v>1144</v>
      </c>
      <c r="I1581" s="85" t="s">
        <v>3480</v>
      </c>
      <c r="J1581" s="85" t="s">
        <v>6299</v>
      </c>
      <c r="K1581" s="3"/>
      <c r="L1581" s="86">
        <v>44029</v>
      </c>
      <c r="M1581" s="87">
        <v>1142.44779999927</v>
      </c>
      <c r="N1581" s="88">
        <v>1142.44779999927</v>
      </c>
      <c r="O1581" s="88">
        <v>1142.44779999927</v>
      </c>
      <c r="P1581" s="89">
        <f t="shared" si="24"/>
        <v>1</v>
      </c>
      <c r="Q1581" s="86">
        <v>44029</v>
      </c>
      <c r="R1581" s="90">
        <v>24682773.006000001</v>
      </c>
      <c r="S1581" s="90">
        <v>22229414.1316875</v>
      </c>
      <c r="T1581" s="3"/>
      <c r="U1581" s="91">
        <v>1.33924768306315E-5</v>
      </c>
      <c r="V1581" s="92">
        <v>1.17411385781452</v>
      </c>
      <c r="W1581" s="91">
        <v>5.6586007849546095E-4</v>
      </c>
      <c r="X1581" s="92">
        <v>6.5095623722299906E-2</v>
      </c>
      <c r="Y1581" s="91">
        <v>6.8653285834443497E-3</v>
      </c>
      <c r="Z1581" s="92">
        <v>18.836688767187301</v>
      </c>
      <c r="AA1581" s="91">
        <v>1.8035875351415601E-2</v>
      </c>
      <c r="AB1581" s="92">
        <v>22.701615895930399</v>
      </c>
      <c r="AC1581" s="91">
        <v>4.5816642983481898E-2</v>
      </c>
      <c r="AD1581" s="92">
        <v>29.929860250733299</v>
      </c>
      <c r="AE1581" s="91">
        <v>7.1010740970450598E-2</v>
      </c>
      <c r="AF1581" s="93">
        <v>27.9404837917245</v>
      </c>
      <c r="AG1581" s="91">
        <v>2.5986056061810798E-4</v>
      </c>
      <c r="AH1581" s="92">
        <v>-0.88024389606289299</v>
      </c>
      <c r="AI1581" s="91">
        <v>7.6484230303322E-3</v>
      </c>
      <c r="AJ1581" s="92">
        <v>15.248217982938501</v>
      </c>
      <c r="AK1581" s="91">
        <v>0.14244779999906301</v>
      </c>
      <c r="AL1581" s="91">
        <v>2.6356570195275701E-2</v>
      </c>
      <c r="AM1581" s="92">
        <v>10.8212711715314</v>
      </c>
      <c r="AN1581" s="3"/>
      <c r="AO1581" s="94">
        <v>3.6541721237881602E-4</v>
      </c>
      <c r="AP1581" s="94">
        <v>-7.4475492510828203E-5</v>
      </c>
      <c r="AQ1581" s="94">
        <v>2.3085304455889898E-3</v>
      </c>
      <c r="AR1581" s="94">
        <v>2.5986056061810798E-4</v>
      </c>
      <c r="AS1581" s="95">
        <v>12</v>
      </c>
      <c r="AT1581" s="95">
        <v>0</v>
      </c>
      <c r="AU1581" s="95">
        <v>7</v>
      </c>
      <c r="AV1581" s="96">
        <v>5</v>
      </c>
      <c r="AW1581" s="3"/>
      <c r="AX1581" s="97">
        <v>8.2994772523079495E-4</v>
      </c>
      <c r="AY1581" s="98">
        <v>-14.121154165550299</v>
      </c>
      <c r="AZ1581" s="98">
        <v>0.60793429564000701</v>
      </c>
      <c r="BA1581" s="98">
        <v>-11.854428771679499</v>
      </c>
      <c r="BB1581" s="89">
        <v>8.5752146235620294E-5</v>
      </c>
      <c r="BC1581" s="99">
        <v>-7.4475492710206499E-3</v>
      </c>
      <c r="BD1581" s="86">
        <v>43816</v>
      </c>
      <c r="BE1581" s="86">
        <v>43817</v>
      </c>
      <c r="BF1581" s="95">
        <v>4</v>
      </c>
      <c r="BG1581" s="86">
        <v>43822</v>
      </c>
      <c r="BH1581" s="3"/>
    </row>
    <row r="1582" spans="1:60" x14ac:dyDescent="0.25">
      <c r="A1582" s="3"/>
      <c r="B1582" s="81" t="s">
        <v>2419</v>
      </c>
      <c r="C1582" s="81" t="s">
        <v>6300</v>
      </c>
      <c r="D1582" s="81" t="s">
        <v>923</v>
      </c>
      <c r="E1582" s="82" t="s">
        <v>1166</v>
      </c>
      <c r="F1582" s="82" t="s">
        <v>1098</v>
      </c>
      <c r="G1582" s="83" t="s">
        <v>1125</v>
      </c>
      <c r="H1582" s="84" t="s">
        <v>1144</v>
      </c>
      <c r="I1582" s="85" t="s">
        <v>3480</v>
      </c>
      <c r="J1582" s="85" t="s">
        <v>6301</v>
      </c>
      <c r="K1582" s="3"/>
      <c r="L1582" s="86">
        <v>44029</v>
      </c>
      <c r="M1582" s="87">
        <v>1366.1301000006499</v>
      </c>
      <c r="N1582" s="88">
        <v>1366.1301000006499</v>
      </c>
      <c r="O1582" s="88">
        <v>1366.1301000006499</v>
      </c>
      <c r="P1582" s="89">
        <f t="shared" si="24"/>
        <v>1</v>
      </c>
      <c r="Q1582" s="86">
        <v>44029</v>
      </c>
      <c r="R1582" s="90">
        <v>85116925.614999995</v>
      </c>
      <c r="S1582" s="90">
        <v>44652893.847937502</v>
      </c>
      <c r="T1582" s="3"/>
      <c r="U1582" s="91">
        <v>1.89590227819281E-5</v>
      </c>
      <c r="V1582" s="92">
        <v>1.1746705124096499</v>
      </c>
      <c r="W1582" s="91">
        <v>7.3047833029704602E-4</v>
      </c>
      <c r="X1582" s="92">
        <v>8.1557448902458404E-2</v>
      </c>
      <c r="Y1582" s="91">
        <v>7.8704530278628192E-3</v>
      </c>
      <c r="Z1582" s="92">
        <v>18.937201211636399</v>
      </c>
      <c r="AA1582" s="91">
        <v>2.0063545549419401E-2</v>
      </c>
      <c r="AB1582" s="92">
        <v>22.9043829157308</v>
      </c>
      <c r="AC1582" s="91">
        <v>4.9997163894658997E-2</v>
      </c>
      <c r="AD1582" s="92">
        <v>30.347912341851</v>
      </c>
      <c r="AE1582" s="91">
        <v>7.7445410426662406E-2</v>
      </c>
      <c r="AF1582" s="93">
        <v>28.583950737345699</v>
      </c>
      <c r="AG1582" s="91">
        <v>3.5316572939336798E-4</v>
      </c>
      <c r="AH1582" s="92">
        <v>-0.87091337918536704</v>
      </c>
      <c r="AI1582" s="91">
        <v>8.7483230963698606E-3</v>
      </c>
      <c r="AJ1582" s="92">
        <v>15.358207989542301</v>
      </c>
      <c r="AK1582" s="91">
        <v>0.35196154302859201</v>
      </c>
      <c r="AL1582" s="91">
        <v>3.1002093861388899E-2</v>
      </c>
      <c r="AM1582" s="92">
        <v>54.770732216536999</v>
      </c>
      <c r="AN1582" s="3"/>
      <c r="AO1582" s="94">
        <v>3.7084674295329001E-4</v>
      </c>
      <c r="AP1582" s="94">
        <v>-7.4469850915193106E-5</v>
      </c>
      <c r="AQ1582" s="94">
        <v>2.4787746260699398E-3</v>
      </c>
      <c r="AR1582" s="94">
        <v>3.5316572939336798E-4</v>
      </c>
      <c r="AS1582" s="95">
        <v>12</v>
      </c>
      <c r="AT1582" s="95">
        <v>0</v>
      </c>
      <c r="AU1582" s="95">
        <v>7</v>
      </c>
      <c r="AV1582" s="96">
        <v>5</v>
      </c>
      <c r="AW1582" s="3"/>
      <c r="AX1582" s="97">
        <v>8.8359936947767902E-4</v>
      </c>
      <c r="AY1582" s="98">
        <v>-11.131279722860199</v>
      </c>
      <c r="AZ1582" s="98">
        <v>0.61462131794269204</v>
      </c>
      <c r="BA1582" s="98">
        <v>-10.720027919436699</v>
      </c>
      <c r="BB1582" s="89">
        <v>9.1296302053507397E-5</v>
      </c>
      <c r="BC1582" s="99">
        <v>-7.4469851221437003E-3</v>
      </c>
      <c r="BD1582" s="86">
        <v>43816</v>
      </c>
      <c r="BE1582" s="86">
        <v>43817</v>
      </c>
      <c r="BF1582" s="95">
        <v>4</v>
      </c>
      <c r="BG1582" s="86">
        <v>43822</v>
      </c>
      <c r="BH1582" s="3"/>
    </row>
    <row r="1583" spans="1:60" x14ac:dyDescent="0.25">
      <c r="A1583" s="3"/>
      <c r="B1583" s="81" t="s">
        <v>421</v>
      </c>
      <c r="C1583" s="81" t="s">
        <v>6302</v>
      </c>
      <c r="D1583" s="81" t="s">
        <v>923</v>
      </c>
      <c r="E1583" s="82" t="s">
        <v>1167</v>
      </c>
      <c r="F1583" s="82" t="s">
        <v>1098</v>
      </c>
      <c r="G1583" s="83" t="s">
        <v>1125</v>
      </c>
      <c r="H1583" s="84" t="s">
        <v>1144</v>
      </c>
      <c r="I1583" s="85" t="s">
        <v>3480</v>
      </c>
      <c r="J1583" s="85" t="s">
        <v>1096</v>
      </c>
      <c r="K1583" s="3"/>
      <c r="L1583" s="86">
        <v>44029</v>
      </c>
      <c r="M1583" s="87">
        <v>1015.74880000018</v>
      </c>
      <c r="N1583" s="88">
        <v>1015.74880000018</v>
      </c>
      <c r="O1583" s="88">
        <v>1015.74880000018</v>
      </c>
      <c r="P1583" s="89">
        <f t="shared" si="24"/>
        <v>1</v>
      </c>
      <c r="Q1583" s="86">
        <v>44029</v>
      </c>
      <c r="R1583" s="90">
        <v>8.9999999999999993E-3</v>
      </c>
      <c r="S1583" s="90">
        <v>159995.48617382799</v>
      </c>
      <c r="T1583" s="3"/>
      <c r="U1583" s="91">
        <v>0</v>
      </c>
      <c r="V1583" s="92">
        <v>1.17277461013146</v>
      </c>
      <c r="W1583" s="91">
        <v>3.6033829019288499E-5</v>
      </c>
      <c r="X1583" s="92">
        <v>1.2112998774682599E-2</v>
      </c>
      <c r="Y1583" s="91">
        <v>1.1479580662126E-3</v>
      </c>
      <c r="Z1583" s="92">
        <v>18.264951715449602</v>
      </c>
      <c r="AA1583" s="91">
        <v>5.9200557279837102E-3</v>
      </c>
      <c r="AB1583" s="92">
        <v>21.490033933601801</v>
      </c>
      <c r="AC1583" s="91">
        <v>1.33206809841795E-2</v>
      </c>
      <c r="AD1583" s="92">
        <v>26.680264050810401</v>
      </c>
      <c r="AE1583" s="91"/>
      <c r="AF1583" s="93"/>
      <c r="AG1583" s="91">
        <v>0</v>
      </c>
      <c r="AH1583" s="92">
        <v>-0.90622995212470403</v>
      </c>
      <c r="AI1583" s="91">
        <v>1.1479580662126E-3</v>
      </c>
      <c r="AJ1583" s="92">
        <v>14.598171486533801</v>
      </c>
      <c r="AK1583" s="91">
        <v>1.56707964833913E-2</v>
      </c>
      <c r="AL1583" s="91">
        <v>5.4646935568598599E-3</v>
      </c>
      <c r="AM1583" s="92">
        <v>28.734503440413398</v>
      </c>
      <c r="AN1583" s="3"/>
      <c r="AO1583" s="94">
        <v>2.7072604461864103E-4</v>
      </c>
      <c r="AP1583" s="94">
        <v>0</v>
      </c>
      <c r="AQ1583" s="94">
        <v>1.84286283911206E-3</v>
      </c>
      <c r="AR1583" s="94">
        <v>0</v>
      </c>
      <c r="AS1583" s="95">
        <v>6</v>
      </c>
      <c r="AT1583" s="95">
        <v>0</v>
      </c>
      <c r="AU1583" s="95">
        <v>7</v>
      </c>
      <c r="AV1583" s="96">
        <v>5</v>
      </c>
      <c r="AW1583" s="3"/>
      <c r="AX1583" s="97">
        <v>7.9268428587965902E-4</v>
      </c>
      <c r="AY1583" s="98">
        <v>-29.0228771023103</v>
      </c>
      <c r="AZ1583" s="98">
        <v>0.56785812177622597</v>
      </c>
      <c r="BA1583" s="98">
        <v>-14.483299796294901</v>
      </c>
      <c r="BB1583" s="89">
        <v>8.1899959475322296E-5</v>
      </c>
      <c r="BC1583" s="99">
        <v>0</v>
      </c>
      <c r="BD1583" s="86">
        <v>44000</v>
      </c>
      <c r="BE1583" s="86"/>
      <c r="BF1583" s="95"/>
      <c r="BG1583" s="86"/>
      <c r="BH1583" s="3"/>
    </row>
    <row r="1584" spans="1:60" x14ac:dyDescent="0.25">
      <c r="A1584" s="3"/>
      <c r="B1584" s="81" t="s">
        <v>2420</v>
      </c>
      <c r="C1584" s="81" t="s">
        <v>6303</v>
      </c>
      <c r="D1584" s="81" t="s">
        <v>924</v>
      </c>
      <c r="E1584" s="82" t="s">
        <v>1161</v>
      </c>
      <c r="F1584" s="82" t="s">
        <v>1098</v>
      </c>
      <c r="G1584" s="83" t="s">
        <v>1123</v>
      </c>
      <c r="H1584" s="84" t="s">
        <v>1149</v>
      </c>
      <c r="I1584" s="85" t="s">
        <v>3480</v>
      </c>
      <c r="J1584" s="85" t="s">
        <v>6304</v>
      </c>
      <c r="K1584" s="3"/>
      <c r="L1584" s="86">
        <v>44029</v>
      </c>
      <c r="M1584" s="87">
        <v>1915.7850000001499</v>
      </c>
      <c r="N1584" s="88">
        <v>1915.7850000001499</v>
      </c>
      <c r="O1584" s="88">
        <v>2022.2706000004</v>
      </c>
      <c r="P1584" s="89">
        <f t="shared" si="24"/>
        <v>0.9473435454185859</v>
      </c>
      <c r="Q1584" s="86">
        <v>43747</v>
      </c>
      <c r="R1584" s="90">
        <v>1135553.902</v>
      </c>
      <c r="S1584" s="90">
        <v>1364246.23141016</v>
      </c>
      <c r="T1584" s="3"/>
      <c r="U1584" s="91">
        <v>-3.94592940756411E-3</v>
      </c>
      <c r="V1584" s="92">
        <v>0.77818166937504396</v>
      </c>
      <c r="W1584" s="91">
        <v>5.5434441146644496E-3</v>
      </c>
      <c r="X1584" s="92">
        <v>0.56285402733919898</v>
      </c>
      <c r="Y1584" s="91">
        <v>-7.1639398784100203E-3</v>
      </c>
      <c r="Z1584" s="92">
        <v>17.433761920983699</v>
      </c>
      <c r="AA1584" s="91">
        <v>-2.0455200966353001E-2</v>
      </c>
      <c r="AB1584" s="92">
        <v>18.852508264157201</v>
      </c>
      <c r="AC1584" s="91">
        <v>4.57140779835754E-2</v>
      </c>
      <c r="AD1584" s="92">
        <v>29.919603750749999</v>
      </c>
      <c r="AE1584" s="91">
        <v>8.2234171821328306E-2</v>
      </c>
      <c r="AF1584" s="93">
        <v>29.062826876819599</v>
      </c>
      <c r="AG1584" s="91">
        <v>-2.5748016178113202E-3</v>
      </c>
      <c r="AH1584" s="92">
        <v>-1.1637101139058399</v>
      </c>
      <c r="AI1584" s="91">
        <v>1.5354068909800801E-3</v>
      </c>
      <c r="AJ1584" s="92">
        <v>14.636916369010599</v>
      </c>
      <c r="AK1584" s="91">
        <v>0.916762548899278</v>
      </c>
      <c r="AL1584" s="91">
        <v>4.7392240141562098E-2</v>
      </c>
      <c r="AM1584" s="92">
        <v>43.402277935296297</v>
      </c>
      <c r="AN1584" s="3"/>
      <c r="AO1584" s="94">
        <v>1.7407410463420099E-2</v>
      </c>
      <c r="AP1584" s="94">
        <v>-3.0788094572017099E-2</v>
      </c>
      <c r="AQ1584" s="94">
        <v>1.5486681139009299E-2</v>
      </c>
      <c r="AR1584" s="94">
        <v>-3.8867778376697998E-2</v>
      </c>
      <c r="AS1584" s="95">
        <v>7</v>
      </c>
      <c r="AT1584" s="95">
        <v>5</v>
      </c>
      <c r="AU1584" s="95">
        <v>7</v>
      </c>
      <c r="AV1584" s="96">
        <v>5</v>
      </c>
      <c r="AW1584" s="3"/>
      <c r="AX1584" s="97">
        <v>4.8789326604892297E-2</v>
      </c>
      <c r="AY1584" s="98">
        <v>-0.89628414951403101</v>
      </c>
      <c r="AZ1584" s="98">
        <v>0.48173657870074699</v>
      </c>
      <c r="BA1584" s="98">
        <v>-1.08494399430674</v>
      </c>
      <c r="BB1584" s="89">
        <v>5.0118523400669796E-3</v>
      </c>
      <c r="BC1584" s="99">
        <v>-7.8858833234116901</v>
      </c>
      <c r="BD1584" s="86">
        <v>43747</v>
      </c>
      <c r="BE1584" s="86">
        <v>43920</v>
      </c>
      <c r="BF1584" s="95"/>
      <c r="BG1584" s="86"/>
      <c r="BH1584" s="3"/>
    </row>
    <row r="1585" spans="1:60" x14ac:dyDescent="0.25">
      <c r="A1585" s="3"/>
      <c r="B1585" s="81" t="s">
        <v>2421</v>
      </c>
      <c r="C1585" s="81" t="s">
        <v>6305</v>
      </c>
      <c r="D1585" s="81" t="s">
        <v>924</v>
      </c>
      <c r="E1585" s="82" t="s">
        <v>1162</v>
      </c>
      <c r="F1585" s="82" t="s">
        <v>1098</v>
      </c>
      <c r="G1585" s="83" t="s">
        <v>1123</v>
      </c>
      <c r="H1585" s="84" t="s">
        <v>1149</v>
      </c>
      <c r="I1585" s="85" t="s">
        <v>3480</v>
      </c>
      <c r="J1585" s="85" t="s">
        <v>6306</v>
      </c>
      <c r="K1585" s="3"/>
      <c r="L1585" s="86">
        <v>44029</v>
      </c>
      <c r="M1585" s="87">
        <v>1837.4534000009301</v>
      </c>
      <c r="N1585" s="88">
        <v>1837.4534000009301</v>
      </c>
      <c r="O1585" s="88">
        <v>1950.5556000005499</v>
      </c>
      <c r="P1585" s="89">
        <f t="shared" si="24"/>
        <v>0.94201539294773862</v>
      </c>
      <c r="Q1585" s="86">
        <v>43747</v>
      </c>
      <c r="R1585" s="90">
        <v>17209166.329999998</v>
      </c>
      <c r="S1585" s="90">
        <v>18882208.465406299</v>
      </c>
      <c r="T1585" s="3"/>
      <c r="U1585" s="91">
        <v>-3.9658073246755503E-3</v>
      </c>
      <c r="V1585" s="92">
        <v>0.77619387766390002</v>
      </c>
      <c r="W1585" s="91">
        <v>4.9403299162804597E-3</v>
      </c>
      <c r="X1585" s="92">
        <v>0.50254260750080004</v>
      </c>
      <c r="Y1585" s="91">
        <v>-1.07713713250632E-2</v>
      </c>
      <c r="Z1585" s="92">
        <v>17.073018776340199</v>
      </c>
      <c r="AA1585" s="91">
        <v>-2.7599567464676501E-2</v>
      </c>
      <c r="AB1585" s="92">
        <v>18.1380716143176</v>
      </c>
      <c r="AC1585" s="91">
        <v>3.05366840257193E-2</v>
      </c>
      <c r="AD1585" s="92">
        <v>28.4018643549643</v>
      </c>
      <c r="AE1585" s="91">
        <v>5.8769141447555698E-2</v>
      </c>
      <c r="AF1585" s="93">
        <v>26.7163238394423</v>
      </c>
      <c r="AG1585" s="91">
        <v>-2.9138445243006598E-3</v>
      </c>
      <c r="AH1585" s="92">
        <v>-1.1976144045547701</v>
      </c>
      <c r="AI1585" s="91">
        <v>-2.4428960750810802E-3</v>
      </c>
      <c r="AJ1585" s="92">
        <v>14.2390860723972</v>
      </c>
      <c r="AK1585" s="91">
        <v>0.76422060277895099</v>
      </c>
      <c r="AL1585" s="91">
        <v>4.12290254735126E-2</v>
      </c>
      <c r="AM1585" s="92">
        <v>28.148083323263599</v>
      </c>
      <c r="AN1585" s="3"/>
      <c r="AO1585" s="94">
        <v>1.7387016059728901E-2</v>
      </c>
      <c r="AP1585" s="94">
        <v>-3.0807435276074099E-2</v>
      </c>
      <c r="AQ1585" s="94">
        <v>1.48775714733347E-2</v>
      </c>
      <c r="AR1585" s="94">
        <v>-3.9444296324290903E-2</v>
      </c>
      <c r="AS1585" s="95">
        <v>7</v>
      </c>
      <c r="AT1585" s="95">
        <v>5</v>
      </c>
      <c r="AU1585" s="95">
        <v>7</v>
      </c>
      <c r="AV1585" s="96">
        <v>5</v>
      </c>
      <c r="AW1585" s="3"/>
      <c r="AX1585" s="97">
        <v>4.8777322451569502E-2</v>
      </c>
      <c r="AY1585" s="98">
        <v>-1.03159282735214</v>
      </c>
      <c r="AZ1585" s="98">
        <v>0.45804172632915702</v>
      </c>
      <c r="BA1585" s="98">
        <v>-1.2443889209280301</v>
      </c>
      <c r="BB1585" s="89">
        <v>5.0105056954907901E-3</v>
      </c>
      <c r="BC1585" s="99">
        <v>-8.2040624733053793</v>
      </c>
      <c r="BD1585" s="86">
        <v>43747</v>
      </c>
      <c r="BE1585" s="86">
        <v>43920</v>
      </c>
      <c r="BF1585" s="95"/>
      <c r="BG1585" s="86"/>
      <c r="BH1585" s="3"/>
    </row>
    <row r="1586" spans="1:60" x14ac:dyDescent="0.25">
      <c r="A1586" s="3"/>
      <c r="B1586" s="81" t="s">
        <v>2422</v>
      </c>
      <c r="C1586" s="81" t="s">
        <v>6307</v>
      </c>
      <c r="D1586" s="81" t="s">
        <v>924</v>
      </c>
      <c r="E1586" s="82" t="s">
        <v>1163</v>
      </c>
      <c r="F1586" s="82" t="s">
        <v>1098</v>
      </c>
      <c r="G1586" s="83" t="s">
        <v>1123</v>
      </c>
      <c r="H1586" s="84" t="s">
        <v>1149</v>
      </c>
      <c r="I1586" s="85" t="s">
        <v>3480</v>
      </c>
      <c r="J1586" s="85" t="s">
        <v>6308</v>
      </c>
      <c r="K1586" s="3"/>
      <c r="L1586" s="86">
        <v>44029</v>
      </c>
      <c r="M1586" s="87">
        <v>1827.6667999997701</v>
      </c>
      <c r="N1586" s="88">
        <v>1827.6667999997701</v>
      </c>
      <c r="O1586" s="88">
        <v>1934.77740000002</v>
      </c>
      <c r="P1586" s="89">
        <f t="shared" si="24"/>
        <v>0.94463931612998542</v>
      </c>
      <c r="Q1586" s="86">
        <v>43747</v>
      </c>
      <c r="R1586" s="90">
        <v>13611643.620999999</v>
      </c>
      <c r="S1586" s="90">
        <v>12940899.251359399</v>
      </c>
      <c r="T1586" s="3"/>
      <c r="U1586" s="91">
        <v>-3.9560182758577901E-3</v>
      </c>
      <c r="V1586" s="92">
        <v>0.77717278254567601</v>
      </c>
      <c r="W1586" s="91">
        <v>5.2377042320585999E-3</v>
      </c>
      <c r="X1586" s="92">
        <v>0.53228003907861399</v>
      </c>
      <c r="Y1586" s="91">
        <v>-8.9939888976005005E-3</v>
      </c>
      <c r="Z1586" s="92">
        <v>17.250757019064601</v>
      </c>
      <c r="AA1586" s="91">
        <v>-2.4082641309178102E-2</v>
      </c>
      <c r="AB1586" s="92">
        <v>18.4897642298893</v>
      </c>
      <c r="AC1586" s="91">
        <v>3.7994102573065902E-2</v>
      </c>
      <c r="AD1586" s="92">
        <v>29.1476062097063</v>
      </c>
      <c r="AE1586" s="91">
        <v>7.0276835291224402E-2</v>
      </c>
      <c r="AF1586" s="93">
        <v>27.8670932238165</v>
      </c>
      <c r="AG1586" s="91">
        <v>-2.74665703727806E-3</v>
      </c>
      <c r="AH1586" s="92">
        <v>-1.1808956558525101</v>
      </c>
      <c r="AI1586" s="91">
        <v>-4.8295099895767602E-4</v>
      </c>
      <c r="AJ1586" s="92">
        <v>14.4350805800059</v>
      </c>
      <c r="AK1586" s="91">
        <v>0.82766680000000603</v>
      </c>
      <c r="AL1586" s="91">
        <v>4.5409390253553297E-2</v>
      </c>
      <c r="AM1586" s="92">
        <v>61.362768785562402</v>
      </c>
      <c r="AN1586" s="3"/>
      <c r="AO1586" s="94">
        <v>1.7397017114490199E-2</v>
      </c>
      <c r="AP1586" s="94">
        <v>-3.0797870781498201E-2</v>
      </c>
      <c r="AQ1586" s="94">
        <v>1.51779424777487E-2</v>
      </c>
      <c r="AR1586" s="94">
        <v>-3.9160037879810303E-2</v>
      </c>
      <c r="AS1586" s="95">
        <v>7</v>
      </c>
      <c r="AT1586" s="95">
        <v>5</v>
      </c>
      <c r="AU1586" s="95">
        <v>7</v>
      </c>
      <c r="AV1586" s="96">
        <v>5</v>
      </c>
      <c r="AW1586" s="3"/>
      <c r="AX1586" s="97">
        <v>4.8783041293063399E-2</v>
      </c>
      <c r="AY1586" s="98">
        <v>-0.96497708905099</v>
      </c>
      <c r="AZ1586" s="98">
        <v>0.46970681692664601</v>
      </c>
      <c r="BA1586" s="98">
        <v>-1.16603590108934</v>
      </c>
      <c r="BB1586" s="89">
        <v>5.0111489030768997E-3</v>
      </c>
      <c r="BC1586" s="99">
        <v>-8.0472823385644006</v>
      </c>
      <c r="BD1586" s="86">
        <v>43747</v>
      </c>
      <c r="BE1586" s="86">
        <v>43920</v>
      </c>
      <c r="BF1586" s="95"/>
      <c r="BG1586" s="86"/>
      <c r="BH1586" s="3"/>
    </row>
    <row r="1587" spans="1:60" x14ac:dyDescent="0.25">
      <c r="A1587" s="3"/>
      <c r="B1587" s="81" t="s">
        <v>2423</v>
      </c>
      <c r="C1587" s="81" t="s">
        <v>6309</v>
      </c>
      <c r="D1587" s="81" t="s">
        <v>924</v>
      </c>
      <c r="E1587" s="82" t="s">
        <v>1166</v>
      </c>
      <c r="F1587" s="82" t="s">
        <v>1098</v>
      </c>
      <c r="G1587" s="83" t="s">
        <v>1123</v>
      </c>
      <c r="H1587" s="84" t="s">
        <v>1149</v>
      </c>
      <c r="I1587" s="85" t="s">
        <v>3480</v>
      </c>
      <c r="J1587" s="85" t="s">
        <v>6310</v>
      </c>
      <c r="K1587" s="3"/>
      <c r="L1587" s="86">
        <v>44029</v>
      </c>
      <c r="M1587" s="87">
        <v>1657.5325000006701</v>
      </c>
      <c r="N1587" s="88">
        <v>1657.5325000006701</v>
      </c>
      <c r="O1587" s="88">
        <v>1748.1771000009001</v>
      </c>
      <c r="P1587" s="89">
        <f t="shared" si="24"/>
        <v>0.94814907482761146</v>
      </c>
      <c r="Q1587" s="86">
        <v>43747</v>
      </c>
      <c r="R1587" s="90">
        <v>43648080.943000004</v>
      </c>
      <c r="S1587" s="90">
        <v>52412812.106124997</v>
      </c>
      <c r="T1587" s="3"/>
      <c r="U1587" s="91">
        <v>-3.9429265380022099E-3</v>
      </c>
      <c r="V1587" s="92">
        <v>0.77848195633123396</v>
      </c>
      <c r="W1587" s="91">
        <v>5.6344151635130402E-3</v>
      </c>
      <c r="X1587" s="92">
        <v>0.57195113222405802</v>
      </c>
      <c r="Y1587" s="91">
        <v>-6.6191727064506302E-3</v>
      </c>
      <c r="Z1587" s="92">
        <v>17.488238638179599</v>
      </c>
      <c r="AA1587" s="91">
        <v>-1.93738349926207E-2</v>
      </c>
      <c r="AB1587" s="92">
        <v>18.960644861537698</v>
      </c>
      <c r="AC1587" s="91">
        <v>4.8020926371464198E-2</v>
      </c>
      <c r="AD1587" s="92">
        <v>30.150288589531598</v>
      </c>
      <c r="AE1587" s="91">
        <v>8.5814619475131595E-2</v>
      </c>
      <c r="AF1587" s="93">
        <v>29.4208716422145</v>
      </c>
      <c r="AG1587" s="91">
        <v>-2.5237009558623002E-3</v>
      </c>
      <c r="AH1587" s="92">
        <v>-1.1586000477109299</v>
      </c>
      <c r="AI1587" s="91">
        <v>2.1362768584367599E-3</v>
      </c>
      <c r="AJ1587" s="92">
        <v>14.697003365756199</v>
      </c>
      <c r="AK1587" s="91">
        <v>0.56634017500968203</v>
      </c>
      <c r="AL1587" s="91">
        <v>4.64809706409142E-2</v>
      </c>
      <c r="AM1587" s="92">
        <v>76.208595414645998</v>
      </c>
      <c r="AN1587" s="3"/>
      <c r="AO1587" s="94">
        <v>1.7410480219041301E-2</v>
      </c>
      <c r="AP1587" s="94">
        <v>-3.07852060113873E-2</v>
      </c>
      <c r="AQ1587" s="94">
        <v>1.55785580991505E-2</v>
      </c>
      <c r="AR1587" s="94">
        <v>-3.8780923264312199E-2</v>
      </c>
      <c r="AS1587" s="95">
        <v>7</v>
      </c>
      <c r="AT1587" s="95">
        <v>5</v>
      </c>
      <c r="AU1587" s="95">
        <v>7</v>
      </c>
      <c r="AV1587" s="96">
        <v>5</v>
      </c>
      <c r="AW1587" s="3"/>
      <c r="AX1587" s="97">
        <v>4.8791246973924E-2</v>
      </c>
      <c r="AY1587" s="98">
        <v>-0.875809483942248</v>
      </c>
      <c r="AZ1587" s="98">
        <v>0.48532254458768898</v>
      </c>
      <c r="BA1587" s="98">
        <v>-1.06071551441528</v>
      </c>
      <c r="BB1587" s="89">
        <v>5.0120667955070499E-3</v>
      </c>
      <c r="BC1587" s="99">
        <v>-7.8378443465771896</v>
      </c>
      <c r="BD1587" s="86">
        <v>43747</v>
      </c>
      <c r="BE1587" s="86">
        <v>43920</v>
      </c>
      <c r="BF1587" s="95"/>
      <c r="BG1587" s="86"/>
      <c r="BH1587" s="3"/>
    </row>
    <row r="1588" spans="1:60" x14ac:dyDescent="0.25">
      <c r="A1588" s="3"/>
      <c r="B1588" s="81" t="s">
        <v>2424</v>
      </c>
      <c r="C1588" s="81" t="s">
        <v>6311</v>
      </c>
      <c r="D1588" s="81" t="s">
        <v>925</v>
      </c>
      <c r="E1588" s="82" t="s">
        <v>1161</v>
      </c>
      <c r="F1588" s="82" t="s">
        <v>1098</v>
      </c>
      <c r="G1588" s="83" t="s">
        <v>1121</v>
      </c>
      <c r="H1588" s="84" t="s">
        <v>1155</v>
      </c>
      <c r="I1588" s="85" t="s">
        <v>3480</v>
      </c>
      <c r="J1588" s="85" t="s">
        <v>6312</v>
      </c>
      <c r="K1588" s="3"/>
      <c r="L1588" s="86">
        <v>44029</v>
      </c>
      <c r="M1588" s="87">
        <v>1916.2114000003801</v>
      </c>
      <c r="N1588" s="88">
        <v>1916.2114000003801</v>
      </c>
      <c r="O1588" s="88">
        <v>2048.7276000008001</v>
      </c>
      <c r="P1588" s="89">
        <f t="shared" si="24"/>
        <v>0.93531780408465814</v>
      </c>
      <c r="Q1588" s="86">
        <v>43899</v>
      </c>
      <c r="R1588" s="90">
        <v>4118.7290000000003</v>
      </c>
      <c r="S1588" s="90">
        <v>3918.8286524352998</v>
      </c>
      <c r="T1588" s="3"/>
      <c r="U1588" s="91">
        <v>2.48967735205952E-3</v>
      </c>
      <c r="V1588" s="92">
        <v>1.4217423453374101</v>
      </c>
      <c r="W1588" s="91">
        <v>-4.4744870174326899E-3</v>
      </c>
      <c r="X1588" s="92">
        <v>-0.438939085870516</v>
      </c>
      <c r="Y1588" s="91">
        <v>2.7568013234485999E-2</v>
      </c>
      <c r="Z1588" s="92">
        <v>20.906957232276898</v>
      </c>
      <c r="AA1588" s="91">
        <v>0.208152338011132</v>
      </c>
      <c r="AB1588" s="92">
        <v>41.713262161938502</v>
      </c>
      <c r="AC1588" s="91">
        <v>0.333073009278742</v>
      </c>
      <c r="AD1588" s="92">
        <v>58.655496880295701</v>
      </c>
      <c r="AE1588" s="91">
        <v>0.30811520847957602</v>
      </c>
      <c r="AF1588" s="93">
        <v>51.6509305426735</v>
      </c>
      <c r="AG1588" s="91">
        <v>-2.8864822102150401E-2</v>
      </c>
      <c r="AH1588" s="92">
        <v>-3.7927121623397402</v>
      </c>
      <c r="AI1588" s="91">
        <v>6.8241208344261395E-2</v>
      </c>
      <c r="AJ1588" s="92">
        <v>21.307496514345999</v>
      </c>
      <c r="AK1588" s="91">
        <v>0.91621140000061096</v>
      </c>
      <c r="AL1588" s="91">
        <v>4.5962811987919801E-2</v>
      </c>
      <c r="AM1588" s="92">
        <v>3.0352336093783401</v>
      </c>
      <c r="AN1588" s="3"/>
      <c r="AO1588" s="94">
        <v>3.5740118104513399E-2</v>
      </c>
      <c r="AP1588" s="94">
        <v>-3.8942710570154297E-2</v>
      </c>
      <c r="AQ1588" s="94">
        <v>0.12341035038844</v>
      </c>
      <c r="AR1588" s="94">
        <v>-7.1461045808973694E-2</v>
      </c>
      <c r="AS1588" s="95">
        <v>8</v>
      </c>
      <c r="AT1588" s="95">
        <v>4</v>
      </c>
      <c r="AU1588" s="95">
        <v>7</v>
      </c>
      <c r="AV1588" s="96">
        <v>5</v>
      </c>
      <c r="AW1588" s="3"/>
      <c r="AX1588" s="97">
        <v>0.163741009668738</v>
      </c>
      <c r="AY1588" s="98">
        <v>1.1502114657032501</v>
      </c>
      <c r="AZ1588" s="98">
        <v>1.1011910238375999</v>
      </c>
      <c r="BA1588" s="98">
        <v>1.73647918016104</v>
      </c>
      <c r="BB1588" s="89">
        <v>1.6910962444508199E-2</v>
      </c>
      <c r="BC1588" s="99">
        <v>-14.397233678144399</v>
      </c>
      <c r="BD1588" s="86">
        <v>43899</v>
      </c>
      <c r="BE1588" s="86">
        <v>43914</v>
      </c>
      <c r="BF1588" s="95"/>
      <c r="BG1588" s="86"/>
      <c r="BH1588" s="3"/>
    </row>
    <row r="1589" spans="1:60" x14ac:dyDescent="0.25">
      <c r="A1589" s="3"/>
      <c r="B1589" s="81" t="s">
        <v>2425</v>
      </c>
      <c r="C1589" s="81" t="s">
        <v>6313</v>
      </c>
      <c r="D1589" s="81" t="s">
        <v>925</v>
      </c>
      <c r="E1589" s="82" t="s">
        <v>1162</v>
      </c>
      <c r="F1589" s="82" t="s">
        <v>1098</v>
      </c>
      <c r="G1589" s="83" t="s">
        <v>1121</v>
      </c>
      <c r="H1589" s="84" t="s">
        <v>1155</v>
      </c>
      <c r="I1589" s="85" t="s">
        <v>3480</v>
      </c>
      <c r="J1589" s="85" t="s">
        <v>6314</v>
      </c>
      <c r="K1589" s="3"/>
      <c r="L1589" s="86">
        <v>44029</v>
      </c>
      <c r="M1589" s="87">
        <v>1764.93119999953</v>
      </c>
      <c r="N1589" s="88">
        <v>1764.93119999953</v>
      </c>
      <c r="O1589" s="88">
        <v>1892.0344999991401</v>
      </c>
      <c r="P1589" s="89">
        <f t="shared" si="24"/>
        <v>0.93282189093292545</v>
      </c>
      <c r="Q1589" s="86">
        <v>43899</v>
      </c>
      <c r="R1589" s="90">
        <v>404309.17800000001</v>
      </c>
      <c r="S1589" s="90">
        <v>227726.020340332</v>
      </c>
      <c r="T1589" s="3"/>
      <c r="U1589" s="91">
        <v>2.4691806811461001E-3</v>
      </c>
      <c r="V1589" s="92">
        <v>1.4196926782460699</v>
      </c>
      <c r="W1589" s="91">
        <v>-5.0880596218121398E-3</v>
      </c>
      <c r="X1589" s="92">
        <v>-0.50029634630845998</v>
      </c>
      <c r="Y1589" s="91">
        <v>2.373291002732E-2</v>
      </c>
      <c r="Z1589" s="92">
        <v>20.5234469115676</v>
      </c>
      <c r="AA1589" s="91">
        <v>0.199101474503696</v>
      </c>
      <c r="AB1589" s="92">
        <v>40.808175811194801</v>
      </c>
      <c r="AC1589" s="91">
        <v>0.31320086923020402</v>
      </c>
      <c r="AD1589" s="92">
        <v>56.668282875441903</v>
      </c>
      <c r="AE1589" s="91">
        <v>0.27898403113620601</v>
      </c>
      <c r="AF1589" s="93">
        <v>48.737812808307403</v>
      </c>
      <c r="AG1589" s="91">
        <v>-2.9203895260252501E-2</v>
      </c>
      <c r="AH1589" s="92">
        <v>-3.8266194781499498</v>
      </c>
      <c r="AI1589" s="91">
        <v>6.3883158531098203E-2</v>
      </c>
      <c r="AJ1589" s="92">
        <v>20.871691533015099</v>
      </c>
      <c r="AK1589" s="91">
        <v>0.76607915144762995</v>
      </c>
      <c r="AL1589" s="91">
        <v>4.0082719411657301E-2</v>
      </c>
      <c r="AM1589" s="92">
        <v>-11.977991245919799</v>
      </c>
      <c r="AN1589" s="3"/>
      <c r="AO1589" s="94">
        <v>3.5718762594115099E-2</v>
      </c>
      <c r="AP1589" s="94">
        <v>-3.8962434678978801E-2</v>
      </c>
      <c r="AQ1589" s="94">
        <v>0.12271759466792</v>
      </c>
      <c r="AR1589" s="94">
        <v>-7.2052582744654495E-2</v>
      </c>
      <c r="AS1589" s="95">
        <v>8</v>
      </c>
      <c r="AT1589" s="95">
        <v>4</v>
      </c>
      <c r="AU1589" s="95">
        <v>7</v>
      </c>
      <c r="AV1589" s="96">
        <v>5</v>
      </c>
      <c r="AW1589" s="3"/>
      <c r="AX1589" s="97">
        <v>0.163707075306738</v>
      </c>
      <c r="AY1589" s="98">
        <v>1.09911145727892</v>
      </c>
      <c r="AZ1589" s="98">
        <v>1.0760621755198401</v>
      </c>
      <c r="BA1589" s="98">
        <v>1.65613128342375</v>
      </c>
      <c r="BB1589" s="89">
        <v>1.6907003802425598E-2</v>
      </c>
      <c r="BC1589" s="99">
        <v>-14.4235689147608</v>
      </c>
      <c r="BD1589" s="86">
        <v>43899</v>
      </c>
      <c r="BE1589" s="86">
        <v>43914</v>
      </c>
      <c r="BF1589" s="95"/>
      <c r="BG1589" s="86"/>
      <c r="BH1589" s="3"/>
    </row>
    <row r="1590" spans="1:60" x14ac:dyDescent="0.25">
      <c r="A1590" s="3"/>
      <c r="B1590" s="81" t="s">
        <v>2426</v>
      </c>
      <c r="C1590" s="81" t="s">
        <v>6315</v>
      </c>
      <c r="D1590" s="81" t="s">
        <v>925</v>
      </c>
      <c r="E1590" s="82" t="s">
        <v>1163</v>
      </c>
      <c r="F1590" s="82" t="s">
        <v>1098</v>
      </c>
      <c r="G1590" s="83" t="s">
        <v>1121</v>
      </c>
      <c r="H1590" s="84" t="s">
        <v>1155</v>
      </c>
      <c r="I1590" s="85" t="s">
        <v>3480</v>
      </c>
      <c r="J1590" s="85" t="s">
        <v>6316</v>
      </c>
      <c r="K1590" s="3"/>
      <c r="L1590" s="86">
        <v>44029</v>
      </c>
      <c r="M1590" s="87">
        <v>1734.76769999973</v>
      </c>
      <c r="N1590" s="88">
        <v>1734.76769999973</v>
      </c>
      <c r="O1590" s="88">
        <v>1858.3742999993301</v>
      </c>
      <c r="P1590" s="89">
        <f t="shared" si="24"/>
        <v>0.93348670394352495</v>
      </c>
      <c r="Q1590" s="86">
        <v>43899</v>
      </c>
      <c r="R1590" s="90">
        <v>454301.76400000002</v>
      </c>
      <c r="S1590" s="90">
        <v>426708.13583544898</v>
      </c>
      <c r="T1590" s="3"/>
      <c r="U1590" s="91">
        <v>2.4746815233811499E-3</v>
      </c>
      <c r="V1590" s="92">
        <v>1.4202427624695699</v>
      </c>
      <c r="W1590" s="91">
        <v>-4.92447656051809E-3</v>
      </c>
      <c r="X1590" s="92">
        <v>-0.48393804017905501</v>
      </c>
      <c r="Y1590" s="91">
        <v>2.47544719841244E-2</v>
      </c>
      <c r="Z1590" s="92">
        <v>20.6256031072407</v>
      </c>
      <c r="AA1590" s="91">
        <v>0.201508784586622</v>
      </c>
      <c r="AB1590" s="92">
        <v>41.048906819487499</v>
      </c>
      <c r="AC1590" s="91">
        <v>0.318472124716209</v>
      </c>
      <c r="AD1590" s="92">
        <v>57.195408424013301</v>
      </c>
      <c r="AE1590" s="91">
        <v>0.28668981089867901</v>
      </c>
      <c r="AF1590" s="93">
        <v>49.508390784554599</v>
      </c>
      <c r="AG1590" s="91">
        <v>-2.9113482058164698E-2</v>
      </c>
      <c r="AH1590" s="92">
        <v>-3.8175781579411701</v>
      </c>
      <c r="AI1590" s="91">
        <v>6.5044042552472106E-2</v>
      </c>
      <c r="AJ1590" s="92">
        <v>20.987779935152499</v>
      </c>
      <c r="AK1590" s="91">
        <v>0.84738424348295704</v>
      </c>
      <c r="AL1590" s="91">
        <v>6.41129175783135E-2</v>
      </c>
      <c r="AM1590" s="92">
        <v>104.313002262032</v>
      </c>
      <c r="AN1590" s="3"/>
      <c r="AO1590" s="94">
        <v>3.57244270726369E-2</v>
      </c>
      <c r="AP1590" s="94">
        <v>-3.8957163707891602E-2</v>
      </c>
      <c r="AQ1590" s="94">
        <v>0.122902201952529</v>
      </c>
      <c r="AR1590" s="94">
        <v>-7.1894953726805405E-2</v>
      </c>
      <c r="AS1590" s="95">
        <v>8</v>
      </c>
      <c r="AT1590" s="95">
        <v>4</v>
      </c>
      <c r="AU1590" s="95">
        <v>7</v>
      </c>
      <c r="AV1590" s="96">
        <v>5</v>
      </c>
      <c r="AW1590" s="3"/>
      <c r="AX1590" s="97">
        <v>0.16371607971581401</v>
      </c>
      <c r="AY1590" s="98">
        <v>1.1127058071542699</v>
      </c>
      <c r="AZ1590" s="98">
        <v>1.0827466241207699</v>
      </c>
      <c r="BA1590" s="98">
        <v>1.6774794210487001</v>
      </c>
      <c r="BB1590" s="89">
        <v>1.6908054885789201E-2</v>
      </c>
      <c r="BC1590" s="99">
        <v>-14.416530620263099</v>
      </c>
      <c r="BD1590" s="86">
        <v>43899</v>
      </c>
      <c r="BE1590" s="86">
        <v>43914</v>
      </c>
      <c r="BF1590" s="95"/>
      <c r="BG1590" s="86"/>
      <c r="BH1590" s="3"/>
    </row>
    <row r="1591" spans="1:60" x14ac:dyDescent="0.25">
      <c r="A1591" s="3"/>
      <c r="B1591" s="81" t="s">
        <v>422</v>
      </c>
      <c r="C1591" s="81" t="s">
        <v>6317</v>
      </c>
      <c r="D1591" s="81" t="s">
        <v>925</v>
      </c>
      <c r="E1591" s="82" t="s">
        <v>1164</v>
      </c>
      <c r="F1591" s="82" t="s">
        <v>1098</v>
      </c>
      <c r="G1591" s="83" t="s">
        <v>1121</v>
      </c>
      <c r="H1591" s="84" t="s">
        <v>1155</v>
      </c>
      <c r="I1591" s="85" t="s">
        <v>3480</v>
      </c>
      <c r="J1591" s="85" t="s">
        <v>1096</v>
      </c>
      <c r="K1591" s="3"/>
      <c r="L1591" s="86">
        <v>44029</v>
      </c>
      <c r="M1591" s="87">
        <v>1337.41520000063</v>
      </c>
      <c r="N1591" s="88">
        <v>1337.41520000063</v>
      </c>
      <c r="O1591" s="88">
        <v>1430.1601999998099</v>
      </c>
      <c r="P1591" s="89">
        <f t="shared" si="24"/>
        <v>0.93515062158827222</v>
      </c>
      <c r="Q1591" s="86">
        <v>43899</v>
      </c>
      <c r="R1591" s="90">
        <v>418454.02600000001</v>
      </c>
      <c r="S1591" s="90">
        <v>302180.641518555</v>
      </c>
      <c r="T1591" s="3"/>
      <c r="U1591" s="91">
        <v>2.4884277390810898E-3</v>
      </c>
      <c r="V1591" s="92">
        <v>1.4216173840395601</v>
      </c>
      <c r="W1591" s="91">
        <v>-4.5154321423979101E-3</v>
      </c>
      <c r="X1591" s="92">
        <v>-0.44303359836703698</v>
      </c>
      <c r="Y1591" s="91">
        <v>2.7312656220601601E-2</v>
      </c>
      <c r="Z1591" s="92">
        <v>20.881421530910298</v>
      </c>
      <c r="AA1591" s="91">
        <v>0.20754854630300501</v>
      </c>
      <c r="AB1591" s="92">
        <v>41.6528829911258</v>
      </c>
      <c r="AC1591" s="91">
        <v>0.33174211177916701</v>
      </c>
      <c r="AD1591" s="92">
        <v>58.522407130338301</v>
      </c>
      <c r="AE1591" s="91"/>
      <c r="AF1591" s="93"/>
      <c r="AG1591" s="91">
        <v>-2.8887332749945899E-2</v>
      </c>
      <c r="AH1591" s="92">
        <v>-3.7949632271192999</v>
      </c>
      <c r="AI1591" s="91">
        <v>6.7951579718283001E-2</v>
      </c>
      <c r="AJ1591" s="92">
        <v>21.278533651726299</v>
      </c>
      <c r="AK1591" s="91">
        <v>0.33741520000156</v>
      </c>
      <c r="AL1591" s="91">
        <v>0.105878843594837</v>
      </c>
      <c r="AM1591" s="92">
        <v>60.032329337846001</v>
      </c>
      <c r="AN1591" s="3"/>
      <c r="AO1591" s="94">
        <v>3.5738636146561503E-2</v>
      </c>
      <c r="AP1591" s="94">
        <v>-3.8943969760111899E-2</v>
      </c>
      <c r="AQ1591" s="94">
        <v>0.123363726574171</v>
      </c>
      <c r="AR1591" s="94">
        <v>-7.1500743797514602E-2</v>
      </c>
      <c r="AS1591" s="95">
        <v>8</v>
      </c>
      <c r="AT1591" s="95">
        <v>4</v>
      </c>
      <c r="AU1591" s="95">
        <v>7</v>
      </c>
      <c r="AV1591" s="96">
        <v>5</v>
      </c>
      <c r="AW1591" s="3"/>
      <c r="AX1591" s="97">
        <v>0.163738789327908</v>
      </c>
      <c r="AY1591" s="98">
        <v>1.14680457090981</v>
      </c>
      <c r="AZ1591" s="98">
        <v>1.0995154794072699</v>
      </c>
      <c r="BA1591" s="98">
        <v>1.7311143017814199</v>
      </c>
      <c r="BB1591" s="89">
        <v>1.69107032770262E-2</v>
      </c>
      <c r="BC1591" s="99">
        <v>-14.3989463557518</v>
      </c>
      <c r="BD1591" s="86">
        <v>43899</v>
      </c>
      <c r="BE1591" s="86">
        <v>43914</v>
      </c>
      <c r="BF1591" s="95"/>
      <c r="BG1591" s="86"/>
      <c r="BH1591" s="3"/>
    </row>
    <row r="1592" spans="1:60" x14ac:dyDescent="0.25">
      <c r="A1592" s="3"/>
      <c r="B1592" s="81" t="s">
        <v>2427</v>
      </c>
      <c r="C1592" s="81" t="s">
        <v>6318</v>
      </c>
      <c r="D1592" s="81" t="s">
        <v>925</v>
      </c>
      <c r="E1592" s="82" t="s">
        <v>1166</v>
      </c>
      <c r="F1592" s="82" t="s">
        <v>1098</v>
      </c>
      <c r="G1592" s="83" t="s">
        <v>1121</v>
      </c>
      <c r="H1592" s="84" t="s">
        <v>1155</v>
      </c>
      <c r="I1592" s="85" t="s">
        <v>3480</v>
      </c>
      <c r="J1592" s="85" t="s">
        <v>6319</v>
      </c>
      <c r="K1592" s="3"/>
      <c r="L1592" s="86">
        <v>44029</v>
      </c>
      <c r="M1592" s="87">
        <v>1377.50379999913</v>
      </c>
      <c r="N1592" s="88">
        <v>1377.50379999913</v>
      </c>
      <c r="O1592" s="88">
        <v>1468.88979999907</v>
      </c>
      <c r="P1592" s="89">
        <f t="shared" si="24"/>
        <v>0.93778566642644134</v>
      </c>
      <c r="Q1592" s="86">
        <v>43899</v>
      </c>
      <c r="R1592" s="90">
        <v>5174839.2410000004</v>
      </c>
      <c r="S1592" s="90">
        <v>4940352.9373515602</v>
      </c>
      <c r="T1592" s="3"/>
      <c r="U1592" s="91">
        <v>2.5101620758505301E-3</v>
      </c>
      <c r="V1592" s="92">
        <v>1.4237908177165099</v>
      </c>
      <c r="W1592" s="91">
        <v>-3.8688110062139501E-3</v>
      </c>
      <c r="X1592" s="92">
        <v>-0.37837148474864102</v>
      </c>
      <c r="Y1592" s="91">
        <v>3.1367563411549802E-2</v>
      </c>
      <c r="Z1592" s="92">
        <v>21.286912249983299</v>
      </c>
      <c r="AA1592" s="91">
        <v>0.217152373183053</v>
      </c>
      <c r="AB1592" s="92">
        <v>42.613265679101502</v>
      </c>
      <c r="AC1592" s="91">
        <v>0.35289384914736699</v>
      </c>
      <c r="AD1592" s="92">
        <v>60.637580867158199</v>
      </c>
      <c r="AE1592" s="91">
        <v>0.33394864268309898</v>
      </c>
      <c r="AF1592" s="93">
        <v>54.2342739630258</v>
      </c>
      <c r="AG1592" s="91">
        <v>-2.85299000406667E-2</v>
      </c>
      <c r="AH1592" s="92">
        <v>-3.7592199561913699</v>
      </c>
      <c r="AI1592" s="91">
        <v>7.2561317634608699E-2</v>
      </c>
      <c r="AJ1592" s="92">
        <v>21.7395074433589</v>
      </c>
      <c r="AK1592" s="91">
        <v>0.36783321913913802</v>
      </c>
      <c r="AL1592" s="91">
        <v>3.22211210677779E-2</v>
      </c>
      <c r="AM1592" s="92">
        <v>56.357899827591602</v>
      </c>
      <c r="AN1592" s="3"/>
      <c r="AO1592" s="94">
        <v>3.57610583960195E-2</v>
      </c>
      <c r="AP1592" s="94">
        <v>-3.8923170049201899E-2</v>
      </c>
      <c r="AQ1592" s="94">
        <v>0.124093408983754</v>
      </c>
      <c r="AR1592" s="94">
        <v>-7.08774809363968E-2</v>
      </c>
      <c r="AS1592" s="95">
        <v>8</v>
      </c>
      <c r="AT1592" s="95">
        <v>4</v>
      </c>
      <c r="AU1592" s="95">
        <v>7</v>
      </c>
      <c r="AV1592" s="96">
        <v>5</v>
      </c>
      <c r="AW1592" s="3"/>
      <c r="AX1592" s="97">
        <v>0.16377505723619801</v>
      </c>
      <c r="AY1592" s="98">
        <v>1.2009876773772701</v>
      </c>
      <c r="AZ1592" s="98">
        <v>1.1261687557598601</v>
      </c>
      <c r="BA1592" s="98">
        <v>1.8165975802748999</v>
      </c>
      <c r="BB1592" s="89">
        <v>1.6914928010446601E-2</v>
      </c>
      <c r="BC1592" s="99">
        <v>-14.371146153964199</v>
      </c>
      <c r="BD1592" s="86">
        <v>43899</v>
      </c>
      <c r="BE1592" s="86">
        <v>43914</v>
      </c>
      <c r="BF1592" s="95"/>
      <c r="BG1592" s="86"/>
      <c r="BH1592" s="3"/>
    </row>
    <row r="1593" spans="1:60" x14ac:dyDescent="0.25">
      <c r="A1593" s="3"/>
      <c r="B1593" s="81" t="s">
        <v>2428</v>
      </c>
      <c r="C1593" s="81" t="s">
        <v>6320</v>
      </c>
      <c r="D1593" s="81" t="s">
        <v>3446</v>
      </c>
      <c r="E1593" s="82" t="s">
        <v>1191</v>
      </c>
      <c r="F1593" s="82" t="s">
        <v>1104</v>
      </c>
      <c r="G1593" s="83" t="s">
        <v>1120</v>
      </c>
      <c r="H1593" s="84" t="s">
        <v>1151</v>
      </c>
      <c r="I1593" s="85" t="s">
        <v>3651</v>
      </c>
      <c r="J1593" s="85" t="s">
        <v>6321</v>
      </c>
      <c r="K1593" s="3"/>
      <c r="L1593" s="86">
        <v>44029</v>
      </c>
      <c r="M1593" s="87">
        <v>571.33124999981396</v>
      </c>
      <c r="N1593" s="88">
        <v>571.33124999981396</v>
      </c>
      <c r="O1593" s="88">
        <v>841.944223999977</v>
      </c>
      <c r="P1593" s="89">
        <f t="shared" si="24"/>
        <v>0.67858562801878619</v>
      </c>
      <c r="Q1593" s="86">
        <v>43833</v>
      </c>
      <c r="R1593" s="90">
        <v>2167948.8731249999</v>
      </c>
      <c r="S1593" s="90">
        <v>2627259.4139453098</v>
      </c>
      <c r="T1593" s="3"/>
      <c r="U1593" s="91">
        <v>1.10977276053745E-2</v>
      </c>
      <c r="V1593" s="92">
        <v>2.2825473706689099</v>
      </c>
      <c r="W1593" s="91">
        <v>5.9407833610748598E-2</v>
      </c>
      <c r="X1593" s="92">
        <v>5.9492929769476204</v>
      </c>
      <c r="Y1593" s="91">
        <v>-0.31500701453012903</v>
      </c>
      <c r="Z1593" s="92">
        <v>-13.350545544177301</v>
      </c>
      <c r="AA1593" s="91">
        <v>-0.19912752934033101</v>
      </c>
      <c r="AB1593" s="92">
        <v>0.98527542676310997</v>
      </c>
      <c r="AC1593" s="91"/>
      <c r="AD1593" s="92"/>
      <c r="AE1593" s="91"/>
      <c r="AF1593" s="93"/>
      <c r="AG1593" s="91">
        <v>5.13025196250965E-2</v>
      </c>
      <c r="AH1593" s="92">
        <v>4.2240220103849397</v>
      </c>
      <c r="AI1593" s="91">
        <v>-0.30062989002733997</v>
      </c>
      <c r="AJ1593" s="92">
        <v>-15.579613322828701</v>
      </c>
      <c r="AK1593" s="91">
        <v>-0.15963396875944499</v>
      </c>
      <c r="AL1593" s="91">
        <v>-0.14732079777153601</v>
      </c>
      <c r="AM1593" s="92">
        <v>5.2405721747199996</v>
      </c>
      <c r="AN1593" s="3"/>
      <c r="AO1593" s="94">
        <v>0.18667918404942599</v>
      </c>
      <c r="AP1593" s="94">
        <v>-0.17625953071459699</v>
      </c>
      <c r="AQ1593" s="94">
        <v>9.2589989708358203E-2</v>
      </c>
      <c r="AR1593" s="94">
        <v>-0.36845802626514301</v>
      </c>
      <c r="AS1593" s="95">
        <v>8</v>
      </c>
      <c r="AT1593" s="95">
        <v>4</v>
      </c>
      <c r="AU1593" s="95">
        <v>6</v>
      </c>
      <c r="AV1593" s="96">
        <v>6</v>
      </c>
      <c r="AW1593" s="3"/>
      <c r="AX1593" s="97">
        <v>0.56452744588838</v>
      </c>
      <c r="AY1593" s="98">
        <v>-0.171543531198949</v>
      </c>
      <c r="AZ1593" s="98">
        <v>0.25701600582397099</v>
      </c>
      <c r="BA1593" s="98">
        <v>-0.23247333417316399</v>
      </c>
      <c r="BB1593" s="89">
        <v>5.7250771355102197E-2</v>
      </c>
      <c r="BC1593" s="99">
        <v>-52.190689296752701</v>
      </c>
      <c r="BD1593" s="86">
        <v>43833</v>
      </c>
      <c r="BE1593" s="86">
        <v>43913</v>
      </c>
      <c r="BF1593" s="95"/>
      <c r="BG1593" s="86"/>
      <c r="BH1593" s="3"/>
    </row>
    <row r="1594" spans="1:60" x14ac:dyDescent="0.25">
      <c r="A1594" s="3"/>
      <c r="B1594" s="81" t="s">
        <v>2429</v>
      </c>
      <c r="C1594" s="81" t="s">
        <v>6322</v>
      </c>
      <c r="D1594" s="81" t="s">
        <v>3446</v>
      </c>
      <c r="E1594" s="82" t="s">
        <v>3457</v>
      </c>
      <c r="F1594" s="82" t="s">
        <v>1104</v>
      </c>
      <c r="G1594" s="83" t="s">
        <v>1120</v>
      </c>
      <c r="H1594" s="84" t="s">
        <v>1151</v>
      </c>
      <c r="I1594" s="85" t="s">
        <v>3651</v>
      </c>
      <c r="J1594" s="85" t="s">
        <v>1096</v>
      </c>
      <c r="K1594" s="3"/>
      <c r="L1594" s="86">
        <v>44029</v>
      </c>
      <c r="M1594" s="87">
        <v>635.90625</v>
      </c>
      <c r="N1594" s="88">
        <v>635.90625</v>
      </c>
      <c r="O1594" s="88"/>
      <c r="P1594" s="89" t="str">
        <f t="shared" si="24"/>
        <v/>
      </c>
      <c r="Q1594" s="86"/>
      <c r="R1594" s="90">
        <v>26274.228749999998</v>
      </c>
      <c r="S1594" s="90"/>
      <c r="T1594" s="3"/>
      <c r="U1594" s="91">
        <v>1.10494567798014E-2</v>
      </c>
      <c r="V1594" s="92">
        <v>2.2777202881115999</v>
      </c>
      <c r="W1594" s="91">
        <v>5.8770527255546802E-2</v>
      </c>
      <c r="X1594" s="92">
        <v>5.8855623414274296</v>
      </c>
      <c r="Y1594" s="91"/>
      <c r="Z1594" s="92"/>
      <c r="AA1594" s="91"/>
      <c r="AB1594" s="92"/>
      <c r="AC1594" s="91"/>
      <c r="AD1594" s="92"/>
      <c r="AE1594" s="91"/>
      <c r="AF1594" s="93"/>
      <c r="AG1594" s="91">
        <v>5.0793496786354801E-2</v>
      </c>
      <c r="AH1594" s="92">
        <v>4.1731197265107802</v>
      </c>
      <c r="AI1594" s="91"/>
      <c r="AJ1594" s="92"/>
      <c r="AK1594" s="91">
        <v>-0.222085448651342</v>
      </c>
      <c r="AL1594" s="91">
        <v>-0.47574913062271701</v>
      </c>
      <c r="AM1594" s="92">
        <v>-15.362276946238101</v>
      </c>
      <c r="AN1594" s="3"/>
      <c r="AO1594" s="94">
        <v>0.18670792848744899</v>
      </c>
      <c r="AP1594" s="94">
        <v>-0.176267862435489</v>
      </c>
      <c r="AQ1594" s="94">
        <v>9.2111764906876503E-2</v>
      </c>
      <c r="AR1594" s="94">
        <v>4.0218052183263402E-2</v>
      </c>
      <c r="AS1594" s="95"/>
      <c r="AT1594" s="95"/>
      <c r="AU1594" s="95"/>
      <c r="AV1594" s="96"/>
      <c r="AW1594" s="3"/>
      <c r="AX1594" s="97"/>
      <c r="AY1594" s="98"/>
      <c r="AZ1594" s="98"/>
      <c r="BA1594" s="98"/>
      <c r="BB1594" s="89"/>
      <c r="BC1594" s="99">
        <v>-45.032322466257</v>
      </c>
      <c r="BD1594" s="86">
        <v>43893</v>
      </c>
      <c r="BE1594" s="86">
        <v>43913</v>
      </c>
      <c r="BF1594" s="95"/>
      <c r="BG1594" s="86"/>
      <c r="BH1594" s="3"/>
    </row>
    <row r="1595" spans="1:60" x14ac:dyDescent="0.25">
      <c r="A1595" s="3"/>
      <c r="B1595" s="81" t="s">
        <v>2430</v>
      </c>
      <c r="C1595" s="81" t="s">
        <v>6323</v>
      </c>
      <c r="D1595" s="81" t="s">
        <v>926</v>
      </c>
      <c r="E1595" s="82" t="s">
        <v>1161</v>
      </c>
      <c r="F1595" s="82" t="s">
        <v>1102</v>
      </c>
      <c r="G1595" s="83" t="s">
        <v>1120</v>
      </c>
      <c r="H1595" s="84" t="s">
        <v>1128</v>
      </c>
      <c r="I1595" s="85" t="s">
        <v>3480</v>
      </c>
      <c r="J1595" s="85" t="s">
        <v>6324</v>
      </c>
      <c r="K1595" s="3"/>
      <c r="L1595" s="86">
        <v>44029</v>
      </c>
      <c r="M1595" s="87">
        <v>546.538200000301</v>
      </c>
      <c r="N1595" s="88">
        <v>546.538200000301</v>
      </c>
      <c r="O1595" s="88">
        <v>748.57650000043202</v>
      </c>
      <c r="P1595" s="89">
        <f t="shared" si="24"/>
        <v>0.73010333613195921</v>
      </c>
      <c r="Q1595" s="86">
        <v>43756</v>
      </c>
      <c r="R1595" s="90">
        <v>4533679.0250000004</v>
      </c>
      <c r="S1595" s="90">
        <v>6992428.3817968797</v>
      </c>
      <c r="T1595" s="3"/>
      <c r="U1595" s="91">
        <v>-1.16451350559146E-2</v>
      </c>
      <c r="V1595" s="92">
        <v>8.2611045399971807E-3</v>
      </c>
      <c r="W1595" s="91">
        <v>-1.91877519682748E-3</v>
      </c>
      <c r="X1595" s="92">
        <v>-0.18336790380999399</v>
      </c>
      <c r="Y1595" s="91">
        <v>-0.22009071430511501</v>
      </c>
      <c r="Z1595" s="92">
        <v>-3.8589155216759501</v>
      </c>
      <c r="AA1595" s="91">
        <v>-0.25570337855693698</v>
      </c>
      <c r="AB1595" s="92">
        <v>-4.6723094948974904</v>
      </c>
      <c r="AC1595" s="91">
        <v>-0.33610461433883798</v>
      </c>
      <c r="AD1595" s="92">
        <v>-8.2622654814913403</v>
      </c>
      <c r="AE1595" s="91">
        <v>-0.33075228716072202</v>
      </c>
      <c r="AF1595" s="93">
        <v>-12.235819021385399</v>
      </c>
      <c r="AG1595" s="91">
        <v>7.8274970710481302E-3</v>
      </c>
      <c r="AH1595" s="92">
        <v>-0.12348024501989099</v>
      </c>
      <c r="AI1595" s="91">
        <v>-0.18595823222305599</v>
      </c>
      <c r="AJ1595" s="92">
        <v>-4.1124475424003304</v>
      </c>
      <c r="AK1595" s="91">
        <v>-0.41450908973987699</v>
      </c>
      <c r="AL1595" s="91">
        <v>-5.8724078841842102E-2</v>
      </c>
      <c r="AM1595" s="92">
        <v>-37.532694001740303</v>
      </c>
      <c r="AN1595" s="3"/>
      <c r="AO1595" s="94">
        <v>8.0610099297773602E-2</v>
      </c>
      <c r="AP1595" s="94">
        <v>-0.13951643256412399</v>
      </c>
      <c r="AQ1595" s="94">
        <v>0.13544576426836999</v>
      </c>
      <c r="AR1595" s="94">
        <v>-0.16185074913199099</v>
      </c>
      <c r="AS1595" s="95">
        <v>5</v>
      </c>
      <c r="AT1595" s="95">
        <v>7</v>
      </c>
      <c r="AU1595" s="95">
        <v>1</v>
      </c>
      <c r="AV1595" s="96">
        <v>11</v>
      </c>
      <c r="AW1595" s="3"/>
      <c r="AX1595" s="97">
        <v>0.34373397035407799</v>
      </c>
      <c r="AY1595" s="98">
        <v>-0.63721058150076704</v>
      </c>
      <c r="AZ1595" s="98">
        <v>-2.6417065900022898</v>
      </c>
      <c r="BA1595" s="98">
        <v>-0.83911347875709896</v>
      </c>
      <c r="BB1595" s="89">
        <v>3.4888513595506099E-2</v>
      </c>
      <c r="BC1595" s="99">
        <v>-45.101282233721598</v>
      </c>
      <c r="BD1595" s="86">
        <v>43756</v>
      </c>
      <c r="BE1595" s="86">
        <v>43908</v>
      </c>
      <c r="BF1595" s="95"/>
      <c r="BG1595" s="86"/>
      <c r="BH1595" s="3"/>
    </row>
    <row r="1596" spans="1:60" x14ac:dyDescent="0.25">
      <c r="A1596" s="3"/>
      <c r="B1596" s="81" t="s">
        <v>2431</v>
      </c>
      <c r="C1596" s="81" t="s">
        <v>6325</v>
      </c>
      <c r="D1596" s="81" t="s">
        <v>926</v>
      </c>
      <c r="E1596" s="82" t="s">
        <v>1162</v>
      </c>
      <c r="F1596" s="82" t="s">
        <v>1102</v>
      </c>
      <c r="G1596" s="83" t="s">
        <v>1120</v>
      </c>
      <c r="H1596" s="84" t="s">
        <v>1128</v>
      </c>
      <c r="I1596" s="85" t="s">
        <v>3480</v>
      </c>
      <c r="J1596" s="85" t="s">
        <v>6326</v>
      </c>
      <c r="K1596" s="3"/>
      <c r="L1596" s="86">
        <v>44029</v>
      </c>
      <c r="M1596" s="87">
        <v>668.25619999971195</v>
      </c>
      <c r="N1596" s="88">
        <v>668.25619999971195</v>
      </c>
      <c r="O1596" s="88">
        <v>904.76030000019796</v>
      </c>
      <c r="P1596" s="89">
        <f t="shared" si="24"/>
        <v>0.73860026793789002</v>
      </c>
      <c r="Q1596" s="86">
        <v>43756</v>
      </c>
      <c r="R1596" s="90">
        <v>8919044.0299999993</v>
      </c>
      <c r="S1596" s="90">
        <v>15386038.287421901</v>
      </c>
      <c r="T1596" s="3"/>
      <c r="U1596" s="91">
        <v>-1.16032925261607E-2</v>
      </c>
      <c r="V1596" s="92">
        <v>1.24453575153893E-2</v>
      </c>
      <c r="W1596" s="91">
        <v>-6.5022559010685698E-4</v>
      </c>
      <c r="X1596" s="92">
        <v>-5.6512943137931898E-2</v>
      </c>
      <c r="Y1596" s="91">
        <v>-0.21405636419163801</v>
      </c>
      <c r="Z1596" s="92">
        <v>-3.2554805103282001</v>
      </c>
      <c r="AA1596" s="91">
        <v>-0.24406108450144501</v>
      </c>
      <c r="AB1596" s="92">
        <v>-3.5080800893483701</v>
      </c>
      <c r="AC1596" s="91">
        <v>-0.31518504281761101</v>
      </c>
      <c r="AD1596" s="92">
        <v>-6.1703083293687104</v>
      </c>
      <c r="AE1596" s="91">
        <v>-0.29887955014593898</v>
      </c>
      <c r="AF1596" s="93">
        <v>-9.0485453199071308</v>
      </c>
      <c r="AG1596" s="91">
        <v>8.5531151289615099E-3</v>
      </c>
      <c r="AH1596" s="92">
        <v>-5.0918439228553297E-2</v>
      </c>
      <c r="AI1596" s="91">
        <v>-0.17906862468138601</v>
      </c>
      <c r="AJ1596" s="92">
        <v>-3.42348678823328</v>
      </c>
      <c r="AK1596" s="91">
        <v>-0.33026368273946</v>
      </c>
      <c r="AL1596" s="91">
        <v>-4.43089297196275E-2</v>
      </c>
      <c r="AM1596" s="92">
        <v>-29.1081533016986</v>
      </c>
      <c r="AN1596" s="3"/>
      <c r="AO1596" s="94">
        <v>8.0656050304241902E-2</v>
      </c>
      <c r="AP1596" s="94">
        <v>-0.13940714097319901</v>
      </c>
      <c r="AQ1596" s="94">
        <v>0.13688944461871899</v>
      </c>
      <c r="AR1596" s="94">
        <v>-0.16074985256098401</v>
      </c>
      <c r="AS1596" s="95">
        <v>5</v>
      </c>
      <c r="AT1596" s="95">
        <v>7</v>
      </c>
      <c r="AU1596" s="95">
        <v>2</v>
      </c>
      <c r="AV1596" s="96">
        <v>10</v>
      </c>
      <c r="AW1596" s="3"/>
      <c r="AX1596" s="97">
        <v>0.34367810577095997</v>
      </c>
      <c r="AY1596" s="98">
        <v>-0.603475093052111</v>
      </c>
      <c r="AZ1596" s="98">
        <v>-2.0062861070873601</v>
      </c>
      <c r="BA1596" s="98">
        <v>-0.79596088514153995</v>
      </c>
      <c r="BB1596" s="89">
        <v>3.4885330831712101E-2</v>
      </c>
      <c r="BC1596" s="99">
        <v>-44.746216207800899</v>
      </c>
      <c r="BD1596" s="86">
        <v>43756</v>
      </c>
      <c r="BE1596" s="86">
        <v>43908</v>
      </c>
      <c r="BF1596" s="95"/>
      <c r="BG1596" s="86"/>
      <c r="BH1596" s="3"/>
    </row>
    <row r="1597" spans="1:60" x14ac:dyDescent="0.25">
      <c r="A1597" s="3"/>
      <c r="B1597" s="81" t="s">
        <v>2432</v>
      </c>
      <c r="C1597" s="81" t="s">
        <v>6327</v>
      </c>
      <c r="D1597" s="81" t="s">
        <v>926</v>
      </c>
      <c r="E1597" s="82" t="s">
        <v>1163</v>
      </c>
      <c r="F1597" s="82" t="s">
        <v>1102</v>
      </c>
      <c r="G1597" s="83" t="s">
        <v>1120</v>
      </c>
      <c r="H1597" s="84" t="s">
        <v>1128</v>
      </c>
      <c r="I1597" s="85" t="s">
        <v>3480</v>
      </c>
      <c r="J1597" s="85" t="s">
        <v>6328</v>
      </c>
      <c r="K1597" s="3"/>
      <c r="L1597" s="86">
        <v>44029</v>
      </c>
      <c r="M1597" s="87">
        <v>804.66459999978497</v>
      </c>
      <c r="N1597" s="88">
        <v>804.66459999978497</v>
      </c>
      <c r="O1597" s="88">
        <v>1079.32599999942</v>
      </c>
      <c r="P1597" s="89">
        <f t="shared" si="24"/>
        <v>0.74552507768757292</v>
      </c>
      <c r="Q1597" s="86">
        <v>43756</v>
      </c>
      <c r="R1597" s="90">
        <v>12891189.983999999</v>
      </c>
      <c r="S1597" s="90">
        <v>30309413.046</v>
      </c>
      <c r="T1597" s="3"/>
      <c r="U1597" s="91">
        <v>-1.15694577134491E-2</v>
      </c>
      <c r="V1597" s="92">
        <v>1.5828838786546801E-2</v>
      </c>
      <c r="W1597" s="91">
        <v>3.7495508877327698E-4</v>
      </c>
      <c r="X1597" s="92">
        <v>4.6005124750081401E-2</v>
      </c>
      <c r="Y1597" s="91">
        <v>-0.209154476507974</v>
      </c>
      <c r="Z1597" s="92">
        <v>-2.7652917419618501</v>
      </c>
      <c r="AA1597" s="91">
        <v>-0.23453916555183199</v>
      </c>
      <c r="AB1597" s="92">
        <v>-2.5558881943870801</v>
      </c>
      <c r="AC1597" s="91">
        <v>-0.29783719630097</v>
      </c>
      <c r="AD1597" s="92">
        <v>-4.4355236777046203</v>
      </c>
      <c r="AE1597" s="91">
        <v>-0.27207671257754601</v>
      </c>
      <c r="AF1597" s="93">
        <v>-6.3682615630677901</v>
      </c>
      <c r="AG1597" s="91">
        <v>9.1392129088490003E-3</v>
      </c>
      <c r="AH1597" s="92">
        <v>7.6913387601962296E-3</v>
      </c>
      <c r="AI1597" s="91">
        <v>-0.17346894229733201</v>
      </c>
      <c r="AJ1597" s="92">
        <v>-2.8635185498278601</v>
      </c>
      <c r="AK1597" s="91">
        <v>-0.21870396442420301</v>
      </c>
      <c r="AL1597" s="91">
        <v>-2.7516479683072199E-2</v>
      </c>
      <c r="AM1597" s="92">
        <v>-17.952181470172899</v>
      </c>
      <c r="AN1597" s="3"/>
      <c r="AO1597" s="94">
        <v>8.0693055155279594E-2</v>
      </c>
      <c r="AP1597" s="94">
        <v>-0.139318912363669</v>
      </c>
      <c r="AQ1597" s="94">
        <v>0.13805589490773901</v>
      </c>
      <c r="AR1597" s="94">
        <v>-0.159860732897942</v>
      </c>
      <c r="AS1597" s="95">
        <v>5</v>
      </c>
      <c r="AT1597" s="95">
        <v>7</v>
      </c>
      <c r="AU1597" s="95">
        <v>3</v>
      </c>
      <c r="AV1597" s="96">
        <v>9</v>
      </c>
      <c r="AW1597" s="3"/>
      <c r="AX1597" s="97">
        <v>0.34363368095073399</v>
      </c>
      <c r="AY1597" s="98">
        <v>-0.57588971238874398</v>
      </c>
      <c r="AZ1597" s="98">
        <v>-1.48859619891118</v>
      </c>
      <c r="BA1597" s="98">
        <v>-0.76055727606399204</v>
      </c>
      <c r="BB1597" s="89">
        <v>3.4882829917332901E-2</v>
      </c>
      <c r="BC1597" s="99">
        <v>-44.4582637682906</v>
      </c>
      <c r="BD1597" s="86">
        <v>43756</v>
      </c>
      <c r="BE1597" s="86">
        <v>43908</v>
      </c>
      <c r="BF1597" s="95"/>
      <c r="BG1597" s="86"/>
      <c r="BH1597" s="3"/>
    </row>
    <row r="1598" spans="1:60" x14ac:dyDescent="0.25">
      <c r="A1598" s="3"/>
      <c r="B1598" s="81" t="s">
        <v>2433</v>
      </c>
      <c r="C1598" s="81" t="s">
        <v>6329</v>
      </c>
      <c r="D1598" s="81" t="s">
        <v>926</v>
      </c>
      <c r="E1598" s="82" t="s">
        <v>1165</v>
      </c>
      <c r="F1598" s="82" t="s">
        <v>1102</v>
      </c>
      <c r="G1598" s="83" t="s">
        <v>1120</v>
      </c>
      <c r="H1598" s="84" t="s">
        <v>1128</v>
      </c>
      <c r="I1598" s="85" t="s">
        <v>3480</v>
      </c>
      <c r="J1598" s="85" t="s">
        <v>6330</v>
      </c>
      <c r="K1598" s="3"/>
      <c r="L1598" s="86">
        <v>44029</v>
      </c>
      <c r="M1598" s="87">
        <v>714.08129999972903</v>
      </c>
      <c r="N1598" s="88">
        <v>714.08129999972903</v>
      </c>
      <c r="O1598" s="88">
        <v>959.61230000015303</v>
      </c>
      <c r="P1598" s="89">
        <f t="shared" si="24"/>
        <v>0.74413520960456125</v>
      </c>
      <c r="Q1598" s="86">
        <v>43756</v>
      </c>
      <c r="R1598" s="90">
        <v>4587282.1720000003</v>
      </c>
      <c r="S1598" s="90">
        <v>11963910.866156301</v>
      </c>
      <c r="T1598" s="3"/>
      <c r="U1598" s="91">
        <v>-1.1576252571103399E-2</v>
      </c>
      <c r="V1598" s="92">
        <v>1.5149353021115501E-2</v>
      </c>
      <c r="W1598" s="91">
        <v>1.6961729852482701E-4</v>
      </c>
      <c r="X1598" s="92">
        <v>2.5471345725236499E-2</v>
      </c>
      <c r="Y1598" s="91">
        <v>-0.210137122946326</v>
      </c>
      <c r="Z1598" s="92">
        <v>-2.8635563857969801</v>
      </c>
      <c r="AA1598" s="91">
        <v>-0.23645315772504499</v>
      </c>
      <c r="AB1598" s="92">
        <v>-2.7472874117083799</v>
      </c>
      <c r="AC1598" s="91">
        <v>-0.30001945802825503</v>
      </c>
      <c r="AD1598" s="92">
        <v>-4.6537498504330896</v>
      </c>
      <c r="AE1598" s="91">
        <v>-0.27470248158613703</v>
      </c>
      <c r="AF1598" s="93">
        <v>-6.6308384639269198</v>
      </c>
      <c r="AG1598" s="91">
        <v>9.0219465546397294E-3</v>
      </c>
      <c r="AH1598" s="92">
        <v>-4.0352966607315501E-3</v>
      </c>
      <c r="AI1598" s="91">
        <v>-0.17459185960528001</v>
      </c>
      <c r="AJ1598" s="92">
        <v>-2.9758102806226798</v>
      </c>
      <c r="AK1598" s="91">
        <v>-0.28591870000032898</v>
      </c>
      <c r="AL1598" s="91">
        <v>-3.7356649772846098E-2</v>
      </c>
      <c r="AM1598" s="92">
        <v>-24.6736550277856</v>
      </c>
      <c r="AN1598" s="3"/>
      <c r="AO1598" s="94">
        <v>8.0685651406383799E-2</v>
      </c>
      <c r="AP1598" s="94">
        <v>-0.13933666070530301</v>
      </c>
      <c r="AQ1598" s="94">
        <v>0.13782194021041499</v>
      </c>
      <c r="AR1598" s="94">
        <v>-0.160038353633427</v>
      </c>
      <c r="AS1598" s="95">
        <v>5</v>
      </c>
      <c r="AT1598" s="95">
        <v>7</v>
      </c>
      <c r="AU1598" s="95">
        <v>2</v>
      </c>
      <c r="AV1598" s="96">
        <v>10</v>
      </c>
      <c r="AW1598" s="3"/>
      <c r="AX1598" s="97">
        <v>0.34364253422827501</v>
      </c>
      <c r="AY1598" s="98">
        <v>-0.58143438630122501</v>
      </c>
      <c r="AZ1598" s="98">
        <v>-1.5924882460421901</v>
      </c>
      <c r="BA1598" s="98">
        <v>-0.76768190423445004</v>
      </c>
      <c r="BB1598" s="89">
        <v>3.48833268366434E-2</v>
      </c>
      <c r="BC1598" s="99">
        <v>-44.515946700528701</v>
      </c>
      <c r="BD1598" s="86">
        <v>43756</v>
      </c>
      <c r="BE1598" s="86">
        <v>43908</v>
      </c>
      <c r="BF1598" s="95"/>
      <c r="BG1598" s="86"/>
      <c r="BH1598" s="3"/>
    </row>
    <row r="1599" spans="1:60" x14ac:dyDescent="0.25">
      <c r="A1599" s="3"/>
      <c r="B1599" s="81" t="s">
        <v>423</v>
      </c>
      <c r="C1599" s="81" t="s">
        <v>6331</v>
      </c>
      <c r="D1599" s="81" t="s">
        <v>926</v>
      </c>
      <c r="E1599" s="82" t="s">
        <v>1172</v>
      </c>
      <c r="F1599" s="82" t="s">
        <v>1102</v>
      </c>
      <c r="G1599" s="83" t="s">
        <v>1120</v>
      </c>
      <c r="H1599" s="84" t="s">
        <v>1128</v>
      </c>
      <c r="I1599" s="85" t="s">
        <v>3480</v>
      </c>
      <c r="J1599" s="85" t="s">
        <v>6332</v>
      </c>
      <c r="K1599" s="3"/>
      <c r="L1599" s="86">
        <v>44029</v>
      </c>
      <c r="M1599" s="87">
        <v>878.625</v>
      </c>
      <c r="N1599" s="88">
        <v>878.625</v>
      </c>
      <c r="O1599" s="88">
        <v>1183.3804000001401</v>
      </c>
      <c r="P1599" s="89">
        <f t="shared" si="24"/>
        <v>0.74247046849846088</v>
      </c>
      <c r="Q1599" s="86">
        <v>43756</v>
      </c>
      <c r="R1599" s="90">
        <v>1309021.0689999999</v>
      </c>
      <c r="S1599" s="90">
        <v>1561351.3032207</v>
      </c>
      <c r="T1599" s="3"/>
      <c r="U1599" s="91">
        <v>-1.1584360663619E-2</v>
      </c>
      <c r="V1599" s="92">
        <v>1.43385437695542E-2</v>
      </c>
      <c r="W1599" s="91">
        <v>-7.6135901508678203E-5</v>
      </c>
      <c r="X1599" s="92">
        <v>8.9602572188596198E-4</v>
      </c>
      <c r="Y1599" s="91">
        <v>-0.211314983090269</v>
      </c>
      <c r="Z1599" s="92">
        <v>-2.98134240019135</v>
      </c>
      <c r="AA1599" s="91">
        <v>-0.23874373937374899</v>
      </c>
      <c r="AB1599" s="92">
        <v>-2.9763455765787499</v>
      </c>
      <c r="AC1599" s="91">
        <v>-0.305524268414883</v>
      </c>
      <c r="AD1599" s="92">
        <v>-5.2042308890959204</v>
      </c>
      <c r="AE1599" s="91">
        <v>-0.28399446378724003</v>
      </c>
      <c r="AF1599" s="93">
        <v>-7.5600366840371898</v>
      </c>
      <c r="AG1599" s="91">
        <v>8.8813711663533502E-3</v>
      </c>
      <c r="AH1599" s="92">
        <v>-1.8092835489369501E-2</v>
      </c>
      <c r="AI1599" s="91">
        <v>-0.17593749683408499</v>
      </c>
      <c r="AJ1599" s="92">
        <v>-3.1103740035032401</v>
      </c>
      <c r="AK1599" s="91">
        <v>-0.120650503950019</v>
      </c>
      <c r="AL1599" s="91">
        <v>-2.9581770915683599E-2</v>
      </c>
      <c r="AM1599" s="92">
        <v>-13.2164061820804</v>
      </c>
      <c r="AN1599" s="3"/>
      <c r="AO1599" s="94">
        <v>8.06767386566207E-2</v>
      </c>
      <c r="AP1599" s="94">
        <v>-0.13935775693069399</v>
      </c>
      <c r="AQ1599" s="94">
        <v>0.13754223278738201</v>
      </c>
      <c r="AR1599" s="94">
        <v>-0.16025195204943901</v>
      </c>
      <c r="AS1599" s="95">
        <v>5</v>
      </c>
      <c r="AT1599" s="95">
        <v>7</v>
      </c>
      <c r="AU1599" s="95">
        <v>2</v>
      </c>
      <c r="AV1599" s="96">
        <v>10</v>
      </c>
      <c r="AW1599" s="3"/>
      <c r="AX1599" s="97">
        <v>0.343653162457631</v>
      </c>
      <c r="AY1599" s="98">
        <v>-0.58806984428156295</v>
      </c>
      <c r="AZ1599" s="98">
        <v>-1.71692522037119</v>
      </c>
      <c r="BA1599" s="98">
        <v>-0.77620242668217498</v>
      </c>
      <c r="BB1599" s="89">
        <v>3.4883923361121602E-2</v>
      </c>
      <c r="BC1599" s="99">
        <v>-44.585139317845503</v>
      </c>
      <c r="BD1599" s="86">
        <v>43756</v>
      </c>
      <c r="BE1599" s="86">
        <v>43908</v>
      </c>
      <c r="BF1599" s="95"/>
      <c r="BG1599" s="86"/>
      <c r="BH1599" s="3"/>
    </row>
    <row r="1600" spans="1:60" x14ac:dyDescent="0.25">
      <c r="A1600" s="3"/>
      <c r="B1600" s="81" t="s">
        <v>2434</v>
      </c>
      <c r="C1600" s="81" t="s">
        <v>6333</v>
      </c>
      <c r="D1600" s="81" t="s">
        <v>926</v>
      </c>
      <c r="E1600" s="82" t="s">
        <v>1206</v>
      </c>
      <c r="F1600" s="82" t="s">
        <v>1102</v>
      </c>
      <c r="G1600" s="83" t="s">
        <v>1120</v>
      </c>
      <c r="H1600" s="84" t="s">
        <v>1128</v>
      </c>
      <c r="I1600" s="85" t="s">
        <v>3480</v>
      </c>
      <c r="J1600" s="85" t="s">
        <v>6334</v>
      </c>
      <c r="K1600" s="3"/>
      <c r="L1600" s="86">
        <v>44029</v>
      </c>
      <c r="M1600" s="87">
        <v>783.795500000007</v>
      </c>
      <c r="N1600" s="88">
        <v>783.795500000007</v>
      </c>
      <c r="O1600" s="88">
        <v>1058.02529999986</v>
      </c>
      <c r="P1600" s="89">
        <f t="shared" si="24"/>
        <v>0.74080978970929212</v>
      </c>
      <c r="Q1600" s="86">
        <v>43756</v>
      </c>
      <c r="R1600" s="90">
        <v>622072.946</v>
      </c>
      <c r="S1600" s="90">
        <v>943199.60651171894</v>
      </c>
      <c r="T1600" s="3"/>
      <c r="U1600" s="91">
        <v>-1.1592480190302E-2</v>
      </c>
      <c r="V1600" s="92">
        <v>1.35265911012539E-2</v>
      </c>
      <c r="W1600" s="91">
        <v>-3.2153660049516502E-4</v>
      </c>
      <c r="X1600" s="92">
        <v>-2.3644044176762701E-2</v>
      </c>
      <c r="Y1600" s="91">
        <v>-0.212490368323342</v>
      </c>
      <c r="Z1600" s="92">
        <v>-3.0988809234986499</v>
      </c>
      <c r="AA1600" s="91">
        <v>-0.24102628012420599</v>
      </c>
      <c r="AB1600" s="92">
        <v>-3.2045996516244499</v>
      </c>
      <c r="AC1600" s="91">
        <v>-0.31098390094761302</v>
      </c>
      <c r="AD1600" s="92">
        <v>-5.7501941423688496</v>
      </c>
      <c r="AE1600" s="91">
        <v>-0.30229675470851403</v>
      </c>
      <c r="AF1600" s="93">
        <v>-9.3902657761646005</v>
      </c>
      <c r="AG1600" s="91">
        <v>8.7410137166443694E-3</v>
      </c>
      <c r="AH1600" s="92">
        <v>-3.2128580460266697E-2</v>
      </c>
      <c r="AI1600" s="91">
        <v>-0.17728022901079399</v>
      </c>
      <c r="AJ1600" s="92">
        <v>-3.2446472211740902</v>
      </c>
      <c r="AK1600" s="91">
        <v>-0.21620449999958499</v>
      </c>
      <c r="AL1600" s="91">
        <v>-6.1758275699539802E-2</v>
      </c>
      <c r="AM1600" s="92">
        <v>-14.4691066246305</v>
      </c>
      <c r="AN1600" s="3"/>
      <c r="AO1600" s="94">
        <v>8.0667850912577693E-2</v>
      </c>
      <c r="AP1600" s="94">
        <v>-0.139378895448317</v>
      </c>
      <c r="AQ1600" s="94">
        <v>0.137262355143321</v>
      </c>
      <c r="AR1600" s="94">
        <v>-0.16046538329188501</v>
      </c>
      <c r="AS1600" s="95">
        <v>5</v>
      </c>
      <c r="AT1600" s="95">
        <v>7</v>
      </c>
      <c r="AU1600" s="95">
        <v>2</v>
      </c>
      <c r="AV1600" s="96">
        <v>10</v>
      </c>
      <c r="AW1600" s="3"/>
      <c r="AX1600" s="97">
        <v>0.343663856988424</v>
      </c>
      <c r="AY1600" s="98">
        <v>-0.59468336719783099</v>
      </c>
      <c r="AZ1600" s="98">
        <v>-1.8410790013731499</v>
      </c>
      <c r="BA1600" s="98">
        <v>-0.78468891430020404</v>
      </c>
      <c r="BB1600" s="89">
        <v>3.48845273700863E-2</v>
      </c>
      <c r="BC1600" s="99">
        <v>-44.654253541957601</v>
      </c>
      <c r="BD1600" s="86">
        <v>43756</v>
      </c>
      <c r="BE1600" s="86">
        <v>43908</v>
      </c>
      <c r="BF1600" s="95"/>
      <c r="BG1600" s="86"/>
      <c r="BH1600" s="3"/>
    </row>
    <row r="1601" spans="1:60" x14ac:dyDescent="0.25">
      <c r="A1601" s="3"/>
      <c r="B1601" s="81" t="s">
        <v>424</v>
      </c>
      <c r="C1601" s="81" t="s">
        <v>6335</v>
      </c>
      <c r="D1601" s="81" t="s">
        <v>926</v>
      </c>
      <c r="E1601" s="82" t="s">
        <v>1236</v>
      </c>
      <c r="F1601" s="82" t="s">
        <v>1102</v>
      </c>
      <c r="G1601" s="83" t="s">
        <v>1120</v>
      </c>
      <c r="H1601" s="84" t="s">
        <v>1128</v>
      </c>
      <c r="I1601" s="85" t="s">
        <v>3480</v>
      </c>
      <c r="J1601" s="85" t="s">
        <v>1096</v>
      </c>
      <c r="K1601" s="3"/>
      <c r="L1601" s="86">
        <v>44029</v>
      </c>
      <c r="M1601" s="87">
        <v>635.82010000012804</v>
      </c>
      <c r="N1601" s="88">
        <v>635.82010000012804</v>
      </c>
      <c r="O1601" s="88">
        <v>865.99990000016999</v>
      </c>
      <c r="P1601" s="89">
        <f t="shared" si="24"/>
        <v>0.73420343351079287</v>
      </c>
      <c r="Q1601" s="86">
        <v>43756</v>
      </c>
      <c r="R1601" s="90">
        <v>3230401.6919999998</v>
      </c>
      <c r="S1601" s="90">
        <v>5042345.9809296904</v>
      </c>
      <c r="T1601" s="3"/>
      <c r="U1601" s="91">
        <v>-1.16249317570691E-2</v>
      </c>
      <c r="V1601" s="92">
        <v>1.0281434424541699E-2</v>
      </c>
      <c r="W1601" s="91">
        <v>-1.3047969150648E-3</v>
      </c>
      <c r="X1601" s="92">
        <v>-0.121970075633726</v>
      </c>
      <c r="Y1601" s="91">
        <v>-0.21717518506571701</v>
      </c>
      <c r="Z1601" s="92">
        <v>-3.5673625977360599</v>
      </c>
      <c r="AA1601" s="91">
        <v>-0.250091258814791</v>
      </c>
      <c r="AB1601" s="92">
        <v>-4.1110975206829599</v>
      </c>
      <c r="AC1601" s="91">
        <v>-0.32606146468489899</v>
      </c>
      <c r="AD1601" s="92">
        <v>-7.2579505160974804</v>
      </c>
      <c r="AE1601" s="91">
        <v>-0.31736243108287499</v>
      </c>
      <c r="AF1601" s="93">
        <v>-10.896833413600699</v>
      </c>
      <c r="AG1601" s="91">
        <v>8.1787061571958492E-3</v>
      </c>
      <c r="AH1601" s="92">
        <v>-8.8359336405119407E-2</v>
      </c>
      <c r="AI1601" s="91">
        <v>-0.18263043015205799</v>
      </c>
      <c r="AJ1601" s="92">
        <v>-3.7796673353004699</v>
      </c>
      <c r="AK1601" s="91">
        <v>-0.35823069857608097</v>
      </c>
      <c r="AL1601" s="91">
        <v>-4.89065496076364E-2</v>
      </c>
      <c r="AM1601" s="92">
        <v>-31.904854885360699</v>
      </c>
      <c r="AN1601" s="3"/>
      <c r="AO1601" s="94">
        <v>8.06322671797534E-2</v>
      </c>
      <c r="AP1601" s="94">
        <v>-0.139463526065811</v>
      </c>
      <c r="AQ1601" s="94">
        <v>0.136143930882099</v>
      </c>
      <c r="AR1601" s="94">
        <v>-0.16131786648562399</v>
      </c>
      <c r="AS1601" s="95">
        <v>5</v>
      </c>
      <c r="AT1601" s="95">
        <v>7</v>
      </c>
      <c r="AU1601" s="95">
        <v>2</v>
      </c>
      <c r="AV1601" s="96">
        <v>10</v>
      </c>
      <c r="AW1601" s="3"/>
      <c r="AX1601" s="97">
        <v>0.34370682845357797</v>
      </c>
      <c r="AY1601" s="98">
        <v>-0.62094799062015205</v>
      </c>
      <c r="AZ1601" s="98">
        <v>-2.3351319735920701</v>
      </c>
      <c r="BA1601" s="98">
        <v>-0.81833130730592496</v>
      </c>
      <c r="BB1601" s="89">
        <v>3.48869621567428E-2</v>
      </c>
      <c r="BC1601" s="99">
        <v>-44.929751146643</v>
      </c>
      <c r="BD1601" s="86">
        <v>43756</v>
      </c>
      <c r="BE1601" s="86">
        <v>43908</v>
      </c>
      <c r="BF1601" s="95"/>
      <c r="BG1601" s="86"/>
      <c r="BH1601" s="3"/>
    </row>
    <row r="1602" spans="1:60" x14ac:dyDescent="0.25">
      <c r="A1602" s="3"/>
      <c r="B1602" s="81" t="s">
        <v>2435</v>
      </c>
      <c r="C1602" s="81" t="s">
        <v>6336</v>
      </c>
      <c r="D1602" s="81" t="s">
        <v>926</v>
      </c>
      <c r="E1602" s="82" t="s">
        <v>1245</v>
      </c>
      <c r="F1602" s="82" t="s">
        <v>1102</v>
      </c>
      <c r="G1602" s="83" t="s">
        <v>1120</v>
      </c>
      <c r="H1602" s="84" t="s">
        <v>1128</v>
      </c>
      <c r="I1602" s="85" t="s">
        <v>3480</v>
      </c>
      <c r="J1602" s="85" t="s">
        <v>6337</v>
      </c>
      <c r="K1602" s="3"/>
      <c r="L1602" s="86">
        <v>44029</v>
      </c>
      <c r="M1602" s="87">
        <v>913.94759999960695</v>
      </c>
      <c r="N1602" s="88">
        <v>913.94759999960695</v>
      </c>
      <c r="O1602" s="88">
        <v>1223.3453999999899</v>
      </c>
      <c r="P1602" s="89">
        <f t="shared" si="24"/>
        <v>0.74708876168546878</v>
      </c>
      <c r="Q1602" s="86">
        <v>43756</v>
      </c>
      <c r="R1602" s="90">
        <v>2.0699999999999998</v>
      </c>
      <c r="S1602" s="90">
        <v>1046064.97395508</v>
      </c>
      <c r="T1602" s="3"/>
      <c r="U1602" s="91">
        <v>-1.14613245596047E-2</v>
      </c>
      <c r="V1602" s="92">
        <v>2.6642154170986001E-2</v>
      </c>
      <c r="W1602" s="91">
        <v>1.45131106000917E-3</v>
      </c>
      <c r="X1602" s="92">
        <v>0.153640721873671</v>
      </c>
      <c r="Y1602" s="91">
        <v>-0.207791960136092</v>
      </c>
      <c r="Z1602" s="92">
        <v>-2.6290401047735901</v>
      </c>
      <c r="AA1602" s="91">
        <v>-0.23264066927018601</v>
      </c>
      <c r="AB1602" s="92">
        <v>-2.3660385662224099</v>
      </c>
      <c r="AC1602" s="91">
        <v>-0.29503851439309098</v>
      </c>
      <c r="AD1602" s="92">
        <v>-4.1556554869166602</v>
      </c>
      <c r="AE1602" s="91">
        <v>-0.268078262136551</v>
      </c>
      <c r="AF1602" s="93">
        <v>-5.9684165189682998</v>
      </c>
      <c r="AG1602" s="91">
        <v>9.7560846261330898E-3</v>
      </c>
      <c r="AH1602" s="92">
        <v>6.9378510488604703E-2</v>
      </c>
      <c r="AI1602" s="91">
        <v>-0.17198728556104501</v>
      </c>
      <c r="AJ1602" s="92">
        <v>-2.7153528761991801</v>
      </c>
      <c r="AK1602" s="91">
        <v>-8.6854233298217898E-2</v>
      </c>
      <c r="AL1602" s="91">
        <v>-1.80220101710802E-2</v>
      </c>
      <c r="AM1602" s="92">
        <v>-13.995651117235001</v>
      </c>
      <c r="AN1602" s="3"/>
      <c r="AO1602" s="94">
        <v>8.06974816332513E-2</v>
      </c>
      <c r="AP1602" s="94">
        <v>-0.13930838028318199</v>
      </c>
      <c r="AQ1602" s="94">
        <v>0.13850682182601301</v>
      </c>
      <c r="AR1602" s="94">
        <v>-0.15975404556957101</v>
      </c>
      <c r="AS1602" s="95">
        <v>5</v>
      </c>
      <c r="AT1602" s="95">
        <v>7</v>
      </c>
      <c r="AU1602" s="95">
        <v>4</v>
      </c>
      <c r="AV1602" s="96">
        <v>8</v>
      </c>
      <c r="AW1602" s="3"/>
      <c r="AX1602" s="97">
        <v>0.34355822790181301</v>
      </c>
      <c r="AY1602" s="98">
        <v>-0.57053577718761495</v>
      </c>
      <c r="AZ1602" s="98">
        <v>-1.3846728116514</v>
      </c>
      <c r="BA1602" s="98">
        <v>-0.75375351638649601</v>
      </c>
      <c r="BB1602" s="89">
        <v>3.48756130502079E-2</v>
      </c>
      <c r="BC1602" s="99">
        <v>-44.423627211130203</v>
      </c>
      <c r="BD1602" s="86">
        <v>43756</v>
      </c>
      <c r="BE1602" s="86">
        <v>43908</v>
      </c>
      <c r="BF1602" s="95"/>
      <c r="BG1602" s="86"/>
      <c r="BH1602" s="3"/>
    </row>
    <row r="1603" spans="1:60" x14ac:dyDescent="0.25">
      <c r="A1603" s="3"/>
      <c r="B1603" s="81" t="s">
        <v>2436</v>
      </c>
      <c r="C1603" s="81" t="s">
        <v>6338</v>
      </c>
      <c r="D1603" s="81" t="s">
        <v>926</v>
      </c>
      <c r="E1603" s="82" t="s">
        <v>1208</v>
      </c>
      <c r="F1603" s="82" t="s">
        <v>1102</v>
      </c>
      <c r="G1603" s="83" t="s">
        <v>1120</v>
      </c>
      <c r="H1603" s="84" t="s">
        <v>1128</v>
      </c>
      <c r="I1603" s="85" t="s">
        <v>3480</v>
      </c>
      <c r="J1603" s="85" t="s">
        <v>6339</v>
      </c>
      <c r="K1603" s="3"/>
      <c r="L1603" s="86">
        <v>44029</v>
      </c>
      <c r="M1603" s="87">
        <v>856.34389999974496</v>
      </c>
      <c r="N1603" s="88">
        <v>856.34389999974496</v>
      </c>
      <c r="O1603" s="88">
        <v>1148.97409999929</v>
      </c>
      <c r="P1603" s="89">
        <f t="shared" si="24"/>
        <v>0.74531175245836623</v>
      </c>
      <c r="Q1603" s="86">
        <v>43756</v>
      </c>
      <c r="R1603" s="90">
        <v>0.73499999999999999</v>
      </c>
      <c r="S1603" s="90">
        <v>429566.95816552697</v>
      </c>
      <c r="T1603" s="3"/>
      <c r="U1603" s="91">
        <v>-1.20968383880609E-2</v>
      </c>
      <c r="V1603" s="92">
        <v>-3.6909228674630902E-2</v>
      </c>
      <c r="W1603" s="91">
        <v>-1.3587029407062801E-3</v>
      </c>
      <c r="X1603" s="92">
        <v>-0.127360678197874</v>
      </c>
      <c r="Y1603" s="91">
        <v>-0.20882919097872199</v>
      </c>
      <c r="Z1603" s="92">
        <v>-2.7327631890366302</v>
      </c>
      <c r="AA1603" s="91">
        <v>-0.23699768322228901</v>
      </c>
      <c r="AB1603" s="92">
        <v>-2.8017399614327601</v>
      </c>
      <c r="AC1603" s="91">
        <v>-0.30809589720971398</v>
      </c>
      <c r="AD1603" s="92">
        <v>-5.4613937685789997</v>
      </c>
      <c r="AE1603" s="91">
        <v>-0.29091374448849799</v>
      </c>
      <c r="AF1603" s="93">
        <v>-8.2519647541630494</v>
      </c>
      <c r="AG1603" s="91">
        <v>8.2303785438853101E-3</v>
      </c>
      <c r="AH1603" s="92">
        <v>-8.3192097736173296E-2</v>
      </c>
      <c r="AI1603" s="91">
        <v>-0.17220092977833701</v>
      </c>
      <c r="AJ1603" s="92">
        <v>-2.73671729792841</v>
      </c>
      <c r="AK1603" s="91">
        <v>-0.14365610000008</v>
      </c>
      <c r="AL1603" s="91">
        <v>-3.12486831235219E-2</v>
      </c>
      <c r="AM1603" s="92">
        <v>-18.503354149579501</v>
      </c>
      <c r="AN1603" s="3"/>
      <c r="AO1603" s="94">
        <v>8.0658958153508098E-2</v>
      </c>
      <c r="AP1603" s="94">
        <v>-0.13956829172180699</v>
      </c>
      <c r="AQ1603" s="94">
        <v>0.140048775381729</v>
      </c>
      <c r="AR1603" s="94">
        <v>-0.16219134091894399</v>
      </c>
      <c r="AS1603" s="95">
        <v>5</v>
      </c>
      <c r="AT1603" s="95">
        <v>7</v>
      </c>
      <c r="AU1603" s="95">
        <v>4</v>
      </c>
      <c r="AV1603" s="96">
        <v>8</v>
      </c>
      <c r="AW1603" s="3"/>
      <c r="AX1603" s="97">
        <v>0.34424302606028501</v>
      </c>
      <c r="AY1603" s="98">
        <v>-0.57903530829935301</v>
      </c>
      <c r="AZ1603" s="98">
        <v>-1.57826768034829</v>
      </c>
      <c r="BA1603" s="98">
        <v>-0.764768661406379</v>
      </c>
      <c r="BB1603" s="89">
        <v>3.4942035862659399E-2</v>
      </c>
      <c r="BC1603" s="99">
        <v>-44.561570186808197</v>
      </c>
      <c r="BD1603" s="86">
        <v>43756</v>
      </c>
      <c r="BE1603" s="86">
        <v>43908</v>
      </c>
      <c r="BF1603" s="95"/>
      <c r="BG1603" s="86"/>
      <c r="BH1603" s="3"/>
    </row>
    <row r="1604" spans="1:60" x14ac:dyDescent="0.25">
      <c r="A1604" s="3"/>
      <c r="B1604" s="81" t="s">
        <v>425</v>
      </c>
      <c r="C1604" s="81" t="s">
        <v>6340</v>
      </c>
      <c r="D1604" s="81" t="s">
        <v>927</v>
      </c>
      <c r="E1604" s="82" t="s">
        <v>1262</v>
      </c>
      <c r="F1604" s="82" t="s">
        <v>1102</v>
      </c>
      <c r="G1604" s="83" t="s">
        <v>1120</v>
      </c>
      <c r="H1604" s="84" t="s">
        <v>1148</v>
      </c>
      <c r="I1604" s="85" t="s">
        <v>3651</v>
      </c>
      <c r="J1604" s="85" t="s">
        <v>6341</v>
      </c>
      <c r="K1604" s="3"/>
      <c r="L1604" s="86">
        <v>44029</v>
      </c>
      <c r="M1604" s="87">
        <v>107382.554999948</v>
      </c>
      <c r="N1604" s="88">
        <v>107382.554999948</v>
      </c>
      <c r="O1604" s="88">
        <v>111599.708870053</v>
      </c>
      <c r="P1604" s="89">
        <f t="shared" si="24"/>
        <v>0.96221178430657495</v>
      </c>
      <c r="Q1604" s="86">
        <v>43880</v>
      </c>
      <c r="R1604" s="90">
        <v>1925519.7779999999</v>
      </c>
      <c r="S1604" s="90">
        <v>1504666.31514648</v>
      </c>
      <c r="T1604" s="3"/>
      <c r="U1604" s="91">
        <v>-3.2553549081058E-3</v>
      </c>
      <c r="V1604" s="92">
        <v>0.84723911932087503</v>
      </c>
      <c r="W1604" s="91">
        <v>5.4375970034016098E-2</v>
      </c>
      <c r="X1604" s="92">
        <v>5.4461066192743601</v>
      </c>
      <c r="Y1604" s="91">
        <v>1.2364482194243499E-2</v>
      </c>
      <c r="Z1604" s="92">
        <v>19.386604128259901</v>
      </c>
      <c r="AA1604" s="91">
        <v>0.27315007470489899</v>
      </c>
      <c r="AB1604" s="92">
        <v>48.213035831286099</v>
      </c>
      <c r="AC1604" s="91">
        <v>0.38492384387238399</v>
      </c>
      <c r="AD1604" s="92">
        <v>63.840580339659901</v>
      </c>
      <c r="AE1604" s="91">
        <v>0.52930689331726199</v>
      </c>
      <c r="AF1604" s="93">
        <v>73.770099026383804</v>
      </c>
      <c r="AG1604" s="91">
        <v>6.5751712754718002E-3</v>
      </c>
      <c r="AH1604" s="92">
        <v>-0.248712824577524</v>
      </c>
      <c r="AI1604" s="91">
        <v>8.7883229241997499E-2</v>
      </c>
      <c r="AJ1604" s="92">
        <v>23.271698604105001</v>
      </c>
      <c r="AK1604" s="91">
        <v>0.67636363861151005</v>
      </c>
      <c r="AL1604" s="91">
        <v>0.15582740126410499</v>
      </c>
      <c r="AM1604" s="92">
        <v>73.570377530180807</v>
      </c>
      <c r="AN1604" s="3"/>
      <c r="AO1604" s="94">
        <v>0.119846372910688</v>
      </c>
      <c r="AP1604" s="94">
        <v>-0.133885952865094</v>
      </c>
      <c r="AQ1604" s="94">
        <v>0.175650498002069</v>
      </c>
      <c r="AR1604" s="94">
        <v>-7.9686769882755498E-2</v>
      </c>
      <c r="AS1604" s="95">
        <v>9</v>
      </c>
      <c r="AT1604" s="95">
        <v>3</v>
      </c>
      <c r="AU1604" s="95">
        <v>7</v>
      </c>
      <c r="AV1604" s="96">
        <v>5</v>
      </c>
      <c r="AW1604" s="3"/>
      <c r="AX1604" s="97">
        <v>0.36834245895675799</v>
      </c>
      <c r="AY1604" s="98">
        <v>0.91769955790186897</v>
      </c>
      <c r="AZ1604" s="98">
        <v>1.7004045698176899</v>
      </c>
      <c r="BA1604" s="98">
        <v>1.3704413701143501</v>
      </c>
      <c r="BB1604" s="89">
        <v>3.7949694382332401E-2</v>
      </c>
      <c r="BC1604" s="99">
        <v>-27.164258512842899</v>
      </c>
      <c r="BD1604" s="86">
        <v>43880</v>
      </c>
      <c r="BE1604" s="86">
        <v>43913</v>
      </c>
      <c r="BF1604" s="95"/>
      <c r="BG1604" s="86"/>
      <c r="BH1604" s="3"/>
    </row>
    <row r="1605" spans="1:60" x14ac:dyDescent="0.25">
      <c r="A1605" s="3"/>
      <c r="B1605" s="81" t="s">
        <v>2437</v>
      </c>
      <c r="C1605" s="81" t="s">
        <v>6342</v>
      </c>
      <c r="D1605" s="81" t="s">
        <v>927</v>
      </c>
      <c r="E1605" s="82" t="s">
        <v>1161</v>
      </c>
      <c r="F1605" s="82" t="s">
        <v>1102</v>
      </c>
      <c r="G1605" s="83" t="s">
        <v>1120</v>
      </c>
      <c r="H1605" s="84" t="s">
        <v>1148</v>
      </c>
      <c r="I1605" s="85" t="s">
        <v>3651</v>
      </c>
      <c r="J1605" s="85" t="s">
        <v>6343</v>
      </c>
      <c r="K1605" s="3"/>
      <c r="L1605" s="86">
        <v>44029</v>
      </c>
      <c r="M1605" s="87">
        <v>156008.16000008601</v>
      </c>
      <c r="N1605" s="88">
        <v>156008.16000008601</v>
      </c>
      <c r="O1605" s="88">
        <v>162906.28250002899</v>
      </c>
      <c r="P1605" s="89">
        <f t="shared" si="24"/>
        <v>0.95765588414343839</v>
      </c>
      <c r="Q1605" s="86">
        <v>43880</v>
      </c>
      <c r="R1605" s="90">
        <v>14308957.92375</v>
      </c>
      <c r="S1605" s="90">
        <v>12608835.4726875</v>
      </c>
      <c r="T1605" s="3"/>
      <c r="U1605" s="91">
        <v>-3.2881073402677399E-3</v>
      </c>
      <c r="V1605" s="92">
        <v>0.84396387610468104</v>
      </c>
      <c r="W1605" s="91">
        <v>5.33338809364068E-2</v>
      </c>
      <c r="X1605" s="92">
        <v>5.3418977095134297</v>
      </c>
      <c r="Y1605" s="91">
        <v>6.5430450140411302E-3</v>
      </c>
      <c r="Z1605" s="92">
        <v>18.804460410232402</v>
      </c>
      <c r="AA1605" s="91">
        <v>0.26230262402707</v>
      </c>
      <c r="AB1605" s="92">
        <v>47.128290763532299</v>
      </c>
      <c r="AC1605" s="91">
        <v>0.361914132456295</v>
      </c>
      <c r="AD1605" s="92">
        <v>61.539609198050996</v>
      </c>
      <c r="AE1605" s="91">
        <v>0.48312778930063399</v>
      </c>
      <c r="AF1605" s="93">
        <v>69.152188624721006</v>
      </c>
      <c r="AG1605" s="91">
        <v>6.0025763668818399E-3</v>
      </c>
      <c r="AH1605" s="92">
        <v>-0.30597231543651998</v>
      </c>
      <c r="AI1605" s="91">
        <v>8.1067458142642906E-2</v>
      </c>
      <c r="AJ1605" s="92">
        <v>22.590121494169601</v>
      </c>
      <c r="AK1605" s="91">
        <v>1.58502354393248</v>
      </c>
      <c r="AL1605" s="91">
        <v>0.135840157694474</v>
      </c>
      <c r="AM1605" s="92">
        <v>166.209914549487</v>
      </c>
      <c r="AN1605" s="3"/>
      <c r="AO1605" s="94">
        <v>0.119812709359394</v>
      </c>
      <c r="AP1605" s="94">
        <v>-0.13396059391103299</v>
      </c>
      <c r="AQ1605" s="94">
        <v>0.17508660349645699</v>
      </c>
      <c r="AR1605" s="94">
        <v>-8.0484769583563306E-2</v>
      </c>
      <c r="AS1605" s="95">
        <v>9</v>
      </c>
      <c r="AT1605" s="95">
        <v>3</v>
      </c>
      <c r="AU1605" s="95">
        <v>7</v>
      </c>
      <c r="AV1605" s="96">
        <v>5</v>
      </c>
      <c r="AW1605" s="3"/>
      <c r="AX1605" s="97">
        <v>0.36837113408197197</v>
      </c>
      <c r="AY1605" s="98">
        <v>0.88850105248457101</v>
      </c>
      <c r="AZ1605" s="98">
        <v>1.6643638880323099</v>
      </c>
      <c r="BA1605" s="98">
        <v>1.3255031409225899</v>
      </c>
      <c r="BB1605" s="89">
        <v>3.7950735528429501E-2</v>
      </c>
      <c r="BC1605" s="99">
        <v>-27.2349211455439</v>
      </c>
      <c r="BD1605" s="86">
        <v>43880</v>
      </c>
      <c r="BE1605" s="86">
        <v>43913</v>
      </c>
      <c r="BF1605" s="95"/>
      <c r="BG1605" s="86"/>
      <c r="BH1605" s="3"/>
    </row>
    <row r="1606" spans="1:60" x14ac:dyDescent="0.25">
      <c r="A1606" s="3"/>
      <c r="B1606" s="81" t="s">
        <v>426</v>
      </c>
      <c r="C1606" s="81" t="s">
        <v>6344</v>
      </c>
      <c r="D1606" s="81" t="s">
        <v>927</v>
      </c>
      <c r="E1606" s="82" t="s">
        <v>1263</v>
      </c>
      <c r="F1606" s="82" t="s">
        <v>1102</v>
      </c>
      <c r="G1606" s="83" t="s">
        <v>1120</v>
      </c>
      <c r="H1606" s="84" t="s">
        <v>1148</v>
      </c>
      <c r="I1606" s="85" t="s">
        <v>3651</v>
      </c>
      <c r="J1606" s="85" t="s">
        <v>6345</v>
      </c>
      <c r="K1606" s="3"/>
      <c r="L1606" s="86">
        <v>44029</v>
      </c>
      <c r="M1606" s="87">
        <v>1374748.5149993901</v>
      </c>
      <c r="N1606" s="88">
        <v>1374748.5149993901</v>
      </c>
      <c r="O1606" s="88">
        <v>1417819.9354801199</v>
      </c>
      <c r="P1606" s="89">
        <f t="shared" si="24"/>
        <v>0.96962137475789945</v>
      </c>
      <c r="Q1606" s="86">
        <v>43880</v>
      </c>
      <c r="R1606" s="90">
        <v>63867.651749999997</v>
      </c>
      <c r="S1606" s="90">
        <v>57460.667855529799</v>
      </c>
      <c r="T1606" s="3"/>
      <c r="U1606" s="91">
        <v>-3.2050345216703101E-3</v>
      </c>
      <c r="V1606" s="92">
        <v>0.85227115796442399</v>
      </c>
      <c r="W1606" s="91">
        <v>5.59694887469959E-2</v>
      </c>
      <c r="X1606" s="92">
        <v>5.6054584905723503</v>
      </c>
      <c r="Y1606" s="91">
        <v>2.19254566363816E-2</v>
      </c>
      <c r="Z1606" s="92">
        <v>20.342701572488298</v>
      </c>
      <c r="AA1606" s="91">
        <v>0.30145329778693902</v>
      </c>
      <c r="AB1606" s="92">
        <v>51.0433581395191</v>
      </c>
      <c r="AC1606" s="91">
        <v>0.447647061462631</v>
      </c>
      <c r="AD1606" s="92">
        <v>70.1129020986846</v>
      </c>
      <c r="AE1606" s="91">
        <v>0.63938166246982298</v>
      </c>
      <c r="AF1606" s="93">
        <v>84.777575941639995</v>
      </c>
      <c r="AG1606" s="91">
        <v>7.4294346595706901E-3</v>
      </c>
      <c r="AH1606" s="92">
        <v>-0.163286486167635</v>
      </c>
      <c r="AI1606" s="91">
        <v>9.9145236134063494E-2</v>
      </c>
      <c r="AJ1606" s="92">
        <v>24.3978992933116</v>
      </c>
      <c r="AK1606" s="91">
        <v>0.923582944397349</v>
      </c>
      <c r="AL1606" s="91">
        <v>0.141097145868116</v>
      </c>
      <c r="AM1606" s="92">
        <v>85.702088524703896</v>
      </c>
      <c r="AN1606" s="3"/>
      <c r="AO1606" s="94">
        <v>0.1199063255699</v>
      </c>
      <c r="AP1606" s="94">
        <v>-0.133743788801512</v>
      </c>
      <c r="AQ1606" s="94">
        <v>0.17803696703427699</v>
      </c>
      <c r="AR1606" s="94">
        <v>-7.8098299334669705E-2</v>
      </c>
      <c r="AS1606" s="95">
        <v>9</v>
      </c>
      <c r="AT1606" s="95">
        <v>3</v>
      </c>
      <c r="AU1606" s="95">
        <v>7</v>
      </c>
      <c r="AV1606" s="96">
        <v>5</v>
      </c>
      <c r="AW1606" s="3"/>
      <c r="AX1606" s="97">
        <v>0.368283798486227</v>
      </c>
      <c r="AY1606" s="98">
        <v>0.99438297753931704</v>
      </c>
      <c r="AZ1606" s="98">
        <v>1.7943048676734199</v>
      </c>
      <c r="BA1606" s="98">
        <v>1.48823870475098</v>
      </c>
      <c r="BB1606" s="89">
        <v>3.7947068533139797E-2</v>
      </c>
      <c r="BC1606" s="99">
        <v>-27.034607437410202</v>
      </c>
      <c r="BD1606" s="86">
        <v>43880</v>
      </c>
      <c r="BE1606" s="86">
        <v>43913</v>
      </c>
      <c r="BF1606" s="95"/>
      <c r="BG1606" s="86"/>
      <c r="BH1606" s="3"/>
    </row>
    <row r="1607" spans="1:60" x14ac:dyDescent="0.25">
      <c r="A1607" s="3"/>
      <c r="B1607" s="81" t="s">
        <v>2438</v>
      </c>
      <c r="C1607" s="81" t="s">
        <v>6346</v>
      </c>
      <c r="D1607" s="81" t="s">
        <v>927</v>
      </c>
      <c r="E1607" s="82" t="s">
        <v>1162</v>
      </c>
      <c r="F1607" s="82" t="s">
        <v>1102</v>
      </c>
      <c r="G1607" s="83" t="s">
        <v>1120</v>
      </c>
      <c r="H1607" s="84" t="s">
        <v>1148</v>
      </c>
      <c r="I1607" s="85" t="s">
        <v>3651</v>
      </c>
      <c r="J1607" s="85" t="s">
        <v>6347</v>
      </c>
      <c r="K1607" s="3"/>
      <c r="L1607" s="86">
        <v>44029</v>
      </c>
      <c r="M1607" s="87">
        <v>264904.36875009502</v>
      </c>
      <c r="N1607" s="88">
        <v>264904.36875009502</v>
      </c>
      <c r="O1607" s="88">
        <v>274016.85414981801</v>
      </c>
      <c r="P1607" s="89">
        <f t="shared" ref="P1607:P1670" si="25">IFERROR(N1607/O1607,"")</f>
        <v>0.96674479959272586</v>
      </c>
      <c r="Q1607" s="86">
        <v>43880</v>
      </c>
      <c r="R1607" s="90">
        <v>11173361.999624999</v>
      </c>
      <c r="S1607" s="90">
        <v>9980935.3406406194</v>
      </c>
      <c r="T1607" s="3"/>
      <c r="U1607" s="91">
        <v>-3.2247894259853599E-3</v>
      </c>
      <c r="V1607" s="92">
        <v>0.85029566753291896</v>
      </c>
      <c r="W1607" s="91">
        <v>5.5337591222269097E-2</v>
      </c>
      <c r="X1607" s="92">
        <v>5.5422687380996596</v>
      </c>
      <c r="Y1607" s="91">
        <v>1.82236160653702E-2</v>
      </c>
      <c r="Z1607" s="92">
        <v>19.972517515387199</v>
      </c>
      <c r="AA1607" s="91">
        <v>0.29197320297680601</v>
      </c>
      <c r="AB1607" s="92">
        <v>50.095348658505799</v>
      </c>
      <c r="AC1607" s="91">
        <v>0.42664188097114703</v>
      </c>
      <c r="AD1607" s="92">
        <v>68.012384049478001</v>
      </c>
      <c r="AE1607" s="91">
        <v>0.60384257863566704</v>
      </c>
      <c r="AF1607" s="93">
        <v>81.2236675582826</v>
      </c>
      <c r="AG1607" s="91">
        <v>7.0877433117857401E-3</v>
      </c>
      <c r="AH1607" s="92">
        <v>-0.19745562094613001</v>
      </c>
      <c r="AI1607" s="91">
        <v>9.4793648595514202E-2</v>
      </c>
      <c r="AJ1607" s="92">
        <v>23.9627405394567</v>
      </c>
      <c r="AK1607" s="91">
        <v>2.2716420967737201</v>
      </c>
      <c r="AL1607" s="91">
        <v>0.172295890102687</v>
      </c>
      <c r="AM1607" s="92">
        <v>234.87176983361101</v>
      </c>
      <c r="AN1607" s="3"/>
      <c r="AO1607" s="94">
        <v>0.11988401677997899</v>
      </c>
      <c r="AP1607" s="94">
        <v>-0.13379566825009501</v>
      </c>
      <c r="AQ1607" s="94">
        <v>0.17733015534759</v>
      </c>
      <c r="AR1607" s="94">
        <v>-7.86700497456332E-2</v>
      </c>
      <c r="AS1607" s="95">
        <v>9</v>
      </c>
      <c r="AT1607" s="95">
        <v>3</v>
      </c>
      <c r="AU1607" s="95">
        <v>7</v>
      </c>
      <c r="AV1607" s="96">
        <v>5</v>
      </c>
      <c r="AW1607" s="3"/>
      <c r="AX1607" s="97">
        <v>0.36830467553169</v>
      </c>
      <c r="AY1607" s="98">
        <v>0.96875326208282797</v>
      </c>
      <c r="AZ1607" s="98">
        <v>1.7628560753437299</v>
      </c>
      <c r="BA1607" s="98">
        <v>1.44876545094849</v>
      </c>
      <c r="BB1607" s="89">
        <v>3.7947944339975899E-2</v>
      </c>
      <c r="BC1607" s="99">
        <v>-27.0826807037229</v>
      </c>
      <c r="BD1607" s="86">
        <v>43880</v>
      </c>
      <c r="BE1607" s="86">
        <v>43913</v>
      </c>
      <c r="BF1607" s="95"/>
      <c r="BG1607" s="86"/>
      <c r="BH1607" s="3"/>
    </row>
    <row r="1608" spans="1:60" x14ac:dyDescent="0.25">
      <c r="A1608" s="3"/>
      <c r="B1608" s="81" t="s">
        <v>2439</v>
      </c>
      <c r="C1608" s="81" t="s">
        <v>6348</v>
      </c>
      <c r="D1608" s="81" t="s">
        <v>927</v>
      </c>
      <c r="E1608" s="82" t="s">
        <v>1163</v>
      </c>
      <c r="F1608" s="82" t="s">
        <v>1102</v>
      </c>
      <c r="G1608" s="83" t="s">
        <v>1120</v>
      </c>
      <c r="H1608" s="84" t="s">
        <v>1148</v>
      </c>
      <c r="I1608" s="85" t="s">
        <v>3651</v>
      </c>
      <c r="J1608" s="85" t="s">
        <v>6349</v>
      </c>
      <c r="K1608" s="3"/>
      <c r="L1608" s="86">
        <v>44029</v>
      </c>
      <c r="M1608" s="87">
        <v>1822899.09375</v>
      </c>
      <c r="N1608" s="88">
        <v>1822899.09375</v>
      </c>
      <c r="O1608" s="88">
        <v>1876515.65517044</v>
      </c>
      <c r="P1608" s="89">
        <f t="shared" si="25"/>
        <v>0.97142759706122994</v>
      </c>
      <c r="Q1608" s="86">
        <v>43880</v>
      </c>
      <c r="R1608" s="90">
        <v>13964.138999999999</v>
      </c>
      <c r="S1608" s="90">
        <v>329632.82585009799</v>
      </c>
      <c r="T1608" s="3"/>
      <c r="U1608" s="91">
        <v>-3.19276316076866E-3</v>
      </c>
      <c r="V1608" s="92">
        <v>0.85349829405458899</v>
      </c>
      <c r="W1608" s="91">
        <v>5.63683957370813E-2</v>
      </c>
      <c r="X1608" s="92">
        <v>5.6453491895808803</v>
      </c>
      <c r="Y1608" s="91">
        <v>2.42531061576301E-2</v>
      </c>
      <c r="Z1608" s="92">
        <v>20.575466524605901</v>
      </c>
      <c r="AA1608" s="91">
        <v>0.30744443392177301</v>
      </c>
      <c r="AB1608" s="92">
        <v>51.642471753002603</v>
      </c>
      <c r="AC1608" s="91">
        <v>0.46101499874726898</v>
      </c>
      <c r="AD1608" s="92">
        <v>71.449695827090196</v>
      </c>
      <c r="AE1608" s="91">
        <v>0.66215104649891099</v>
      </c>
      <c r="AF1608" s="93">
        <v>87.054514344548807</v>
      </c>
      <c r="AG1608" s="91">
        <v>7.6456720562418897E-3</v>
      </c>
      <c r="AH1608" s="92">
        <v>-0.141662746500515</v>
      </c>
      <c r="AI1608" s="91">
        <v>0.101884083922487</v>
      </c>
      <c r="AJ1608" s="92">
        <v>24.671784072154001</v>
      </c>
      <c r="AK1608" s="91">
        <v>2.5638399925408901</v>
      </c>
      <c r="AL1608" s="91">
        <v>0.185823073692445</v>
      </c>
      <c r="AM1608" s="92">
        <v>264.09155941009499</v>
      </c>
      <c r="AN1608" s="3"/>
      <c r="AO1608" s="94">
        <v>0.119920541512402</v>
      </c>
      <c r="AP1608" s="94">
        <v>-0.13371109820946001</v>
      </c>
      <c r="AQ1608" s="94">
        <v>0.178482511259208</v>
      </c>
      <c r="AR1608" s="94">
        <v>-7.77372979391657E-2</v>
      </c>
      <c r="AS1608" s="95">
        <v>9</v>
      </c>
      <c r="AT1608" s="95">
        <v>3</v>
      </c>
      <c r="AU1608" s="95">
        <v>7</v>
      </c>
      <c r="AV1608" s="96">
        <v>5</v>
      </c>
      <c r="AW1608" s="3"/>
      <c r="AX1608" s="97">
        <v>0.36827102744718998</v>
      </c>
      <c r="AY1608" s="98">
        <v>1.0105781644942899</v>
      </c>
      <c r="AZ1608" s="98">
        <v>1.8141714973317</v>
      </c>
      <c r="BA1608" s="98">
        <v>1.51320670548193</v>
      </c>
      <c r="BB1608" s="89">
        <v>3.7946551395834797E-2</v>
      </c>
      <c r="BC1608" s="99">
        <v>-27.004553905339002</v>
      </c>
      <c r="BD1608" s="86">
        <v>43880</v>
      </c>
      <c r="BE1608" s="86">
        <v>43913</v>
      </c>
      <c r="BF1608" s="95"/>
      <c r="BG1608" s="86"/>
      <c r="BH1608" s="3"/>
    </row>
    <row r="1609" spans="1:60" x14ac:dyDescent="0.25">
      <c r="A1609" s="3"/>
      <c r="B1609" s="81" t="s">
        <v>427</v>
      </c>
      <c r="C1609" s="81" t="s">
        <v>6350</v>
      </c>
      <c r="D1609" s="81" t="s">
        <v>927</v>
      </c>
      <c r="E1609" s="82" t="s">
        <v>1172</v>
      </c>
      <c r="F1609" s="82" t="s">
        <v>1102</v>
      </c>
      <c r="G1609" s="83" t="s">
        <v>1120</v>
      </c>
      <c r="H1609" s="84" t="s">
        <v>1148</v>
      </c>
      <c r="I1609" s="85" t="s">
        <v>3651</v>
      </c>
      <c r="J1609" s="85" t="s">
        <v>6351</v>
      </c>
      <c r="K1609" s="3"/>
      <c r="L1609" s="86">
        <v>44029</v>
      </c>
      <c r="M1609" s="87">
        <v>1262929.5</v>
      </c>
      <c r="N1609" s="88">
        <v>1262929.5</v>
      </c>
      <c r="O1609" s="88">
        <v>1302761.2024707799</v>
      </c>
      <c r="P1609" s="89">
        <f t="shared" si="25"/>
        <v>0.96942516986594607</v>
      </c>
      <c r="Q1609" s="86">
        <v>43880</v>
      </c>
      <c r="R1609" s="90">
        <v>42181.846875000003</v>
      </c>
      <c r="S1609" s="90">
        <v>37948.940948364303</v>
      </c>
      <c r="T1609" s="3"/>
      <c r="U1609" s="91">
        <v>-3.2064334272945399E-3</v>
      </c>
      <c r="V1609" s="92">
        <v>0.85213126740200096</v>
      </c>
      <c r="W1609" s="91">
        <v>5.59272834234434E-2</v>
      </c>
      <c r="X1609" s="92">
        <v>5.6012379582170997</v>
      </c>
      <c r="Y1609" s="91">
        <v>2.16733548659249E-2</v>
      </c>
      <c r="Z1609" s="92">
        <v>20.3174913954281</v>
      </c>
      <c r="AA1609" s="91">
        <v>0.30079992100596398</v>
      </c>
      <c r="AB1609" s="92">
        <v>50.978020461392603</v>
      </c>
      <c r="AC1609" s="91">
        <v>0.44619531581702199</v>
      </c>
      <c r="AD1609" s="92">
        <v>69.967727534123696</v>
      </c>
      <c r="AE1609" s="91">
        <v>0.63691480848705395</v>
      </c>
      <c r="AF1609" s="93">
        <v>84.5308905433631</v>
      </c>
      <c r="AG1609" s="91">
        <v>7.4057175861525996E-3</v>
      </c>
      <c r="AH1609" s="92">
        <v>-0.165658193509444</v>
      </c>
      <c r="AI1609" s="91">
        <v>9.8848890538647496E-2</v>
      </c>
      <c r="AJ1609" s="92">
        <v>24.368264733784599</v>
      </c>
      <c r="AK1609" s="91">
        <v>0.78594286926440005</v>
      </c>
      <c r="AL1609" s="91">
        <v>0.12871797067244201</v>
      </c>
      <c r="AM1609" s="92">
        <v>67.775301744812197</v>
      </c>
      <c r="AN1609" s="3"/>
      <c r="AO1609" s="94">
        <v>0.119904614186526</v>
      </c>
      <c r="AP1609" s="94">
        <v>-0.13374766200475299</v>
      </c>
      <c r="AQ1609" s="94">
        <v>0.17798752103582999</v>
      </c>
      <c r="AR1609" s="94">
        <v>-7.8137378282917794E-2</v>
      </c>
      <c r="AS1609" s="95">
        <v>9</v>
      </c>
      <c r="AT1609" s="95">
        <v>3</v>
      </c>
      <c r="AU1609" s="95">
        <v>7</v>
      </c>
      <c r="AV1609" s="96">
        <v>5</v>
      </c>
      <c r="AW1609" s="3"/>
      <c r="AX1609" s="97">
        <v>0.36828532287559901</v>
      </c>
      <c r="AY1609" s="98">
        <v>0.99261237703831295</v>
      </c>
      <c r="AZ1609" s="98">
        <v>1.7921329414803</v>
      </c>
      <c r="BA1609" s="98">
        <v>1.4855098075058799</v>
      </c>
      <c r="BB1609" s="89">
        <v>3.7947134772875903E-2</v>
      </c>
      <c r="BC1609" s="99">
        <v>-27.037959794339301</v>
      </c>
      <c r="BD1609" s="86">
        <v>43880</v>
      </c>
      <c r="BE1609" s="86">
        <v>43913</v>
      </c>
      <c r="BF1609" s="95"/>
      <c r="BG1609" s="86"/>
      <c r="BH1609" s="3"/>
    </row>
    <row r="1610" spans="1:60" x14ac:dyDescent="0.25">
      <c r="A1610" s="3"/>
      <c r="B1610" s="81" t="s">
        <v>2440</v>
      </c>
      <c r="C1610" s="81" t="s">
        <v>6352</v>
      </c>
      <c r="D1610" s="81" t="s">
        <v>927</v>
      </c>
      <c r="E1610" s="82" t="s">
        <v>1206</v>
      </c>
      <c r="F1610" s="82" t="s">
        <v>1102</v>
      </c>
      <c r="G1610" s="83" t="s">
        <v>1120</v>
      </c>
      <c r="H1610" s="84" t="s">
        <v>1148</v>
      </c>
      <c r="I1610" s="85" t="s">
        <v>3651</v>
      </c>
      <c r="J1610" s="85" t="s">
        <v>6353</v>
      </c>
      <c r="K1610" s="3"/>
      <c r="L1610" s="86">
        <v>44029</v>
      </c>
      <c r="M1610" s="87">
        <v>1289921.92874908</v>
      </c>
      <c r="N1610" s="88">
        <v>1289921.92874908</v>
      </c>
      <c r="O1610" s="88">
        <v>1337556.64562035</v>
      </c>
      <c r="P1610" s="89">
        <f t="shared" si="25"/>
        <v>0.96438676670087697</v>
      </c>
      <c r="Q1610" s="86">
        <v>43880</v>
      </c>
      <c r="R1610" s="90">
        <v>3235704.1605000002</v>
      </c>
      <c r="S1610" s="90">
        <v>2524324.19132422</v>
      </c>
      <c r="T1610" s="3"/>
      <c r="U1610" s="91">
        <v>-3.2412008658866398E-3</v>
      </c>
      <c r="V1610" s="92">
        <v>0.84865452354279103</v>
      </c>
      <c r="W1610" s="91">
        <v>5.48192564256169E-2</v>
      </c>
      <c r="X1610" s="92">
        <v>5.4904352584344496</v>
      </c>
      <c r="Y1610" s="91">
        <v>1.5189932737484899E-2</v>
      </c>
      <c r="Z1610" s="92">
        <v>19.669149182591401</v>
      </c>
      <c r="AA1610" s="91">
        <v>0.28423569217731698</v>
      </c>
      <c r="AB1610" s="92">
        <v>49.3215975785279</v>
      </c>
      <c r="AC1610" s="91">
        <v>0.409618903373485</v>
      </c>
      <c r="AD1610" s="92">
        <v>66.310086289769998</v>
      </c>
      <c r="AE1610" s="91">
        <v>0.57522798058926095</v>
      </c>
      <c r="AF1610" s="93">
        <v>78.362207753583803</v>
      </c>
      <c r="AG1610" s="91">
        <v>6.8072105004830501E-3</v>
      </c>
      <c r="AH1610" s="92">
        <v>-0.22550890207639901</v>
      </c>
      <c r="AI1610" s="91">
        <v>9.1226315907988506E-2</v>
      </c>
      <c r="AJ1610" s="92">
        <v>23.606007270718699</v>
      </c>
      <c r="AK1610" s="91">
        <v>0.80502349871327195</v>
      </c>
      <c r="AL1610" s="91">
        <v>0.126544478402211</v>
      </c>
      <c r="AM1610" s="92">
        <v>73.846143956296103</v>
      </c>
      <c r="AN1610" s="3"/>
      <c r="AO1610" s="94">
        <v>0.119865521421161</v>
      </c>
      <c r="AP1610" s="94">
        <v>-0.13383830795835799</v>
      </c>
      <c r="AQ1610" s="94">
        <v>0.176749952927057</v>
      </c>
      <c r="AR1610" s="94">
        <v>-7.9139271764725003E-2</v>
      </c>
      <c r="AS1610" s="95">
        <v>9</v>
      </c>
      <c r="AT1610" s="95">
        <v>3</v>
      </c>
      <c r="AU1610" s="95">
        <v>7</v>
      </c>
      <c r="AV1610" s="96">
        <v>5</v>
      </c>
      <c r="AW1610" s="3"/>
      <c r="AX1610" s="97">
        <v>0.368321545873187</v>
      </c>
      <c r="AY1610" s="98">
        <v>0.94783202918279097</v>
      </c>
      <c r="AZ1610" s="98">
        <v>1.73718182755329</v>
      </c>
      <c r="BA1610" s="98">
        <v>1.41658179194019</v>
      </c>
      <c r="BB1610" s="89">
        <v>3.7948633314517803E-2</v>
      </c>
      <c r="BC1610" s="99">
        <v>-27.122055650805098</v>
      </c>
      <c r="BD1610" s="86">
        <v>43880</v>
      </c>
      <c r="BE1610" s="86">
        <v>43913</v>
      </c>
      <c r="BF1610" s="95"/>
      <c r="BG1610" s="86"/>
      <c r="BH1610" s="3"/>
    </row>
    <row r="1611" spans="1:60" x14ac:dyDescent="0.25">
      <c r="A1611" s="3"/>
      <c r="B1611" s="81" t="s">
        <v>428</v>
      </c>
      <c r="C1611" s="81" t="s">
        <v>6354</v>
      </c>
      <c r="D1611" s="81" t="s">
        <v>927</v>
      </c>
      <c r="E1611" s="82" t="s">
        <v>1236</v>
      </c>
      <c r="F1611" s="82" t="s">
        <v>1102</v>
      </c>
      <c r="G1611" s="83" t="s">
        <v>1120</v>
      </c>
      <c r="H1611" s="84" t="s">
        <v>1148</v>
      </c>
      <c r="I1611" s="85" t="s">
        <v>3651</v>
      </c>
      <c r="J1611" s="85" t="s">
        <v>1096</v>
      </c>
      <c r="K1611" s="3"/>
      <c r="L1611" s="86">
        <v>44029</v>
      </c>
      <c r="M1611" s="87">
        <v>490888.28249979002</v>
      </c>
      <c r="N1611" s="88">
        <v>490888.28249979002</v>
      </c>
      <c r="O1611" s="88">
        <v>506576.49990987801</v>
      </c>
      <c r="P1611" s="89">
        <f t="shared" si="25"/>
        <v>0.96903090172386797</v>
      </c>
      <c r="Q1611" s="86">
        <v>43880</v>
      </c>
      <c r="R1611" s="90">
        <v>7936275.4694999997</v>
      </c>
      <c r="S1611" s="90">
        <v>7690044.09232031</v>
      </c>
      <c r="T1611" s="3"/>
      <c r="U1611" s="91">
        <v>-3.2090159656945599E-3</v>
      </c>
      <c r="V1611" s="92">
        <v>0.85187301356199896</v>
      </c>
      <c r="W1611" s="91">
        <v>5.5840388440628899E-2</v>
      </c>
      <c r="X1611" s="92">
        <v>5.5925484599356396</v>
      </c>
      <c r="Y1611" s="91">
        <v>2.11644409973815E-2</v>
      </c>
      <c r="Z1611" s="92">
        <v>20.266600008588298</v>
      </c>
      <c r="AA1611" s="91">
        <v>0.29949948520516001</v>
      </c>
      <c r="AB1611" s="92">
        <v>50.847976881312199</v>
      </c>
      <c r="AC1611" s="91">
        <v>0.44330549293954402</v>
      </c>
      <c r="AD1611" s="92">
        <v>69.678745246375897</v>
      </c>
      <c r="AE1611" s="91">
        <v>0.63201933779229902</v>
      </c>
      <c r="AF1611" s="93">
        <v>84.041343473945702</v>
      </c>
      <c r="AG1611" s="91">
        <v>7.35942593564687E-3</v>
      </c>
      <c r="AH1611" s="92">
        <v>-0.170287358560017</v>
      </c>
      <c r="AI1611" s="91">
        <v>9.8250115028349697E-2</v>
      </c>
      <c r="AJ1611" s="92">
        <v>24.308387182740301</v>
      </c>
      <c r="AK1611" s="91">
        <v>2.4108633209113002</v>
      </c>
      <c r="AL1611" s="91">
        <v>0.17886617452866599</v>
      </c>
      <c r="AM1611" s="92">
        <v>248.79389224737</v>
      </c>
      <c r="AN1611" s="3"/>
      <c r="AO1611" s="94">
        <v>0.119901654739806</v>
      </c>
      <c r="AP1611" s="94">
        <v>-0.133754374623968</v>
      </c>
      <c r="AQ1611" s="94">
        <v>0.177891384184477</v>
      </c>
      <c r="AR1611" s="94">
        <v>-7.8216265185838005E-2</v>
      </c>
      <c r="AS1611" s="95">
        <v>9</v>
      </c>
      <c r="AT1611" s="95">
        <v>3</v>
      </c>
      <c r="AU1611" s="95">
        <v>7</v>
      </c>
      <c r="AV1611" s="96">
        <v>5</v>
      </c>
      <c r="AW1611" s="3"/>
      <c r="AX1611" s="97">
        <v>0.368287962513277</v>
      </c>
      <c r="AY1611" s="98">
        <v>0.989099934317892</v>
      </c>
      <c r="AZ1611" s="98">
        <v>1.78782357440468</v>
      </c>
      <c r="BA1611" s="98">
        <v>1.48009806438131</v>
      </c>
      <c r="BB1611" s="89">
        <v>3.7947236029613099E-2</v>
      </c>
      <c r="BC1611" s="99">
        <v>-27.044480635639001</v>
      </c>
      <c r="BD1611" s="86">
        <v>43880</v>
      </c>
      <c r="BE1611" s="86">
        <v>43913</v>
      </c>
      <c r="BF1611" s="95"/>
      <c r="BG1611" s="86"/>
      <c r="BH1611" s="3"/>
    </row>
    <row r="1612" spans="1:60" x14ac:dyDescent="0.25">
      <c r="A1612" s="3"/>
      <c r="B1612" s="81" t="s">
        <v>2441</v>
      </c>
      <c r="C1612" s="81" t="s">
        <v>6355</v>
      </c>
      <c r="D1612" s="81" t="s">
        <v>927</v>
      </c>
      <c r="E1612" s="82" t="s">
        <v>1184</v>
      </c>
      <c r="F1612" s="82" t="s">
        <v>1102</v>
      </c>
      <c r="G1612" s="83" t="s">
        <v>1120</v>
      </c>
      <c r="H1612" s="84" t="s">
        <v>1148</v>
      </c>
      <c r="I1612" s="85" t="s">
        <v>3651</v>
      </c>
      <c r="J1612" s="85" t="s">
        <v>6356</v>
      </c>
      <c r="K1612" s="3"/>
      <c r="L1612" s="86">
        <v>44029</v>
      </c>
      <c r="M1612" s="87">
        <v>106106.411249995</v>
      </c>
      <c r="N1612" s="88">
        <v>106106.411249995</v>
      </c>
      <c r="O1612" s="88">
        <v>109039.030099988</v>
      </c>
      <c r="P1612" s="89">
        <f t="shared" si="25"/>
        <v>0.97310487036335691</v>
      </c>
      <c r="Q1612" s="86">
        <v>43880</v>
      </c>
      <c r="R1612" s="90">
        <v>8993365.9042499997</v>
      </c>
      <c r="S1612" s="90">
        <v>8369266.8042734396</v>
      </c>
      <c r="T1612" s="3"/>
      <c r="U1612" s="91">
        <v>-3.18105562837445E-3</v>
      </c>
      <c r="V1612" s="92">
        <v>0.85466904729401005</v>
      </c>
      <c r="W1612" s="91">
        <v>5.6732139062660301E-2</v>
      </c>
      <c r="X1612" s="92">
        <v>5.6817235221387801</v>
      </c>
      <c r="Y1612" s="91">
        <v>2.6411297956656199E-2</v>
      </c>
      <c r="Z1612" s="92">
        <v>20.791285704501199</v>
      </c>
      <c r="AA1612" s="91">
        <v>0.31297362260549599</v>
      </c>
      <c r="AB1612" s="92">
        <v>52.195390621374798</v>
      </c>
      <c r="AC1612" s="91">
        <v>0.47337016653735198</v>
      </c>
      <c r="AD1612" s="92">
        <v>72.685212606098503</v>
      </c>
      <c r="AE1612" s="91"/>
      <c r="AF1612" s="93"/>
      <c r="AG1612" s="91">
        <v>7.8419338569801801E-3</v>
      </c>
      <c r="AH1612" s="92">
        <v>-0.12203656642668601</v>
      </c>
      <c r="AI1612" s="91">
        <v>0.104422936787159</v>
      </c>
      <c r="AJ1612" s="92">
        <v>24.925669358635801</v>
      </c>
      <c r="AK1612" s="91">
        <v>0.71227748595993001</v>
      </c>
      <c r="AL1612" s="91">
        <v>0.20775451513502</v>
      </c>
      <c r="AM1612" s="92">
        <v>98.367547176661901</v>
      </c>
      <c r="AN1612" s="3"/>
      <c r="AO1612" s="94">
        <v>0.119933572896116</v>
      </c>
      <c r="AP1612" s="94">
        <v>-0.13368180527322701</v>
      </c>
      <c r="AQ1612" s="94">
        <v>0.17889114306861301</v>
      </c>
      <c r="AR1612" s="94">
        <v>-7.7410278827301199E-2</v>
      </c>
      <c r="AS1612" s="95">
        <v>9</v>
      </c>
      <c r="AT1612" s="95">
        <v>3</v>
      </c>
      <c r="AU1612" s="95">
        <v>7</v>
      </c>
      <c r="AV1612" s="96">
        <v>5</v>
      </c>
      <c r="AW1612" s="3"/>
      <c r="AX1612" s="97">
        <v>0.36825956908054702</v>
      </c>
      <c r="AY1612" s="98">
        <v>1.0255149762706399</v>
      </c>
      <c r="AZ1612" s="98">
        <v>1.8325107784694401</v>
      </c>
      <c r="BA1612" s="98">
        <v>1.53625754087989</v>
      </c>
      <c r="BB1612" s="89">
        <v>3.7946110941229599E-2</v>
      </c>
      <c r="BC1612" s="99">
        <v>-26.976698557438802</v>
      </c>
      <c r="BD1612" s="86">
        <v>43880</v>
      </c>
      <c r="BE1612" s="86">
        <v>43913</v>
      </c>
      <c r="BF1612" s="95"/>
      <c r="BG1612" s="86"/>
      <c r="BH1612" s="3"/>
    </row>
    <row r="1613" spans="1:60" x14ac:dyDescent="0.25">
      <c r="A1613" s="3"/>
      <c r="B1613" s="81" t="s">
        <v>2442</v>
      </c>
      <c r="C1613" s="81" t="s">
        <v>6357</v>
      </c>
      <c r="D1613" s="81" t="s">
        <v>927</v>
      </c>
      <c r="E1613" s="82" t="s">
        <v>1245</v>
      </c>
      <c r="F1613" s="82" t="s">
        <v>1102</v>
      </c>
      <c r="G1613" s="83" t="s">
        <v>1120</v>
      </c>
      <c r="H1613" s="84" t="s">
        <v>1148</v>
      </c>
      <c r="I1613" s="85" t="s">
        <v>3651</v>
      </c>
      <c r="J1613" s="85" t="s">
        <v>6358</v>
      </c>
      <c r="K1613" s="3"/>
      <c r="L1613" s="86">
        <v>44029</v>
      </c>
      <c r="M1613" s="87">
        <v>89764.289999961897</v>
      </c>
      <c r="N1613" s="88">
        <v>89764.289999961897</v>
      </c>
      <c r="O1613" s="88">
        <v>98920.817512035399</v>
      </c>
      <c r="P1613" s="89">
        <f t="shared" si="25"/>
        <v>0.9074357881144739</v>
      </c>
      <c r="Q1613" s="86">
        <v>43910</v>
      </c>
      <c r="R1613" s="90">
        <v>0</v>
      </c>
      <c r="S1613" s="90">
        <v>0</v>
      </c>
      <c r="T1613" s="3"/>
      <c r="U1613" s="91">
        <v>-4.6962062242528202E-4</v>
      </c>
      <c r="V1613" s="92">
        <v>1.12581254788893</v>
      </c>
      <c r="W1613" s="91">
        <v>1.07816711588384E-2</v>
      </c>
      <c r="X1613" s="92">
        <v>1.0866767317566</v>
      </c>
      <c r="Y1613" s="91">
        <v>1.82838522796374E-2</v>
      </c>
      <c r="Z1613" s="92">
        <v>19.978541136806601</v>
      </c>
      <c r="AA1613" s="91">
        <v>0.15897450991906201</v>
      </c>
      <c r="AB1613" s="92">
        <v>36.795479352702401</v>
      </c>
      <c r="AC1613" s="91">
        <v>0.21417228141042899</v>
      </c>
      <c r="AD1613" s="92">
        <v>46.765424093464397</v>
      </c>
      <c r="AE1613" s="91">
        <v>0.34788442402554198</v>
      </c>
      <c r="AF1613" s="93">
        <v>55.6278520972701</v>
      </c>
      <c r="AG1613" s="91">
        <v>-3.5352050566871199E-2</v>
      </c>
      <c r="AH1613" s="92">
        <v>-4.44143500881182</v>
      </c>
      <c r="AI1613" s="91">
        <v>5.7586419918152401E-2</v>
      </c>
      <c r="AJ1613" s="92">
        <v>20.242017671727801</v>
      </c>
      <c r="AK1613" s="91">
        <v>0.34724575253669199</v>
      </c>
      <c r="AL1613" s="91">
        <v>9.7166010446089801E-2</v>
      </c>
      <c r="AM1613" s="92">
        <v>52.288190235034598</v>
      </c>
      <c r="AN1613" s="3"/>
      <c r="AO1613" s="94">
        <v>3.65569780988153E-2</v>
      </c>
      <c r="AP1613" s="94">
        <v>-2.37082673384066E-2</v>
      </c>
      <c r="AQ1613" s="94">
        <v>0.140306192692224</v>
      </c>
      <c r="AR1613" s="94">
        <v>-0.10097192876492</v>
      </c>
      <c r="AS1613" s="95">
        <v>8</v>
      </c>
      <c r="AT1613" s="95">
        <v>4</v>
      </c>
      <c r="AU1613" s="95">
        <v>7</v>
      </c>
      <c r="AV1613" s="96">
        <v>5</v>
      </c>
      <c r="AW1613" s="3"/>
      <c r="AX1613" s="97">
        <v>0.136097821925941</v>
      </c>
      <c r="AY1613" s="98">
        <v>1.0293086800847999</v>
      </c>
      <c r="AZ1613" s="98">
        <v>1.06292620597742</v>
      </c>
      <c r="BA1613" s="98">
        <v>1.6131432322836201</v>
      </c>
      <c r="BB1613" s="89">
        <v>1.4084553584616501E-2</v>
      </c>
      <c r="BC1613" s="99">
        <v>-11.852551767034999</v>
      </c>
      <c r="BD1613" s="86">
        <v>43910</v>
      </c>
      <c r="BE1613" s="86">
        <v>43990</v>
      </c>
      <c r="BF1613" s="95"/>
      <c r="BG1613" s="86"/>
      <c r="BH1613" s="3"/>
    </row>
    <row r="1614" spans="1:60" x14ac:dyDescent="0.25">
      <c r="A1614" s="3"/>
      <c r="B1614" s="81" t="s">
        <v>2443</v>
      </c>
      <c r="C1614" s="81" t="s">
        <v>6359</v>
      </c>
      <c r="D1614" s="81" t="s">
        <v>927</v>
      </c>
      <c r="E1614" s="82" t="s">
        <v>1208</v>
      </c>
      <c r="F1614" s="82" t="s">
        <v>1102</v>
      </c>
      <c r="G1614" s="83" t="s">
        <v>1120</v>
      </c>
      <c r="H1614" s="84" t="s">
        <v>1148</v>
      </c>
      <c r="I1614" s="85" t="s">
        <v>3651</v>
      </c>
      <c r="J1614" s="85" t="s">
        <v>6360</v>
      </c>
      <c r="K1614" s="3"/>
      <c r="L1614" s="86">
        <v>44029</v>
      </c>
      <c r="M1614" s="87">
        <v>1343908.2824993101</v>
      </c>
      <c r="N1614" s="88">
        <v>1343908.2824993101</v>
      </c>
      <c r="O1614" s="88">
        <v>1389210.2691993699</v>
      </c>
      <c r="P1614" s="89">
        <f t="shared" si="25"/>
        <v>0.96739011530186259</v>
      </c>
      <c r="Q1614" s="86">
        <v>43880</v>
      </c>
      <c r="R1614" s="90">
        <v>235.722375</v>
      </c>
      <c r="S1614" s="90">
        <v>7443.1096141204798</v>
      </c>
      <c r="T1614" s="3"/>
      <c r="U1614" s="91">
        <v>-3.23419906271738E-3</v>
      </c>
      <c r="V1614" s="92">
        <v>0.84935470385971701</v>
      </c>
      <c r="W1614" s="91">
        <v>5.5309086459601503E-2</v>
      </c>
      <c r="X1614" s="92">
        <v>5.5394182618329104</v>
      </c>
      <c r="Y1614" s="91">
        <v>1.8963698714287599E-2</v>
      </c>
      <c r="Z1614" s="92">
        <v>20.046525780257099</v>
      </c>
      <c r="AA1614" s="91">
        <v>0.29413850392680602</v>
      </c>
      <c r="AB1614" s="92">
        <v>50.311878753476797</v>
      </c>
      <c r="AC1614" s="91">
        <v>0.43304392505553602</v>
      </c>
      <c r="AD1614" s="92">
        <v>68.652588457916906</v>
      </c>
      <c r="AE1614" s="91">
        <v>0.61555885641428199</v>
      </c>
      <c r="AF1614" s="93">
        <v>82.395295336144002</v>
      </c>
      <c r="AG1614" s="91">
        <v>7.0728234877606199E-3</v>
      </c>
      <c r="AH1614" s="92">
        <v>-0.198947603348643</v>
      </c>
      <c r="AI1614" s="91">
        <v>9.5614853606093703E-2</v>
      </c>
      <c r="AJ1614" s="92">
        <v>24.0448610405147</v>
      </c>
      <c r="AK1614" s="91">
        <v>0.88047734664869504</v>
      </c>
      <c r="AL1614" s="91">
        <v>0.13589115963623</v>
      </c>
      <c r="AM1614" s="92">
        <v>81.3915287498385</v>
      </c>
      <c r="AN1614" s="3"/>
      <c r="AO1614" s="94">
        <v>0.119909509128775</v>
      </c>
      <c r="AP1614" s="94">
        <v>-0.13372772553979301</v>
      </c>
      <c r="AQ1614" s="94">
        <v>0.17745066622243</v>
      </c>
      <c r="AR1614" s="94">
        <v>-7.8715865187405101E-2</v>
      </c>
      <c r="AS1614" s="95">
        <v>9</v>
      </c>
      <c r="AT1614" s="95">
        <v>3</v>
      </c>
      <c r="AU1614" s="95">
        <v>7</v>
      </c>
      <c r="AV1614" s="96">
        <v>5</v>
      </c>
      <c r="AW1614" s="3"/>
      <c r="AX1614" s="97">
        <v>0.36828483735676898</v>
      </c>
      <c r="AY1614" s="98">
        <v>0.97467693901125996</v>
      </c>
      <c r="AZ1614" s="98">
        <v>1.76989729404158</v>
      </c>
      <c r="BA1614" s="98">
        <v>1.4581821041429099</v>
      </c>
      <c r="BB1614" s="89">
        <v>3.7947280814441903E-2</v>
      </c>
      <c r="BC1614" s="99">
        <v>-27.062831760354999</v>
      </c>
      <c r="BD1614" s="86">
        <v>43880</v>
      </c>
      <c r="BE1614" s="86">
        <v>43913</v>
      </c>
      <c r="BF1614" s="95"/>
      <c r="BG1614" s="86"/>
      <c r="BH1614" s="3"/>
    </row>
    <row r="1615" spans="1:60" x14ac:dyDescent="0.25">
      <c r="A1615" s="3"/>
      <c r="B1615" s="81" t="s">
        <v>2444</v>
      </c>
      <c r="C1615" s="81" t="s">
        <v>6361</v>
      </c>
      <c r="D1615" s="81" t="s">
        <v>3447</v>
      </c>
      <c r="E1615" s="82" t="s">
        <v>1191</v>
      </c>
      <c r="F1615" s="82" t="s">
        <v>1104</v>
      </c>
      <c r="G1615" s="83" t="s">
        <v>1121</v>
      </c>
      <c r="H1615" s="84" t="s">
        <v>1143</v>
      </c>
      <c r="I1615" s="85" t="s">
        <v>3651</v>
      </c>
      <c r="J1615" s="85" t="s">
        <v>6362</v>
      </c>
      <c r="K1615" s="3"/>
      <c r="L1615" s="86">
        <v>44029</v>
      </c>
      <c r="M1615" s="87">
        <v>630.78749999962702</v>
      </c>
      <c r="N1615" s="88">
        <v>630.78749999962702</v>
      </c>
      <c r="O1615" s="88"/>
      <c r="P1615" s="89" t="str">
        <f t="shared" si="25"/>
        <v/>
      </c>
      <c r="Q1615" s="86"/>
      <c r="R1615" s="90">
        <v>2018449.4478750001</v>
      </c>
      <c r="S1615" s="90"/>
      <c r="T1615" s="3"/>
      <c r="U1615" s="91">
        <v>2.2832171762274798E-3</v>
      </c>
      <c r="V1615" s="92">
        <v>1.4010963277541999</v>
      </c>
      <c r="W1615" s="91">
        <v>1.8410212072922101E-2</v>
      </c>
      <c r="X1615" s="92">
        <v>1.8495308231649701</v>
      </c>
      <c r="Y1615" s="91">
        <v>-0.19751538205775401</v>
      </c>
      <c r="Z1615" s="92">
        <v>-1.6013822969398499</v>
      </c>
      <c r="AA1615" s="91"/>
      <c r="AB1615" s="92"/>
      <c r="AC1615" s="91"/>
      <c r="AD1615" s="92"/>
      <c r="AE1615" s="91"/>
      <c r="AF1615" s="93"/>
      <c r="AG1615" s="91">
        <v>7.6721537516277697E-3</v>
      </c>
      <c r="AH1615" s="92">
        <v>-0.13901457696192701</v>
      </c>
      <c r="AI1615" s="91">
        <v>-0.19512900488916801</v>
      </c>
      <c r="AJ1615" s="92">
        <v>-5.0295248090114901</v>
      </c>
      <c r="AK1615" s="91">
        <v>-0.109791587609798</v>
      </c>
      <c r="AL1615" s="91">
        <v>-0.11724964342647599</v>
      </c>
      <c r="AM1615" s="92">
        <v>3.08814386418089</v>
      </c>
      <c r="AN1615" s="3"/>
      <c r="AO1615" s="94">
        <v>6.3182852733007194E-2</v>
      </c>
      <c r="AP1615" s="94">
        <v>-9.8091748215665603E-2</v>
      </c>
      <c r="AQ1615" s="94">
        <v>7.1435639198171003E-2</v>
      </c>
      <c r="AR1615" s="94">
        <v>-0.16683598572854</v>
      </c>
      <c r="AS1615" s="95"/>
      <c r="AT1615" s="95"/>
      <c r="AU1615" s="95"/>
      <c r="AV1615" s="96"/>
      <c r="AW1615" s="3"/>
      <c r="AX1615" s="97"/>
      <c r="AY1615" s="98"/>
      <c r="AZ1615" s="98"/>
      <c r="BA1615" s="98"/>
      <c r="BB1615" s="89"/>
      <c r="BC1615" s="99">
        <v>-33.596762136265198</v>
      </c>
      <c r="BD1615" s="86">
        <v>43798</v>
      </c>
      <c r="BE1615" s="86">
        <v>43964</v>
      </c>
      <c r="BF1615" s="95"/>
      <c r="BG1615" s="86"/>
      <c r="BH1615" s="3"/>
    </row>
    <row r="1616" spans="1:60" x14ac:dyDescent="0.25">
      <c r="A1616" s="3"/>
      <c r="B1616" s="81" t="s">
        <v>2445</v>
      </c>
      <c r="C1616" s="81" t="s">
        <v>6363</v>
      </c>
      <c r="D1616" s="81" t="s">
        <v>3447</v>
      </c>
      <c r="E1616" s="82" t="s">
        <v>3457</v>
      </c>
      <c r="F1616" s="82" t="s">
        <v>1104</v>
      </c>
      <c r="G1616" s="83" t="s">
        <v>1121</v>
      </c>
      <c r="H1616" s="84" t="s">
        <v>1143</v>
      </c>
      <c r="I1616" s="85" t="s">
        <v>3651</v>
      </c>
      <c r="J1616" s="85" t="s">
        <v>1096</v>
      </c>
      <c r="K1616" s="3"/>
      <c r="L1616" s="86">
        <v>44029</v>
      </c>
      <c r="M1616" s="87">
        <v>902.00250000041001</v>
      </c>
      <c r="N1616" s="88">
        <v>902.00250000041001</v>
      </c>
      <c r="O1616" s="88"/>
      <c r="P1616" s="89" t="str">
        <f t="shared" si="25"/>
        <v/>
      </c>
      <c r="Q1616" s="86"/>
      <c r="R1616" s="90">
        <v>82257.091874999998</v>
      </c>
      <c r="S1616" s="90"/>
      <c r="T1616" s="3"/>
      <c r="U1616" s="91">
        <v>2.2429278997151401E-3</v>
      </c>
      <c r="V1616" s="92">
        <v>1.3970674001029699</v>
      </c>
      <c r="W1616" s="91">
        <v>1.7891090334160299E-2</v>
      </c>
      <c r="X1616" s="92">
        <v>1.79761864928878</v>
      </c>
      <c r="Y1616" s="91"/>
      <c r="Z1616" s="92"/>
      <c r="AA1616" s="91"/>
      <c r="AB1616" s="92"/>
      <c r="AC1616" s="91"/>
      <c r="AD1616" s="92"/>
      <c r="AE1616" s="91"/>
      <c r="AF1616" s="93"/>
      <c r="AG1616" s="91">
        <v>7.4840533252427104E-3</v>
      </c>
      <c r="AH1616" s="92">
        <v>-0.15782461960043301</v>
      </c>
      <c r="AI1616" s="91"/>
      <c r="AJ1616" s="92"/>
      <c r="AK1616" s="91">
        <v>8.3044162143778494E-2</v>
      </c>
      <c r="AL1616" s="91">
        <v>0.47197573006793397</v>
      </c>
      <c r="AM1616" s="92">
        <v>7.5422318575874696</v>
      </c>
      <c r="AN1616" s="3"/>
      <c r="AO1616" s="94">
        <v>4.0606823096823098E-2</v>
      </c>
      <c r="AP1616" s="94">
        <v>-3.1013473931125201E-2</v>
      </c>
      <c r="AQ1616" s="94">
        <v>2.3682536399064699E-2</v>
      </c>
      <c r="AR1616" s="94">
        <v>7.4840533252427104E-3</v>
      </c>
      <c r="AS1616" s="95"/>
      <c r="AT1616" s="95"/>
      <c r="AU1616" s="95"/>
      <c r="AV1616" s="96"/>
      <c r="AW1616" s="3"/>
      <c r="AX1616" s="97"/>
      <c r="AY1616" s="98"/>
      <c r="AZ1616" s="98"/>
      <c r="BA1616" s="98"/>
      <c r="BB1616" s="89"/>
      <c r="BC1616" s="99">
        <v>-5.9442596416483902</v>
      </c>
      <c r="BD1616" s="86">
        <v>43957</v>
      </c>
      <c r="BE1616" s="86">
        <v>43964</v>
      </c>
      <c r="BF1616" s="95">
        <v>12</v>
      </c>
      <c r="BG1616" s="86">
        <v>43973</v>
      </c>
      <c r="BH1616" s="3"/>
    </row>
    <row r="1617" spans="1:60" x14ac:dyDescent="0.25">
      <c r="A1617" s="3"/>
      <c r="B1617" s="81" t="s">
        <v>2446</v>
      </c>
      <c r="C1617" s="81" t="s">
        <v>6364</v>
      </c>
      <c r="D1617" s="81" t="s">
        <v>928</v>
      </c>
      <c r="E1617" s="82" t="s">
        <v>1162</v>
      </c>
      <c r="F1617" s="82" t="s">
        <v>1098</v>
      </c>
      <c r="G1617" s="83" t="s">
        <v>1121</v>
      </c>
      <c r="H1617" s="84" t="s">
        <v>1128</v>
      </c>
      <c r="I1617" s="85" t="s">
        <v>3480</v>
      </c>
      <c r="J1617" s="85" t="s">
        <v>6365</v>
      </c>
      <c r="K1617" s="3"/>
      <c r="L1617" s="86">
        <v>44029</v>
      </c>
      <c r="M1617" s="87">
        <v>1141.64140000008</v>
      </c>
      <c r="N1617" s="88">
        <v>1141.64140000008</v>
      </c>
      <c r="O1617" s="88">
        <v>1618.1369000002701</v>
      </c>
      <c r="P1617" s="89">
        <f t="shared" si="25"/>
        <v>0.70552831469320643</v>
      </c>
      <c r="Q1617" s="86">
        <v>43756</v>
      </c>
      <c r="R1617" s="90">
        <v>973325.15</v>
      </c>
      <c r="S1617" s="90">
        <v>1988531.2968242201</v>
      </c>
      <c r="T1617" s="3"/>
      <c r="U1617" s="91">
        <v>-1.15442355581763E-2</v>
      </c>
      <c r="V1617" s="92">
        <v>1.8351054313825398E-2</v>
      </c>
      <c r="W1617" s="91">
        <v>-1.57480645430041E-3</v>
      </c>
      <c r="X1617" s="92">
        <v>-0.148971029557288</v>
      </c>
      <c r="Y1617" s="91">
        <v>-0.24150061031192299</v>
      </c>
      <c r="Z1617" s="92">
        <v>-5.9999051223567204</v>
      </c>
      <c r="AA1617" s="91">
        <v>-0.28504304929345398</v>
      </c>
      <c r="AB1617" s="92">
        <v>-7.6062765685492204</v>
      </c>
      <c r="AC1617" s="91">
        <v>-0.351602383104619</v>
      </c>
      <c r="AD1617" s="92">
        <v>-9.8120423580694496</v>
      </c>
      <c r="AE1617" s="91">
        <v>-0.33636449985729999</v>
      </c>
      <c r="AF1617" s="93">
        <v>-12.797040291043199</v>
      </c>
      <c r="AG1617" s="91">
        <v>7.9901690969563805E-3</v>
      </c>
      <c r="AH1617" s="92">
        <v>-0.107213042429066</v>
      </c>
      <c r="AI1617" s="91">
        <v>-0.210250461061951</v>
      </c>
      <c r="AJ1617" s="92">
        <v>-6.5416704262897802</v>
      </c>
      <c r="AK1617" s="91">
        <v>-0.37308274392562502</v>
      </c>
      <c r="AL1617" s="91">
        <v>-5.3138844980858302E-2</v>
      </c>
      <c r="AM1617" s="92">
        <v>-25.5507566781307</v>
      </c>
      <c r="AN1617" s="3"/>
      <c r="AO1617" s="94">
        <v>6.7154629339711405E-2</v>
      </c>
      <c r="AP1617" s="94">
        <v>-0.122353530876426</v>
      </c>
      <c r="AQ1617" s="94">
        <v>0.139884544500092</v>
      </c>
      <c r="AR1617" s="94">
        <v>-0.198906283357355</v>
      </c>
      <c r="AS1617" s="95">
        <v>5</v>
      </c>
      <c r="AT1617" s="95">
        <v>7</v>
      </c>
      <c r="AU1617" s="95">
        <v>3</v>
      </c>
      <c r="AV1617" s="96">
        <v>9</v>
      </c>
      <c r="AW1617" s="3"/>
      <c r="AX1617" s="97">
        <v>0.30170331160741598</v>
      </c>
      <c r="AY1617" s="98">
        <v>-0.86684818853063905</v>
      </c>
      <c r="AZ1617" s="98">
        <v>-0.86708391692081899</v>
      </c>
      <c r="BA1617" s="98">
        <v>-1.1164134785103701</v>
      </c>
      <c r="BB1617" s="89">
        <v>3.06914747512201E-2</v>
      </c>
      <c r="BC1617" s="99">
        <v>-45.211576350557202</v>
      </c>
      <c r="BD1617" s="86">
        <v>43756</v>
      </c>
      <c r="BE1617" s="86">
        <v>43913</v>
      </c>
      <c r="BF1617" s="95"/>
      <c r="BG1617" s="86"/>
      <c r="BH1617" s="3"/>
    </row>
    <row r="1618" spans="1:60" x14ac:dyDescent="0.25">
      <c r="A1618" s="3"/>
      <c r="B1618" s="81" t="s">
        <v>429</v>
      </c>
      <c r="C1618" s="81" t="s">
        <v>6366</v>
      </c>
      <c r="D1618" s="81" t="s">
        <v>928</v>
      </c>
      <c r="E1618" s="82" t="s">
        <v>1166</v>
      </c>
      <c r="F1618" s="82" t="s">
        <v>1098</v>
      </c>
      <c r="G1618" s="83" t="s">
        <v>1121</v>
      </c>
      <c r="H1618" s="84" t="s">
        <v>1128</v>
      </c>
      <c r="I1618" s="85" t="s">
        <v>3480</v>
      </c>
      <c r="J1618" s="85" t="s">
        <v>1096</v>
      </c>
      <c r="K1618" s="3"/>
      <c r="L1618" s="86">
        <v>44029</v>
      </c>
      <c r="M1618" s="87">
        <v>656.87789999972995</v>
      </c>
      <c r="N1618" s="88">
        <v>656.87789999972995</v>
      </c>
      <c r="O1618" s="88">
        <v>922.86679999995999</v>
      </c>
      <c r="P1618" s="89">
        <f t="shared" si="25"/>
        <v>0.71177974979678371</v>
      </c>
      <c r="Q1618" s="86">
        <v>43756</v>
      </c>
      <c r="R1618" s="90">
        <v>26402.768</v>
      </c>
      <c r="S1618" s="90">
        <v>710000.81112988305</v>
      </c>
      <c r="T1618" s="3"/>
      <c r="U1618" s="91">
        <v>-1.1538855098479E-2</v>
      </c>
      <c r="V1618" s="92">
        <v>1.8889100283558901E-2</v>
      </c>
      <c r="W1618" s="91">
        <v>-1.41075049668871E-3</v>
      </c>
      <c r="X1618" s="92">
        <v>-0.13256543379611699</v>
      </c>
      <c r="Y1618" s="91">
        <v>-0.23516022354771801</v>
      </c>
      <c r="Z1618" s="92">
        <v>-5.3658664459362599</v>
      </c>
      <c r="AA1618" s="91">
        <v>-0.278341723117628</v>
      </c>
      <c r="AB1618" s="92">
        <v>-6.9361439509666498</v>
      </c>
      <c r="AC1618" s="91">
        <v>-0.344215424045688</v>
      </c>
      <c r="AD1618" s="92">
        <v>-9.0733464521763398</v>
      </c>
      <c r="AE1618" s="91"/>
      <c r="AF1618" s="93"/>
      <c r="AG1618" s="91">
        <v>8.0839728889259294E-3</v>
      </c>
      <c r="AH1618" s="92">
        <v>-9.78326632321114E-2</v>
      </c>
      <c r="AI1618" s="91">
        <v>-0.203574686572247</v>
      </c>
      <c r="AJ1618" s="92">
        <v>-5.8740929773193802</v>
      </c>
      <c r="AK1618" s="91">
        <v>-0.34451023068511899</v>
      </c>
      <c r="AL1618" s="91">
        <v>-0.132306891093322</v>
      </c>
      <c r="AM1618" s="92">
        <v>-11.668039192969401</v>
      </c>
      <c r="AN1618" s="3"/>
      <c r="AO1618" s="94">
        <v>6.7160634058382102E-2</v>
      </c>
      <c r="AP1618" s="94">
        <v>-0.122339200192946</v>
      </c>
      <c r="AQ1618" s="94">
        <v>0.138443812798942</v>
      </c>
      <c r="AR1618" s="94">
        <v>-0.19877018577157299</v>
      </c>
      <c r="AS1618" s="95">
        <v>5</v>
      </c>
      <c r="AT1618" s="95">
        <v>7</v>
      </c>
      <c r="AU1618" s="95">
        <v>3</v>
      </c>
      <c r="AV1618" s="96">
        <v>9</v>
      </c>
      <c r="AW1618" s="3"/>
      <c r="AX1618" s="97">
        <v>0.30068975444795798</v>
      </c>
      <c r="AY1618" s="98">
        <v>-0.84770701117304303</v>
      </c>
      <c r="AZ1618" s="98">
        <v>-0.79804670284647705</v>
      </c>
      <c r="BA1618" s="98">
        <v>-1.09390021145919</v>
      </c>
      <c r="BB1618" s="89">
        <v>3.0589134484798702E-2</v>
      </c>
      <c r="BC1618" s="99">
        <v>-45.164556791947703</v>
      </c>
      <c r="BD1618" s="86">
        <v>43756</v>
      </c>
      <c r="BE1618" s="86">
        <v>43913</v>
      </c>
      <c r="BF1618" s="95"/>
      <c r="BG1618" s="86"/>
      <c r="BH1618" s="3"/>
    </row>
    <row r="1619" spans="1:60" x14ac:dyDescent="0.25">
      <c r="A1619" s="3"/>
      <c r="B1619" s="81" t="s">
        <v>2447</v>
      </c>
      <c r="C1619" s="81" t="s">
        <v>6367</v>
      </c>
      <c r="D1619" s="81" t="s">
        <v>929</v>
      </c>
      <c r="E1619" s="82" t="s">
        <v>1162</v>
      </c>
      <c r="F1619" s="82" t="s">
        <v>1097</v>
      </c>
      <c r="G1619" s="83" t="s">
        <v>1121</v>
      </c>
      <c r="H1619" s="84" t="s">
        <v>1151</v>
      </c>
      <c r="I1619" s="85" t="s">
        <v>3480</v>
      </c>
      <c r="J1619" s="85" t="s">
        <v>6368</v>
      </c>
      <c r="K1619" s="3"/>
      <c r="L1619" s="86">
        <v>44029</v>
      </c>
      <c r="M1619" s="87">
        <v>2050.0542000010601</v>
      </c>
      <c r="N1619" s="88">
        <v>2050.0542000010601</v>
      </c>
      <c r="O1619" s="88">
        <v>3067.9583999998899</v>
      </c>
      <c r="P1619" s="89">
        <f t="shared" si="25"/>
        <v>0.66821447122657651</v>
      </c>
      <c r="Q1619" s="86">
        <v>43853</v>
      </c>
      <c r="R1619" s="90">
        <v>268184.01199999999</v>
      </c>
      <c r="S1619" s="90">
        <v>293652.30706103501</v>
      </c>
      <c r="T1619" s="3"/>
      <c r="U1619" s="91">
        <v>8.6909962737990992E-3</v>
      </c>
      <c r="V1619" s="92">
        <v>2.0418742375113701</v>
      </c>
      <c r="W1619" s="91">
        <v>4.0210849732829998E-2</v>
      </c>
      <c r="X1619" s="92">
        <v>4.0295945891557503</v>
      </c>
      <c r="Y1619" s="91">
        <v>-0.32097165658138699</v>
      </c>
      <c r="Z1619" s="92">
        <v>-13.947009749303101</v>
      </c>
      <c r="AA1619" s="91">
        <v>-0.121186392723757</v>
      </c>
      <c r="AB1619" s="92">
        <v>8.7793890884204302</v>
      </c>
      <c r="AC1619" s="91">
        <v>0.26833583085681301</v>
      </c>
      <c r="AD1619" s="92">
        <v>52.181779038102803</v>
      </c>
      <c r="AE1619" s="91">
        <v>0.28843663095729399</v>
      </c>
      <c r="AF1619" s="93">
        <v>49.683072790445301</v>
      </c>
      <c r="AG1619" s="91">
        <v>4.8704004930186798E-2</v>
      </c>
      <c r="AH1619" s="92">
        <v>3.9641705408939698</v>
      </c>
      <c r="AI1619" s="91">
        <v>-0.29185710745048699</v>
      </c>
      <c r="AJ1619" s="92">
        <v>-14.7023350651434</v>
      </c>
      <c r="AK1619" s="91">
        <v>2.5027100000443201E-2</v>
      </c>
      <c r="AL1619" s="91">
        <v>2.78600902129256E-3</v>
      </c>
      <c r="AM1619" s="92">
        <v>6.0206487072719002</v>
      </c>
      <c r="AN1619" s="3"/>
      <c r="AO1619" s="94">
        <v>0.146527682387386</v>
      </c>
      <c r="AP1619" s="94">
        <v>-0.17193987225444299</v>
      </c>
      <c r="AQ1619" s="94">
        <v>9.2690879406291102E-2</v>
      </c>
      <c r="AR1619" s="94">
        <v>-0.40479432417138</v>
      </c>
      <c r="AS1619" s="95">
        <v>9</v>
      </c>
      <c r="AT1619" s="95">
        <v>3</v>
      </c>
      <c r="AU1619" s="95">
        <v>8</v>
      </c>
      <c r="AV1619" s="96">
        <v>4</v>
      </c>
      <c r="AW1619" s="3"/>
      <c r="AX1619" s="97">
        <v>0.542311752985697</v>
      </c>
      <c r="AY1619" s="98">
        <v>-4.1408415350247203E-2</v>
      </c>
      <c r="AZ1619" s="98">
        <v>0.48127469062092099</v>
      </c>
      <c r="BA1619" s="98">
        <v>-5.5566156338500199E-2</v>
      </c>
      <c r="BB1619" s="89">
        <v>5.4701676746044502E-2</v>
      </c>
      <c r="BC1619" s="99">
        <v>-55.326552015845699</v>
      </c>
      <c r="BD1619" s="86">
        <v>43853</v>
      </c>
      <c r="BE1619" s="86">
        <v>43913</v>
      </c>
      <c r="BF1619" s="95"/>
      <c r="BG1619" s="86"/>
      <c r="BH1619" s="3"/>
    </row>
    <row r="1620" spans="1:60" x14ac:dyDescent="0.25">
      <c r="A1620" s="3"/>
      <c r="B1620" s="81" t="s">
        <v>2448</v>
      </c>
      <c r="C1620" s="81" t="s">
        <v>6369</v>
      </c>
      <c r="D1620" s="81" t="s">
        <v>929</v>
      </c>
      <c r="E1620" s="82" t="s">
        <v>1185</v>
      </c>
      <c r="F1620" s="82" t="s">
        <v>1097</v>
      </c>
      <c r="G1620" s="83" t="s">
        <v>1121</v>
      </c>
      <c r="H1620" s="84" t="s">
        <v>1151</v>
      </c>
      <c r="I1620" s="85" t="s">
        <v>3480</v>
      </c>
      <c r="J1620" s="85" t="s">
        <v>6370</v>
      </c>
      <c r="K1620" s="3"/>
      <c r="L1620" s="86">
        <v>44029</v>
      </c>
      <c r="M1620" s="87">
        <v>690.75879999995198</v>
      </c>
      <c r="N1620" s="88">
        <v>690.75879999995198</v>
      </c>
      <c r="O1620" s="88"/>
      <c r="P1620" s="89" t="str">
        <f t="shared" si="25"/>
        <v/>
      </c>
      <c r="Q1620" s="86"/>
      <c r="R1620" s="90">
        <v>1022955.2</v>
      </c>
      <c r="S1620" s="90"/>
      <c r="T1620" s="3"/>
      <c r="U1620" s="91">
        <v>8.7462994852103293E-3</v>
      </c>
      <c r="V1620" s="92">
        <v>2.0474045586524898</v>
      </c>
      <c r="W1620" s="91">
        <v>4.1922065674952998E-2</v>
      </c>
      <c r="X1620" s="92">
        <v>4.2007161833680602</v>
      </c>
      <c r="Y1620" s="91">
        <v>-0.31416596843075201</v>
      </c>
      <c r="Z1620" s="92">
        <v>-13.2664409342397</v>
      </c>
      <c r="AA1620" s="91"/>
      <c r="AB1620" s="92"/>
      <c r="AC1620" s="91"/>
      <c r="AD1620" s="92"/>
      <c r="AE1620" s="91"/>
      <c r="AF1620" s="93"/>
      <c r="AG1620" s="91">
        <v>4.9681080330628902E-2</v>
      </c>
      <c r="AH1620" s="92">
        <v>4.0618780809381896</v>
      </c>
      <c r="AI1620" s="91"/>
      <c r="AJ1620" s="92"/>
      <c r="AK1620" s="91">
        <v>-0.30924119999952399</v>
      </c>
      <c r="AL1620" s="91">
        <v>-0.491142613643897</v>
      </c>
      <c r="AM1620" s="92">
        <v>-12.2332425841596</v>
      </c>
      <c r="AN1620" s="3"/>
      <c r="AO1620" s="94">
        <v>0.14659044782456501</v>
      </c>
      <c r="AP1620" s="94">
        <v>-0.17189453952974901</v>
      </c>
      <c r="AQ1620" s="94">
        <v>9.4488914493995296E-2</v>
      </c>
      <c r="AR1620" s="94">
        <v>-0.40378226319968202</v>
      </c>
      <c r="AS1620" s="95"/>
      <c r="AT1620" s="95"/>
      <c r="AU1620" s="95"/>
      <c r="AV1620" s="96"/>
      <c r="AW1620" s="3"/>
      <c r="AX1620" s="97"/>
      <c r="AY1620" s="98"/>
      <c r="AZ1620" s="98"/>
      <c r="BA1620" s="98"/>
      <c r="BB1620" s="89"/>
      <c r="BC1620" s="99">
        <v>-55.179418347077402</v>
      </c>
      <c r="BD1620" s="86">
        <v>43853</v>
      </c>
      <c r="BE1620" s="86">
        <v>43913</v>
      </c>
      <c r="BF1620" s="95"/>
      <c r="BG1620" s="86"/>
      <c r="BH1620" s="3"/>
    </row>
    <row r="1621" spans="1:60" x14ac:dyDescent="0.25">
      <c r="A1621" s="3"/>
      <c r="B1621" s="81" t="s">
        <v>2449</v>
      </c>
      <c r="C1621" s="81" t="s">
        <v>6371</v>
      </c>
      <c r="D1621" s="81" t="s">
        <v>929</v>
      </c>
      <c r="E1621" s="82" t="s">
        <v>1209</v>
      </c>
      <c r="F1621" s="82" t="s">
        <v>1097</v>
      </c>
      <c r="G1621" s="83" t="s">
        <v>1121</v>
      </c>
      <c r="H1621" s="84" t="s">
        <v>1151</v>
      </c>
      <c r="I1621" s="85" t="s">
        <v>3480</v>
      </c>
      <c r="J1621" s="85" t="s">
        <v>6372</v>
      </c>
      <c r="K1621" s="3"/>
      <c r="L1621" s="86">
        <v>44029</v>
      </c>
      <c r="M1621" s="87">
        <v>2285.7170000001802</v>
      </c>
      <c r="N1621" s="88">
        <v>2285.7170000001802</v>
      </c>
      <c r="O1621" s="88">
        <v>3397.6204999983302</v>
      </c>
      <c r="P1621" s="89">
        <f t="shared" si="25"/>
        <v>0.67274052531802875</v>
      </c>
      <c r="Q1621" s="86">
        <v>43853</v>
      </c>
      <c r="R1621" s="90">
        <v>11570.403</v>
      </c>
      <c r="S1621" s="90">
        <v>549045.17700000003</v>
      </c>
      <c r="T1621" s="3"/>
      <c r="U1621" s="91">
        <v>8.7296813017019304E-3</v>
      </c>
      <c r="V1621" s="92">
        <v>2.0457427403016499</v>
      </c>
      <c r="W1621" s="91">
        <v>4.1408114357182099E-2</v>
      </c>
      <c r="X1621" s="92">
        <v>4.1493210515909604</v>
      </c>
      <c r="Y1621" s="91">
        <v>-0.316214992588502</v>
      </c>
      <c r="Z1621" s="92">
        <v>-13.4713433500146</v>
      </c>
      <c r="AA1621" s="91">
        <v>-0.10876203963562101</v>
      </c>
      <c r="AB1621" s="92">
        <v>10.021824397234001</v>
      </c>
      <c r="AC1621" s="91"/>
      <c r="AD1621" s="92"/>
      <c r="AE1621" s="91"/>
      <c r="AF1621" s="93"/>
      <c r="AG1621" s="91">
        <v>4.9387604683943202E-2</v>
      </c>
      <c r="AH1621" s="92">
        <v>4.0325305162696203</v>
      </c>
      <c r="AI1621" s="91">
        <v>-0.28643130990181798</v>
      </c>
      <c r="AJ1621" s="92">
        <v>-14.1597553102765</v>
      </c>
      <c r="AK1621" s="91">
        <v>0.14285849999941999</v>
      </c>
      <c r="AL1621" s="91">
        <v>0.116644892810727</v>
      </c>
      <c r="AM1621" s="92">
        <v>33.186674969969303</v>
      </c>
      <c r="AN1621" s="3"/>
      <c r="AO1621" s="94">
        <v>0.146571641869814</v>
      </c>
      <c r="AP1621" s="94">
        <v>-0.17190812202636199</v>
      </c>
      <c r="AQ1621" s="94">
        <v>9.3949057782156203E-2</v>
      </c>
      <c r="AR1621" s="94">
        <v>-0.40408618333633101</v>
      </c>
      <c r="AS1621" s="95">
        <v>9</v>
      </c>
      <c r="AT1621" s="95">
        <v>3</v>
      </c>
      <c r="AU1621" s="95">
        <v>8</v>
      </c>
      <c r="AV1621" s="96">
        <v>4</v>
      </c>
      <c r="AW1621" s="3"/>
      <c r="AX1621" s="97">
        <v>0.54228099519095896</v>
      </c>
      <c r="AY1621" s="98">
        <v>-1.69488445241655E-2</v>
      </c>
      <c r="AZ1621" s="98">
        <v>0.51802364561353897</v>
      </c>
      <c r="BA1621" s="98">
        <v>-2.2762879944565401E-2</v>
      </c>
      <c r="BB1621" s="89">
        <v>5.4701790575054497E-2</v>
      </c>
      <c r="BC1621" s="99">
        <v>-55.223621943616301</v>
      </c>
      <c r="BD1621" s="86">
        <v>43853</v>
      </c>
      <c r="BE1621" s="86">
        <v>43913</v>
      </c>
      <c r="BF1621" s="95"/>
      <c r="BG1621" s="86"/>
      <c r="BH1621" s="3"/>
    </row>
    <row r="1622" spans="1:60" x14ac:dyDescent="0.25">
      <c r="A1622" s="3"/>
      <c r="B1622" s="81" t="s">
        <v>2450</v>
      </c>
      <c r="C1622" s="81" t="s">
        <v>6373</v>
      </c>
      <c r="D1622" s="81" t="s">
        <v>929</v>
      </c>
      <c r="E1622" s="82" t="s">
        <v>1273</v>
      </c>
      <c r="F1622" s="82" t="s">
        <v>1097</v>
      </c>
      <c r="G1622" s="83" t="s">
        <v>1121</v>
      </c>
      <c r="H1622" s="84" t="s">
        <v>1151</v>
      </c>
      <c r="I1622" s="85" t="s">
        <v>3480</v>
      </c>
      <c r="J1622" s="85" t="s">
        <v>1096</v>
      </c>
      <c r="K1622" s="3"/>
      <c r="L1622" s="86">
        <v>44029</v>
      </c>
      <c r="M1622" s="87">
        <v>643.30399999953795</v>
      </c>
      <c r="N1622" s="88">
        <v>643.30399999953795</v>
      </c>
      <c r="O1622" s="88"/>
      <c r="P1622" s="89" t="str">
        <f t="shared" si="25"/>
        <v/>
      </c>
      <c r="Q1622" s="86"/>
      <c r="R1622" s="90">
        <v>3844303.2370000002</v>
      </c>
      <c r="S1622" s="90"/>
      <c r="T1622" s="3"/>
      <c r="U1622" s="91">
        <v>8.6163807172852103E-3</v>
      </c>
      <c r="V1622" s="92">
        <v>2.0344126818599801</v>
      </c>
      <c r="W1622" s="91">
        <v>3.79046621201269E-2</v>
      </c>
      <c r="X1622" s="92">
        <v>3.7989758278854402</v>
      </c>
      <c r="Y1622" s="91"/>
      <c r="Z1622" s="92"/>
      <c r="AA1622" s="91"/>
      <c r="AB1622" s="92"/>
      <c r="AC1622" s="91"/>
      <c r="AD1622" s="92"/>
      <c r="AE1622" s="91"/>
      <c r="AF1622" s="93"/>
      <c r="AG1622" s="91">
        <v>4.7385728126755601E-2</v>
      </c>
      <c r="AH1622" s="92">
        <v>3.8323428605508498</v>
      </c>
      <c r="AI1622" s="91"/>
      <c r="AJ1622" s="92"/>
      <c r="AK1622" s="91">
        <v>-0.31110477631766098</v>
      </c>
      <c r="AL1622" s="91">
        <v>-0.57089461781084505</v>
      </c>
      <c r="AM1622" s="92">
        <v>-16.849535286368301</v>
      </c>
      <c r="AN1622" s="3"/>
      <c r="AO1622" s="94">
        <v>0.146442787627166</v>
      </c>
      <c r="AP1622" s="94">
        <v>-0.172001102080685</v>
      </c>
      <c r="AQ1622" s="94">
        <v>9.0268681598972805E-2</v>
      </c>
      <c r="AR1622" s="94">
        <v>-0.40615766740229398</v>
      </c>
      <c r="AS1622" s="95"/>
      <c r="AT1622" s="95"/>
      <c r="AU1622" s="95"/>
      <c r="AV1622" s="96"/>
      <c r="AW1622" s="3"/>
      <c r="AX1622" s="97"/>
      <c r="AY1622" s="98"/>
      <c r="AZ1622" s="98"/>
      <c r="BA1622" s="98"/>
      <c r="BB1622" s="89"/>
      <c r="BC1622" s="99">
        <v>-54.165552822174497</v>
      </c>
      <c r="BD1622" s="86">
        <v>43880</v>
      </c>
      <c r="BE1622" s="86">
        <v>43913</v>
      </c>
      <c r="BF1622" s="95"/>
      <c r="BG1622" s="86"/>
      <c r="BH1622" s="3"/>
    </row>
    <row r="1623" spans="1:60" x14ac:dyDescent="0.25">
      <c r="A1623" s="3"/>
      <c r="B1623" s="81" t="s">
        <v>2451</v>
      </c>
      <c r="C1623" s="81" t="s">
        <v>6374</v>
      </c>
      <c r="D1623" s="81" t="s">
        <v>929</v>
      </c>
      <c r="E1623" s="82" t="s">
        <v>1207</v>
      </c>
      <c r="F1623" s="82" t="s">
        <v>1097</v>
      </c>
      <c r="G1623" s="83" t="s">
        <v>1121</v>
      </c>
      <c r="H1623" s="84" t="s">
        <v>1151</v>
      </c>
      <c r="I1623" s="85" t="s">
        <v>3480</v>
      </c>
      <c r="J1623" s="85" t="s">
        <v>6375</v>
      </c>
      <c r="K1623" s="3"/>
      <c r="L1623" s="86">
        <v>44029</v>
      </c>
      <c r="M1623" s="87">
        <v>934.76520000025596</v>
      </c>
      <c r="N1623" s="88">
        <v>934.76520000025596</v>
      </c>
      <c r="O1623" s="88">
        <v>1405.4919000007201</v>
      </c>
      <c r="P1623" s="89">
        <f t="shared" si="25"/>
        <v>0.66508046044219615</v>
      </c>
      <c r="Q1623" s="86">
        <v>43853</v>
      </c>
      <c r="R1623" s="90">
        <v>1219606.2790000001</v>
      </c>
      <c r="S1623" s="90">
        <v>1248567.46285156</v>
      </c>
      <c r="T1623" s="3"/>
      <c r="U1623" s="91">
        <v>8.66406491877569E-3</v>
      </c>
      <c r="V1623" s="92">
        <v>2.03918110200902</v>
      </c>
      <c r="W1623" s="91">
        <v>3.9377506669552503E-2</v>
      </c>
      <c r="X1623" s="92">
        <v>3.94626028282801</v>
      </c>
      <c r="Y1623" s="91">
        <v>-0.32426468759716998</v>
      </c>
      <c r="Z1623" s="92">
        <v>-14.2763128508814</v>
      </c>
      <c r="AA1623" s="91">
        <v>-0.129736632189597</v>
      </c>
      <c r="AB1623" s="92">
        <v>7.9243651418364598</v>
      </c>
      <c r="AC1623" s="91">
        <v>0.243808105251519</v>
      </c>
      <c r="AD1623" s="92">
        <v>49.7290064775734</v>
      </c>
      <c r="AE1623" s="91">
        <v>0.25125937090721001</v>
      </c>
      <c r="AF1623" s="93">
        <v>45.9653467854369</v>
      </c>
      <c r="AG1623" s="91">
        <v>4.82280216310755E-2</v>
      </c>
      <c r="AH1623" s="92">
        <v>3.9165722109828498</v>
      </c>
      <c r="AI1623" s="91">
        <v>-0.29561142345570302</v>
      </c>
      <c r="AJ1623" s="92">
        <v>-15.077766665664999</v>
      </c>
      <c r="AK1623" s="91">
        <v>-6.5234799999452697E-2</v>
      </c>
      <c r="AL1623" s="91">
        <v>-7.5638775970219303E-3</v>
      </c>
      <c r="AM1623" s="92">
        <v>-3.0055412927176799</v>
      </c>
      <c r="AN1623" s="3"/>
      <c r="AO1623" s="94">
        <v>0.146497060812253</v>
      </c>
      <c r="AP1623" s="94">
        <v>-0.17196205384330801</v>
      </c>
      <c r="AQ1623" s="94">
        <v>9.18151588103501E-2</v>
      </c>
      <c r="AR1623" s="94">
        <v>-0.40528705909848201</v>
      </c>
      <c r="AS1623" s="95">
        <v>9</v>
      </c>
      <c r="AT1623" s="95">
        <v>3</v>
      </c>
      <c r="AU1623" s="95">
        <v>8</v>
      </c>
      <c r="AV1623" s="96">
        <v>4</v>
      </c>
      <c r="AW1623" s="3"/>
      <c r="AX1623" s="97">
        <v>0.54233346333436205</v>
      </c>
      <c r="AY1623" s="98">
        <v>-5.8247155993342403E-2</v>
      </c>
      <c r="AZ1623" s="98">
        <v>0.45597371899384598</v>
      </c>
      <c r="BA1623" s="98">
        <v>-7.8116357157114194E-2</v>
      </c>
      <c r="BB1623" s="89">
        <v>5.4701627638060003E-2</v>
      </c>
      <c r="BC1623" s="99">
        <v>-55.398092297837103</v>
      </c>
      <c r="BD1623" s="86">
        <v>43853</v>
      </c>
      <c r="BE1623" s="86">
        <v>43913</v>
      </c>
      <c r="BF1623" s="95"/>
      <c r="BG1623" s="86"/>
      <c r="BH1623" s="3"/>
    </row>
    <row r="1624" spans="1:60" x14ac:dyDescent="0.25">
      <c r="A1624" s="3"/>
      <c r="B1624" s="81" t="s">
        <v>2452</v>
      </c>
      <c r="C1624" s="81" t="s">
        <v>6376</v>
      </c>
      <c r="D1624" s="81" t="s">
        <v>930</v>
      </c>
      <c r="E1624" s="82" t="s">
        <v>1162</v>
      </c>
      <c r="F1624" s="82" t="s">
        <v>1097</v>
      </c>
      <c r="G1624" s="83" t="s">
        <v>1121</v>
      </c>
      <c r="H1624" s="84" t="s">
        <v>1152</v>
      </c>
      <c r="I1624" s="85" t="s">
        <v>3480</v>
      </c>
      <c r="J1624" s="85" t="s">
        <v>6377</v>
      </c>
      <c r="K1624" s="3"/>
      <c r="L1624" s="86">
        <v>44029</v>
      </c>
      <c r="M1624" s="87">
        <v>5010.1636999994498</v>
      </c>
      <c r="N1624" s="88">
        <v>5010.1636999994498</v>
      </c>
      <c r="O1624" s="88">
        <v>5253.8586999997497</v>
      </c>
      <c r="P1624" s="89">
        <f t="shared" si="25"/>
        <v>0.95361599656261953</v>
      </c>
      <c r="Q1624" s="86">
        <v>44025</v>
      </c>
      <c r="R1624" s="90">
        <v>331887.092</v>
      </c>
      <c r="S1624" s="90">
        <v>141891.11692748999</v>
      </c>
      <c r="T1624" s="3"/>
      <c r="U1624" s="91">
        <v>-2.9465190804330601E-2</v>
      </c>
      <c r="V1624" s="92">
        <v>-1.7737444703016101</v>
      </c>
      <c r="W1624" s="91">
        <v>9.6288584842113806E-2</v>
      </c>
      <c r="X1624" s="92">
        <v>9.6373681000841298</v>
      </c>
      <c r="Y1624" s="91">
        <v>9.97392495883105E-2</v>
      </c>
      <c r="Z1624" s="92">
        <v>28.124080867681201</v>
      </c>
      <c r="AA1624" s="91">
        <v>0.39735434521047902</v>
      </c>
      <c r="AB1624" s="92">
        <v>60.633462881843997</v>
      </c>
      <c r="AC1624" s="91">
        <v>0.35425216962525202</v>
      </c>
      <c r="AD1624" s="92">
        <v>60.773412914946697</v>
      </c>
      <c r="AE1624" s="91">
        <v>0.43905765541247099</v>
      </c>
      <c r="AF1624" s="93">
        <v>64.745175235904796</v>
      </c>
      <c r="AG1624" s="91">
        <v>3.43046375201084E-2</v>
      </c>
      <c r="AH1624" s="92">
        <v>2.5242337998861299</v>
      </c>
      <c r="AI1624" s="91">
        <v>0.18869439568341501</v>
      </c>
      <c r="AJ1624" s="92">
        <v>33.352815248246799</v>
      </c>
      <c r="AK1624" s="91">
        <v>1.50508184999926</v>
      </c>
      <c r="AL1624" s="91">
        <v>0.10888754396000901</v>
      </c>
      <c r="AM1624" s="92">
        <v>154.02612370718299</v>
      </c>
      <c r="AN1624" s="3"/>
      <c r="AO1624" s="94">
        <v>4.0779034368824803E-2</v>
      </c>
      <c r="AP1624" s="94">
        <v>-3.77964131976114E-2</v>
      </c>
      <c r="AQ1624" s="94">
        <v>0.126313570519414</v>
      </c>
      <c r="AR1624" s="94">
        <v>-4.3001978504471502E-2</v>
      </c>
      <c r="AS1624" s="95">
        <v>8</v>
      </c>
      <c r="AT1624" s="95">
        <v>4</v>
      </c>
      <c r="AU1624" s="95">
        <v>9</v>
      </c>
      <c r="AV1624" s="96">
        <v>3</v>
      </c>
      <c r="AW1624" s="3"/>
      <c r="AX1624" s="97">
        <v>0.17969539708457899</v>
      </c>
      <c r="AY1624" s="98">
        <v>2.3331326554034599</v>
      </c>
      <c r="AZ1624" s="98">
        <v>1.95069817244621</v>
      </c>
      <c r="BA1624" s="98">
        <v>3.67622141055472</v>
      </c>
      <c r="BB1624" s="89">
        <v>1.8570070776458999E-2</v>
      </c>
      <c r="BC1624" s="99">
        <v>-13.776309780630999</v>
      </c>
      <c r="BD1624" s="86">
        <v>43895</v>
      </c>
      <c r="BE1624" s="86">
        <v>43910</v>
      </c>
      <c r="BF1624" s="95">
        <v>75</v>
      </c>
      <c r="BG1624" s="86">
        <v>44000</v>
      </c>
      <c r="BH1624" s="3"/>
    </row>
    <row r="1625" spans="1:60" x14ac:dyDescent="0.25">
      <c r="A1625" s="3"/>
      <c r="B1625" s="81" t="s">
        <v>430</v>
      </c>
      <c r="C1625" s="81" t="s">
        <v>6378</v>
      </c>
      <c r="D1625" s="81" t="s">
        <v>930</v>
      </c>
      <c r="E1625" s="82" t="s">
        <v>1209</v>
      </c>
      <c r="F1625" s="82" t="s">
        <v>1097</v>
      </c>
      <c r="G1625" s="83" t="s">
        <v>1121</v>
      </c>
      <c r="H1625" s="84" t="s">
        <v>1152</v>
      </c>
      <c r="I1625" s="85" t="s">
        <v>3480</v>
      </c>
      <c r="J1625" s="85" t="s">
        <v>6379</v>
      </c>
      <c r="K1625" s="3"/>
      <c r="L1625" s="86">
        <v>44029</v>
      </c>
      <c r="M1625" s="87">
        <v>2564.7285000011302</v>
      </c>
      <c r="N1625" s="88">
        <v>2564.7285000011302</v>
      </c>
      <c r="O1625" s="88">
        <v>2701.1625000014901</v>
      </c>
      <c r="P1625" s="89">
        <f t="shared" si="25"/>
        <v>0.94949063597607153</v>
      </c>
      <c r="Q1625" s="86">
        <v>43843</v>
      </c>
      <c r="R1625" s="90">
        <v>0</v>
      </c>
      <c r="S1625" s="90">
        <v>178726.84380542001</v>
      </c>
      <c r="T1625" s="3"/>
      <c r="U1625" s="91">
        <v>0</v>
      </c>
      <c r="V1625" s="92">
        <v>1.17277461013146</v>
      </c>
      <c r="W1625" s="91">
        <v>0</v>
      </c>
      <c r="X1625" s="92">
        <v>8.5096158727537806E-3</v>
      </c>
      <c r="Y1625" s="91">
        <v>-4.3647763652188601E-2</v>
      </c>
      <c r="Z1625" s="92">
        <v>13.785379543624</v>
      </c>
      <c r="AA1625" s="91">
        <v>0.22376978553802501</v>
      </c>
      <c r="AB1625" s="92">
        <v>43.275006914627703</v>
      </c>
      <c r="AC1625" s="91"/>
      <c r="AD1625" s="92"/>
      <c r="AE1625" s="91"/>
      <c r="AF1625" s="93"/>
      <c r="AG1625" s="91">
        <v>0</v>
      </c>
      <c r="AH1625" s="92">
        <v>-0.90622995212470403</v>
      </c>
      <c r="AI1625" s="91">
        <v>3.4383439788143698E-2</v>
      </c>
      <c r="AJ1625" s="92">
        <v>17.921719658712401</v>
      </c>
      <c r="AK1625" s="91">
        <v>0.28236425000068299</v>
      </c>
      <c r="AL1625" s="91">
        <v>0.18567136047931901</v>
      </c>
      <c r="AM1625" s="92">
        <v>54.078904725785797</v>
      </c>
      <c r="AN1625" s="3"/>
      <c r="AO1625" s="94">
        <v>4.0818965073412997E-2</v>
      </c>
      <c r="AP1625" s="94">
        <v>-3.48533734686498E-2</v>
      </c>
      <c r="AQ1625" s="94">
        <v>0.12542207333535799</v>
      </c>
      <c r="AR1625" s="94">
        <v>-8.5052941230969702E-3</v>
      </c>
      <c r="AS1625" s="95">
        <v>4</v>
      </c>
      <c r="AT1625" s="95">
        <v>2</v>
      </c>
      <c r="AU1625" s="95">
        <v>7</v>
      </c>
      <c r="AV1625" s="96">
        <v>5</v>
      </c>
      <c r="AW1625" s="3"/>
      <c r="AX1625" s="97">
        <v>0.12341565746828601</v>
      </c>
      <c r="AY1625" s="98">
        <v>1.5985847922384</v>
      </c>
      <c r="AZ1625" s="98">
        <v>1.2682451695527599</v>
      </c>
      <c r="BA1625" s="98">
        <v>2.68065336360451</v>
      </c>
      <c r="BB1625" s="89">
        <v>1.27870737975354E-2</v>
      </c>
      <c r="BC1625" s="99">
        <v>-7.62498753388354</v>
      </c>
      <c r="BD1625" s="86">
        <v>43797</v>
      </c>
      <c r="BE1625" s="86">
        <v>43808</v>
      </c>
      <c r="BF1625" s="95">
        <v>28</v>
      </c>
      <c r="BG1625" s="86">
        <v>43837</v>
      </c>
      <c r="BH1625" s="3"/>
    </row>
    <row r="1626" spans="1:60" x14ac:dyDescent="0.25">
      <c r="A1626" s="3"/>
      <c r="B1626" s="81" t="s">
        <v>2453</v>
      </c>
      <c r="C1626" s="81" t="s">
        <v>6380</v>
      </c>
      <c r="D1626" s="81" t="s">
        <v>930</v>
      </c>
      <c r="E1626" s="82" t="s">
        <v>1273</v>
      </c>
      <c r="F1626" s="82" t="s">
        <v>1097</v>
      </c>
      <c r="G1626" s="83" t="s">
        <v>1121</v>
      </c>
      <c r="H1626" s="84" t="s">
        <v>1152</v>
      </c>
      <c r="I1626" s="85" t="s">
        <v>3480</v>
      </c>
      <c r="J1626" s="85" t="s">
        <v>1096</v>
      </c>
      <c r="K1626" s="3"/>
      <c r="L1626" s="86">
        <v>44029</v>
      </c>
      <c r="M1626" s="87">
        <v>1784.8180999998001</v>
      </c>
      <c r="N1626" s="88">
        <v>1784.8180999998001</v>
      </c>
      <c r="O1626" s="88"/>
      <c r="P1626" s="89" t="str">
        <f t="shared" si="25"/>
        <v/>
      </c>
      <c r="Q1626" s="86"/>
      <c r="R1626" s="90">
        <v>5665895.0149999997</v>
      </c>
      <c r="S1626" s="90"/>
      <c r="T1626" s="3"/>
      <c r="U1626" s="91">
        <v>-2.9531669500102001E-2</v>
      </c>
      <c r="V1626" s="92">
        <v>-1.78039233987874</v>
      </c>
      <c r="W1626" s="91">
        <v>9.4037945960735697E-2</v>
      </c>
      <c r="X1626" s="92">
        <v>9.4123042119463207</v>
      </c>
      <c r="Y1626" s="91"/>
      <c r="Z1626" s="92"/>
      <c r="AA1626" s="91"/>
      <c r="AB1626" s="92"/>
      <c r="AC1626" s="91"/>
      <c r="AD1626" s="92"/>
      <c r="AE1626" s="91"/>
      <c r="AF1626" s="93"/>
      <c r="AG1626" s="91">
        <v>3.3100857126555597E-2</v>
      </c>
      <c r="AH1626" s="92">
        <v>2.4038557605308601</v>
      </c>
      <c r="AI1626" s="91"/>
      <c r="AJ1626" s="92"/>
      <c r="AK1626" s="91">
        <v>9.4285189115907997E-2</v>
      </c>
      <c r="AL1626" s="91">
        <v>0.226978234846611</v>
      </c>
      <c r="AM1626" s="92">
        <v>23.689461256988601</v>
      </c>
      <c r="AN1626" s="3"/>
      <c r="AO1626" s="94">
        <v>3.5840733644363403E-2</v>
      </c>
      <c r="AP1626" s="94">
        <v>-3.7862303776819303E-2</v>
      </c>
      <c r="AQ1626" s="94">
        <v>0.124001276741183</v>
      </c>
      <c r="AR1626" s="94">
        <v>-4.5032013326854199E-2</v>
      </c>
      <c r="AS1626" s="95"/>
      <c r="AT1626" s="95"/>
      <c r="AU1626" s="95"/>
      <c r="AV1626" s="96"/>
      <c r="AW1626" s="3"/>
      <c r="AX1626" s="97"/>
      <c r="AY1626" s="98"/>
      <c r="AZ1626" s="98"/>
      <c r="BA1626" s="98"/>
      <c r="BB1626" s="89"/>
      <c r="BC1626" s="99">
        <v>-13.8648662620108</v>
      </c>
      <c r="BD1626" s="86">
        <v>43895</v>
      </c>
      <c r="BE1626" s="86">
        <v>43910</v>
      </c>
      <c r="BF1626" s="95">
        <v>75</v>
      </c>
      <c r="BG1626" s="86">
        <v>44000</v>
      </c>
      <c r="BH1626" s="3"/>
    </row>
    <row r="1627" spans="1:60" x14ac:dyDescent="0.25">
      <c r="A1627" s="3"/>
      <c r="B1627" s="81" t="s">
        <v>2454</v>
      </c>
      <c r="C1627" s="81" t="s">
        <v>6381</v>
      </c>
      <c r="D1627" s="81" t="s">
        <v>930</v>
      </c>
      <c r="E1627" s="82" t="s">
        <v>1207</v>
      </c>
      <c r="F1627" s="82" t="s">
        <v>1097</v>
      </c>
      <c r="G1627" s="83" t="s">
        <v>1121</v>
      </c>
      <c r="H1627" s="84" t="s">
        <v>1152</v>
      </c>
      <c r="I1627" s="85" t="s">
        <v>3480</v>
      </c>
      <c r="J1627" s="85" t="s">
        <v>6382</v>
      </c>
      <c r="K1627" s="3"/>
      <c r="L1627" s="86">
        <v>44029</v>
      </c>
      <c r="M1627" s="87">
        <v>2412.59530000016</v>
      </c>
      <c r="N1627" s="88">
        <v>2412.59530000016</v>
      </c>
      <c r="O1627" s="88">
        <v>2530.21449999884</v>
      </c>
      <c r="P1627" s="89">
        <f t="shared" si="25"/>
        <v>0.95351413882153713</v>
      </c>
      <c r="Q1627" s="86">
        <v>44025</v>
      </c>
      <c r="R1627" s="90">
        <v>2392456.9980000001</v>
      </c>
      <c r="S1627" s="90">
        <v>1528082.97959961</v>
      </c>
      <c r="T1627" s="3"/>
      <c r="U1627" s="91">
        <v>-2.9491121451428601E-2</v>
      </c>
      <c r="V1627" s="92">
        <v>-1.7763375350114099</v>
      </c>
      <c r="W1627" s="91">
        <v>9.5410305422847203E-2</v>
      </c>
      <c r="X1627" s="92">
        <v>9.5495401581574697</v>
      </c>
      <c r="Y1627" s="91">
        <v>9.4405073376110496E-2</v>
      </c>
      <c r="Z1627" s="92">
        <v>27.590663246461201</v>
      </c>
      <c r="AA1627" s="91">
        <v>0.38375772916537199</v>
      </c>
      <c r="AB1627" s="92">
        <v>59.273801277333398</v>
      </c>
      <c r="AC1627" s="91">
        <v>0.328062011578586</v>
      </c>
      <c r="AD1627" s="92">
        <v>58.154397110280101</v>
      </c>
      <c r="AE1627" s="91">
        <v>0.39753412310325098</v>
      </c>
      <c r="AF1627" s="93">
        <v>60.592822005040901</v>
      </c>
      <c r="AG1627" s="91">
        <v>3.3835000966064399E-2</v>
      </c>
      <c r="AH1627" s="92">
        <v>2.4772701444817402</v>
      </c>
      <c r="AI1627" s="91">
        <v>0.182391641947033</v>
      </c>
      <c r="AJ1627" s="92">
        <v>32.7225398746086</v>
      </c>
      <c r="AK1627" s="91">
        <v>1.4125952999992299</v>
      </c>
      <c r="AL1627" s="91">
        <v>0.104202489345043</v>
      </c>
      <c r="AM1627" s="92">
        <v>144.77746870717999</v>
      </c>
      <c r="AN1627" s="3"/>
      <c r="AO1627" s="94">
        <v>4.0751258060481597E-2</v>
      </c>
      <c r="AP1627" s="94">
        <v>-3.7822088700522699E-2</v>
      </c>
      <c r="AQ1627" s="94">
        <v>0.125411425060593</v>
      </c>
      <c r="AR1627" s="94">
        <v>-4.3794263619929601E-2</v>
      </c>
      <c r="AS1627" s="95">
        <v>8</v>
      </c>
      <c r="AT1627" s="95">
        <v>4</v>
      </c>
      <c r="AU1627" s="95">
        <v>9</v>
      </c>
      <c r="AV1627" s="96">
        <v>3</v>
      </c>
      <c r="AW1627" s="3"/>
      <c r="AX1627" s="97">
        <v>0.179702083624143</v>
      </c>
      <c r="AY1627" s="98">
        <v>2.25952356191556</v>
      </c>
      <c r="AZ1627" s="98">
        <v>1.90626982178583</v>
      </c>
      <c r="BA1627" s="98">
        <v>3.5511729389545499</v>
      </c>
      <c r="BB1627" s="89">
        <v>1.8569997407303199E-2</v>
      </c>
      <c r="BC1627" s="99">
        <v>-13.8108529616438</v>
      </c>
      <c r="BD1627" s="86">
        <v>43895</v>
      </c>
      <c r="BE1627" s="86">
        <v>43910</v>
      </c>
      <c r="BF1627" s="95">
        <v>75</v>
      </c>
      <c r="BG1627" s="86">
        <v>44000</v>
      </c>
      <c r="BH1627" s="3"/>
    </row>
    <row r="1628" spans="1:60" x14ac:dyDescent="0.25">
      <c r="A1628" s="3"/>
      <c r="B1628" s="81" t="s">
        <v>8673</v>
      </c>
      <c r="C1628" s="81" t="s">
        <v>8803</v>
      </c>
      <c r="D1628" s="81" t="s">
        <v>931</v>
      </c>
      <c r="E1628" s="82" t="s">
        <v>8793</v>
      </c>
      <c r="F1628" s="82" t="s">
        <v>1097</v>
      </c>
      <c r="G1628" s="83" t="s">
        <v>1121</v>
      </c>
      <c r="H1628" s="84" t="s">
        <v>1132</v>
      </c>
      <c r="I1628" s="85" t="s">
        <v>3480</v>
      </c>
      <c r="J1628" s="85" t="s">
        <v>1096</v>
      </c>
      <c r="K1628" s="3"/>
      <c r="L1628" s="86">
        <v>44029</v>
      </c>
      <c r="M1628" s="87">
        <v>2247.1301000006501</v>
      </c>
      <c r="N1628" s="88">
        <v>2247.1301000006501</v>
      </c>
      <c r="O1628" s="88">
        <v>2274.0945999994901</v>
      </c>
      <c r="P1628" s="89">
        <f t="shared" si="25"/>
        <v>0.9881427536045132</v>
      </c>
      <c r="Q1628" s="86">
        <v>44019</v>
      </c>
      <c r="R1628" s="90">
        <v>18021258.186000001</v>
      </c>
      <c r="S1628" s="90">
        <v>12263225.7876094</v>
      </c>
      <c r="T1628" s="3"/>
      <c r="U1628" s="91">
        <v>-5.7682455635585904E-3</v>
      </c>
      <c r="V1628" s="92">
        <v>0.59595005377559596</v>
      </c>
      <c r="W1628" s="91">
        <v>6.7506631312426197E-3</v>
      </c>
      <c r="X1628" s="92">
        <v>0.68357592899701602</v>
      </c>
      <c r="Y1628" s="91">
        <v>-4.1926512876670997E-3</v>
      </c>
      <c r="Z1628" s="92">
        <v>17.730890780076201</v>
      </c>
      <c r="AA1628" s="91">
        <v>2.3049048697430401E-2</v>
      </c>
      <c r="AB1628" s="92">
        <v>23.2029332305538</v>
      </c>
      <c r="AC1628" s="91">
        <v>8.2976916241023005E-2</v>
      </c>
      <c r="AD1628" s="92">
        <v>33.645887576509303</v>
      </c>
      <c r="AE1628" s="91"/>
      <c r="AF1628" s="93"/>
      <c r="AG1628" s="91">
        <v>-7.5079640992043997E-3</v>
      </c>
      <c r="AH1628" s="92">
        <v>-1.65702636204514</v>
      </c>
      <c r="AI1628" s="91">
        <v>1.1731169912309301E-2</v>
      </c>
      <c r="AJ1628" s="92">
        <v>15.6564926711435</v>
      </c>
      <c r="AK1628" s="91">
        <v>0.123565050000325</v>
      </c>
      <c r="AL1628" s="91">
        <v>4.1620161575338002E-2</v>
      </c>
      <c r="AM1628" s="92">
        <v>39.191758213390102</v>
      </c>
      <c r="AN1628" s="3"/>
      <c r="AO1628" s="94">
        <v>1.39588613983506E-2</v>
      </c>
      <c r="AP1628" s="94">
        <v>-2.3915054636745502E-2</v>
      </c>
      <c r="AQ1628" s="94">
        <v>3.4771640044709798E-2</v>
      </c>
      <c r="AR1628" s="94">
        <v>-3.7506269073673999E-2</v>
      </c>
      <c r="AS1628" s="95">
        <v>7</v>
      </c>
      <c r="AT1628" s="95">
        <v>5</v>
      </c>
      <c r="AU1628" s="95">
        <v>7</v>
      </c>
      <c r="AV1628" s="96">
        <v>5</v>
      </c>
      <c r="AW1628" s="3"/>
      <c r="AX1628" s="97">
        <v>5.4174263498061898E-2</v>
      </c>
      <c r="AY1628" s="98">
        <v>2.9462103593175502E-2</v>
      </c>
      <c r="AZ1628" s="98">
        <v>0.66764490455352599</v>
      </c>
      <c r="BA1628" s="98">
        <v>3.8186943753601099E-2</v>
      </c>
      <c r="BB1628" s="89">
        <v>5.5784006472276802E-3</v>
      </c>
      <c r="BC1628" s="99">
        <v>-8.4491004810115609</v>
      </c>
      <c r="BD1628" s="86">
        <v>43874</v>
      </c>
      <c r="BE1628" s="86">
        <v>43913</v>
      </c>
      <c r="BF1628" s="95">
        <v>102</v>
      </c>
      <c r="BG1628" s="86">
        <v>44018</v>
      </c>
      <c r="BH1628" s="3"/>
    </row>
    <row r="1629" spans="1:60" x14ac:dyDescent="0.25">
      <c r="A1629" s="3"/>
      <c r="B1629" s="81" t="s">
        <v>8674</v>
      </c>
      <c r="C1629" s="81" t="s">
        <v>8804</v>
      </c>
      <c r="D1629" s="81" t="s">
        <v>931</v>
      </c>
      <c r="E1629" s="82" t="s">
        <v>1185</v>
      </c>
      <c r="F1629" s="82" t="s">
        <v>1097</v>
      </c>
      <c r="G1629" s="83" t="s">
        <v>1121</v>
      </c>
      <c r="H1629" s="84" t="s">
        <v>1132</v>
      </c>
      <c r="I1629" s="85" t="s">
        <v>3480</v>
      </c>
      <c r="J1629" s="85" t="s">
        <v>8785</v>
      </c>
      <c r="K1629" s="3"/>
      <c r="L1629" s="86">
        <v>44029</v>
      </c>
      <c r="M1629" s="87">
        <v>1009.32199999969</v>
      </c>
      <c r="N1629" s="88">
        <v>1009.32199999969</v>
      </c>
      <c r="O1629" s="88">
        <v>1009.32199999969</v>
      </c>
      <c r="P1629" s="89">
        <f t="shared" si="25"/>
        <v>1</v>
      </c>
      <c r="Q1629" s="86">
        <v>44029</v>
      </c>
      <c r="R1629" s="90">
        <v>0</v>
      </c>
      <c r="S1629" s="90">
        <v>0</v>
      </c>
      <c r="T1629" s="3"/>
      <c r="U1629" s="91">
        <v>0</v>
      </c>
      <c r="V1629" s="92">
        <v>1.17277461013146</v>
      </c>
      <c r="W1629" s="91">
        <v>0</v>
      </c>
      <c r="X1629" s="92">
        <v>8.5096158727537806E-3</v>
      </c>
      <c r="Y1629" s="91">
        <v>0</v>
      </c>
      <c r="Z1629" s="92">
        <v>18.1501559088356</v>
      </c>
      <c r="AA1629" s="91">
        <v>0</v>
      </c>
      <c r="AB1629" s="92">
        <v>20.8980283607962</v>
      </c>
      <c r="AC1629" s="91">
        <v>0</v>
      </c>
      <c r="AD1629" s="92">
        <v>25.348195952392398</v>
      </c>
      <c r="AE1629" s="91"/>
      <c r="AF1629" s="93"/>
      <c r="AG1629" s="91">
        <v>0</v>
      </c>
      <c r="AH1629" s="92">
        <v>-0.90622995212470403</v>
      </c>
      <c r="AI1629" s="91">
        <v>0</v>
      </c>
      <c r="AJ1629" s="92">
        <v>14.483375679905301</v>
      </c>
      <c r="AK1629" s="91">
        <v>9.3219999998836994E-3</v>
      </c>
      <c r="AL1629" s="91">
        <v>3.2483466075063899E-3</v>
      </c>
      <c r="AM1629" s="92">
        <v>27.425635458988801</v>
      </c>
      <c r="AN1629" s="3"/>
      <c r="AO1629" s="94">
        <v>0</v>
      </c>
      <c r="AP1629" s="94">
        <v>0</v>
      </c>
      <c r="AQ1629" s="94">
        <v>0</v>
      </c>
      <c r="AR1629" s="94">
        <v>0</v>
      </c>
      <c r="AS1629" s="95">
        <v>0</v>
      </c>
      <c r="AT1629" s="95">
        <v>0</v>
      </c>
      <c r="AU1629" s="95">
        <v>7</v>
      </c>
      <c r="AV1629" s="96">
        <v>5</v>
      </c>
      <c r="AW1629" s="3"/>
      <c r="AX1629" s="97">
        <v>0</v>
      </c>
      <c r="AY1629" s="98">
        <v>-113.07365610974399</v>
      </c>
      <c r="AZ1629" s="98">
        <v>0.54787164163735702</v>
      </c>
      <c r="BA1629" s="98">
        <v>-15.957369743191499</v>
      </c>
      <c r="BB1629" s="89">
        <v>0</v>
      </c>
      <c r="BC1629" s="99">
        <v>0</v>
      </c>
      <c r="BD1629" s="86">
        <v>43664</v>
      </c>
      <c r="BE1629" s="86"/>
      <c r="BF1629" s="95"/>
      <c r="BG1629" s="86"/>
      <c r="BH1629" s="3"/>
    </row>
    <row r="1630" spans="1:60" x14ac:dyDescent="0.25">
      <c r="A1630" s="3"/>
      <c r="B1630" s="81" t="s">
        <v>8675</v>
      </c>
      <c r="C1630" s="81" t="s">
        <v>8805</v>
      </c>
      <c r="D1630" s="81" t="s">
        <v>931</v>
      </c>
      <c r="E1630" s="82" t="s">
        <v>1209</v>
      </c>
      <c r="F1630" s="82" t="s">
        <v>1097</v>
      </c>
      <c r="G1630" s="83" t="s">
        <v>1121</v>
      </c>
      <c r="H1630" s="84" t="s">
        <v>1132</v>
      </c>
      <c r="I1630" s="85" t="s">
        <v>3480</v>
      </c>
      <c r="J1630" s="85" t="s">
        <v>8786</v>
      </c>
      <c r="K1630" s="3"/>
      <c r="L1630" s="86">
        <v>44029</v>
      </c>
      <c r="M1630" s="87">
        <v>2269.5788999982201</v>
      </c>
      <c r="N1630" s="88">
        <v>2269.5788999982201</v>
      </c>
      <c r="O1630" s="88">
        <v>2296.5612000003498</v>
      </c>
      <c r="P1630" s="89">
        <f t="shared" si="25"/>
        <v>0.98825099892738522</v>
      </c>
      <c r="Q1630" s="86">
        <v>44019</v>
      </c>
      <c r="R1630" s="90">
        <v>9381366.1009999998</v>
      </c>
      <c r="S1630" s="90">
        <v>8938099.4396093693</v>
      </c>
      <c r="T1630" s="3"/>
      <c r="U1630" s="91">
        <v>-5.7573388394303003E-3</v>
      </c>
      <c r="V1630" s="92">
        <v>0.59704072618842496</v>
      </c>
      <c r="W1630" s="91">
        <v>7.0816299230500599E-3</v>
      </c>
      <c r="X1630" s="92">
        <v>0.71667260817776002</v>
      </c>
      <c r="Y1630" s="91">
        <v>-2.2047014381314498E-3</v>
      </c>
      <c r="Z1630" s="92">
        <v>17.929685765033401</v>
      </c>
      <c r="AA1630" s="91">
        <v>2.7160585124875101E-2</v>
      </c>
      <c r="AB1630" s="92">
        <v>23.614086873276399</v>
      </c>
      <c r="AC1630" s="91">
        <v>9.1687446245487095E-2</v>
      </c>
      <c r="AD1630" s="92">
        <v>34.516940576955697</v>
      </c>
      <c r="AE1630" s="91"/>
      <c r="AF1630" s="93"/>
      <c r="AG1630" s="91">
        <v>-7.3231157875852703E-3</v>
      </c>
      <c r="AH1630" s="92">
        <v>-1.6385415308832301</v>
      </c>
      <c r="AI1630" s="91">
        <v>1.3939836657300499E-2</v>
      </c>
      <c r="AJ1630" s="92">
        <v>15.877359345642599</v>
      </c>
      <c r="AK1630" s="91">
        <v>0.134789449999516</v>
      </c>
      <c r="AL1630" s="91">
        <v>4.54439922050369E-2</v>
      </c>
      <c r="AM1630" s="92">
        <v>41.076549523335402</v>
      </c>
      <c r="AN1630" s="3"/>
      <c r="AO1630" s="94">
        <v>1.3970000407425701E-2</v>
      </c>
      <c r="AP1630" s="94">
        <v>-2.3904362202301899E-2</v>
      </c>
      <c r="AQ1630" s="94">
        <v>3.51116881902271E-2</v>
      </c>
      <c r="AR1630" s="94">
        <v>-3.7179009086685297E-2</v>
      </c>
      <c r="AS1630" s="95">
        <v>7</v>
      </c>
      <c r="AT1630" s="95">
        <v>5</v>
      </c>
      <c r="AU1630" s="95">
        <v>7</v>
      </c>
      <c r="AV1630" s="96">
        <v>5</v>
      </c>
      <c r="AW1630" s="3"/>
      <c r="AX1630" s="97">
        <v>5.4182621787622301E-2</v>
      </c>
      <c r="AY1630" s="98">
        <v>9.9758816662983904E-2</v>
      </c>
      <c r="AZ1630" s="98">
        <v>0.68198907210080495</v>
      </c>
      <c r="BA1630" s="98">
        <v>0.12956960982455701</v>
      </c>
      <c r="BB1630" s="89">
        <v>5.57933395183682E-3</v>
      </c>
      <c r="BC1630" s="99">
        <v>-8.4099515568377701</v>
      </c>
      <c r="BD1630" s="86">
        <v>43874</v>
      </c>
      <c r="BE1630" s="86">
        <v>43913</v>
      </c>
      <c r="BF1630" s="95">
        <v>93</v>
      </c>
      <c r="BG1630" s="86">
        <v>44005</v>
      </c>
      <c r="BH1630" s="3"/>
    </row>
    <row r="1631" spans="1:60" x14ac:dyDescent="0.25">
      <c r="A1631" s="3"/>
      <c r="B1631" s="81" t="s">
        <v>2455</v>
      </c>
      <c r="C1631" s="81" t="s">
        <v>6383</v>
      </c>
      <c r="D1631" s="81" t="s">
        <v>931</v>
      </c>
      <c r="E1631" s="82" t="s">
        <v>1273</v>
      </c>
      <c r="F1631" s="82" t="s">
        <v>1097</v>
      </c>
      <c r="G1631" s="83" t="s">
        <v>1121</v>
      </c>
      <c r="H1631" s="84" t="s">
        <v>1132</v>
      </c>
      <c r="I1631" s="85" t="s">
        <v>3480</v>
      </c>
      <c r="J1631" s="85" t="s">
        <v>1096</v>
      </c>
      <c r="K1631" s="3"/>
      <c r="L1631" s="86">
        <v>44029</v>
      </c>
      <c r="M1631" s="87">
        <v>1096.8098000008599</v>
      </c>
      <c r="N1631" s="88">
        <v>1096.8098000008599</v>
      </c>
      <c r="O1631" s="88"/>
      <c r="P1631" s="89" t="str">
        <f t="shared" si="25"/>
        <v/>
      </c>
      <c r="Q1631" s="86"/>
      <c r="R1631" s="90">
        <v>664744889.82200003</v>
      </c>
      <c r="S1631" s="90"/>
      <c r="T1631" s="3"/>
      <c r="U1631" s="91">
        <v>-5.7900789097402603E-3</v>
      </c>
      <c r="V1631" s="92">
        <v>0.59376671915742896</v>
      </c>
      <c r="W1631" s="91">
        <v>6.08885626206757E-3</v>
      </c>
      <c r="X1631" s="92">
        <v>0.61739524207951002</v>
      </c>
      <c r="Y1631" s="91"/>
      <c r="Z1631" s="92"/>
      <c r="AA1631" s="91"/>
      <c r="AB1631" s="92"/>
      <c r="AC1631" s="91"/>
      <c r="AD1631" s="92"/>
      <c r="AE1631" s="91"/>
      <c r="AF1631" s="93"/>
      <c r="AG1631" s="91">
        <v>-7.8777493417874194E-3</v>
      </c>
      <c r="AH1631" s="92">
        <v>-1.69400488630345</v>
      </c>
      <c r="AI1631" s="91"/>
      <c r="AJ1631" s="92"/>
      <c r="AK1631" s="91">
        <v>-1.13851930827877E-2</v>
      </c>
      <c r="AL1631" s="91">
        <v>-2.5890984293255301E-2</v>
      </c>
      <c r="AM1631" s="92">
        <v>13.048574195549</v>
      </c>
      <c r="AN1631" s="3"/>
      <c r="AO1631" s="94">
        <v>9.21973983531643E-3</v>
      </c>
      <c r="AP1631" s="94">
        <v>-1.82035030265979E-2</v>
      </c>
      <c r="AQ1631" s="94">
        <v>3.40913450345397E-2</v>
      </c>
      <c r="AR1631" s="94">
        <v>-3.8160048532517997E-2</v>
      </c>
      <c r="AS1631" s="95"/>
      <c r="AT1631" s="95"/>
      <c r="AU1631" s="95"/>
      <c r="AV1631" s="96"/>
      <c r="AW1631" s="3"/>
      <c r="AX1631" s="97"/>
      <c r="AY1631" s="98"/>
      <c r="AZ1631" s="98"/>
      <c r="BA1631" s="98"/>
      <c r="BB1631" s="89"/>
      <c r="BC1631" s="99">
        <v>-8.4104156958492204</v>
      </c>
      <c r="BD1631" s="86">
        <v>43875</v>
      </c>
      <c r="BE1631" s="86">
        <v>43913</v>
      </c>
      <c r="BF1631" s="95">
        <v>102</v>
      </c>
      <c r="BG1631" s="86">
        <v>44019</v>
      </c>
      <c r="BH1631" s="3"/>
    </row>
    <row r="1632" spans="1:60" x14ac:dyDescent="0.25">
      <c r="A1632" s="3"/>
      <c r="B1632" s="81" t="s">
        <v>431</v>
      </c>
      <c r="C1632" s="81" t="s">
        <v>6384</v>
      </c>
      <c r="D1632" s="81" t="s">
        <v>932</v>
      </c>
      <c r="E1632" s="82" t="s">
        <v>1162</v>
      </c>
      <c r="F1632" s="82" t="s">
        <v>1097</v>
      </c>
      <c r="G1632" s="83" t="s">
        <v>1121</v>
      </c>
      <c r="H1632" s="84" t="s">
        <v>1134</v>
      </c>
      <c r="I1632" s="85" t="s">
        <v>3480</v>
      </c>
      <c r="J1632" s="85" t="s">
        <v>6385</v>
      </c>
      <c r="K1632" s="3"/>
      <c r="L1632" s="86">
        <v>44029</v>
      </c>
      <c r="M1632" s="87">
        <v>1005.41970000044</v>
      </c>
      <c r="N1632" s="88">
        <v>1005.41970000044</v>
      </c>
      <c r="O1632" s="88">
        <v>1005.41970000044</v>
      </c>
      <c r="P1632" s="89">
        <f t="shared" si="25"/>
        <v>1</v>
      </c>
      <c r="Q1632" s="86">
        <v>44029</v>
      </c>
      <c r="R1632" s="90">
        <v>0</v>
      </c>
      <c r="S1632" s="90">
        <v>0</v>
      </c>
      <c r="T1632" s="3"/>
      <c r="U1632" s="91">
        <v>0</v>
      </c>
      <c r="V1632" s="92">
        <v>1.17277461013146</v>
      </c>
      <c r="W1632" s="91">
        <v>0</v>
      </c>
      <c r="X1632" s="92">
        <v>8.5096158727537806E-3</v>
      </c>
      <c r="Y1632" s="91">
        <v>0</v>
      </c>
      <c r="Z1632" s="92">
        <v>18.1501559088356</v>
      </c>
      <c r="AA1632" s="91">
        <v>0</v>
      </c>
      <c r="AB1632" s="92">
        <v>20.8980283607962</v>
      </c>
      <c r="AC1632" s="91">
        <v>-2.1680246336472898E-2</v>
      </c>
      <c r="AD1632" s="92">
        <v>23.180171318759701</v>
      </c>
      <c r="AE1632" s="91">
        <v>6.8730205184692698E-3</v>
      </c>
      <c r="AF1632" s="93">
        <v>21.526711746526399</v>
      </c>
      <c r="AG1632" s="91">
        <v>0</v>
      </c>
      <c r="AH1632" s="92">
        <v>-0.90622995212470403</v>
      </c>
      <c r="AI1632" s="91">
        <v>0</v>
      </c>
      <c r="AJ1632" s="92">
        <v>14.483375679905301</v>
      </c>
      <c r="AK1632" s="91">
        <v>5.4197000008571203E-3</v>
      </c>
      <c r="AL1632" s="91">
        <v>1.66244948741223E-3</v>
      </c>
      <c r="AM1632" s="92">
        <v>18.782161095528899</v>
      </c>
      <c r="AN1632" s="3"/>
      <c r="AO1632" s="94">
        <v>0</v>
      </c>
      <c r="AP1632" s="94">
        <v>0</v>
      </c>
      <c r="AQ1632" s="94">
        <v>0</v>
      </c>
      <c r="AR1632" s="94">
        <v>0</v>
      </c>
      <c r="AS1632" s="95">
        <v>0</v>
      </c>
      <c r="AT1632" s="95">
        <v>0</v>
      </c>
      <c r="AU1632" s="95">
        <v>7</v>
      </c>
      <c r="AV1632" s="96">
        <v>5</v>
      </c>
      <c r="AW1632" s="3"/>
      <c r="AX1632" s="97">
        <v>0</v>
      </c>
      <c r="AY1632" s="98">
        <v>-113.07365610974399</v>
      </c>
      <c r="AZ1632" s="98">
        <v>0.54787164163735702</v>
      </c>
      <c r="BA1632" s="98">
        <v>-15.957369743191499</v>
      </c>
      <c r="BB1632" s="89">
        <v>0</v>
      </c>
      <c r="BC1632" s="99">
        <v>0</v>
      </c>
      <c r="BD1632" s="86">
        <v>43664</v>
      </c>
      <c r="BE1632" s="86"/>
      <c r="BF1632" s="95"/>
      <c r="BG1632" s="86"/>
      <c r="BH1632" s="3"/>
    </row>
    <row r="1633" spans="1:60" x14ac:dyDescent="0.25">
      <c r="A1633" s="3"/>
      <c r="B1633" s="81" t="s">
        <v>432</v>
      </c>
      <c r="C1633" s="81" t="s">
        <v>6386</v>
      </c>
      <c r="D1633" s="81" t="s">
        <v>932</v>
      </c>
      <c r="E1633" s="82" t="s">
        <v>1185</v>
      </c>
      <c r="F1633" s="82" t="s">
        <v>1097</v>
      </c>
      <c r="G1633" s="83" t="s">
        <v>1121</v>
      </c>
      <c r="H1633" s="84" t="s">
        <v>1134</v>
      </c>
      <c r="I1633" s="85" t="s">
        <v>3480</v>
      </c>
      <c r="J1633" s="85" t="s">
        <v>6387</v>
      </c>
      <c r="K1633" s="3"/>
      <c r="L1633" s="86">
        <v>44029</v>
      </c>
      <c r="M1633" s="87">
        <v>883.934200000018</v>
      </c>
      <c r="N1633" s="88">
        <v>883.934200000018</v>
      </c>
      <c r="O1633" s="88">
        <v>1048.8582000005999</v>
      </c>
      <c r="P1633" s="89">
        <f t="shared" si="25"/>
        <v>0.84275853494734787</v>
      </c>
      <c r="Q1633" s="86">
        <v>43882</v>
      </c>
      <c r="R1633" s="90">
        <v>27425275.885000002</v>
      </c>
      <c r="S1633" s="90">
        <v>24727110.872125</v>
      </c>
      <c r="T1633" s="3"/>
      <c r="U1633" s="91">
        <v>4.3800716048281201E-4</v>
      </c>
      <c r="V1633" s="92">
        <v>1.2165753261797401</v>
      </c>
      <c r="W1633" s="91">
        <v>1.8808325066856899E-2</v>
      </c>
      <c r="X1633" s="92">
        <v>1.8893421225584499</v>
      </c>
      <c r="Y1633" s="91">
        <v>-0.15104307979985601</v>
      </c>
      <c r="Z1633" s="92">
        <v>3.0458479288499798</v>
      </c>
      <c r="AA1633" s="91">
        <v>-0.11491510112318799</v>
      </c>
      <c r="AB1633" s="92">
        <v>9.4065182484773704</v>
      </c>
      <c r="AC1633" s="91">
        <v>-0.14416740557135199</v>
      </c>
      <c r="AD1633" s="92">
        <v>10.931455395257199</v>
      </c>
      <c r="AE1633" s="91"/>
      <c r="AF1633" s="93"/>
      <c r="AG1633" s="91">
        <v>7.8020401761023104E-3</v>
      </c>
      <c r="AH1633" s="92">
        <v>-0.126025934514473</v>
      </c>
      <c r="AI1633" s="91">
        <v>-0.13878793305324499</v>
      </c>
      <c r="AJ1633" s="92">
        <v>0.60458237458078701</v>
      </c>
      <c r="AK1633" s="91">
        <v>-0.116065799999924</v>
      </c>
      <c r="AL1633" s="91">
        <v>-4.1307026366703199E-2</v>
      </c>
      <c r="AM1633" s="92">
        <v>12.1718853607599</v>
      </c>
      <c r="AN1633" s="3"/>
      <c r="AO1633" s="94">
        <v>2.32136995000474E-2</v>
      </c>
      <c r="AP1633" s="94">
        <v>-3.50753357724898E-2</v>
      </c>
      <c r="AQ1633" s="94">
        <v>4.5826230731108801E-2</v>
      </c>
      <c r="AR1633" s="94">
        <v>-0.185090568180312</v>
      </c>
      <c r="AS1633" s="95">
        <v>9</v>
      </c>
      <c r="AT1633" s="95">
        <v>3</v>
      </c>
      <c r="AU1633" s="95">
        <v>6</v>
      </c>
      <c r="AV1633" s="96">
        <v>6</v>
      </c>
      <c r="AW1633" s="3"/>
      <c r="AX1633" s="97">
        <v>0.102683218315215</v>
      </c>
      <c r="AY1633" s="98">
        <v>-1.3393408071606201</v>
      </c>
      <c r="AZ1633" s="98">
        <v>0.16830242738797099</v>
      </c>
      <c r="BA1633" s="98">
        <v>-1.6279470008466901</v>
      </c>
      <c r="BB1633" s="89">
        <v>1.0548894794337699E-2</v>
      </c>
      <c r="BC1633" s="99">
        <v>-24.410992830176799</v>
      </c>
      <c r="BD1633" s="86">
        <v>43882</v>
      </c>
      <c r="BE1633" s="86">
        <v>43914</v>
      </c>
      <c r="BF1633" s="95"/>
      <c r="BG1633" s="86"/>
      <c r="BH1633" s="3"/>
    </row>
    <row r="1634" spans="1:60" x14ac:dyDescent="0.25">
      <c r="A1634" s="3"/>
      <c r="B1634" s="81" t="s">
        <v>2456</v>
      </c>
      <c r="C1634" s="81" t="s">
        <v>6388</v>
      </c>
      <c r="D1634" s="81" t="s">
        <v>932</v>
      </c>
      <c r="E1634" s="82" t="s">
        <v>1273</v>
      </c>
      <c r="F1634" s="82" t="s">
        <v>1097</v>
      </c>
      <c r="G1634" s="83" t="s">
        <v>1121</v>
      </c>
      <c r="H1634" s="84" t="s">
        <v>1134</v>
      </c>
      <c r="I1634" s="85" t="s">
        <v>3480</v>
      </c>
      <c r="J1634" s="85" t="s">
        <v>1096</v>
      </c>
      <c r="K1634" s="3"/>
      <c r="L1634" s="86">
        <v>44029</v>
      </c>
      <c r="M1634" s="87">
        <v>870.08449999988102</v>
      </c>
      <c r="N1634" s="88">
        <v>870.08449999988102</v>
      </c>
      <c r="O1634" s="88"/>
      <c r="P1634" s="89" t="str">
        <f t="shared" si="25"/>
        <v/>
      </c>
      <c r="Q1634" s="86"/>
      <c r="R1634" s="90">
        <v>110821.679</v>
      </c>
      <c r="S1634" s="90"/>
      <c r="T1634" s="3"/>
      <c r="U1634" s="91">
        <v>3.8321303873090101E-4</v>
      </c>
      <c r="V1634" s="92">
        <v>1.2110959140045501</v>
      </c>
      <c r="W1634" s="91">
        <v>1.7134836418335901E-2</v>
      </c>
      <c r="X1634" s="92">
        <v>1.7219932577063399</v>
      </c>
      <c r="Y1634" s="91"/>
      <c r="Z1634" s="92"/>
      <c r="AA1634" s="91"/>
      <c r="AB1634" s="92"/>
      <c r="AC1634" s="91"/>
      <c r="AD1634" s="92"/>
      <c r="AE1634" s="91"/>
      <c r="AF1634" s="93"/>
      <c r="AG1634" s="91">
        <v>6.86371351730486E-3</v>
      </c>
      <c r="AH1634" s="92">
        <v>-0.21985860039421801</v>
      </c>
      <c r="AI1634" s="91"/>
      <c r="AJ1634" s="92"/>
      <c r="AK1634" s="91">
        <v>-0.16014628637814901</v>
      </c>
      <c r="AL1634" s="91">
        <v>-0.33960329701134501</v>
      </c>
      <c r="AM1634" s="92">
        <v>-4.1039187226415397</v>
      </c>
      <c r="AN1634" s="3"/>
      <c r="AO1634" s="94">
        <v>2.31575599464122E-2</v>
      </c>
      <c r="AP1634" s="94">
        <v>-3.5233902872278101E-2</v>
      </c>
      <c r="AQ1634" s="94">
        <v>4.41086195842217E-2</v>
      </c>
      <c r="AR1634" s="94">
        <v>-0.186473616857256</v>
      </c>
      <c r="AS1634" s="95"/>
      <c r="AT1634" s="95"/>
      <c r="AU1634" s="95"/>
      <c r="AV1634" s="96"/>
      <c r="AW1634" s="3"/>
      <c r="AX1634" s="97"/>
      <c r="AY1634" s="98"/>
      <c r="AZ1634" s="98"/>
      <c r="BA1634" s="98"/>
      <c r="BB1634" s="89"/>
      <c r="BC1634" s="99">
        <v>-24.543402226379801</v>
      </c>
      <c r="BD1634" s="86">
        <v>43882</v>
      </c>
      <c r="BE1634" s="86">
        <v>43914</v>
      </c>
      <c r="BF1634" s="95"/>
      <c r="BG1634" s="86"/>
      <c r="BH1634" s="3"/>
    </row>
    <row r="1635" spans="1:60" x14ac:dyDescent="0.25">
      <c r="A1635" s="3"/>
      <c r="B1635" s="81" t="s">
        <v>2457</v>
      </c>
      <c r="C1635" s="81" t="s">
        <v>6389</v>
      </c>
      <c r="D1635" s="81" t="s">
        <v>932</v>
      </c>
      <c r="E1635" s="82" t="s">
        <v>1207</v>
      </c>
      <c r="F1635" s="82" t="s">
        <v>1097</v>
      </c>
      <c r="G1635" s="83" t="s">
        <v>1121</v>
      </c>
      <c r="H1635" s="84" t="s">
        <v>1134</v>
      </c>
      <c r="I1635" s="85" t="s">
        <v>3480</v>
      </c>
      <c r="J1635" s="85" t="s">
        <v>6390</v>
      </c>
      <c r="K1635" s="3"/>
      <c r="L1635" s="86">
        <v>44029</v>
      </c>
      <c r="M1635" s="87">
        <v>850.97360000014305</v>
      </c>
      <c r="N1635" s="88">
        <v>850.97360000014305</v>
      </c>
      <c r="O1635" s="88">
        <v>1016.68539999984</v>
      </c>
      <c r="P1635" s="89">
        <f t="shared" si="25"/>
        <v>0.83700779021738381</v>
      </c>
      <c r="Q1635" s="86">
        <v>43882</v>
      </c>
      <c r="R1635" s="90">
        <v>99051.6</v>
      </c>
      <c r="S1635" s="90">
        <v>126750.884597656</v>
      </c>
      <c r="T1635" s="3"/>
      <c r="U1635" s="91">
        <v>3.9135207043727898E-4</v>
      </c>
      <c r="V1635" s="92">
        <v>1.2119098171751801</v>
      </c>
      <c r="W1635" s="91">
        <v>1.73852745956538E-2</v>
      </c>
      <c r="X1635" s="92">
        <v>1.7470370754381299</v>
      </c>
      <c r="Y1635" s="91">
        <v>-0.158209076291387</v>
      </c>
      <c r="Z1635" s="92">
        <v>2.3292482796969098</v>
      </c>
      <c r="AA1635" s="91">
        <v>-0.129875392450194</v>
      </c>
      <c r="AB1635" s="92">
        <v>7.9104891157767296</v>
      </c>
      <c r="AC1635" s="91">
        <v>-0.172817251193046</v>
      </c>
      <c r="AD1635" s="92">
        <v>8.0664708330878092</v>
      </c>
      <c r="AE1635" s="91">
        <v>-0.15033208468506901</v>
      </c>
      <c r="AF1635" s="93">
        <v>5.8062012261798399</v>
      </c>
      <c r="AG1635" s="91">
        <v>7.00404281451483E-3</v>
      </c>
      <c r="AH1635" s="92">
        <v>-0.205825670673221</v>
      </c>
      <c r="AI1635" s="91">
        <v>-0.14673333115395501</v>
      </c>
      <c r="AJ1635" s="92">
        <v>-0.18995743549021399</v>
      </c>
      <c r="AK1635" s="91">
        <v>-0.14902639999942</v>
      </c>
      <c r="AL1635" s="91">
        <v>-5.0422646603692597E-2</v>
      </c>
      <c r="AM1635" s="92">
        <v>4.9767714088520698</v>
      </c>
      <c r="AN1635" s="3"/>
      <c r="AO1635" s="94">
        <v>2.3166009827036801E-2</v>
      </c>
      <c r="AP1635" s="94">
        <v>-3.5210169873607797E-2</v>
      </c>
      <c r="AQ1635" s="94">
        <v>4.4366216618072898E-2</v>
      </c>
      <c r="AR1635" s="94">
        <v>-0.18626643674273499</v>
      </c>
      <c r="AS1635" s="95">
        <v>8</v>
      </c>
      <c r="AT1635" s="95">
        <v>4</v>
      </c>
      <c r="AU1635" s="95">
        <v>6</v>
      </c>
      <c r="AV1635" s="96">
        <v>6</v>
      </c>
      <c r="AW1635" s="3"/>
      <c r="AX1635" s="97">
        <v>0.103054737499624</v>
      </c>
      <c r="AY1635" s="98">
        <v>-1.49353663724287</v>
      </c>
      <c r="AZ1635" s="98">
        <v>0.112985687149717</v>
      </c>
      <c r="BA1635" s="98">
        <v>-1.8060600115004499</v>
      </c>
      <c r="BB1635" s="89">
        <v>1.05863751407014E-2</v>
      </c>
      <c r="BC1635" s="99">
        <v>-24.523564516595801</v>
      </c>
      <c r="BD1635" s="86">
        <v>43882</v>
      </c>
      <c r="BE1635" s="86">
        <v>43914</v>
      </c>
      <c r="BF1635" s="95"/>
      <c r="BG1635" s="86"/>
      <c r="BH1635" s="3"/>
    </row>
    <row r="1636" spans="1:60" x14ac:dyDescent="0.25">
      <c r="A1636" s="3"/>
      <c r="B1636" s="81" t="s">
        <v>2458</v>
      </c>
      <c r="C1636" s="81" t="s">
        <v>6391</v>
      </c>
      <c r="D1636" s="81" t="s">
        <v>933</v>
      </c>
      <c r="E1636" s="82" t="s">
        <v>1170</v>
      </c>
      <c r="F1636" s="82" t="s">
        <v>1104</v>
      </c>
      <c r="G1636" s="83" t="s">
        <v>1120</v>
      </c>
      <c r="H1636" s="84" t="s">
        <v>1151</v>
      </c>
      <c r="I1636" s="85" t="s">
        <v>3480</v>
      </c>
      <c r="J1636" s="85" t="s">
        <v>6392</v>
      </c>
      <c r="K1636" s="3"/>
      <c r="L1636" s="86">
        <v>44029</v>
      </c>
      <c r="M1636" s="87">
        <v>883.18190000020002</v>
      </c>
      <c r="N1636" s="88">
        <v>883.18190000020002</v>
      </c>
      <c r="O1636" s="88">
        <v>1447.0565000008801</v>
      </c>
      <c r="P1636" s="89">
        <f t="shared" si="25"/>
        <v>0.61032993528563872</v>
      </c>
      <c r="Q1636" s="86">
        <v>43843</v>
      </c>
      <c r="R1636" s="90">
        <v>167897.519</v>
      </c>
      <c r="S1636" s="90">
        <v>177211.319103027</v>
      </c>
      <c r="T1636" s="3"/>
      <c r="U1636" s="91">
        <v>1.13871564481087E-2</v>
      </c>
      <c r="V1636" s="92">
        <v>2.31149025494233</v>
      </c>
      <c r="W1636" s="91">
        <v>6.5596392541920102E-3</v>
      </c>
      <c r="X1636" s="92">
        <v>0.66447354129195402</v>
      </c>
      <c r="Y1636" s="91">
        <v>-0.378446194836288</v>
      </c>
      <c r="Z1636" s="92">
        <v>-19.6944635747932</v>
      </c>
      <c r="AA1636" s="91">
        <v>-0.21565407859830901</v>
      </c>
      <c r="AB1636" s="92">
        <v>-0.66737949903472304</v>
      </c>
      <c r="AC1636" s="91">
        <v>0.145306623488141</v>
      </c>
      <c r="AD1636" s="92">
        <v>39.878858301206499</v>
      </c>
      <c r="AE1636" s="91">
        <v>0.128928818632703</v>
      </c>
      <c r="AF1636" s="93">
        <v>33.732291557942503</v>
      </c>
      <c r="AG1636" s="91">
        <v>3.3056980248147703E-2</v>
      </c>
      <c r="AH1636" s="92">
        <v>2.3994680726900701</v>
      </c>
      <c r="AI1636" s="91">
        <v>-0.367521370581817</v>
      </c>
      <c r="AJ1636" s="92">
        <v>-22.268761378276398</v>
      </c>
      <c r="AK1636" s="91">
        <v>-0.10422348215884999</v>
      </c>
      <c r="AL1636" s="91">
        <v>-1.1081655864472901E-2</v>
      </c>
      <c r="AM1636" s="92">
        <v>9.1522296977927908</v>
      </c>
      <c r="AN1636" s="3"/>
      <c r="AO1636" s="94">
        <v>0.122667424364481</v>
      </c>
      <c r="AP1636" s="94">
        <v>-0.162126916820998</v>
      </c>
      <c r="AQ1636" s="94">
        <v>9.8588074319268304E-2</v>
      </c>
      <c r="AR1636" s="94">
        <v>-0.40291722673282498</v>
      </c>
      <c r="AS1636" s="95">
        <v>9</v>
      </c>
      <c r="AT1636" s="95">
        <v>3</v>
      </c>
      <c r="AU1636" s="95">
        <v>7</v>
      </c>
      <c r="AV1636" s="96">
        <v>5</v>
      </c>
      <c r="AW1636" s="3"/>
      <c r="AX1636" s="97">
        <v>0.50254214388667595</v>
      </c>
      <c r="AY1636" s="98">
        <v>-0.302200376544079</v>
      </c>
      <c r="AZ1636" s="98">
        <v>0.144177186349907</v>
      </c>
      <c r="BA1636" s="98">
        <v>-0.39685771603171799</v>
      </c>
      <c r="BB1636" s="89">
        <v>5.0712314516495098E-2</v>
      </c>
      <c r="BC1636" s="99">
        <v>-55.972030117700299</v>
      </c>
      <c r="BD1636" s="86">
        <v>43843</v>
      </c>
      <c r="BE1636" s="86">
        <v>43964</v>
      </c>
      <c r="BF1636" s="95"/>
      <c r="BG1636" s="86"/>
      <c r="BH1636" s="3"/>
    </row>
    <row r="1637" spans="1:60" x14ac:dyDescent="0.25">
      <c r="A1637" s="3"/>
      <c r="B1637" s="81" t="s">
        <v>2459</v>
      </c>
      <c r="C1637" s="81" t="s">
        <v>6393</v>
      </c>
      <c r="D1637" s="81" t="s">
        <v>933</v>
      </c>
      <c r="E1637" s="82" t="s">
        <v>1251</v>
      </c>
      <c r="F1637" s="82" t="s">
        <v>1104</v>
      </c>
      <c r="G1637" s="83" t="s">
        <v>1120</v>
      </c>
      <c r="H1637" s="84" t="s">
        <v>1151</v>
      </c>
      <c r="I1637" s="85" t="s">
        <v>3480</v>
      </c>
      <c r="J1637" s="85" t="s">
        <v>6394</v>
      </c>
      <c r="K1637" s="3"/>
      <c r="L1637" s="86">
        <v>44029</v>
      </c>
      <c r="M1637" s="87">
        <v>657.417899999768</v>
      </c>
      <c r="N1637" s="88">
        <v>657.417899999768</v>
      </c>
      <c r="O1637" s="88">
        <v>1093.14499999955</v>
      </c>
      <c r="P1637" s="89">
        <f t="shared" si="25"/>
        <v>0.60140045465152259</v>
      </c>
      <c r="Q1637" s="86">
        <v>43843</v>
      </c>
      <c r="R1637" s="90">
        <v>2953790.2590000001</v>
      </c>
      <c r="S1637" s="90">
        <v>3042926.8688085899</v>
      </c>
      <c r="T1637" s="3"/>
      <c r="U1637" s="91">
        <v>1.13071334890265E-2</v>
      </c>
      <c r="V1637" s="92">
        <v>2.3034879590341002</v>
      </c>
      <c r="W1637" s="91">
        <v>4.1700792335177504E-3</v>
      </c>
      <c r="X1637" s="92">
        <v>0.42551753922452901</v>
      </c>
      <c r="Y1637" s="91">
        <v>-0.38734574444708397</v>
      </c>
      <c r="Z1637" s="92">
        <v>-20.5844185358728</v>
      </c>
      <c r="AA1637" s="91">
        <v>-0.238101689447067</v>
      </c>
      <c r="AB1637" s="92">
        <v>-2.9121405839105101</v>
      </c>
      <c r="AC1637" s="91">
        <v>8.0724147657747394E-2</v>
      </c>
      <c r="AD1637" s="92">
        <v>33.420610718196301</v>
      </c>
      <c r="AE1637" s="91">
        <v>3.4817333898900002E-2</v>
      </c>
      <c r="AF1637" s="93">
        <v>24.321143084584001</v>
      </c>
      <c r="AG1637" s="91">
        <v>3.1666464752561303E-2</v>
      </c>
      <c r="AH1637" s="92">
        <v>2.2604165231314299</v>
      </c>
      <c r="AI1637" s="91">
        <v>-0.377416517465608</v>
      </c>
      <c r="AJ1637" s="92">
        <v>-23.258276066655501</v>
      </c>
      <c r="AK1637" s="91">
        <v>-0.34690558502741597</v>
      </c>
      <c r="AL1637" s="91">
        <v>-4.22169362800923E-2</v>
      </c>
      <c r="AM1637" s="92">
        <v>-15.115980589063801</v>
      </c>
      <c r="AN1637" s="3"/>
      <c r="AO1637" s="94">
        <v>0.122578471127781</v>
      </c>
      <c r="AP1637" s="94">
        <v>-0.16219326136517301</v>
      </c>
      <c r="AQ1637" s="94">
        <v>9.59793833590811E-2</v>
      </c>
      <c r="AR1637" s="94">
        <v>-0.40438233874389001</v>
      </c>
      <c r="AS1637" s="95">
        <v>8</v>
      </c>
      <c r="AT1637" s="95">
        <v>4</v>
      </c>
      <c r="AU1637" s="95">
        <v>7</v>
      </c>
      <c r="AV1637" s="96">
        <v>5</v>
      </c>
      <c r="AW1637" s="3"/>
      <c r="AX1637" s="97">
        <v>0.50257397202949505</v>
      </c>
      <c r="AY1637" s="98">
        <v>-0.34858314991470302</v>
      </c>
      <c r="AZ1637" s="98">
        <v>7.6431223944268795E-2</v>
      </c>
      <c r="BA1637" s="98">
        <v>-0.456891684485072</v>
      </c>
      <c r="BB1637" s="89">
        <v>5.0709032797749402E-2</v>
      </c>
      <c r="BC1637" s="99">
        <v>-56.392162064497803</v>
      </c>
      <c r="BD1637" s="86">
        <v>43843</v>
      </c>
      <c r="BE1637" s="86">
        <v>43964</v>
      </c>
      <c r="BF1637" s="95"/>
      <c r="BG1637" s="86"/>
      <c r="BH1637" s="3"/>
    </row>
    <row r="1638" spans="1:60" x14ac:dyDescent="0.25">
      <c r="A1638" s="3"/>
      <c r="B1638" s="81" t="s">
        <v>2460</v>
      </c>
      <c r="C1638" s="81" t="s">
        <v>6395</v>
      </c>
      <c r="D1638" s="81" t="s">
        <v>933</v>
      </c>
      <c r="E1638" s="82" t="s">
        <v>1252</v>
      </c>
      <c r="F1638" s="82" t="s">
        <v>1104</v>
      </c>
      <c r="G1638" s="83" t="s">
        <v>1120</v>
      </c>
      <c r="H1638" s="84" t="s">
        <v>1151</v>
      </c>
      <c r="I1638" s="85" t="s">
        <v>3480</v>
      </c>
      <c r="J1638" s="85" t="s">
        <v>6396</v>
      </c>
      <c r="K1638" s="3"/>
      <c r="L1638" s="86">
        <v>44029</v>
      </c>
      <c r="M1638" s="87">
        <v>1063.56479999982</v>
      </c>
      <c r="N1638" s="88">
        <v>1063.56479999982</v>
      </c>
      <c r="O1638" s="88">
        <v>1755.04949999973</v>
      </c>
      <c r="P1638" s="89">
        <f t="shared" si="25"/>
        <v>0.6060027366749392</v>
      </c>
      <c r="Q1638" s="86">
        <v>43843</v>
      </c>
      <c r="R1638" s="90">
        <v>2168611.8739999998</v>
      </c>
      <c r="S1638" s="90">
        <v>1893806.2382968799</v>
      </c>
      <c r="T1638" s="3"/>
      <c r="U1638" s="91">
        <v>1.1348473759426299E-2</v>
      </c>
      <c r="V1638" s="92">
        <v>2.3076219860740799</v>
      </c>
      <c r="W1638" s="91">
        <v>5.4052245177445002E-3</v>
      </c>
      <c r="X1638" s="92">
        <v>0.54903206764720403</v>
      </c>
      <c r="Y1638" s="91">
        <v>-0.38275850962265401</v>
      </c>
      <c r="Z1638" s="92">
        <v>-20.125695053429801</v>
      </c>
      <c r="AA1638" s="91">
        <v>-0.22657150767103301</v>
      </c>
      <c r="AB1638" s="92">
        <v>-1.75912240630714</v>
      </c>
      <c r="AC1638" s="91">
        <v>0.113661644029053</v>
      </c>
      <c r="AD1638" s="92">
        <v>36.714360355283098</v>
      </c>
      <c r="AE1638" s="91">
        <v>8.2474327533418504E-2</v>
      </c>
      <c r="AF1638" s="93">
        <v>29.0868424480432</v>
      </c>
      <c r="AG1638" s="91">
        <v>3.2385518479713903E-2</v>
      </c>
      <c r="AH1638" s="92">
        <v>2.33232189584669</v>
      </c>
      <c r="AI1638" s="91">
        <v>-0.37231769212114202</v>
      </c>
      <c r="AJ1638" s="92">
        <v>-22.748393532208901</v>
      </c>
      <c r="AK1638" s="91">
        <v>6.3564800000676797E-2</v>
      </c>
      <c r="AL1638" s="91">
        <v>1.8286332158822902E-2</v>
      </c>
      <c r="AM1638" s="92">
        <v>24.368252029962601</v>
      </c>
      <c r="AN1638" s="3"/>
      <c r="AO1638" s="94">
        <v>0.122624526185973</v>
      </c>
      <c r="AP1638" s="94">
        <v>-0.16215892915352001</v>
      </c>
      <c r="AQ1638" s="94">
        <v>9.7327698074950605E-2</v>
      </c>
      <c r="AR1638" s="94">
        <v>-0.40362473591987502</v>
      </c>
      <c r="AS1638" s="95">
        <v>9</v>
      </c>
      <c r="AT1638" s="95">
        <v>3</v>
      </c>
      <c r="AU1638" s="95">
        <v>7</v>
      </c>
      <c r="AV1638" s="96">
        <v>5</v>
      </c>
      <c r="AW1638" s="3"/>
      <c r="AX1638" s="97">
        <v>0.50255721262248698</v>
      </c>
      <c r="AY1638" s="98">
        <v>-0.32475274352373201</v>
      </c>
      <c r="AZ1638" s="98">
        <v>0.11123954792879</v>
      </c>
      <c r="BA1638" s="98">
        <v>-0.42607943494567702</v>
      </c>
      <c r="BB1638" s="89">
        <v>5.0710699139817697E-2</v>
      </c>
      <c r="BC1638" s="99">
        <v>-56.175350039964499</v>
      </c>
      <c r="BD1638" s="86">
        <v>43843</v>
      </c>
      <c r="BE1638" s="86">
        <v>43964</v>
      </c>
      <c r="BF1638" s="95"/>
      <c r="BG1638" s="86"/>
      <c r="BH1638" s="3"/>
    </row>
    <row r="1639" spans="1:60" x14ac:dyDescent="0.25">
      <c r="A1639" s="3"/>
      <c r="B1639" s="81" t="s">
        <v>2461</v>
      </c>
      <c r="C1639" s="81" t="s">
        <v>6397</v>
      </c>
      <c r="D1639" s="81" t="s">
        <v>933</v>
      </c>
      <c r="E1639" s="82" t="s">
        <v>1253</v>
      </c>
      <c r="F1639" s="82" t="s">
        <v>1104</v>
      </c>
      <c r="G1639" s="83" t="s">
        <v>1120</v>
      </c>
      <c r="H1639" s="84" t="s">
        <v>1151</v>
      </c>
      <c r="I1639" s="85" t="s">
        <v>3480</v>
      </c>
      <c r="J1639" s="85" t="s">
        <v>6398</v>
      </c>
      <c r="K1639" s="3"/>
      <c r="L1639" s="86">
        <v>44029</v>
      </c>
      <c r="M1639" s="87">
        <v>774.504099999554</v>
      </c>
      <c r="N1639" s="88">
        <v>774.504099999554</v>
      </c>
      <c r="O1639" s="88">
        <v>1271.57530000061</v>
      </c>
      <c r="P1639" s="89">
        <f t="shared" si="25"/>
        <v>0.60909023633848691</v>
      </c>
      <c r="Q1639" s="86">
        <v>43843</v>
      </c>
      <c r="R1639" s="90">
        <v>981112.35199999996</v>
      </c>
      <c r="S1639" s="90">
        <v>868954.26629785204</v>
      </c>
      <c r="T1639" s="3"/>
      <c r="U1639" s="91">
        <v>1.13761916909425E-2</v>
      </c>
      <c r="V1639" s="92">
        <v>2.3103937792257101</v>
      </c>
      <c r="W1639" s="91">
        <v>6.2300184163177601E-3</v>
      </c>
      <c r="X1639" s="92">
        <v>0.63151145750452997</v>
      </c>
      <c r="Y1639" s="91">
        <v>-0.379681517602876</v>
      </c>
      <c r="Z1639" s="92">
        <v>-19.817995851452</v>
      </c>
      <c r="AA1639" s="91">
        <v>-0.21878865374484999</v>
      </c>
      <c r="AB1639" s="92">
        <v>-0.98083701368887</v>
      </c>
      <c r="AC1639" s="91">
        <v>0.13672323100589001</v>
      </c>
      <c r="AD1639" s="92">
        <v>39.020519052981399</v>
      </c>
      <c r="AE1639" s="91">
        <v>8.3581235914607505E-2</v>
      </c>
      <c r="AF1639" s="93">
        <v>29.1975332861475</v>
      </c>
      <c r="AG1639" s="91">
        <v>3.2865485751244698E-2</v>
      </c>
      <c r="AH1639" s="92">
        <v>2.3803186229997699</v>
      </c>
      <c r="AI1639" s="91">
        <v>-0.36889562534168402</v>
      </c>
      <c r="AJ1639" s="92">
        <v>-22.406186854263101</v>
      </c>
      <c r="AK1639" s="91">
        <v>-0.21814647688268499</v>
      </c>
      <c r="AL1639" s="91">
        <v>-2.4607460313745801E-2</v>
      </c>
      <c r="AM1639" s="92">
        <v>-2.2400697745906699</v>
      </c>
      <c r="AN1639" s="3"/>
      <c r="AO1639" s="94">
        <v>0.12265517462219599</v>
      </c>
      <c r="AP1639" s="94">
        <v>-0.16213607838115399</v>
      </c>
      <c r="AQ1639" s="94">
        <v>9.8227451220736797E-2</v>
      </c>
      <c r="AR1639" s="94">
        <v>-0.40311942524916999</v>
      </c>
      <c r="AS1639" s="95">
        <v>9</v>
      </c>
      <c r="AT1639" s="95">
        <v>3</v>
      </c>
      <c r="AU1639" s="95">
        <v>7</v>
      </c>
      <c r="AV1639" s="96">
        <v>5</v>
      </c>
      <c r="AW1639" s="3"/>
      <c r="AX1639" s="97">
        <v>0.50254632987838699</v>
      </c>
      <c r="AY1639" s="98">
        <v>-0.30867522768585298</v>
      </c>
      <c r="AZ1639" s="98">
        <v>0.13472152086592401</v>
      </c>
      <c r="BA1639" s="98">
        <v>-0.40525340583144498</v>
      </c>
      <c r="BB1639" s="89">
        <v>5.0711839818686703E-2</v>
      </c>
      <c r="BC1639" s="99">
        <v>-56.030240599997299</v>
      </c>
      <c r="BD1639" s="86">
        <v>43843</v>
      </c>
      <c r="BE1639" s="86">
        <v>43964</v>
      </c>
      <c r="BF1639" s="95"/>
      <c r="BG1639" s="86"/>
      <c r="BH1639" s="3"/>
    </row>
    <row r="1640" spans="1:60" x14ac:dyDescent="0.25">
      <c r="A1640" s="3"/>
      <c r="B1640" s="81" t="s">
        <v>2462</v>
      </c>
      <c r="C1640" s="81" t="s">
        <v>6399</v>
      </c>
      <c r="D1640" s="81" t="s">
        <v>933</v>
      </c>
      <c r="E1640" s="82" t="s">
        <v>1254</v>
      </c>
      <c r="F1640" s="82" t="s">
        <v>1104</v>
      </c>
      <c r="G1640" s="83" t="s">
        <v>1120</v>
      </c>
      <c r="H1640" s="84" t="s">
        <v>1151</v>
      </c>
      <c r="I1640" s="85" t="s">
        <v>3480</v>
      </c>
      <c r="J1640" s="85" t="s">
        <v>6400</v>
      </c>
      <c r="K1640" s="3"/>
      <c r="L1640" s="86">
        <v>44029</v>
      </c>
      <c r="M1640" s="87">
        <v>1134.8746000006799</v>
      </c>
      <c r="N1640" s="88">
        <v>1134.8746000006799</v>
      </c>
      <c r="O1640" s="88">
        <v>1858.4996000006799</v>
      </c>
      <c r="P1640" s="89">
        <f t="shared" si="25"/>
        <v>0.61064021751754194</v>
      </c>
      <c r="Q1640" s="86">
        <v>43843</v>
      </c>
      <c r="R1640" s="90">
        <v>268905.27600000001</v>
      </c>
      <c r="S1640" s="90">
        <v>1435311.1342031299</v>
      </c>
      <c r="T1640" s="3"/>
      <c r="U1640" s="91">
        <v>1.13899548523477E-2</v>
      </c>
      <c r="V1640" s="92">
        <v>2.3117700953662301</v>
      </c>
      <c r="W1640" s="91">
        <v>6.6424454453226601E-3</v>
      </c>
      <c r="X1640" s="92">
        <v>0.67275416040502001</v>
      </c>
      <c r="Y1640" s="91">
        <v>-0.37813696756260501</v>
      </c>
      <c r="Z1640" s="92">
        <v>-19.663540847424901</v>
      </c>
      <c r="AA1640" s="91">
        <v>-0.21486796217330301</v>
      </c>
      <c r="AB1640" s="92">
        <v>-0.58876785653410502</v>
      </c>
      <c r="AC1640" s="91">
        <v>0.14760010807920501</v>
      </c>
      <c r="AD1640" s="92">
        <v>40.108206760312903</v>
      </c>
      <c r="AE1640" s="91">
        <v>0.13232121566034</v>
      </c>
      <c r="AF1640" s="93">
        <v>34.071531260735398</v>
      </c>
      <c r="AG1640" s="91">
        <v>3.3105260390584597E-2</v>
      </c>
      <c r="AH1640" s="92">
        <v>2.40429608693375</v>
      </c>
      <c r="AI1640" s="91">
        <v>-0.36717730784963398</v>
      </c>
      <c r="AJ1640" s="92">
        <v>-22.2343551050581</v>
      </c>
      <c r="AK1640" s="91">
        <v>0.13487460000033</v>
      </c>
      <c r="AL1640" s="91">
        <v>3.8545909674212502E-2</v>
      </c>
      <c r="AM1640" s="92">
        <v>31.4191008698836</v>
      </c>
      <c r="AN1640" s="3"/>
      <c r="AO1640" s="94">
        <v>0.12267051544768</v>
      </c>
      <c r="AP1640" s="94">
        <v>-0.16212458211171901</v>
      </c>
      <c r="AQ1640" s="94">
        <v>9.8677835856506094E-2</v>
      </c>
      <c r="AR1640" s="94">
        <v>-0.40286661305057397</v>
      </c>
      <c r="AS1640" s="95">
        <v>9</v>
      </c>
      <c r="AT1640" s="95">
        <v>3</v>
      </c>
      <c r="AU1640" s="95">
        <v>7</v>
      </c>
      <c r="AV1640" s="96">
        <v>5</v>
      </c>
      <c r="AW1640" s="3"/>
      <c r="AX1640" s="97">
        <v>0.50254107587621499</v>
      </c>
      <c r="AY1640" s="98">
        <v>-0.300577167021856</v>
      </c>
      <c r="AZ1640" s="98">
        <v>0.146547964705633</v>
      </c>
      <c r="BA1640" s="98">
        <v>-0.39475216577602601</v>
      </c>
      <c r="BB1640" s="89">
        <v>5.07124300111172E-2</v>
      </c>
      <c r="BC1640" s="99">
        <v>-55.9574723610422</v>
      </c>
      <c r="BD1640" s="86">
        <v>43843</v>
      </c>
      <c r="BE1640" s="86">
        <v>43964</v>
      </c>
      <c r="BF1640" s="95"/>
      <c r="BG1640" s="86"/>
      <c r="BH1640" s="3"/>
    </row>
    <row r="1641" spans="1:60" x14ac:dyDescent="0.25">
      <c r="A1641" s="3"/>
      <c r="B1641" s="81" t="s">
        <v>2463</v>
      </c>
      <c r="C1641" s="81" t="s">
        <v>6401</v>
      </c>
      <c r="D1641" s="81" t="s">
        <v>933</v>
      </c>
      <c r="E1641" s="82" t="s">
        <v>1255</v>
      </c>
      <c r="F1641" s="82" t="s">
        <v>1104</v>
      </c>
      <c r="G1641" s="83" t="s">
        <v>1120</v>
      </c>
      <c r="H1641" s="84" t="s">
        <v>1151</v>
      </c>
      <c r="I1641" s="85" t="s">
        <v>3480</v>
      </c>
      <c r="J1641" s="85" t="s">
        <v>6402</v>
      </c>
      <c r="K1641" s="3"/>
      <c r="L1641" s="86">
        <v>44029</v>
      </c>
      <c r="M1641" s="87">
        <v>1079.07489999942</v>
      </c>
      <c r="N1641" s="88">
        <v>1079.07489999942</v>
      </c>
      <c r="O1641" s="88">
        <v>1759.86050000042</v>
      </c>
      <c r="P1641" s="89">
        <f t="shared" si="25"/>
        <v>0.6131593384811822</v>
      </c>
      <c r="Q1641" s="86">
        <v>43843</v>
      </c>
      <c r="R1641" s="90">
        <v>3018570.05</v>
      </c>
      <c r="S1641" s="90">
        <v>5922528.9811171899</v>
      </c>
      <c r="T1641" s="3"/>
      <c r="U1641" s="91">
        <v>1.14123256826133E-2</v>
      </c>
      <c r="V1641" s="92">
        <v>2.31400717839279</v>
      </c>
      <c r="W1641" s="91">
        <v>7.3109455715894001E-3</v>
      </c>
      <c r="X1641" s="92">
        <v>0.73960417303169401</v>
      </c>
      <c r="Y1641" s="91">
        <v>-0.37562684680684499</v>
      </c>
      <c r="Z1641" s="92">
        <v>-19.412528771848901</v>
      </c>
      <c r="AA1641" s="91">
        <v>-0.208473237653379</v>
      </c>
      <c r="AB1641" s="92">
        <v>5.0704595458228099E-2</v>
      </c>
      <c r="AC1641" s="91">
        <v>0.16635701082675999</v>
      </c>
      <c r="AD1641" s="92">
        <v>41.983897035068402</v>
      </c>
      <c r="AE1641" s="91">
        <v>0.160187307248707</v>
      </c>
      <c r="AF1641" s="93">
        <v>36.858140419586597</v>
      </c>
      <c r="AG1641" s="91">
        <v>3.3493793098387001E-2</v>
      </c>
      <c r="AH1641" s="92">
        <v>2.44314935771399</v>
      </c>
      <c r="AI1641" s="91">
        <v>-0.36438375126628703</v>
      </c>
      <c r="AJ1641" s="92">
        <v>-21.954999446723399</v>
      </c>
      <c r="AK1641" s="91">
        <v>7.9074899998886394E-2</v>
      </c>
      <c r="AL1641" s="91">
        <v>2.3461106375180001E-2</v>
      </c>
      <c r="AM1641" s="92">
        <v>25.592742788110598</v>
      </c>
      <c r="AN1641" s="3"/>
      <c r="AO1641" s="94">
        <v>0.12269535748419</v>
      </c>
      <c r="AP1641" s="94">
        <v>-0.162106027744012</v>
      </c>
      <c r="AQ1641" s="94">
        <v>9.9407737228903004E-2</v>
      </c>
      <c r="AR1641" s="94">
        <v>-0.40245666629285598</v>
      </c>
      <c r="AS1641" s="95">
        <v>9</v>
      </c>
      <c r="AT1641" s="95">
        <v>3</v>
      </c>
      <c r="AU1641" s="95">
        <v>7</v>
      </c>
      <c r="AV1641" s="96">
        <v>5</v>
      </c>
      <c r="AW1641" s="3"/>
      <c r="AX1641" s="97">
        <v>0.50253255002666297</v>
      </c>
      <c r="AY1641" s="98">
        <v>-0.28737302004492399</v>
      </c>
      <c r="AZ1641" s="98">
        <v>0.16583046438927301</v>
      </c>
      <c r="BA1641" s="98">
        <v>-0.37761323794848101</v>
      </c>
      <c r="BB1641" s="89">
        <v>5.0713386461357E-2</v>
      </c>
      <c r="BC1641" s="99">
        <v>-55.839352039562101</v>
      </c>
      <c r="BD1641" s="86">
        <v>43843</v>
      </c>
      <c r="BE1641" s="86">
        <v>43964</v>
      </c>
      <c r="BF1641" s="95"/>
      <c r="BG1641" s="86"/>
      <c r="BH1641" s="3"/>
    </row>
    <row r="1642" spans="1:60" x14ac:dyDescent="0.25">
      <c r="A1642" s="3"/>
      <c r="B1642" s="81" t="s">
        <v>2464</v>
      </c>
      <c r="C1642" s="81" t="s">
        <v>6403</v>
      </c>
      <c r="D1642" s="81" t="s">
        <v>933</v>
      </c>
      <c r="E1642" s="82" t="s">
        <v>1191</v>
      </c>
      <c r="F1642" s="82" t="s">
        <v>1104</v>
      </c>
      <c r="G1642" s="83" t="s">
        <v>1120</v>
      </c>
      <c r="H1642" s="84" t="s">
        <v>1151</v>
      </c>
      <c r="I1642" s="85" t="s">
        <v>3480</v>
      </c>
      <c r="J1642" s="85" t="s">
        <v>6404</v>
      </c>
      <c r="K1642" s="3"/>
      <c r="L1642" s="86">
        <v>44029</v>
      </c>
      <c r="M1642" s="87">
        <v>1174.1133999992201</v>
      </c>
      <c r="N1642" s="88">
        <v>1174.1133999992201</v>
      </c>
      <c r="O1642" s="88">
        <v>1903.3142000008399</v>
      </c>
      <c r="P1642" s="89">
        <f t="shared" si="25"/>
        <v>0.61687839033550107</v>
      </c>
      <c r="Q1642" s="86">
        <v>43843</v>
      </c>
      <c r="R1642" s="90">
        <v>3985664.8470000001</v>
      </c>
      <c r="S1642" s="90">
        <v>4706026.7879999997</v>
      </c>
      <c r="T1642" s="3"/>
      <c r="U1642" s="91">
        <v>1.14452846300992E-2</v>
      </c>
      <c r="V1642" s="92">
        <v>2.3173030731413702</v>
      </c>
      <c r="W1642" s="91">
        <v>8.2941791151824908E-3</v>
      </c>
      <c r="X1642" s="92">
        <v>0.83792752739100296</v>
      </c>
      <c r="Y1642" s="91">
        <v>-0.37192148214846399</v>
      </c>
      <c r="Z1642" s="92">
        <v>-19.041992306010801</v>
      </c>
      <c r="AA1642" s="91">
        <v>-0.19898667273984799</v>
      </c>
      <c r="AB1642" s="92">
        <v>0.99936108681140501</v>
      </c>
      <c r="AC1642" s="91">
        <v>0.19446505392814301</v>
      </c>
      <c r="AD1642" s="92">
        <v>44.794701345206697</v>
      </c>
      <c r="AE1642" s="91">
        <v>0.202372028357931</v>
      </c>
      <c r="AF1642" s="93">
        <v>41.076612530509003</v>
      </c>
      <c r="AG1642" s="91">
        <v>3.4065467283653603E-2</v>
      </c>
      <c r="AH1642" s="92">
        <v>2.5003167762406502</v>
      </c>
      <c r="AI1642" s="91">
        <v>-0.36025819534203002</v>
      </c>
      <c r="AJ1642" s="92">
        <v>-21.542443854297701</v>
      </c>
      <c r="AK1642" s="91">
        <v>0.17411339999846001</v>
      </c>
      <c r="AL1642" s="91">
        <v>4.74795750560588E-2</v>
      </c>
      <c r="AM1642" s="92">
        <v>29.5841490124876</v>
      </c>
      <c r="AN1642" s="3"/>
      <c r="AO1642" s="94">
        <v>0.122731894527533</v>
      </c>
      <c r="AP1642" s="94">
        <v>-0.16207881136680999</v>
      </c>
      <c r="AQ1642" s="94">
        <v>0.10048050796293</v>
      </c>
      <c r="AR1642" s="94">
        <v>-0.40185414777835798</v>
      </c>
      <c r="AS1642" s="95">
        <v>9</v>
      </c>
      <c r="AT1642" s="95">
        <v>3</v>
      </c>
      <c r="AU1642" s="95">
        <v>7</v>
      </c>
      <c r="AV1642" s="96">
        <v>5</v>
      </c>
      <c r="AW1642" s="3"/>
      <c r="AX1642" s="97">
        <v>0.50252040813735199</v>
      </c>
      <c r="AY1642" s="98">
        <v>-0.267791531393414</v>
      </c>
      <c r="AZ1642" s="98">
        <v>0.194423953621254</v>
      </c>
      <c r="BA1642" s="98">
        <v>-0.35215974318361998</v>
      </c>
      <c r="BB1642" s="89">
        <v>5.0714828323543799E-2</v>
      </c>
      <c r="BC1642" s="99">
        <v>-55.665307388582697</v>
      </c>
      <c r="BD1642" s="86">
        <v>43843</v>
      </c>
      <c r="BE1642" s="86">
        <v>43964</v>
      </c>
      <c r="BF1642" s="95"/>
      <c r="BG1642" s="86"/>
      <c r="BH1642" s="3"/>
    </row>
    <row r="1643" spans="1:60" x14ac:dyDescent="0.25">
      <c r="A1643" s="3"/>
      <c r="B1643" s="81" t="s">
        <v>2465</v>
      </c>
      <c r="C1643" s="81" t="s">
        <v>6405</v>
      </c>
      <c r="D1643" s="81" t="s">
        <v>934</v>
      </c>
      <c r="E1643" s="82" t="s">
        <v>1240</v>
      </c>
      <c r="F1643" s="82" t="s">
        <v>1104</v>
      </c>
      <c r="G1643" s="83" t="s">
        <v>1125</v>
      </c>
      <c r="H1643" s="84" t="s">
        <v>1145</v>
      </c>
      <c r="I1643" s="85" t="s">
        <v>3651</v>
      </c>
      <c r="J1643" s="85" t="s">
        <v>6406</v>
      </c>
      <c r="K1643" s="3"/>
      <c r="L1643" s="86">
        <v>44029</v>
      </c>
      <c r="M1643" s="87">
        <v>993061.51875019097</v>
      </c>
      <c r="N1643" s="88">
        <v>993061.51875019097</v>
      </c>
      <c r="O1643" s="88">
        <v>1091555.9665184</v>
      </c>
      <c r="P1643" s="89">
        <f t="shared" si="25"/>
        <v>0.90976692832126194</v>
      </c>
      <c r="Q1643" s="86">
        <v>43910</v>
      </c>
      <c r="R1643" s="90">
        <v>26517365.445374999</v>
      </c>
      <c r="S1643" s="90">
        <v>21865157.894749999</v>
      </c>
      <c r="T1643" s="3"/>
      <c r="U1643" s="91">
        <v>-4.6922430828999501E-4</v>
      </c>
      <c r="V1643" s="92">
        <v>1.1258521793024601</v>
      </c>
      <c r="W1643" s="91">
        <v>1.0800187352288E-2</v>
      </c>
      <c r="X1643" s="92">
        <v>1.08852835110156</v>
      </c>
      <c r="Y1643" s="91">
        <v>2.2853976604892499E-2</v>
      </c>
      <c r="Z1643" s="92">
        <v>20.435553569317602</v>
      </c>
      <c r="AA1643" s="91">
        <v>0.17482286907761599</v>
      </c>
      <c r="AB1643" s="92">
        <v>38.380315268586898</v>
      </c>
      <c r="AC1643" s="91"/>
      <c r="AD1643" s="92"/>
      <c r="AE1643" s="91"/>
      <c r="AF1643" s="93"/>
      <c r="AG1643" s="91">
        <v>-3.5343406350875697E-2</v>
      </c>
      <c r="AH1643" s="92">
        <v>-4.4405705872122798</v>
      </c>
      <c r="AI1643" s="91">
        <v>6.3129227502940893E-2</v>
      </c>
      <c r="AJ1643" s="92">
        <v>20.796298430213898</v>
      </c>
      <c r="AK1643" s="91">
        <v>0.27856179151247501</v>
      </c>
      <c r="AL1643" s="91">
        <v>0.12830030482291499</v>
      </c>
      <c r="AM1643" s="92">
        <v>54.340941697067997</v>
      </c>
      <c r="AN1643" s="3"/>
      <c r="AO1643" s="94">
        <v>3.6608586944566902E-2</v>
      </c>
      <c r="AP1643" s="94">
        <v>-2.35544298211607E-2</v>
      </c>
      <c r="AQ1643" s="94">
        <v>0.14210253377139501</v>
      </c>
      <c r="AR1643" s="94">
        <v>-9.9577930218365501E-2</v>
      </c>
      <c r="AS1643" s="95">
        <v>8</v>
      </c>
      <c r="AT1643" s="95">
        <v>4</v>
      </c>
      <c r="AU1643" s="95">
        <v>7</v>
      </c>
      <c r="AV1643" s="96">
        <v>5</v>
      </c>
      <c r="AW1643" s="3"/>
      <c r="AX1643" s="97">
        <v>0.13605468898138501</v>
      </c>
      <c r="AY1643" s="98">
        <v>1.1383417604156401</v>
      </c>
      <c r="AZ1643" s="98">
        <v>1.11255020579483</v>
      </c>
      <c r="BA1643" s="98">
        <v>1.7923296005610601</v>
      </c>
      <c r="BB1643" s="89">
        <v>1.4080768267376699E-2</v>
      </c>
      <c r="BC1643" s="99">
        <v>-11.6289452957135</v>
      </c>
      <c r="BD1643" s="86">
        <v>43910</v>
      </c>
      <c r="BE1643" s="86">
        <v>43990</v>
      </c>
      <c r="BF1643" s="95"/>
      <c r="BG1643" s="86"/>
      <c r="BH1643" s="3"/>
    </row>
    <row r="1644" spans="1:60" x14ac:dyDescent="0.25">
      <c r="A1644" s="3"/>
      <c r="B1644" s="81" t="s">
        <v>2466</v>
      </c>
      <c r="C1644" s="81" t="s">
        <v>6407</v>
      </c>
      <c r="D1644" s="81" t="s">
        <v>934</v>
      </c>
      <c r="E1644" s="82" t="s">
        <v>1241</v>
      </c>
      <c r="F1644" s="82" t="s">
        <v>1104</v>
      </c>
      <c r="G1644" s="83" t="s">
        <v>1125</v>
      </c>
      <c r="H1644" s="84" t="s">
        <v>1145</v>
      </c>
      <c r="I1644" s="85" t="s">
        <v>3651</v>
      </c>
      <c r="J1644" s="85" t="s">
        <v>6408</v>
      </c>
      <c r="K1644" s="3"/>
      <c r="L1644" s="86">
        <v>44029</v>
      </c>
      <c r="M1644" s="87">
        <v>993292.96500015305</v>
      </c>
      <c r="N1644" s="88">
        <v>993292.96500015305</v>
      </c>
      <c r="O1644" s="88">
        <v>1092325.29781342</v>
      </c>
      <c r="P1644" s="89">
        <f t="shared" si="25"/>
        <v>0.90933805798372835</v>
      </c>
      <c r="Q1644" s="86">
        <v>43910</v>
      </c>
      <c r="R1644" s="90">
        <v>24341141.545875002</v>
      </c>
      <c r="S1644" s="90">
        <v>18122791.615843799</v>
      </c>
      <c r="T1644" s="3"/>
      <c r="U1644" s="91">
        <v>-4.6890742123650901E-4</v>
      </c>
      <c r="V1644" s="92">
        <v>1.1258838680078</v>
      </c>
      <c r="W1644" s="91">
        <v>1.08102005706314E-2</v>
      </c>
      <c r="X1644" s="92">
        <v>1.0895296729359001</v>
      </c>
      <c r="Y1644" s="91">
        <v>2.24770376134984E-2</v>
      </c>
      <c r="Z1644" s="92">
        <v>20.397859670192702</v>
      </c>
      <c r="AA1644" s="91">
        <v>0.17474454260809599</v>
      </c>
      <c r="AB1644" s="92">
        <v>38.372482621634802</v>
      </c>
      <c r="AC1644" s="91"/>
      <c r="AD1644" s="92"/>
      <c r="AE1644" s="91"/>
      <c r="AF1644" s="93"/>
      <c r="AG1644" s="91">
        <v>-3.53380547112465E-2</v>
      </c>
      <c r="AH1644" s="92">
        <v>-4.44003542324936</v>
      </c>
      <c r="AI1644" s="91">
        <v>6.2767193909167004E-2</v>
      </c>
      <c r="AJ1644" s="92">
        <v>20.7600950708147</v>
      </c>
      <c r="AK1644" s="91">
        <v>0.27885157355020102</v>
      </c>
      <c r="AL1644" s="91">
        <v>0.12842591724445801</v>
      </c>
      <c r="AM1644" s="92">
        <v>54.3699199008406</v>
      </c>
      <c r="AN1644" s="3"/>
      <c r="AO1644" s="94">
        <v>3.6610300276152002E-2</v>
      </c>
      <c r="AP1644" s="94">
        <v>-2.3549672133413E-2</v>
      </c>
      <c r="AQ1644" s="94">
        <v>0.14215873834109499</v>
      </c>
      <c r="AR1644" s="94">
        <v>-9.9531955494021496E-2</v>
      </c>
      <c r="AS1644" s="95">
        <v>8</v>
      </c>
      <c r="AT1644" s="95">
        <v>4</v>
      </c>
      <c r="AU1644" s="95">
        <v>7</v>
      </c>
      <c r="AV1644" s="96">
        <v>5</v>
      </c>
      <c r="AW1644" s="3"/>
      <c r="AX1644" s="97">
        <v>0.13606260520668001</v>
      </c>
      <c r="AY1644" s="98">
        <v>1.1377555548551801</v>
      </c>
      <c r="AZ1644" s="98">
        <v>1.11230939949746</v>
      </c>
      <c r="BA1644" s="98">
        <v>1.7913230178564801</v>
      </c>
      <c r="BB1644" s="89">
        <v>1.40815831894179E-2</v>
      </c>
      <c r="BC1644" s="99">
        <v>-11.672431170722099</v>
      </c>
      <c r="BD1644" s="86">
        <v>43910</v>
      </c>
      <c r="BE1644" s="86">
        <v>43990</v>
      </c>
      <c r="BF1644" s="95"/>
      <c r="BG1644" s="86"/>
      <c r="BH1644" s="3"/>
    </row>
    <row r="1645" spans="1:60" x14ac:dyDescent="0.25">
      <c r="A1645" s="3"/>
      <c r="B1645" s="81" t="s">
        <v>2467</v>
      </c>
      <c r="C1645" s="81" t="s">
        <v>6409</v>
      </c>
      <c r="D1645" s="81" t="s">
        <v>934</v>
      </c>
      <c r="E1645" s="82" t="s">
        <v>1242</v>
      </c>
      <c r="F1645" s="82" t="s">
        <v>1104</v>
      </c>
      <c r="G1645" s="83" t="s">
        <v>1125</v>
      </c>
      <c r="H1645" s="84" t="s">
        <v>1145</v>
      </c>
      <c r="I1645" s="85" t="s">
        <v>3651</v>
      </c>
      <c r="J1645" s="85" t="s">
        <v>6410</v>
      </c>
      <c r="K1645" s="3"/>
      <c r="L1645" s="86">
        <v>44029</v>
      </c>
      <c r="M1645" s="87">
        <v>993847.837499619</v>
      </c>
      <c r="N1645" s="88">
        <v>993847.837499619</v>
      </c>
      <c r="O1645" s="88">
        <v>1092714.8667011301</v>
      </c>
      <c r="P1645" s="89">
        <f t="shared" si="25"/>
        <v>0.90952165819800057</v>
      </c>
      <c r="Q1645" s="86">
        <v>43910</v>
      </c>
      <c r="R1645" s="90">
        <v>13239014.693624999</v>
      </c>
      <c r="S1645" s="90">
        <v>11489515.146093801</v>
      </c>
      <c r="T1645" s="3"/>
      <c r="U1645" s="91">
        <v>-4.6859101803420301E-4</v>
      </c>
      <c r="V1645" s="92">
        <v>1.1259155083280299</v>
      </c>
      <c r="W1645" s="91">
        <v>1.08199564856477E-2</v>
      </c>
      <c r="X1645" s="92">
        <v>1.0905052644375199</v>
      </c>
      <c r="Y1645" s="91">
        <v>2.2736625283869199E-2</v>
      </c>
      <c r="Z1645" s="92">
        <v>20.423818437237099</v>
      </c>
      <c r="AA1645" s="91">
        <v>0.17522058336005999</v>
      </c>
      <c r="AB1645" s="92">
        <v>38.420086696802201</v>
      </c>
      <c r="AC1645" s="91"/>
      <c r="AD1645" s="92"/>
      <c r="AE1645" s="91"/>
      <c r="AF1645" s="93"/>
      <c r="AG1645" s="91">
        <v>-3.5332864679730798E-2</v>
      </c>
      <c r="AH1645" s="92">
        <v>-4.4395164200977897</v>
      </c>
      <c r="AI1645" s="91">
        <v>6.3052168256035698E-2</v>
      </c>
      <c r="AJ1645" s="92">
        <v>20.788592505501601</v>
      </c>
      <c r="AK1645" s="91">
        <v>0.27955754575494202</v>
      </c>
      <c r="AL1645" s="91">
        <v>0.12873187587683799</v>
      </c>
      <c r="AM1645" s="92">
        <v>54.440517121343902</v>
      </c>
      <c r="AN1645" s="3"/>
      <c r="AO1645" s="94">
        <v>3.6611114703191602E-2</v>
      </c>
      <c r="AP1645" s="94">
        <v>-2.3547217735540499E-2</v>
      </c>
      <c r="AQ1645" s="94">
        <v>0.14218699548117</v>
      </c>
      <c r="AR1645" s="94">
        <v>-9.9509386618592502E-2</v>
      </c>
      <c r="AS1645" s="95">
        <v>8</v>
      </c>
      <c r="AT1645" s="95">
        <v>4</v>
      </c>
      <c r="AU1645" s="95">
        <v>7</v>
      </c>
      <c r="AV1645" s="96">
        <v>5</v>
      </c>
      <c r="AW1645" s="3"/>
      <c r="AX1645" s="97">
        <v>0.13605865537334499</v>
      </c>
      <c r="AY1645" s="98">
        <v>1.14103916634485</v>
      </c>
      <c r="AZ1645" s="98">
        <v>1.11380756917424</v>
      </c>
      <c r="BA1645" s="98">
        <v>1.79674788987722</v>
      </c>
      <c r="BB1645" s="89">
        <v>1.4081196299193801E-2</v>
      </c>
      <c r="BC1645" s="99">
        <v>-11.656365919014201</v>
      </c>
      <c r="BD1645" s="86">
        <v>43910</v>
      </c>
      <c r="BE1645" s="86">
        <v>43990</v>
      </c>
      <c r="BF1645" s="95"/>
      <c r="BG1645" s="86"/>
      <c r="BH1645" s="3"/>
    </row>
    <row r="1646" spans="1:60" x14ac:dyDescent="0.25">
      <c r="A1646" s="3"/>
      <c r="B1646" s="81" t="s">
        <v>2468</v>
      </c>
      <c r="C1646" s="81" t="s">
        <v>6411</v>
      </c>
      <c r="D1646" s="81" t="s">
        <v>934</v>
      </c>
      <c r="E1646" s="82" t="s">
        <v>1243</v>
      </c>
      <c r="F1646" s="82" t="s">
        <v>1104</v>
      </c>
      <c r="G1646" s="83" t="s">
        <v>1125</v>
      </c>
      <c r="H1646" s="84" t="s">
        <v>1145</v>
      </c>
      <c r="I1646" s="85" t="s">
        <v>3651</v>
      </c>
      <c r="J1646" s="85" t="s">
        <v>6412</v>
      </c>
      <c r="K1646" s="3"/>
      <c r="L1646" s="86">
        <v>44029</v>
      </c>
      <c r="M1646" s="87">
        <v>999031.87125015305</v>
      </c>
      <c r="N1646" s="88">
        <v>999031.87125015305</v>
      </c>
      <c r="O1646" s="88">
        <v>1097313.8450031299</v>
      </c>
      <c r="P1646" s="89">
        <f t="shared" si="25"/>
        <v>0.91043403471073814</v>
      </c>
      <c r="Q1646" s="86">
        <v>43910</v>
      </c>
      <c r="R1646" s="90">
        <v>20622853.48725</v>
      </c>
      <c r="S1646" s="90">
        <v>13976605.8579531</v>
      </c>
      <c r="T1646" s="3"/>
      <c r="U1646" s="91">
        <v>-4.67572096567892E-4</v>
      </c>
      <c r="V1646" s="92">
        <v>1.1260174004746699</v>
      </c>
      <c r="W1646" s="91">
        <v>1.09613729182456E-2</v>
      </c>
      <c r="X1646" s="92">
        <v>1.10464690769732</v>
      </c>
      <c r="Y1646" s="91">
        <v>2.43971510062693E-2</v>
      </c>
      <c r="Z1646" s="92">
        <v>20.589871009462499</v>
      </c>
      <c r="AA1646" s="91">
        <v>0.17926717816968399</v>
      </c>
      <c r="AB1646" s="92">
        <v>38.824746177764602</v>
      </c>
      <c r="AC1646" s="91"/>
      <c r="AD1646" s="92"/>
      <c r="AE1646" s="91"/>
      <c r="AF1646" s="93"/>
      <c r="AG1646" s="91">
        <v>-3.5271517861474401E-2</v>
      </c>
      <c r="AH1646" s="92">
        <v>-4.4333817382721499</v>
      </c>
      <c r="AI1646" s="91">
        <v>6.4956088690450997E-2</v>
      </c>
      <c r="AJ1646" s="92">
        <v>20.978984548943099</v>
      </c>
      <c r="AK1646" s="91">
        <v>0.28621918294986198</v>
      </c>
      <c r="AL1646" s="91">
        <v>0.1316147193902</v>
      </c>
      <c r="AM1646" s="92">
        <v>55.106680840835899</v>
      </c>
      <c r="AN1646" s="3"/>
      <c r="AO1646" s="94">
        <v>3.66213558136224E-2</v>
      </c>
      <c r="AP1646" s="94">
        <v>-2.3518314686953101E-2</v>
      </c>
      <c r="AQ1646" s="94">
        <v>0.14252509063779101</v>
      </c>
      <c r="AR1646" s="94">
        <v>-9.9233719750336596E-2</v>
      </c>
      <c r="AS1646" s="95">
        <v>8</v>
      </c>
      <c r="AT1646" s="95">
        <v>4</v>
      </c>
      <c r="AU1646" s="95">
        <v>7</v>
      </c>
      <c r="AV1646" s="96">
        <v>5</v>
      </c>
      <c r="AW1646" s="3"/>
      <c r="AX1646" s="97">
        <v>0.13604574453391299</v>
      </c>
      <c r="AY1646" s="98">
        <v>1.1688084478792</v>
      </c>
      <c r="AZ1646" s="98">
        <v>1.1264711400162899</v>
      </c>
      <c r="BA1646" s="98">
        <v>1.84272456655344</v>
      </c>
      <c r="BB1646" s="89">
        <v>1.4080045083756E-2</v>
      </c>
      <c r="BC1646" s="99">
        <v>-11.5868617207016</v>
      </c>
      <c r="BD1646" s="86">
        <v>43910</v>
      </c>
      <c r="BE1646" s="86">
        <v>43990</v>
      </c>
      <c r="BF1646" s="95"/>
      <c r="BG1646" s="86"/>
      <c r="BH1646" s="3"/>
    </row>
    <row r="1647" spans="1:60" x14ac:dyDescent="0.25">
      <c r="A1647" s="3"/>
      <c r="B1647" s="81" t="s">
        <v>2469</v>
      </c>
      <c r="C1647" s="81" t="s">
        <v>6413</v>
      </c>
      <c r="D1647" s="81" t="s">
        <v>934</v>
      </c>
      <c r="E1647" s="82" t="s">
        <v>1244</v>
      </c>
      <c r="F1647" s="82" t="s">
        <v>1104</v>
      </c>
      <c r="G1647" s="83" t="s">
        <v>1125</v>
      </c>
      <c r="H1647" s="84" t="s">
        <v>1145</v>
      </c>
      <c r="I1647" s="85" t="s">
        <v>3651</v>
      </c>
      <c r="J1647" s="85" t="s">
        <v>6414</v>
      </c>
      <c r="K1647" s="3"/>
      <c r="L1647" s="86">
        <v>44029</v>
      </c>
      <c r="M1647" s="87">
        <v>1000514.8912496601</v>
      </c>
      <c r="N1647" s="88">
        <v>1000514.8912496601</v>
      </c>
      <c r="O1647" s="88">
        <v>1098589.64188576</v>
      </c>
      <c r="P1647" s="89">
        <f t="shared" si="25"/>
        <v>0.91072667454996947</v>
      </c>
      <c r="Q1647" s="86">
        <v>43910</v>
      </c>
      <c r="R1647" s="90">
        <v>141182709.87724999</v>
      </c>
      <c r="S1647" s="90">
        <v>84518560.981124997</v>
      </c>
      <c r="T1647" s="3"/>
      <c r="U1647" s="91">
        <v>-4.6497892344632403E-4</v>
      </c>
      <c r="V1647" s="92">
        <v>1.12627671778682</v>
      </c>
      <c r="W1647" s="91">
        <v>1.10402215195791E-2</v>
      </c>
      <c r="X1647" s="92">
        <v>1.1125317678306601</v>
      </c>
      <c r="Y1647" s="91">
        <v>2.4902627177652899E-2</v>
      </c>
      <c r="Z1647" s="92">
        <v>20.640418626600901</v>
      </c>
      <c r="AA1647" s="91">
        <v>0.18044285774347399</v>
      </c>
      <c r="AB1647" s="92">
        <v>38.942314135143498</v>
      </c>
      <c r="AC1647" s="91"/>
      <c r="AD1647" s="92"/>
      <c r="AE1647" s="91"/>
      <c r="AF1647" s="93"/>
      <c r="AG1647" s="91">
        <v>-3.5228881358307297E-2</v>
      </c>
      <c r="AH1647" s="92">
        <v>-4.4291180879590701</v>
      </c>
      <c r="AI1647" s="91">
        <v>6.5530840514838901E-2</v>
      </c>
      <c r="AJ1647" s="92">
        <v>21.036459731403699</v>
      </c>
      <c r="AK1647" s="91">
        <v>0.28812862614548101</v>
      </c>
      <c r="AL1647" s="91">
        <v>0.13243963515924401</v>
      </c>
      <c r="AM1647" s="92">
        <v>55.297625160368597</v>
      </c>
      <c r="AN1647" s="3"/>
      <c r="AO1647" s="94">
        <v>3.6624190101065303E-2</v>
      </c>
      <c r="AP1647" s="94">
        <v>-2.3510315873863898E-2</v>
      </c>
      <c r="AQ1647" s="94">
        <v>0.142618791042041</v>
      </c>
      <c r="AR1647" s="94">
        <v>-9.9157345420244403E-2</v>
      </c>
      <c r="AS1647" s="95">
        <v>8</v>
      </c>
      <c r="AT1647" s="95">
        <v>4</v>
      </c>
      <c r="AU1647" s="95">
        <v>7</v>
      </c>
      <c r="AV1647" s="96">
        <v>5</v>
      </c>
      <c r="AW1647" s="3"/>
      <c r="AX1647" s="97">
        <v>0.136042359415878</v>
      </c>
      <c r="AY1647" s="98">
        <v>1.1768310071238399</v>
      </c>
      <c r="AZ1647" s="98">
        <v>1.1301397046699999</v>
      </c>
      <c r="BA1647" s="98">
        <v>1.85603081251247</v>
      </c>
      <c r="BB1647" s="89">
        <v>1.4079748460808301E-2</v>
      </c>
      <c r="BC1647" s="99">
        <v>-11.5675131524913</v>
      </c>
      <c r="BD1647" s="86">
        <v>43910</v>
      </c>
      <c r="BE1647" s="86">
        <v>43990</v>
      </c>
      <c r="BF1647" s="95"/>
      <c r="BG1647" s="86"/>
      <c r="BH1647" s="3"/>
    </row>
    <row r="1648" spans="1:60" x14ac:dyDescent="0.25">
      <c r="A1648" s="3"/>
      <c r="B1648" s="81" t="s">
        <v>2470</v>
      </c>
      <c r="C1648" s="81" t="s">
        <v>6415</v>
      </c>
      <c r="D1648" s="81" t="s">
        <v>935</v>
      </c>
      <c r="E1648" s="82" t="s">
        <v>1162</v>
      </c>
      <c r="F1648" s="82" t="s">
        <v>1104</v>
      </c>
      <c r="G1648" s="83" t="s">
        <v>1125</v>
      </c>
      <c r="H1648" s="84" t="s">
        <v>1144</v>
      </c>
      <c r="I1648" s="85" t="s">
        <v>3480</v>
      </c>
      <c r="J1648" s="85" t="s">
        <v>6416</v>
      </c>
      <c r="K1648" s="3"/>
      <c r="L1648" s="86">
        <v>44029</v>
      </c>
      <c r="M1648" s="87">
        <v>1602.39269999973</v>
      </c>
      <c r="N1648" s="88">
        <v>1602.39269999973</v>
      </c>
      <c r="O1648" s="88">
        <v>1602.39269999973</v>
      </c>
      <c r="P1648" s="89">
        <f t="shared" si="25"/>
        <v>1</v>
      </c>
      <c r="Q1648" s="86">
        <v>44029</v>
      </c>
      <c r="R1648" s="90">
        <v>0</v>
      </c>
      <c r="S1648" s="90">
        <v>487.00511450386</v>
      </c>
      <c r="T1648" s="3"/>
      <c r="U1648" s="91">
        <v>0</v>
      </c>
      <c r="V1648" s="92">
        <v>1.17277461013146</v>
      </c>
      <c r="W1648" s="91">
        <v>0</v>
      </c>
      <c r="X1648" s="92">
        <v>8.5096158727537806E-3</v>
      </c>
      <c r="Y1648" s="91">
        <v>0</v>
      </c>
      <c r="Z1648" s="92">
        <v>18.1501559088356</v>
      </c>
      <c r="AA1648" s="91">
        <v>1.0578500878182201E-3</v>
      </c>
      <c r="AB1648" s="92">
        <v>21.003813369578001</v>
      </c>
      <c r="AC1648" s="91">
        <v>1.85208409038751E-2</v>
      </c>
      <c r="AD1648" s="92">
        <v>27.200280042772601</v>
      </c>
      <c r="AE1648" s="91">
        <v>3.4789465169524199E-2</v>
      </c>
      <c r="AF1648" s="93">
        <v>24.318356211646499</v>
      </c>
      <c r="AG1648" s="91">
        <v>0</v>
      </c>
      <c r="AH1648" s="92">
        <v>-0.90622995212470403</v>
      </c>
      <c r="AI1648" s="91">
        <v>0</v>
      </c>
      <c r="AJ1648" s="92">
        <v>14.483375679905301</v>
      </c>
      <c r="AK1648" s="91">
        <v>0.59521423593862</v>
      </c>
      <c r="AL1648" s="91">
        <v>2.94550732050993E-2</v>
      </c>
      <c r="AM1648" s="92">
        <v>-62.939244844834299</v>
      </c>
      <c r="AN1648" s="3"/>
      <c r="AO1648" s="94">
        <v>1.47319606185192E-4</v>
      </c>
      <c r="AP1648" s="94">
        <v>0</v>
      </c>
      <c r="AQ1648" s="94">
        <v>3.5553237103158603E-4</v>
      </c>
      <c r="AR1648" s="94">
        <v>0</v>
      </c>
      <c r="AS1648" s="95">
        <v>1</v>
      </c>
      <c r="AT1648" s="95">
        <v>0</v>
      </c>
      <c r="AU1648" s="95">
        <v>7</v>
      </c>
      <c r="AV1648" s="96">
        <v>5</v>
      </c>
      <c r="AW1648" s="3"/>
      <c r="AX1648" s="97">
        <v>2.9914173040111801E-4</v>
      </c>
      <c r="AY1648" s="98">
        <v>-68.581353851244799</v>
      </c>
      <c r="AZ1648" s="98">
        <v>0.55151450486846398</v>
      </c>
      <c r="BA1648" s="98">
        <v>-15.7198417609325</v>
      </c>
      <c r="BB1648" s="89">
        <v>3.0906244666262197E-5</v>
      </c>
      <c r="BC1648" s="99">
        <v>0</v>
      </c>
      <c r="BD1648" s="86">
        <v>43685</v>
      </c>
      <c r="BE1648" s="86"/>
      <c r="BF1648" s="95"/>
      <c r="BG1648" s="86"/>
      <c r="BH1648" s="3"/>
    </row>
    <row r="1649" spans="1:60" x14ac:dyDescent="0.25">
      <c r="A1649" s="3"/>
      <c r="B1649" s="81" t="s">
        <v>2471</v>
      </c>
      <c r="C1649" s="81" t="s">
        <v>6417</v>
      </c>
      <c r="D1649" s="81" t="s">
        <v>935</v>
      </c>
      <c r="E1649" s="82" t="s">
        <v>1186</v>
      </c>
      <c r="F1649" s="82" t="s">
        <v>1104</v>
      </c>
      <c r="G1649" s="83" t="s">
        <v>1125</v>
      </c>
      <c r="H1649" s="84" t="s">
        <v>1144</v>
      </c>
      <c r="I1649" s="85" t="s">
        <v>3480</v>
      </c>
      <c r="J1649" s="85" t="s">
        <v>6418</v>
      </c>
      <c r="K1649" s="3"/>
      <c r="L1649" s="86">
        <v>44029</v>
      </c>
      <c r="M1649" s="87">
        <v>1622.8245999999299</v>
      </c>
      <c r="N1649" s="88">
        <v>1622.8245999999299</v>
      </c>
      <c r="O1649" s="88">
        <v>1622.8245999999299</v>
      </c>
      <c r="P1649" s="89">
        <f t="shared" si="25"/>
        <v>1</v>
      </c>
      <c r="Q1649" s="86">
        <v>44029</v>
      </c>
      <c r="R1649" s="90">
        <v>3486.652</v>
      </c>
      <c r="S1649" s="90">
        <v>3475.8383282432601</v>
      </c>
      <c r="T1649" s="3"/>
      <c r="U1649" s="91">
        <v>3.45078478858341E-6</v>
      </c>
      <c r="V1649" s="92">
        <v>1.1731196886103099</v>
      </c>
      <c r="W1649" s="91">
        <v>1.02116347989067E-4</v>
      </c>
      <c r="X1649" s="92">
        <v>1.87212506716605E-2</v>
      </c>
      <c r="Y1649" s="91">
        <v>2.9305671469046501E-3</v>
      </c>
      <c r="Z1649" s="92">
        <v>18.443212623533299</v>
      </c>
      <c r="AA1649" s="91">
        <v>8.5117524195084098E-3</v>
      </c>
      <c r="AB1649" s="92">
        <v>21.749203602754299</v>
      </c>
      <c r="AC1649" s="91">
        <v>2.6104569522431099E-2</v>
      </c>
      <c r="AD1649" s="92">
        <v>27.9586529046355</v>
      </c>
      <c r="AE1649" s="91">
        <v>4.2491952253840302E-2</v>
      </c>
      <c r="AF1649" s="93">
        <v>25.088604920078101</v>
      </c>
      <c r="AG1649" s="91">
        <v>5.6756120102363598E-5</v>
      </c>
      <c r="AH1649" s="92">
        <v>-0.900554340114468</v>
      </c>
      <c r="AI1649" s="91">
        <v>3.2653231810399999E-3</v>
      </c>
      <c r="AJ1649" s="92">
        <v>14.8099079980166</v>
      </c>
      <c r="AK1649" s="91">
        <v>0.60999295614077698</v>
      </c>
      <c r="AL1649" s="91">
        <v>3.0045359186260601E-2</v>
      </c>
      <c r="AM1649" s="92">
        <v>-61.4613728246186</v>
      </c>
      <c r="AN1649" s="3"/>
      <c r="AO1649" s="94">
        <v>4.9431708066549596E-4</v>
      </c>
      <c r="AP1649" s="94">
        <v>-7.2123293648473901E-6</v>
      </c>
      <c r="AQ1649" s="94">
        <v>1.1928535113838699E-3</v>
      </c>
      <c r="AR1649" s="94">
        <v>5.6756120102363598E-5</v>
      </c>
      <c r="AS1649" s="95">
        <v>12</v>
      </c>
      <c r="AT1649" s="95">
        <v>0</v>
      </c>
      <c r="AU1649" s="95">
        <v>7</v>
      </c>
      <c r="AV1649" s="96">
        <v>5</v>
      </c>
      <c r="AW1649" s="3"/>
      <c r="AX1649" s="97">
        <v>6.9914527850642103E-4</v>
      </c>
      <c r="AY1649" s="98">
        <v>-28.789381608017699</v>
      </c>
      <c r="AZ1649" s="98">
        <v>0.57632364105393197</v>
      </c>
      <c r="BA1649" s="98">
        <v>-14.7537866385101</v>
      </c>
      <c r="BB1649" s="89">
        <v>7.2240240157341902E-5</v>
      </c>
      <c r="BC1649" s="99">
        <v>-9.18491453700376E-4</v>
      </c>
      <c r="BD1649" s="86">
        <v>43930</v>
      </c>
      <c r="BE1649" s="86">
        <v>43934</v>
      </c>
      <c r="BF1649" s="95">
        <v>5</v>
      </c>
      <c r="BG1649" s="86">
        <v>43937</v>
      </c>
      <c r="BH1649" s="3"/>
    </row>
    <row r="1650" spans="1:60" x14ac:dyDescent="0.25">
      <c r="A1650" s="3"/>
      <c r="B1650" s="81" t="s">
        <v>2472</v>
      </c>
      <c r="C1650" s="81" t="s">
        <v>6419</v>
      </c>
      <c r="D1650" s="81" t="s">
        <v>935</v>
      </c>
      <c r="E1650" s="82" t="s">
        <v>1240</v>
      </c>
      <c r="F1650" s="82" t="s">
        <v>1104</v>
      </c>
      <c r="G1650" s="83" t="s">
        <v>1125</v>
      </c>
      <c r="H1650" s="84" t="s">
        <v>1144</v>
      </c>
      <c r="I1650" s="85" t="s">
        <v>3480</v>
      </c>
      <c r="J1650" s="85" t="s">
        <v>6420</v>
      </c>
      <c r="K1650" s="3"/>
      <c r="L1650" s="86">
        <v>44029</v>
      </c>
      <c r="M1650" s="87">
        <v>1607.2488000001799</v>
      </c>
      <c r="N1650" s="88">
        <v>1607.2488000001799</v>
      </c>
      <c r="O1650" s="88">
        <v>1607.2488000001799</v>
      </c>
      <c r="P1650" s="89">
        <f t="shared" si="25"/>
        <v>1</v>
      </c>
      <c r="Q1650" s="86">
        <v>44029</v>
      </c>
      <c r="R1650" s="90">
        <v>38882641.880000003</v>
      </c>
      <c r="S1650" s="90">
        <v>30037470.829</v>
      </c>
      <c r="T1650" s="3"/>
      <c r="U1650" s="91">
        <v>3.2975713111227399E-6</v>
      </c>
      <c r="V1650" s="92">
        <v>1.1731043672625701</v>
      </c>
      <c r="W1650" s="91">
        <v>1.01799207186559E-4</v>
      </c>
      <c r="X1650" s="92">
        <v>1.8689536591409699E-2</v>
      </c>
      <c r="Y1650" s="91">
        <v>2.9560470593423798E-3</v>
      </c>
      <c r="Z1650" s="92">
        <v>18.445760614762499</v>
      </c>
      <c r="AA1650" s="91">
        <v>8.5362800382426905E-3</v>
      </c>
      <c r="AB1650" s="92">
        <v>21.751656364620398</v>
      </c>
      <c r="AC1650" s="91">
        <v>2.6129565354494799E-2</v>
      </c>
      <c r="AD1650" s="92">
        <v>27.9611524878419</v>
      </c>
      <c r="AE1650" s="91">
        <v>4.2519858485320597E-2</v>
      </c>
      <c r="AF1650" s="93">
        <v>25.091395543218798</v>
      </c>
      <c r="AG1650" s="91">
        <v>5.7057271988014697E-5</v>
      </c>
      <c r="AH1650" s="92">
        <v>-0.90052422492590301</v>
      </c>
      <c r="AI1650" s="91">
        <v>3.29093405161984E-3</v>
      </c>
      <c r="AJ1650" s="92">
        <v>14.812469085067301</v>
      </c>
      <c r="AK1650" s="91">
        <v>0.60556295889371503</v>
      </c>
      <c r="AL1650" s="91">
        <v>2.9868953079130699E-2</v>
      </c>
      <c r="AM1650" s="92">
        <v>-61.904372549324798</v>
      </c>
      <c r="AN1650" s="3"/>
      <c r="AO1650" s="94">
        <v>4.9426066834712401E-4</v>
      </c>
      <c r="AP1650" s="94">
        <v>2.9243274184409499E-6</v>
      </c>
      <c r="AQ1650" s="94">
        <v>1.2044332415825901E-3</v>
      </c>
      <c r="AR1650" s="94">
        <v>5.7057271988014697E-5</v>
      </c>
      <c r="AS1650" s="95">
        <v>12</v>
      </c>
      <c r="AT1650" s="95">
        <v>0</v>
      </c>
      <c r="AU1650" s="95">
        <v>7</v>
      </c>
      <c r="AV1650" s="96">
        <v>5</v>
      </c>
      <c r="AW1650" s="3"/>
      <c r="AX1650" s="97">
        <v>6.9799092203425104E-4</v>
      </c>
      <c r="AY1650" s="98">
        <v>-28.8043225073488</v>
      </c>
      <c r="AZ1650" s="98">
        <v>0.57639334793111596</v>
      </c>
      <c r="BA1650" s="98">
        <v>-14.7567485287582</v>
      </c>
      <c r="BB1650" s="89">
        <v>7.2120993286972605E-5</v>
      </c>
      <c r="BC1650" s="99">
        <v>0</v>
      </c>
      <c r="BD1650" s="86">
        <v>44029</v>
      </c>
      <c r="BE1650" s="86"/>
      <c r="BF1650" s="95"/>
      <c r="BG1650" s="86"/>
      <c r="BH1650" s="3"/>
    </row>
    <row r="1651" spans="1:60" x14ac:dyDescent="0.25">
      <c r="A1651" s="3"/>
      <c r="B1651" s="81" t="s">
        <v>2473</v>
      </c>
      <c r="C1651" s="81" t="s">
        <v>6421</v>
      </c>
      <c r="D1651" s="81" t="s">
        <v>936</v>
      </c>
      <c r="E1651" s="82" t="s">
        <v>1166</v>
      </c>
      <c r="F1651" s="82" t="s">
        <v>1104</v>
      </c>
      <c r="G1651" s="83" t="s">
        <v>1121</v>
      </c>
      <c r="H1651" s="84" t="s">
        <v>1147</v>
      </c>
      <c r="I1651" s="85" t="s">
        <v>3480</v>
      </c>
      <c r="J1651" s="85" t="s">
        <v>6422</v>
      </c>
      <c r="K1651" s="3"/>
      <c r="L1651" s="86">
        <v>44029</v>
      </c>
      <c r="M1651" s="87">
        <v>1234.8271999992401</v>
      </c>
      <c r="N1651" s="88">
        <v>1234.8271999992401</v>
      </c>
      <c r="O1651" s="88">
        <v>1261.6720000002499</v>
      </c>
      <c r="P1651" s="89">
        <f t="shared" si="25"/>
        <v>0.97872283763053747</v>
      </c>
      <c r="Q1651" s="86">
        <v>44020</v>
      </c>
      <c r="R1651" s="90">
        <v>2908960.4950000001</v>
      </c>
      <c r="S1651" s="90">
        <v>3387954.2768945298</v>
      </c>
      <c r="T1651" s="3"/>
      <c r="U1651" s="91">
        <v>-9.1883161903751898E-3</v>
      </c>
      <c r="V1651" s="92">
        <v>0.25394299109393598</v>
      </c>
      <c r="W1651" s="91">
        <v>7.03507919752155E-4</v>
      </c>
      <c r="X1651" s="92">
        <v>7.8860407847969299E-2</v>
      </c>
      <c r="Y1651" s="91">
        <v>2.79850014721887E-2</v>
      </c>
      <c r="Z1651" s="92">
        <v>20.948656056047199</v>
      </c>
      <c r="AA1651" s="91">
        <v>4.50881978977122E-2</v>
      </c>
      <c r="AB1651" s="92">
        <v>25.406848150567399</v>
      </c>
      <c r="AC1651" s="91">
        <v>0.11338847195846</v>
      </c>
      <c r="AD1651" s="92">
        <v>36.687043148267499</v>
      </c>
      <c r="AE1651" s="91">
        <v>0.14970863609603799</v>
      </c>
      <c r="AF1651" s="93">
        <v>35.810273304290597</v>
      </c>
      <c r="AG1651" s="91">
        <v>-1.39276851523391E-2</v>
      </c>
      <c r="AH1651" s="92">
        <v>-2.2989984673586199</v>
      </c>
      <c r="AI1651" s="91">
        <v>4.1651387677120497E-2</v>
      </c>
      <c r="AJ1651" s="92">
        <v>18.648514447617298</v>
      </c>
      <c r="AK1651" s="91">
        <v>0.23482720000000001</v>
      </c>
      <c r="AL1651" s="91">
        <v>4.7013436618726701E-2</v>
      </c>
      <c r="AM1651" s="92">
        <v>14.791113233703101</v>
      </c>
      <c r="AN1651" s="3"/>
      <c r="AO1651" s="94">
        <v>3.2519733880690203E-2</v>
      </c>
      <c r="AP1651" s="94">
        <v>-5.8912042448355399E-2</v>
      </c>
      <c r="AQ1651" s="94">
        <v>5.86585997352813E-2</v>
      </c>
      <c r="AR1651" s="94">
        <v>-3.2732628472331299E-2</v>
      </c>
      <c r="AS1651" s="95">
        <v>6</v>
      </c>
      <c r="AT1651" s="95">
        <v>6</v>
      </c>
      <c r="AU1651" s="95">
        <v>7</v>
      </c>
      <c r="AV1651" s="96">
        <v>5</v>
      </c>
      <c r="AW1651" s="3"/>
      <c r="AX1651" s="97">
        <v>8.8489027287432701E-2</v>
      </c>
      <c r="AY1651" s="98">
        <v>0.33012374041527398</v>
      </c>
      <c r="AZ1651" s="98">
        <v>0.71434144671820798</v>
      </c>
      <c r="BA1651" s="98">
        <v>0.41932799215737798</v>
      </c>
      <c r="BB1651" s="89">
        <v>9.0372141416810298E-3</v>
      </c>
      <c r="BC1651" s="99">
        <v>-11.6513046864711</v>
      </c>
      <c r="BD1651" s="86">
        <v>43747</v>
      </c>
      <c r="BE1651" s="86">
        <v>43783</v>
      </c>
      <c r="BF1651" s="95">
        <v>158</v>
      </c>
      <c r="BG1651" s="86">
        <v>43969</v>
      </c>
      <c r="BH1651" s="3"/>
    </row>
    <row r="1652" spans="1:60" x14ac:dyDescent="0.25">
      <c r="A1652" s="3"/>
      <c r="B1652" s="81" t="s">
        <v>2474</v>
      </c>
      <c r="C1652" s="81" t="s">
        <v>6423</v>
      </c>
      <c r="D1652" s="81" t="s">
        <v>936</v>
      </c>
      <c r="E1652" s="82" t="s">
        <v>1191</v>
      </c>
      <c r="F1652" s="82" t="s">
        <v>1104</v>
      </c>
      <c r="G1652" s="83" t="s">
        <v>1121</v>
      </c>
      <c r="H1652" s="84" t="s">
        <v>1147</v>
      </c>
      <c r="I1652" s="85" t="s">
        <v>3480</v>
      </c>
      <c r="J1652" s="85" t="s">
        <v>6424</v>
      </c>
      <c r="K1652" s="3"/>
      <c r="L1652" s="86">
        <v>44029</v>
      </c>
      <c r="M1652" s="87">
        <v>1319.5733000002799</v>
      </c>
      <c r="N1652" s="88">
        <v>1319.5733000002799</v>
      </c>
      <c r="O1652" s="88">
        <v>1347.8658000007299</v>
      </c>
      <c r="P1652" s="89">
        <f t="shared" si="25"/>
        <v>0.97900940879987108</v>
      </c>
      <c r="Q1652" s="86">
        <v>44020</v>
      </c>
      <c r="R1652" s="90">
        <v>48790006.401000001</v>
      </c>
      <c r="S1652" s="90">
        <v>38100205.525312498</v>
      </c>
      <c r="T1652" s="3"/>
      <c r="U1652" s="91">
        <v>-9.1561054487101501E-3</v>
      </c>
      <c r="V1652" s="92">
        <v>0.25716406526044</v>
      </c>
      <c r="W1652" s="91">
        <v>1.68025470338762E-3</v>
      </c>
      <c r="X1652" s="92">
        <v>0.17653508621151601</v>
      </c>
      <c r="Y1652" s="91">
        <v>3.4086519746779197E-2</v>
      </c>
      <c r="Z1652" s="92">
        <v>21.5588078835281</v>
      </c>
      <c r="AA1652" s="91">
        <v>5.76151434070198E-2</v>
      </c>
      <c r="AB1652" s="92">
        <v>26.659542701498101</v>
      </c>
      <c r="AC1652" s="91">
        <v>0.14022246366585001</v>
      </c>
      <c r="AD1652" s="92">
        <v>39.370442318962901</v>
      </c>
      <c r="AE1652" s="91">
        <v>0.191513374502538</v>
      </c>
      <c r="AF1652" s="93">
        <v>39.990747144969603</v>
      </c>
      <c r="AG1652" s="91">
        <v>-1.3382338228438999E-2</v>
      </c>
      <c r="AH1652" s="92">
        <v>-2.2444637749686098</v>
      </c>
      <c r="AI1652" s="91">
        <v>4.8413265605631799E-2</v>
      </c>
      <c r="AJ1652" s="92">
        <v>19.3247022404685</v>
      </c>
      <c r="AK1652" s="91">
        <v>0.31957330000121098</v>
      </c>
      <c r="AL1652" s="91">
        <v>5.8167471213892E-2</v>
      </c>
      <c r="AM1652" s="92">
        <v>28.8144666758017</v>
      </c>
      <c r="AN1652" s="3"/>
      <c r="AO1652" s="94">
        <v>3.2553395374634399E-2</v>
      </c>
      <c r="AP1652" s="94">
        <v>-5.88813152417424E-2</v>
      </c>
      <c r="AQ1652" s="94">
        <v>5.96920130392391E-2</v>
      </c>
      <c r="AR1652" s="94">
        <v>-3.1754540073052298E-2</v>
      </c>
      <c r="AS1652" s="95">
        <v>7</v>
      </c>
      <c r="AT1652" s="95">
        <v>5</v>
      </c>
      <c r="AU1652" s="95">
        <v>8</v>
      </c>
      <c r="AV1652" s="96">
        <v>4</v>
      </c>
      <c r="AW1652" s="3"/>
      <c r="AX1652" s="97">
        <v>8.8511159320187299E-2</v>
      </c>
      <c r="AY1652" s="98">
        <v>0.463065996580099</v>
      </c>
      <c r="AZ1652" s="98">
        <v>0.75564665470756198</v>
      </c>
      <c r="BA1652" s="98">
        <v>0.58980262391833105</v>
      </c>
      <c r="BB1652" s="89">
        <v>9.0398427440868505E-3</v>
      </c>
      <c r="BC1652" s="99">
        <v>-11.547525651185399</v>
      </c>
      <c r="BD1652" s="86">
        <v>43747</v>
      </c>
      <c r="BE1652" s="86">
        <v>43783</v>
      </c>
      <c r="BF1652" s="95">
        <v>154</v>
      </c>
      <c r="BG1652" s="86">
        <v>43963</v>
      </c>
      <c r="BH1652" s="3"/>
    </row>
    <row r="1653" spans="1:60" x14ac:dyDescent="0.25">
      <c r="A1653" s="3"/>
      <c r="B1653" s="81" t="s">
        <v>2475</v>
      </c>
      <c r="C1653" s="81" t="s">
        <v>6425</v>
      </c>
      <c r="D1653" s="81" t="s">
        <v>936</v>
      </c>
      <c r="E1653" s="82" t="s">
        <v>1259</v>
      </c>
      <c r="F1653" s="82" t="s">
        <v>1104</v>
      </c>
      <c r="G1653" s="83" t="s">
        <v>1121</v>
      </c>
      <c r="H1653" s="84" t="s">
        <v>1147</v>
      </c>
      <c r="I1653" s="85" t="s">
        <v>3480</v>
      </c>
      <c r="J1653" s="85" t="s">
        <v>6426</v>
      </c>
      <c r="K1653" s="3"/>
      <c r="L1653" s="86">
        <v>44029</v>
      </c>
      <c r="M1653" s="87">
        <v>1279.6679999995999</v>
      </c>
      <c r="N1653" s="88">
        <v>1279.6679999995999</v>
      </c>
      <c r="O1653" s="88">
        <v>1307.36199999973</v>
      </c>
      <c r="P1653" s="89">
        <f t="shared" si="25"/>
        <v>0.97881688468829919</v>
      </c>
      <c r="Q1653" s="86">
        <v>44020</v>
      </c>
      <c r="R1653" s="90">
        <v>4737696.6320000002</v>
      </c>
      <c r="S1653" s="90">
        <v>5481562.5683984403</v>
      </c>
      <c r="T1653" s="3"/>
      <c r="U1653" s="91">
        <v>-9.1777045545313705E-3</v>
      </c>
      <c r="V1653" s="92">
        <v>0.255004154678318</v>
      </c>
      <c r="W1653" s="91">
        <v>1.0236557882308301E-3</v>
      </c>
      <c r="X1653" s="92">
        <v>0.110875194695836</v>
      </c>
      <c r="Y1653" s="91">
        <v>2.9980780240293801E-2</v>
      </c>
      <c r="Z1653" s="92">
        <v>21.148233932879499</v>
      </c>
      <c r="AA1653" s="91">
        <v>4.91777149964037E-2</v>
      </c>
      <c r="AB1653" s="92">
        <v>25.815799860429301</v>
      </c>
      <c r="AC1653" s="91">
        <v>0.122113698729663</v>
      </c>
      <c r="AD1653" s="92">
        <v>37.5595658253878</v>
      </c>
      <c r="AE1653" s="91">
        <v>0.16324793635809301</v>
      </c>
      <c r="AF1653" s="93">
        <v>37.164203330525197</v>
      </c>
      <c r="AG1653" s="91">
        <v>-1.37488254413256E-2</v>
      </c>
      <c r="AH1653" s="92">
        <v>-2.28111249625726</v>
      </c>
      <c r="AI1653" s="91">
        <v>4.3862746031663798E-2</v>
      </c>
      <c r="AJ1653" s="92">
        <v>18.869650283071699</v>
      </c>
      <c r="AK1653" s="91">
        <v>0.27966799999936498</v>
      </c>
      <c r="AL1653" s="91">
        <v>5.2212899539881598E-2</v>
      </c>
      <c r="AM1653" s="92">
        <v>22.675023386924298</v>
      </c>
      <c r="AN1653" s="3"/>
      <c r="AO1653" s="94">
        <v>3.2530823122215197E-2</v>
      </c>
      <c r="AP1653" s="94">
        <v>-5.8901918238043402E-2</v>
      </c>
      <c r="AQ1653" s="94">
        <v>5.8997029511374401E-2</v>
      </c>
      <c r="AR1653" s="94">
        <v>-3.2412107697382501E-2</v>
      </c>
      <c r="AS1653" s="95">
        <v>6</v>
      </c>
      <c r="AT1653" s="95">
        <v>6</v>
      </c>
      <c r="AU1653" s="95">
        <v>8</v>
      </c>
      <c r="AV1653" s="96">
        <v>4</v>
      </c>
      <c r="AW1653" s="3"/>
      <c r="AX1653" s="97">
        <v>8.8496039875462895E-2</v>
      </c>
      <c r="AY1653" s="98">
        <v>0.373537893262892</v>
      </c>
      <c r="AZ1653" s="98">
        <v>0.72782866230500098</v>
      </c>
      <c r="BA1653" s="98">
        <v>0.47489926621074102</v>
      </c>
      <c r="BB1653" s="89">
        <v>9.0380508430735092E-3</v>
      </c>
      <c r="BC1653" s="99">
        <v>-11.6172807401454</v>
      </c>
      <c r="BD1653" s="86">
        <v>43747</v>
      </c>
      <c r="BE1653" s="86">
        <v>43783</v>
      </c>
      <c r="BF1653" s="95">
        <v>157</v>
      </c>
      <c r="BG1653" s="86">
        <v>43966</v>
      </c>
      <c r="BH1653" s="3"/>
    </row>
    <row r="1654" spans="1:60" x14ac:dyDescent="0.25">
      <c r="A1654" s="3"/>
      <c r="B1654" s="81" t="s">
        <v>2476</v>
      </c>
      <c r="C1654" s="81" t="s">
        <v>6427</v>
      </c>
      <c r="D1654" s="81" t="s">
        <v>937</v>
      </c>
      <c r="E1654" s="82" t="s">
        <v>1170</v>
      </c>
      <c r="F1654" s="82" t="s">
        <v>1104</v>
      </c>
      <c r="G1654" s="83" t="s">
        <v>1123</v>
      </c>
      <c r="H1654" s="84" t="s">
        <v>1149</v>
      </c>
      <c r="I1654" s="85" t="s">
        <v>3480</v>
      </c>
      <c r="J1654" s="85" t="s">
        <v>6428</v>
      </c>
      <c r="K1654" s="3"/>
      <c r="L1654" s="86">
        <v>44029</v>
      </c>
      <c r="M1654" s="87">
        <v>1250.2391999997201</v>
      </c>
      <c r="N1654" s="88">
        <v>1250.2391999997201</v>
      </c>
      <c r="O1654" s="88">
        <v>1267.50569999963</v>
      </c>
      <c r="P1654" s="89">
        <f t="shared" si="25"/>
        <v>0.98637757605357124</v>
      </c>
      <c r="Q1654" s="86">
        <v>44020</v>
      </c>
      <c r="R1654" s="90">
        <v>294776.24200000003</v>
      </c>
      <c r="S1654" s="90">
        <v>321389.58121777303</v>
      </c>
      <c r="T1654" s="3"/>
      <c r="U1654" s="91">
        <v>-5.4989364061839296E-3</v>
      </c>
      <c r="V1654" s="92">
        <v>0.62288096951306204</v>
      </c>
      <c r="W1654" s="91">
        <v>2.51935256528668E-4</v>
      </c>
      <c r="X1654" s="92">
        <v>3.3703141525620602E-2</v>
      </c>
      <c r="Y1654" s="91">
        <v>2.1696602232623301E-2</v>
      </c>
      <c r="Z1654" s="92">
        <v>20.319816132105199</v>
      </c>
      <c r="AA1654" s="91">
        <v>3.11777566203091E-2</v>
      </c>
      <c r="AB1654" s="92">
        <v>24.0158040228416</v>
      </c>
      <c r="AC1654" s="91">
        <v>9.5742950374260505E-2</v>
      </c>
      <c r="AD1654" s="92">
        <v>34.922490989847603</v>
      </c>
      <c r="AE1654" s="91">
        <v>0.12897589871863599</v>
      </c>
      <c r="AF1654" s="93">
        <v>33.736999566550402</v>
      </c>
      <c r="AG1654" s="91">
        <v>-8.4232997196522792E-3</v>
      </c>
      <c r="AH1654" s="92">
        <v>-1.7485599240899301</v>
      </c>
      <c r="AI1654" s="91">
        <v>3.0509867139699099E-2</v>
      </c>
      <c r="AJ1654" s="92">
        <v>17.534362393867902</v>
      </c>
      <c r="AK1654" s="91">
        <v>0.25023920000065097</v>
      </c>
      <c r="AL1654" s="91">
        <v>4.3626180227874997E-2</v>
      </c>
      <c r="AM1654" s="92">
        <v>22.508211076637998</v>
      </c>
      <c r="AN1654" s="3"/>
      <c r="AO1654" s="94">
        <v>2.6135668720598901E-2</v>
      </c>
      <c r="AP1654" s="94">
        <v>-5.0380430980149001E-2</v>
      </c>
      <c r="AQ1654" s="94">
        <v>3.1566259445753503E-2</v>
      </c>
      <c r="AR1654" s="94">
        <v>-2.99128205006127E-2</v>
      </c>
      <c r="AS1654" s="95">
        <v>6</v>
      </c>
      <c r="AT1654" s="95">
        <v>6</v>
      </c>
      <c r="AU1654" s="95">
        <v>7</v>
      </c>
      <c r="AV1654" s="96">
        <v>5</v>
      </c>
      <c r="AW1654" s="3"/>
      <c r="AX1654" s="97">
        <v>7.0359203094485595E-2</v>
      </c>
      <c r="AY1654" s="98">
        <v>0.13836008829707699</v>
      </c>
      <c r="AZ1654" s="98">
        <v>0.661779832959837</v>
      </c>
      <c r="BA1654" s="98">
        <v>0.17045469058371099</v>
      </c>
      <c r="BB1654" s="89">
        <v>7.1848338861036599E-3</v>
      </c>
      <c r="BC1654" s="99">
        <v>-10.133950720905</v>
      </c>
      <c r="BD1654" s="86">
        <v>43747</v>
      </c>
      <c r="BE1654" s="86">
        <v>43783</v>
      </c>
      <c r="BF1654" s="95">
        <v>162</v>
      </c>
      <c r="BG1654" s="86">
        <v>43973</v>
      </c>
      <c r="BH1654" s="3"/>
    </row>
    <row r="1655" spans="1:60" x14ac:dyDescent="0.25">
      <c r="A1655" s="3"/>
      <c r="B1655" s="81" t="s">
        <v>2477</v>
      </c>
      <c r="C1655" s="81" t="s">
        <v>6429</v>
      </c>
      <c r="D1655" s="81" t="s">
        <v>937</v>
      </c>
      <c r="E1655" s="82" t="s">
        <v>1251</v>
      </c>
      <c r="F1655" s="82" t="s">
        <v>1104</v>
      </c>
      <c r="G1655" s="83" t="s">
        <v>1123</v>
      </c>
      <c r="H1655" s="84" t="s">
        <v>1149</v>
      </c>
      <c r="I1655" s="85" t="s">
        <v>3480</v>
      </c>
      <c r="J1655" s="85" t="s">
        <v>6430</v>
      </c>
      <c r="K1655" s="3"/>
      <c r="L1655" s="86">
        <v>44029</v>
      </c>
      <c r="M1655" s="87">
        <v>1189.75019999966</v>
      </c>
      <c r="N1655" s="88">
        <v>1189.75019999966</v>
      </c>
      <c r="O1655" s="88">
        <v>1207.6125000007501</v>
      </c>
      <c r="P1655" s="89">
        <f t="shared" si="25"/>
        <v>0.98520858305037506</v>
      </c>
      <c r="Q1655" s="86">
        <v>43747</v>
      </c>
      <c r="R1655" s="90">
        <v>35234782.831</v>
      </c>
      <c r="S1655" s="90">
        <v>46894559.781999998</v>
      </c>
      <c r="T1655" s="3"/>
      <c r="U1655" s="91">
        <v>-5.5288324711000297E-3</v>
      </c>
      <c r="V1655" s="92">
        <v>0.61989136302145198</v>
      </c>
      <c r="W1655" s="91">
        <v>-6.4971407209668498E-4</v>
      </c>
      <c r="X1655" s="92">
        <v>-5.6461791336914799E-2</v>
      </c>
      <c r="Y1655" s="91">
        <v>1.61231970705558E-2</v>
      </c>
      <c r="Z1655" s="92">
        <v>19.762475615891201</v>
      </c>
      <c r="AA1655" s="91">
        <v>1.98824540129863E-2</v>
      </c>
      <c r="AB1655" s="92">
        <v>22.886273762094799</v>
      </c>
      <c r="AC1655" s="91">
        <v>7.2247912507009501E-2</v>
      </c>
      <c r="AD1655" s="92">
        <v>32.572987203078803</v>
      </c>
      <c r="AE1655" s="91">
        <v>9.3773540604161099E-2</v>
      </c>
      <c r="AF1655" s="93">
        <v>30.2167637551029</v>
      </c>
      <c r="AG1655" s="91">
        <v>-8.9299168839716003E-3</v>
      </c>
      <c r="AH1655" s="92">
        <v>-1.79922164052186</v>
      </c>
      <c r="AI1655" s="91">
        <v>2.4364855151361602E-2</v>
      </c>
      <c r="AJ1655" s="92">
        <v>16.919861195056001</v>
      </c>
      <c r="AK1655" s="91">
        <v>0.18975019999925299</v>
      </c>
      <c r="AL1655" s="91">
        <v>3.3673547688522397E-2</v>
      </c>
      <c r="AM1655" s="92">
        <v>16.683559055847599</v>
      </c>
      <c r="AN1655" s="3"/>
      <c r="AO1655" s="94">
        <v>2.6104715896508399E-2</v>
      </c>
      <c r="AP1655" s="94">
        <v>-5.0408981537693798E-2</v>
      </c>
      <c r="AQ1655" s="94">
        <v>3.0636550010967802E-2</v>
      </c>
      <c r="AR1655" s="94">
        <v>-3.0818872284726202E-2</v>
      </c>
      <c r="AS1655" s="95">
        <v>6</v>
      </c>
      <c r="AT1655" s="95">
        <v>6</v>
      </c>
      <c r="AU1655" s="95">
        <v>7</v>
      </c>
      <c r="AV1655" s="96">
        <v>5</v>
      </c>
      <c r="AW1655" s="3"/>
      <c r="AX1655" s="97">
        <v>7.0341607002555998E-2</v>
      </c>
      <c r="AY1655" s="98">
        <v>-1.13370082370068E-2</v>
      </c>
      <c r="AZ1655" s="98">
        <v>0.62452113172002999</v>
      </c>
      <c r="BA1655" s="98">
        <v>-1.3926742874687601E-2</v>
      </c>
      <c r="BB1655" s="89">
        <v>7.1827804747863402E-3</v>
      </c>
      <c r="BC1655" s="99">
        <v>-10.2313863098098</v>
      </c>
      <c r="BD1655" s="86">
        <v>43747</v>
      </c>
      <c r="BE1655" s="86">
        <v>43783</v>
      </c>
      <c r="BF1655" s="95"/>
      <c r="BG1655" s="86"/>
      <c r="BH1655" s="3"/>
    </row>
    <row r="1656" spans="1:60" x14ac:dyDescent="0.25">
      <c r="A1656" s="3"/>
      <c r="B1656" s="81" t="s">
        <v>2478</v>
      </c>
      <c r="C1656" s="81" t="s">
        <v>6431</v>
      </c>
      <c r="D1656" s="81" t="s">
        <v>937</v>
      </c>
      <c r="E1656" s="82" t="s">
        <v>1252</v>
      </c>
      <c r="F1656" s="82" t="s">
        <v>1104</v>
      </c>
      <c r="G1656" s="83" t="s">
        <v>1123</v>
      </c>
      <c r="H1656" s="84" t="s">
        <v>1149</v>
      </c>
      <c r="I1656" s="85" t="s">
        <v>3480</v>
      </c>
      <c r="J1656" s="85" t="s">
        <v>6432</v>
      </c>
      <c r="K1656" s="3"/>
      <c r="L1656" s="86">
        <v>44029</v>
      </c>
      <c r="M1656" s="87">
        <v>1224.7265000007999</v>
      </c>
      <c r="N1656" s="88">
        <v>1224.7265000007999</v>
      </c>
      <c r="O1656" s="88">
        <v>1241.82389999926</v>
      </c>
      <c r="P1656" s="89">
        <f t="shared" si="25"/>
        <v>0.98623202533107124</v>
      </c>
      <c r="Q1656" s="86">
        <v>44020</v>
      </c>
      <c r="R1656" s="90">
        <v>10628174.971999999</v>
      </c>
      <c r="S1656" s="90">
        <v>16505049.0845</v>
      </c>
      <c r="T1656" s="3"/>
      <c r="U1656" s="91">
        <v>-5.5152232371256096E-3</v>
      </c>
      <c r="V1656" s="92">
        <v>0.62125228641889396</v>
      </c>
      <c r="W1656" s="91">
        <v>-2.39914372286876E-4</v>
      </c>
      <c r="X1656" s="92">
        <v>-1.54818213559338E-2</v>
      </c>
      <c r="Y1656" s="91">
        <v>1.8652998420293401E-2</v>
      </c>
      <c r="Z1656" s="92">
        <v>20.015455750864898</v>
      </c>
      <c r="AA1656" s="91">
        <v>2.50026781559427E-2</v>
      </c>
      <c r="AB1656" s="92">
        <v>23.3982961763977</v>
      </c>
      <c r="AC1656" s="91">
        <v>8.4136732648476001E-2</v>
      </c>
      <c r="AD1656" s="92">
        <v>33.761869217269101</v>
      </c>
      <c r="AE1656" s="91">
        <v>0.114785161145846</v>
      </c>
      <c r="AF1656" s="93">
        <v>32.317925809300498</v>
      </c>
      <c r="AG1656" s="91">
        <v>-8.6995718074831495E-3</v>
      </c>
      <c r="AH1656" s="92">
        <v>-1.7761871328730201</v>
      </c>
      <c r="AI1656" s="91">
        <v>2.71537787957641E-2</v>
      </c>
      <c r="AJ1656" s="92">
        <v>17.1987535594963</v>
      </c>
      <c r="AK1656" s="91">
        <v>0.224726500000688</v>
      </c>
      <c r="AL1656" s="91">
        <v>3.9704567736407598E-2</v>
      </c>
      <c r="AM1656" s="92">
        <v>16.1658919636684</v>
      </c>
      <c r="AN1656" s="3"/>
      <c r="AO1656" s="94">
        <v>2.6118805461010201E-2</v>
      </c>
      <c r="AP1656" s="94">
        <v>-5.0396024260407998E-2</v>
      </c>
      <c r="AQ1656" s="94">
        <v>3.1059135708346699E-2</v>
      </c>
      <c r="AR1656" s="94">
        <v>-3.0406861580559101E-2</v>
      </c>
      <c r="AS1656" s="95">
        <v>6</v>
      </c>
      <c r="AT1656" s="95">
        <v>6</v>
      </c>
      <c r="AU1656" s="95">
        <v>7</v>
      </c>
      <c r="AV1656" s="96">
        <v>5</v>
      </c>
      <c r="AW1656" s="3"/>
      <c r="AX1656" s="97">
        <v>7.0349373404897095E-2</v>
      </c>
      <c r="AY1656" s="98">
        <v>5.6536433978919803E-2</v>
      </c>
      <c r="AZ1656" s="98">
        <v>0.64141302274856604</v>
      </c>
      <c r="BA1656" s="98">
        <v>6.9542038908025502E-2</v>
      </c>
      <c r="BB1656" s="89">
        <v>7.1836894442913E-3</v>
      </c>
      <c r="BC1656" s="99">
        <v>-10.1870891842846</v>
      </c>
      <c r="BD1656" s="86">
        <v>43747</v>
      </c>
      <c r="BE1656" s="86">
        <v>43783</v>
      </c>
      <c r="BF1656" s="95">
        <v>194</v>
      </c>
      <c r="BG1656" s="86">
        <v>44019</v>
      </c>
      <c r="BH1656" s="3"/>
    </row>
    <row r="1657" spans="1:60" x14ac:dyDescent="0.25">
      <c r="A1657" s="3"/>
      <c r="B1657" s="81" t="s">
        <v>2479</v>
      </c>
      <c r="C1657" s="81" t="s">
        <v>6433</v>
      </c>
      <c r="D1657" s="81" t="s">
        <v>937</v>
      </c>
      <c r="E1657" s="82" t="s">
        <v>1253</v>
      </c>
      <c r="F1657" s="82" t="s">
        <v>1104</v>
      </c>
      <c r="G1657" s="83" t="s">
        <v>1123</v>
      </c>
      <c r="H1657" s="84" t="s">
        <v>1149</v>
      </c>
      <c r="I1657" s="85" t="s">
        <v>3480</v>
      </c>
      <c r="J1657" s="85" t="s">
        <v>6434</v>
      </c>
      <c r="K1657" s="3"/>
      <c r="L1657" s="86">
        <v>44029</v>
      </c>
      <c r="M1657" s="87">
        <v>1233.84809999913</v>
      </c>
      <c r="N1657" s="88">
        <v>1233.84809999913</v>
      </c>
      <c r="O1657" s="88">
        <v>1251.0112999994301</v>
      </c>
      <c r="P1657" s="89">
        <f t="shared" si="25"/>
        <v>0.98628053959200213</v>
      </c>
      <c r="Q1657" s="86">
        <v>44020</v>
      </c>
      <c r="R1657" s="90">
        <v>7662292.2599999998</v>
      </c>
      <c r="S1657" s="90">
        <v>9921466.2734687496</v>
      </c>
      <c r="T1657" s="3"/>
      <c r="U1657" s="91">
        <v>-5.5097833137551797E-3</v>
      </c>
      <c r="V1657" s="92">
        <v>0.62179627875593702</v>
      </c>
      <c r="W1657" s="91">
        <v>-7.6097580858913702E-5</v>
      </c>
      <c r="X1657" s="92">
        <v>8.9985778686241203E-4</v>
      </c>
      <c r="Y1657" s="91">
        <v>1.96662801536149E-2</v>
      </c>
      <c r="Z1657" s="92">
        <v>20.116783924197101</v>
      </c>
      <c r="AA1657" s="91">
        <v>2.70561048091622E-2</v>
      </c>
      <c r="AB1657" s="92">
        <v>23.603638841712399</v>
      </c>
      <c r="AC1657" s="91">
        <v>8.8484096648317107E-2</v>
      </c>
      <c r="AD1657" s="92">
        <v>34.196605617238703</v>
      </c>
      <c r="AE1657" s="91">
        <v>0.121496675225062</v>
      </c>
      <c r="AF1657" s="93">
        <v>32.989077217178398</v>
      </c>
      <c r="AG1657" s="91">
        <v>-8.6076944899105001E-3</v>
      </c>
      <c r="AH1657" s="92">
        <v>-1.7669994011157499</v>
      </c>
      <c r="AI1657" s="91">
        <v>2.82710169376514E-2</v>
      </c>
      <c r="AJ1657" s="92">
        <v>17.310477373685</v>
      </c>
      <c r="AK1657" s="91">
        <v>0.233848099998722</v>
      </c>
      <c r="AL1657" s="91">
        <v>4.1348225469846497E-2</v>
      </c>
      <c r="AM1657" s="92">
        <v>21.0158786376123</v>
      </c>
      <c r="AN1657" s="3"/>
      <c r="AO1657" s="94">
        <v>2.61244106459344E-2</v>
      </c>
      <c r="AP1657" s="94">
        <v>-5.0390784620540197E-2</v>
      </c>
      <c r="AQ1657" s="94">
        <v>3.1228141531755699E-2</v>
      </c>
      <c r="AR1657" s="94">
        <v>-3.0242489941883801E-2</v>
      </c>
      <c r="AS1657" s="95">
        <v>6</v>
      </c>
      <c r="AT1657" s="95">
        <v>6</v>
      </c>
      <c r="AU1657" s="95">
        <v>7</v>
      </c>
      <c r="AV1657" s="96">
        <v>5</v>
      </c>
      <c r="AW1657" s="3"/>
      <c r="AX1657" s="97">
        <v>7.0352551540272507E-2</v>
      </c>
      <c r="AY1657" s="98">
        <v>8.3749009767643698E-2</v>
      </c>
      <c r="AZ1657" s="98">
        <v>0.64818639505756404</v>
      </c>
      <c r="BA1657" s="98">
        <v>0.10306839603333599</v>
      </c>
      <c r="BB1657" s="89">
        <v>7.1840609288028601E-3</v>
      </c>
      <c r="BC1657" s="99">
        <v>-10.169396957571699</v>
      </c>
      <c r="BD1657" s="86">
        <v>43747</v>
      </c>
      <c r="BE1657" s="86">
        <v>43783</v>
      </c>
      <c r="BF1657" s="95">
        <v>163</v>
      </c>
      <c r="BG1657" s="86">
        <v>43976</v>
      </c>
      <c r="BH1657" s="3"/>
    </row>
    <row r="1658" spans="1:60" x14ac:dyDescent="0.25">
      <c r="A1658" s="3"/>
      <c r="B1658" s="81" t="s">
        <v>2480</v>
      </c>
      <c r="C1658" s="81" t="s">
        <v>6435</v>
      </c>
      <c r="D1658" s="81" t="s">
        <v>937</v>
      </c>
      <c r="E1658" s="82" t="s">
        <v>1254</v>
      </c>
      <c r="F1658" s="82" t="s">
        <v>1104</v>
      </c>
      <c r="G1658" s="83" t="s">
        <v>1123</v>
      </c>
      <c r="H1658" s="84" t="s">
        <v>1149</v>
      </c>
      <c r="I1658" s="85" t="s">
        <v>3480</v>
      </c>
      <c r="J1658" s="85" t="s">
        <v>6436</v>
      </c>
      <c r="K1658" s="3"/>
      <c r="L1658" s="86">
        <v>44029</v>
      </c>
      <c r="M1658" s="87">
        <v>1229.8344999998801</v>
      </c>
      <c r="N1658" s="88">
        <v>1229.8344999998801</v>
      </c>
      <c r="O1658" s="88">
        <v>1246.8774999994801</v>
      </c>
      <c r="P1658" s="89">
        <f t="shared" si="25"/>
        <v>0.98633145597734573</v>
      </c>
      <c r="Q1658" s="86">
        <v>44020</v>
      </c>
      <c r="R1658" s="90">
        <v>2660675.1209999998</v>
      </c>
      <c r="S1658" s="90">
        <v>5041599.0040859403</v>
      </c>
      <c r="T1658" s="3"/>
      <c r="U1658" s="91">
        <v>-5.5041030100255704E-3</v>
      </c>
      <c r="V1658" s="92">
        <v>0.62236430912889795</v>
      </c>
      <c r="W1658" s="91">
        <v>9.6038404080900404E-5</v>
      </c>
      <c r="X1658" s="92">
        <v>1.81134562808438E-2</v>
      </c>
      <c r="Y1658" s="91">
        <v>2.0732031412990199E-2</v>
      </c>
      <c r="Z1658" s="92">
        <v>20.223359050141902</v>
      </c>
      <c r="AA1658" s="91">
        <v>2.92179911775747E-2</v>
      </c>
      <c r="AB1658" s="92">
        <v>23.819827478553599</v>
      </c>
      <c r="AC1658" s="91">
        <v>9.3068170859623905E-2</v>
      </c>
      <c r="AD1658" s="92">
        <v>34.655013038369397</v>
      </c>
      <c r="AE1658" s="91">
        <v>0.12858548469565001</v>
      </c>
      <c r="AF1658" s="93">
        <v>33.697958164266304</v>
      </c>
      <c r="AG1658" s="91">
        <v>-8.5107827280808106E-3</v>
      </c>
      <c r="AH1658" s="92">
        <v>-1.75730822493279</v>
      </c>
      <c r="AI1658" s="91">
        <v>2.9446034952343301E-2</v>
      </c>
      <c r="AJ1658" s="92">
        <v>17.427979175146898</v>
      </c>
      <c r="AK1658" s="91">
        <v>0.229834499999997</v>
      </c>
      <c r="AL1658" s="91">
        <v>4.1603411236792502E-2</v>
      </c>
      <c r="AM1658" s="92">
        <v>12.4980566943123</v>
      </c>
      <c r="AN1658" s="3"/>
      <c r="AO1658" s="94">
        <v>2.6130352680411299E-2</v>
      </c>
      <c r="AP1658" s="94">
        <v>-5.03853519603581E-2</v>
      </c>
      <c r="AQ1658" s="94">
        <v>3.1405793601152303E-2</v>
      </c>
      <c r="AR1658" s="94">
        <v>-3.0069435372752199E-2</v>
      </c>
      <c r="AS1658" s="95">
        <v>6</v>
      </c>
      <c r="AT1658" s="95">
        <v>6</v>
      </c>
      <c r="AU1658" s="95">
        <v>7</v>
      </c>
      <c r="AV1658" s="96">
        <v>5</v>
      </c>
      <c r="AW1658" s="3"/>
      <c r="AX1658" s="97">
        <v>7.0356003714768994E-2</v>
      </c>
      <c r="AY1658" s="98">
        <v>0.112396877283459</v>
      </c>
      <c r="AZ1658" s="98">
        <v>0.65531691715295903</v>
      </c>
      <c r="BA1658" s="98">
        <v>0.13840052241539499</v>
      </c>
      <c r="BB1658" s="89">
        <v>7.1844625623089103E-3</v>
      </c>
      <c r="BC1658" s="99">
        <v>-10.150763717174399</v>
      </c>
      <c r="BD1658" s="86">
        <v>43747</v>
      </c>
      <c r="BE1658" s="86">
        <v>43783</v>
      </c>
      <c r="BF1658" s="95">
        <v>162</v>
      </c>
      <c r="BG1658" s="86">
        <v>43973</v>
      </c>
      <c r="BH1658" s="3"/>
    </row>
    <row r="1659" spans="1:60" x14ac:dyDescent="0.25">
      <c r="A1659" s="3"/>
      <c r="B1659" s="81" t="s">
        <v>2481</v>
      </c>
      <c r="C1659" s="81" t="s">
        <v>6437</v>
      </c>
      <c r="D1659" s="81" t="s">
        <v>937</v>
      </c>
      <c r="E1659" s="82" t="s">
        <v>1255</v>
      </c>
      <c r="F1659" s="82" t="s">
        <v>1104</v>
      </c>
      <c r="G1659" s="83" t="s">
        <v>1123</v>
      </c>
      <c r="H1659" s="84" t="s">
        <v>1149</v>
      </c>
      <c r="I1659" s="85" t="s">
        <v>3480</v>
      </c>
      <c r="J1659" s="85" t="s">
        <v>6438</v>
      </c>
      <c r="K1659" s="3"/>
      <c r="L1659" s="86">
        <v>44029</v>
      </c>
      <c r="M1659" s="87">
        <v>1268.30450000055</v>
      </c>
      <c r="N1659" s="88">
        <v>1268.30450000055</v>
      </c>
      <c r="O1659" s="88">
        <v>1285.7888999991101</v>
      </c>
      <c r="P1659" s="89">
        <f t="shared" si="25"/>
        <v>0.98640181137154614</v>
      </c>
      <c r="Q1659" s="86">
        <v>44020</v>
      </c>
      <c r="R1659" s="90">
        <v>26605609.013999999</v>
      </c>
      <c r="S1659" s="90">
        <v>27640128.0372812</v>
      </c>
      <c r="T1659" s="3"/>
      <c r="U1659" s="91">
        <v>-5.49621547997958E-3</v>
      </c>
      <c r="V1659" s="92">
        <v>0.62315306213349697</v>
      </c>
      <c r="W1659" s="91">
        <v>3.3378519037796699E-4</v>
      </c>
      <c r="X1659" s="92">
        <v>4.1888134910550399E-2</v>
      </c>
      <c r="Y1659" s="91">
        <v>2.2205384777407699E-2</v>
      </c>
      <c r="Z1659" s="92">
        <v>20.370694386569099</v>
      </c>
      <c r="AA1659" s="91">
        <v>3.2211509585977197E-2</v>
      </c>
      <c r="AB1659" s="92">
        <v>24.1191793193866</v>
      </c>
      <c r="AC1659" s="91">
        <v>9.9431111648300402E-2</v>
      </c>
      <c r="AD1659" s="92">
        <v>35.2913071172079</v>
      </c>
      <c r="AE1659" s="91">
        <v>0.13845280118766801</v>
      </c>
      <c r="AF1659" s="93">
        <v>34.684689813468097</v>
      </c>
      <c r="AG1659" s="91">
        <v>-8.3772784646498604E-3</v>
      </c>
      <c r="AH1659" s="92">
        <v>-1.7439577985896899</v>
      </c>
      <c r="AI1659" s="91">
        <v>3.1070952356458299E-2</v>
      </c>
      <c r="AJ1659" s="92">
        <v>17.590470915543801</v>
      </c>
      <c r="AK1659" s="91">
        <v>0.26830450000125</v>
      </c>
      <c r="AL1659" s="91">
        <v>4.6348842064617202E-2</v>
      </c>
      <c r="AM1659" s="92">
        <v>24.538989056047299</v>
      </c>
      <c r="AN1659" s="3"/>
      <c r="AO1659" s="94">
        <v>2.6138502651519999E-2</v>
      </c>
      <c r="AP1659" s="94">
        <v>-5.0377775953165803E-2</v>
      </c>
      <c r="AQ1659" s="94">
        <v>3.1651058523493703E-2</v>
      </c>
      <c r="AR1659" s="94">
        <v>-2.9830651505108101E-2</v>
      </c>
      <c r="AS1659" s="95">
        <v>6</v>
      </c>
      <c r="AT1659" s="95">
        <v>6</v>
      </c>
      <c r="AU1659" s="95">
        <v>7</v>
      </c>
      <c r="AV1659" s="96">
        <v>5</v>
      </c>
      <c r="AW1659" s="3"/>
      <c r="AX1659" s="97">
        <v>7.0360884602487198E-2</v>
      </c>
      <c r="AY1659" s="98">
        <v>0.15205158934077201</v>
      </c>
      <c r="AZ1659" s="98">
        <v>0.66518872064170897</v>
      </c>
      <c r="BA1659" s="98">
        <v>0.18737098947144701</v>
      </c>
      <c r="BB1659" s="89">
        <v>7.1850295418880699E-3</v>
      </c>
      <c r="BC1659" s="99">
        <v>-10.1250776664674</v>
      </c>
      <c r="BD1659" s="86">
        <v>43747</v>
      </c>
      <c r="BE1659" s="86">
        <v>43783</v>
      </c>
      <c r="BF1659" s="95">
        <v>162</v>
      </c>
      <c r="BG1659" s="86">
        <v>43973</v>
      </c>
      <c r="BH1659" s="3"/>
    </row>
    <row r="1660" spans="1:60" x14ac:dyDescent="0.25">
      <c r="A1660" s="3"/>
      <c r="B1660" s="81" t="s">
        <v>2482</v>
      </c>
      <c r="C1660" s="81" t="s">
        <v>6439</v>
      </c>
      <c r="D1660" s="81" t="s">
        <v>937</v>
      </c>
      <c r="E1660" s="82" t="s">
        <v>1191</v>
      </c>
      <c r="F1660" s="82" t="s">
        <v>1104</v>
      </c>
      <c r="G1660" s="83" t="s">
        <v>1123</v>
      </c>
      <c r="H1660" s="84" t="s">
        <v>1149</v>
      </c>
      <c r="I1660" s="85" t="s">
        <v>3480</v>
      </c>
      <c r="J1660" s="85" t="s">
        <v>6440</v>
      </c>
      <c r="K1660" s="3"/>
      <c r="L1660" s="86">
        <v>44029</v>
      </c>
      <c r="M1660" s="87">
        <v>1102.36260000058</v>
      </c>
      <c r="N1660" s="88">
        <v>1102.36260000058</v>
      </c>
      <c r="O1660" s="88">
        <v>1103.7255000006401</v>
      </c>
      <c r="P1660" s="89">
        <f t="shared" si="25"/>
        <v>0.99876518210364862</v>
      </c>
      <c r="Q1660" s="86">
        <v>43714</v>
      </c>
      <c r="R1660" s="90">
        <v>0</v>
      </c>
      <c r="S1660" s="90">
        <v>335.79922900772101</v>
      </c>
      <c r="T1660" s="3"/>
      <c r="U1660" s="91">
        <v>0</v>
      </c>
      <c r="V1660" s="92">
        <v>1.17277461013146</v>
      </c>
      <c r="W1660" s="91">
        <v>0</v>
      </c>
      <c r="X1660" s="92">
        <v>8.5096158727537806E-3</v>
      </c>
      <c r="Y1660" s="91">
        <v>0</v>
      </c>
      <c r="Z1660" s="92">
        <v>18.1501559088356</v>
      </c>
      <c r="AA1660" s="91">
        <v>-1.2215156348247499E-3</v>
      </c>
      <c r="AB1660" s="92">
        <v>20.775876797328198</v>
      </c>
      <c r="AC1660" s="91">
        <v>5.5634414811720503E-2</v>
      </c>
      <c r="AD1660" s="92">
        <v>30.911637433571698</v>
      </c>
      <c r="AE1660" s="91">
        <v>0.102984021197772</v>
      </c>
      <c r="AF1660" s="93">
        <v>31.137811814463902</v>
      </c>
      <c r="AG1660" s="91">
        <v>0</v>
      </c>
      <c r="AH1660" s="92">
        <v>-0.90622995212470403</v>
      </c>
      <c r="AI1660" s="91">
        <v>0</v>
      </c>
      <c r="AJ1660" s="92">
        <v>14.483375679905301</v>
      </c>
      <c r="AK1660" s="91">
        <v>0.10236260000063301</v>
      </c>
      <c r="AL1660" s="91">
        <v>2.9244382496472099E-2</v>
      </c>
      <c r="AM1660" s="92">
        <v>28.099803416989701</v>
      </c>
      <c r="AN1660" s="3"/>
      <c r="AO1660" s="94">
        <v>3.0578542646253498E-4</v>
      </c>
      <c r="AP1660" s="94">
        <v>-6.7072836463921703E-4</v>
      </c>
      <c r="AQ1660" s="94">
        <v>0</v>
      </c>
      <c r="AR1660" s="94">
        <v>-1.2215156348247499E-3</v>
      </c>
      <c r="AS1660" s="95">
        <v>0</v>
      </c>
      <c r="AT1660" s="95">
        <v>1</v>
      </c>
      <c r="AU1660" s="95">
        <v>7</v>
      </c>
      <c r="AV1660" s="96">
        <v>5</v>
      </c>
      <c r="AW1660" s="3"/>
      <c r="AX1660" s="97">
        <v>9.5199892977802802E-4</v>
      </c>
      <c r="AY1660" s="98">
        <v>-30.264203931816201</v>
      </c>
      <c r="AZ1660" s="98">
        <v>0.54359329108046905</v>
      </c>
      <c r="BA1660" s="98">
        <v>-14.368360737120399</v>
      </c>
      <c r="BB1660" s="89">
        <v>9.8326550959200199E-5</v>
      </c>
      <c r="BC1660" s="99">
        <v>-0.123481789635662</v>
      </c>
      <c r="BD1660" s="86">
        <v>43714</v>
      </c>
      <c r="BE1660" s="86">
        <v>43718</v>
      </c>
      <c r="BF1660" s="95"/>
      <c r="BG1660" s="86"/>
      <c r="BH1660" s="3"/>
    </row>
    <row r="1661" spans="1:60" x14ac:dyDescent="0.25">
      <c r="A1661" s="3"/>
      <c r="B1661" s="81" t="s">
        <v>2483</v>
      </c>
      <c r="C1661" s="81" t="s">
        <v>6441</v>
      </c>
      <c r="D1661" s="81" t="s">
        <v>938</v>
      </c>
      <c r="E1661" s="82" t="s">
        <v>1170</v>
      </c>
      <c r="F1661" s="82" t="s">
        <v>1104</v>
      </c>
      <c r="G1661" s="83" t="s">
        <v>1120</v>
      </c>
      <c r="H1661" s="84" t="s">
        <v>1154</v>
      </c>
      <c r="I1661" s="85" t="s">
        <v>3480</v>
      </c>
      <c r="J1661" s="85" t="s">
        <v>6442</v>
      </c>
      <c r="K1661" s="3"/>
      <c r="L1661" s="86">
        <v>44029</v>
      </c>
      <c r="M1661" s="87">
        <v>2037.38910000026</v>
      </c>
      <c r="N1661" s="88">
        <v>2037.38910000026</v>
      </c>
      <c r="O1661" s="88">
        <v>2202.2410999983499</v>
      </c>
      <c r="P1661" s="89">
        <f t="shared" si="25"/>
        <v>0.92514352765543539</v>
      </c>
      <c r="Q1661" s="86">
        <v>43881</v>
      </c>
      <c r="R1661" s="90">
        <v>545653.17200000002</v>
      </c>
      <c r="S1661" s="90">
        <v>559581.299225586</v>
      </c>
      <c r="T1661" s="3"/>
      <c r="U1661" s="91">
        <v>-1.5774709509059901E-3</v>
      </c>
      <c r="V1661" s="92">
        <v>1.0150275150408601</v>
      </c>
      <c r="W1661" s="91">
        <v>1.8798467443048101E-2</v>
      </c>
      <c r="X1661" s="92">
        <v>1.8883563601775699</v>
      </c>
      <c r="Y1661" s="91">
        <v>-4.3385969766895897E-2</v>
      </c>
      <c r="Z1661" s="92">
        <v>13.8115589321533</v>
      </c>
      <c r="AA1661" s="91">
        <v>0.17512922078283699</v>
      </c>
      <c r="AB1661" s="92">
        <v>38.410950439109001</v>
      </c>
      <c r="AC1661" s="91">
        <v>0.23758489003754199</v>
      </c>
      <c r="AD1661" s="92">
        <v>49.106684956175698</v>
      </c>
      <c r="AE1661" s="91">
        <v>0.32483780501585002</v>
      </c>
      <c r="AF1661" s="93">
        <v>53.323190196300899</v>
      </c>
      <c r="AG1661" s="91">
        <v>1.17188941658242E-3</v>
      </c>
      <c r="AH1661" s="92">
        <v>-0.78904101046646202</v>
      </c>
      <c r="AI1661" s="91">
        <v>8.5670741536887397E-3</v>
      </c>
      <c r="AJ1661" s="92">
        <v>15.340083095274201</v>
      </c>
      <c r="AK1661" s="91">
        <v>0.74495250901440202</v>
      </c>
      <c r="AL1661" s="91">
        <v>7.4518427620205302E-2</v>
      </c>
      <c r="AM1661" s="92">
        <v>85.929930003709202</v>
      </c>
      <c r="AN1661" s="3"/>
      <c r="AO1661" s="94">
        <v>4.0906670035837998E-2</v>
      </c>
      <c r="AP1661" s="94">
        <v>-7.9404787527018905E-2</v>
      </c>
      <c r="AQ1661" s="94">
        <v>0.12134461528330601</v>
      </c>
      <c r="AR1661" s="94">
        <v>-0.112352576907142</v>
      </c>
      <c r="AS1661" s="95">
        <v>9</v>
      </c>
      <c r="AT1661" s="95">
        <v>3</v>
      </c>
      <c r="AU1661" s="95">
        <v>7</v>
      </c>
      <c r="AV1661" s="96">
        <v>5</v>
      </c>
      <c r="AW1661" s="3"/>
      <c r="AX1661" s="97">
        <v>0.24155512762634301</v>
      </c>
      <c r="AY1661" s="98">
        <v>0.75150988727000401</v>
      </c>
      <c r="AZ1661" s="98">
        <v>1.41509699130802</v>
      </c>
      <c r="BA1661" s="98">
        <v>1.02828697775658</v>
      </c>
      <c r="BB1661" s="89">
        <v>2.4719595062742902E-2</v>
      </c>
      <c r="BC1661" s="99">
        <v>-27.983325713052199</v>
      </c>
      <c r="BD1661" s="86">
        <v>43881</v>
      </c>
      <c r="BE1661" s="86">
        <v>43913</v>
      </c>
      <c r="BF1661" s="95"/>
      <c r="BG1661" s="86"/>
      <c r="BH1661" s="3"/>
    </row>
    <row r="1662" spans="1:60" x14ac:dyDescent="0.25">
      <c r="A1662" s="3"/>
      <c r="B1662" s="81" t="s">
        <v>2484</v>
      </c>
      <c r="C1662" s="81" t="s">
        <v>6443</v>
      </c>
      <c r="D1662" s="81" t="s">
        <v>938</v>
      </c>
      <c r="E1662" s="82" t="s">
        <v>1251</v>
      </c>
      <c r="F1662" s="82" t="s">
        <v>1104</v>
      </c>
      <c r="G1662" s="83" t="s">
        <v>1120</v>
      </c>
      <c r="H1662" s="84" t="s">
        <v>1154</v>
      </c>
      <c r="I1662" s="85" t="s">
        <v>3480</v>
      </c>
      <c r="J1662" s="85" t="s">
        <v>6444</v>
      </c>
      <c r="K1662" s="3"/>
      <c r="L1662" s="86">
        <v>44029</v>
      </c>
      <c r="M1662" s="87">
        <v>796.39800000004504</v>
      </c>
      <c r="N1662" s="88">
        <v>796.39800000004504</v>
      </c>
      <c r="O1662" s="88">
        <v>871.87299999967195</v>
      </c>
      <c r="P1662" s="89">
        <f t="shared" si="25"/>
        <v>0.91343349318116829</v>
      </c>
      <c r="Q1662" s="86">
        <v>43881</v>
      </c>
      <c r="R1662" s="90">
        <v>4601616.2180000003</v>
      </c>
      <c r="S1662" s="90">
        <v>4683727.4291171897</v>
      </c>
      <c r="T1662" s="3"/>
      <c r="U1662" s="91">
        <v>-1.6633553741485199E-3</v>
      </c>
      <c r="V1662" s="92">
        <v>1.0064390727165999</v>
      </c>
      <c r="W1662" s="91">
        <v>1.6171250039406001E-2</v>
      </c>
      <c r="X1662" s="92">
        <v>1.62563461981335</v>
      </c>
      <c r="Y1662" s="91">
        <v>-5.8254284752401901E-2</v>
      </c>
      <c r="Z1662" s="92">
        <v>12.3247274336027</v>
      </c>
      <c r="AA1662" s="91">
        <v>0.13864202443262899</v>
      </c>
      <c r="AB1662" s="92">
        <v>34.762230804073603</v>
      </c>
      <c r="AC1662" s="91">
        <v>0.16197139944066299</v>
      </c>
      <c r="AD1662" s="92">
        <v>41.545335896487799</v>
      </c>
      <c r="AE1662" s="91">
        <v>0.20414405614981701</v>
      </c>
      <c r="AF1662" s="93">
        <v>41.253815309668397</v>
      </c>
      <c r="AG1662" s="91">
        <v>-2.9172876202210302E-4</v>
      </c>
      <c r="AH1662" s="92">
        <v>-0.93540282832691402</v>
      </c>
      <c r="AI1662" s="91">
        <v>-8.5607088785764097E-3</v>
      </c>
      <c r="AJ1662" s="92">
        <v>13.6273047920549</v>
      </c>
      <c r="AK1662" s="91">
        <v>0.39471813103242298</v>
      </c>
      <c r="AL1662" s="91">
        <v>4.3885736287847997E-2</v>
      </c>
      <c r="AM1662" s="92">
        <v>50.906492205511299</v>
      </c>
      <c r="AN1662" s="3"/>
      <c r="AO1662" s="94">
        <v>4.0817043667630101E-2</v>
      </c>
      <c r="AP1662" s="94">
        <v>-7.9642492466518902E-2</v>
      </c>
      <c r="AQ1662" s="94">
        <v>0.118444764437299</v>
      </c>
      <c r="AR1662" s="94">
        <v>-0.114717602229648</v>
      </c>
      <c r="AS1662" s="95">
        <v>8</v>
      </c>
      <c r="AT1662" s="95">
        <v>4</v>
      </c>
      <c r="AU1662" s="95">
        <v>7</v>
      </c>
      <c r="AV1662" s="96">
        <v>5</v>
      </c>
      <c r="AW1662" s="3"/>
      <c r="AX1662" s="97">
        <v>0.24156087692681499</v>
      </c>
      <c r="AY1662" s="98">
        <v>0.607115983081712</v>
      </c>
      <c r="AZ1662" s="98">
        <v>1.2778197227944501</v>
      </c>
      <c r="BA1662" s="98">
        <v>0.82695953833717795</v>
      </c>
      <c r="BB1662" s="89">
        <v>2.4716462776341399E-2</v>
      </c>
      <c r="BC1662" s="99">
        <v>-28.1813979787694</v>
      </c>
      <c r="BD1662" s="86">
        <v>43881</v>
      </c>
      <c r="BE1662" s="86">
        <v>43913</v>
      </c>
      <c r="BF1662" s="95"/>
      <c r="BG1662" s="86"/>
      <c r="BH1662" s="3"/>
    </row>
    <row r="1663" spans="1:60" x14ac:dyDescent="0.25">
      <c r="A1663" s="3"/>
      <c r="B1663" s="81" t="s">
        <v>2485</v>
      </c>
      <c r="C1663" s="81" t="s">
        <v>6445</v>
      </c>
      <c r="D1663" s="81" t="s">
        <v>938</v>
      </c>
      <c r="E1663" s="82" t="s">
        <v>1252</v>
      </c>
      <c r="F1663" s="82" t="s">
        <v>1104</v>
      </c>
      <c r="G1663" s="83" t="s">
        <v>1120</v>
      </c>
      <c r="H1663" s="84" t="s">
        <v>1154</v>
      </c>
      <c r="I1663" s="85" t="s">
        <v>3480</v>
      </c>
      <c r="J1663" s="85" t="s">
        <v>6446</v>
      </c>
      <c r="K1663" s="3"/>
      <c r="L1663" s="86">
        <v>44029</v>
      </c>
      <c r="M1663" s="87">
        <v>1573.78299999982</v>
      </c>
      <c r="N1663" s="88">
        <v>1573.78299999982</v>
      </c>
      <c r="O1663" s="88">
        <v>1713.2052999995601</v>
      </c>
      <c r="P1663" s="89">
        <f t="shared" si="25"/>
        <v>0.91861903532531919</v>
      </c>
      <c r="Q1663" s="86">
        <v>43881</v>
      </c>
      <c r="R1663" s="90">
        <v>676624.446</v>
      </c>
      <c r="S1663" s="90">
        <v>1169194.71274805</v>
      </c>
      <c r="T1663" s="3"/>
      <c r="U1663" s="91">
        <v>-1.62521539641602E-3</v>
      </c>
      <c r="V1663" s="92">
        <v>1.01025307048985</v>
      </c>
      <c r="W1663" s="91">
        <v>1.7337853159915501E-2</v>
      </c>
      <c r="X1663" s="92">
        <v>1.7422949318643099</v>
      </c>
      <c r="Y1663" s="91">
        <v>-5.1675448716196101E-2</v>
      </c>
      <c r="Z1663" s="92">
        <v>12.9826110372233</v>
      </c>
      <c r="AA1663" s="91">
        <v>0.154716261255089</v>
      </c>
      <c r="AB1663" s="92">
        <v>36.369654486305102</v>
      </c>
      <c r="AC1663" s="91">
        <v>0.194989675657707</v>
      </c>
      <c r="AD1663" s="92">
        <v>44.847163518192197</v>
      </c>
      <c r="AE1663" s="91">
        <v>0.257045899044897</v>
      </c>
      <c r="AF1663" s="93">
        <v>46.543999599176502</v>
      </c>
      <c r="AG1663" s="91">
        <v>3.5818269498122401E-4</v>
      </c>
      <c r="AH1663" s="92">
        <v>-0.87041168262658197</v>
      </c>
      <c r="AI1663" s="91">
        <v>-9.8506044560053895E-4</v>
      </c>
      <c r="AJ1663" s="92">
        <v>14.3848696353525</v>
      </c>
      <c r="AK1663" s="91">
        <v>0.57378299999982096</v>
      </c>
      <c r="AL1663" s="91">
        <v>6.0291444857284701E-2</v>
      </c>
      <c r="AM1663" s="92">
        <v>68.812979102251106</v>
      </c>
      <c r="AN1663" s="3"/>
      <c r="AO1663" s="94">
        <v>4.0856906067347203E-2</v>
      </c>
      <c r="AP1663" s="94">
        <v>-7.9536831139194006E-2</v>
      </c>
      <c r="AQ1663" s="94">
        <v>0.119732901321258</v>
      </c>
      <c r="AR1663" s="94">
        <v>-0.113667515602137</v>
      </c>
      <c r="AS1663" s="95">
        <v>9</v>
      </c>
      <c r="AT1663" s="95">
        <v>3</v>
      </c>
      <c r="AU1663" s="95">
        <v>7</v>
      </c>
      <c r="AV1663" s="96">
        <v>5</v>
      </c>
      <c r="AW1663" s="3"/>
      <c r="AX1663" s="97">
        <v>0.24155770935554799</v>
      </c>
      <c r="AY1663" s="98">
        <v>0.67075026714974195</v>
      </c>
      <c r="AZ1663" s="98">
        <v>1.3383249268645201</v>
      </c>
      <c r="BA1663" s="98">
        <v>0.91547787033232497</v>
      </c>
      <c r="BB1663" s="89">
        <v>2.47177910337632E-2</v>
      </c>
      <c r="BC1663" s="99">
        <v>-28.093439823016499</v>
      </c>
      <c r="BD1663" s="86">
        <v>43881</v>
      </c>
      <c r="BE1663" s="86">
        <v>43913</v>
      </c>
      <c r="BF1663" s="95"/>
      <c r="BG1663" s="86"/>
      <c r="BH1663" s="3"/>
    </row>
    <row r="1664" spans="1:60" x14ac:dyDescent="0.25">
      <c r="A1664" s="3"/>
      <c r="B1664" s="81" t="s">
        <v>2486</v>
      </c>
      <c r="C1664" s="81" t="s">
        <v>6447</v>
      </c>
      <c r="D1664" s="81" t="s">
        <v>938</v>
      </c>
      <c r="E1664" s="82" t="s">
        <v>1253</v>
      </c>
      <c r="F1664" s="82" t="s">
        <v>1104</v>
      </c>
      <c r="G1664" s="83" t="s">
        <v>1120</v>
      </c>
      <c r="H1664" s="84" t="s">
        <v>1154</v>
      </c>
      <c r="I1664" s="85" t="s">
        <v>3480</v>
      </c>
      <c r="J1664" s="85" t="s">
        <v>6448</v>
      </c>
      <c r="K1664" s="3"/>
      <c r="L1664" s="86">
        <v>44029</v>
      </c>
      <c r="M1664" s="87">
        <v>1872.1589999999901</v>
      </c>
      <c r="N1664" s="88">
        <v>1872.1589999999901</v>
      </c>
      <c r="O1664" s="88">
        <v>2029.78830000013</v>
      </c>
      <c r="P1664" s="89">
        <f t="shared" si="25"/>
        <v>0.92234199990209331</v>
      </c>
      <c r="Q1664" s="86">
        <v>43881</v>
      </c>
      <c r="R1664" s="90">
        <v>937558.75199999998</v>
      </c>
      <c r="S1664" s="90">
        <v>677970.31230175798</v>
      </c>
      <c r="T1664" s="3"/>
      <c r="U1664" s="91">
        <v>-1.59789431836543E-3</v>
      </c>
      <c r="V1664" s="92">
        <v>1.01298517829491</v>
      </c>
      <c r="W1664" s="91">
        <v>1.8172287966081099E-2</v>
      </c>
      <c r="X1664" s="92">
        <v>1.82573841248086</v>
      </c>
      <c r="Y1664" s="91">
        <v>-4.6947055940108798E-2</v>
      </c>
      <c r="Z1664" s="92">
        <v>13.4554503148247</v>
      </c>
      <c r="AA1664" s="91">
        <v>0.16633735386509199</v>
      </c>
      <c r="AB1664" s="92">
        <v>37.531763747334502</v>
      </c>
      <c r="AC1664" s="91">
        <v>0.21914790491981001</v>
      </c>
      <c r="AD1664" s="92">
        <v>47.2629864444025</v>
      </c>
      <c r="AE1664" s="91">
        <v>0.29534875064011401</v>
      </c>
      <c r="AF1664" s="93">
        <v>50.374284758698202</v>
      </c>
      <c r="AG1664" s="91">
        <v>8.2309639401501001E-4</v>
      </c>
      <c r="AH1664" s="92">
        <v>-0.82392031272320299</v>
      </c>
      <c r="AI1664" s="91">
        <v>4.4626114649872796E-3</v>
      </c>
      <c r="AJ1664" s="92">
        <v>14.929636826404</v>
      </c>
      <c r="AK1664" s="91">
        <v>0.51926429058425105</v>
      </c>
      <c r="AL1664" s="91">
        <v>5.5476492463640198E-2</v>
      </c>
      <c r="AM1664" s="92">
        <v>63.361108160694101</v>
      </c>
      <c r="AN1664" s="3"/>
      <c r="AO1664" s="94">
        <v>4.0885341448301901E-2</v>
      </c>
      <c r="AP1664" s="94">
        <v>-7.9461473446863204E-2</v>
      </c>
      <c r="AQ1664" s="94">
        <v>0.12065356272622001</v>
      </c>
      <c r="AR1664" s="94">
        <v>-0.112916243148065</v>
      </c>
      <c r="AS1664" s="95">
        <v>9</v>
      </c>
      <c r="AT1664" s="95">
        <v>3</v>
      </c>
      <c r="AU1664" s="95">
        <v>7</v>
      </c>
      <c r="AV1664" s="96">
        <v>5</v>
      </c>
      <c r="AW1664" s="3"/>
      <c r="AX1664" s="97">
        <v>0.24155604916857601</v>
      </c>
      <c r="AY1664" s="98">
        <v>0.71673371968427102</v>
      </c>
      <c r="AZ1664" s="98">
        <v>1.3820404352318301</v>
      </c>
      <c r="BA1664" s="98">
        <v>0.97964628000863696</v>
      </c>
      <c r="BB1664" s="89">
        <v>2.4718802509269201E-2</v>
      </c>
      <c r="BC1664" s="99">
        <v>-28.030538948311001</v>
      </c>
      <c r="BD1664" s="86">
        <v>43881</v>
      </c>
      <c r="BE1664" s="86">
        <v>43913</v>
      </c>
      <c r="BF1664" s="95"/>
      <c r="BG1664" s="86"/>
      <c r="BH1664" s="3"/>
    </row>
    <row r="1665" spans="1:60" x14ac:dyDescent="0.25">
      <c r="A1665" s="3"/>
      <c r="B1665" s="81" t="s">
        <v>2487</v>
      </c>
      <c r="C1665" s="81" t="s">
        <v>6449</v>
      </c>
      <c r="D1665" s="81" t="s">
        <v>938</v>
      </c>
      <c r="E1665" s="82" t="s">
        <v>1254</v>
      </c>
      <c r="F1665" s="82" t="s">
        <v>1104</v>
      </c>
      <c r="G1665" s="83" t="s">
        <v>1120</v>
      </c>
      <c r="H1665" s="84" t="s">
        <v>1154</v>
      </c>
      <c r="I1665" s="85" t="s">
        <v>3480</v>
      </c>
      <c r="J1665" s="85" t="s">
        <v>6450</v>
      </c>
      <c r="K1665" s="3"/>
      <c r="L1665" s="86">
        <v>44029</v>
      </c>
      <c r="M1665" s="87">
        <v>1357.64010000043</v>
      </c>
      <c r="N1665" s="88">
        <v>1357.64010000043</v>
      </c>
      <c r="O1665" s="88">
        <v>1372.80790000036</v>
      </c>
      <c r="P1665" s="89">
        <f t="shared" si="25"/>
        <v>0.9889512582205231</v>
      </c>
      <c r="Q1665" s="86">
        <v>44005</v>
      </c>
      <c r="R1665" s="90">
        <v>536528.45299999998</v>
      </c>
      <c r="S1665" s="90">
        <v>78103.334916015607</v>
      </c>
      <c r="T1665" s="3"/>
      <c r="U1665" s="91">
        <v>-1.5842836228330301E-3</v>
      </c>
      <c r="V1665" s="92">
        <v>1.01434624784815</v>
      </c>
      <c r="W1665" s="91">
        <v>1.8589535247883801E-2</v>
      </c>
      <c r="X1665" s="92">
        <v>1.86746314066113</v>
      </c>
      <c r="Y1665" s="91">
        <v>0.23451029052550401</v>
      </c>
      <c r="Z1665" s="92">
        <v>41.601184961385997</v>
      </c>
      <c r="AA1665" s="91">
        <v>0.29088777671131499</v>
      </c>
      <c r="AB1665" s="92">
        <v>49.986806031956803</v>
      </c>
      <c r="AC1665" s="91"/>
      <c r="AD1665" s="92"/>
      <c r="AE1665" s="91"/>
      <c r="AF1665" s="93"/>
      <c r="AG1665" s="91">
        <v>1.0555160915828299E-3</v>
      </c>
      <c r="AH1665" s="92">
        <v>-0.80067834296642104</v>
      </c>
      <c r="AI1665" s="91">
        <v>0.23451029052550401</v>
      </c>
      <c r="AJ1665" s="92">
        <v>37.934404732484801</v>
      </c>
      <c r="AK1665" s="91">
        <v>0.36205096584861202</v>
      </c>
      <c r="AL1665" s="91">
        <v>0.16322451477753899</v>
      </c>
      <c r="AM1665" s="92">
        <v>61.800974036974402</v>
      </c>
      <c r="AN1665" s="3"/>
      <c r="AO1665" s="94">
        <v>3.8822754904686001E-2</v>
      </c>
      <c r="AP1665" s="94">
        <v>-3.2516059514819097E-2</v>
      </c>
      <c r="AQ1665" s="94">
        <v>8.4864730992267101E-2</v>
      </c>
      <c r="AR1665" s="94">
        <v>0</v>
      </c>
      <c r="AS1665" s="95">
        <v>8</v>
      </c>
      <c r="AT1665" s="95">
        <v>0</v>
      </c>
      <c r="AU1665" s="95">
        <v>7</v>
      </c>
      <c r="AV1665" s="96">
        <v>5</v>
      </c>
      <c r="AW1665" s="3"/>
      <c r="AX1665" s="97">
        <v>0.147549562822678</v>
      </c>
      <c r="AY1665" s="98">
        <v>1.82598887718268</v>
      </c>
      <c r="AZ1665" s="98">
        <v>1.6368676574838901</v>
      </c>
      <c r="BA1665" s="98">
        <v>3.1376094634106302</v>
      </c>
      <c r="BB1665" s="89">
        <v>1.5300849576342399E-2</v>
      </c>
      <c r="BC1665" s="99">
        <v>-5.7851909022501804</v>
      </c>
      <c r="BD1665" s="86">
        <v>43950</v>
      </c>
      <c r="BE1665" s="86">
        <v>43964</v>
      </c>
      <c r="BF1665" s="95">
        <v>20</v>
      </c>
      <c r="BG1665" s="86">
        <v>43978</v>
      </c>
      <c r="BH1665" s="3"/>
    </row>
    <row r="1666" spans="1:60" x14ac:dyDescent="0.25">
      <c r="A1666" s="3"/>
      <c r="B1666" s="81" t="s">
        <v>2488</v>
      </c>
      <c r="C1666" s="81" t="s">
        <v>6451</v>
      </c>
      <c r="D1666" s="81" t="s">
        <v>938</v>
      </c>
      <c r="E1666" s="82" t="s">
        <v>1255</v>
      </c>
      <c r="F1666" s="82" t="s">
        <v>1104</v>
      </c>
      <c r="G1666" s="83" t="s">
        <v>1120</v>
      </c>
      <c r="H1666" s="84" t="s">
        <v>1154</v>
      </c>
      <c r="I1666" s="85" t="s">
        <v>3480</v>
      </c>
      <c r="J1666" s="85" t="s">
        <v>6452</v>
      </c>
      <c r="K1666" s="3"/>
      <c r="L1666" s="86">
        <v>44029</v>
      </c>
      <c r="M1666" s="87">
        <v>1026.96800000034</v>
      </c>
      <c r="N1666" s="88">
        <v>1026.96800000034</v>
      </c>
      <c r="O1666" s="88">
        <v>1038.10099999979</v>
      </c>
      <c r="P1666" s="89">
        <f t="shared" si="25"/>
        <v>0.98927560998452724</v>
      </c>
      <c r="Q1666" s="86">
        <v>44005</v>
      </c>
      <c r="R1666" s="90">
        <v>1575948.595</v>
      </c>
      <c r="S1666" s="90">
        <v>453094.68878613302</v>
      </c>
      <c r="T1666" s="3"/>
      <c r="U1666" s="91">
        <v>-1.5706065669292E-3</v>
      </c>
      <c r="V1666" s="92">
        <v>1.01571395343854</v>
      </c>
      <c r="W1666" s="91">
        <v>1.9007108863661401E-2</v>
      </c>
      <c r="X1666" s="92">
        <v>1.9092205022388999</v>
      </c>
      <c r="Y1666" s="91">
        <v>9.9905482295143899E-2</v>
      </c>
      <c r="Z1666" s="92">
        <v>28.140704138349999</v>
      </c>
      <c r="AA1666" s="91">
        <v>9.9905482295143899E-2</v>
      </c>
      <c r="AB1666" s="92">
        <v>30.8885765903105</v>
      </c>
      <c r="AC1666" s="91">
        <v>9.9905482295143899E-2</v>
      </c>
      <c r="AD1666" s="92">
        <v>35.338744181906797</v>
      </c>
      <c r="AE1666" s="91">
        <v>9.9905482295143899E-2</v>
      </c>
      <c r="AF1666" s="93">
        <v>30.829957924201199</v>
      </c>
      <c r="AG1666" s="91">
        <v>1.2880651229352201E-3</v>
      </c>
      <c r="AH1666" s="92">
        <v>-0.77742343983118201</v>
      </c>
      <c r="AI1666" s="91">
        <v>9.9905482295143899E-2</v>
      </c>
      <c r="AJ1666" s="92">
        <v>24.4739239094197</v>
      </c>
      <c r="AK1666" s="91">
        <v>2.6968000000124399E-2</v>
      </c>
      <c r="AL1666" s="91">
        <v>5.6368792866123797E-3</v>
      </c>
      <c r="AM1666" s="92">
        <v>-8.0319891332765092</v>
      </c>
      <c r="AN1666" s="3"/>
      <c r="AO1666" s="94">
        <v>4.0913825936513597E-2</v>
      </c>
      <c r="AP1666" s="94">
        <v>-7.9385930052958395E-2</v>
      </c>
      <c r="AQ1666" s="94">
        <v>8.5309747954015594E-2</v>
      </c>
      <c r="AR1666" s="94">
        <v>-4.0992302028826103E-2</v>
      </c>
      <c r="AS1666" s="95">
        <v>4</v>
      </c>
      <c r="AT1666" s="95">
        <v>1</v>
      </c>
      <c r="AU1666" s="95">
        <v>7</v>
      </c>
      <c r="AV1666" s="96">
        <v>5</v>
      </c>
      <c r="AW1666" s="3"/>
      <c r="AX1666" s="97">
        <v>0.188092595617636</v>
      </c>
      <c r="AY1666" s="98">
        <v>0.48338427436192399</v>
      </c>
      <c r="AZ1666" s="98">
        <v>1.14340820360849</v>
      </c>
      <c r="BA1666" s="98">
        <v>0.66702229300972204</v>
      </c>
      <c r="BB1666" s="89">
        <v>1.9219489893203E-2</v>
      </c>
      <c r="BC1666" s="99">
        <v>-14.4470285829448</v>
      </c>
      <c r="BD1666" s="86">
        <v>43664</v>
      </c>
      <c r="BE1666" s="86">
        <v>43913</v>
      </c>
      <c r="BF1666" s="95">
        <v>190</v>
      </c>
      <c r="BG1666" s="86">
        <v>43930</v>
      </c>
      <c r="BH1666" s="3"/>
    </row>
    <row r="1667" spans="1:60" x14ac:dyDescent="0.25">
      <c r="A1667" s="3"/>
      <c r="B1667" s="81" t="s">
        <v>2489</v>
      </c>
      <c r="C1667" s="81" t="s">
        <v>6453</v>
      </c>
      <c r="D1667" s="81" t="s">
        <v>938</v>
      </c>
      <c r="E1667" s="82" t="s">
        <v>1191</v>
      </c>
      <c r="F1667" s="82" t="s">
        <v>1104</v>
      </c>
      <c r="G1667" s="83" t="s">
        <v>1120</v>
      </c>
      <c r="H1667" s="84" t="s">
        <v>1154</v>
      </c>
      <c r="I1667" s="85" t="s">
        <v>3480</v>
      </c>
      <c r="J1667" s="85" t="s">
        <v>6454</v>
      </c>
      <c r="K1667" s="3"/>
      <c r="L1667" s="86">
        <v>44029</v>
      </c>
      <c r="M1667" s="87">
        <v>1175.5078999996199</v>
      </c>
      <c r="N1667" s="88">
        <v>1175.5078999996199</v>
      </c>
      <c r="O1667" s="88">
        <v>1175.5078999996199</v>
      </c>
      <c r="P1667" s="89">
        <f t="shared" si="25"/>
        <v>1</v>
      </c>
      <c r="Q1667" s="86">
        <v>44029</v>
      </c>
      <c r="R1667" s="90">
        <v>0</v>
      </c>
      <c r="S1667" s="90">
        <v>0</v>
      </c>
      <c r="T1667" s="3"/>
      <c r="U1667" s="91">
        <v>0</v>
      </c>
      <c r="V1667" s="92">
        <v>1.17277461013146</v>
      </c>
      <c r="W1667" s="91">
        <v>0</v>
      </c>
      <c r="X1667" s="92">
        <v>8.5096158727537806E-3</v>
      </c>
      <c r="Y1667" s="91">
        <v>0</v>
      </c>
      <c r="Z1667" s="92">
        <v>18.1501559088356</v>
      </c>
      <c r="AA1667" s="91">
        <v>0</v>
      </c>
      <c r="AB1667" s="92">
        <v>20.8980283607962</v>
      </c>
      <c r="AC1667" s="91">
        <v>-9.4699263026996102E-3</v>
      </c>
      <c r="AD1667" s="92">
        <v>24.401203322137</v>
      </c>
      <c r="AE1667" s="91">
        <v>7.2103124774002894E-2</v>
      </c>
      <c r="AF1667" s="93">
        <v>28.049722172087101</v>
      </c>
      <c r="AG1667" s="91">
        <v>0</v>
      </c>
      <c r="AH1667" s="92">
        <v>-0.90622995212470403</v>
      </c>
      <c r="AI1667" s="91">
        <v>0</v>
      </c>
      <c r="AJ1667" s="92">
        <v>14.483375679905301</v>
      </c>
      <c r="AK1667" s="91">
        <v>0.175507899999502</v>
      </c>
      <c r="AL1667" s="91">
        <v>4.9404699870137798E-2</v>
      </c>
      <c r="AM1667" s="92">
        <v>34.482515573152298</v>
      </c>
      <c r="AN1667" s="3"/>
      <c r="AO1667" s="94">
        <v>0</v>
      </c>
      <c r="AP1667" s="94">
        <v>0</v>
      </c>
      <c r="AQ1667" s="94">
        <v>0</v>
      </c>
      <c r="AR1667" s="94">
        <v>0</v>
      </c>
      <c r="AS1667" s="95">
        <v>0</v>
      </c>
      <c r="AT1667" s="95">
        <v>0</v>
      </c>
      <c r="AU1667" s="95">
        <v>7</v>
      </c>
      <c r="AV1667" s="96">
        <v>5</v>
      </c>
      <c r="AW1667" s="3"/>
      <c r="AX1667" s="97">
        <v>0</v>
      </c>
      <c r="AY1667" s="98">
        <v>-113.07365610974399</v>
      </c>
      <c r="AZ1667" s="98">
        <v>0.54787164163735702</v>
      </c>
      <c r="BA1667" s="98">
        <v>-15.957369743191499</v>
      </c>
      <c r="BB1667" s="89">
        <v>0</v>
      </c>
      <c r="BC1667" s="99">
        <v>0</v>
      </c>
      <c r="BD1667" s="86">
        <v>43664</v>
      </c>
      <c r="BE1667" s="86"/>
      <c r="BF1667" s="95"/>
      <c r="BG1667" s="86"/>
      <c r="BH1667" s="3"/>
    </row>
    <row r="1668" spans="1:60" x14ac:dyDescent="0.25">
      <c r="A1668" s="3"/>
      <c r="B1668" s="81" t="s">
        <v>2490</v>
      </c>
      <c r="C1668" s="81" t="s">
        <v>6455</v>
      </c>
      <c r="D1668" s="81" t="s">
        <v>938</v>
      </c>
      <c r="E1668" s="82" t="s">
        <v>1245</v>
      </c>
      <c r="F1668" s="82" t="s">
        <v>1104</v>
      </c>
      <c r="G1668" s="83" t="s">
        <v>1120</v>
      </c>
      <c r="H1668" s="84" t="s">
        <v>1154</v>
      </c>
      <c r="I1668" s="85" t="s">
        <v>3480</v>
      </c>
      <c r="J1668" s="85" t="s">
        <v>6456</v>
      </c>
      <c r="K1668" s="3"/>
      <c r="L1668" s="86">
        <v>44029</v>
      </c>
      <c r="M1668" s="87">
        <v>1488.6830000001901</v>
      </c>
      <c r="N1668" s="88">
        <v>1488.6830000001901</v>
      </c>
      <c r="O1668" s="88">
        <v>1607.5120999999299</v>
      </c>
      <c r="P1668" s="89">
        <f t="shared" si="25"/>
        <v>0.92607887679368328</v>
      </c>
      <c r="Q1668" s="86">
        <v>43881</v>
      </c>
      <c r="R1668" s="90">
        <v>390991.83600000001</v>
      </c>
      <c r="S1668" s="90">
        <v>388139.10977099597</v>
      </c>
      <c r="T1668" s="3"/>
      <c r="U1668" s="91">
        <v>-1.5706645817772399E-3</v>
      </c>
      <c r="V1668" s="92">
        <v>1.0157081519537301</v>
      </c>
      <c r="W1668" s="91">
        <v>1.90071264914877E-2</v>
      </c>
      <c r="X1668" s="92">
        <v>1.90922226502153</v>
      </c>
      <c r="Y1668" s="91">
        <v>-4.2196466039095E-2</v>
      </c>
      <c r="Z1668" s="92">
        <v>13.9305093049334</v>
      </c>
      <c r="AA1668" s="91">
        <v>0.17807363649626501</v>
      </c>
      <c r="AB1668" s="92">
        <v>38.705392010451803</v>
      </c>
      <c r="AC1668" s="91">
        <v>0.24379162346303901</v>
      </c>
      <c r="AD1668" s="92">
        <v>49.727358298725399</v>
      </c>
      <c r="AE1668" s="91">
        <v>0.33481524294416898</v>
      </c>
      <c r="AF1668" s="93">
        <v>54.320933989132797</v>
      </c>
      <c r="AG1668" s="91">
        <v>1.2881634920631801E-3</v>
      </c>
      <c r="AH1668" s="92">
        <v>-0.77741360291838602</v>
      </c>
      <c r="AI1668" s="91">
        <v>9.9384450859361095E-3</v>
      </c>
      <c r="AJ1668" s="92">
        <v>15.4772201885062</v>
      </c>
      <c r="AK1668" s="91">
        <v>0.48868299999972797</v>
      </c>
      <c r="AL1668" s="91">
        <v>7.3593955934484298E-2</v>
      </c>
      <c r="AM1668" s="92">
        <v>48.743442788720102</v>
      </c>
      <c r="AN1668" s="3"/>
      <c r="AO1668" s="94">
        <v>4.0913789749538403E-2</v>
      </c>
      <c r="AP1668" s="94">
        <v>-7.9385955577890896E-2</v>
      </c>
      <c r="AQ1668" s="94">
        <v>0.121575157827465</v>
      </c>
      <c r="AR1668" s="94">
        <v>-0.112164632737404</v>
      </c>
      <c r="AS1668" s="95">
        <v>9</v>
      </c>
      <c r="AT1668" s="95">
        <v>3</v>
      </c>
      <c r="AU1668" s="95">
        <v>7</v>
      </c>
      <c r="AV1668" s="96">
        <v>5</v>
      </c>
      <c r="AW1668" s="3"/>
      <c r="AX1668" s="97">
        <v>0.24155484180519099</v>
      </c>
      <c r="AY1668" s="98">
        <v>0.76315483866619604</v>
      </c>
      <c r="AZ1668" s="98">
        <v>1.4261655266236599</v>
      </c>
      <c r="BA1668" s="98">
        <v>1.04459580723596</v>
      </c>
      <c r="BB1668" s="89">
        <v>2.4719861275188999E-2</v>
      </c>
      <c r="BC1668" s="99">
        <v>-27.967584194237102</v>
      </c>
      <c r="BD1668" s="86">
        <v>43881</v>
      </c>
      <c r="BE1668" s="86">
        <v>43913</v>
      </c>
      <c r="BF1668" s="95"/>
      <c r="BG1668" s="86"/>
      <c r="BH1668" s="3"/>
    </row>
    <row r="1669" spans="1:60" x14ac:dyDescent="0.25">
      <c r="A1669" s="3"/>
      <c r="B1669" s="81" t="s">
        <v>433</v>
      </c>
      <c r="C1669" s="81" t="s">
        <v>6457</v>
      </c>
      <c r="D1669" s="81" t="s">
        <v>938</v>
      </c>
      <c r="E1669" s="82" t="s">
        <v>1260</v>
      </c>
      <c r="F1669" s="82" t="s">
        <v>1104</v>
      </c>
      <c r="G1669" s="83" t="s">
        <v>1120</v>
      </c>
      <c r="H1669" s="84" t="s">
        <v>1154</v>
      </c>
      <c r="I1669" s="85" t="s">
        <v>3480</v>
      </c>
      <c r="J1669" s="85" t="s">
        <v>6458</v>
      </c>
      <c r="K1669" s="3"/>
      <c r="L1669" s="86">
        <v>44029</v>
      </c>
      <c r="M1669" s="87">
        <v>2059.1145000010702</v>
      </c>
      <c r="N1669" s="88">
        <v>2059.1145000010702</v>
      </c>
      <c r="O1669" s="88">
        <v>2217.8632999993902</v>
      </c>
      <c r="P1669" s="89">
        <f t="shared" si="25"/>
        <v>0.92842263993530905</v>
      </c>
      <c r="Q1669" s="86">
        <v>43881</v>
      </c>
      <c r="R1669" s="90">
        <v>1041810.834</v>
      </c>
      <c r="S1669" s="90">
        <v>900278.58452246105</v>
      </c>
      <c r="T1669" s="3"/>
      <c r="U1669" s="91">
        <v>-1.55359126165422E-3</v>
      </c>
      <c r="V1669" s="92">
        <v>1.0174154839660301</v>
      </c>
      <c r="W1669" s="91">
        <v>1.9529312610757198E-2</v>
      </c>
      <c r="X1669" s="92">
        <v>1.9614408769484699</v>
      </c>
      <c r="Y1669" s="91">
        <v>-3.9214749413076802E-2</v>
      </c>
      <c r="Z1669" s="92">
        <v>14.2286809675279</v>
      </c>
      <c r="AA1669" s="91">
        <v>0.18546962194348501</v>
      </c>
      <c r="AB1669" s="92">
        <v>39.444990555173703</v>
      </c>
      <c r="AC1669" s="91"/>
      <c r="AD1669" s="92"/>
      <c r="AE1669" s="91"/>
      <c r="AF1669" s="93"/>
      <c r="AG1669" s="91">
        <v>1.5787486063345601E-3</v>
      </c>
      <c r="AH1669" s="92">
        <v>-0.74835509149124801</v>
      </c>
      <c r="AI1669" s="91">
        <v>1.3376664794122899E-2</v>
      </c>
      <c r="AJ1669" s="92">
        <v>15.8210421593249</v>
      </c>
      <c r="AK1669" s="91">
        <v>0.19597967563284299</v>
      </c>
      <c r="AL1669" s="91">
        <v>0.15340617023146499</v>
      </c>
      <c r="AM1669" s="92">
        <v>41.904006865865099</v>
      </c>
      <c r="AN1669" s="3"/>
      <c r="AO1669" s="94">
        <v>4.0931565305072602E-2</v>
      </c>
      <c r="AP1669" s="94">
        <v>-7.9338777683005901E-2</v>
      </c>
      <c r="AQ1669" s="94">
        <v>0.122151346075116</v>
      </c>
      <c r="AR1669" s="94">
        <v>-0.111694568022358</v>
      </c>
      <c r="AS1669" s="95">
        <v>9</v>
      </c>
      <c r="AT1669" s="95">
        <v>3</v>
      </c>
      <c r="AU1669" s="95">
        <v>7</v>
      </c>
      <c r="AV1669" s="96">
        <v>5</v>
      </c>
      <c r="AW1669" s="3"/>
      <c r="AX1669" s="97">
        <v>0.241554395833809</v>
      </c>
      <c r="AY1669" s="98">
        <v>0.79239765087641001</v>
      </c>
      <c r="AZ1669" s="98">
        <v>1.4539591032753401</v>
      </c>
      <c r="BA1669" s="98">
        <v>1.0855977396713601</v>
      </c>
      <c r="BB1669" s="89">
        <v>2.47205552958621E-2</v>
      </c>
      <c r="BC1669" s="99">
        <v>-27.928218118730001</v>
      </c>
      <c r="BD1669" s="86">
        <v>43881</v>
      </c>
      <c r="BE1669" s="86">
        <v>43913</v>
      </c>
      <c r="BF1669" s="95"/>
      <c r="BG1669" s="86"/>
      <c r="BH1669" s="3"/>
    </row>
    <row r="1670" spans="1:60" x14ac:dyDescent="0.25">
      <c r="A1670" s="3"/>
      <c r="B1670" s="81" t="s">
        <v>2491</v>
      </c>
      <c r="C1670" s="81" t="s">
        <v>6459</v>
      </c>
      <c r="D1670" s="81" t="s">
        <v>939</v>
      </c>
      <c r="E1670" s="82" t="s">
        <v>1170</v>
      </c>
      <c r="F1670" s="82" t="s">
        <v>1104</v>
      </c>
      <c r="G1670" s="83" t="s">
        <v>1120</v>
      </c>
      <c r="H1670" s="84" t="s">
        <v>1128</v>
      </c>
      <c r="I1670" s="85" t="s">
        <v>3480</v>
      </c>
      <c r="J1670" s="85" t="s">
        <v>6460</v>
      </c>
      <c r="K1670" s="3"/>
      <c r="L1670" s="86">
        <v>44029</v>
      </c>
      <c r="M1670" s="87">
        <v>767.98579999990795</v>
      </c>
      <c r="N1670" s="88">
        <v>767.98579999990795</v>
      </c>
      <c r="O1670" s="88">
        <v>1046.1259000003299</v>
      </c>
      <c r="P1670" s="89">
        <f t="shared" si="25"/>
        <v>0.73412368434780728</v>
      </c>
      <c r="Q1670" s="86">
        <v>43756</v>
      </c>
      <c r="R1670" s="90">
        <v>463092.65</v>
      </c>
      <c r="S1670" s="90">
        <v>545281.38648828096</v>
      </c>
      <c r="T1670" s="3"/>
      <c r="U1670" s="91">
        <v>-1.23965810280424E-2</v>
      </c>
      <c r="V1670" s="92">
        <v>-6.6883492672786801E-2</v>
      </c>
      <c r="W1670" s="91">
        <v>-3.3960445307457099E-4</v>
      </c>
      <c r="X1670" s="92">
        <v>-2.5450829434703299E-2</v>
      </c>
      <c r="Y1670" s="91">
        <v>-0.21720401304541201</v>
      </c>
      <c r="Z1670" s="92">
        <v>-3.57024539570557</v>
      </c>
      <c r="AA1670" s="91">
        <v>-0.24335025087668299</v>
      </c>
      <c r="AB1670" s="92">
        <v>-3.4369967268721702</v>
      </c>
      <c r="AC1670" s="91">
        <v>-0.31996520778571702</v>
      </c>
      <c r="AD1670" s="92">
        <v>-6.6483248261793104</v>
      </c>
      <c r="AE1670" s="91">
        <v>-0.30326282246824099</v>
      </c>
      <c r="AF1670" s="93">
        <v>-9.4868725521373598</v>
      </c>
      <c r="AG1670" s="91">
        <v>7.8996911270223808E-3</v>
      </c>
      <c r="AH1670" s="92">
        <v>-0.116260839422466</v>
      </c>
      <c r="AI1670" s="91">
        <v>-0.18899509354028901</v>
      </c>
      <c r="AJ1670" s="92">
        <v>-4.4161336741235599</v>
      </c>
      <c r="AK1670" s="91">
        <v>-0.232014199999976</v>
      </c>
      <c r="AL1670" s="91">
        <v>-1.62755645706056E-2</v>
      </c>
      <c r="AM1670" s="92">
        <v>-145.662088438636</v>
      </c>
      <c r="AN1670" s="3"/>
      <c r="AO1670" s="94">
        <v>7.5500209013625905E-2</v>
      </c>
      <c r="AP1670" s="94">
        <v>-0.136626804191183</v>
      </c>
      <c r="AQ1670" s="94">
        <v>0.138139489314199</v>
      </c>
      <c r="AR1670" s="94">
        <v>-0.16920852821465801</v>
      </c>
      <c r="AS1670" s="95">
        <v>5</v>
      </c>
      <c r="AT1670" s="95">
        <v>7</v>
      </c>
      <c r="AU1670" s="95">
        <v>4</v>
      </c>
      <c r="AV1670" s="96">
        <v>8</v>
      </c>
      <c r="AW1670" s="3"/>
      <c r="AX1670" s="97">
        <v>0.33398328067851302</v>
      </c>
      <c r="AY1670" s="98">
        <v>-0.62571669587668999</v>
      </c>
      <c r="AZ1670" s="98">
        <v>-1.1169266384404199</v>
      </c>
      <c r="BA1670" s="98">
        <v>-0.82059414013383503</v>
      </c>
      <c r="BB1670" s="89">
        <v>3.3880884943864702E-2</v>
      </c>
      <c r="BC1670" s="99">
        <v>-45.432523943891297</v>
      </c>
      <c r="BD1670" s="86">
        <v>43756</v>
      </c>
      <c r="BE1670" s="86">
        <v>43908</v>
      </c>
      <c r="BF1670" s="95"/>
      <c r="BG1670" s="86"/>
      <c r="BH1670" s="3"/>
    </row>
    <row r="1671" spans="1:60" x14ac:dyDescent="0.25">
      <c r="A1671" s="3"/>
      <c r="B1671" s="81" t="s">
        <v>2492</v>
      </c>
      <c r="C1671" s="81" t="s">
        <v>6461</v>
      </c>
      <c r="D1671" s="81" t="s">
        <v>939</v>
      </c>
      <c r="E1671" s="82" t="s">
        <v>1251</v>
      </c>
      <c r="F1671" s="82" t="s">
        <v>1104</v>
      </c>
      <c r="G1671" s="83" t="s">
        <v>1120</v>
      </c>
      <c r="H1671" s="84" t="s">
        <v>1128</v>
      </c>
      <c r="I1671" s="85" t="s">
        <v>3480</v>
      </c>
      <c r="J1671" s="85" t="s">
        <v>6462</v>
      </c>
      <c r="K1671" s="3"/>
      <c r="L1671" s="86">
        <v>44029</v>
      </c>
      <c r="M1671" s="87">
        <v>745.45089999958896</v>
      </c>
      <c r="N1671" s="88">
        <v>745.45089999958896</v>
      </c>
      <c r="O1671" s="88">
        <v>1037.5764000006</v>
      </c>
      <c r="P1671" s="89">
        <f t="shared" ref="P1671:P1734" si="26">IFERROR(N1671/O1671,"")</f>
        <v>0.7184539856526786</v>
      </c>
      <c r="Q1671" s="86">
        <v>43756</v>
      </c>
      <c r="R1671" s="90">
        <v>3161887.5980000002</v>
      </c>
      <c r="S1671" s="90">
        <v>3403160.56709375</v>
      </c>
      <c r="T1671" s="3"/>
      <c r="U1671" s="91">
        <v>-1.24745071152574E-2</v>
      </c>
      <c r="V1671" s="92">
        <v>-7.4676101394288694E-2</v>
      </c>
      <c r="W1671" s="91">
        <v>-2.7052482173530699E-3</v>
      </c>
      <c r="X1671" s="92">
        <v>-0.262015205862554</v>
      </c>
      <c r="Y1671" s="91">
        <v>-0.22837488151883001</v>
      </c>
      <c r="Z1671" s="92">
        <v>-4.68733224304742</v>
      </c>
      <c r="AA1671" s="91">
        <v>-0.26493374846904799</v>
      </c>
      <c r="AB1671" s="92">
        <v>-5.5953464861086104</v>
      </c>
      <c r="AC1671" s="91">
        <v>-0.35819341803086002</v>
      </c>
      <c r="AD1671" s="92">
        <v>-10.471145850693601</v>
      </c>
      <c r="AE1671" s="91">
        <v>-0.36122727505222402</v>
      </c>
      <c r="AF1671" s="93">
        <v>-15.283317810535699</v>
      </c>
      <c r="AG1671" s="91">
        <v>6.5472412970848399E-3</v>
      </c>
      <c r="AH1671" s="92">
        <v>-0.25150582241621999</v>
      </c>
      <c r="AI1671" s="91">
        <v>-0.20164113981270901</v>
      </c>
      <c r="AJ1671" s="92">
        <v>-5.6807383013656398</v>
      </c>
      <c r="AK1671" s="91">
        <v>-0.27022467400267502</v>
      </c>
      <c r="AL1671" s="91">
        <v>-1.9391336669286802E-2</v>
      </c>
      <c r="AM1671" s="92">
        <v>-149.48313583899301</v>
      </c>
      <c r="AN1671" s="3"/>
      <c r="AO1671" s="94">
        <v>7.5414997027110103E-2</v>
      </c>
      <c r="AP1671" s="94">
        <v>-0.13683127544034501</v>
      </c>
      <c r="AQ1671" s="94">
        <v>0.135446507669258</v>
      </c>
      <c r="AR1671" s="94">
        <v>-0.171239656367106</v>
      </c>
      <c r="AS1671" s="95">
        <v>5</v>
      </c>
      <c r="AT1671" s="95">
        <v>7</v>
      </c>
      <c r="AU1671" s="95">
        <v>1</v>
      </c>
      <c r="AV1671" s="96">
        <v>11</v>
      </c>
      <c r="AW1671" s="3"/>
      <c r="AX1671" s="97">
        <v>0.33409139045339498</v>
      </c>
      <c r="AY1671" s="98">
        <v>-0.68993222925382702</v>
      </c>
      <c r="AZ1671" s="98">
        <v>-1.7381676360346301</v>
      </c>
      <c r="BA1671" s="98">
        <v>-0.90207111002018803</v>
      </c>
      <c r="BB1671" s="89">
        <v>3.3887403058870398E-2</v>
      </c>
      <c r="BC1671" s="99">
        <v>-46.084481104277103</v>
      </c>
      <c r="BD1671" s="86">
        <v>43756</v>
      </c>
      <c r="BE1671" s="86">
        <v>43908</v>
      </c>
      <c r="BF1671" s="95"/>
      <c r="BG1671" s="86"/>
      <c r="BH1671" s="3"/>
    </row>
    <row r="1672" spans="1:60" x14ac:dyDescent="0.25">
      <c r="A1672" s="3"/>
      <c r="B1672" s="81" t="s">
        <v>2493</v>
      </c>
      <c r="C1672" s="81" t="s">
        <v>6463</v>
      </c>
      <c r="D1672" s="81" t="s">
        <v>939</v>
      </c>
      <c r="E1672" s="82" t="s">
        <v>1252</v>
      </c>
      <c r="F1672" s="82" t="s">
        <v>1104</v>
      </c>
      <c r="G1672" s="83" t="s">
        <v>1120</v>
      </c>
      <c r="H1672" s="84" t="s">
        <v>1128</v>
      </c>
      <c r="I1672" s="85" t="s">
        <v>3480</v>
      </c>
      <c r="J1672" s="85" t="s">
        <v>6464</v>
      </c>
      <c r="K1672" s="3"/>
      <c r="L1672" s="86">
        <v>44029</v>
      </c>
      <c r="M1672" s="87">
        <v>638.22460000030696</v>
      </c>
      <c r="N1672" s="88">
        <v>638.22460000030696</v>
      </c>
      <c r="O1672" s="88">
        <v>878.50389999989397</v>
      </c>
      <c r="P1672" s="89">
        <f t="shared" si="26"/>
        <v>0.72649034341268603</v>
      </c>
      <c r="Q1672" s="86">
        <v>43756</v>
      </c>
      <c r="R1672" s="90">
        <v>608367.48400000005</v>
      </c>
      <c r="S1672" s="90">
        <v>870802.92388574197</v>
      </c>
      <c r="T1672" s="3"/>
      <c r="U1672" s="91">
        <v>-1.24343066663641E-2</v>
      </c>
      <c r="V1672" s="92">
        <v>-7.06560565049585E-2</v>
      </c>
      <c r="W1672" s="91">
        <v>-1.4862918505969E-3</v>
      </c>
      <c r="X1672" s="92">
        <v>-0.14011956918693599</v>
      </c>
      <c r="Y1672" s="91">
        <v>-0.22263584499625699</v>
      </c>
      <c r="Z1672" s="92">
        <v>-4.1134285907901402</v>
      </c>
      <c r="AA1672" s="91">
        <v>-0.25388387457584</v>
      </c>
      <c r="AB1672" s="92">
        <v>-4.4903590967878699</v>
      </c>
      <c r="AC1672" s="91">
        <v>-0.33875522101065098</v>
      </c>
      <c r="AD1672" s="92">
        <v>-8.5273261486727296</v>
      </c>
      <c r="AE1672" s="91">
        <v>-0.331933539265301</v>
      </c>
      <c r="AF1672" s="93">
        <v>-12.3539442318433</v>
      </c>
      <c r="AG1672" s="91">
        <v>7.2442405271431198E-3</v>
      </c>
      <c r="AH1672" s="92">
        <v>-0.18180589941039199</v>
      </c>
      <c r="AI1672" s="91">
        <v>-0.19514639775676201</v>
      </c>
      <c r="AJ1672" s="92">
        <v>-5.0312640957708901</v>
      </c>
      <c r="AK1672" s="91">
        <v>-0.36177539999946001</v>
      </c>
      <c r="AL1672" s="91">
        <v>-5.5523883103887797E-2</v>
      </c>
      <c r="AM1672" s="92">
        <v>-30.6068859954248</v>
      </c>
      <c r="AN1672" s="3"/>
      <c r="AO1672" s="94">
        <v>7.5458950532265603E-2</v>
      </c>
      <c r="AP1672" s="94">
        <v>-0.13672598857374399</v>
      </c>
      <c r="AQ1672" s="94">
        <v>0.13683393575411201</v>
      </c>
      <c r="AR1672" s="94">
        <v>-0.17019312338117701</v>
      </c>
      <c r="AS1672" s="95">
        <v>5</v>
      </c>
      <c r="AT1672" s="95">
        <v>7</v>
      </c>
      <c r="AU1672" s="95">
        <v>3</v>
      </c>
      <c r="AV1672" s="96">
        <v>9</v>
      </c>
      <c r="AW1672" s="3"/>
      <c r="AX1672" s="97">
        <v>0.33403522069798802</v>
      </c>
      <c r="AY1672" s="98">
        <v>-0.65705381662974105</v>
      </c>
      <c r="AZ1672" s="98">
        <v>-1.42001201914536</v>
      </c>
      <c r="BA1672" s="98">
        <v>-0.86042692100727403</v>
      </c>
      <c r="BB1672" s="89">
        <v>3.3883996411605E-2</v>
      </c>
      <c r="BC1672" s="99">
        <v>-45.7493245049845</v>
      </c>
      <c r="BD1672" s="86">
        <v>43756</v>
      </c>
      <c r="BE1672" s="86">
        <v>43908</v>
      </c>
      <c r="BF1672" s="95"/>
      <c r="BG1672" s="86"/>
      <c r="BH1672" s="3"/>
    </row>
    <row r="1673" spans="1:60" x14ac:dyDescent="0.25">
      <c r="A1673" s="3"/>
      <c r="B1673" s="81" t="s">
        <v>2494</v>
      </c>
      <c r="C1673" s="81" t="s">
        <v>6465</v>
      </c>
      <c r="D1673" s="81" t="s">
        <v>939</v>
      </c>
      <c r="E1673" s="82" t="s">
        <v>1253</v>
      </c>
      <c r="F1673" s="82" t="s">
        <v>1104</v>
      </c>
      <c r="G1673" s="83" t="s">
        <v>1120</v>
      </c>
      <c r="H1673" s="84" t="s">
        <v>1128</v>
      </c>
      <c r="I1673" s="85" t="s">
        <v>3480</v>
      </c>
      <c r="J1673" s="85" t="s">
        <v>6466</v>
      </c>
      <c r="K1673" s="3"/>
      <c r="L1673" s="86">
        <v>44029</v>
      </c>
      <c r="M1673" s="87">
        <v>590.48629999999002</v>
      </c>
      <c r="N1673" s="88">
        <v>590.48629999999002</v>
      </c>
      <c r="O1673" s="88">
        <v>806.74720000009995</v>
      </c>
      <c r="P1673" s="89">
        <f t="shared" si="26"/>
        <v>0.73193473742445825</v>
      </c>
      <c r="Q1673" s="86">
        <v>43756</v>
      </c>
      <c r="R1673" s="90">
        <v>364204.348</v>
      </c>
      <c r="S1673" s="90">
        <v>610580.43795019505</v>
      </c>
      <c r="T1673" s="3"/>
      <c r="U1673" s="91">
        <v>-1.24073284587212E-2</v>
      </c>
      <c r="V1673" s="92">
        <v>-6.7958235740661593E-2</v>
      </c>
      <c r="W1673" s="91">
        <v>-6.6713997148326598E-4</v>
      </c>
      <c r="X1673" s="92">
        <v>-5.82043812755728E-2</v>
      </c>
      <c r="Y1673" s="91">
        <v>-0.21875964996434</v>
      </c>
      <c r="Z1673" s="92">
        <v>-3.72580908759846</v>
      </c>
      <c r="AA1673" s="91">
        <v>-0.246374601226416</v>
      </c>
      <c r="AB1673" s="92">
        <v>-3.7394317618454802</v>
      </c>
      <c r="AC1673" s="91">
        <v>-0.32538626388297398</v>
      </c>
      <c r="AD1673" s="92">
        <v>-7.1904304359050002</v>
      </c>
      <c r="AE1673" s="91">
        <v>-0.31157650888315402</v>
      </c>
      <c r="AF1673" s="93">
        <v>-10.3182411936286</v>
      </c>
      <c r="AG1673" s="91">
        <v>7.7123783903516596E-3</v>
      </c>
      <c r="AH1673" s="92">
        <v>-0.13499211308953801</v>
      </c>
      <c r="AI1673" s="91">
        <v>-0.19075737137056401</v>
      </c>
      <c r="AJ1673" s="92">
        <v>-4.5923614571511298</v>
      </c>
      <c r="AK1673" s="91">
        <v>-0.40951370000024301</v>
      </c>
      <c r="AL1673" s="91">
        <v>-3.8808236654403999E-2</v>
      </c>
      <c r="AM1673" s="92">
        <v>-67.682417377713094</v>
      </c>
      <c r="AN1673" s="3"/>
      <c r="AO1673" s="94">
        <v>7.5488370048333295E-2</v>
      </c>
      <c r="AP1673" s="94">
        <v>-0.13665510917242499</v>
      </c>
      <c r="AQ1673" s="94">
        <v>0.1377667331454</v>
      </c>
      <c r="AR1673" s="94">
        <v>-0.16948991036042599</v>
      </c>
      <c r="AS1673" s="95">
        <v>5</v>
      </c>
      <c r="AT1673" s="95">
        <v>7</v>
      </c>
      <c r="AU1673" s="95">
        <v>4</v>
      </c>
      <c r="AV1673" s="96">
        <v>8</v>
      </c>
      <c r="AW1673" s="3"/>
      <c r="AX1673" s="97">
        <v>0.33399810024071502</v>
      </c>
      <c r="AY1673" s="98">
        <v>-0.63471374157416005</v>
      </c>
      <c r="AZ1673" s="98">
        <v>-1.2039240073882</v>
      </c>
      <c r="BA1673" s="98">
        <v>-0.832044277644854</v>
      </c>
      <c r="BB1673" s="89">
        <v>3.3881771717496997E-2</v>
      </c>
      <c r="BC1673" s="99">
        <v>-45.523232060775598</v>
      </c>
      <c r="BD1673" s="86">
        <v>43756</v>
      </c>
      <c r="BE1673" s="86">
        <v>43908</v>
      </c>
      <c r="BF1673" s="95"/>
      <c r="BG1673" s="86"/>
      <c r="BH1673" s="3"/>
    </row>
    <row r="1674" spans="1:60" x14ac:dyDescent="0.25">
      <c r="A1674" s="3"/>
      <c r="B1674" s="81" t="s">
        <v>2495</v>
      </c>
      <c r="C1674" s="81" t="s">
        <v>6467</v>
      </c>
      <c r="D1674" s="81" t="s">
        <v>939</v>
      </c>
      <c r="E1674" s="82" t="s">
        <v>1254</v>
      </c>
      <c r="F1674" s="82" t="s">
        <v>1104</v>
      </c>
      <c r="G1674" s="83" t="s">
        <v>1120</v>
      </c>
      <c r="H1674" s="84" t="s">
        <v>1128</v>
      </c>
      <c r="I1674" s="85" t="s">
        <v>3480</v>
      </c>
      <c r="J1674" s="85" t="s">
        <v>6468</v>
      </c>
      <c r="K1674" s="3"/>
      <c r="L1674" s="86">
        <v>44029</v>
      </c>
      <c r="M1674" s="87">
        <v>1043.2321000006</v>
      </c>
      <c r="N1674" s="88">
        <v>1043.2321000006</v>
      </c>
      <c r="O1674" s="88">
        <v>1043.2321000006</v>
      </c>
      <c r="P1674" s="89">
        <f t="shared" si="26"/>
        <v>1</v>
      </c>
      <c r="Q1674" s="86">
        <v>44029</v>
      </c>
      <c r="R1674" s="90">
        <v>0</v>
      </c>
      <c r="S1674" s="90">
        <v>31083.821664123501</v>
      </c>
      <c r="T1674" s="3"/>
      <c r="U1674" s="91">
        <v>0</v>
      </c>
      <c r="V1674" s="92">
        <v>1.17277461013146</v>
      </c>
      <c r="W1674" s="91">
        <v>0</v>
      </c>
      <c r="X1674" s="92">
        <v>8.5096158727537806E-3</v>
      </c>
      <c r="Y1674" s="91">
        <v>0.29389148712099999</v>
      </c>
      <c r="Z1674" s="92">
        <v>47.539304620935603</v>
      </c>
      <c r="AA1674" s="91">
        <v>0.318994055227377</v>
      </c>
      <c r="AB1674" s="92">
        <v>52.797433883533799</v>
      </c>
      <c r="AC1674" s="91">
        <v>0.318994055227377</v>
      </c>
      <c r="AD1674" s="92">
        <v>57.2476014751592</v>
      </c>
      <c r="AE1674" s="91">
        <v>0.318994055227377</v>
      </c>
      <c r="AF1674" s="93">
        <v>52.738815217453499</v>
      </c>
      <c r="AG1674" s="91">
        <v>0</v>
      </c>
      <c r="AH1674" s="92">
        <v>-0.90622995212470403</v>
      </c>
      <c r="AI1674" s="91">
        <v>0.33866657667211297</v>
      </c>
      <c r="AJ1674" s="92">
        <v>48.350033347145697</v>
      </c>
      <c r="AK1674" s="91">
        <v>4.3232100000750499E-2</v>
      </c>
      <c r="AL1674" s="91">
        <v>5.3984507376298998E-3</v>
      </c>
      <c r="AM1674" s="92">
        <v>9.8938640046107995</v>
      </c>
      <c r="AN1674" s="3"/>
      <c r="AO1674" s="94">
        <v>7.5503136571569499E-2</v>
      </c>
      <c r="AP1674" s="94">
        <v>-5.3622908715624397E-2</v>
      </c>
      <c r="AQ1674" s="94">
        <v>0.13823483214408</v>
      </c>
      <c r="AR1674" s="94">
        <v>-9.4245882338291301E-2</v>
      </c>
      <c r="AS1674" s="95">
        <v>6</v>
      </c>
      <c r="AT1674" s="95">
        <v>3</v>
      </c>
      <c r="AU1674" s="95">
        <v>8</v>
      </c>
      <c r="AV1674" s="96">
        <v>4</v>
      </c>
      <c r="AW1674" s="3"/>
      <c r="AX1674" s="97">
        <v>0.21442941316752701</v>
      </c>
      <c r="AY1674" s="98">
        <v>1.44787599568008</v>
      </c>
      <c r="AZ1674" s="98">
        <v>2.3855023664000301</v>
      </c>
      <c r="BA1674" s="98">
        <v>2.41843705263818</v>
      </c>
      <c r="BB1674" s="89">
        <v>2.2293695492371601E-2</v>
      </c>
      <c r="BC1674" s="99">
        <v>-15.0247965396265</v>
      </c>
      <c r="BD1674" s="86">
        <v>43756</v>
      </c>
      <c r="BE1674" s="86">
        <v>43782</v>
      </c>
      <c r="BF1674" s="95">
        <v>117</v>
      </c>
      <c r="BG1674" s="86">
        <v>43921</v>
      </c>
      <c r="BH1674" s="3"/>
    </row>
    <row r="1675" spans="1:60" x14ac:dyDescent="0.25">
      <c r="A1675" s="3"/>
      <c r="B1675" s="81" t="s">
        <v>2496</v>
      </c>
      <c r="C1675" s="81" t="s">
        <v>6469</v>
      </c>
      <c r="D1675" s="81" t="s">
        <v>939</v>
      </c>
      <c r="E1675" s="82" t="s">
        <v>1255</v>
      </c>
      <c r="F1675" s="82" t="s">
        <v>1104</v>
      </c>
      <c r="G1675" s="83" t="s">
        <v>1120</v>
      </c>
      <c r="H1675" s="84" t="s">
        <v>1128</v>
      </c>
      <c r="I1675" s="85" t="s">
        <v>3480</v>
      </c>
      <c r="J1675" s="85" t="s">
        <v>6470</v>
      </c>
      <c r="K1675" s="3"/>
      <c r="L1675" s="86">
        <v>44029</v>
      </c>
      <c r="M1675" s="87">
        <v>700.61569999996595</v>
      </c>
      <c r="N1675" s="88">
        <v>700.61569999996595</v>
      </c>
      <c r="O1675" s="88">
        <v>946.55240000039305</v>
      </c>
      <c r="P1675" s="89">
        <f t="shared" si="26"/>
        <v>0.74017634945479516</v>
      </c>
      <c r="Q1675" s="86">
        <v>43756</v>
      </c>
      <c r="R1675" s="90">
        <v>521362.00099999999</v>
      </c>
      <c r="S1675" s="90">
        <v>729554.75525195303</v>
      </c>
      <c r="T1675" s="3"/>
      <c r="U1675" s="91">
        <v>-1.23668466058007E-2</v>
      </c>
      <c r="V1675" s="92">
        <v>-6.3910050448612296E-2</v>
      </c>
      <c r="W1675" s="91">
        <v>5.6167868933698596E-4</v>
      </c>
      <c r="X1675" s="92">
        <v>6.4677484806452398E-2</v>
      </c>
      <c r="Y1675" s="91">
        <v>-0.212910915106477</v>
      </c>
      <c r="Z1675" s="92">
        <v>-3.1409356018120902</v>
      </c>
      <c r="AA1675" s="91">
        <v>-0.234970081404899</v>
      </c>
      <c r="AB1675" s="92">
        <v>-2.5989797796937602</v>
      </c>
      <c r="AC1675" s="91"/>
      <c r="AD1675" s="92"/>
      <c r="AE1675" s="91"/>
      <c r="AF1675" s="93"/>
      <c r="AG1675" s="91">
        <v>8.4144441552780301E-3</v>
      </c>
      <c r="AH1675" s="92">
        <v>-6.4785536596900797E-2</v>
      </c>
      <c r="AI1675" s="91">
        <v>-0.184130684289848</v>
      </c>
      <c r="AJ1675" s="92">
        <v>-3.9296927490795501</v>
      </c>
      <c r="AK1675" s="91">
        <v>-0.29938430000038402</v>
      </c>
      <c r="AL1675" s="91">
        <v>-0.17571085265459299</v>
      </c>
      <c r="AM1675" s="92">
        <v>-4.9307339381775801</v>
      </c>
      <c r="AN1675" s="3"/>
      <c r="AO1675" s="94">
        <v>7.5532610120717394E-2</v>
      </c>
      <c r="AP1675" s="94">
        <v>-0.136548803978221</v>
      </c>
      <c r="AQ1675" s="94">
        <v>0.13916645051183901</v>
      </c>
      <c r="AR1675" s="94">
        <v>-0.168433959080139</v>
      </c>
      <c r="AS1675" s="95">
        <v>5</v>
      </c>
      <c r="AT1675" s="95">
        <v>7</v>
      </c>
      <c r="AU1675" s="95">
        <v>5</v>
      </c>
      <c r="AV1675" s="96">
        <v>7</v>
      </c>
      <c r="AW1675" s="3"/>
      <c r="AX1675" s="97">
        <v>0.33394292056560498</v>
      </c>
      <c r="AY1675" s="98">
        <v>-0.60079081833464398</v>
      </c>
      <c r="AZ1675" s="98">
        <v>-0.87603642827980399</v>
      </c>
      <c r="BA1675" s="98">
        <v>-0.78881408829602195</v>
      </c>
      <c r="BB1675" s="89">
        <v>3.3878486514295203E-2</v>
      </c>
      <c r="BC1675" s="99">
        <v>-45.182305807888</v>
      </c>
      <c r="BD1675" s="86">
        <v>43756</v>
      </c>
      <c r="BE1675" s="86">
        <v>43908</v>
      </c>
      <c r="BF1675" s="95"/>
      <c r="BG1675" s="86"/>
      <c r="BH1675" s="3"/>
    </row>
    <row r="1676" spans="1:60" x14ac:dyDescent="0.25">
      <c r="A1676" s="3"/>
      <c r="B1676" s="81" t="s">
        <v>2497</v>
      </c>
      <c r="C1676" s="81" t="s">
        <v>6471</v>
      </c>
      <c r="D1676" s="81" t="s">
        <v>939</v>
      </c>
      <c r="E1676" s="82" t="s">
        <v>1191</v>
      </c>
      <c r="F1676" s="82" t="s">
        <v>1104</v>
      </c>
      <c r="G1676" s="83" t="s">
        <v>1120</v>
      </c>
      <c r="H1676" s="84" t="s">
        <v>1128</v>
      </c>
      <c r="I1676" s="85" t="s">
        <v>3480</v>
      </c>
      <c r="J1676" s="85" t="s">
        <v>6472</v>
      </c>
      <c r="K1676" s="3"/>
      <c r="L1676" s="86">
        <v>44029</v>
      </c>
      <c r="M1676" s="87">
        <v>955.12430000025802</v>
      </c>
      <c r="N1676" s="88">
        <v>955.12430000025802</v>
      </c>
      <c r="O1676" s="88">
        <v>1280.80470000021</v>
      </c>
      <c r="P1676" s="89">
        <f t="shared" si="26"/>
        <v>0.74572204489888383</v>
      </c>
      <c r="Q1676" s="86">
        <v>43756</v>
      </c>
      <c r="R1676" s="90">
        <v>6359912.176</v>
      </c>
      <c r="S1676" s="90">
        <v>7737119.4812968699</v>
      </c>
      <c r="T1676" s="3"/>
      <c r="U1676" s="91">
        <v>-1.2339904847067399E-2</v>
      </c>
      <c r="V1676" s="92">
        <v>-6.12158745752822E-2</v>
      </c>
      <c r="W1676" s="91">
        <v>1.38214689468441E-3</v>
      </c>
      <c r="X1676" s="92">
        <v>0.14672430534119499</v>
      </c>
      <c r="Y1676" s="91">
        <v>-0.20898694186587799</v>
      </c>
      <c r="Z1676" s="92">
        <v>-2.74853827775223</v>
      </c>
      <c r="AA1676" s="91">
        <v>-0.227272032237961</v>
      </c>
      <c r="AB1676" s="92">
        <v>-1.82917486299993</v>
      </c>
      <c r="AC1676" s="91">
        <v>-0.29077642226824502</v>
      </c>
      <c r="AD1676" s="92">
        <v>-3.72944627443212</v>
      </c>
      <c r="AE1676" s="91">
        <v>-0.257936059659987</v>
      </c>
      <c r="AF1676" s="93">
        <v>-4.9541962713119601</v>
      </c>
      <c r="AG1676" s="91">
        <v>8.8829295673349407E-3</v>
      </c>
      <c r="AH1676" s="92">
        <v>-1.79369953912101E-2</v>
      </c>
      <c r="AI1676" s="91">
        <v>-0.179682142861711</v>
      </c>
      <c r="AJ1676" s="92">
        <v>-3.4848386062658401</v>
      </c>
      <c r="AK1676" s="91">
        <v>-4.4875699999465703E-2</v>
      </c>
      <c r="AL1676" s="91">
        <v>-8.3311719999983307E-3</v>
      </c>
      <c r="AM1676" s="92">
        <v>-6.48457586084987</v>
      </c>
      <c r="AN1676" s="3"/>
      <c r="AO1676" s="94">
        <v>7.5562092231848496E-2</v>
      </c>
      <c r="AP1676" s="94">
        <v>-0.13647820445199599</v>
      </c>
      <c r="AQ1676" s="94">
        <v>0.140100521370186</v>
      </c>
      <c r="AR1676" s="94">
        <v>-0.16772940577182499</v>
      </c>
      <c r="AS1676" s="95">
        <v>5</v>
      </c>
      <c r="AT1676" s="95">
        <v>7</v>
      </c>
      <c r="AU1676" s="95">
        <v>5</v>
      </c>
      <c r="AV1676" s="96">
        <v>7</v>
      </c>
      <c r="AW1676" s="3"/>
      <c r="AX1676" s="97">
        <v>0.333906608116813</v>
      </c>
      <c r="AY1676" s="98">
        <v>-0.57789693598988401</v>
      </c>
      <c r="AZ1676" s="98">
        <v>-0.654983830717356</v>
      </c>
      <c r="BA1676" s="98">
        <v>-0.75955066750702804</v>
      </c>
      <c r="BB1676" s="89">
        <v>3.3876342818366503E-2</v>
      </c>
      <c r="BC1676" s="99">
        <v>-44.953895000566298</v>
      </c>
      <c r="BD1676" s="86">
        <v>43756</v>
      </c>
      <c r="BE1676" s="86">
        <v>43908</v>
      </c>
      <c r="BF1676" s="95"/>
      <c r="BG1676" s="86"/>
      <c r="BH1676" s="3"/>
    </row>
    <row r="1677" spans="1:60" x14ac:dyDescent="0.25">
      <c r="A1677" s="3"/>
      <c r="B1677" s="81" t="s">
        <v>2498</v>
      </c>
      <c r="C1677" s="81" t="s">
        <v>6473</v>
      </c>
      <c r="D1677" s="81" t="s">
        <v>939</v>
      </c>
      <c r="E1677" s="82" t="s">
        <v>1245</v>
      </c>
      <c r="F1677" s="82" t="s">
        <v>1104</v>
      </c>
      <c r="G1677" s="83" t="s">
        <v>1120</v>
      </c>
      <c r="H1677" s="84" t="s">
        <v>1128</v>
      </c>
      <c r="I1677" s="85" t="s">
        <v>3480</v>
      </c>
      <c r="J1677" s="85" t="s">
        <v>6474</v>
      </c>
      <c r="K1677" s="3"/>
      <c r="L1677" s="86">
        <v>44029</v>
      </c>
      <c r="M1677" s="87">
        <v>894.629900000058</v>
      </c>
      <c r="N1677" s="88">
        <v>894.629900000058</v>
      </c>
      <c r="O1677" s="88">
        <v>1208.6720000002499</v>
      </c>
      <c r="P1677" s="89">
        <f t="shared" si="26"/>
        <v>0.74017591207529676</v>
      </c>
      <c r="Q1677" s="86">
        <v>43756</v>
      </c>
      <c r="R1677" s="90">
        <v>1559002.7590000001</v>
      </c>
      <c r="S1677" s="90">
        <v>1756039.4661191399</v>
      </c>
      <c r="T1677" s="3"/>
      <c r="U1677" s="91">
        <v>-1.2366859999019699E-2</v>
      </c>
      <c r="V1677" s="92">
        <v>-6.3911389770510099E-2</v>
      </c>
      <c r="W1677" s="91">
        <v>5.6200044855359E-4</v>
      </c>
      <c r="X1677" s="92">
        <v>6.4709660728112794E-2</v>
      </c>
      <c r="Y1677" s="91">
        <v>-0.21291059733892301</v>
      </c>
      <c r="Z1677" s="92">
        <v>-3.14090382505674</v>
      </c>
      <c r="AA1677" s="91">
        <v>-0.23497079115797501</v>
      </c>
      <c r="AB1677" s="92">
        <v>-2.59905075500137</v>
      </c>
      <c r="AC1677" s="91">
        <v>-0.30482844460580999</v>
      </c>
      <c r="AD1677" s="92">
        <v>-5.1346485081885502</v>
      </c>
      <c r="AE1677" s="91">
        <v>-0.27987648032547402</v>
      </c>
      <c r="AF1677" s="93">
        <v>-7.14823833786068</v>
      </c>
      <c r="AG1677" s="91">
        <v>8.4146720455464692E-3</v>
      </c>
      <c r="AH1677" s="92">
        <v>-6.47627475700574E-2</v>
      </c>
      <c r="AI1677" s="91">
        <v>-0.18413032393902501</v>
      </c>
      <c r="AJ1677" s="92">
        <v>-3.9296567139972498</v>
      </c>
      <c r="AK1677" s="91">
        <v>-0.105370100000146</v>
      </c>
      <c r="AL1677" s="91">
        <v>-2.0706537310616099E-2</v>
      </c>
      <c r="AM1677" s="92">
        <v>-9.6188032090285596</v>
      </c>
      <c r="AN1677" s="3"/>
      <c r="AO1677" s="94">
        <v>7.5532607301283902E-2</v>
      </c>
      <c r="AP1677" s="94">
        <v>-0.136548987329734</v>
      </c>
      <c r="AQ1677" s="94">
        <v>0.13916606249229499</v>
      </c>
      <c r="AR1677" s="94">
        <v>-0.16843403616541799</v>
      </c>
      <c r="AS1677" s="95">
        <v>5</v>
      </c>
      <c r="AT1677" s="95">
        <v>7</v>
      </c>
      <c r="AU1677" s="95">
        <v>5</v>
      </c>
      <c r="AV1677" s="96">
        <v>7</v>
      </c>
      <c r="AW1677" s="3"/>
      <c r="AX1677" s="97">
        <v>0.333942942025024</v>
      </c>
      <c r="AY1677" s="98">
        <v>-0.60079277489512595</v>
      </c>
      <c r="AZ1677" s="98">
        <v>-0.87605823016565398</v>
      </c>
      <c r="BA1677" s="98">
        <v>-0.78881655573604803</v>
      </c>
      <c r="BB1677" s="89">
        <v>3.3878487485271801E-2</v>
      </c>
      <c r="BC1677" s="99">
        <v>-45.182365439133697</v>
      </c>
      <c r="BD1677" s="86">
        <v>43756</v>
      </c>
      <c r="BE1677" s="86">
        <v>43908</v>
      </c>
      <c r="BF1677" s="95"/>
      <c r="BG1677" s="86"/>
      <c r="BH1677" s="3"/>
    </row>
    <row r="1678" spans="1:60" x14ac:dyDescent="0.25">
      <c r="A1678" s="3"/>
      <c r="B1678" s="81" t="s">
        <v>2499</v>
      </c>
      <c r="C1678" s="81" t="s">
        <v>6475</v>
      </c>
      <c r="D1678" s="81" t="s">
        <v>940</v>
      </c>
      <c r="E1678" s="82" t="s">
        <v>1170</v>
      </c>
      <c r="F1678" s="82" t="s">
        <v>1104</v>
      </c>
      <c r="G1678" s="83" t="s">
        <v>1125</v>
      </c>
      <c r="H1678" s="84" t="s">
        <v>1144</v>
      </c>
      <c r="I1678" s="85" t="s">
        <v>3480</v>
      </c>
      <c r="J1678" s="85" t="s">
        <v>6476</v>
      </c>
      <c r="K1678" s="3"/>
      <c r="L1678" s="86">
        <v>44029</v>
      </c>
      <c r="M1678" s="87">
        <v>1042.0263999998599</v>
      </c>
      <c r="N1678" s="88">
        <v>1042.0263999998599</v>
      </c>
      <c r="O1678" s="88">
        <v>1042.0263999998599</v>
      </c>
      <c r="P1678" s="89">
        <f t="shared" si="26"/>
        <v>1</v>
      </c>
      <c r="Q1678" s="86">
        <v>44029</v>
      </c>
      <c r="R1678" s="90">
        <v>299250.98800000001</v>
      </c>
      <c r="S1678" s="90">
        <v>202473.93761450201</v>
      </c>
      <c r="T1678" s="3"/>
      <c r="U1678" s="91">
        <v>4.7983303375076503E-7</v>
      </c>
      <c r="V1678" s="92">
        <v>1.17282259343483</v>
      </c>
      <c r="W1678" s="91">
        <v>7.2556209488538998E-5</v>
      </c>
      <c r="X1678" s="92">
        <v>1.57652368216077E-2</v>
      </c>
      <c r="Y1678" s="91">
        <v>6.1815835579182004E-3</v>
      </c>
      <c r="Z1678" s="92">
        <v>18.768314264627399</v>
      </c>
      <c r="AA1678" s="91">
        <v>1.6282044867693898E-2</v>
      </c>
      <c r="AB1678" s="92">
        <v>22.526232847565598</v>
      </c>
      <c r="AC1678" s="91"/>
      <c r="AD1678" s="92"/>
      <c r="AE1678" s="91"/>
      <c r="AF1678" s="93"/>
      <c r="AG1678" s="91">
        <v>3.0998255169833997E-5</v>
      </c>
      <c r="AH1678" s="92">
        <v>-0.90313012660772096</v>
      </c>
      <c r="AI1678" s="91">
        <v>6.9190593840175998E-3</v>
      </c>
      <c r="AJ1678" s="92">
        <v>15.175281618314299</v>
      </c>
      <c r="AK1678" s="91">
        <v>4.19613816102355E-2</v>
      </c>
      <c r="AL1678" s="91">
        <v>2.0357021874588099E-2</v>
      </c>
      <c r="AM1678" s="92">
        <v>29.974130321556</v>
      </c>
      <c r="AN1678" s="3"/>
      <c r="AO1678" s="94">
        <v>8.2565864613570695E-4</v>
      </c>
      <c r="AP1678" s="94">
        <v>4.7983303375076503E-7</v>
      </c>
      <c r="AQ1678" s="94">
        <v>2.13201077713165E-3</v>
      </c>
      <c r="AR1678" s="94">
        <v>3.0998255169833997E-5</v>
      </c>
      <c r="AS1678" s="95">
        <v>12</v>
      </c>
      <c r="AT1678" s="95">
        <v>0</v>
      </c>
      <c r="AU1678" s="95">
        <v>7</v>
      </c>
      <c r="AV1678" s="96">
        <v>5</v>
      </c>
      <c r="AW1678" s="3"/>
      <c r="AX1678" s="97">
        <v>1.2544416289461001E-3</v>
      </c>
      <c r="AY1678" s="98">
        <v>-10.7397313770489</v>
      </c>
      <c r="AZ1678" s="98">
        <v>0.60241599683467895</v>
      </c>
      <c r="BA1678" s="98">
        <v>-11.792710751949899</v>
      </c>
      <c r="BB1678" s="89">
        <v>1.29631436475393E-4</v>
      </c>
      <c r="BC1678" s="99">
        <v>0</v>
      </c>
      <c r="BD1678" s="86">
        <v>44029</v>
      </c>
      <c r="BE1678" s="86"/>
      <c r="BF1678" s="95"/>
      <c r="BG1678" s="86"/>
      <c r="BH1678" s="3"/>
    </row>
    <row r="1679" spans="1:60" x14ac:dyDescent="0.25">
      <c r="A1679" s="3"/>
      <c r="B1679" s="81" t="s">
        <v>2500</v>
      </c>
      <c r="C1679" s="81" t="s">
        <v>6477</v>
      </c>
      <c r="D1679" s="81" t="s">
        <v>940</v>
      </c>
      <c r="E1679" s="82" t="s">
        <v>1240</v>
      </c>
      <c r="F1679" s="82" t="s">
        <v>1104</v>
      </c>
      <c r="G1679" s="83" t="s">
        <v>1125</v>
      </c>
      <c r="H1679" s="84" t="s">
        <v>1144</v>
      </c>
      <c r="I1679" s="85" t="s">
        <v>3480</v>
      </c>
      <c r="J1679" s="85" t="s">
        <v>6478</v>
      </c>
      <c r="K1679" s="3"/>
      <c r="L1679" s="86">
        <v>44029</v>
      </c>
      <c r="M1679" s="87">
        <v>1792.3439000006799</v>
      </c>
      <c r="N1679" s="88">
        <v>1792.3439000006799</v>
      </c>
      <c r="O1679" s="88">
        <v>1792.3439000006799</v>
      </c>
      <c r="P1679" s="89">
        <f t="shared" si="26"/>
        <v>1</v>
      </c>
      <c r="Q1679" s="86">
        <v>44029</v>
      </c>
      <c r="R1679" s="90">
        <v>68869903.244000003</v>
      </c>
      <c r="S1679" s="90">
        <v>61057265.229937501</v>
      </c>
      <c r="T1679" s="3"/>
      <c r="U1679" s="91">
        <v>3.4033764677587901E-6</v>
      </c>
      <c r="V1679" s="92">
        <v>1.1731149477782301</v>
      </c>
      <c r="W1679" s="91">
        <v>1.05403829365969E-4</v>
      </c>
      <c r="X1679" s="92">
        <v>1.90499988093507E-2</v>
      </c>
      <c r="Y1679" s="91">
        <v>4.3741290810430699E-3</v>
      </c>
      <c r="Z1679" s="92">
        <v>18.587568816932599</v>
      </c>
      <c r="AA1679" s="91">
        <v>1.09536568379554E-2</v>
      </c>
      <c r="AB1679" s="92">
        <v>21.993394044606202</v>
      </c>
      <c r="AC1679" s="91">
        <v>3.0236940645409001E-2</v>
      </c>
      <c r="AD1679" s="92">
        <v>28.371890016947901</v>
      </c>
      <c r="AE1679" s="91">
        <v>4.8576272125501398E-2</v>
      </c>
      <c r="AF1679" s="93">
        <v>25.697036907251501</v>
      </c>
      <c r="AG1679" s="91">
        <v>5.9367132053012001E-5</v>
      </c>
      <c r="AH1679" s="92">
        <v>-0.90029323891940305</v>
      </c>
      <c r="AI1679" s="91">
        <v>4.7881977079668996E-3</v>
      </c>
      <c r="AJ1679" s="92">
        <v>14.962195450702</v>
      </c>
      <c r="AK1679" s="91">
        <v>0.79219245973741603</v>
      </c>
      <c r="AL1679" s="91">
        <v>3.7402488413135898E-2</v>
      </c>
      <c r="AM1679" s="92">
        <v>-31.854471382219302</v>
      </c>
      <c r="AN1679" s="3"/>
      <c r="AO1679" s="94">
        <v>8.0679068378231001E-4</v>
      </c>
      <c r="AP1679" s="94">
        <v>-1.37312617880525E-5</v>
      </c>
      <c r="AQ1679" s="94">
        <v>1.7774554835341401E-3</v>
      </c>
      <c r="AR1679" s="94">
        <v>5.9367132053012001E-5</v>
      </c>
      <c r="AS1679" s="95">
        <v>12</v>
      </c>
      <c r="AT1679" s="95">
        <v>0</v>
      </c>
      <c r="AU1679" s="95">
        <v>7</v>
      </c>
      <c r="AV1679" s="96">
        <v>5</v>
      </c>
      <c r="AW1679" s="3"/>
      <c r="AX1679" s="97">
        <v>1.13638168654688E-3</v>
      </c>
      <c r="AY1679" s="98">
        <v>-16.0092949389655</v>
      </c>
      <c r="AZ1679" s="98">
        <v>0.58475537215144902</v>
      </c>
      <c r="BA1679" s="98">
        <v>-13.705421926890301</v>
      </c>
      <c r="BB1679" s="89">
        <v>1.1743387332330699E-4</v>
      </c>
      <c r="BC1679" s="99">
        <v>-2.6290010679801399E-3</v>
      </c>
      <c r="BD1679" s="86">
        <v>43928</v>
      </c>
      <c r="BE1679" s="86">
        <v>43934</v>
      </c>
      <c r="BF1679" s="95">
        <v>6</v>
      </c>
      <c r="BG1679" s="86">
        <v>43936</v>
      </c>
      <c r="BH1679" s="3"/>
    </row>
    <row r="1680" spans="1:60" x14ac:dyDescent="0.25">
      <c r="A1680" s="3"/>
      <c r="B1680" s="81" t="s">
        <v>2501</v>
      </c>
      <c r="C1680" s="81" t="s">
        <v>6479</v>
      </c>
      <c r="D1680" s="81" t="s">
        <v>940</v>
      </c>
      <c r="E1680" s="82" t="s">
        <v>1241</v>
      </c>
      <c r="F1680" s="82" t="s">
        <v>1104</v>
      </c>
      <c r="G1680" s="83" t="s">
        <v>1125</v>
      </c>
      <c r="H1680" s="84" t="s">
        <v>1144</v>
      </c>
      <c r="I1680" s="85" t="s">
        <v>3480</v>
      </c>
      <c r="J1680" s="85" t="s">
        <v>6480</v>
      </c>
      <c r="K1680" s="3"/>
      <c r="L1680" s="86">
        <v>44029</v>
      </c>
      <c r="M1680" s="87">
        <v>1810.6158000007299</v>
      </c>
      <c r="N1680" s="88">
        <v>1810.6158000007299</v>
      </c>
      <c r="O1680" s="88">
        <v>1810.6158000007299</v>
      </c>
      <c r="P1680" s="89">
        <f t="shared" si="26"/>
        <v>1</v>
      </c>
      <c r="Q1680" s="86">
        <v>44029</v>
      </c>
      <c r="R1680" s="90">
        <v>65600715.931999996</v>
      </c>
      <c r="S1680" s="90">
        <v>55681160.065812498</v>
      </c>
      <c r="T1680" s="3"/>
      <c r="U1680" s="91">
        <v>3.75564377463888E-6</v>
      </c>
      <c r="V1680" s="92">
        <v>1.1731501745089199</v>
      </c>
      <c r="W1680" s="91">
        <v>1.16493278255803E-4</v>
      </c>
      <c r="X1680" s="92">
        <v>2.0158943698334E-2</v>
      </c>
      <c r="Y1680" s="91">
        <v>4.9063823498727297E-3</v>
      </c>
      <c r="Z1680" s="92">
        <v>18.6407941438374</v>
      </c>
      <c r="AA1680" s="91">
        <v>1.2453811321392999E-2</v>
      </c>
      <c r="AB1680" s="92">
        <v>22.143409492942698</v>
      </c>
      <c r="AC1680" s="91">
        <v>3.3730811332134202E-2</v>
      </c>
      <c r="AD1680" s="92">
        <v>28.721277085598601</v>
      </c>
      <c r="AE1680" s="91">
        <v>5.4238606597209603E-2</v>
      </c>
      <c r="AF1680" s="93">
        <v>26.2632703544223</v>
      </c>
      <c r="AG1680" s="91">
        <v>6.4899260905804099E-5</v>
      </c>
      <c r="AH1680" s="92">
        <v>-0.89974002603412395</v>
      </c>
      <c r="AI1680" s="91">
        <v>5.4094845072540903E-3</v>
      </c>
      <c r="AJ1680" s="92">
        <v>15.024324130630699</v>
      </c>
      <c r="AK1680" s="91">
        <v>0.128449051742791</v>
      </c>
      <c r="AL1680" s="91">
        <v>2.1926916671873201E-2</v>
      </c>
      <c r="AM1680" s="92">
        <v>11.4697479721217</v>
      </c>
      <c r="AN1680" s="3"/>
      <c r="AO1680" s="94">
        <v>8.1199505257245597E-4</v>
      </c>
      <c r="AP1680" s="94">
        <v>4.9734262574929702E-7</v>
      </c>
      <c r="AQ1680" s="94">
        <v>1.86179300544609E-3</v>
      </c>
      <c r="AR1680" s="94">
        <v>6.4899260905804099E-5</v>
      </c>
      <c r="AS1680" s="95">
        <v>12</v>
      </c>
      <c r="AT1680" s="95">
        <v>0</v>
      </c>
      <c r="AU1680" s="95">
        <v>7</v>
      </c>
      <c r="AV1680" s="96">
        <v>5</v>
      </c>
      <c r="AW1680" s="3"/>
      <c r="AX1680" s="97">
        <v>1.1625581418275E-3</v>
      </c>
      <c r="AY1680" s="98">
        <v>-14.5220294162282</v>
      </c>
      <c r="AZ1680" s="98">
        <v>0.58972866719068395</v>
      </c>
      <c r="BA1680" s="98">
        <v>-13.3048590025574</v>
      </c>
      <c r="BB1680" s="89">
        <v>1.2013835075777E-4</v>
      </c>
      <c r="BC1680" s="99">
        <v>0</v>
      </c>
      <c r="BD1680" s="86">
        <v>44029</v>
      </c>
      <c r="BE1680" s="86"/>
      <c r="BF1680" s="95"/>
      <c r="BG1680" s="86"/>
      <c r="BH1680" s="3"/>
    </row>
    <row r="1681" spans="1:60" x14ac:dyDescent="0.25">
      <c r="A1681" s="3"/>
      <c r="B1681" s="81" t="s">
        <v>2502</v>
      </c>
      <c r="C1681" s="81" t="s">
        <v>6481</v>
      </c>
      <c r="D1681" s="81" t="s">
        <v>940</v>
      </c>
      <c r="E1681" s="82" t="s">
        <v>1242</v>
      </c>
      <c r="F1681" s="82" t="s">
        <v>1104</v>
      </c>
      <c r="G1681" s="83" t="s">
        <v>1125</v>
      </c>
      <c r="H1681" s="84" t="s">
        <v>1144</v>
      </c>
      <c r="I1681" s="85" t="s">
        <v>3480</v>
      </c>
      <c r="J1681" s="85" t="s">
        <v>6482</v>
      </c>
      <c r="K1681" s="3"/>
      <c r="L1681" s="86">
        <v>44029</v>
      </c>
      <c r="M1681" s="87">
        <v>1832.4979999996699</v>
      </c>
      <c r="N1681" s="88">
        <v>1832.4979999996699</v>
      </c>
      <c r="O1681" s="88">
        <v>1832.4979999996699</v>
      </c>
      <c r="P1681" s="89">
        <f t="shared" si="26"/>
        <v>1</v>
      </c>
      <c r="Q1681" s="86">
        <v>44029</v>
      </c>
      <c r="R1681" s="90">
        <v>53737723.903999999</v>
      </c>
      <c r="S1681" s="90">
        <v>44656185.432750002</v>
      </c>
      <c r="T1681" s="3"/>
      <c r="U1681" s="91">
        <v>4.0927916415966996E-6</v>
      </c>
      <c r="V1681" s="92">
        <v>1.1731838892956099</v>
      </c>
      <c r="W1681" s="91">
        <v>1.27165010781027E-4</v>
      </c>
      <c r="X1681" s="92">
        <v>2.1226116950856501E-2</v>
      </c>
      <c r="Y1681" s="91">
        <v>5.6973296104843004E-3</v>
      </c>
      <c r="Z1681" s="92">
        <v>18.719888869876701</v>
      </c>
      <c r="AA1681" s="91">
        <v>1.47750298056053E-2</v>
      </c>
      <c r="AB1681" s="92">
        <v>22.375531341356702</v>
      </c>
      <c r="AC1681" s="91">
        <v>3.91799333083327E-2</v>
      </c>
      <c r="AD1681" s="92">
        <v>29.2661892832257</v>
      </c>
      <c r="AE1681" s="91">
        <v>6.1917169095977401E-2</v>
      </c>
      <c r="AF1681" s="93">
        <v>27.0311266042991</v>
      </c>
      <c r="AG1681" s="91">
        <v>7.1437649239669595E-5</v>
      </c>
      <c r="AH1681" s="92">
        <v>-0.89908618720073696</v>
      </c>
      <c r="AI1681" s="91">
        <v>6.34108151825785E-3</v>
      </c>
      <c r="AJ1681" s="92">
        <v>15.117483831738401</v>
      </c>
      <c r="AK1681" s="91">
        <v>0.142080660711217</v>
      </c>
      <c r="AL1681" s="91">
        <v>2.4131753709298199E-2</v>
      </c>
      <c r="AM1681" s="92">
        <v>12.832908868964299</v>
      </c>
      <c r="AN1681" s="3"/>
      <c r="AO1681" s="94">
        <v>8.2022194510500402E-4</v>
      </c>
      <c r="AP1681" s="94">
        <v>3.9838178054196802E-6</v>
      </c>
      <c r="AQ1681" s="94">
        <v>1.9876460155501298E-3</v>
      </c>
      <c r="AR1681" s="94">
        <v>7.1437649239669595E-5</v>
      </c>
      <c r="AS1681" s="95">
        <v>12</v>
      </c>
      <c r="AT1681" s="95">
        <v>0</v>
      </c>
      <c r="AU1681" s="95">
        <v>7</v>
      </c>
      <c r="AV1681" s="96">
        <v>5</v>
      </c>
      <c r="AW1681" s="3"/>
      <c r="AX1681" s="97">
        <v>1.21336638616754E-3</v>
      </c>
      <c r="AY1681" s="98">
        <v>-12.219281688783701</v>
      </c>
      <c r="AZ1681" s="98">
        <v>0.59742538035970905</v>
      </c>
      <c r="BA1681" s="98">
        <v>-12.484247901986199</v>
      </c>
      <c r="BB1681" s="89">
        <v>1.25387686407947E-4</v>
      </c>
      <c r="BC1681" s="99">
        <v>0</v>
      </c>
      <c r="BD1681" s="86">
        <v>44029</v>
      </c>
      <c r="BE1681" s="86"/>
      <c r="BF1681" s="95"/>
      <c r="BG1681" s="86"/>
      <c r="BH1681" s="3"/>
    </row>
    <row r="1682" spans="1:60" x14ac:dyDescent="0.25">
      <c r="A1682" s="3"/>
      <c r="B1682" s="81" t="s">
        <v>2503</v>
      </c>
      <c r="C1682" s="81" t="s">
        <v>6483</v>
      </c>
      <c r="D1682" s="81" t="s">
        <v>940</v>
      </c>
      <c r="E1682" s="82" t="s">
        <v>1243</v>
      </c>
      <c r="F1682" s="82" t="s">
        <v>1104</v>
      </c>
      <c r="G1682" s="83" t="s">
        <v>1125</v>
      </c>
      <c r="H1682" s="84" t="s">
        <v>1144</v>
      </c>
      <c r="I1682" s="85" t="s">
        <v>3480</v>
      </c>
      <c r="J1682" s="85" t="s">
        <v>6484</v>
      </c>
      <c r="K1682" s="3"/>
      <c r="L1682" s="86">
        <v>44029</v>
      </c>
      <c r="M1682" s="87">
        <v>1852.6589999999901</v>
      </c>
      <c r="N1682" s="88">
        <v>1852.6589999999901</v>
      </c>
      <c r="O1682" s="88">
        <v>1852.6589999999901</v>
      </c>
      <c r="P1682" s="89">
        <f t="shared" si="26"/>
        <v>1</v>
      </c>
      <c r="Q1682" s="86">
        <v>44029</v>
      </c>
      <c r="R1682" s="90">
        <v>41804211.813000001</v>
      </c>
      <c r="S1682" s="90">
        <v>28619568.3989687</v>
      </c>
      <c r="T1682" s="3"/>
      <c r="U1682" s="91">
        <v>4.3721138354158004E-6</v>
      </c>
      <c r="V1682" s="92">
        <v>1.173211821515</v>
      </c>
      <c r="W1682" s="91">
        <v>1.3690307787328501E-4</v>
      </c>
      <c r="X1682" s="92">
        <v>2.2199923660082301E-2</v>
      </c>
      <c r="Y1682" s="91">
        <v>6.3218202249117903E-3</v>
      </c>
      <c r="Z1682" s="92">
        <v>18.782337931333998</v>
      </c>
      <c r="AA1682" s="91">
        <v>1.64235560914676E-2</v>
      </c>
      <c r="AB1682" s="92">
        <v>22.540383969957499</v>
      </c>
      <c r="AC1682" s="91">
        <v>4.29516200929356E-2</v>
      </c>
      <c r="AD1682" s="92">
        <v>29.643357961700499</v>
      </c>
      <c r="AE1682" s="91">
        <v>6.7905280520790298E-2</v>
      </c>
      <c r="AF1682" s="93">
        <v>27.629937746765801</v>
      </c>
      <c r="AG1682" s="91">
        <v>7.6922391599509906E-5</v>
      </c>
      <c r="AH1682" s="92">
        <v>-0.89853771296475304</v>
      </c>
      <c r="AI1682" s="91">
        <v>7.0593558484688401E-3</v>
      </c>
      <c r="AJ1682" s="92">
        <v>15.189311264752201</v>
      </c>
      <c r="AK1682" s="91">
        <v>0.154631854558829</v>
      </c>
      <c r="AL1682" s="91">
        <v>2.61428276789957E-2</v>
      </c>
      <c r="AM1682" s="92">
        <v>14.088028253725501</v>
      </c>
      <c r="AN1682" s="3"/>
      <c r="AO1682" s="94">
        <v>8.2565125740074997E-4</v>
      </c>
      <c r="AP1682" s="94">
        <v>4.31833177572116E-6</v>
      </c>
      <c r="AQ1682" s="94">
        <v>2.1321998956409498E-3</v>
      </c>
      <c r="AR1682" s="94">
        <v>7.6922391599509906E-5</v>
      </c>
      <c r="AS1682" s="95">
        <v>12</v>
      </c>
      <c r="AT1682" s="95">
        <v>0</v>
      </c>
      <c r="AU1682" s="95">
        <v>7</v>
      </c>
      <c r="AV1682" s="96">
        <v>5</v>
      </c>
      <c r="AW1682" s="3"/>
      <c r="AX1682" s="97">
        <v>1.24884526162646E-3</v>
      </c>
      <c r="AY1682" s="98">
        <v>-10.669060590502299</v>
      </c>
      <c r="AZ1682" s="98">
        <v>0.60288522498376595</v>
      </c>
      <c r="BA1682" s="98">
        <v>-11.7811540675175</v>
      </c>
      <c r="BB1682" s="89">
        <v>1.2905336657254899E-4</v>
      </c>
      <c r="BC1682" s="99">
        <v>0</v>
      </c>
      <c r="BD1682" s="86">
        <v>44029</v>
      </c>
      <c r="BE1682" s="86"/>
      <c r="BF1682" s="95"/>
      <c r="BG1682" s="86"/>
      <c r="BH1682" s="3"/>
    </row>
    <row r="1683" spans="1:60" x14ac:dyDescent="0.25">
      <c r="A1683" s="3"/>
      <c r="B1683" s="81" t="s">
        <v>2504</v>
      </c>
      <c r="C1683" s="81" t="s">
        <v>6485</v>
      </c>
      <c r="D1683" s="81" t="s">
        <v>940</v>
      </c>
      <c r="E1683" s="82" t="s">
        <v>1244</v>
      </c>
      <c r="F1683" s="82" t="s">
        <v>1104</v>
      </c>
      <c r="G1683" s="83" t="s">
        <v>1125</v>
      </c>
      <c r="H1683" s="84" t="s">
        <v>1144</v>
      </c>
      <c r="I1683" s="85" t="s">
        <v>3480</v>
      </c>
      <c r="J1683" s="85" t="s">
        <v>6486</v>
      </c>
      <c r="K1683" s="3"/>
      <c r="L1683" s="86">
        <v>44029</v>
      </c>
      <c r="M1683" s="87">
        <v>1885.4393000006701</v>
      </c>
      <c r="N1683" s="88">
        <v>1885.4393000006701</v>
      </c>
      <c r="O1683" s="88">
        <v>1885.4393000006701</v>
      </c>
      <c r="P1683" s="89">
        <f t="shared" si="26"/>
        <v>1</v>
      </c>
      <c r="Q1683" s="86">
        <v>44029</v>
      </c>
      <c r="R1683" s="90">
        <v>633600910.02199996</v>
      </c>
      <c r="S1683" s="90">
        <v>352250124.60750002</v>
      </c>
      <c r="T1683" s="3"/>
      <c r="U1683" s="91">
        <v>1.08729163912358E-5</v>
      </c>
      <c r="V1683" s="92">
        <v>1.17386190177058</v>
      </c>
      <c r="W1683" s="91">
        <v>3.6752951382368299E-4</v>
      </c>
      <c r="X1683" s="92">
        <v>4.5262567255122101E-2</v>
      </c>
      <c r="Y1683" s="91">
        <v>8.0735092378745304E-3</v>
      </c>
      <c r="Z1683" s="92">
        <v>18.957506832637598</v>
      </c>
      <c r="AA1683" s="91">
        <v>2.04501436819555E-2</v>
      </c>
      <c r="AB1683" s="92">
        <v>22.943042728991699</v>
      </c>
      <c r="AC1683" s="91">
        <v>5.0608472618478097E-2</v>
      </c>
      <c r="AD1683" s="92">
        <v>30.409043214254801</v>
      </c>
      <c r="AE1683" s="91">
        <v>7.8960042457765695E-2</v>
      </c>
      <c r="AF1683" s="93">
        <v>28.735413940477901</v>
      </c>
      <c r="AG1683" s="91">
        <v>2.0084233983652699E-4</v>
      </c>
      <c r="AH1683" s="92">
        <v>-0.88614571814105103</v>
      </c>
      <c r="AI1683" s="91">
        <v>9.0184158343618002E-3</v>
      </c>
      <c r="AJ1683" s="92">
        <v>15.3852172633487</v>
      </c>
      <c r="AK1683" s="91">
        <v>0.17505769840674501</v>
      </c>
      <c r="AL1683" s="91">
        <v>2.93776316102594E-2</v>
      </c>
      <c r="AM1683" s="92">
        <v>16.1306126385171</v>
      </c>
      <c r="AN1683" s="3"/>
      <c r="AO1683" s="94">
        <v>8.3285521395737305E-4</v>
      </c>
      <c r="AP1683" s="94">
        <v>1.08729163912358E-5</v>
      </c>
      <c r="AQ1683" s="94">
        <v>2.4838276895024999E-3</v>
      </c>
      <c r="AR1683" s="94">
        <v>2.0084233983652699E-4</v>
      </c>
      <c r="AS1683" s="95">
        <v>12</v>
      </c>
      <c r="AT1683" s="95">
        <v>0</v>
      </c>
      <c r="AU1683" s="95">
        <v>7</v>
      </c>
      <c r="AV1683" s="96">
        <v>5</v>
      </c>
      <c r="AW1683" s="3"/>
      <c r="AX1683" s="97">
        <v>1.30795440643624E-3</v>
      </c>
      <c r="AY1683" s="98">
        <v>-7.2931004387210097</v>
      </c>
      <c r="AZ1683" s="98">
        <v>0.616173849771258</v>
      </c>
      <c r="BA1683" s="98">
        <v>-9.7671249325940206</v>
      </c>
      <c r="BB1683" s="89">
        <v>1.3516086958532001E-4</v>
      </c>
      <c r="BC1683" s="99">
        <v>0</v>
      </c>
      <c r="BD1683" s="86">
        <v>44029</v>
      </c>
      <c r="BE1683" s="86"/>
      <c r="BF1683" s="95"/>
      <c r="BG1683" s="86"/>
      <c r="BH1683" s="3"/>
    </row>
    <row r="1684" spans="1:60" x14ac:dyDescent="0.25">
      <c r="A1684" s="3"/>
      <c r="B1684" s="81" t="s">
        <v>2505</v>
      </c>
      <c r="C1684" s="81" t="s">
        <v>6487</v>
      </c>
      <c r="D1684" s="81" t="s">
        <v>940</v>
      </c>
      <c r="E1684" s="82" t="s">
        <v>1264</v>
      </c>
      <c r="F1684" s="82" t="s">
        <v>1104</v>
      </c>
      <c r="G1684" s="83" t="s">
        <v>1125</v>
      </c>
      <c r="H1684" s="84" t="s">
        <v>1144</v>
      </c>
      <c r="I1684" s="85" t="s">
        <v>3480</v>
      </c>
      <c r="J1684" s="85" t="s">
        <v>6488</v>
      </c>
      <c r="K1684" s="3"/>
      <c r="L1684" s="86">
        <v>44029</v>
      </c>
      <c r="M1684" s="87">
        <v>2081.4010999984998</v>
      </c>
      <c r="N1684" s="88">
        <v>2081.4010999984998</v>
      </c>
      <c r="O1684" s="88">
        <v>2081.4010999984998</v>
      </c>
      <c r="P1684" s="89">
        <f t="shared" si="26"/>
        <v>1</v>
      </c>
      <c r="Q1684" s="86">
        <v>44029</v>
      </c>
      <c r="R1684" s="90">
        <v>0</v>
      </c>
      <c r="S1684" s="90">
        <v>0</v>
      </c>
      <c r="T1684" s="3"/>
      <c r="U1684" s="91">
        <v>0</v>
      </c>
      <c r="V1684" s="92">
        <v>1.17277461013146</v>
      </c>
      <c r="W1684" s="91">
        <v>0</v>
      </c>
      <c r="X1684" s="92">
        <v>8.5096158727537806E-3</v>
      </c>
      <c r="Y1684" s="91">
        <v>0</v>
      </c>
      <c r="Z1684" s="92">
        <v>18.1501559088356</v>
      </c>
      <c r="AA1684" s="91">
        <v>0</v>
      </c>
      <c r="AB1684" s="92">
        <v>20.8980283607962</v>
      </c>
      <c r="AC1684" s="91">
        <v>6.2222441792982898E-3</v>
      </c>
      <c r="AD1684" s="92">
        <v>25.970420370315001</v>
      </c>
      <c r="AE1684" s="91">
        <v>2.2850529692732401E-2</v>
      </c>
      <c r="AF1684" s="93">
        <v>23.124462663952698</v>
      </c>
      <c r="AG1684" s="91">
        <v>0</v>
      </c>
      <c r="AH1684" s="92">
        <v>-0.90622995212470403</v>
      </c>
      <c r="AI1684" s="91">
        <v>0</v>
      </c>
      <c r="AJ1684" s="92">
        <v>14.483375679905301</v>
      </c>
      <c r="AK1684" s="91">
        <v>4.0594045198304202E-2</v>
      </c>
      <c r="AL1684" s="91">
        <v>1.09710845445079E-2</v>
      </c>
      <c r="AM1684" s="92">
        <v>8.0572022415290103</v>
      </c>
      <c r="AN1684" s="3"/>
      <c r="AO1684" s="94">
        <v>0</v>
      </c>
      <c r="AP1684" s="94">
        <v>0</v>
      </c>
      <c r="AQ1684" s="94">
        <v>0</v>
      </c>
      <c r="AR1684" s="94">
        <v>0</v>
      </c>
      <c r="AS1684" s="95">
        <v>0</v>
      </c>
      <c r="AT1684" s="95">
        <v>0</v>
      </c>
      <c r="AU1684" s="95">
        <v>7</v>
      </c>
      <c r="AV1684" s="96">
        <v>5</v>
      </c>
      <c r="AW1684" s="3"/>
      <c r="AX1684" s="97">
        <v>0</v>
      </c>
      <c r="AY1684" s="98">
        <v>-113.07365610974399</v>
      </c>
      <c r="AZ1684" s="98">
        <v>0.54787164163735702</v>
      </c>
      <c r="BA1684" s="98">
        <v>-15.957369743191499</v>
      </c>
      <c r="BB1684" s="89">
        <v>0</v>
      </c>
      <c r="BC1684" s="99">
        <v>0</v>
      </c>
      <c r="BD1684" s="86">
        <v>43664</v>
      </c>
      <c r="BE1684" s="86"/>
      <c r="BF1684" s="95"/>
      <c r="BG1684" s="86"/>
      <c r="BH1684" s="3"/>
    </row>
    <row r="1685" spans="1:60" x14ac:dyDescent="0.25">
      <c r="A1685" s="3"/>
      <c r="B1685" s="81" t="s">
        <v>2506</v>
      </c>
      <c r="C1685" s="81" t="s">
        <v>6489</v>
      </c>
      <c r="D1685" s="81" t="s">
        <v>940</v>
      </c>
      <c r="E1685" s="82" t="s">
        <v>1245</v>
      </c>
      <c r="F1685" s="82" t="s">
        <v>1104</v>
      </c>
      <c r="G1685" s="83" t="s">
        <v>1125</v>
      </c>
      <c r="H1685" s="84" t="s">
        <v>1144</v>
      </c>
      <c r="I1685" s="85" t="s">
        <v>3480</v>
      </c>
      <c r="J1685" s="85" t="s">
        <v>6490</v>
      </c>
      <c r="K1685" s="3"/>
      <c r="L1685" s="86">
        <v>44029</v>
      </c>
      <c r="M1685" s="87">
        <v>1087.75909999944</v>
      </c>
      <c r="N1685" s="88">
        <v>1087.75909999944</v>
      </c>
      <c r="O1685" s="88">
        <v>1087.75909999944</v>
      </c>
      <c r="P1685" s="89">
        <f t="shared" si="26"/>
        <v>1</v>
      </c>
      <c r="Q1685" s="86">
        <v>44029</v>
      </c>
      <c r="R1685" s="90">
        <v>1087759.0560000001</v>
      </c>
      <c r="S1685" s="90">
        <v>1079567.5948203099</v>
      </c>
      <c r="T1685" s="3"/>
      <c r="U1685" s="91">
        <v>7.3546234489185702E-6</v>
      </c>
      <c r="V1685" s="92">
        <v>1.1735100724763501</v>
      </c>
      <c r="W1685" s="91">
        <v>2.7752813730330699E-4</v>
      </c>
      <c r="X1685" s="92">
        <v>3.6262429603084498E-2</v>
      </c>
      <c r="Y1685" s="91">
        <v>7.4336916895845198E-3</v>
      </c>
      <c r="Z1685" s="92">
        <v>18.893525077786801</v>
      </c>
      <c r="AA1685" s="91">
        <v>1.88291921749624E-2</v>
      </c>
      <c r="AB1685" s="92">
        <v>22.780947578285101</v>
      </c>
      <c r="AC1685" s="91">
        <v>4.8036423475423397E-2</v>
      </c>
      <c r="AD1685" s="92">
        <v>30.151838299934798</v>
      </c>
      <c r="AE1685" s="91">
        <v>7.5799118460054202E-2</v>
      </c>
      <c r="AF1685" s="93">
        <v>28.419321540684901</v>
      </c>
      <c r="AG1685" s="91">
        <v>1.4720498984388501E-4</v>
      </c>
      <c r="AH1685" s="92">
        <v>-0.89150945314031604</v>
      </c>
      <c r="AI1685" s="91">
        <v>8.2891753791045596E-3</v>
      </c>
      <c r="AJ1685" s="92">
        <v>15.312293217822999</v>
      </c>
      <c r="AK1685" s="91">
        <v>8.7657839054445505E-2</v>
      </c>
      <c r="AL1685" s="91">
        <v>2.4438315089355501E-2</v>
      </c>
      <c r="AM1685" s="92">
        <v>19.359041861869599</v>
      </c>
      <c r="AN1685" s="3"/>
      <c r="AO1685" s="94">
        <v>8.3248057671880804E-4</v>
      </c>
      <c r="AP1685" s="94">
        <v>7.3546234489185702E-6</v>
      </c>
      <c r="AQ1685" s="94">
        <v>2.3450101416528902E-3</v>
      </c>
      <c r="AR1685" s="94">
        <v>1.4720498984388501E-4</v>
      </c>
      <c r="AS1685" s="95">
        <v>12</v>
      </c>
      <c r="AT1685" s="95">
        <v>0</v>
      </c>
      <c r="AU1685" s="95">
        <v>7</v>
      </c>
      <c r="AV1685" s="96">
        <v>5</v>
      </c>
      <c r="AW1685" s="3"/>
      <c r="AX1685" s="97">
        <v>1.2851746721185E-3</v>
      </c>
      <c r="AY1685" s="98">
        <v>-8.6051946199295308</v>
      </c>
      <c r="AZ1685" s="98">
        <v>0.61082128590715001</v>
      </c>
      <c r="BA1685" s="98">
        <v>-10.657015179458501</v>
      </c>
      <c r="BB1685" s="89">
        <v>1.32807329049029E-4</v>
      </c>
      <c r="BC1685" s="99">
        <v>0</v>
      </c>
      <c r="BD1685" s="86">
        <v>44029</v>
      </c>
      <c r="BE1685" s="86"/>
      <c r="BF1685" s="95"/>
      <c r="BG1685" s="86"/>
      <c r="BH1685" s="3"/>
    </row>
    <row r="1686" spans="1:60" x14ac:dyDescent="0.25">
      <c r="A1686" s="3"/>
      <c r="B1686" s="81" t="s">
        <v>2507</v>
      </c>
      <c r="C1686" s="81" t="s">
        <v>6491</v>
      </c>
      <c r="D1686" s="81" t="s">
        <v>941</v>
      </c>
      <c r="E1686" s="82" t="s">
        <v>1170</v>
      </c>
      <c r="F1686" s="82" t="s">
        <v>1104</v>
      </c>
      <c r="G1686" s="83" t="s">
        <v>1120</v>
      </c>
      <c r="H1686" s="84" t="s">
        <v>1148</v>
      </c>
      <c r="I1686" s="85" t="s">
        <v>3480</v>
      </c>
      <c r="J1686" s="85" t="s">
        <v>6492</v>
      </c>
      <c r="K1686" s="3"/>
      <c r="L1686" s="86">
        <v>44029</v>
      </c>
      <c r="M1686" s="87">
        <v>3046.89220000058</v>
      </c>
      <c r="N1686" s="88">
        <v>3046.89220000058</v>
      </c>
      <c r="O1686" s="88">
        <v>3205.19359999895</v>
      </c>
      <c r="P1686" s="89">
        <f t="shared" si="26"/>
        <v>0.95061097089473101</v>
      </c>
      <c r="Q1686" s="86">
        <v>43881</v>
      </c>
      <c r="R1686" s="90">
        <v>774976.19</v>
      </c>
      <c r="S1686" s="90">
        <v>715388.51886230498</v>
      </c>
      <c r="T1686" s="3"/>
      <c r="U1686" s="91">
        <v>-2.2617074664594799E-3</v>
      </c>
      <c r="V1686" s="92">
        <v>0.94660386348550696</v>
      </c>
      <c r="W1686" s="91">
        <v>1.79203755651542E-2</v>
      </c>
      <c r="X1686" s="92">
        <v>1.8005471723881801</v>
      </c>
      <c r="Y1686" s="91">
        <v>3.9429962944268499E-3</v>
      </c>
      <c r="Z1686" s="92">
        <v>18.544455538270999</v>
      </c>
      <c r="AA1686" s="91">
        <v>0.27247417364385901</v>
      </c>
      <c r="AB1686" s="92">
        <v>48.1454457251821</v>
      </c>
      <c r="AC1686" s="91">
        <v>0.38346490715048298</v>
      </c>
      <c r="AD1686" s="92">
        <v>63.694686667469803</v>
      </c>
      <c r="AE1686" s="91">
        <v>0.55075947149656701</v>
      </c>
      <c r="AF1686" s="93">
        <v>75.915356844314402</v>
      </c>
      <c r="AG1686" s="91">
        <v>-4.55330877503002E-3</v>
      </c>
      <c r="AH1686" s="92">
        <v>-1.36156082962771</v>
      </c>
      <c r="AI1686" s="91">
        <v>6.8016029570571804E-2</v>
      </c>
      <c r="AJ1686" s="92">
        <v>21.284978636977002</v>
      </c>
      <c r="AK1686" s="91">
        <v>2.0468922000005798</v>
      </c>
      <c r="AL1686" s="91">
        <v>8.9795905707433094E-2</v>
      </c>
      <c r="AM1686" s="92">
        <v>163.102796708699</v>
      </c>
      <c r="AN1686" s="3"/>
      <c r="AO1686" s="94">
        <v>8.0258844565833001E-2</v>
      </c>
      <c r="AP1686" s="94">
        <v>-8.8579735156672501E-2</v>
      </c>
      <c r="AQ1686" s="94">
        <v>0.13883730045199599</v>
      </c>
      <c r="AR1686" s="94">
        <v>-8.8837840341584498E-2</v>
      </c>
      <c r="AS1686" s="95">
        <v>8</v>
      </c>
      <c r="AT1686" s="95">
        <v>4</v>
      </c>
      <c r="AU1686" s="95">
        <v>7</v>
      </c>
      <c r="AV1686" s="96">
        <v>5</v>
      </c>
      <c r="AW1686" s="3"/>
      <c r="AX1686" s="97">
        <v>0.29529562006035098</v>
      </c>
      <c r="AY1686" s="98">
        <v>1.0097793848508401</v>
      </c>
      <c r="AZ1686" s="98">
        <v>1.66436980817889</v>
      </c>
      <c r="BA1686" s="98">
        <v>1.48624743080472</v>
      </c>
      <c r="BB1686" s="89">
        <v>3.03998306918947E-2</v>
      </c>
      <c r="BC1686" s="99">
        <v>-29.1322652085219</v>
      </c>
      <c r="BD1686" s="86">
        <v>43881</v>
      </c>
      <c r="BE1686" s="86">
        <v>43913</v>
      </c>
      <c r="BF1686" s="95"/>
      <c r="BG1686" s="86"/>
      <c r="BH1686" s="3"/>
    </row>
    <row r="1687" spans="1:60" x14ac:dyDescent="0.25">
      <c r="A1687" s="3"/>
      <c r="B1687" s="81" t="s">
        <v>2508</v>
      </c>
      <c r="C1687" s="81" t="s">
        <v>6493</v>
      </c>
      <c r="D1687" s="81" t="s">
        <v>941</v>
      </c>
      <c r="E1687" s="82" t="s">
        <v>1251</v>
      </c>
      <c r="F1687" s="82" t="s">
        <v>1104</v>
      </c>
      <c r="G1687" s="83" t="s">
        <v>1120</v>
      </c>
      <c r="H1687" s="84" t="s">
        <v>1148</v>
      </c>
      <c r="I1687" s="85" t="s">
        <v>3480</v>
      </c>
      <c r="J1687" s="85" t="s">
        <v>6494</v>
      </c>
      <c r="K1687" s="3"/>
      <c r="L1687" s="86">
        <v>44029</v>
      </c>
      <c r="M1687" s="87">
        <v>2111.6986999996002</v>
      </c>
      <c r="N1687" s="88">
        <v>2111.6986999996002</v>
      </c>
      <c r="O1687" s="88">
        <v>2248.4358000010302</v>
      </c>
      <c r="P1687" s="89">
        <f t="shared" si="26"/>
        <v>0.93918567743790271</v>
      </c>
      <c r="Q1687" s="86">
        <v>43881</v>
      </c>
      <c r="R1687" s="90">
        <v>15088698.890000001</v>
      </c>
      <c r="S1687" s="90">
        <v>15023429.9634219</v>
      </c>
      <c r="T1687" s="3"/>
      <c r="U1687" s="91">
        <v>-2.3432216394212398E-3</v>
      </c>
      <c r="V1687" s="92">
        <v>0.93845244618933099</v>
      </c>
      <c r="W1687" s="91">
        <v>1.54286879333085E-2</v>
      </c>
      <c r="X1687" s="92">
        <v>1.55137840920361</v>
      </c>
      <c r="Y1687" s="91">
        <v>-1.08746708065155E-2</v>
      </c>
      <c r="Z1687" s="92">
        <v>17.062688828184001</v>
      </c>
      <c r="AA1687" s="91">
        <v>0.234940913505852</v>
      </c>
      <c r="AB1687" s="92">
        <v>44.392119711381397</v>
      </c>
      <c r="AC1687" s="91">
        <v>0.30327652944281003</v>
      </c>
      <c r="AD1687" s="92">
        <v>55.675848896673401</v>
      </c>
      <c r="AE1687" s="91">
        <v>0.419113727079239</v>
      </c>
      <c r="AF1687" s="93">
        <v>62.7507824026397</v>
      </c>
      <c r="AG1687" s="91">
        <v>-5.9347852911741904E-3</v>
      </c>
      <c r="AH1687" s="92">
        <v>-1.49970848124212</v>
      </c>
      <c r="AI1687" s="91">
        <v>5.0792097790690598E-2</v>
      </c>
      <c r="AJ1687" s="92">
        <v>19.5625854589744</v>
      </c>
      <c r="AK1687" s="91">
        <v>1.22277054408565</v>
      </c>
      <c r="AL1687" s="91">
        <v>6.3589652187147294E-2</v>
      </c>
      <c r="AM1687" s="92">
        <v>80.690631117322496</v>
      </c>
      <c r="AN1687" s="3"/>
      <c r="AO1687" s="94">
        <v>8.01705780268821E-2</v>
      </c>
      <c r="AP1687" s="94">
        <v>-8.8803131499007606E-2</v>
      </c>
      <c r="AQ1687" s="94">
        <v>0.13604162832969499</v>
      </c>
      <c r="AR1687" s="94">
        <v>-9.1142636497388602E-2</v>
      </c>
      <c r="AS1687" s="95">
        <v>8</v>
      </c>
      <c r="AT1687" s="95">
        <v>4</v>
      </c>
      <c r="AU1687" s="95">
        <v>7</v>
      </c>
      <c r="AV1687" s="96">
        <v>5</v>
      </c>
      <c r="AW1687" s="3"/>
      <c r="AX1687" s="97">
        <v>0.29529590961406899</v>
      </c>
      <c r="AY1687" s="98">
        <v>0.88689694378899697</v>
      </c>
      <c r="AZ1687" s="98">
        <v>1.53692389406569</v>
      </c>
      <c r="BA1687" s="98">
        <v>1.3002470667343</v>
      </c>
      <c r="BB1687" s="89">
        <v>3.03956991891027E-2</v>
      </c>
      <c r="BC1687" s="99">
        <v>-29.317301387927699</v>
      </c>
      <c r="BD1687" s="86">
        <v>43881</v>
      </c>
      <c r="BE1687" s="86">
        <v>43913</v>
      </c>
      <c r="BF1687" s="95"/>
      <c r="BG1687" s="86"/>
      <c r="BH1687" s="3"/>
    </row>
    <row r="1688" spans="1:60" x14ac:dyDescent="0.25">
      <c r="A1688" s="3"/>
      <c r="B1688" s="81" t="s">
        <v>2509</v>
      </c>
      <c r="C1688" s="81" t="s">
        <v>6495</v>
      </c>
      <c r="D1688" s="81" t="s">
        <v>941</v>
      </c>
      <c r="E1688" s="82" t="s">
        <v>1252</v>
      </c>
      <c r="F1688" s="82" t="s">
        <v>1104</v>
      </c>
      <c r="G1688" s="83" t="s">
        <v>1120</v>
      </c>
      <c r="H1688" s="84" t="s">
        <v>1148</v>
      </c>
      <c r="I1688" s="85" t="s">
        <v>3480</v>
      </c>
      <c r="J1688" s="85" t="s">
        <v>6496</v>
      </c>
      <c r="K1688" s="3"/>
      <c r="L1688" s="86">
        <v>44029</v>
      </c>
      <c r="M1688" s="87">
        <v>2210.2186000011902</v>
      </c>
      <c r="N1688" s="88">
        <v>2210.2186000011902</v>
      </c>
      <c r="O1688" s="88">
        <v>2339.19779999927</v>
      </c>
      <c r="P1688" s="89">
        <f t="shared" si="26"/>
        <v>0.94486178124905895</v>
      </c>
      <c r="Q1688" s="86">
        <v>43881</v>
      </c>
      <c r="R1688" s="90">
        <v>4921685.3619999997</v>
      </c>
      <c r="S1688" s="90">
        <v>3886678.4658554699</v>
      </c>
      <c r="T1688" s="3"/>
      <c r="U1688" s="91">
        <v>-2.3026022972771898E-3</v>
      </c>
      <c r="V1688" s="92">
        <v>0.94251438040373603</v>
      </c>
      <c r="W1688" s="91">
        <v>1.6669476415700001E-2</v>
      </c>
      <c r="X1688" s="92">
        <v>1.67545725744276</v>
      </c>
      <c r="Y1688" s="91">
        <v>-3.51835941728496E-3</v>
      </c>
      <c r="Z1688" s="92">
        <v>17.798319967114399</v>
      </c>
      <c r="AA1688" s="91">
        <v>0.253504133319366</v>
      </c>
      <c r="AB1688" s="92">
        <v>46.248441692732698</v>
      </c>
      <c r="AC1688" s="91">
        <v>0.34274747198272998</v>
      </c>
      <c r="AD1688" s="92">
        <v>59.622943150694503</v>
      </c>
      <c r="AE1688" s="91">
        <v>0.48419246259436499</v>
      </c>
      <c r="AF1688" s="93">
        <v>69.258655954152303</v>
      </c>
      <c r="AG1688" s="91">
        <v>-5.2466474262473596E-3</v>
      </c>
      <c r="AH1688" s="92">
        <v>-1.4308946947494401</v>
      </c>
      <c r="AI1688" s="91">
        <v>5.9340087773307501E-2</v>
      </c>
      <c r="AJ1688" s="92">
        <v>20.417384457250598</v>
      </c>
      <c r="AK1688" s="91">
        <v>1.2102186000009501</v>
      </c>
      <c r="AL1688" s="91">
        <v>0.12656877271554601</v>
      </c>
      <c r="AM1688" s="92">
        <v>110.213641807553</v>
      </c>
      <c r="AN1688" s="3"/>
      <c r="AO1688" s="94">
        <v>8.0214566231006798E-2</v>
      </c>
      <c r="AP1688" s="94">
        <v>-8.8691858493839398E-2</v>
      </c>
      <c r="AQ1688" s="94">
        <v>0.13743391766736801</v>
      </c>
      <c r="AR1688" s="94">
        <v>-8.9995005593664204E-2</v>
      </c>
      <c r="AS1688" s="95">
        <v>8</v>
      </c>
      <c r="AT1688" s="95">
        <v>4</v>
      </c>
      <c r="AU1688" s="95">
        <v>7</v>
      </c>
      <c r="AV1688" s="96">
        <v>5</v>
      </c>
      <c r="AW1688" s="3"/>
      <c r="AX1688" s="97">
        <v>0.29529534579080102</v>
      </c>
      <c r="AY1688" s="98">
        <v>0.94769147354054395</v>
      </c>
      <c r="AZ1688" s="98">
        <v>1.59998063471539</v>
      </c>
      <c r="BA1688" s="98">
        <v>1.3921079475840099</v>
      </c>
      <c r="BB1688" s="89">
        <v>3.0397714097416598E-2</v>
      </c>
      <c r="BC1688" s="99">
        <v>-29.225164284929601</v>
      </c>
      <c r="BD1688" s="86">
        <v>43881</v>
      </c>
      <c r="BE1688" s="86">
        <v>43913</v>
      </c>
      <c r="BF1688" s="95"/>
      <c r="BG1688" s="86"/>
      <c r="BH1688" s="3"/>
    </row>
    <row r="1689" spans="1:60" x14ac:dyDescent="0.25">
      <c r="A1689" s="3"/>
      <c r="B1689" s="81" t="s">
        <v>2510</v>
      </c>
      <c r="C1689" s="81" t="s">
        <v>6497</v>
      </c>
      <c r="D1689" s="81" t="s">
        <v>941</v>
      </c>
      <c r="E1689" s="82" t="s">
        <v>1253</v>
      </c>
      <c r="F1689" s="82" t="s">
        <v>1104</v>
      </c>
      <c r="G1689" s="83" t="s">
        <v>1120</v>
      </c>
      <c r="H1689" s="84" t="s">
        <v>1148</v>
      </c>
      <c r="I1689" s="85" t="s">
        <v>3480</v>
      </c>
      <c r="J1689" s="85" t="s">
        <v>6498</v>
      </c>
      <c r="K1689" s="3"/>
      <c r="L1689" s="86">
        <v>44029</v>
      </c>
      <c r="M1689" s="87">
        <v>3467.7380000017602</v>
      </c>
      <c r="N1689" s="88">
        <v>3467.7380000017602</v>
      </c>
      <c r="O1689" s="88">
        <v>3655.2879000008102</v>
      </c>
      <c r="P1689" s="89">
        <f t="shared" si="26"/>
        <v>0.94869079943087153</v>
      </c>
      <c r="Q1689" s="86">
        <v>43881</v>
      </c>
      <c r="R1689" s="90">
        <v>3476421.9849999999</v>
      </c>
      <c r="S1689" s="90">
        <v>3404712.52690625</v>
      </c>
      <c r="T1689" s="3"/>
      <c r="U1689" s="91">
        <v>-2.2753178964194402E-3</v>
      </c>
      <c r="V1689" s="92">
        <v>0.94524282048951103</v>
      </c>
      <c r="W1689" s="91">
        <v>1.75032884308166E-2</v>
      </c>
      <c r="X1689" s="92">
        <v>1.7588384589544099</v>
      </c>
      <c r="Y1689" s="91">
        <v>1.4497860611299999E-3</v>
      </c>
      <c r="Z1689" s="92">
        <v>18.2951345149486</v>
      </c>
      <c r="AA1689" s="91">
        <v>0.266119137084461</v>
      </c>
      <c r="AB1689" s="92">
        <v>47.5099420692422</v>
      </c>
      <c r="AC1689" s="91">
        <v>0.36989258211571702</v>
      </c>
      <c r="AD1689" s="92">
        <v>62.3374541639932</v>
      </c>
      <c r="AE1689" s="91">
        <v>0.529415645869449</v>
      </c>
      <c r="AF1689" s="93">
        <v>73.780974281602496</v>
      </c>
      <c r="AG1689" s="91">
        <v>-4.7843984311839397E-3</v>
      </c>
      <c r="AH1689" s="92">
        <v>-1.3846697952431</v>
      </c>
      <c r="AI1689" s="91">
        <v>6.5116262783703902E-2</v>
      </c>
      <c r="AJ1689" s="92">
        <v>20.995001958275701</v>
      </c>
      <c r="AK1689" s="91">
        <v>2.4677380000031599</v>
      </c>
      <c r="AL1689" s="91">
        <v>0.10073298055067401</v>
      </c>
      <c r="AM1689" s="92">
        <v>205.18737670895601</v>
      </c>
      <c r="AN1689" s="3"/>
      <c r="AO1689" s="94">
        <v>8.0244088787439993E-2</v>
      </c>
      <c r="AP1689" s="94">
        <v>-8.8617097734677394E-2</v>
      </c>
      <c r="AQ1689" s="94">
        <v>0.138369223519549</v>
      </c>
      <c r="AR1689" s="94">
        <v>-8.9223695116816104E-2</v>
      </c>
      <c r="AS1689" s="95">
        <v>8</v>
      </c>
      <c r="AT1689" s="95">
        <v>4</v>
      </c>
      <c r="AU1689" s="95">
        <v>7</v>
      </c>
      <c r="AV1689" s="96">
        <v>5</v>
      </c>
      <c r="AW1689" s="3"/>
      <c r="AX1689" s="97">
        <v>0.29529544225457399</v>
      </c>
      <c r="AY1689" s="98">
        <v>0.98898366488447198</v>
      </c>
      <c r="AZ1689" s="98">
        <v>1.6428044148033201</v>
      </c>
      <c r="BA1689" s="98">
        <v>1.45468025898481</v>
      </c>
      <c r="BB1689" s="89">
        <v>3.0399116212174698E-2</v>
      </c>
      <c r="BC1689" s="99">
        <v>-29.1632459374378</v>
      </c>
      <c r="BD1689" s="86">
        <v>43881</v>
      </c>
      <c r="BE1689" s="86">
        <v>43913</v>
      </c>
      <c r="BF1689" s="95"/>
      <c r="BG1689" s="86"/>
      <c r="BH1689" s="3"/>
    </row>
    <row r="1690" spans="1:60" x14ac:dyDescent="0.25">
      <c r="A1690" s="3"/>
      <c r="B1690" s="81" t="s">
        <v>2511</v>
      </c>
      <c r="C1690" s="81" t="s">
        <v>6499</v>
      </c>
      <c r="D1690" s="81" t="s">
        <v>941</v>
      </c>
      <c r="E1690" s="82" t="s">
        <v>1254</v>
      </c>
      <c r="F1690" s="82" t="s">
        <v>1104</v>
      </c>
      <c r="G1690" s="83" t="s">
        <v>1120</v>
      </c>
      <c r="H1690" s="84" t="s">
        <v>1148</v>
      </c>
      <c r="I1690" s="85" t="s">
        <v>3480</v>
      </c>
      <c r="J1690" s="85" t="s">
        <v>6500</v>
      </c>
      <c r="K1690" s="3"/>
      <c r="L1690" s="86">
        <v>44029</v>
      </c>
      <c r="M1690" s="87">
        <v>1294.1986999996</v>
      </c>
      <c r="N1690" s="88">
        <v>1294.1986999996</v>
      </c>
      <c r="O1690" s="88">
        <v>1361.43879999965</v>
      </c>
      <c r="P1690" s="89">
        <f t="shared" si="26"/>
        <v>0.95061100065602122</v>
      </c>
      <c r="Q1690" s="86">
        <v>43881</v>
      </c>
      <c r="R1690" s="90">
        <v>343805.02399999998</v>
      </c>
      <c r="S1690" s="90">
        <v>456653.94924023398</v>
      </c>
      <c r="T1690" s="3"/>
      <c r="U1690" s="91">
        <v>-2.2616812293563301E-3</v>
      </c>
      <c r="V1690" s="92">
        <v>0.94660648719582197</v>
      </c>
      <c r="W1690" s="91">
        <v>1.79205157583056E-2</v>
      </c>
      <c r="X1690" s="92">
        <v>1.80056119170331</v>
      </c>
      <c r="Y1690" s="91">
        <v>3.9431687855540102E-3</v>
      </c>
      <c r="Z1690" s="92">
        <v>18.5444727873837</v>
      </c>
      <c r="AA1690" s="91">
        <v>0.27247463135077898</v>
      </c>
      <c r="AB1690" s="92">
        <v>48.145491495903102</v>
      </c>
      <c r="AC1690" s="91"/>
      <c r="AD1690" s="92"/>
      <c r="AE1690" s="91"/>
      <c r="AF1690" s="93"/>
      <c r="AG1690" s="91">
        <v>-4.5531241275966697E-3</v>
      </c>
      <c r="AH1690" s="92">
        <v>-1.3615423648843701</v>
      </c>
      <c r="AI1690" s="91">
        <v>6.80162481876323E-2</v>
      </c>
      <c r="AJ1690" s="92">
        <v>21.285000498668499</v>
      </c>
      <c r="AK1690" s="91">
        <v>0.33176636419026201</v>
      </c>
      <c r="AL1690" s="91">
        <v>0.16642510483332401</v>
      </c>
      <c r="AM1690" s="92">
        <v>57.7735886950395</v>
      </c>
      <c r="AN1690" s="3"/>
      <c r="AO1690" s="94">
        <v>8.0258841850154597E-2</v>
      </c>
      <c r="AP1690" s="94">
        <v>-8.8579784606699796E-2</v>
      </c>
      <c r="AQ1690" s="94">
        <v>0.138837032303854</v>
      </c>
      <c r="AR1690" s="94">
        <v>-8.8837900851067395E-2</v>
      </c>
      <c r="AS1690" s="95">
        <v>8</v>
      </c>
      <c r="AT1690" s="95">
        <v>4</v>
      </c>
      <c r="AU1690" s="95">
        <v>7</v>
      </c>
      <c r="AV1690" s="96">
        <v>5</v>
      </c>
      <c r="AW1690" s="3"/>
      <c r="AX1690" s="97">
        <v>0.29529568521771599</v>
      </c>
      <c r="AY1690" s="98">
        <v>1.0097810183888201</v>
      </c>
      <c r="AZ1690" s="98">
        <v>1.6643715692534899</v>
      </c>
      <c r="BA1690" s="98">
        <v>1.4862498148377199</v>
      </c>
      <c r="BB1690" s="89">
        <v>3.0399837165277901E-2</v>
      </c>
      <c r="BC1690" s="99">
        <v>-29.1322680093872</v>
      </c>
      <c r="BD1690" s="86">
        <v>43881</v>
      </c>
      <c r="BE1690" s="86">
        <v>43913</v>
      </c>
      <c r="BF1690" s="95"/>
      <c r="BG1690" s="86"/>
      <c r="BH1690" s="3"/>
    </row>
    <row r="1691" spans="1:60" x14ac:dyDescent="0.25">
      <c r="A1691" s="3"/>
      <c r="B1691" s="81" t="s">
        <v>2512</v>
      </c>
      <c r="C1691" s="81" t="s">
        <v>6501</v>
      </c>
      <c r="D1691" s="81" t="s">
        <v>941</v>
      </c>
      <c r="E1691" s="82" t="s">
        <v>1255</v>
      </c>
      <c r="F1691" s="82" t="s">
        <v>1104</v>
      </c>
      <c r="G1691" s="83" t="s">
        <v>1120</v>
      </c>
      <c r="H1691" s="84" t="s">
        <v>1148</v>
      </c>
      <c r="I1691" s="85" t="s">
        <v>3480</v>
      </c>
      <c r="J1691" s="85" t="s">
        <v>6502</v>
      </c>
      <c r="K1691" s="3"/>
      <c r="L1691" s="86">
        <v>44029</v>
      </c>
      <c r="M1691" s="87">
        <v>1313.7734999992001</v>
      </c>
      <c r="N1691" s="88">
        <v>1313.7734999992001</v>
      </c>
      <c r="O1691" s="88">
        <v>1377.51139999926</v>
      </c>
      <c r="P1691" s="89">
        <f t="shared" si="26"/>
        <v>0.95372967512276552</v>
      </c>
      <c r="Q1691" s="86">
        <v>43881</v>
      </c>
      <c r="R1691" s="90">
        <v>1844808.077</v>
      </c>
      <c r="S1691" s="90">
        <v>1488532.0048125</v>
      </c>
      <c r="T1691" s="3"/>
      <c r="U1691" s="91">
        <v>-2.23957608795899E-3</v>
      </c>
      <c r="V1691" s="92">
        <v>0.94881700133555602</v>
      </c>
      <c r="W1691" s="91">
        <v>1.8596624964629899E-2</v>
      </c>
      <c r="X1691" s="92">
        <v>1.86817211233574</v>
      </c>
      <c r="Y1691" s="91">
        <v>7.9947612066462205E-3</v>
      </c>
      <c r="Z1691" s="92">
        <v>18.949632029514799</v>
      </c>
      <c r="AA1691" s="91">
        <v>0.28283661225752399</v>
      </c>
      <c r="AB1691" s="92">
        <v>49.1816895865486</v>
      </c>
      <c r="AC1691" s="91"/>
      <c r="AD1691" s="92"/>
      <c r="AE1691" s="91"/>
      <c r="AF1691" s="93"/>
      <c r="AG1691" s="91">
        <v>-4.1785474604694199E-3</v>
      </c>
      <c r="AH1691" s="92">
        <v>-1.3240846981716501</v>
      </c>
      <c r="AI1691" s="91">
        <v>7.2730084544673404E-2</v>
      </c>
      <c r="AJ1691" s="92">
        <v>21.7563841343799</v>
      </c>
      <c r="AK1691" s="91">
        <v>0.35124904089956499</v>
      </c>
      <c r="AL1691" s="91">
        <v>0.17556293872272399</v>
      </c>
      <c r="AM1691" s="92">
        <v>59.721856365969899</v>
      </c>
      <c r="AN1691" s="3"/>
      <c r="AO1691" s="94">
        <v>8.0282705710560606E-2</v>
      </c>
      <c r="AP1691" s="94">
        <v>-8.8519215138221599E-2</v>
      </c>
      <c r="AQ1691" s="94">
        <v>0.139595696005999</v>
      </c>
      <c r="AR1691" s="94">
        <v>-8.8212611322960599E-2</v>
      </c>
      <c r="AS1691" s="95">
        <v>8</v>
      </c>
      <c r="AT1691" s="95">
        <v>4</v>
      </c>
      <c r="AU1691" s="95">
        <v>7</v>
      </c>
      <c r="AV1691" s="96">
        <v>5</v>
      </c>
      <c r="AW1691" s="3"/>
      <c r="AX1691" s="97">
        <v>0.29529616322834001</v>
      </c>
      <c r="AY1691" s="98">
        <v>1.04367875545358</v>
      </c>
      <c r="AZ1691" s="98">
        <v>1.6995223654867</v>
      </c>
      <c r="BA1691" s="98">
        <v>1.5377827369866299</v>
      </c>
      <c r="BB1691" s="89">
        <v>3.0401014518829501E-2</v>
      </c>
      <c r="BC1691" s="99">
        <v>-29.082053331774699</v>
      </c>
      <c r="BD1691" s="86">
        <v>43881</v>
      </c>
      <c r="BE1691" s="86">
        <v>43913</v>
      </c>
      <c r="BF1691" s="95"/>
      <c r="BG1691" s="86"/>
      <c r="BH1691" s="3"/>
    </row>
    <row r="1692" spans="1:60" x14ac:dyDescent="0.25">
      <c r="A1692" s="3"/>
      <c r="B1692" s="81" t="s">
        <v>2513</v>
      </c>
      <c r="C1692" s="81" t="s">
        <v>6503</v>
      </c>
      <c r="D1692" s="81" t="s">
        <v>941</v>
      </c>
      <c r="E1692" s="82" t="s">
        <v>1191</v>
      </c>
      <c r="F1692" s="82" t="s">
        <v>1104</v>
      </c>
      <c r="G1692" s="83" t="s">
        <v>1120</v>
      </c>
      <c r="H1692" s="84" t="s">
        <v>1148</v>
      </c>
      <c r="I1692" s="85" t="s">
        <v>3480</v>
      </c>
      <c r="J1692" s="85" t="s">
        <v>6504</v>
      </c>
      <c r="K1692" s="3"/>
      <c r="L1692" s="86">
        <v>44029</v>
      </c>
      <c r="M1692" s="87">
        <v>1740.9421999994699</v>
      </c>
      <c r="N1692" s="88">
        <v>1740.9421999994699</v>
      </c>
      <c r="O1692" s="88">
        <v>1816.6406999994099</v>
      </c>
      <c r="P1692" s="89">
        <f t="shared" si="26"/>
        <v>0.95833050531127895</v>
      </c>
      <c r="Q1692" s="86">
        <v>43881</v>
      </c>
      <c r="R1692" s="90">
        <v>599515.21400000004</v>
      </c>
      <c r="S1692" s="90">
        <v>519785.910209961</v>
      </c>
      <c r="T1692" s="3"/>
      <c r="U1692" s="91">
        <v>-2.20719554545212E-3</v>
      </c>
      <c r="V1692" s="92">
        <v>0.95205505558624304</v>
      </c>
      <c r="W1692" s="91">
        <v>1.9590670828620201E-2</v>
      </c>
      <c r="X1692" s="92">
        <v>1.96757669873477</v>
      </c>
      <c r="Y1692" s="91">
        <v>1.3977984588564101E-2</v>
      </c>
      <c r="Z1692" s="92">
        <v>19.547954367706598</v>
      </c>
      <c r="AA1692" s="91">
        <v>0.29821358835411999</v>
      </c>
      <c r="AB1692" s="92">
        <v>50.7193871962372</v>
      </c>
      <c r="AC1692" s="91">
        <v>0.42116361654538198</v>
      </c>
      <c r="AD1692" s="92">
        <v>67.464557606959701</v>
      </c>
      <c r="AE1692" s="91">
        <v>0.62682513460109501</v>
      </c>
      <c r="AF1692" s="93">
        <v>83.521923154825302</v>
      </c>
      <c r="AG1692" s="91">
        <v>-3.62809312719037E-3</v>
      </c>
      <c r="AH1692" s="92">
        <v>-1.2690392648437401</v>
      </c>
      <c r="AI1692" s="91">
        <v>7.9694051308251801E-2</v>
      </c>
      <c r="AJ1692" s="92">
        <v>22.4527808107377</v>
      </c>
      <c r="AK1692" s="91">
        <v>0.74094219999969901</v>
      </c>
      <c r="AL1692" s="91">
        <v>0.179108691394504</v>
      </c>
      <c r="AM1692" s="92">
        <v>91.513632128597195</v>
      </c>
      <c r="AN1692" s="3"/>
      <c r="AO1692" s="94">
        <v>8.0317880876536907E-2</v>
      </c>
      <c r="AP1692" s="94">
        <v>-8.8430329794355195E-2</v>
      </c>
      <c r="AQ1692" s="94">
        <v>0.140710887537425</v>
      </c>
      <c r="AR1692" s="94">
        <v>-8.7292983753286493E-2</v>
      </c>
      <c r="AS1692" s="95">
        <v>8</v>
      </c>
      <c r="AT1692" s="95">
        <v>4</v>
      </c>
      <c r="AU1692" s="95">
        <v>7</v>
      </c>
      <c r="AV1692" s="96">
        <v>5</v>
      </c>
      <c r="AW1692" s="3"/>
      <c r="AX1692" s="97">
        <v>0.29529748957575103</v>
      </c>
      <c r="AY1692" s="98">
        <v>1.0939621697452799</v>
      </c>
      <c r="AZ1692" s="98">
        <v>1.7516587088812201</v>
      </c>
      <c r="BA1692" s="98">
        <v>1.6144003622976</v>
      </c>
      <c r="BB1692" s="89">
        <v>3.0402808764192699E-2</v>
      </c>
      <c r="BC1692" s="99">
        <v>-29.008223805605699</v>
      </c>
      <c r="BD1692" s="86">
        <v>43881</v>
      </c>
      <c r="BE1692" s="86">
        <v>43913</v>
      </c>
      <c r="BF1692" s="95"/>
      <c r="BG1692" s="86"/>
      <c r="BH1692" s="3"/>
    </row>
    <row r="1693" spans="1:60" x14ac:dyDescent="0.25">
      <c r="A1693" s="3"/>
      <c r="B1693" s="81" t="s">
        <v>2514</v>
      </c>
      <c r="C1693" s="81" t="s">
        <v>6505</v>
      </c>
      <c r="D1693" s="81" t="s">
        <v>941</v>
      </c>
      <c r="E1693" s="82" t="s">
        <v>1245</v>
      </c>
      <c r="F1693" s="82" t="s">
        <v>1104</v>
      </c>
      <c r="G1693" s="83" t="s">
        <v>1120</v>
      </c>
      <c r="H1693" s="84" t="s">
        <v>1148</v>
      </c>
      <c r="I1693" s="85" t="s">
        <v>3480</v>
      </c>
      <c r="J1693" s="85" t="s">
        <v>6506</v>
      </c>
      <c r="K1693" s="3"/>
      <c r="L1693" s="86">
        <v>44029</v>
      </c>
      <c r="M1693" s="87">
        <v>1257.32340000011</v>
      </c>
      <c r="N1693" s="88">
        <v>1257.32340000011</v>
      </c>
      <c r="O1693" s="88">
        <v>1257.32340000011</v>
      </c>
      <c r="P1693" s="89">
        <f t="shared" si="26"/>
        <v>1</v>
      </c>
      <c r="Q1693" s="86">
        <v>44029</v>
      </c>
      <c r="R1693" s="90">
        <v>0</v>
      </c>
      <c r="S1693" s="90">
        <v>0</v>
      </c>
      <c r="T1693" s="3"/>
      <c r="U1693" s="91">
        <v>0</v>
      </c>
      <c r="V1693" s="92">
        <v>1.17277461013146</v>
      </c>
      <c r="W1693" s="91">
        <v>0</v>
      </c>
      <c r="X1693" s="92">
        <v>8.5096158727537806E-3</v>
      </c>
      <c r="Y1693" s="91">
        <v>0</v>
      </c>
      <c r="Z1693" s="92">
        <v>18.1501559088356</v>
      </c>
      <c r="AA1693" s="91">
        <v>0</v>
      </c>
      <c r="AB1693" s="92">
        <v>20.8980283607962</v>
      </c>
      <c r="AC1693" s="91">
        <v>0</v>
      </c>
      <c r="AD1693" s="92">
        <v>25.348195952392398</v>
      </c>
      <c r="AE1693" s="91">
        <v>3.9086632328690002E-2</v>
      </c>
      <c r="AF1693" s="93">
        <v>24.7480729275558</v>
      </c>
      <c r="AG1693" s="91">
        <v>0</v>
      </c>
      <c r="AH1693" s="92">
        <v>-0.90622995212470403</v>
      </c>
      <c r="AI1693" s="91">
        <v>0</v>
      </c>
      <c r="AJ1693" s="92">
        <v>14.483375679905301</v>
      </c>
      <c r="AK1693" s="91">
        <v>0.25732339999929499</v>
      </c>
      <c r="AL1693" s="91">
        <v>4.1986719075794099E-2</v>
      </c>
      <c r="AM1693" s="92">
        <v>25.001810818881498</v>
      </c>
      <c r="AN1693" s="3"/>
      <c r="AO1693" s="94">
        <v>0</v>
      </c>
      <c r="AP1693" s="94">
        <v>0</v>
      </c>
      <c r="AQ1693" s="94">
        <v>0</v>
      </c>
      <c r="AR1693" s="94">
        <v>0</v>
      </c>
      <c r="AS1693" s="95">
        <v>0</v>
      </c>
      <c r="AT1693" s="95">
        <v>0</v>
      </c>
      <c r="AU1693" s="95">
        <v>7</v>
      </c>
      <c r="AV1693" s="96">
        <v>5</v>
      </c>
      <c r="AW1693" s="3"/>
      <c r="AX1693" s="97">
        <v>0</v>
      </c>
      <c r="AY1693" s="98">
        <v>-113.07365610974399</v>
      </c>
      <c r="AZ1693" s="98">
        <v>0.54787164163735702</v>
      </c>
      <c r="BA1693" s="98">
        <v>-15.957369743191499</v>
      </c>
      <c r="BB1693" s="89">
        <v>0</v>
      </c>
      <c r="BC1693" s="99">
        <v>0</v>
      </c>
      <c r="BD1693" s="86">
        <v>43664</v>
      </c>
      <c r="BE1693" s="86"/>
      <c r="BF1693" s="95"/>
      <c r="BG1693" s="86"/>
      <c r="BH1693" s="3"/>
    </row>
    <row r="1694" spans="1:60" x14ac:dyDescent="0.25">
      <c r="A1694" s="3"/>
      <c r="B1694" s="81" t="s">
        <v>2515</v>
      </c>
      <c r="C1694" s="81" t="s">
        <v>6507</v>
      </c>
      <c r="D1694" s="81" t="s">
        <v>942</v>
      </c>
      <c r="E1694" s="82" t="s">
        <v>1170</v>
      </c>
      <c r="F1694" s="82" t="s">
        <v>1104</v>
      </c>
      <c r="G1694" s="83" t="s">
        <v>1124</v>
      </c>
      <c r="H1694" s="84" t="s">
        <v>1136</v>
      </c>
      <c r="I1694" s="85" t="s">
        <v>3480</v>
      </c>
      <c r="J1694" s="85" t="s">
        <v>6508</v>
      </c>
      <c r="K1694" s="3"/>
      <c r="L1694" s="86">
        <v>44029</v>
      </c>
      <c r="M1694" s="87">
        <v>1684.6469999998801</v>
      </c>
      <c r="N1694" s="88">
        <v>1684.6469999998801</v>
      </c>
      <c r="O1694" s="88">
        <v>1687.3557999990901</v>
      </c>
      <c r="P1694" s="89">
        <f t="shared" si="26"/>
        <v>0.9983946480053516</v>
      </c>
      <c r="Q1694" s="86">
        <v>44004</v>
      </c>
      <c r="R1694" s="90">
        <v>1766999.57</v>
      </c>
      <c r="S1694" s="90">
        <v>1866659.6976562501</v>
      </c>
      <c r="T1694" s="3"/>
      <c r="U1694" s="91">
        <v>-4.9481424048280999E-4</v>
      </c>
      <c r="V1694" s="92">
        <v>1.1232931860831701</v>
      </c>
      <c r="W1694" s="91">
        <v>-1.0535904448261101E-3</v>
      </c>
      <c r="X1694" s="92">
        <v>-9.6849428609857596E-2</v>
      </c>
      <c r="Y1694" s="91">
        <v>1.3768232545771799E-2</v>
      </c>
      <c r="Z1694" s="92">
        <v>19.5269791634055</v>
      </c>
      <c r="AA1694" s="91">
        <v>2.4368727428736699E-2</v>
      </c>
      <c r="AB1694" s="92">
        <v>23.334901103662599</v>
      </c>
      <c r="AC1694" s="91">
        <v>5.5490524689958E-2</v>
      </c>
      <c r="AD1694" s="92">
        <v>30.897248421388198</v>
      </c>
      <c r="AE1694" s="91">
        <v>7.9834571855826694E-2</v>
      </c>
      <c r="AF1694" s="93">
        <v>28.822866880276699</v>
      </c>
      <c r="AG1694" s="91">
        <v>-1.1960293468291599E-3</v>
      </c>
      <c r="AH1694" s="92">
        <v>-1.0258328868076201</v>
      </c>
      <c r="AI1694" s="91">
        <v>1.5829150577701501E-2</v>
      </c>
      <c r="AJ1694" s="92">
        <v>16.066290737682699</v>
      </c>
      <c r="AK1694" s="91">
        <v>0.68464700000011403</v>
      </c>
      <c r="AL1694" s="91">
        <v>4.0320104149941499E-2</v>
      </c>
      <c r="AM1694" s="92">
        <v>51.443292218202302</v>
      </c>
      <c r="AN1694" s="3"/>
      <c r="AO1694" s="94">
        <v>2.9382891425484602E-3</v>
      </c>
      <c r="AP1694" s="94">
        <v>-2.5862817537927198E-3</v>
      </c>
      <c r="AQ1694" s="94">
        <v>7.22334918464185E-3</v>
      </c>
      <c r="AR1694" s="94">
        <v>-3.0325999523483898E-3</v>
      </c>
      <c r="AS1694" s="95">
        <v>8</v>
      </c>
      <c r="AT1694" s="95">
        <v>4</v>
      </c>
      <c r="AU1694" s="95">
        <v>7</v>
      </c>
      <c r="AV1694" s="96">
        <v>5</v>
      </c>
      <c r="AW1694" s="3"/>
      <c r="AX1694" s="97">
        <v>8.8777319218570506E-3</v>
      </c>
      <c r="AY1694" s="98">
        <v>-0.49874651356594801</v>
      </c>
      <c r="AZ1694" s="98">
        <v>0.63383782055461801</v>
      </c>
      <c r="BA1694" s="98">
        <v>-0.69111603957208001</v>
      </c>
      <c r="BB1694" s="89">
        <v>9.1722077117538001E-4</v>
      </c>
      <c r="BC1694" s="99">
        <v>-1.03279310170728</v>
      </c>
      <c r="BD1694" s="86">
        <v>43752</v>
      </c>
      <c r="BE1694" s="86">
        <v>43783</v>
      </c>
      <c r="BF1694" s="95">
        <v>67</v>
      </c>
      <c r="BG1694" s="86">
        <v>43845</v>
      </c>
      <c r="BH1694" s="3"/>
    </row>
    <row r="1695" spans="1:60" x14ac:dyDescent="0.25">
      <c r="A1695" s="3"/>
      <c r="B1695" s="81" t="s">
        <v>2516</v>
      </c>
      <c r="C1695" s="81" t="s">
        <v>6509</v>
      </c>
      <c r="D1695" s="81" t="s">
        <v>942</v>
      </c>
      <c r="E1695" s="82" t="s">
        <v>1251</v>
      </c>
      <c r="F1695" s="82" t="s">
        <v>1104</v>
      </c>
      <c r="G1695" s="83" t="s">
        <v>1124</v>
      </c>
      <c r="H1695" s="84" t="s">
        <v>1136</v>
      </c>
      <c r="I1695" s="85" t="s">
        <v>3480</v>
      </c>
      <c r="J1695" s="85" t="s">
        <v>6510</v>
      </c>
      <c r="K1695" s="3"/>
      <c r="L1695" s="86">
        <v>44029</v>
      </c>
      <c r="M1695" s="87">
        <v>1818.4788000006199</v>
      </c>
      <c r="N1695" s="88">
        <v>1818.4788000006199</v>
      </c>
      <c r="O1695" s="88">
        <v>1821.90069999918</v>
      </c>
      <c r="P1695" s="89">
        <f t="shared" si="26"/>
        <v>0.99812179664975065</v>
      </c>
      <c r="Q1695" s="86">
        <v>44004</v>
      </c>
      <c r="R1695" s="90">
        <v>50902648.869000003</v>
      </c>
      <c r="S1695" s="90">
        <v>48103916.000937499</v>
      </c>
      <c r="T1695" s="3"/>
      <c r="U1695" s="91">
        <v>-5.0577141155372395E-4</v>
      </c>
      <c r="V1695" s="92">
        <v>1.1221974689760801</v>
      </c>
      <c r="W1695" s="91">
        <v>-1.3811688213536399E-3</v>
      </c>
      <c r="X1695" s="92">
        <v>-0.12960726626260999</v>
      </c>
      <c r="Y1695" s="91">
        <v>1.1753952812796301E-2</v>
      </c>
      <c r="Z1695" s="92">
        <v>19.3255511901225</v>
      </c>
      <c r="AA1695" s="91">
        <v>2.0274610520573302E-2</v>
      </c>
      <c r="AB1695" s="92">
        <v>22.925489412853501</v>
      </c>
      <c r="AC1695" s="91">
        <v>4.7075533173483598E-2</v>
      </c>
      <c r="AD1695" s="92">
        <v>30.055749269755299</v>
      </c>
      <c r="AE1695" s="91">
        <v>6.6948154164492693E-2</v>
      </c>
      <c r="AF1695" s="93">
        <v>27.534225111128801</v>
      </c>
      <c r="AG1695" s="91">
        <v>-1.38166237411497E-3</v>
      </c>
      <c r="AH1695" s="92">
        <v>-1.0443961895361999</v>
      </c>
      <c r="AI1695" s="91">
        <v>1.36223852805415E-2</v>
      </c>
      <c r="AJ1695" s="92">
        <v>15.845614207966699</v>
      </c>
      <c r="AK1695" s="91">
        <v>0.616856761804083</v>
      </c>
      <c r="AL1695" s="91">
        <v>3.7086800295583103E-2</v>
      </c>
      <c r="AM1695" s="92">
        <v>44.664268398599198</v>
      </c>
      <c r="AN1695" s="3"/>
      <c r="AO1695" s="94">
        <v>2.9272993979247998E-3</v>
      </c>
      <c r="AP1695" s="94">
        <v>-2.5971959639719002E-3</v>
      </c>
      <c r="AQ1695" s="94">
        <v>6.8933161437598799E-3</v>
      </c>
      <c r="AR1695" s="94">
        <v>-3.3711688456605801E-3</v>
      </c>
      <c r="AS1695" s="95">
        <v>8</v>
      </c>
      <c r="AT1695" s="95">
        <v>4</v>
      </c>
      <c r="AU1695" s="95">
        <v>7</v>
      </c>
      <c r="AV1695" s="96">
        <v>5</v>
      </c>
      <c r="AW1695" s="3"/>
      <c r="AX1695" s="97">
        <v>8.8671078505740304E-3</v>
      </c>
      <c r="AY1695" s="98">
        <v>-0.91958641418023002</v>
      </c>
      <c r="AZ1695" s="98">
        <v>0.62027098530597902</v>
      </c>
      <c r="BA1695" s="98">
        <v>-1.2555197157471401</v>
      </c>
      <c r="BB1695" s="89">
        <v>9.1611036290942098E-4</v>
      </c>
      <c r="BC1695" s="99">
        <v>-1.0682432483845301</v>
      </c>
      <c r="BD1695" s="86">
        <v>43748</v>
      </c>
      <c r="BE1695" s="86">
        <v>43783</v>
      </c>
      <c r="BF1695" s="95">
        <v>84</v>
      </c>
      <c r="BG1695" s="86">
        <v>43866</v>
      </c>
      <c r="BH1695" s="3"/>
    </row>
    <row r="1696" spans="1:60" x14ac:dyDescent="0.25">
      <c r="A1696" s="3"/>
      <c r="B1696" s="81" t="s">
        <v>2517</v>
      </c>
      <c r="C1696" s="81" t="s">
        <v>6511</v>
      </c>
      <c r="D1696" s="81" t="s">
        <v>942</v>
      </c>
      <c r="E1696" s="82" t="s">
        <v>1252</v>
      </c>
      <c r="F1696" s="82" t="s">
        <v>1104</v>
      </c>
      <c r="G1696" s="83" t="s">
        <v>1124</v>
      </c>
      <c r="H1696" s="84" t="s">
        <v>1136</v>
      </c>
      <c r="I1696" s="85" t="s">
        <v>3480</v>
      </c>
      <c r="J1696" s="85" t="s">
        <v>6512</v>
      </c>
      <c r="K1696" s="3"/>
      <c r="L1696" s="86">
        <v>44029</v>
      </c>
      <c r="M1696" s="87">
        <v>1173.09070000052</v>
      </c>
      <c r="N1696" s="88">
        <v>1173.09070000052</v>
      </c>
      <c r="O1696" s="88">
        <v>1174.9769999999601</v>
      </c>
      <c r="P1696" s="89">
        <f t="shared" si="26"/>
        <v>0.99839460687363224</v>
      </c>
      <c r="Q1696" s="86">
        <v>44004</v>
      </c>
      <c r="R1696" s="90">
        <v>13023294.907</v>
      </c>
      <c r="S1696" s="90">
        <v>9491147.2119062506</v>
      </c>
      <c r="T1696" s="3"/>
      <c r="U1696" s="91">
        <v>-4.94857375997526E-4</v>
      </c>
      <c r="V1696" s="92">
        <v>1.1232888725317001</v>
      </c>
      <c r="W1696" s="91">
        <v>-1.05370892470091E-3</v>
      </c>
      <c r="X1696" s="92">
        <v>-9.6861276597337606E-2</v>
      </c>
      <c r="Y1696" s="91">
        <v>1.3768294164037799E-2</v>
      </c>
      <c r="Z1696" s="92">
        <v>19.526985325239401</v>
      </c>
      <c r="AA1696" s="91">
        <v>2.4368211030377999E-2</v>
      </c>
      <c r="AB1696" s="92">
        <v>23.334849463834001</v>
      </c>
      <c r="AC1696" s="91">
        <v>5.5490483504399897E-2</v>
      </c>
      <c r="AD1696" s="92">
        <v>30.897244302847</v>
      </c>
      <c r="AE1696" s="91">
        <v>7.9835362234007307E-2</v>
      </c>
      <c r="AF1696" s="93">
        <v>28.8229459181021</v>
      </c>
      <c r="AG1696" s="91">
        <v>-1.1960880219703499E-3</v>
      </c>
      <c r="AH1696" s="92">
        <v>-1.02583875432174</v>
      </c>
      <c r="AI1696" s="91">
        <v>1.5829258278245099E-2</v>
      </c>
      <c r="AJ1696" s="92">
        <v>16.066301507729801</v>
      </c>
      <c r="AK1696" s="91">
        <v>0.17309070000017501</v>
      </c>
      <c r="AL1696" s="91">
        <v>2.9068138184811701E-2</v>
      </c>
      <c r="AM1696" s="92">
        <v>15.933912797860099</v>
      </c>
      <c r="AN1696" s="3"/>
      <c r="AO1696" s="94">
        <v>2.9383055007201602E-3</v>
      </c>
      <c r="AP1696" s="94">
        <v>-2.5862986221909501E-3</v>
      </c>
      <c r="AQ1696" s="94">
        <v>7.2236181986227201E-3</v>
      </c>
      <c r="AR1696" s="94">
        <v>-3.0325782117870399E-3</v>
      </c>
      <c r="AS1696" s="95">
        <v>8</v>
      </c>
      <c r="AT1696" s="95">
        <v>4</v>
      </c>
      <c r="AU1696" s="95">
        <v>7</v>
      </c>
      <c r="AV1696" s="96">
        <v>5</v>
      </c>
      <c r="AW1696" s="3"/>
      <c r="AX1696" s="97">
        <v>8.8777327488878694E-3</v>
      </c>
      <c r="AY1696" s="98">
        <v>-0.49879067091569601</v>
      </c>
      <c r="AZ1696" s="98">
        <v>0.63383648696253703</v>
      </c>
      <c r="BA1696" s="98">
        <v>-0.69117201297376596</v>
      </c>
      <c r="BB1696" s="89">
        <v>9.1722083844501898E-4</v>
      </c>
      <c r="BC1696" s="99">
        <v>-1.0328274123130501</v>
      </c>
      <c r="BD1696" s="86">
        <v>43752</v>
      </c>
      <c r="BE1696" s="86">
        <v>43783</v>
      </c>
      <c r="BF1696" s="95">
        <v>67</v>
      </c>
      <c r="BG1696" s="86">
        <v>43845</v>
      </c>
      <c r="BH1696" s="3"/>
    </row>
    <row r="1697" spans="1:60" x14ac:dyDescent="0.25">
      <c r="A1697" s="3"/>
      <c r="B1697" s="81" t="s">
        <v>2518</v>
      </c>
      <c r="C1697" s="81" t="s">
        <v>6513</v>
      </c>
      <c r="D1697" s="81" t="s">
        <v>942</v>
      </c>
      <c r="E1697" s="82" t="s">
        <v>1253</v>
      </c>
      <c r="F1697" s="82" t="s">
        <v>1104</v>
      </c>
      <c r="G1697" s="83" t="s">
        <v>1124</v>
      </c>
      <c r="H1697" s="84" t="s">
        <v>1136</v>
      </c>
      <c r="I1697" s="85" t="s">
        <v>3480</v>
      </c>
      <c r="J1697" s="85" t="s">
        <v>6514</v>
      </c>
      <c r="K1697" s="3"/>
      <c r="L1697" s="86">
        <v>44029</v>
      </c>
      <c r="M1697" s="87">
        <v>1324.4186000004399</v>
      </c>
      <c r="N1697" s="88">
        <v>1324.4186000004399</v>
      </c>
      <c r="O1697" s="88">
        <v>1326.36700000055</v>
      </c>
      <c r="P1697" s="89">
        <f t="shared" si="26"/>
        <v>0.9985310249726439</v>
      </c>
      <c r="Q1697" s="86">
        <v>44004</v>
      </c>
      <c r="R1697" s="90">
        <v>4305070.8030000003</v>
      </c>
      <c r="S1697" s="90">
        <v>4002878.947625</v>
      </c>
      <c r="T1697" s="3"/>
      <c r="U1697" s="91">
        <v>-4.8933374637272198E-4</v>
      </c>
      <c r="V1697" s="92">
        <v>1.12384123549418</v>
      </c>
      <c r="W1697" s="91">
        <v>-8.8993777353607595E-4</v>
      </c>
      <c r="X1697" s="92">
        <v>-8.04841614808538E-2</v>
      </c>
      <c r="Y1697" s="91">
        <v>1.4776887072002899E-2</v>
      </c>
      <c r="Z1697" s="92">
        <v>19.627844616043099</v>
      </c>
      <c r="AA1697" s="91">
        <v>2.64216949835827E-2</v>
      </c>
      <c r="AB1697" s="92">
        <v>23.540197859169002</v>
      </c>
      <c r="AC1697" s="91">
        <v>5.9722917234466898E-2</v>
      </c>
      <c r="AD1697" s="92">
        <v>31.3204876758391</v>
      </c>
      <c r="AE1697" s="91">
        <v>8.6334669387724702E-2</v>
      </c>
      <c r="AF1697" s="93">
        <v>29.472876633459201</v>
      </c>
      <c r="AG1697" s="91">
        <v>-1.1034167755497001E-3</v>
      </c>
      <c r="AH1697" s="92">
        <v>-1.0165716296796701</v>
      </c>
      <c r="AI1697" s="91">
        <v>1.6934282581132699E-2</v>
      </c>
      <c r="AJ1697" s="92">
        <v>16.176803938025799</v>
      </c>
      <c r="AK1697" s="91">
        <v>-0.86755814000032805</v>
      </c>
      <c r="AL1697" s="91">
        <v>-0.22676025526016</v>
      </c>
      <c r="AM1697" s="92">
        <v>-81.185159995453404</v>
      </c>
      <c r="AN1697" s="3"/>
      <c r="AO1697" s="94">
        <v>2.9437352914101198E-3</v>
      </c>
      <c r="AP1697" s="94">
        <v>-2.58078428214503E-3</v>
      </c>
      <c r="AQ1697" s="94">
        <v>7.3884171561076099E-3</v>
      </c>
      <c r="AR1697" s="94">
        <v>-2.8634205300477299E-3</v>
      </c>
      <c r="AS1697" s="95">
        <v>8</v>
      </c>
      <c r="AT1697" s="95">
        <v>4</v>
      </c>
      <c r="AU1697" s="95">
        <v>7</v>
      </c>
      <c r="AV1697" s="96">
        <v>5</v>
      </c>
      <c r="AW1697" s="3"/>
      <c r="AX1697" s="97">
        <v>8.8838460505576197E-3</v>
      </c>
      <c r="AY1697" s="98">
        <v>-0.28809585264707499</v>
      </c>
      <c r="AZ1697" s="98">
        <v>0.64063937549235594</v>
      </c>
      <c r="BA1697" s="98">
        <v>-0.40217179655383001</v>
      </c>
      <c r="BB1697" s="89">
        <v>9.1785887803212099E-4</v>
      </c>
      <c r="BC1697" s="99">
        <v>-1.01599377724233</v>
      </c>
      <c r="BD1697" s="86">
        <v>43752</v>
      </c>
      <c r="BE1697" s="86">
        <v>43783</v>
      </c>
      <c r="BF1697" s="95">
        <v>60</v>
      </c>
      <c r="BG1697" s="86">
        <v>43836</v>
      </c>
      <c r="BH1697" s="3"/>
    </row>
    <row r="1698" spans="1:60" x14ac:dyDescent="0.25">
      <c r="A1698" s="3"/>
      <c r="B1698" s="81" t="s">
        <v>2519</v>
      </c>
      <c r="C1698" s="81" t="s">
        <v>6515</v>
      </c>
      <c r="D1698" s="81" t="s">
        <v>942</v>
      </c>
      <c r="E1698" s="82" t="s">
        <v>1254</v>
      </c>
      <c r="F1698" s="82" t="s">
        <v>1104</v>
      </c>
      <c r="G1698" s="83" t="s">
        <v>1124</v>
      </c>
      <c r="H1698" s="84" t="s">
        <v>1136</v>
      </c>
      <c r="I1698" s="85" t="s">
        <v>3480</v>
      </c>
      <c r="J1698" s="85" t="s">
        <v>6516</v>
      </c>
      <c r="K1698" s="3"/>
      <c r="L1698" s="86">
        <v>44029</v>
      </c>
      <c r="M1698" s="87">
        <v>1190.1286999992999</v>
      </c>
      <c r="N1698" s="88">
        <v>1190.1286999992999</v>
      </c>
      <c r="O1698" s="88">
        <v>1191.79820000008</v>
      </c>
      <c r="P1698" s="89">
        <f t="shared" si="26"/>
        <v>0.99859917559803335</v>
      </c>
      <c r="Q1698" s="86">
        <v>44004</v>
      </c>
      <c r="R1698" s="90">
        <v>3668843.335</v>
      </c>
      <c r="S1698" s="90">
        <v>3201685.4033789099</v>
      </c>
      <c r="T1698" s="3"/>
      <c r="U1698" s="91">
        <v>-4.8660120864951799E-4</v>
      </c>
      <c r="V1698" s="92">
        <v>1.1241144892665</v>
      </c>
      <c r="W1698" s="91">
        <v>-8.0816642730496802E-4</v>
      </c>
      <c r="X1698" s="92">
        <v>-7.2307026857742998E-2</v>
      </c>
      <c r="Y1698" s="91">
        <v>1.52814904758998E-2</v>
      </c>
      <c r="Z1698" s="92">
        <v>19.678304956440101</v>
      </c>
      <c r="AA1698" s="91">
        <v>2.74504200860974E-2</v>
      </c>
      <c r="AB1698" s="92">
        <v>23.643070369405901</v>
      </c>
      <c r="AC1698" s="91">
        <v>6.18472520363866E-2</v>
      </c>
      <c r="AD1698" s="92">
        <v>31.532921156031101</v>
      </c>
      <c r="AE1698" s="91">
        <v>8.9601918078260498E-2</v>
      </c>
      <c r="AF1698" s="93">
        <v>29.7996015025128</v>
      </c>
      <c r="AG1698" s="91">
        <v>-1.0570024214757699E-3</v>
      </c>
      <c r="AH1698" s="92">
        <v>-1.01193019427228</v>
      </c>
      <c r="AI1698" s="91">
        <v>1.7487261196947702E-2</v>
      </c>
      <c r="AJ1698" s="92">
        <v>16.232101799600098</v>
      </c>
      <c r="AK1698" s="91">
        <v>0.19012870000005899</v>
      </c>
      <c r="AL1698" s="91">
        <v>3.18964714060712E-2</v>
      </c>
      <c r="AM1698" s="92">
        <v>15.711486401967701</v>
      </c>
      <c r="AN1698" s="3"/>
      <c r="AO1698" s="94">
        <v>2.9465307106875099E-3</v>
      </c>
      <c r="AP1698" s="94">
        <v>-2.5780252208278398E-3</v>
      </c>
      <c r="AQ1698" s="94">
        <v>7.4713048015837601E-3</v>
      </c>
      <c r="AR1698" s="94">
        <v>-2.7784203166447701E-3</v>
      </c>
      <c r="AS1698" s="95">
        <v>8</v>
      </c>
      <c r="AT1698" s="95">
        <v>4</v>
      </c>
      <c r="AU1698" s="95">
        <v>7</v>
      </c>
      <c r="AV1698" s="96">
        <v>5</v>
      </c>
      <c r="AW1698" s="3"/>
      <c r="AX1698" s="97">
        <v>8.8870406243131608E-3</v>
      </c>
      <c r="AY1698" s="98">
        <v>-0.182626871931689</v>
      </c>
      <c r="AZ1698" s="98">
        <v>0.64404792529876398</v>
      </c>
      <c r="BA1698" s="98">
        <v>-0.25588193949670301</v>
      </c>
      <c r="BB1698" s="89">
        <v>9.1819215167902304E-4</v>
      </c>
      <c r="BC1698" s="99">
        <v>-1.0075699294284299</v>
      </c>
      <c r="BD1698" s="86">
        <v>43752</v>
      </c>
      <c r="BE1698" s="86">
        <v>43783</v>
      </c>
      <c r="BF1698" s="95">
        <v>59</v>
      </c>
      <c r="BG1698" s="86">
        <v>43833</v>
      </c>
      <c r="BH1698" s="3"/>
    </row>
    <row r="1699" spans="1:60" x14ac:dyDescent="0.25">
      <c r="A1699" s="3"/>
      <c r="B1699" s="81" t="s">
        <v>2520</v>
      </c>
      <c r="C1699" s="81" t="s">
        <v>6517</v>
      </c>
      <c r="D1699" s="81" t="s">
        <v>942</v>
      </c>
      <c r="E1699" s="82" t="s">
        <v>1255</v>
      </c>
      <c r="F1699" s="82" t="s">
        <v>1104</v>
      </c>
      <c r="G1699" s="83" t="s">
        <v>1124</v>
      </c>
      <c r="H1699" s="84" t="s">
        <v>1136</v>
      </c>
      <c r="I1699" s="85" t="s">
        <v>3480</v>
      </c>
      <c r="J1699" s="85" t="s">
        <v>6518</v>
      </c>
      <c r="K1699" s="3"/>
      <c r="L1699" s="86">
        <v>44029</v>
      </c>
      <c r="M1699" s="87">
        <v>1124.04250000045</v>
      </c>
      <c r="N1699" s="88">
        <v>1124.04250000045</v>
      </c>
      <c r="O1699" s="88">
        <v>1125.4901999998799</v>
      </c>
      <c r="P1699" s="89">
        <f t="shared" si="26"/>
        <v>0.99871371603286274</v>
      </c>
      <c r="Q1699" s="86">
        <v>44020</v>
      </c>
      <c r="R1699" s="90">
        <v>14459615.584000001</v>
      </c>
      <c r="S1699" s="90">
        <v>5152569.86834375</v>
      </c>
      <c r="T1699" s="3"/>
      <c r="U1699" s="91">
        <v>-4.7840061142778701E-4</v>
      </c>
      <c r="V1699" s="92">
        <v>1.1249345489886799</v>
      </c>
      <c r="W1699" s="91">
        <v>-5.6202922951342803E-4</v>
      </c>
      <c r="X1699" s="92">
        <v>-4.7693307078589001E-2</v>
      </c>
      <c r="Y1699" s="91">
        <v>1.6797878990473698E-2</v>
      </c>
      <c r="Z1699" s="92">
        <v>19.829943807883001</v>
      </c>
      <c r="AA1699" s="91">
        <v>3.0541377744157199E-2</v>
      </c>
      <c r="AB1699" s="92">
        <v>23.952166135219201</v>
      </c>
      <c r="AC1699" s="91">
        <v>6.8240398981288294E-2</v>
      </c>
      <c r="AD1699" s="92">
        <v>32.172235850535799</v>
      </c>
      <c r="AE1699" s="91">
        <v>9.1504107649670902E-2</v>
      </c>
      <c r="AF1699" s="93">
        <v>29.989820459653899</v>
      </c>
      <c r="AG1699" s="91">
        <v>-9.1745019199152001E-4</v>
      </c>
      <c r="AH1699" s="92">
        <v>-0.99797497132385604</v>
      </c>
      <c r="AI1699" s="91">
        <v>1.91491242603661E-2</v>
      </c>
      <c r="AJ1699" s="92">
        <v>16.398288105934601</v>
      </c>
      <c r="AK1699" s="91">
        <v>0.124042499999632</v>
      </c>
      <c r="AL1699" s="91">
        <v>2.2661126744424099E-2</v>
      </c>
      <c r="AM1699" s="92">
        <v>8.4434700742422102</v>
      </c>
      <c r="AN1699" s="3"/>
      <c r="AO1699" s="94">
        <v>2.9547569247370098E-3</v>
      </c>
      <c r="AP1699" s="94">
        <v>-2.5698539511722599E-3</v>
      </c>
      <c r="AQ1699" s="94">
        <v>7.7188798750285103E-3</v>
      </c>
      <c r="AR1699" s="94">
        <v>-2.5245136284865999E-3</v>
      </c>
      <c r="AS1699" s="95">
        <v>8</v>
      </c>
      <c r="AT1699" s="95">
        <v>4</v>
      </c>
      <c r="AU1699" s="95">
        <v>7</v>
      </c>
      <c r="AV1699" s="96">
        <v>5</v>
      </c>
      <c r="AW1699" s="3"/>
      <c r="AX1699" s="97">
        <v>8.89767576622944E-3</v>
      </c>
      <c r="AY1699" s="98">
        <v>0.13376879458678601</v>
      </c>
      <c r="AZ1699" s="98">
        <v>0.65428722822070995</v>
      </c>
      <c r="BA1699" s="98">
        <v>0.189510308873651</v>
      </c>
      <c r="BB1699" s="89">
        <v>9.1930064140797205E-4</v>
      </c>
      <c r="BC1699" s="99">
        <v>-0.98235668623146899</v>
      </c>
      <c r="BD1699" s="86">
        <v>43752</v>
      </c>
      <c r="BE1699" s="86">
        <v>43783</v>
      </c>
      <c r="BF1699" s="95">
        <v>58</v>
      </c>
      <c r="BG1699" s="86">
        <v>43832</v>
      </c>
      <c r="BH1699" s="3"/>
    </row>
    <row r="1700" spans="1:60" x14ac:dyDescent="0.25">
      <c r="A1700" s="3"/>
      <c r="B1700" s="81" t="s">
        <v>2521</v>
      </c>
      <c r="C1700" s="81" t="s">
        <v>6519</v>
      </c>
      <c r="D1700" s="81" t="s">
        <v>942</v>
      </c>
      <c r="E1700" s="82" t="s">
        <v>1191</v>
      </c>
      <c r="F1700" s="82" t="s">
        <v>1104</v>
      </c>
      <c r="G1700" s="83" t="s">
        <v>1124</v>
      </c>
      <c r="H1700" s="84" t="s">
        <v>1136</v>
      </c>
      <c r="I1700" s="85" t="s">
        <v>3480</v>
      </c>
      <c r="J1700" s="85" t="s">
        <v>6520</v>
      </c>
      <c r="K1700" s="3"/>
      <c r="L1700" s="86">
        <v>44029</v>
      </c>
      <c r="M1700" s="87">
        <v>1234.9429000001401</v>
      </c>
      <c r="N1700" s="88">
        <v>1234.9429000001401</v>
      </c>
      <c r="O1700" s="88">
        <v>1236.41180000082</v>
      </c>
      <c r="P1700" s="89">
        <f t="shared" si="26"/>
        <v>0.99881196539803407</v>
      </c>
      <c r="Q1700" s="86">
        <v>44020</v>
      </c>
      <c r="R1700" s="90">
        <v>4405136.6639999999</v>
      </c>
      <c r="S1700" s="90">
        <v>15500896.2719844</v>
      </c>
      <c r="T1700" s="3"/>
      <c r="U1700" s="91">
        <v>-4.6749527882639102E-4</v>
      </c>
      <c r="V1700" s="92">
        <v>1.12602508224882</v>
      </c>
      <c r="W1700" s="91">
        <v>-2.3436885203409499E-4</v>
      </c>
      <c r="X1700" s="92">
        <v>-1.4927269330655701E-2</v>
      </c>
      <c r="Y1700" s="91">
        <v>1.8822355199517901E-2</v>
      </c>
      <c r="Z1700" s="92">
        <v>20.032391428801901</v>
      </c>
      <c r="AA1700" s="91">
        <v>3.4676329902140403E-2</v>
      </c>
      <c r="AB1700" s="92">
        <v>24.3656613510102</v>
      </c>
      <c r="AC1700" s="91">
        <v>7.6826630918731098E-2</v>
      </c>
      <c r="AD1700" s="92">
        <v>33.030859044287403</v>
      </c>
      <c r="AE1700" s="91">
        <v>0.11273429659020601</v>
      </c>
      <c r="AF1700" s="93">
        <v>32.112839353736497</v>
      </c>
      <c r="AG1700" s="91">
        <v>-7.3196733410441095E-4</v>
      </c>
      <c r="AH1700" s="92">
        <v>-0.979426685535145</v>
      </c>
      <c r="AI1700" s="91">
        <v>2.1367753224694801E-2</v>
      </c>
      <c r="AJ1700" s="92">
        <v>16.6201510023675</v>
      </c>
      <c r="AK1700" s="91">
        <v>0.234942900000606</v>
      </c>
      <c r="AL1700" s="91">
        <v>3.8998970847387703E-2</v>
      </c>
      <c r="AM1700" s="92">
        <v>20.665956157812602</v>
      </c>
      <c r="AN1700" s="3"/>
      <c r="AO1700" s="94">
        <v>2.9656686838279698E-3</v>
      </c>
      <c r="AP1700" s="94">
        <v>-2.5589152628526799E-3</v>
      </c>
      <c r="AQ1700" s="94">
        <v>8.0494256762904098E-3</v>
      </c>
      <c r="AR1700" s="94">
        <v>-2.1857154561075701E-3</v>
      </c>
      <c r="AS1700" s="95">
        <v>9</v>
      </c>
      <c r="AT1700" s="95">
        <v>3</v>
      </c>
      <c r="AU1700" s="95">
        <v>7</v>
      </c>
      <c r="AV1700" s="96">
        <v>5</v>
      </c>
      <c r="AW1700" s="3"/>
      <c r="AX1700" s="97">
        <v>8.9135633909791095E-3</v>
      </c>
      <c r="AY1700" s="98">
        <v>0.55575051158211897</v>
      </c>
      <c r="AZ1700" s="98">
        <v>0.66798289964390301</v>
      </c>
      <c r="BA1700" s="98">
        <v>0.79904248647380904</v>
      </c>
      <c r="BB1700" s="89">
        <v>9.20955133705093E-4</v>
      </c>
      <c r="BC1700" s="99">
        <v>-0.94870925262603101</v>
      </c>
      <c r="BD1700" s="86">
        <v>43752</v>
      </c>
      <c r="BE1700" s="86">
        <v>43783</v>
      </c>
      <c r="BF1700" s="95">
        <v>54</v>
      </c>
      <c r="BG1700" s="86">
        <v>43826</v>
      </c>
      <c r="BH1700" s="3"/>
    </row>
    <row r="1701" spans="1:60" x14ac:dyDescent="0.25">
      <c r="A1701" s="3"/>
      <c r="B1701" s="81" t="s">
        <v>2522</v>
      </c>
      <c r="C1701" s="81" t="s">
        <v>6521</v>
      </c>
      <c r="D1701" s="81" t="s">
        <v>942</v>
      </c>
      <c r="E1701" s="82" t="s">
        <v>1245</v>
      </c>
      <c r="F1701" s="82" t="s">
        <v>1104</v>
      </c>
      <c r="G1701" s="83" t="s">
        <v>1124</v>
      </c>
      <c r="H1701" s="84" t="s">
        <v>1136</v>
      </c>
      <c r="I1701" s="85" t="s">
        <v>3480</v>
      </c>
      <c r="J1701" s="85" t="s">
        <v>6522</v>
      </c>
      <c r="K1701" s="3"/>
      <c r="L1701" s="86">
        <v>44029</v>
      </c>
      <c r="M1701" s="87">
        <v>1199.5526999998799</v>
      </c>
      <c r="N1701" s="88">
        <v>1199.5526999998799</v>
      </c>
      <c r="O1701" s="88">
        <v>1201.1568999998301</v>
      </c>
      <c r="P1701" s="89">
        <f t="shared" si="26"/>
        <v>0.9986644542441121</v>
      </c>
      <c r="Q1701" s="86">
        <v>44020</v>
      </c>
      <c r="R1701" s="90">
        <v>1312751.1640000001</v>
      </c>
      <c r="S1701" s="90">
        <v>1213932.04506445</v>
      </c>
      <c r="T1701" s="3"/>
      <c r="U1701" s="91">
        <v>-4.83862877445063E-4</v>
      </c>
      <c r="V1701" s="92">
        <v>1.12438832238695</v>
      </c>
      <c r="W1701" s="91">
        <v>-7.2615984845469895E-4</v>
      </c>
      <c r="X1701" s="92">
        <v>-6.4106368972716196E-2</v>
      </c>
      <c r="Y1701" s="91">
        <v>1.5786809814016999E-2</v>
      </c>
      <c r="Z1701" s="92">
        <v>19.728836890251799</v>
      </c>
      <c r="AA1701" s="91">
        <v>2.84796172363713E-2</v>
      </c>
      <c r="AB1701" s="92">
        <v>23.745990084426001</v>
      </c>
      <c r="AC1701" s="91">
        <v>6.3973815065764897E-2</v>
      </c>
      <c r="AD1701" s="92">
        <v>31.745577458961598</v>
      </c>
      <c r="AE1701" s="91">
        <v>9.2876480317499996E-2</v>
      </c>
      <c r="AF1701" s="93">
        <v>30.127057726436799</v>
      </c>
      <c r="AG1701" s="91">
        <v>-1.0106047293447799E-3</v>
      </c>
      <c r="AH1701" s="92">
        <v>-1.0072904250591801</v>
      </c>
      <c r="AI1701" s="91">
        <v>1.8041067814920101E-2</v>
      </c>
      <c r="AJ1701" s="92">
        <v>16.2874824613973</v>
      </c>
      <c r="AK1701" s="91">
        <v>0.19955270000005801</v>
      </c>
      <c r="AL1701" s="91">
        <v>3.2910667285250397E-2</v>
      </c>
      <c r="AM1701" s="92">
        <v>19.1647798487102</v>
      </c>
      <c r="AN1701" s="3"/>
      <c r="AO1701" s="94">
        <v>2.9492353605746801E-3</v>
      </c>
      <c r="AP1701" s="94">
        <v>-2.5753084173629798E-3</v>
      </c>
      <c r="AQ1701" s="94">
        <v>7.5536796794040103E-3</v>
      </c>
      <c r="AR1701" s="94">
        <v>-2.69400111028517E-3</v>
      </c>
      <c r="AS1701" s="95">
        <v>8</v>
      </c>
      <c r="AT1701" s="95">
        <v>4</v>
      </c>
      <c r="AU1701" s="95">
        <v>7</v>
      </c>
      <c r="AV1701" s="96">
        <v>5</v>
      </c>
      <c r="AW1701" s="3"/>
      <c r="AX1701" s="97">
        <v>8.8905120159779496E-3</v>
      </c>
      <c r="AY1701" s="98">
        <v>-7.7200914273021198E-2</v>
      </c>
      <c r="AZ1701" s="98">
        <v>0.64745756291904399</v>
      </c>
      <c r="BA1701" s="98">
        <v>-0.10856708430708301</v>
      </c>
      <c r="BB1701" s="89">
        <v>9.1855402636042505E-4</v>
      </c>
      <c r="BC1701" s="99">
        <v>-0.99916516426583302</v>
      </c>
      <c r="BD1701" s="86">
        <v>43752</v>
      </c>
      <c r="BE1701" s="86">
        <v>43783</v>
      </c>
      <c r="BF1701" s="95">
        <v>58</v>
      </c>
      <c r="BG1701" s="86">
        <v>43832</v>
      </c>
      <c r="BH1701" s="3"/>
    </row>
    <row r="1702" spans="1:60" x14ac:dyDescent="0.25">
      <c r="A1702" s="3"/>
      <c r="B1702" s="81" t="s">
        <v>434</v>
      </c>
      <c r="C1702" s="81" t="s">
        <v>6523</v>
      </c>
      <c r="D1702" s="81" t="s">
        <v>943</v>
      </c>
      <c r="E1702" s="82" t="s">
        <v>1162</v>
      </c>
      <c r="F1702" s="82" t="s">
        <v>1097</v>
      </c>
      <c r="G1702" s="83" t="s">
        <v>1120</v>
      </c>
      <c r="H1702" s="84" t="s">
        <v>1152</v>
      </c>
      <c r="I1702" s="85" t="s">
        <v>3480</v>
      </c>
      <c r="J1702" s="85" t="s">
        <v>6524</v>
      </c>
      <c r="K1702" s="3"/>
      <c r="L1702" s="86">
        <v>44029</v>
      </c>
      <c r="M1702" s="87">
        <v>1326.30430000089</v>
      </c>
      <c r="N1702" s="88">
        <v>1326.30430000089</v>
      </c>
      <c r="O1702" s="88">
        <v>1445.21670000069</v>
      </c>
      <c r="P1702" s="89">
        <f t="shared" si="26"/>
        <v>0.91772002081089754</v>
      </c>
      <c r="Q1702" s="86">
        <v>43797</v>
      </c>
      <c r="R1702" s="90">
        <v>100848.224</v>
      </c>
      <c r="S1702" s="90">
        <v>107981.1969198</v>
      </c>
      <c r="T1702" s="3"/>
      <c r="U1702" s="91">
        <v>-1.1596838640798499E-2</v>
      </c>
      <c r="V1702" s="92">
        <v>1.30907460516028E-2</v>
      </c>
      <c r="W1702" s="91">
        <v>-1.4517961675665001E-2</v>
      </c>
      <c r="X1702" s="92">
        <v>-1.4432865516937501</v>
      </c>
      <c r="Y1702" s="91">
        <v>-2.2028293323273801E-2</v>
      </c>
      <c r="Z1702" s="92">
        <v>15.9473265765118</v>
      </c>
      <c r="AA1702" s="91">
        <v>0.20081950255727901</v>
      </c>
      <c r="AB1702" s="92">
        <v>40.979978616524001</v>
      </c>
      <c r="AC1702" s="91">
        <v>0.16168433610088001</v>
      </c>
      <c r="AD1702" s="92">
        <v>41.516629562480396</v>
      </c>
      <c r="AE1702" s="91">
        <v>0.23078070200252099</v>
      </c>
      <c r="AF1702" s="93">
        <v>43.9174798949389</v>
      </c>
      <c r="AG1702" s="91">
        <v>-2.0248935596100599E-2</v>
      </c>
      <c r="AH1702" s="92">
        <v>-2.93112351173477</v>
      </c>
      <c r="AI1702" s="91">
        <v>4.3454097976791698E-3</v>
      </c>
      <c r="AJ1702" s="92">
        <v>14.9179166596732</v>
      </c>
      <c r="AK1702" s="91">
        <v>0.32630430000077498</v>
      </c>
      <c r="AL1702" s="91">
        <v>6.12546748852765E-2</v>
      </c>
      <c r="AM1702" s="92">
        <v>22.253576289978799</v>
      </c>
      <c r="AN1702" s="3"/>
      <c r="AO1702" s="94">
        <v>4.3238557638687801E-2</v>
      </c>
      <c r="AP1702" s="94">
        <v>-6.6183227370856898E-2</v>
      </c>
      <c r="AQ1702" s="94">
        <v>0.120694012748572</v>
      </c>
      <c r="AR1702" s="94">
        <v>-7.5721355766290799E-2</v>
      </c>
      <c r="AS1702" s="95">
        <v>8</v>
      </c>
      <c r="AT1702" s="95">
        <v>4</v>
      </c>
      <c r="AU1702" s="95">
        <v>8</v>
      </c>
      <c r="AV1702" s="96">
        <v>4</v>
      </c>
      <c r="AW1702" s="3"/>
      <c r="AX1702" s="97">
        <v>0.18567769602930601</v>
      </c>
      <c r="AY1702" s="98">
        <v>1.15229690779779</v>
      </c>
      <c r="AZ1702" s="98">
        <v>1.1658413834575201</v>
      </c>
      <c r="BA1702" s="98">
        <v>1.7154737316777799</v>
      </c>
      <c r="BB1702" s="89">
        <v>1.9143548598003698E-2</v>
      </c>
      <c r="BC1702" s="99">
        <v>-23.011773943668199</v>
      </c>
      <c r="BD1702" s="86">
        <v>43797</v>
      </c>
      <c r="BE1702" s="86">
        <v>43903</v>
      </c>
      <c r="BF1702" s="95"/>
      <c r="BG1702" s="86"/>
      <c r="BH1702" s="3"/>
    </row>
    <row r="1703" spans="1:60" x14ac:dyDescent="0.25">
      <c r="A1703" s="3"/>
      <c r="B1703" s="81" t="s">
        <v>435</v>
      </c>
      <c r="C1703" s="81" t="s">
        <v>6525</v>
      </c>
      <c r="D1703" s="81" t="s">
        <v>943</v>
      </c>
      <c r="E1703" s="82" t="s">
        <v>1185</v>
      </c>
      <c r="F1703" s="82" t="s">
        <v>1097</v>
      </c>
      <c r="G1703" s="83" t="s">
        <v>1120</v>
      </c>
      <c r="H1703" s="84" t="s">
        <v>1152</v>
      </c>
      <c r="I1703" s="85" t="s">
        <v>3480</v>
      </c>
      <c r="J1703" s="85" t="s">
        <v>6526</v>
      </c>
      <c r="K1703" s="3"/>
      <c r="L1703" s="86">
        <v>44029</v>
      </c>
      <c r="M1703" s="87">
        <v>1282.8765999991399</v>
      </c>
      <c r="N1703" s="88">
        <v>1282.8765999991399</v>
      </c>
      <c r="O1703" s="88">
        <v>1381.9925999995301</v>
      </c>
      <c r="P1703" s="89">
        <f t="shared" si="26"/>
        <v>0.92828036850528439</v>
      </c>
      <c r="Q1703" s="86">
        <v>43797</v>
      </c>
      <c r="R1703" s="90">
        <v>23914979.473999999</v>
      </c>
      <c r="S1703" s="90">
        <v>13513853.755093699</v>
      </c>
      <c r="T1703" s="3"/>
      <c r="U1703" s="91">
        <v>-1.1548047700671299E-2</v>
      </c>
      <c r="V1703" s="92">
        <v>1.7969840064324699E-2</v>
      </c>
      <c r="W1703" s="91">
        <v>-1.30588034280663E-2</v>
      </c>
      <c r="X1703" s="92">
        <v>-1.2973707269338799</v>
      </c>
      <c r="Y1703" s="91">
        <v>-1.3210938182964999E-2</v>
      </c>
      <c r="Z1703" s="92">
        <v>16.829062090546401</v>
      </c>
      <c r="AA1703" s="91">
        <v>0.222690748334571</v>
      </c>
      <c r="AB1703" s="92">
        <v>43.167103194282397</v>
      </c>
      <c r="AC1703" s="91">
        <v>0.20432916778197999</v>
      </c>
      <c r="AD1703" s="92">
        <v>45.781112730619498</v>
      </c>
      <c r="AE1703" s="91"/>
      <c r="AF1703" s="93"/>
      <c r="AG1703" s="91">
        <v>-1.9426921820013401E-2</v>
      </c>
      <c r="AH1703" s="92">
        <v>-2.84892213412604</v>
      </c>
      <c r="AI1703" s="91">
        <v>1.4250603449909201E-2</v>
      </c>
      <c r="AJ1703" s="92">
        <v>15.908436024896201</v>
      </c>
      <c r="AK1703" s="91">
        <v>0.28287659999856302</v>
      </c>
      <c r="AL1703" s="91">
        <v>8.9926579663442696E-2</v>
      </c>
      <c r="AM1703" s="92">
        <v>53.910036011540797</v>
      </c>
      <c r="AN1703" s="3"/>
      <c r="AO1703" s="94">
        <v>4.3289977547828998E-2</v>
      </c>
      <c r="AP1703" s="94">
        <v>-6.6137108779948897E-2</v>
      </c>
      <c r="AQ1703" s="94">
        <v>0.12235322591732301</v>
      </c>
      <c r="AR1703" s="94">
        <v>-7.4398591832505204E-2</v>
      </c>
      <c r="AS1703" s="95">
        <v>8</v>
      </c>
      <c r="AT1703" s="95">
        <v>4</v>
      </c>
      <c r="AU1703" s="95">
        <v>8</v>
      </c>
      <c r="AV1703" s="96">
        <v>4</v>
      </c>
      <c r="AW1703" s="3"/>
      <c r="AX1703" s="97">
        <v>0.18571775105025201</v>
      </c>
      <c r="AY1703" s="98">
        <v>1.26487677012119</v>
      </c>
      <c r="AZ1703" s="98">
        <v>1.23078706978595</v>
      </c>
      <c r="BA1703" s="98">
        <v>1.8903170389749</v>
      </c>
      <c r="BB1703" s="89">
        <v>1.9148784581193502E-2</v>
      </c>
      <c r="BC1703" s="99">
        <v>-22.6082324898161</v>
      </c>
      <c r="BD1703" s="86">
        <v>43797</v>
      </c>
      <c r="BE1703" s="86">
        <v>43903</v>
      </c>
      <c r="BF1703" s="95"/>
      <c r="BG1703" s="86"/>
      <c r="BH1703" s="3"/>
    </row>
    <row r="1704" spans="1:60" x14ac:dyDescent="0.25">
      <c r="A1704" s="3"/>
      <c r="B1704" s="81" t="s">
        <v>2523</v>
      </c>
      <c r="C1704" s="81" t="s">
        <v>6527</v>
      </c>
      <c r="D1704" s="81" t="s">
        <v>943</v>
      </c>
      <c r="E1704" s="82" t="s">
        <v>1273</v>
      </c>
      <c r="F1704" s="82" t="s">
        <v>1097</v>
      </c>
      <c r="G1704" s="83" t="s">
        <v>1120</v>
      </c>
      <c r="H1704" s="84" t="s">
        <v>1152</v>
      </c>
      <c r="I1704" s="85" t="s">
        <v>3480</v>
      </c>
      <c r="J1704" s="85" t="s">
        <v>1096</v>
      </c>
      <c r="K1704" s="3"/>
      <c r="L1704" s="86">
        <v>44029</v>
      </c>
      <c r="M1704" s="87">
        <v>1123.3932000007501</v>
      </c>
      <c r="N1704" s="88">
        <v>1123.3932000007501</v>
      </c>
      <c r="O1704" s="88"/>
      <c r="P1704" s="89" t="str">
        <f t="shared" si="26"/>
        <v/>
      </c>
      <c r="Q1704" s="86"/>
      <c r="R1704" s="90">
        <v>1435868.7350000001</v>
      </c>
      <c r="S1704" s="90"/>
      <c r="T1704" s="3"/>
      <c r="U1704" s="91">
        <v>-1.16699140517085E-2</v>
      </c>
      <c r="V1704" s="92">
        <v>5.7832049606076899E-3</v>
      </c>
      <c r="W1704" s="91">
        <v>-1.6702676188287999E-2</v>
      </c>
      <c r="X1704" s="92">
        <v>-1.6617580029560499</v>
      </c>
      <c r="Y1704" s="91"/>
      <c r="Z1704" s="92"/>
      <c r="AA1704" s="91"/>
      <c r="AB1704" s="92"/>
      <c r="AC1704" s="91"/>
      <c r="AD1704" s="92"/>
      <c r="AE1704" s="91"/>
      <c r="AF1704" s="93"/>
      <c r="AG1704" s="91">
        <v>-2.14801817610351E-2</v>
      </c>
      <c r="AH1704" s="92">
        <v>-3.0542481282282101</v>
      </c>
      <c r="AI1704" s="91"/>
      <c r="AJ1704" s="92"/>
      <c r="AK1704" s="91">
        <v>-4.6174955021342598E-2</v>
      </c>
      <c r="AL1704" s="91">
        <v>-0.100906984692265</v>
      </c>
      <c r="AM1704" s="92">
        <v>9.7865461138135306</v>
      </c>
      <c r="AN1704" s="3"/>
      <c r="AO1704" s="94">
        <v>4.3161330240764101E-2</v>
      </c>
      <c r="AP1704" s="94">
        <v>-6.6252240874746293E-2</v>
      </c>
      <c r="AQ1704" s="94">
        <v>4.0333054770599099E-2</v>
      </c>
      <c r="AR1704" s="94">
        <v>-2.4163406974366801E-2</v>
      </c>
      <c r="AS1704" s="95"/>
      <c r="AT1704" s="95"/>
      <c r="AU1704" s="95"/>
      <c r="AV1704" s="96"/>
      <c r="AW1704" s="3"/>
      <c r="AX1704" s="97"/>
      <c r="AY1704" s="98"/>
      <c r="AZ1704" s="98"/>
      <c r="BA1704" s="98"/>
      <c r="BB1704" s="89"/>
      <c r="BC1704" s="99">
        <v>-19.606777490349501</v>
      </c>
      <c r="BD1704" s="86">
        <v>43874</v>
      </c>
      <c r="BE1704" s="86">
        <v>43910</v>
      </c>
      <c r="BF1704" s="95"/>
      <c r="BG1704" s="86"/>
      <c r="BH1704" s="3"/>
    </row>
    <row r="1705" spans="1:60" x14ac:dyDescent="0.25">
      <c r="A1705" s="3"/>
      <c r="B1705" s="81" t="s">
        <v>2524</v>
      </c>
      <c r="C1705" s="81" t="s">
        <v>6528</v>
      </c>
      <c r="D1705" s="81" t="s">
        <v>943</v>
      </c>
      <c r="E1705" s="82" t="s">
        <v>1207</v>
      </c>
      <c r="F1705" s="82" t="s">
        <v>1097</v>
      </c>
      <c r="G1705" s="83" t="s">
        <v>1120</v>
      </c>
      <c r="H1705" s="84" t="s">
        <v>1152</v>
      </c>
      <c r="I1705" s="85" t="s">
        <v>3480</v>
      </c>
      <c r="J1705" s="85" t="s">
        <v>6529</v>
      </c>
      <c r="K1705" s="3"/>
      <c r="L1705" s="86">
        <v>44029</v>
      </c>
      <c r="M1705" s="87">
        <v>1219.60309999995</v>
      </c>
      <c r="N1705" s="88">
        <v>1219.60309999995</v>
      </c>
      <c r="O1705" s="88">
        <v>1338.91249999963</v>
      </c>
      <c r="P1705" s="89">
        <f t="shared" si="26"/>
        <v>0.91089081624100687</v>
      </c>
      <c r="Q1705" s="86">
        <v>43797</v>
      </c>
      <c r="R1705" s="90">
        <v>257090.25099999999</v>
      </c>
      <c r="S1705" s="90">
        <v>219715.217748047</v>
      </c>
      <c r="T1705" s="3"/>
      <c r="U1705" s="91">
        <v>-1.1628650474449401E-2</v>
      </c>
      <c r="V1705" s="92">
        <v>9.9095626865164394E-3</v>
      </c>
      <c r="W1705" s="91">
        <v>-1.54693461081479E-2</v>
      </c>
      <c r="X1705" s="92">
        <v>-1.5384249949420301</v>
      </c>
      <c r="Y1705" s="91">
        <v>-2.7741658318518599E-2</v>
      </c>
      <c r="Z1705" s="92">
        <v>15.3759900769801</v>
      </c>
      <c r="AA1705" s="91">
        <v>0.18675237028772201</v>
      </c>
      <c r="AB1705" s="92">
        <v>39.573265389597502</v>
      </c>
      <c r="AC1705" s="91">
        <v>0.134664498442435</v>
      </c>
      <c r="AD1705" s="92">
        <v>38.814645796664998</v>
      </c>
      <c r="AE1705" s="91">
        <v>0.18811114480748101</v>
      </c>
      <c r="AF1705" s="93">
        <v>39.650524175434803</v>
      </c>
      <c r="AG1705" s="91">
        <v>-2.0784903617823099E-2</v>
      </c>
      <c r="AH1705" s="92">
        <v>-2.9847203139070202</v>
      </c>
      <c r="AI1705" s="91">
        <v>-2.0684361979874701E-3</v>
      </c>
      <c r="AJ1705" s="92">
        <v>14.2765320601029</v>
      </c>
      <c r="AK1705" s="91">
        <v>0.21960310000024</v>
      </c>
      <c r="AL1705" s="91">
        <v>4.19646183290752E-2</v>
      </c>
      <c r="AM1705" s="92">
        <v>15.894312128322801</v>
      </c>
      <c r="AN1705" s="3"/>
      <c r="AO1705" s="94">
        <v>4.3204990421145298E-2</v>
      </c>
      <c r="AP1705" s="94">
        <v>-6.6213226048639606E-2</v>
      </c>
      <c r="AQ1705" s="94">
        <v>0.11961210766283301</v>
      </c>
      <c r="AR1705" s="94">
        <v>-7.6583747563781807E-2</v>
      </c>
      <c r="AS1705" s="95">
        <v>8</v>
      </c>
      <c r="AT1705" s="95">
        <v>4</v>
      </c>
      <c r="AU1705" s="95">
        <v>7</v>
      </c>
      <c r="AV1705" s="96">
        <v>5</v>
      </c>
      <c r="AW1705" s="3"/>
      <c r="AX1705" s="97">
        <v>0.18565262410120301</v>
      </c>
      <c r="AY1705" s="98">
        <v>1.0798166145868899</v>
      </c>
      <c r="AZ1705" s="98">
        <v>1.1240382482301401</v>
      </c>
      <c r="BA1705" s="98">
        <v>1.6035473911379099</v>
      </c>
      <c r="BB1705" s="89">
        <v>1.9140243214915201E-2</v>
      </c>
      <c r="BC1705" s="99">
        <v>-23.274067573511299</v>
      </c>
      <c r="BD1705" s="86">
        <v>43797</v>
      </c>
      <c r="BE1705" s="86">
        <v>43903</v>
      </c>
      <c r="BF1705" s="95"/>
      <c r="BG1705" s="86"/>
      <c r="BH1705" s="3"/>
    </row>
    <row r="1706" spans="1:60" x14ac:dyDescent="0.25">
      <c r="A1706" s="3"/>
      <c r="B1706" s="81" t="s">
        <v>2525</v>
      </c>
      <c r="C1706" s="81" t="s">
        <v>6530</v>
      </c>
      <c r="D1706" s="81" t="s">
        <v>944</v>
      </c>
      <c r="E1706" s="82" t="s">
        <v>1161</v>
      </c>
      <c r="F1706" s="82" t="s">
        <v>1100</v>
      </c>
      <c r="G1706" s="83" t="s">
        <v>1123</v>
      </c>
      <c r="H1706" s="84" t="s">
        <v>1135</v>
      </c>
      <c r="I1706" s="85" t="s">
        <v>3480</v>
      </c>
      <c r="J1706" s="85" t="s">
        <v>6531</v>
      </c>
      <c r="K1706" s="3"/>
      <c r="L1706" s="86">
        <v>44029</v>
      </c>
      <c r="M1706" s="87">
        <v>1926.5070999991101</v>
      </c>
      <c r="N1706" s="88">
        <v>1926.5070999991101</v>
      </c>
      <c r="O1706" s="88">
        <v>1956.5571999996901</v>
      </c>
      <c r="P1706" s="89">
        <f t="shared" si="26"/>
        <v>0.9846413383669107</v>
      </c>
      <c r="Q1706" s="86">
        <v>43748</v>
      </c>
      <c r="R1706" s="90">
        <v>67388143.765000001</v>
      </c>
      <c r="S1706" s="90">
        <v>65105316.719999999</v>
      </c>
      <c r="T1706" s="3"/>
      <c r="U1706" s="91">
        <v>-2.9157296876292098E-3</v>
      </c>
      <c r="V1706" s="92">
        <v>0.88120164136853396</v>
      </c>
      <c r="W1706" s="91">
        <v>-3.1331876198237302E-4</v>
      </c>
      <c r="X1706" s="92">
        <v>-2.2822260325483502E-2</v>
      </c>
      <c r="Y1706" s="91">
        <v>-4.0932996307674303E-4</v>
      </c>
      <c r="Z1706" s="92">
        <v>18.1092229125206</v>
      </c>
      <c r="AA1706" s="91">
        <v>8.44066700301482E-3</v>
      </c>
      <c r="AB1706" s="92">
        <v>21.742095061112199</v>
      </c>
      <c r="AC1706" s="91">
        <v>5.6182854648795903E-2</v>
      </c>
      <c r="AD1706" s="92">
        <v>30.966481417272</v>
      </c>
      <c r="AE1706" s="91">
        <v>7.9535500532074394E-2</v>
      </c>
      <c r="AF1706" s="93">
        <v>28.792959747894201</v>
      </c>
      <c r="AG1706" s="91">
        <v>-5.1321359369467202E-3</v>
      </c>
      <c r="AH1706" s="92">
        <v>-1.4194435458193799</v>
      </c>
      <c r="AI1706" s="91">
        <v>6.1276157848624297E-3</v>
      </c>
      <c r="AJ1706" s="92">
        <v>15.0961372583988</v>
      </c>
      <c r="AK1706" s="91">
        <v>0.81074610171723205</v>
      </c>
      <c r="AL1706" s="91">
        <v>3.7596837948512998E-2</v>
      </c>
      <c r="AM1706" s="92">
        <v>-41.386058266973102</v>
      </c>
      <c r="AN1706" s="3"/>
      <c r="AO1706" s="94">
        <v>1.6550611828279198E-2</v>
      </c>
      <c r="AP1706" s="94">
        <v>-2.4086902339149702E-2</v>
      </c>
      <c r="AQ1706" s="94">
        <v>2.3370609338599E-2</v>
      </c>
      <c r="AR1706" s="94">
        <v>-1.7915850319695899E-2</v>
      </c>
      <c r="AS1706" s="95">
        <v>6</v>
      </c>
      <c r="AT1706" s="95">
        <v>6</v>
      </c>
      <c r="AU1706" s="95">
        <v>7</v>
      </c>
      <c r="AV1706" s="96">
        <v>5</v>
      </c>
      <c r="AW1706" s="3"/>
      <c r="AX1706" s="97">
        <v>4.00797343389422E-2</v>
      </c>
      <c r="AY1706" s="98">
        <v>-0.41211352385926098</v>
      </c>
      <c r="AZ1706" s="98">
        <v>0.58684367432306295</v>
      </c>
      <c r="BA1706" s="98">
        <v>-0.52136337506726704</v>
      </c>
      <c r="BB1706" s="89">
        <v>4.1264114763589496E-3</v>
      </c>
      <c r="BC1706" s="99">
        <v>-5.9965586489997804</v>
      </c>
      <c r="BD1706" s="86">
        <v>43748</v>
      </c>
      <c r="BE1706" s="86">
        <v>43783</v>
      </c>
      <c r="BF1706" s="95"/>
      <c r="BG1706" s="86"/>
      <c r="BH1706" s="3"/>
    </row>
    <row r="1707" spans="1:60" x14ac:dyDescent="0.25">
      <c r="A1707" s="3"/>
      <c r="B1707" s="81" t="s">
        <v>2526</v>
      </c>
      <c r="C1707" s="81" t="s">
        <v>6532</v>
      </c>
      <c r="D1707" s="81" t="s">
        <v>944</v>
      </c>
      <c r="E1707" s="82" t="s">
        <v>1170</v>
      </c>
      <c r="F1707" s="82" t="s">
        <v>1100</v>
      </c>
      <c r="G1707" s="83" t="s">
        <v>1123</v>
      </c>
      <c r="H1707" s="84" t="s">
        <v>1135</v>
      </c>
      <c r="I1707" s="85" t="s">
        <v>3480</v>
      </c>
      <c r="J1707" s="85" t="s">
        <v>6533</v>
      </c>
      <c r="K1707" s="3"/>
      <c r="L1707" s="86">
        <v>44029</v>
      </c>
      <c r="M1707" s="87">
        <v>2163.0604999996699</v>
      </c>
      <c r="N1707" s="88">
        <v>2163.0604999996699</v>
      </c>
      <c r="O1707" s="88">
        <v>2182.4989000000101</v>
      </c>
      <c r="P1707" s="89">
        <f t="shared" si="26"/>
        <v>0.99109351212028562</v>
      </c>
      <c r="Q1707" s="86">
        <v>43748</v>
      </c>
      <c r="R1707" s="90">
        <v>7069238.8320000004</v>
      </c>
      <c r="S1707" s="90">
        <v>7487190.7594374996</v>
      </c>
      <c r="T1707" s="3"/>
      <c r="U1707" s="91">
        <v>-2.8925448787049399E-3</v>
      </c>
      <c r="V1707" s="92">
        <v>0.88352012226096099</v>
      </c>
      <c r="W1707" s="91">
        <v>3.8349273745552599E-4</v>
      </c>
      <c r="X1707" s="92">
        <v>4.68588896183064E-2</v>
      </c>
      <c r="Y1707" s="91">
        <v>3.82482294116926E-3</v>
      </c>
      <c r="Z1707" s="92">
        <v>18.532638202945201</v>
      </c>
      <c r="AA1707" s="91">
        <v>1.70601305053424E-2</v>
      </c>
      <c r="AB1707" s="92">
        <v>22.6040414113377</v>
      </c>
      <c r="AC1707" s="91">
        <v>7.4303677734860699E-2</v>
      </c>
      <c r="AD1707" s="92">
        <v>32.778563725878499</v>
      </c>
      <c r="AE1707" s="91">
        <v>0.107356290240277</v>
      </c>
      <c r="AF1707" s="93">
        <v>31.575038718729001</v>
      </c>
      <c r="AG1707" s="91">
        <v>-4.7392503565788502E-3</v>
      </c>
      <c r="AH1707" s="92">
        <v>-1.38015498778259</v>
      </c>
      <c r="AI1707" s="91">
        <v>1.0788498586407499E-2</v>
      </c>
      <c r="AJ1707" s="92">
        <v>15.562225538553299</v>
      </c>
      <c r="AK1707" s="91">
        <v>0.50273061371990502</v>
      </c>
      <c r="AL1707" s="91">
        <v>4.3711000442272101E-2</v>
      </c>
      <c r="AM1707" s="92">
        <v>67.414951213984807</v>
      </c>
      <c r="AN1707" s="3"/>
      <c r="AO1707" s="94">
        <v>1.6574270550336199E-2</v>
      </c>
      <c r="AP1707" s="94">
        <v>-2.4064198447376801E-2</v>
      </c>
      <c r="AQ1707" s="94">
        <v>2.40839025573223E-2</v>
      </c>
      <c r="AR1707" s="94">
        <v>-1.72066161458133E-2</v>
      </c>
      <c r="AS1707" s="95">
        <v>6</v>
      </c>
      <c r="AT1707" s="95">
        <v>6</v>
      </c>
      <c r="AU1707" s="95">
        <v>7</v>
      </c>
      <c r="AV1707" s="96">
        <v>5</v>
      </c>
      <c r="AW1707" s="3"/>
      <c r="AX1707" s="97">
        <v>4.0097599738655801E-2</v>
      </c>
      <c r="AY1707" s="98">
        <v>-0.21430013109670701</v>
      </c>
      <c r="AZ1707" s="98">
        <v>0.61563261263563596</v>
      </c>
      <c r="BA1707" s="98">
        <v>-0.27239063417255199</v>
      </c>
      <c r="BB1707" s="89">
        <v>4.1283609334277598E-3</v>
      </c>
      <c r="BC1707" s="99">
        <v>-5.9199067638328398</v>
      </c>
      <c r="BD1707" s="86">
        <v>43748</v>
      </c>
      <c r="BE1707" s="86">
        <v>43783</v>
      </c>
      <c r="BF1707" s="95"/>
      <c r="BG1707" s="86"/>
      <c r="BH1707" s="3"/>
    </row>
    <row r="1708" spans="1:60" x14ac:dyDescent="0.25">
      <c r="A1708" s="3"/>
      <c r="B1708" s="81" t="s">
        <v>2527</v>
      </c>
      <c r="C1708" s="81" t="s">
        <v>6534</v>
      </c>
      <c r="D1708" s="81" t="s">
        <v>944</v>
      </c>
      <c r="E1708" s="82" t="s">
        <v>1165</v>
      </c>
      <c r="F1708" s="82" t="s">
        <v>1100</v>
      </c>
      <c r="G1708" s="83" t="s">
        <v>1123</v>
      </c>
      <c r="H1708" s="84" t="s">
        <v>1135</v>
      </c>
      <c r="I1708" s="85" t="s">
        <v>3480</v>
      </c>
      <c r="J1708" s="85" t="s">
        <v>6535</v>
      </c>
      <c r="K1708" s="3"/>
      <c r="L1708" s="86">
        <v>44029</v>
      </c>
      <c r="M1708" s="87">
        <v>1518.0302000008501</v>
      </c>
      <c r="N1708" s="88">
        <v>1518.0302000008501</v>
      </c>
      <c r="O1708" s="88">
        <v>1532.8494000006499</v>
      </c>
      <c r="P1708" s="89">
        <f t="shared" si="26"/>
        <v>0.99033225312297901</v>
      </c>
      <c r="Q1708" s="86">
        <v>43748</v>
      </c>
      <c r="R1708" s="90">
        <v>113524235.02599999</v>
      </c>
      <c r="S1708" s="90">
        <v>97904372.139375001</v>
      </c>
      <c r="T1708" s="3"/>
      <c r="U1708" s="91">
        <v>-2.8952901266166E-3</v>
      </c>
      <c r="V1708" s="92">
        <v>0.88324559746979503</v>
      </c>
      <c r="W1708" s="91">
        <v>3.01468260659021E-4</v>
      </c>
      <c r="X1708" s="92">
        <v>3.8656441938655903E-2</v>
      </c>
      <c r="Y1708" s="91">
        <v>3.3257803406741E-3</v>
      </c>
      <c r="Z1708" s="92">
        <v>18.482733942917498</v>
      </c>
      <c r="AA1708" s="91">
        <v>1.6042306142480801E-2</v>
      </c>
      <c r="AB1708" s="92">
        <v>22.502258975058801</v>
      </c>
      <c r="AC1708" s="91">
        <v>7.2155854175434797E-2</v>
      </c>
      <c r="AD1708" s="92">
        <v>32.5637813699432</v>
      </c>
      <c r="AE1708" s="91">
        <v>0.10411189857040901</v>
      </c>
      <c r="AF1708" s="93">
        <v>31.250599551742201</v>
      </c>
      <c r="AG1708" s="91">
        <v>-4.7854575168457796E-3</v>
      </c>
      <c r="AH1708" s="92">
        <v>-1.3847757038092801</v>
      </c>
      <c r="AI1708" s="91">
        <v>1.02390818319691E-2</v>
      </c>
      <c r="AJ1708" s="92">
        <v>15.507283863102201</v>
      </c>
      <c r="AK1708" s="91">
        <v>0.51746873656869896</v>
      </c>
      <c r="AL1708" s="91">
        <v>4.4781565831726801E-2</v>
      </c>
      <c r="AM1708" s="92">
        <v>68.888763498864094</v>
      </c>
      <c r="AN1708" s="3"/>
      <c r="AO1708" s="94">
        <v>1.6571450722039999E-2</v>
      </c>
      <c r="AP1708" s="94">
        <v>-2.40668311171248E-2</v>
      </c>
      <c r="AQ1708" s="94">
        <v>2.3999964214453901E-2</v>
      </c>
      <c r="AR1708" s="94">
        <v>-1.7290082641011398E-2</v>
      </c>
      <c r="AS1708" s="95">
        <v>6</v>
      </c>
      <c r="AT1708" s="95">
        <v>6</v>
      </c>
      <c r="AU1708" s="95">
        <v>7</v>
      </c>
      <c r="AV1708" s="96">
        <v>5</v>
      </c>
      <c r="AW1708" s="3"/>
      <c r="AX1708" s="97">
        <v>4.0095370191556901E-2</v>
      </c>
      <c r="AY1708" s="98">
        <v>-0.23764830954792199</v>
      </c>
      <c r="AZ1708" s="98">
        <v>0.61223359583800596</v>
      </c>
      <c r="BA1708" s="98">
        <v>-0.30190104871826401</v>
      </c>
      <c r="BB1708" s="89">
        <v>4.1281183565615703E-3</v>
      </c>
      <c r="BC1708" s="99">
        <v>-5.9289255682961102</v>
      </c>
      <c r="BD1708" s="86">
        <v>43748</v>
      </c>
      <c r="BE1708" s="86">
        <v>43783</v>
      </c>
      <c r="BF1708" s="95"/>
      <c r="BG1708" s="86"/>
      <c r="BH1708" s="3"/>
    </row>
    <row r="1709" spans="1:60" x14ac:dyDescent="0.25">
      <c r="A1709" s="3"/>
      <c r="B1709" s="81" t="s">
        <v>2528</v>
      </c>
      <c r="C1709" s="81" t="s">
        <v>6536</v>
      </c>
      <c r="D1709" s="81" t="s">
        <v>944</v>
      </c>
      <c r="E1709" s="82" t="s">
        <v>1166</v>
      </c>
      <c r="F1709" s="82" t="s">
        <v>1100</v>
      </c>
      <c r="G1709" s="83" t="s">
        <v>1123</v>
      </c>
      <c r="H1709" s="84" t="s">
        <v>1135</v>
      </c>
      <c r="I1709" s="85" t="s">
        <v>3480</v>
      </c>
      <c r="J1709" s="85" t="s">
        <v>6537</v>
      </c>
      <c r="K1709" s="3"/>
      <c r="L1709" s="86">
        <v>44029</v>
      </c>
      <c r="M1709" s="87">
        <v>1485.4542999994001</v>
      </c>
      <c r="N1709" s="88">
        <v>1485.4542999994001</v>
      </c>
      <c r="O1709" s="88">
        <v>1497.8681000005499</v>
      </c>
      <c r="P1709" s="89">
        <f t="shared" si="26"/>
        <v>0.99171235437810223</v>
      </c>
      <c r="Q1709" s="86">
        <v>43976</v>
      </c>
      <c r="R1709" s="90">
        <v>48079335.947999999</v>
      </c>
      <c r="S1709" s="90">
        <v>30330139.4754375</v>
      </c>
      <c r="T1709" s="3"/>
      <c r="U1709" s="91">
        <v>-2.8816298499805301E-3</v>
      </c>
      <c r="V1709" s="92">
        <v>0.88461162513340197</v>
      </c>
      <c r="W1709" s="91">
        <v>7.1160160587169197E-4</v>
      </c>
      <c r="X1709" s="92">
        <v>7.9669776459923E-2</v>
      </c>
      <c r="Y1709" s="91">
        <v>5.8237326866219501E-3</v>
      </c>
      <c r="Z1709" s="92">
        <v>18.7325291775051</v>
      </c>
      <c r="AA1709" s="91">
        <v>2.11418965500343E-2</v>
      </c>
      <c r="AB1709" s="92">
        <v>23.0122180157923</v>
      </c>
      <c r="AC1709" s="91">
        <v>8.2938430778158406E-2</v>
      </c>
      <c r="AD1709" s="92">
        <v>33.642039030208302</v>
      </c>
      <c r="AE1709" s="91">
        <v>0.120805837030348</v>
      </c>
      <c r="AF1709" s="93">
        <v>32.919993397721598</v>
      </c>
      <c r="AG1709" s="91">
        <v>-4.55419576701388E-3</v>
      </c>
      <c r="AH1709" s="92">
        <v>-1.3616495288260899</v>
      </c>
      <c r="AI1709" s="91">
        <v>1.2989440512683401E-2</v>
      </c>
      <c r="AJ1709" s="92">
        <v>15.7823197311809</v>
      </c>
      <c r="AK1709" s="91">
        <v>0.48545429999998302</v>
      </c>
      <c r="AL1709" s="91">
        <v>4.2444033535503002E-2</v>
      </c>
      <c r="AM1709" s="92">
        <v>65.687319841934396</v>
      </c>
      <c r="AN1709" s="3"/>
      <c r="AO1709" s="94">
        <v>1.6585444524025699E-2</v>
      </c>
      <c r="AP1709" s="94">
        <v>-2.40535531074784E-2</v>
      </c>
      <c r="AQ1709" s="94">
        <v>2.44197460269788E-2</v>
      </c>
      <c r="AR1709" s="94">
        <v>-1.6872649293873099E-2</v>
      </c>
      <c r="AS1709" s="95">
        <v>6</v>
      </c>
      <c r="AT1709" s="95">
        <v>6</v>
      </c>
      <c r="AU1709" s="95">
        <v>7</v>
      </c>
      <c r="AV1709" s="96">
        <v>5</v>
      </c>
      <c r="AW1709" s="3"/>
      <c r="AX1709" s="97">
        <v>4.0106798395354401E-2</v>
      </c>
      <c r="AY1709" s="98">
        <v>-0.120708505262655</v>
      </c>
      <c r="AZ1709" s="98">
        <v>0.62926060597783395</v>
      </c>
      <c r="BA1709" s="98">
        <v>-0.153767489055781</v>
      </c>
      <c r="BB1709" s="89">
        <v>4.1293604360362196E-3</v>
      </c>
      <c r="BC1709" s="99">
        <v>-5.8838170303279202</v>
      </c>
      <c r="BD1709" s="86">
        <v>43748</v>
      </c>
      <c r="BE1709" s="86">
        <v>43783</v>
      </c>
      <c r="BF1709" s="95">
        <v>159</v>
      </c>
      <c r="BG1709" s="86">
        <v>43971</v>
      </c>
      <c r="BH1709" s="3"/>
    </row>
    <row r="1710" spans="1:60" x14ac:dyDescent="0.25">
      <c r="A1710" s="3"/>
      <c r="B1710" s="81" t="s">
        <v>436</v>
      </c>
      <c r="C1710" s="81" t="s">
        <v>6538</v>
      </c>
      <c r="D1710" s="81" t="s">
        <v>944</v>
      </c>
      <c r="E1710" s="82" t="s">
        <v>1177</v>
      </c>
      <c r="F1710" s="82" t="s">
        <v>1100</v>
      </c>
      <c r="G1710" s="83" t="s">
        <v>1123</v>
      </c>
      <c r="H1710" s="84" t="s">
        <v>1135</v>
      </c>
      <c r="I1710" s="85" t="s">
        <v>3480</v>
      </c>
      <c r="J1710" s="85" t="s">
        <v>6539</v>
      </c>
      <c r="K1710" s="3"/>
      <c r="L1710" s="86">
        <v>44029</v>
      </c>
      <c r="M1710" s="87">
        <v>1284.3789000008301</v>
      </c>
      <c r="N1710" s="88">
        <v>1284.3789000008301</v>
      </c>
      <c r="O1710" s="88">
        <v>1293.8936999999</v>
      </c>
      <c r="P1710" s="89">
        <f t="shared" si="26"/>
        <v>0.99264638200257815</v>
      </c>
      <c r="Q1710" s="86">
        <v>43976</v>
      </c>
      <c r="R1710" s="90">
        <v>58522135.675999999</v>
      </c>
      <c r="S1710" s="90">
        <v>43583987.512874998</v>
      </c>
      <c r="T1710" s="3"/>
      <c r="U1710" s="91">
        <v>-2.8639794527407498E-3</v>
      </c>
      <c r="V1710" s="92">
        <v>0.88637666485737998</v>
      </c>
      <c r="W1710" s="91">
        <v>1.2449505265976801E-3</v>
      </c>
      <c r="X1710" s="92">
        <v>0.13300466853252099</v>
      </c>
      <c r="Y1710" s="91">
        <v>9.0805384261329909E-3</v>
      </c>
      <c r="Z1710" s="92">
        <v>19.058209751441598</v>
      </c>
      <c r="AA1710" s="91">
        <v>2.7808502463813101E-2</v>
      </c>
      <c r="AB1710" s="92">
        <v>23.678878607170201</v>
      </c>
      <c r="AC1710" s="91">
        <v>9.6802900239708806E-2</v>
      </c>
      <c r="AD1710" s="92">
        <v>35.028485976392403</v>
      </c>
      <c r="AE1710" s="91">
        <v>0.141986438198801</v>
      </c>
      <c r="AF1710" s="93">
        <v>35.038053514552303</v>
      </c>
      <c r="AG1710" s="91">
        <v>-4.2536217915767303E-3</v>
      </c>
      <c r="AH1710" s="92">
        <v>-1.33159213128238</v>
      </c>
      <c r="AI1710" s="91">
        <v>1.6575019863012099E-2</v>
      </c>
      <c r="AJ1710" s="92">
        <v>16.1408776662138</v>
      </c>
      <c r="AK1710" s="91">
        <v>0.28437890000175697</v>
      </c>
      <c r="AL1710" s="91">
        <v>4.8413830136269098E-2</v>
      </c>
      <c r="AM1710" s="92">
        <v>27.217744811263401</v>
      </c>
      <c r="AN1710" s="3"/>
      <c r="AO1710" s="94">
        <v>1.6603561563897501E-2</v>
      </c>
      <c r="AP1710" s="94">
        <v>-2.40361252099319E-2</v>
      </c>
      <c r="AQ1710" s="94">
        <v>2.49657125550584E-2</v>
      </c>
      <c r="AR1710" s="94">
        <v>-1.6329761462657199E-2</v>
      </c>
      <c r="AS1710" s="95">
        <v>6</v>
      </c>
      <c r="AT1710" s="95">
        <v>6</v>
      </c>
      <c r="AU1710" s="95">
        <v>7</v>
      </c>
      <c r="AV1710" s="96">
        <v>5</v>
      </c>
      <c r="AW1710" s="3"/>
      <c r="AX1710" s="97">
        <v>4.0122668536641898E-2</v>
      </c>
      <c r="AY1710" s="98">
        <v>3.2074590944830603E-2</v>
      </c>
      <c r="AZ1710" s="98">
        <v>0.65151850241818499</v>
      </c>
      <c r="BA1710" s="98">
        <v>4.1004900119332902E-2</v>
      </c>
      <c r="BB1710" s="89">
        <v>4.13108065768938E-3</v>
      </c>
      <c r="BC1710" s="99">
        <v>-5.8251276946466497</v>
      </c>
      <c r="BD1710" s="86">
        <v>43748</v>
      </c>
      <c r="BE1710" s="86">
        <v>43783</v>
      </c>
      <c r="BF1710" s="95">
        <v>154</v>
      </c>
      <c r="BG1710" s="86">
        <v>43964</v>
      </c>
      <c r="BH1710" s="3"/>
    </row>
    <row r="1711" spans="1:60" x14ac:dyDescent="0.25">
      <c r="A1711" s="3"/>
      <c r="B1711" s="81" t="s">
        <v>2529</v>
      </c>
      <c r="C1711" s="81" t="s">
        <v>6540</v>
      </c>
      <c r="D1711" s="81" t="s">
        <v>944</v>
      </c>
      <c r="E1711" s="82" t="s">
        <v>1179</v>
      </c>
      <c r="F1711" s="82" t="s">
        <v>1100</v>
      </c>
      <c r="G1711" s="83" t="s">
        <v>1123</v>
      </c>
      <c r="H1711" s="84" t="s">
        <v>1135</v>
      </c>
      <c r="I1711" s="85" t="s">
        <v>3480</v>
      </c>
      <c r="J1711" s="85" t="s">
        <v>6541</v>
      </c>
      <c r="K1711" s="3"/>
      <c r="L1711" s="86">
        <v>44029</v>
      </c>
      <c r="M1711" s="87">
        <v>1106.4255999997299</v>
      </c>
      <c r="N1711" s="88">
        <v>1106.4255999997299</v>
      </c>
      <c r="O1711" s="88">
        <v>1117.3067000005401</v>
      </c>
      <c r="P1711" s="89">
        <f t="shared" si="26"/>
        <v>0.99026131320898292</v>
      </c>
      <c r="Q1711" s="86">
        <v>43976</v>
      </c>
      <c r="R1711" s="90">
        <v>994282.21</v>
      </c>
      <c r="S1711" s="90">
        <v>357054.10996923799</v>
      </c>
      <c r="T1711" s="3"/>
      <c r="U1711" s="91">
        <v>-2.9092854983900898E-3</v>
      </c>
      <c r="V1711" s="92">
        <v>0.88184606029244605</v>
      </c>
      <c r="W1711" s="91">
        <v>-1.1748167071346E-4</v>
      </c>
      <c r="X1711" s="92">
        <v>-3.2385511985921801E-3</v>
      </c>
      <c r="Y1711" s="91">
        <v>7.7942125244589999E-4</v>
      </c>
      <c r="Z1711" s="92">
        <v>18.2280980340729</v>
      </c>
      <c r="AA1711" s="91">
        <v>2.51232778573467E-2</v>
      </c>
      <c r="AB1711" s="92">
        <v>23.4103561465454</v>
      </c>
      <c r="AC1711" s="91">
        <v>2.9184768529376001E-2</v>
      </c>
      <c r="AD1711" s="92">
        <v>28.26667280533</v>
      </c>
      <c r="AE1711" s="91">
        <v>5.4458309357869397E-2</v>
      </c>
      <c r="AF1711" s="93">
        <v>26.285240630473702</v>
      </c>
      <c r="AG1711" s="91">
        <v>-5.0217183343193002E-3</v>
      </c>
      <c r="AH1711" s="92">
        <v>-1.40840178555663</v>
      </c>
      <c r="AI1711" s="91">
        <v>7.4359508998895797E-3</v>
      </c>
      <c r="AJ1711" s="92">
        <v>15.2269707699015</v>
      </c>
      <c r="AK1711" s="91">
        <v>0.106425599999056</v>
      </c>
      <c r="AL1711" s="91">
        <v>1.06801940146397E-2</v>
      </c>
      <c r="AM1711" s="92">
        <v>27.784449841885401</v>
      </c>
      <c r="AN1711" s="3"/>
      <c r="AO1711" s="94">
        <v>6.3414682590519104E-3</v>
      </c>
      <c r="AP1711" s="94">
        <v>-1.0115555582160599E-2</v>
      </c>
      <c r="AQ1711" s="94">
        <v>2.3571175686811299E-2</v>
      </c>
      <c r="AR1711" s="94">
        <v>-1.57926461379247E-2</v>
      </c>
      <c r="AS1711" s="95">
        <v>4</v>
      </c>
      <c r="AT1711" s="95">
        <v>4</v>
      </c>
      <c r="AU1711" s="95">
        <v>7</v>
      </c>
      <c r="AV1711" s="96">
        <v>5</v>
      </c>
      <c r="AW1711" s="3"/>
      <c r="AX1711" s="97">
        <v>2.2421369234289199E-2</v>
      </c>
      <c r="AY1711" s="98">
        <v>-4.2611745723263497E-2</v>
      </c>
      <c r="AZ1711" s="98">
        <v>0.63926263769189995</v>
      </c>
      <c r="BA1711" s="98">
        <v>-5.5992777923052003E-2</v>
      </c>
      <c r="BB1711" s="89">
        <v>2.3137005410103499E-3</v>
      </c>
      <c r="BC1711" s="99">
        <v>-3.03819244174883</v>
      </c>
      <c r="BD1711" s="86">
        <v>43868</v>
      </c>
      <c r="BE1711" s="86">
        <v>43914</v>
      </c>
      <c r="BF1711" s="95">
        <v>67</v>
      </c>
      <c r="BG1711" s="86">
        <v>43963</v>
      </c>
      <c r="BH1711" s="3"/>
    </row>
    <row r="1712" spans="1:60" x14ac:dyDescent="0.25">
      <c r="A1712" s="3"/>
      <c r="B1712" s="81" t="s">
        <v>2530</v>
      </c>
      <c r="C1712" s="81" t="s">
        <v>6542</v>
      </c>
      <c r="D1712" s="81" t="s">
        <v>944</v>
      </c>
      <c r="E1712" s="82" t="s">
        <v>1180</v>
      </c>
      <c r="F1712" s="82" t="s">
        <v>1100</v>
      </c>
      <c r="G1712" s="83" t="s">
        <v>1123</v>
      </c>
      <c r="H1712" s="84" t="s">
        <v>1135</v>
      </c>
      <c r="I1712" s="85" t="s">
        <v>3480</v>
      </c>
      <c r="J1712" s="85" t="s">
        <v>6543</v>
      </c>
      <c r="K1712" s="3"/>
      <c r="L1712" s="86">
        <v>44029</v>
      </c>
      <c r="M1712" s="87">
        <v>1123.2166000008599</v>
      </c>
      <c r="N1712" s="88">
        <v>1123.2166000008599</v>
      </c>
      <c r="O1712" s="88">
        <v>1132.4065000005101</v>
      </c>
      <c r="P1712" s="89">
        <f t="shared" si="26"/>
        <v>0.99188462800271282</v>
      </c>
      <c r="Q1712" s="86">
        <v>43976</v>
      </c>
      <c r="R1712" s="90">
        <v>10669095.801000001</v>
      </c>
      <c r="S1712" s="90">
        <v>10416822.766609401</v>
      </c>
      <c r="T1712" s="3"/>
      <c r="U1712" s="91">
        <v>-2.87840036799025E-3</v>
      </c>
      <c r="V1712" s="92">
        <v>0.88493457333242997</v>
      </c>
      <c r="W1712" s="91">
        <v>8.0993838128051699E-4</v>
      </c>
      <c r="X1712" s="92">
        <v>8.9503454000805505E-2</v>
      </c>
      <c r="Y1712" s="91">
        <v>6.4239218572765804E-3</v>
      </c>
      <c r="Z1712" s="92">
        <v>18.792548094556</v>
      </c>
      <c r="AA1712" s="91">
        <v>2.23693697134877E-2</v>
      </c>
      <c r="AB1712" s="92">
        <v>23.1349653321377</v>
      </c>
      <c r="AC1712" s="91">
        <v>8.5541996575629997E-2</v>
      </c>
      <c r="AD1712" s="92">
        <v>33.902395609940903</v>
      </c>
      <c r="AE1712" s="91">
        <v>0.124849769381399</v>
      </c>
      <c r="AF1712" s="93">
        <v>33.324386632826602</v>
      </c>
      <c r="AG1712" s="91">
        <v>-4.4988330146225096E-3</v>
      </c>
      <c r="AH1712" s="92">
        <v>-1.35611325358695</v>
      </c>
      <c r="AI1712" s="91">
        <v>1.36504168840474E-2</v>
      </c>
      <c r="AJ1712" s="92">
        <v>15.848417368310001</v>
      </c>
      <c r="AK1712" s="91">
        <v>0.12331466537041701</v>
      </c>
      <c r="AL1712" s="91">
        <v>3.6337104224003297E-2</v>
      </c>
      <c r="AM1712" s="92">
        <v>30.3354576632264</v>
      </c>
      <c r="AN1712" s="3"/>
      <c r="AO1712" s="94">
        <v>1.6588746475463299E-2</v>
      </c>
      <c r="AP1712" s="94">
        <v>-2.4050306770732301E-2</v>
      </c>
      <c r="AQ1712" s="94">
        <v>2.4520522752936799E-2</v>
      </c>
      <c r="AR1712" s="94">
        <v>-1.6772508716712799E-2</v>
      </c>
      <c r="AS1712" s="95">
        <v>6</v>
      </c>
      <c r="AT1712" s="95">
        <v>6</v>
      </c>
      <c r="AU1712" s="95">
        <v>7</v>
      </c>
      <c r="AV1712" s="96">
        <v>5</v>
      </c>
      <c r="AW1712" s="3"/>
      <c r="AX1712" s="97">
        <v>4.01096565820626E-2</v>
      </c>
      <c r="AY1712" s="98">
        <v>-9.2568465134036201E-2</v>
      </c>
      <c r="AZ1712" s="98">
        <v>0.63335911203375905</v>
      </c>
      <c r="BA1712" s="98">
        <v>-0.117998501566717</v>
      </c>
      <c r="BB1712" s="89">
        <v>4.1296706261027801E-3</v>
      </c>
      <c r="BC1712" s="99">
        <v>-5.8729905052459799</v>
      </c>
      <c r="BD1712" s="86">
        <v>43748</v>
      </c>
      <c r="BE1712" s="86">
        <v>43783</v>
      </c>
      <c r="BF1712" s="95">
        <v>158</v>
      </c>
      <c r="BG1712" s="86">
        <v>43970</v>
      </c>
      <c r="BH1712" s="3"/>
    </row>
    <row r="1713" spans="1:60" x14ac:dyDescent="0.25">
      <c r="A1713" s="3"/>
      <c r="B1713" s="81" t="s">
        <v>2531</v>
      </c>
      <c r="C1713" s="81" t="s">
        <v>6544</v>
      </c>
      <c r="D1713" s="81" t="s">
        <v>945</v>
      </c>
      <c r="E1713" s="82" t="s">
        <v>1161</v>
      </c>
      <c r="F1713" s="82" t="s">
        <v>1100</v>
      </c>
      <c r="G1713" s="83" t="s">
        <v>1123</v>
      </c>
      <c r="H1713" s="84" t="s">
        <v>1138</v>
      </c>
      <c r="I1713" s="85" t="s">
        <v>3480</v>
      </c>
      <c r="J1713" s="85" t="s">
        <v>6545</v>
      </c>
      <c r="K1713" s="3"/>
      <c r="L1713" s="86">
        <v>44029</v>
      </c>
      <c r="M1713" s="87">
        <v>2298.9602000005498</v>
      </c>
      <c r="N1713" s="88">
        <v>2298.9602000005498</v>
      </c>
      <c r="O1713" s="88">
        <v>2457.7454999983302</v>
      </c>
      <c r="P1713" s="89">
        <f t="shared" si="26"/>
        <v>0.93539392097436924</v>
      </c>
      <c r="Q1713" s="86">
        <v>43747</v>
      </c>
      <c r="R1713" s="90">
        <v>30409357.105999999</v>
      </c>
      <c r="S1713" s="90">
        <v>48582286.052312501</v>
      </c>
      <c r="T1713" s="3"/>
      <c r="U1713" s="91">
        <v>-5.88483986120991E-3</v>
      </c>
      <c r="V1713" s="92">
        <v>0.58429062401046405</v>
      </c>
      <c r="W1713" s="91">
        <v>-1.4720181688971899E-3</v>
      </c>
      <c r="X1713" s="92">
        <v>-0.138692201016966</v>
      </c>
      <c r="Y1713" s="91">
        <v>-2.02506906089184E-2</v>
      </c>
      <c r="Z1713" s="92">
        <v>16.125086847954702</v>
      </c>
      <c r="AA1713" s="91">
        <v>-3.1684962198596602E-2</v>
      </c>
      <c r="AB1713" s="92">
        <v>17.729532140947398</v>
      </c>
      <c r="AC1713" s="91">
        <v>4.1679076184664203E-2</v>
      </c>
      <c r="AD1713" s="92">
        <v>29.516103570873401</v>
      </c>
      <c r="AE1713" s="91">
        <v>7.2912904426630107E-2</v>
      </c>
      <c r="AF1713" s="93">
        <v>28.130700137349798</v>
      </c>
      <c r="AG1713" s="91">
        <v>-9.0124528205706208E-3</v>
      </c>
      <c r="AH1713" s="92">
        <v>-1.8074752341817699</v>
      </c>
      <c r="AI1713" s="91">
        <v>-1.20343094313284E-2</v>
      </c>
      <c r="AJ1713" s="92">
        <v>13.2799447367724</v>
      </c>
      <c r="AK1713" s="91">
        <v>0.981828071931377</v>
      </c>
      <c r="AL1713" s="91">
        <v>4.3436122179628001E-2</v>
      </c>
      <c r="AM1713" s="92">
        <v>-24.277861245558601</v>
      </c>
      <c r="AN1713" s="3"/>
      <c r="AO1713" s="94">
        <v>2.1264886960125299E-2</v>
      </c>
      <c r="AP1713" s="94">
        <v>-3.8675771684211199E-2</v>
      </c>
      <c r="AQ1713" s="94">
        <v>3.1735661794300499E-2</v>
      </c>
      <c r="AR1713" s="94">
        <v>-4.06224558492249E-2</v>
      </c>
      <c r="AS1713" s="95">
        <v>6</v>
      </c>
      <c r="AT1713" s="95">
        <v>6</v>
      </c>
      <c r="AU1713" s="95">
        <v>6</v>
      </c>
      <c r="AV1713" s="96">
        <v>6</v>
      </c>
      <c r="AW1713" s="3"/>
      <c r="AX1713" s="97">
        <v>6.1851207856161598E-2</v>
      </c>
      <c r="AY1713" s="98">
        <v>-0.83514839303370503</v>
      </c>
      <c r="AZ1713" s="98">
        <v>0.44539045350211398</v>
      </c>
      <c r="BA1713" s="98">
        <v>-1.0200692034613901</v>
      </c>
      <c r="BB1713" s="89">
        <v>6.3445698399846196E-3</v>
      </c>
      <c r="BC1713" s="99">
        <v>-9.2438456299714709</v>
      </c>
      <c r="BD1713" s="86">
        <v>43747</v>
      </c>
      <c r="BE1713" s="86">
        <v>43913</v>
      </c>
      <c r="BF1713" s="95"/>
      <c r="BG1713" s="86"/>
      <c r="BH1713" s="3"/>
    </row>
    <row r="1714" spans="1:60" x14ac:dyDescent="0.25">
      <c r="A1714" s="3"/>
      <c r="B1714" s="81" t="s">
        <v>2532</v>
      </c>
      <c r="C1714" s="81" t="s">
        <v>6546</v>
      </c>
      <c r="D1714" s="81" t="s">
        <v>945</v>
      </c>
      <c r="E1714" s="82" t="s">
        <v>1170</v>
      </c>
      <c r="F1714" s="82" t="s">
        <v>1100</v>
      </c>
      <c r="G1714" s="83" t="s">
        <v>1123</v>
      </c>
      <c r="H1714" s="84" t="s">
        <v>1138</v>
      </c>
      <c r="I1714" s="85" t="s">
        <v>3480</v>
      </c>
      <c r="J1714" s="85" t="s">
        <v>6547</v>
      </c>
      <c r="K1714" s="3"/>
      <c r="L1714" s="86">
        <v>44029</v>
      </c>
      <c r="M1714" s="87">
        <v>2614.07550000027</v>
      </c>
      <c r="N1714" s="88">
        <v>2614.07550000027</v>
      </c>
      <c r="O1714" s="88">
        <v>2776.3671000003801</v>
      </c>
      <c r="P1714" s="89">
        <f t="shared" si="26"/>
        <v>0.9415453381506762</v>
      </c>
      <c r="Q1714" s="86">
        <v>43747</v>
      </c>
      <c r="R1714" s="90">
        <v>5350953.8250000002</v>
      </c>
      <c r="S1714" s="90">
        <v>7528997.9371562498</v>
      </c>
      <c r="T1714" s="3"/>
      <c r="U1714" s="91">
        <v>-5.8617475042410704E-3</v>
      </c>
      <c r="V1714" s="92">
        <v>0.58659985970734896</v>
      </c>
      <c r="W1714" s="91">
        <v>-7.7603898080269595E-4</v>
      </c>
      <c r="X1714" s="92">
        <v>-6.9094282207515803E-2</v>
      </c>
      <c r="Y1714" s="91">
        <v>-1.6100556285891798E-2</v>
      </c>
      <c r="Z1714" s="92">
        <v>16.5401002802537</v>
      </c>
      <c r="AA1714" s="91">
        <v>-2.34084548637838E-2</v>
      </c>
      <c r="AB1714" s="92">
        <v>18.557182874414099</v>
      </c>
      <c r="AC1714" s="91">
        <v>5.95510908151482E-2</v>
      </c>
      <c r="AD1714" s="92">
        <v>31.303305033914501</v>
      </c>
      <c r="AE1714" s="91">
        <v>0.100562904404796</v>
      </c>
      <c r="AF1714" s="93">
        <v>30.895700135180999</v>
      </c>
      <c r="AG1714" s="91">
        <v>-8.6211064999588399E-3</v>
      </c>
      <c r="AH1714" s="92">
        <v>-1.7683406021205901</v>
      </c>
      <c r="AI1714" s="91">
        <v>-7.4575978496795904E-3</v>
      </c>
      <c r="AJ1714" s="92">
        <v>13.7376158949337</v>
      </c>
      <c r="AK1714" s="91">
        <v>0.58100161482638202</v>
      </c>
      <c r="AL1714" s="91">
        <v>4.9292575278741403E-2</v>
      </c>
      <c r="AM1714" s="92">
        <v>75.242051324574305</v>
      </c>
      <c r="AN1714" s="3"/>
      <c r="AO1714" s="94">
        <v>2.1288727542923901E-2</v>
      </c>
      <c r="AP1714" s="94">
        <v>-3.8653379714560301E-2</v>
      </c>
      <c r="AQ1714" s="94">
        <v>3.2454763326313703E-2</v>
      </c>
      <c r="AR1714" s="94">
        <v>-3.9951927931724598E-2</v>
      </c>
      <c r="AS1714" s="95">
        <v>6</v>
      </c>
      <c r="AT1714" s="95">
        <v>6</v>
      </c>
      <c r="AU1714" s="95">
        <v>7</v>
      </c>
      <c r="AV1714" s="96">
        <v>5</v>
      </c>
      <c r="AW1714" s="3"/>
      <c r="AX1714" s="97">
        <v>6.1863882534016701E-2</v>
      </c>
      <c r="AY1714" s="98">
        <v>-0.71085000387938602</v>
      </c>
      <c r="AZ1714" s="98">
        <v>0.47280142738918601</v>
      </c>
      <c r="BA1714" s="98">
        <v>-0.87105379291006102</v>
      </c>
      <c r="BB1714" s="89">
        <v>6.3460345960902496E-3</v>
      </c>
      <c r="BC1714" s="99">
        <v>-8.9237694827897904</v>
      </c>
      <c r="BD1714" s="86">
        <v>43747</v>
      </c>
      <c r="BE1714" s="86">
        <v>43783</v>
      </c>
      <c r="BF1714" s="95"/>
      <c r="BG1714" s="86"/>
      <c r="BH1714" s="3"/>
    </row>
    <row r="1715" spans="1:60" x14ac:dyDescent="0.25">
      <c r="A1715" s="3"/>
      <c r="B1715" s="81" t="s">
        <v>2533</v>
      </c>
      <c r="C1715" s="81" t="s">
        <v>6548</v>
      </c>
      <c r="D1715" s="81" t="s">
        <v>945</v>
      </c>
      <c r="E1715" s="82" t="s">
        <v>1165</v>
      </c>
      <c r="F1715" s="82" t="s">
        <v>1100</v>
      </c>
      <c r="G1715" s="83" t="s">
        <v>1123</v>
      </c>
      <c r="H1715" s="84" t="s">
        <v>1138</v>
      </c>
      <c r="I1715" s="85" t="s">
        <v>3480</v>
      </c>
      <c r="J1715" s="85" t="s">
        <v>6549</v>
      </c>
      <c r="K1715" s="3"/>
      <c r="L1715" s="86">
        <v>44029</v>
      </c>
      <c r="M1715" s="87">
        <v>2117.66310000047</v>
      </c>
      <c r="N1715" s="88">
        <v>2117.66310000047</v>
      </c>
      <c r="O1715" s="88">
        <v>2250.8707000017198</v>
      </c>
      <c r="P1715" s="89">
        <f t="shared" si="26"/>
        <v>0.94081952375089872</v>
      </c>
      <c r="Q1715" s="86">
        <v>43747</v>
      </c>
      <c r="R1715" s="90">
        <v>35099023.829000004</v>
      </c>
      <c r="S1715" s="90">
        <v>61387491.351000004</v>
      </c>
      <c r="T1715" s="3"/>
      <c r="U1715" s="91">
        <v>-5.8644550463213801E-3</v>
      </c>
      <c r="V1715" s="92">
        <v>0.58632910549931705</v>
      </c>
      <c r="W1715" s="91">
        <v>-8.5794568076380496E-4</v>
      </c>
      <c r="X1715" s="92">
        <v>-7.7284952203626703E-2</v>
      </c>
      <c r="Y1715" s="91">
        <v>-1.6589678650234401E-2</v>
      </c>
      <c r="Z1715" s="92">
        <v>16.4911880438158</v>
      </c>
      <c r="AA1715" s="91">
        <v>-2.43858492440268E-2</v>
      </c>
      <c r="AB1715" s="92">
        <v>18.4594434363826</v>
      </c>
      <c r="AC1715" s="91">
        <v>5.7432672318100203E-2</v>
      </c>
      <c r="AD1715" s="92">
        <v>31.091463184217002</v>
      </c>
      <c r="AE1715" s="91">
        <v>9.7338587578706198E-2</v>
      </c>
      <c r="AF1715" s="93">
        <v>30.573268452571899</v>
      </c>
      <c r="AG1715" s="91">
        <v>-8.6671164417566598E-3</v>
      </c>
      <c r="AH1715" s="92">
        <v>-1.7729415963003701</v>
      </c>
      <c r="AI1715" s="91">
        <v>-7.9971057757575199E-3</v>
      </c>
      <c r="AJ1715" s="92">
        <v>13.683665102333199</v>
      </c>
      <c r="AK1715" s="91">
        <v>0.60456981140654498</v>
      </c>
      <c r="AL1715" s="91">
        <v>5.09248053785996E-2</v>
      </c>
      <c r="AM1715" s="92">
        <v>77.598870982648805</v>
      </c>
      <c r="AN1715" s="3"/>
      <c r="AO1715" s="94">
        <v>2.1285868027916901E-2</v>
      </c>
      <c r="AP1715" s="94">
        <v>-3.8656017092762299E-2</v>
      </c>
      <c r="AQ1715" s="94">
        <v>3.2370144590458901E-2</v>
      </c>
      <c r="AR1715" s="94">
        <v>-4.00308249618683E-2</v>
      </c>
      <c r="AS1715" s="95">
        <v>6</v>
      </c>
      <c r="AT1715" s="95">
        <v>6</v>
      </c>
      <c r="AU1715" s="95">
        <v>7</v>
      </c>
      <c r="AV1715" s="96">
        <v>5</v>
      </c>
      <c r="AW1715" s="3"/>
      <c r="AX1715" s="97">
        <v>6.1862304636670203E-2</v>
      </c>
      <c r="AY1715" s="98">
        <v>-0.72552521945635795</v>
      </c>
      <c r="AZ1715" s="98">
        <v>0.46956507495315197</v>
      </c>
      <c r="BA1715" s="98">
        <v>-0.88869914817041695</v>
      </c>
      <c r="BB1715" s="89">
        <v>6.3458531542619299E-3</v>
      </c>
      <c r="BC1715" s="99">
        <v>-8.9341648990230205</v>
      </c>
      <c r="BD1715" s="86">
        <v>43747</v>
      </c>
      <c r="BE1715" s="86">
        <v>43913</v>
      </c>
      <c r="BF1715" s="95"/>
      <c r="BG1715" s="86"/>
      <c r="BH1715" s="3"/>
    </row>
    <row r="1716" spans="1:60" x14ac:dyDescent="0.25">
      <c r="A1716" s="3"/>
      <c r="B1716" s="81" t="s">
        <v>2534</v>
      </c>
      <c r="C1716" s="81" t="s">
        <v>6550</v>
      </c>
      <c r="D1716" s="81" t="s">
        <v>945</v>
      </c>
      <c r="E1716" s="82" t="s">
        <v>1166</v>
      </c>
      <c r="F1716" s="82" t="s">
        <v>1100</v>
      </c>
      <c r="G1716" s="83" t="s">
        <v>1123</v>
      </c>
      <c r="H1716" s="84" t="s">
        <v>1138</v>
      </c>
      <c r="I1716" s="85" t="s">
        <v>3480</v>
      </c>
      <c r="J1716" s="85" t="s">
        <v>6551</v>
      </c>
      <c r="K1716" s="3"/>
      <c r="L1716" s="86">
        <v>44029</v>
      </c>
      <c r="M1716" s="87">
        <v>1547.0146999992401</v>
      </c>
      <c r="N1716" s="88">
        <v>1547.0146999992401</v>
      </c>
      <c r="O1716" s="88">
        <v>1637.99870000035</v>
      </c>
      <c r="P1716" s="89">
        <f t="shared" si="26"/>
        <v>0.94445416836955332</v>
      </c>
      <c r="Q1716" s="86">
        <v>43747</v>
      </c>
      <c r="R1716" s="90">
        <v>20663937.686999999</v>
      </c>
      <c r="S1716" s="90">
        <v>24984997.681375001</v>
      </c>
      <c r="T1716" s="3"/>
      <c r="U1716" s="91">
        <v>-5.8508367583272004E-3</v>
      </c>
      <c r="V1716" s="92">
        <v>0.58769093429873498</v>
      </c>
      <c r="W1716" s="91">
        <v>-4.4834021082351699E-4</v>
      </c>
      <c r="X1716" s="92">
        <v>-3.6324405209597899E-2</v>
      </c>
      <c r="Y1716" s="91">
        <v>-1.4141486622975199E-2</v>
      </c>
      <c r="Z1716" s="92">
        <v>16.736007246538101</v>
      </c>
      <c r="AA1716" s="91">
        <v>-1.9489100999635401E-2</v>
      </c>
      <c r="AB1716" s="92">
        <v>18.9491182608472</v>
      </c>
      <c r="AC1716" s="91">
        <v>6.8067347392570796E-2</v>
      </c>
      <c r="AD1716" s="92">
        <v>32.1549306916422</v>
      </c>
      <c r="AE1716" s="91">
        <v>0.113930377059733</v>
      </c>
      <c r="AF1716" s="93">
        <v>32.232447400689097</v>
      </c>
      <c r="AG1716" s="91">
        <v>-8.4368594680199697E-3</v>
      </c>
      <c r="AH1716" s="92">
        <v>-1.7499158989267001</v>
      </c>
      <c r="AI1716" s="91">
        <v>-5.2965046634199098E-3</v>
      </c>
      <c r="AJ1716" s="92">
        <v>13.953725213563301</v>
      </c>
      <c r="AK1716" s="91">
        <v>0.54701469999970898</v>
      </c>
      <c r="AL1716" s="91">
        <v>4.6900024783099098E-2</v>
      </c>
      <c r="AM1716" s="92">
        <v>71.843359841965096</v>
      </c>
      <c r="AN1716" s="3"/>
      <c r="AO1716" s="94">
        <v>2.1299889400324901E-2</v>
      </c>
      <c r="AP1716" s="94">
        <v>-3.8642864982648503E-2</v>
      </c>
      <c r="AQ1716" s="94">
        <v>3.2793335294627503E-2</v>
      </c>
      <c r="AR1716" s="94">
        <v>-3.9636257211896002E-2</v>
      </c>
      <c r="AS1716" s="95">
        <v>6</v>
      </c>
      <c r="AT1716" s="95">
        <v>6</v>
      </c>
      <c r="AU1716" s="95">
        <v>7</v>
      </c>
      <c r="AV1716" s="96">
        <v>5</v>
      </c>
      <c r="AW1716" s="3"/>
      <c r="AX1716" s="97">
        <v>6.1870315115811501E-2</v>
      </c>
      <c r="AY1716" s="98">
        <v>-0.65201149018776094</v>
      </c>
      <c r="AZ1716" s="98">
        <v>0.485778454773026</v>
      </c>
      <c r="BA1716" s="98">
        <v>-0.80016529863587504</v>
      </c>
      <c r="BB1716" s="89">
        <v>6.3467725025293503E-3</v>
      </c>
      <c r="BC1716" s="99">
        <v>-8.8878275666211302</v>
      </c>
      <c r="BD1716" s="86">
        <v>43747</v>
      </c>
      <c r="BE1716" s="86">
        <v>43783</v>
      </c>
      <c r="BF1716" s="95"/>
      <c r="BG1716" s="86"/>
      <c r="BH1716" s="3"/>
    </row>
    <row r="1717" spans="1:60" x14ac:dyDescent="0.25">
      <c r="A1717" s="3"/>
      <c r="B1717" s="81" t="s">
        <v>437</v>
      </c>
      <c r="C1717" s="81" t="s">
        <v>6552</v>
      </c>
      <c r="D1717" s="81" t="s">
        <v>945</v>
      </c>
      <c r="E1717" s="82" t="s">
        <v>1177</v>
      </c>
      <c r="F1717" s="82" t="s">
        <v>1100</v>
      </c>
      <c r="G1717" s="83" t="s">
        <v>1123</v>
      </c>
      <c r="H1717" s="84" t="s">
        <v>1138</v>
      </c>
      <c r="I1717" s="85" t="s">
        <v>3480</v>
      </c>
      <c r="J1717" s="85" t="s">
        <v>6553</v>
      </c>
      <c r="K1717" s="3"/>
      <c r="L1717" s="86">
        <v>44029</v>
      </c>
      <c r="M1717" s="87">
        <v>1306.1436999999</v>
      </c>
      <c r="N1717" s="88">
        <v>1306.1436999999</v>
      </c>
      <c r="O1717" s="88">
        <v>1376.04800000042</v>
      </c>
      <c r="P1717" s="89">
        <f t="shared" si="26"/>
        <v>0.949199228514922</v>
      </c>
      <c r="Q1717" s="86">
        <v>43747</v>
      </c>
      <c r="R1717" s="90">
        <v>76003455.428000003</v>
      </c>
      <c r="S1717" s="90">
        <v>62300845.1395</v>
      </c>
      <c r="T1717" s="3"/>
      <c r="U1717" s="91">
        <v>-5.8331989903308602E-3</v>
      </c>
      <c r="V1717" s="92">
        <v>0.589454711098369</v>
      </c>
      <c r="W1717" s="91">
        <v>8.4454195530270199E-5</v>
      </c>
      <c r="X1717" s="92">
        <v>1.69550354257808E-2</v>
      </c>
      <c r="Y1717" s="91">
        <v>-1.0949088336929E-2</v>
      </c>
      <c r="Z1717" s="92">
        <v>17.055247075157201</v>
      </c>
      <c r="AA1717" s="91">
        <v>-1.30877668161702E-2</v>
      </c>
      <c r="AB1717" s="92">
        <v>19.589251679193701</v>
      </c>
      <c r="AC1717" s="91">
        <v>8.1741329111537198E-2</v>
      </c>
      <c r="AD1717" s="92">
        <v>33.522328863560702</v>
      </c>
      <c r="AE1717" s="91">
        <v>0.13498057146178299</v>
      </c>
      <c r="AF1717" s="93">
        <v>34.337466840865098</v>
      </c>
      <c r="AG1717" s="91">
        <v>-8.13739051136508E-3</v>
      </c>
      <c r="AH1717" s="92">
        <v>-1.71996900326121</v>
      </c>
      <c r="AI1717" s="91">
        <v>-1.7754367172528899E-3</v>
      </c>
      <c r="AJ1717" s="92">
        <v>14.305832008176401</v>
      </c>
      <c r="AK1717" s="91">
        <v>0.30614369999966601</v>
      </c>
      <c r="AL1717" s="91">
        <v>5.1747130441071897E-2</v>
      </c>
      <c r="AM1717" s="92">
        <v>29.394224811054301</v>
      </c>
      <c r="AN1717" s="3"/>
      <c r="AO1717" s="94">
        <v>2.1318060089470198E-2</v>
      </c>
      <c r="AP1717" s="94">
        <v>-3.8625740848147003E-2</v>
      </c>
      <c r="AQ1717" s="94">
        <v>3.3343842087560902E-2</v>
      </c>
      <c r="AR1717" s="94">
        <v>-3.9122995684010703E-2</v>
      </c>
      <c r="AS1717" s="95">
        <v>6</v>
      </c>
      <c r="AT1717" s="95">
        <v>6</v>
      </c>
      <c r="AU1717" s="95">
        <v>7</v>
      </c>
      <c r="AV1717" s="96">
        <v>5</v>
      </c>
      <c r="AW1717" s="3"/>
      <c r="AX1717" s="97">
        <v>6.1881391630158801E-2</v>
      </c>
      <c r="AY1717" s="98">
        <v>-0.55593611092535899</v>
      </c>
      <c r="AZ1717" s="98">
        <v>0.50697085311730905</v>
      </c>
      <c r="BA1717" s="98">
        <v>-0.68393753114469302</v>
      </c>
      <c r="BB1717" s="89">
        <v>6.34803683933569E-3</v>
      </c>
      <c r="BC1717" s="99">
        <v>-8.8293940327712299</v>
      </c>
      <c r="BD1717" s="86">
        <v>43747</v>
      </c>
      <c r="BE1717" s="86">
        <v>43783</v>
      </c>
      <c r="BF1717" s="95"/>
      <c r="BG1717" s="86"/>
      <c r="BH1717" s="3"/>
    </row>
    <row r="1718" spans="1:60" x14ac:dyDescent="0.25">
      <c r="A1718" s="3"/>
      <c r="B1718" s="81" t="s">
        <v>2535</v>
      </c>
      <c r="C1718" s="81" t="s">
        <v>6554</v>
      </c>
      <c r="D1718" s="81" t="s">
        <v>945</v>
      </c>
      <c r="E1718" s="82" t="s">
        <v>1179</v>
      </c>
      <c r="F1718" s="82" t="s">
        <v>1100</v>
      </c>
      <c r="G1718" s="83" t="s">
        <v>1123</v>
      </c>
      <c r="H1718" s="84" t="s">
        <v>1138</v>
      </c>
      <c r="I1718" s="85" t="s">
        <v>3480</v>
      </c>
      <c r="J1718" s="85" t="s">
        <v>6555</v>
      </c>
      <c r="K1718" s="3"/>
      <c r="L1718" s="86">
        <v>44029</v>
      </c>
      <c r="M1718" s="87">
        <v>1101.9567000009099</v>
      </c>
      <c r="N1718" s="88">
        <v>1101.9567000009099</v>
      </c>
      <c r="O1718" s="88">
        <v>1101.9567000009099</v>
      </c>
      <c r="P1718" s="89">
        <f t="shared" si="26"/>
        <v>1</v>
      </c>
      <c r="Q1718" s="86">
        <v>44029</v>
      </c>
      <c r="R1718" s="90">
        <v>0</v>
      </c>
      <c r="S1718" s="90">
        <v>0</v>
      </c>
      <c r="T1718" s="3"/>
      <c r="U1718" s="91">
        <v>0</v>
      </c>
      <c r="V1718" s="92">
        <v>1.17277461013146</v>
      </c>
      <c r="W1718" s="91">
        <v>0</v>
      </c>
      <c r="X1718" s="92">
        <v>8.5096158727537806E-3</v>
      </c>
      <c r="Y1718" s="91">
        <v>0</v>
      </c>
      <c r="Z1718" s="92">
        <v>18.1501559088356</v>
      </c>
      <c r="AA1718" s="91">
        <v>0</v>
      </c>
      <c r="AB1718" s="92">
        <v>20.8980283607962</v>
      </c>
      <c r="AC1718" s="91">
        <v>0</v>
      </c>
      <c r="AD1718" s="92">
        <v>25.348195952392398</v>
      </c>
      <c r="AE1718" s="91">
        <v>9.6351564752694702E-3</v>
      </c>
      <c r="AF1718" s="93">
        <v>21.802925342228299</v>
      </c>
      <c r="AG1718" s="91">
        <v>0</v>
      </c>
      <c r="AH1718" s="92">
        <v>-0.90622995212470403</v>
      </c>
      <c r="AI1718" s="91">
        <v>0</v>
      </c>
      <c r="AJ1718" s="92">
        <v>14.483375679905301</v>
      </c>
      <c r="AK1718" s="91">
        <v>0.10195670000030101</v>
      </c>
      <c r="AL1718" s="91">
        <v>1.0250609417198599E-2</v>
      </c>
      <c r="AM1718" s="92">
        <v>27.337559842009799</v>
      </c>
      <c r="AN1718" s="3"/>
      <c r="AO1718" s="94">
        <v>0</v>
      </c>
      <c r="AP1718" s="94">
        <v>0</v>
      </c>
      <c r="AQ1718" s="94">
        <v>0</v>
      </c>
      <c r="AR1718" s="94">
        <v>0</v>
      </c>
      <c r="AS1718" s="95">
        <v>0</v>
      </c>
      <c r="AT1718" s="95">
        <v>0</v>
      </c>
      <c r="AU1718" s="95">
        <v>7</v>
      </c>
      <c r="AV1718" s="96">
        <v>5</v>
      </c>
      <c r="AW1718" s="3"/>
      <c r="AX1718" s="97">
        <v>0</v>
      </c>
      <c r="AY1718" s="98">
        <v>-113.07365610974399</v>
      </c>
      <c r="AZ1718" s="98">
        <v>0.54787164163735702</v>
      </c>
      <c r="BA1718" s="98">
        <v>-15.957369743191499</v>
      </c>
      <c r="BB1718" s="89">
        <v>0</v>
      </c>
      <c r="BC1718" s="99">
        <v>0</v>
      </c>
      <c r="BD1718" s="86">
        <v>43664</v>
      </c>
      <c r="BE1718" s="86"/>
      <c r="BF1718" s="95"/>
      <c r="BG1718" s="86"/>
      <c r="BH1718" s="3"/>
    </row>
    <row r="1719" spans="1:60" x14ac:dyDescent="0.25">
      <c r="A1719" s="3"/>
      <c r="B1719" s="81" t="s">
        <v>2536</v>
      </c>
      <c r="C1719" s="81" t="s">
        <v>6556</v>
      </c>
      <c r="D1719" s="81" t="s">
        <v>946</v>
      </c>
      <c r="E1719" s="82" t="s">
        <v>1251</v>
      </c>
      <c r="F1719" s="82" t="s">
        <v>1104</v>
      </c>
      <c r="G1719" s="83" t="s">
        <v>1121</v>
      </c>
      <c r="H1719" s="84" t="s">
        <v>1143</v>
      </c>
      <c r="I1719" s="85" t="s">
        <v>3651</v>
      </c>
      <c r="J1719" s="85" t="s">
        <v>6557</v>
      </c>
      <c r="K1719" s="3"/>
      <c r="L1719" s="86">
        <v>44029</v>
      </c>
      <c r="M1719" s="87">
        <v>1429051.0499992401</v>
      </c>
      <c r="N1719" s="88">
        <v>1429051.0499992401</v>
      </c>
      <c r="O1719" s="88">
        <v>1550799.36351967</v>
      </c>
      <c r="P1719" s="89">
        <f t="shared" si="26"/>
        <v>0.92149318836183181</v>
      </c>
      <c r="Q1719" s="86">
        <v>43896</v>
      </c>
      <c r="R1719" s="90">
        <v>12074230.5157656</v>
      </c>
      <c r="S1719" s="90">
        <v>13094777.214593699</v>
      </c>
      <c r="T1719" s="3"/>
      <c r="U1719" s="91">
        <v>3.7686066661990498E-3</v>
      </c>
      <c r="V1719" s="92">
        <v>1.5496352767513599</v>
      </c>
      <c r="W1719" s="91">
        <v>2.45632983387623E-2</v>
      </c>
      <c r="X1719" s="92">
        <v>2.4648394497489798</v>
      </c>
      <c r="Y1719" s="91">
        <v>-8.9411195549473597E-3</v>
      </c>
      <c r="Z1719" s="92">
        <v>17.256043953355402</v>
      </c>
      <c r="AA1719" s="91">
        <v>0.17458845554385299</v>
      </c>
      <c r="AB1719" s="92">
        <v>38.356873915181502</v>
      </c>
      <c r="AC1719" s="91">
        <v>0.35097317922918603</v>
      </c>
      <c r="AD1719" s="92">
        <v>60.445513875340097</v>
      </c>
      <c r="AE1719" s="91">
        <v>0.33709029385878198</v>
      </c>
      <c r="AF1719" s="93">
        <v>54.5484390805941</v>
      </c>
      <c r="AG1719" s="91">
        <v>-2.2784373967624599E-2</v>
      </c>
      <c r="AH1719" s="92">
        <v>-3.1846673488871602</v>
      </c>
      <c r="AI1719" s="91">
        <v>4.2704845403932302E-2</v>
      </c>
      <c r="AJ1719" s="92">
        <v>18.753860220313101</v>
      </c>
      <c r="AK1719" s="91">
        <v>1.14046235210844</v>
      </c>
      <c r="AL1719" s="91">
        <v>8.0096105119155298E-2</v>
      </c>
      <c r="AM1719" s="92">
        <v>133.62081312458</v>
      </c>
      <c r="AN1719" s="3"/>
      <c r="AO1719" s="94">
        <v>4.0759133820756702E-2</v>
      </c>
      <c r="AP1719" s="94">
        <v>-5.6467047720652801E-2</v>
      </c>
      <c r="AQ1719" s="94">
        <v>0.13901911564797001</v>
      </c>
      <c r="AR1719" s="94">
        <v>-0.103445179569535</v>
      </c>
      <c r="AS1719" s="95">
        <v>9</v>
      </c>
      <c r="AT1719" s="95">
        <v>3</v>
      </c>
      <c r="AU1719" s="95">
        <v>7</v>
      </c>
      <c r="AV1719" s="96">
        <v>5</v>
      </c>
      <c r="AW1719" s="3"/>
      <c r="AX1719" s="97">
        <v>0.175306463042216</v>
      </c>
      <c r="AY1719" s="98">
        <v>0.89475043866514203</v>
      </c>
      <c r="AZ1719" s="98">
        <v>1.29797707009857</v>
      </c>
      <c r="BA1719" s="98">
        <v>1.2798316944572401</v>
      </c>
      <c r="BB1719" s="89">
        <v>1.8040239853544301E-2</v>
      </c>
      <c r="BC1719" s="99">
        <v>-19.670763605012301</v>
      </c>
      <c r="BD1719" s="86">
        <v>43896</v>
      </c>
      <c r="BE1719" s="86">
        <v>43913</v>
      </c>
      <c r="BF1719" s="95"/>
      <c r="BG1719" s="86"/>
      <c r="BH1719" s="3"/>
    </row>
    <row r="1720" spans="1:60" x14ac:dyDescent="0.25">
      <c r="A1720" s="3"/>
      <c r="B1720" s="81" t="s">
        <v>2537</v>
      </c>
      <c r="C1720" s="81" t="s">
        <v>6558</v>
      </c>
      <c r="D1720" s="81" t="s">
        <v>946</v>
      </c>
      <c r="E1720" s="82" t="s">
        <v>1252</v>
      </c>
      <c r="F1720" s="82" t="s">
        <v>1104</v>
      </c>
      <c r="G1720" s="83" t="s">
        <v>1121</v>
      </c>
      <c r="H1720" s="84" t="s">
        <v>1143</v>
      </c>
      <c r="I1720" s="85" t="s">
        <v>3651</v>
      </c>
      <c r="J1720" s="85" t="s">
        <v>6559</v>
      </c>
      <c r="K1720" s="3"/>
      <c r="L1720" s="86">
        <v>44029</v>
      </c>
      <c r="M1720" s="87">
        <v>972376.256250381</v>
      </c>
      <c r="N1720" s="88">
        <v>972376.256250381</v>
      </c>
      <c r="O1720" s="88">
        <v>1054068.60049629</v>
      </c>
      <c r="P1720" s="89">
        <f t="shared" si="26"/>
        <v>0.92249807630409864</v>
      </c>
      <c r="Q1720" s="86">
        <v>43896</v>
      </c>
      <c r="R1720" s="90">
        <v>3113860.3300351598</v>
      </c>
      <c r="S1720" s="90">
        <v>2409555.5240585902</v>
      </c>
      <c r="T1720" s="3"/>
      <c r="U1720" s="91">
        <v>3.77680268502445E-3</v>
      </c>
      <c r="V1720" s="92">
        <v>1.5504548786339001</v>
      </c>
      <c r="W1720" s="91">
        <v>2.48149464205198E-2</v>
      </c>
      <c r="X1720" s="92">
        <v>2.4900042579247401</v>
      </c>
      <c r="Y1720" s="91">
        <v>-7.4618124563130602E-3</v>
      </c>
      <c r="Z1720" s="92">
        <v>17.403974663204298</v>
      </c>
      <c r="AA1720" s="91">
        <v>0.17812174874794401</v>
      </c>
      <c r="AB1720" s="92">
        <v>38.710203235619701</v>
      </c>
      <c r="AC1720" s="91">
        <v>0.35910888622107501</v>
      </c>
      <c r="AD1720" s="92">
        <v>61.259084574528998</v>
      </c>
      <c r="AE1720" s="91">
        <v>0.34918473951984202</v>
      </c>
      <c r="AF1720" s="93">
        <v>55.757883646700101</v>
      </c>
      <c r="AG1720" s="91">
        <v>-2.2648399614808998E-2</v>
      </c>
      <c r="AH1720" s="92">
        <v>-3.17106991360561</v>
      </c>
      <c r="AI1720" s="91">
        <v>4.4406697072190603E-2</v>
      </c>
      <c r="AJ1720" s="92">
        <v>18.924045387131599</v>
      </c>
      <c r="AK1720" s="91">
        <v>0.42312154236249599</v>
      </c>
      <c r="AL1720" s="91">
        <v>8.63161140715238E-2</v>
      </c>
      <c r="AM1720" s="92">
        <v>42.121452495339298</v>
      </c>
      <c r="AN1720" s="3"/>
      <c r="AO1720" s="94">
        <v>4.0767694799797E-2</v>
      </c>
      <c r="AP1720" s="94">
        <v>-5.6443892651295798E-2</v>
      </c>
      <c r="AQ1720" s="94">
        <v>0.13930001384695101</v>
      </c>
      <c r="AR1720" s="94">
        <v>-0.10321743905122301</v>
      </c>
      <c r="AS1720" s="95">
        <v>9</v>
      </c>
      <c r="AT1720" s="95">
        <v>3</v>
      </c>
      <c r="AU1720" s="95">
        <v>7</v>
      </c>
      <c r="AV1720" s="96">
        <v>5</v>
      </c>
      <c r="AW1720" s="3"/>
      <c r="AX1720" s="97">
        <v>0.17529151563649101</v>
      </c>
      <c r="AY1720" s="98">
        <v>0.91358106338520895</v>
      </c>
      <c r="AZ1720" s="98">
        <v>1.3106766195705899</v>
      </c>
      <c r="BA1720" s="98">
        <v>1.3075862244641001</v>
      </c>
      <c r="BB1720" s="89">
        <v>1.8038921654751901E-2</v>
      </c>
      <c r="BC1720" s="99">
        <v>-19.659574401710401</v>
      </c>
      <c r="BD1720" s="86">
        <v>43896</v>
      </c>
      <c r="BE1720" s="86">
        <v>43913</v>
      </c>
      <c r="BF1720" s="95"/>
      <c r="BG1720" s="86"/>
      <c r="BH1720" s="3"/>
    </row>
    <row r="1721" spans="1:60" x14ac:dyDescent="0.25">
      <c r="A1721" s="3"/>
      <c r="B1721" s="81" t="s">
        <v>2538</v>
      </c>
      <c r="C1721" s="81" t="s">
        <v>6560</v>
      </c>
      <c r="D1721" s="81" t="s">
        <v>946</v>
      </c>
      <c r="E1721" s="82" t="s">
        <v>1253</v>
      </c>
      <c r="F1721" s="82" t="s">
        <v>1104</v>
      </c>
      <c r="G1721" s="83" t="s">
        <v>1121</v>
      </c>
      <c r="H1721" s="84" t="s">
        <v>1143</v>
      </c>
      <c r="I1721" s="85" t="s">
        <v>3651</v>
      </c>
      <c r="J1721" s="85" t="s">
        <v>6561</v>
      </c>
      <c r="K1721" s="3"/>
      <c r="L1721" s="86">
        <v>44029</v>
      </c>
      <c r="M1721" s="87">
        <v>1036656.33749962</v>
      </c>
      <c r="N1721" s="88">
        <v>1036656.33749962</v>
      </c>
      <c r="O1721" s="88">
        <v>1122524.2501678499</v>
      </c>
      <c r="P1721" s="89">
        <f t="shared" si="26"/>
        <v>0.92350462570818392</v>
      </c>
      <c r="Q1721" s="86">
        <v>43896</v>
      </c>
      <c r="R1721" s="90">
        <v>1319191.0044863301</v>
      </c>
      <c r="S1721" s="90">
        <v>1681422.48962109</v>
      </c>
      <c r="T1721" s="3"/>
      <c r="U1721" s="91">
        <v>3.7850636072107599E-3</v>
      </c>
      <c r="V1721" s="92">
        <v>1.5512809708525299</v>
      </c>
      <c r="W1721" s="91">
        <v>2.5067560016395901E-2</v>
      </c>
      <c r="X1721" s="92">
        <v>2.5152656175123398</v>
      </c>
      <c r="Y1721" s="91">
        <v>-5.9795411307277399E-3</v>
      </c>
      <c r="Z1721" s="92">
        <v>17.552201795770099</v>
      </c>
      <c r="AA1721" s="91">
        <v>0.18166639259114201</v>
      </c>
      <c r="AB1721" s="92">
        <v>39.064667619939399</v>
      </c>
      <c r="AC1721" s="91">
        <v>0.36729233341989997</v>
      </c>
      <c r="AD1721" s="92">
        <v>62.077429294411601</v>
      </c>
      <c r="AE1721" s="91">
        <v>0.36138575986842603</v>
      </c>
      <c r="AF1721" s="93">
        <v>56.977985681558501</v>
      </c>
      <c r="AG1721" s="91">
        <v>-2.2511904993734799E-2</v>
      </c>
      <c r="AH1721" s="92">
        <v>-3.1574204514981798</v>
      </c>
      <c r="AI1721" s="91">
        <v>4.6112306154100197E-2</v>
      </c>
      <c r="AJ1721" s="92">
        <v>19.094606295315302</v>
      </c>
      <c r="AK1721" s="91">
        <v>1.2105665297748101</v>
      </c>
      <c r="AL1721" s="91">
        <v>8.3626036526839004E-2</v>
      </c>
      <c r="AM1721" s="92">
        <v>140.631230891217</v>
      </c>
      <c r="AN1721" s="3"/>
      <c r="AO1721" s="94">
        <v>4.0776244662993101E-2</v>
      </c>
      <c r="AP1721" s="94">
        <v>-5.64205554455839E-2</v>
      </c>
      <c r="AQ1721" s="94">
        <v>0.13958078385447201</v>
      </c>
      <c r="AR1721" s="94">
        <v>-0.102989309319091</v>
      </c>
      <c r="AS1721" s="95">
        <v>9</v>
      </c>
      <c r="AT1721" s="95">
        <v>3</v>
      </c>
      <c r="AU1721" s="95">
        <v>7</v>
      </c>
      <c r="AV1721" s="96">
        <v>5</v>
      </c>
      <c r="AW1721" s="3"/>
      <c r="AX1721" s="97">
        <v>0.17527652049582701</v>
      </c>
      <c r="AY1721" s="98">
        <v>0.93247074831015198</v>
      </c>
      <c r="AZ1721" s="98">
        <v>1.32341440345044</v>
      </c>
      <c r="BA1721" s="98">
        <v>1.3354601244864199</v>
      </c>
      <c r="BB1721" s="89">
        <v>1.80375990636094E-2</v>
      </c>
      <c r="BC1721" s="99">
        <v>-19.6483709512977</v>
      </c>
      <c r="BD1721" s="86">
        <v>43896</v>
      </c>
      <c r="BE1721" s="86">
        <v>43913</v>
      </c>
      <c r="BF1721" s="95"/>
      <c r="BG1721" s="86"/>
      <c r="BH1721" s="3"/>
    </row>
    <row r="1722" spans="1:60" x14ac:dyDescent="0.25">
      <c r="A1722" s="3"/>
      <c r="B1722" s="81" t="s">
        <v>2539</v>
      </c>
      <c r="C1722" s="81" t="s">
        <v>6562</v>
      </c>
      <c r="D1722" s="81" t="s">
        <v>946</v>
      </c>
      <c r="E1722" s="82" t="s">
        <v>1254</v>
      </c>
      <c r="F1722" s="82" t="s">
        <v>1104</v>
      </c>
      <c r="G1722" s="83" t="s">
        <v>1121</v>
      </c>
      <c r="H1722" s="84" t="s">
        <v>1143</v>
      </c>
      <c r="I1722" s="85" t="s">
        <v>3651</v>
      </c>
      <c r="J1722" s="85" t="s">
        <v>6563</v>
      </c>
      <c r="K1722" s="3"/>
      <c r="L1722" s="86">
        <v>44029</v>
      </c>
      <c r="M1722" s="87">
        <v>905798.32874965703</v>
      </c>
      <c r="N1722" s="88">
        <v>905798.32874965703</v>
      </c>
      <c r="O1722" s="88">
        <v>979047.12816810596</v>
      </c>
      <c r="P1722" s="89">
        <f t="shared" si="26"/>
        <v>0.92518358175923088</v>
      </c>
      <c r="Q1722" s="86">
        <v>43896</v>
      </c>
      <c r="R1722" s="90">
        <v>1863083.90165625</v>
      </c>
      <c r="S1722" s="90">
        <v>1115223.04638281</v>
      </c>
      <c r="T1722" s="3"/>
      <c r="U1722" s="91">
        <v>3.7987622254149799E-3</v>
      </c>
      <c r="V1722" s="92">
        <v>1.55265083267295</v>
      </c>
      <c r="W1722" s="91">
        <v>2.54874679358181E-2</v>
      </c>
      <c r="X1722" s="92">
        <v>2.55725640945457</v>
      </c>
      <c r="Y1722" s="91">
        <v>-3.5057401028098E-3</v>
      </c>
      <c r="Z1722" s="92">
        <v>17.799581898551001</v>
      </c>
      <c r="AA1722" s="91">
        <v>0.18759608731867</v>
      </c>
      <c r="AB1722" s="92">
        <v>39.657637092692298</v>
      </c>
      <c r="AC1722" s="91">
        <v>0.288400768575375</v>
      </c>
      <c r="AD1722" s="92">
        <v>54.188272809959003</v>
      </c>
      <c r="AE1722" s="91">
        <v>0.269628148062038</v>
      </c>
      <c r="AF1722" s="93">
        <v>47.802224500919699</v>
      </c>
      <c r="AG1722" s="91">
        <v>-2.2285139350969999E-2</v>
      </c>
      <c r="AH1722" s="92">
        <v>-3.1347438872216999</v>
      </c>
      <c r="AI1722" s="91">
        <v>4.89594220580329E-2</v>
      </c>
      <c r="AJ1722" s="92">
        <v>19.379317885701301</v>
      </c>
      <c r="AK1722" s="91">
        <v>0.78040397977340004</v>
      </c>
      <c r="AL1722" s="91">
        <v>6.7607572253109496E-2</v>
      </c>
      <c r="AM1722" s="92">
        <v>83.012868075049496</v>
      </c>
      <c r="AN1722" s="3"/>
      <c r="AO1722" s="94">
        <v>4.0790435328744899E-2</v>
      </c>
      <c r="AP1722" s="94">
        <v>-5.6381993708782802E-2</v>
      </c>
      <c r="AQ1722" s="94">
        <v>0.14004926702182299</v>
      </c>
      <c r="AR1722" s="94">
        <v>-0.10260955891863</v>
      </c>
      <c r="AS1722" s="95">
        <v>9</v>
      </c>
      <c r="AT1722" s="95">
        <v>3</v>
      </c>
      <c r="AU1722" s="95">
        <v>7</v>
      </c>
      <c r="AV1722" s="96">
        <v>5</v>
      </c>
      <c r="AW1722" s="3"/>
      <c r="AX1722" s="97">
        <v>0.175251805094013</v>
      </c>
      <c r="AY1722" s="98">
        <v>0.96407320275738995</v>
      </c>
      <c r="AZ1722" s="98">
        <v>1.34472111064679</v>
      </c>
      <c r="BA1722" s="98">
        <v>1.3821637591445299</v>
      </c>
      <c r="BB1722" s="89">
        <v>1.80354223264476E-2</v>
      </c>
      <c r="BC1722" s="99">
        <v>-19.629712290043202</v>
      </c>
      <c r="BD1722" s="86">
        <v>43896</v>
      </c>
      <c r="BE1722" s="86">
        <v>43913</v>
      </c>
      <c r="BF1722" s="95"/>
      <c r="BG1722" s="86"/>
      <c r="BH1722" s="3"/>
    </row>
    <row r="1723" spans="1:60" x14ac:dyDescent="0.25">
      <c r="A1723" s="3"/>
      <c r="B1723" s="81" t="s">
        <v>8676</v>
      </c>
      <c r="C1723" s="81" t="s">
        <v>8806</v>
      </c>
      <c r="D1723" s="81" t="s">
        <v>946</v>
      </c>
      <c r="E1723" s="82" t="s">
        <v>1255</v>
      </c>
      <c r="F1723" s="82" t="s">
        <v>1104</v>
      </c>
      <c r="G1723" s="83" t="s">
        <v>1121</v>
      </c>
      <c r="H1723" s="84" t="s">
        <v>1143</v>
      </c>
      <c r="I1723" s="85" t="s">
        <v>3651</v>
      </c>
      <c r="J1723" s="85" t="s">
        <v>8787</v>
      </c>
      <c r="K1723" s="3"/>
      <c r="L1723" s="86">
        <v>44029</v>
      </c>
      <c r="M1723" s="87">
        <v>814476.600000381</v>
      </c>
      <c r="N1723" s="88">
        <v>814476.600000381</v>
      </c>
      <c r="O1723" s="88">
        <v>879700.94263172103</v>
      </c>
      <c r="P1723" s="89">
        <f t="shared" si="26"/>
        <v>0.92585623196422373</v>
      </c>
      <c r="Q1723" s="86">
        <v>43896</v>
      </c>
      <c r="R1723" s="90">
        <v>5080900.3559218701</v>
      </c>
      <c r="S1723" s="90">
        <v>4775145.5340234404</v>
      </c>
      <c r="T1723" s="3"/>
      <c r="U1723" s="91">
        <v>3.80422638590971E-3</v>
      </c>
      <c r="V1723" s="92">
        <v>1.5531972487224299</v>
      </c>
      <c r="W1723" s="91">
        <v>2.5655548919530698E-2</v>
      </c>
      <c r="X1723" s="92">
        <v>2.57406450782582</v>
      </c>
      <c r="Y1723" s="91">
        <v>-2.5138897435681398E-3</v>
      </c>
      <c r="Z1723" s="92">
        <v>17.898766934493299</v>
      </c>
      <c r="AA1723" s="91">
        <v>0.189976895637228</v>
      </c>
      <c r="AB1723" s="92">
        <v>39.895717924518998</v>
      </c>
      <c r="AC1723" s="91"/>
      <c r="AD1723" s="92"/>
      <c r="AE1723" s="91"/>
      <c r="AF1723" s="93"/>
      <c r="AG1723" s="91">
        <v>-2.2194078366737799E-2</v>
      </c>
      <c r="AH1723" s="92">
        <v>-3.1256377887984899</v>
      </c>
      <c r="AI1723" s="91">
        <v>5.0100972008294803E-2</v>
      </c>
      <c r="AJ1723" s="92">
        <v>19.493472880742001</v>
      </c>
      <c r="AK1723" s="91">
        <v>0.193704621067736</v>
      </c>
      <c r="AL1723" s="91">
        <v>0.17409998102812099</v>
      </c>
      <c r="AM1723" s="92">
        <v>41.010414719697998</v>
      </c>
      <c r="AN1723" s="3"/>
      <c r="AO1723" s="94">
        <v>4.0796068500640097E-2</v>
      </c>
      <c r="AP1723" s="94">
        <v>-5.6366433294024298E-2</v>
      </c>
      <c r="AQ1723" s="94">
        <v>0.14023660317980099</v>
      </c>
      <c r="AR1723" s="94">
        <v>-0.102457638315245</v>
      </c>
      <c r="AS1723" s="95">
        <v>9</v>
      </c>
      <c r="AT1723" s="95">
        <v>3</v>
      </c>
      <c r="AU1723" s="95">
        <v>7</v>
      </c>
      <c r="AV1723" s="96">
        <v>5</v>
      </c>
      <c r="AW1723" s="3"/>
      <c r="AX1723" s="97">
        <v>0.17524188208684799</v>
      </c>
      <c r="AY1723" s="98">
        <v>0.97676050205791398</v>
      </c>
      <c r="AZ1723" s="98">
        <v>1.3532735484514</v>
      </c>
      <c r="BA1723" s="98">
        <v>1.40093899000385</v>
      </c>
      <c r="BB1723" s="89">
        <v>1.8034548130854099E-2</v>
      </c>
      <c r="BC1723" s="99">
        <v>-19.622244834084999</v>
      </c>
      <c r="BD1723" s="86">
        <v>43896</v>
      </c>
      <c r="BE1723" s="86">
        <v>43913</v>
      </c>
      <c r="BF1723" s="95"/>
      <c r="BG1723" s="86"/>
      <c r="BH1723" s="3"/>
    </row>
    <row r="1724" spans="1:60" x14ac:dyDescent="0.25">
      <c r="A1724" s="3"/>
      <c r="B1724" s="81" t="s">
        <v>2540</v>
      </c>
      <c r="C1724" s="81" t="s">
        <v>6564</v>
      </c>
      <c r="D1724" s="81" t="s">
        <v>946</v>
      </c>
      <c r="E1724" s="82" t="s">
        <v>1191</v>
      </c>
      <c r="F1724" s="82" t="s">
        <v>1104</v>
      </c>
      <c r="G1724" s="83" t="s">
        <v>1121</v>
      </c>
      <c r="H1724" s="84" t="s">
        <v>1143</v>
      </c>
      <c r="I1724" s="85" t="s">
        <v>3651</v>
      </c>
      <c r="J1724" s="85" t="s">
        <v>6565</v>
      </c>
      <c r="K1724" s="3"/>
      <c r="L1724" s="86">
        <v>44029</v>
      </c>
      <c r="M1724" s="87">
        <v>835615.85624980903</v>
      </c>
      <c r="N1724" s="88">
        <v>835615.85624980903</v>
      </c>
      <c r="O1724" s="88">
        <v>900239.55577564205</v>
      </c>
      <c r="P1724" s="89">
        <f t="shared" si="26"/>
        <v>0.92821499665147067</v>
      </c>
      <c r="Q1724" s="86">
        <v>43896</v>
      </c>
      <c r="R1724" s="90">
        <v>11959016.91075</v>
      </c>
      <c r="S1724" s="90">
        <v>7220887.9513125001</v>
      </c>
      <c r="T1724" s="3"/>
      <c r="U1724" s="91">
        <v>3.8234270250541201E-3</v>
      </c>
      <c r="V1724" s="92">
        <v>1.55511731263687</v>
      </c>
      <c r="W1724" s="91">
        <v>2.6244300848702599E-2</v>
      </c>
      <c r="X1724" s="92">
        <v>2.6329397007430102</v>
      </c>
      <c r="Y1724" s="91">
        <v>9.6491539807175297E-4</v>
      </c>
      <c r="Z1724" s="92">
        <v>18.246647448657299</v>
      </c>
      <c r="AA1724" s="91">
        <v>0.193045527108479</v>
      </c>
      <c r="AB1724" s="92">
        <v>40.202581071644097</v>
      </c>
      <c r="AC1724" s="91">
        <v>0.244128700986039</v>
      </c>
      <c r="AD1724" s="92">
        <v>49.761066051025402</v>
      </c>
      <c r="AE1724" s="91">
        <v>0.24181259468052299</v>
      </c>
      <c r="AF1724" s="93">
        <v>45.020669162739097</v>
      </c>
      <c r="AG1724" s="91">
        <v>-2.18761318219549E-2</v>
      </c>
      <c r="AH1724" s="92">
        <v>-3.0938431343202</v>
      </c>
      <c r="AI1724" s="91">
        <v>5.41059117549594E-2</v>
      </c>
      <c r="AJ1724" s="92">
        <v>19.893966855394002</v>
      </c>
      <c r="AK1724" s="91">
        <v>0.26856409687025001</v>
      </c>
      <c r="AL1724" s="91">
        <v>7.0661807039869004E-2</v>
      </c>
      <c r="AM1724" s="92">
        <v>37.608095644856803</v>
      </c>
      <c r="AN1724" s="3"/>
      <c r="AO1724" s="94">
        <v>4.08160385031806E-2</v>
      </c>
      <c r="AP1724" s="94">
        <v>-5.63123082620587E-2</v>
      </c>
      <c r="AQ1724" s="94">
        <v>0.140892911951669</v>
      </c>
      <c r="AR1724" s="94">
        <v>-0.101924956436123</v>
      </c>
      <c r="AS1724" s="95">
        <v>9</v>
      </c>
      <c r="AT1724" s="95">
        <v>3</v>
      </c>
      <c r="AU1724" s="95">
        <v>7</v>
      </c>
      <c r="AV1724" s="96">
        <v>5</v>
      </c>
      <c r="AW1724" s="3"/>
      <c r="AX1724" s="97">
        <v>0.17514546596328701</v>
      </c>
      <c r="AY1724" s="98">
        <v>0.99183789970174996</v>
      </c>
      <c r="AZ1724" s="98">
        <v>1.36349385202629</v>
      </c>
      <c r="BA1724" s="98">
        <v>1.42415419068493</v>
      </c>
      <c r="BB1724" s="89">
        <v>1.8025220306062701E-2</v>
      </c>
      <c r="BC1724" s="99">
        <v>-19.596096142398899</v>
      </c>
      <c r="BD1724" s="86">
        <v>43896</v>
      </c>
      <c r="BE1724" s="86">
        <v>43913</v>
      </c>
      <c r="BF1724" s="95"/>
      <c r="BG1724" s="86"/>
      <c r="BH1724" s="3"/>
    </row>
    <row r="1725" spans="1:60" x14ac:dyDescent="0.25">
      <c r="A1725" s="3"/>
      <c r="B1725" s="81" t="s">
        <v>438</v>
      </c>
      <c r="C1725" s="81" t="s">
        <v>6566</v>
      </c>
      <c r="D1725" s="81" t="s">
        <v>947</v>
      </c>
      <c r="E1725" s="82" t="s">
        <v>1161</v>
      </c>
      <c r="F1725" s="82" t="s">
        <v>1116</v>
      </c>
      <c r="G1725" s="83" t="s">
        <v>1121</v>
      </c>
      <c r="H1725" s="84" t="s">
        <v>1143</v>
      </c>
      <c r="I1725" s="85" t="s">
        <v>3651</v>
      </c>
      <c r="J1725" s="85" t="s">
        <v>1096</v>
      </c>
      <c r="K1725" s="3"/>
      <c r="L1725" s="86">
        <v>44028</v>
      </c>
      <c r="M1725" s="87"/>
      <c r="N1725" s="88"/>
      <c r="O1725" s="88">
        <v>838703.34325027501</v>
      </c>
      <c r="P1725" s="89">
        <f t="shared" si="26"/>
        <v>0</v>
      </c>
      <c r="Q1725" s="86">
        <v>43798</v>
      </c>
      <c r="R1725" s="90"/>
      <c r="S1725" s="90">
        <v>29371.381600311299</v>
      </c>
      <c r="T1725" s="3"/>
      <c r="U1725" s="91"/>
      <c r="V1725" s="92"/>
      <c r="W1725" s="91">
        <v>1.7297767844866E-3</v>
      </c>
      <c r="X1725" s="92"/>
      <c r="Y1725" s="91">
        <v>-7.9478183545725195E-2</v>
      </c>
      <c r="Z1725" s="92"/>
      <c r="AA1725" s="91">
        <v>1.08026466368756E-2</v>
      </c>
      <c r="AB1725" s="92"/>
      <c r="AC1725" s="91">
        <v>0.18883455208007899</v>
      </c>
      <c r="AD1725" s="92"/>
      <c r="AE1725" s="91">
        <v>5.2427049127800301E-2</v>
      </c>
      <c r="AF1725" s="93"/>
      <c r="AG1725" s="91">
        <v>-2.0561961510793501E-2</v>
      </c>
      <c r="AH1725" s="92"/>
      <c r="AI1725" s="91">
        <v>-6.0470012823352598E-2</v>
      </c>
      <c r="AJ1725" s="92"/>
      <c r="AK1725" s="91">
        <v>0.210064650880813</v>
      </c>
      <c r="AL1725" s="91">
        <v>3.5828215392030002E-2</v>
      </c>
      <c r="AM1725" s="92"/>
      <c r="AN1725" s="3"/>
      <c r="AO1725" s="94">
        <v>6.5323270173394093E-2</v>
      </c>
      <c r="AP1725" s="94">
        <v>-5.4760463443017202E-2</v>
      </c>
      <c r="AQ1725" s="94">
        <v>9.0906691555574098E-2</v>
      </c>
      <c r="AR1725" s="94">
        <v>-8.0086461011960597E-2</v>
      </c>
      <c r="AS1725" s="95">
        <v>5</v>
      </c>
      <c r="AT1725" s="95">
        <v>7</v>
      </c>
      <c r="AU1725" s="95">
        <v>6</v>
      </c>
      <c r="AV1725" s="96">
        <v>6</v>
      </c>
      <c r="AW1725" s="3"/>
      <c r="AX1725" s="97">
        <v>0.23755155258812</v>
      </c>
      <c r="AY1725" s="98">
        <v>3.4740554484606898E-3</v>
      </c>
      <c r="AZ1725" s="98">
        <v>0.56258799556053396</v>
      </c>
      <c r="BA1725" s="98">
        <v>4.8703480697298599E-3</v>
      </c>
      <c r="BB1725" s="89">
        <v>2.4482533191549E-2</v>
      </c>
      <c r="BC1725" s="99">
        <v>-16.972576766711398</v>
      </c>
      <c r="BD1725" s="86">
        <v>43798</v>
      </c>
      <c r="BE1725" s="86">
        <v>43964</v>
      </c>
      <c r="BF1725" s="95"/>
      <c r="BG1725" s="86"/>
      <c r="BH1725" s="3"/>
    </row>
    <row r="1726" spans="1:60" x14ac:dyDescent="0.25">
      <c r="A1726" s="3"/>
      <c r="B1726" s="81" t="s">
        <v>439</v>
      </c>
      <c r="C1726" s="81" t="s">
        <v>6567</v>
      </c>
      <c r="D1726" s="81" t="s">
        <v>947</v>
      </c>
      <c r="E1726" s="82" t="s">
        <v>1163</v>
      </c>
      <c r="F1726" s="82" t="s">
        <v>1116</v>
      </c>
      <c r="G1726" s="83" t="s">
        <v>1121</v>
      </c>
      <c r="H1726" s="84" t="s">
        <v>1143</v>
      </c>
      <c r="I1726" s="85" t="s">
        <v>3651</v>
      </c>
      <c r="J1726" s="85" t="s">
        <v>1096</v>
      </c>
      <c r="K1726" s="3"/>
      <c r="L1726" s="86">
        <v>44028</v>
      </c>
      <c r="M1726" s="87"/>
      <c r="N1726" s="88"/>
      <c r="O1726" s="88">
        <v>847977.95483493805</v>
      </c>
      <c r="P1726" s="89">
        <f t="shared" si="26"/>
        <v>0</v>
      </c>
      <c r="Q1726" s="86">
        <v>43910</v>
      </c>
      <c r="R1726" s="90"/>
      <c r="S1726" s="90">
        <v>0</v>
      </c>
      <c r="T1726" s="3"/>
      <c r="U1726" s="91"/>
      <c r="V1726" s="92"/>
      <c r="W1726" s="91">
        <v>1.1256578101893001E-2</v>
      </c>
      <c r="X1726" s="92"/>
      <c r="Y1726" s="91">
        <v>1.8762284058539101E-2</v>
      </c>
      <c r="Z1726" s="92"/>
      <c r="AA1726" s="91">
        <v>0.15951904397486899</v>
      </c>
      <c r="AB1726" s="92"/>
      <c r="AC1726" s="91">
        <v>0.19702040708594701</v>
      </c>
      <c r="AD1726" s="92"/>
      <c r="AE1726" s="91">
        <v>8.0565601587295504E-2</v>
      </c>
      <c r="AF1726" s="93"/>
      <c r="AG1726" s="91">
        <v>-3.4898819149020703E-2</v>
      </c>
      <c r="AH1726" s="92"/>
      <c r="AI1726" s="91">
        <v>5.8083317664568299E-2</v>
      </c>
      <c r="AJ1726" s="92"/>
      <c r="AK1726" s="91">
        <v>0.21119409671897299</v>
      </c>
      <c r="AL1726" s="91">
        <v>3.6886764084556503E-2</v>
      </c>
      <c r="AM1726" s="92"/>
      <c r="AN1726" s="3"/>
      <c r="AO1726" s="94">
        <v>3.6556978096996297E-2</v>
      </c>
      <c r="AP1726" s="94">
        <v>-2.3708267337497101E-2</v>
      </c>
      <c r="AQ1726" s="94">
        <v>0.14030619269033201</v>
      </c>
      <c r="AR1726" s="94">
        <v>-0.10097192876404699</v>
      </c>
      <c r="AS1726" s="95">
        <v>8</v>
      </c>
      <c r="AT1726" s="95">
        <v>4</v>
      </c>
      <c r="AU1726" s="95">
        <v>7</v>
      </c>
      <c r="AV1726" s="96">
        <v>5</v>
      </c>
      <c r="AW1726" s="3"/>
      <c r="AX1726" s="97">
        <v>0.13692990640120101</v>
      </c>
      <c r="AY1726" s="98">
        <v>0.91710038284145401</v>
      </c>
      <c r="AZ1726" s="98">
        <v>0.90878847644580696</v>
      </c>
      <c r="BA1726" s="98">
        <v>1.4322794349900501</v>
      </c>
      <c r="BB1726" s="89">
        <v>1.41705448136963E-2</v>
      </c>
      <c r="BC1726" s="99">
        <v>-11.852551767005901</v>
      </c>
      <c r="BD1726" s="86">
        <v>43910</v>
      </c>
      <c r="BE1726" s="86">
        <v>43990</v>
      </c>
      <c r="BF1726" s="95"/>
      <c r="BG1726" s="86"/>
      <c r="BH1726" s="3"/>
    </row>
    <row r="1727" spans="1:60" x14ac:dyDescent="0.25">
      <c r="A1727" s="3"/>
      <c r="B1727" s="81" t="s">
        <v>2541</v>
      </c>
      <c r="C1727" s="81" t="s">
        <v>6568</v>
      </c>
      <c r="D1727" s="81" t="s">
        <v>947</v>
      </c>
      <c r="E1727" s="82" t="s">
        <v>3455</v>
      </c>
      <c r="F1727" s="82" t="s">
        <v>1116</v>
      </c>
      <c r="G1727" s="83" t="s">
        <v>1121</v>
      </c>
      <c r="H1727" s="84" t="s">
        <v>1143</v>
      </c>
      <c r="I1727" s="85" t="s">
        <v>3651</v>
      </c>
      <c r="J1727" s="85" t="s">
        <v>1096</v>
      </c>
      <c r="K1727" s="3"/>
      <c r="L1727" s="86">
        <v>44028</v>
      </c>
      <c r="M1727" s="87"/>
      <c r="N1727" s="88"/>
      <c r="O1727" s="88">
        <v>823960.57607459999</v>
      </c>
      <c r="P1727" s="89">
        <f t="shared" si="26"/>
        <v>0</v>
      </c>
      <c r="Q1727" s="86">
        <v>43798</v>
      </c>
      <c r="R1727" s="90"/>
      <c r="S1727" s="90">
        <v>1599868.71875</v>
      </c>
      <c r="T1727" s="3"/>
      <c r="U1727" s="91"/>
      <c r="V1727" s="92"/>
      <c r="W1727" s="91">
        <v>3.1348111824627302E-3</v>
      </c>
      <c r="X1727" s="92"/>
      <c r="Y1727" s="91">
        <v>-7.1390532855730299E-2</v>
      </c>
      <c r="Z1727" s="92"/>
      <c r="AA1727" s="91">
        <v>2.8811998639866901E-2</v>
      </c>
      <c r="AB1727" s="92"/>
      <c r="AC1727" s="91">
        <v>0.23758909367839801</v>
      </c>
      <c r="AD1727" s="92"/>
      <c r="AE1727" s="91"/>
      <c r="AF1727" s="93"/>
      <c r="AG1727" s="91">
        <v>-1.9805237362561501E-2</v>
      </c>
      <c r="AH1727" s="92"/>
      <c r="AI1727" s="91">
        <v>-5.1436550647849799E-2</v>
      </c>
      <c r="AJ1727" s="92"/>
      <c r="AK1727" s="91">
        <v>0.22138007589994199</v>
      </c>
      <c r="AL1727" s="91">
        <v>8.4112555385218002E-2</v>
      </c>
      <c r="AM1727" s="92"/>
      <c r="AN1727" s="3"/>
      <c r="AO1727" s="94">
        <v>6.5374468405934694E-2</v>
      </c>
      <c r="AP1727" s="94">
        <v>-5.4714893201889901E-2</v>
      </c>
      <c r="AQ1727" s="94">
        <v>9.2493153077230106E-2</v>
      </c>
      <c r="AR1727" s="94">
        <v>-7.8709348775228102E-2</v>
      </c>
      <c r="AS1727" s="95">
        <v>5</v>
      </c>
      <c r="AT1727" s="95">
        <v>7</v>
      </c>
      <c r="AU1727" s="95">
        <v>6</v>
      </c>
      <c r="AV1727" s="96">
        <v>6</v>
      </c>
      <c r="AW1727" s="3"/>
      <c r="AX1727" s="97">
        <v>0.238244991762913</v>
      </c>
      <c r="AY1727" s="98">
        <v>7.3935579301746698E-2</v>
      </c>
      <c r="AZ1727" s="98">
        <v>0.573543345698454</v>
      </c>
      <c r="BA1727" s="98">
        <v>0.10394747194197899</v>
      </c>
      <c r="BB1727" s="89">
        <v>2.4555654745418001E-2</v>
      </c>
      <c r="BC1727" s="99">
        <v>-16.303596107783999</v>
      </c>
      <c r="BD1727" s="86">
        <v>43798</v>
      </c>
      <c r="BE1727" s="86">
        <v>43964</v>
      </c>
      <c r="BF1727" s="95"/>
      <c r="BG1727" s="86"/>
      <c r="BH1727" s="3"/>
    </row>
    <row r="1728" spans="1:60" x14ac:dyDescent="0.25">
      <c r="A1728" s="3"/>
      <c r="B1728" s="81" t="s">
        <v>2542</v>
      </c>
      <c r="C1728" s="81" t="s">
        <v>6569</v>
      </c>
      <c r="D1728" s="81" t="s">
        <v>948</v>
      </c>
      <c r="E1728" s="82" t="s">
        <v>1162</v>
      </c>
      <c r="F1728" s="82" t="s">
        <v>1097</v>
      </c>
      <c r="G1728" s="83" t="s">
        <v>1121</v>
      </c>
      <c r="H1728" s="84" t="s">
        <v>1139</v>
      </c>
      <c r="I1728" s="85" t="s">
        <v>3480</v>
      </c>
      <c r="J1728" s="85" t="s">
        <v>6570</v>
      </c>
      <c r="K1728" s="3"/>
      <c r="L1728" s="86">
        <v>44029</v>
      </c>
      <c r="M1728" s="87">
        <v>1874.27380000055</v>
      </c>
      <c r="N1728" s="88">
        <v>1874.27380000055</v>
      </c>
      <c r="O1728" s="88">
        <v>2670.3220999985901</v>
      </c>
      <c r="P1728" s="89">
        <f t="shared" si="26"/>
        <v>0.70189053223262454</v>
      </c>
      <c r="Q1728" s="86">
        <v>43853</v>
      </c>
      <c r="R1728" s="90">
        <v>1112845.575</v>
      </c>
      <c r="S1728" s="90">
        <v>1420942.0123437501</v>
      </c>
      <c r="T1728" s="3"/>
      <c r="U1728" s="91">
        <v>-4.46019521405105E-5</v>
      </c>
      <c r="V1728" s="92">
        <v>1.1683144149174001</v>
      </c>
      <c r="W1728" s="91">
        <v>5.8269335277145702E-3</v>
      </c>
      <c r="X1728" s="92">
        <v>0.59120296864421096</v>
      </c>
      <c r="Y1728" s="91">
        <v>-0.29070921668608202</v>
      </c>
      <c r="Z1728" s="92">
        <v>-10.9207657597726</v>
      </c>
      <c r="AA1728" s="91">
        <v>-0.14011657471753999</v>
      </c>
      <c r="AB1728" s="92">
        <v>6.8863708890421496</v>
      </c>
      <c r="AC1728" s="91">
        <v>6.9542276527499794E-2</v>
      </c>
      <c r="AD1728" s="92">
        <v>32.302423605171498</v>
      </c>
      <c r="AE1728" s="91">
        <v>7.5711755725933499E-2</v>
      </c>
      <c r="AF1728" s="93">
        <v>28.410585267294699</v>
      </c>
      <c r="AG1728" s="91">
        <v>1.7165111492431599E-2</v>
      </c>
      <c r="AH1728" s="92">
        <v>0.81028119711845603</v>
      </c>
      <c r="AI1728" s="91">
        <v>-0.258073731710319</v>
      </c>
      <c r="AJ1728" s="92">
        <v>-11.323997491126599</v>
      </c>
      <c r="AK1728" s="91">
        <v>8.6409575702418806E-2</v>
      </c>
      <c r="AL1728" s="91">
        <v>9.3214213793544297E-3</v>
      </c>
      <c r="AM1728" s="92">
        <v>12.143415417725899</v>
      </c>
      <c r="AN1728" s="3"/>
      <c r="AO1728" s="94">
        <v>0.10652508163737399</v>
      </c>
      <c r="AP1728" s="94">
        <v>-0.14316299114216199</v>
      </c>
      <c r="AQ1728" s="94">
        <v>8.5017859435611201E-2</v>
      </c>
      <c r="AR1728" s="94">
        <v>-0.365430099130026</v>
      </c>
      <c r="AS1728" s="95">
        <v>9</v>
      </c>
      <c r="AT1728" s="95">
        <v>3</v>
      </c>
      <c r="AU1728" s="95">
        <v>7</v>
      </c>
      <c r="AV1728" s="96">
        <v>5</v>
      </c>
      <c r="AW1728" s="3"/>
      <c r="AX1728" s="97">
        <v>0.44293826305598499</v>
      </c>
      <c r="AY1728" s="98">
        <v>-0.17787399064218301</v>
      </c>
      <c r="AZ1728" s="98">
        <v>0.36504948647098001</v>
      </c>
      <c r="BA1728" s="98">
        <v>-0.234705706241812</v>
      </c>
      <c r="BB1728" s="89">
        <v>4.4774319016942198E-2</v>
      </c>
      <c r="BC1728" s="99">
        <v>-50.409446860372597</v>
      </c>
      <c r="BD1728" s="86">
        <v>43853</v>
      </c>
      <c r="BE1728" s="86">
        <v>43913</v>
      </c>
      <c r="BF1728" s="95"/>
      <c r="BG1728" s="86"/>
      <c r="BH1728" s="3"/>
    </row>
    <row r="1729" spans="1:60" x14ac:dyDescent="0.25">
      <c r="A1729" s="3"/>
      <c r="B1729" s="81" t="s">
        <v>440</v>
      </c>
      <c r="C1729" s="81" t="s">
        <v>6571</v>
      </c>
      <c r="D1729" s="81" t="s">
        <v>948</v>
      </c>
      <c r="E1729" s="82" t="s">
        <v>1185</v>
      </c>
      <c r="F1729" s="82" t="s">
        <v>1097</v>
      </c>
      <c r="G1729" s="83" t="s">
        <v>1121</v>
      </c>
      <c r="H1729" s="84" t="s">
        <v>1139</v>
      </c>
      <c r="I1729" s="85" t="s">
        <v>3480</v>
      </c>
      <c r="J1729" s="85" t="s">
        <v>6572</v>
      </c>
      <c r="K1729" s="3"/>
      <c r="L1729" s="86">
        <v>44029</v>
      </c>
      <c r="M1729" s="87">
        <v>1036.2265000007999</v>
      </c>
      <c r="N1729" s="88">
        <v>1036.2265000007999</v>
      </c>
      <c r="O1729" s="88">
        <v>1465.69739999995</v>
      </c>
      <c r="P1729" s="89">
        <f t="shared" si="26"/>
        <v>0.70698528905136571</v>
      </c>
      <c r="Q1729" s="86">
        <v>43853</v>
      </c>
      <c r="R1729" s="90">
        <v>29583714.322999999</v>
      </c>
      <c r="S1729" s="90">
        <v>35256978.738750003</v>
      </c>
      <c r="T1729" s="3"/>
      <c r="U1729" s="91">
        <v>-3.4741315175779202E-6</v>
      </c>
      <c r="V1729" s="92">
        <v>1.1724271969797</v>
      </c>
      <c r="W1729" s="91">
        <v>7.0677593885193303E-3</v>
      </c>
      <c r="X1729" s="92">
        <v>0.71528555472468702</v>
      </c>
      <c r="Y1729" s="91">
        <v>-0.28538454286725001</v>
      </c>
      <c r="Z1729" s="92">
        <v>-10.3882983778894</v>
      </c>
      <c r="AA1729" s="91">
        <v>-0.12708520801883399</v>
      </c>
      <c r="AB1729" s="92">
        <v>8.1895075589127408</v>
      </c>
      <c r="AC1729" s="91">
        <v>0.102160027374339</v>
      </c>
      <c r="AD1729" s="92">
        <v>35.564198689826299</v>
      </c>
      <c r="AE1729" s="91"/>
      <c r="AF1729" s="93"/>
      <c r="AG1729" s="91">
        <v>1.7876027404781801E-2</v>
      </c>
      <c r="AH1729" s="92">
        <v>0.88137278835347399</v>
      </c>
      <c r="AI1729" s="91">
        <v>-0.25198150892363602</v>
      </c>
      <c r="AJ1729" s="92">
        <v>-10.714775212458299</v>
      </c>
      <c r="AK1729" s="91">
        <v>3.6226500000339001E-2</v>
      </c>
      <c r="AL1729" s="91">
        <v>1.23772181959794E-2</v>
      </c>
      <c r="AM1729" s="92">
        <v>29.245026011718402</v>
      </c>
      <c r="AN1729" s="3"/>
      <c r="AO1729" s="94">
        <v>0.106570561694825</v>
      </c>
      <c r="AP1729" s="94">
        <v>-0.14305732572844099</v>
      </c>
      <c r="AQ1729" s="94">
        <v>8.6356318843172603E-2</v>
      </c>
      <c r="AR1729" s="94">
        <v>-0.36462107152678103</v>
      </c>
      <c r="AS1729" s="95">
        <v>9</v>
      </c>
      <c r="AT1729" s="95">
        <v>3</v>
      </c>
      <c r="AU1729" s="95">
        <v>9</v>
      </c>
      <c r="AV1729" s="96">
        <v>3</v>
      </c>
      <c r="AW1729" s="3"/>
      <c r="AX1729" s="97">
        <v>0.44290094274096198</v>
      </c>
      <c r="AY1729" s="98">
        <v>-0.14771325489186901</v>
      </c>
      <c r="AZ1729" s="98">
        <v>0.41075527679368001</v>
      </c>
      <c r="BA1729" s="98">
        <v>-0.195122824879263</v>
      </c>
      <c r="BB1729" s="89">
        <v>4.4773517059293201E-2</v>
      </c>
      <c r="BC1729" s="99">
        <v>-50.287016951770099</v>
      </c>
      <c r="BD1729" s="86">
        <v>43853</v>
      </c>
      <c r="BE1729" s="86">
        <v>43913</v>
      </c>
      <c r="BF1729" s="95"/>
      <c r="BG1729" s="86"/>
      <c r="BH1729" s="3"/>
    </row>
    <row r="1730" spans="1:60" x14ac:dyDescent="0.25">
      <c r="A1730" s="3"/>
      <c r="B1730" s="81" t="s">
        <v>441</v>
      </c>
      <c r="C1730" s="81" t="s">
        <v>6573</v>
      </c>
      <c r="D1730" s="81" t="s">
        <v>948</v>
      </c>
      <c r="E1730" s="82" t="s">
        <v>1209</v>
      </c>
      <c r="F1730" s="82" t="s">
        <v>1097</v>
      </c>
      <c r="G1730" s="83" t="s">
        <v>1121</v>
      </c>
      <c r="H1730" s="84" t="s">
        <v>1139</v>
      </c>
      <c r="I1730" s="85" t="s">
        <v>3480</v>
      </c>
      <c r="J1730" s="85" t="s">
        <v>6574</v>
      </c>
      <c r="K1730" s="3"/>
      <c r="L1730" s="86">
        <v>44029</v>
      </c>
      <c r="M1730" s="87">
        <v>2140.2210999988001</v>
      </c>
      <c r="N1730" s="88">
        <v>2140.2210999988001</v>
      </c>
      <c r="O1730" s="88">
        <v>3036.0181999988899</v>
      </c>
      <c r="P1730" s="89">
        <f t="shared" si="26"/>
        <v>0.70494343545094118</v>
      </c>
      <c r="Q1730" s="86">
        <v>43853</v>
      </c>
      <c r="R1730" s="90">
        <v>269283.67</v>
      </c>
      <c r="S1730" s="90">
        <v>284854.169206055</v>
      </c>
      <c r="T1730" s="3"/>
      <c r="U1730" s="91">
        <v>-1.9950811292801501E-5</v>
      </c>
      <c r="V1730" s="92">
        <v>1.1707795290021701</v>
      </c>
      <c r="W1730" s="91">
        <v>6.5713382173271401E-3</v>
      </c>
      <c r="X1730" s="92">
        <v>0.66564343760546796</v>
      </c>
      <c r="Y1730" s="91">
        <v>-0.287518669909332</v>
      </c>
      <c r="Z1730" s="92">
        <v>-10.6017110820976</v>
      </c>
      <c r="AA1730" s="91">
        <v>-0.13232099979359199</v>
      </c>
      <c r="AB1730" s="92">
        <v>7.6659283814369701</v>
      </c>
      <c r="AC1730" s="91">
        <v>8.8995584730582805E-2</v>
      </c>
      <c r="AD1730" s="92">
        <v>34.247754425450701</v>
      </c>
      <c r="AE1730" s="91"/>
      <c r="AF1730" s="93"/>
      <c r="AG1730" s="91">
        <v>1.7591628462469099E-2</v>
      </c>
      <c r="AH1730" s="92">
        <v>0.85293289412220497</v>
      </c>
      <c r="AI1730" s="91">
        <v>-0.25442386661772598</v>
      </c>
      <c r="AJ1730" s="92">
        <v>-10.9590109818673</v>
      </c>
      <c r="AK1730" s="91">
        <v>7.0110549999299096E-2</v>
      </c>
      <c r="AL1730" s="91">
        <v>2.44818666924402E-2</v>
      </c>
      <c r="AM1730" s="92">
        <v>34.531168098677902</v>
      </c>
      <c r="AN1730" s="3"/>
      <c r="AO1730" s="94">
        <v>0.10655240814783599</v>
      </c>
      <c r="AP1730" s="94">
        <v>-0.143099613175727</v>
      </c>
      <c r="AQ1730" s="94">
        <v>8.5820872405747706E-2</v>
      </c>
      <c r="AR1730" s="94">
        <v>-0.36494470730773199</v>
      </c>
      <c r="AS1730" s="95">
        <v>9</v>
      </c>
      <c r="AT1730" s="95">
        <v>3</v>
      </c>
      <c r="AU1730" s="95">
        <v>9</v>
      </c>
      <c r="AV1730" s="96">
        <v>3</v>
      </c>
      <c r="AW1730" s="3"/>
      <c r="AX1730" s="97">
        <v>0.44291584323160299</v>
      </c>
      <c r="AY1730" s="98">
        <v>-0.159829836099561</v>
      </c>
      <c r="AZ1730" s="98">
        <v>0.39239454859807699</v>
      </c>
      <c r="BA1730" s="98">
        <v>-0.21103551000283</v>
      </c>
      <c r="BB1730" s="89">
        <v>4.4773835108498999E-2</v>
      </c>
      <c r="BC1730" s="99">
        <v>-50.336025653581601</v>
      </c>
      <c r="BD1730" s="86">
        <v>43853</v>
      </c>
      <c r="BE1730" s="86">
        <v>43913</v>
      </c>
      <c r="BF1730" s="95"/>
      <c r="BG1730" s="86"/>
      <c r="BH1730" s="3"/>
    </row>
    <row r="1731" spans="1:60" x14ac:dyDescent="0.25">
      <c r="A1731" s="3"/>
      <c r="B1731" s="81" t="s">
        <v>2543</v>
      </c>
      <c r="C1731" s="81" t="s">
        <v>6575</v>
      </c>
      <c r="D1731" s="81" t="s">
        <v>948</v>
      </c>
      <c r="E1731" s="82" t="s">
        <v>1273</v>
      </c>
      <c r="F1731" s="82" t="s">
        <v>1097</v>
      </c>
      <c r="G1731" s="83" t="s">
        <v>1121</v>
      </c>
      <c r="H1731" s="84" t="s">
        <v>1139</v>
      </c>
      <c r="I1731" s="85" t="s">
        <v>3480</v>
      </c>
      <c r="J1731" s="85" t="s">
        <v>1096</v>
      </c>
      <c r="K1731" s="3"/>
      <c r="L1731" s="86">
        <v>44029</v>
      </c>
      <c r="M1731" s="87">
        <v>638.50210000015795</v>
      </c>
      <c r="N1731" s="88">
        <v>638.50210000015795</v>
      </c>
      <c r="O1731" s="88"/>
      <c r="P1731" s="89" t="str">
        <f t="shared" si="26"/>
        <v/>
      </c>
      <c r="Q1731" s="86"/>
      <c r="R1731" s="90">
        <v>5854333.5590000004</v>
      </c>
      <c r="S1731" s="90"/>
      <c r="T1731" s="3"/>
      <c r="U1731" s="91">
        <v>-1.3232347828307E-4</v>
      </c>
      <c r="V1731" s="92">
        <v>1.1595422623031499</v>
      </c>
      <c r="W1731" s="91">
        <v>3.1850431187194798E-3</v>
      </c>
      <c r="X1731" s="92">
        <v>0.327013927744702</v>
      </c>
      <c r="Y1731" s="91"/>
      <c r="Z1731" s="92"/>
      <c r="AA1731" s="91"/>
      <c r="AB1731" s="92"/>
      <c r="AC1731" s="91"/>
      <c r="AD1731" s="92"/>
      <c r="AE1731" s="91"/>
      <c r="AF1731" s="93"/>
      <c r="AG1731" s="91">
        <v>1.5650672037736499E-2</v>
      </c>
      <c r="AH1731" s="92">
        <v>0.65883725164894702</v>
      </c>
      <c r="AI1731" s="91"/>
      <c r="AJ1731" s="92"/>
      <c r="AK1731" s="91">
        <v>-0.29675273753411602</v>
      </c>
      <c r="AL1731" s="91">
        <v>-0.55032996104739096</v>
      </c>
      <c r="AM1731" s="92">
        <v>-15.414331408013799</v>
      </c>
      <c r="AN1731" s="3"/>
      <c r="AO1731" s="94">
        <v>0.106428094188304</v>
      </c>
      <c r="AP1731" s="94">
        <v>-0.14338827147192201</v>
      </c>
      <c r="AQ1731" s="94">
        <v>8.2167443351936501E-2</v>
      </c>
      <c r="AR1731" s="94">
        <v>-0.367152618979453</v>
      </c>
      <c r="AS1731" s="95"/>
      <c r="AT1731" s="95"/>
      <c r="AU1731" s="95"/>
      <c r="AV1731" s="96"/>
      <c r="AW1731" s="3"/>
      <c r="AX1731" s="97"/>
      <c r="AY1731" s="98"/>
      <c r="AZ1731" s="98"/>
      <c r="BA1731" s="98"/>
      <c r="BB1731" s="89"/>
      <c r="BC1731" s="99">
        <v>-50.160373676335404</v>
      </c>
      <c r="BD1731" s="86">
        <v>43880</v>
      </c>
      <c r="BE1731" s="86">
        <v>43913</v>
      </c>
      <c r="BF1731" s="95"/>
      <c r="BG1731" s="86"/>
      <c r="BH1731" s="3"/>
    </row>
    <row r="1732" spans="1:60" x14ac:dyDescent="0.25">
      <c r="A1732" s="3"/>
      <c r="B1732" s="81" t="s">
        <v>2544</v>
      </c>
      <c r="C1732" s="81" t="s">
        <v>6576</v>
      </c>
      <c r="D1732" s="81" t="s">
        <v>948</v>
      </c>
      <c r="E1732" s="82" t="s">
        <v>1207</v>
      </c>
      <c r="F1732" s="82" t="s">
        <v>1097</v>
      </c>
      <c r="G1732" s="83" t="s">
        <v>1121</v>
      </c>
      <c r="H1732" s="84" t="s">
        <v>1139</v>
      </c>
      <c r="I1732" s="85" t="s">
        <v>3480</v>
      </c>
      <c r="J1732" s="85" t="s">
        <v>6577</v>
      </c>
      <c r="K1732" s="3"/>
      <c r="L1732" s="86">
        <v>44029</v>
      </c>
      <c r="M1732" s="87">
        <v>2841.6458999998899</v>
      </c>
      <c r="N1732" s="88">
        <v>2841.6458999998899</v>
      </c>
      <c r="O1732" s="88">
        <v>4077.4593000002201</v>
      </c>
      <c r="P1732" s="89">
        <f t="shared" si="26"/>
        <v>0.69691582206589686</v>
      </c>
      <c r="Q1732" s="86">
        <v>43853</v>
      </c>
      <c r="R1732" s="90">
        <v>822620.11699999997</v>
      </c>
      <c r="S1732" s="90">
        <v>829118.13811035198</v>
      </c>
      <c r="T1732" s="3"/>
      <c r="U1732" s="91">
        <v>-8.5013921307108804E-5</v>
      </c>
      <c r="V1732" s="92">
        <v>1.16427321800074</v>
      </c>
      <c r="W1732" s="91">
        <v>4.60823351022555E-3</v>
      </c>
      <c r="X1732" s="92">
        <v>0.46933296689530801</v>
      </c>
      <c r="Y1732" s="91">
        <v>-0.29590710742457299</v>
      </c>
      <c r="Z1732" s="92">
        <v>-11.4405548336217</v>
      </c>
      <c r="AA1732" s="91">
        <v>-0.15274184482492301</v>
      </c>
      <c r="AB1732" s="92">
        <v>5.62384387830389</v>
      </c>
      <c r="AC1732" s="91">
        <v>3.8407673449910397E-2</v>
      </c>
      <c r="AD1732" s="92">
        <v>29.188963297376201</v>
      </c>
      <c r="AE1732" s="91">
        <v>2.9105290046572901E-2</v>
      </c>
      <c r="AF1732" s="93">
        <v>23.749938699358601</v>
      </c>
      <c r="AG1732" s="91">
        <v>1.6466592982396801E-2</v>
      </c>
      <c r="AH1732" s="92">
        <v>0.74042934611497901</v>
      </c>
      <c r="AI1732" s="91">
        <v>-0.26401652144355497</v>
      </c>
      <c r="AJ1732" s="92">
        <v>-11.9182764644502</v>
      </c>
      <c r="AK1732" s="91">
        <v>-5.2784700000338497E-2</v>
      </c>
      <c r="AL1732" s="91">
        <v>-6.0848834054922901E-3</v>
      </c>
      <c r="AM1732" s="92">
        <v>-1.76053129280626</v>
      </c>
      <c r="AN1732" s="3"/>
      <c r="AO1732" s="94">
        <v>0.10648036873142699</v>
      </c>
      <c r="AP1732" s="94">
        <v>-0.143266837529227</v>
      </c>
      <c r="AQ1732" s="94">
        <v>8.3703116983087994E-2</v>
      </c>
      <c r="AR1732" s="94">
        <v>-0.366224489509477</v>
      </c>
      <c r="AS1732" s="95">
        <v>9</v>
      </c>
      <c r="AT1732" s="95">
        <v>3</v>
      </c>
      <c r="AU1732" s="95">
        <v>7</v>
      </c>
      <c r="AV1732" s="96">
        <v>5</v>
      </c>
      <c r="AW1732" s="3"/>
      <c r="AX1732" s="97">
        <v>0.44297554582881299</v>
      </c>
      <c r="AY1732" s="98">
        <v>-0.20710689655084</v>
      </c>
      <c r="AZ1732" s="98">
        <v>0.32074255924453599</v>
      </c>
      <c r="BA1732" s="98">
        <v>-0.272983425061739</v>
      </c>
      <c r="BB1732" s="89">
        <v>4.4775168882479198E-2</v>
      </c>
      <c r="BC1732" s="99">
        <v>-50.529554028937099</v>
      </c>
      <c r="BD1732" s="86">
        <v>43853</v>
      </c>
      <c r="BE1732" s="86">
        <v>43913</v>
      </c>
      <c r="BF1732" s="95"/>
      <c r="BG1732" s="86"/>
      <c r="BH1732" s="3"/>
    </row>
    <row r="1733" spans="1:60" x14ac:dyDescent="0.25">
      <c r="A1733" s="3"/>
      <c r="B1733" s="81" t="s">
        <v>2545</v>
      </c>
      <c r="C1733" s="81" t="s">
        <v>6578</v>
      </c>
      <c r="D1733" s="81" t="s">
        <v>949</v>
      </c>
      <c r="E1733" s="82" t="s">
        <v>1170</v>
      </c>
      <c r="F1733" s="82" t="s">
        <v>1104</v>
      </c>
      <c r="G1733" s="83" t="s">
        <v>1120</v>
      </c>
      <c r="H1733" s="84" t="s">
        <v>1146</v>
      </c>
      <c r="I1733" s="85" t="s">
        <v>3480</v>
      </c>
      <c r="J1733" s="85" t="s">
        <v>6579</v>
      </c>
      <c r="K1733" s="3"/>
      <c r="L1733" s="86">
        <v>44029</v>
      </c>
      <c r="M1733" s="87">
        <v>1662.04920000024</v>
      </c>
      <c r="N1733" s="88">
        <v>1662.04920000024</v>
      </c>
      <c r="O1733" s="88">
        <v>1826.40630000085</v>
      </c>
      <c r="P1733" s="89">
        <f t="shared" si="26"/>
        <v>0.91001065863574082</v>
      </c>
      <c r="Q1733" s="86">
        <v>43836</v>
      </c>
      <c r="R1733" s="90">
        <v>1024785.094</v>
      </c>
      <c r="S1733" s="90">
        <v>544402.25581250002</v>
      </c>
      <c r="T1733" s="3"/>
      <c r="U1733" s="91">
        <v>-3.3429598033762899E-3</v>
      </c>
      <c r="V1733" s="92">
        <v>0.83847862979382604</v>
      </c>
      <c r="W1733" s="91">
        <v>1.55852897751174E-2</v>
      </c>
      <c r="X1733" s="92">
        <v>1.5670385933844999</v>
      </c>
      <c r="Y1733" s="91">
        <v>-7.7817268076614696E-2</v>
      </c>
      <c r="Z1733" s="92">
        <v>10.368429101174099</v>
      </c>
      <c r="AA1733" s="91">
        <v>-1.7610785486795101E-2</v>
      </c>
      <c r="AB1733" s="92">
        <v>19.136949812120299</v>
      </c>
      <c r="AC1733" s="91">
        <v>-7.2031816641392701E-2</v>
      </c>
      <c r="AD1733" s="92">
        <v>18.145014288253201</v>
      </c>
      <c r="AE1733" s="91">
        <v>1.4618746010455701E-2</v>
      </c>
      <c r="AF1733" s="93">
        <v>22.301284295739599</v>
      </c>
      <c r="AG1733" s="91">
        <v>3.37793906510342E-3</v>
      </c>
      <c r="AH1733" s="92">
        <v>-0.56843604561436201</v>
      </c>
      <c r="AI1733" s="91">
        <v>-6.73980249284796E-2</v>
      </c>
      <c r="AJ1733" s="92">
        <v>7.7435731870573399</v>
      </c>
      <c r="AK1733" s="91">
        <v>0.16938661788473799</v>
      </c>
      <c r="AL1733" s="91">
        <v>2.0783077523447002E-2</v>
      </c>
      <c r="AM1733" s="92">
        <v>27.7694090994482</v>
      </c>
      <c r="AN1733" s="3"/>
      <c r="AO1733" s="94">
        <v>1.6014814362279101E-2</v>
      </c>
      <c r="AP1733" s="94">
        <v>-1.4801751581217101E-2</v>
      </c>
      <c r="AQ1733" s="94">
        <v>2.75853139119135E-2</v>
      </c>
      <c r="AR1733" s="94">
        <v>-5.2726501435245203E-2</v>
      </c>
      <c r="AS1733" s="95">
        <v>6</v>
      </c>
      <c r="AT1733" s="95">
        <v>6</v>
      </c>
      <c r="AU1733" s="95">
        <v>7</v>
      </c>
      <c r="AV1733" s="96">
        <v>5</v>
      </c>
      <c r="AW1733" s="3"/>
      <c r="AX1733" s="97">
        <v>7.2290248597710202E-2</v>
      </c>
      <c r="AY1733" s="98">
        <v>-0.49881225390754502</v>
      </c>
      <c r="AZ1733" s="98">
        <v>0.50597977851339204</v>
      </c>
      <c r="BA1733" s="98">
        <v>-0.71797739257181104</v>
      </c>
      <c r="BB1733" s="89">
        <v>7.4704782837216E-3</v>
      </c>
      <c r="BC1733" s="99">
        <v>-12.6040793880238</v>
      </c>
      <c r="BD1733" s="86">
        <v>43836</v>
      </c>
      <c r="BE1733" s="86">
        <v>43956</v>
      </c>
      <c r="BF1733" s="95"/>
      <c r="BG1733" s="86"/>
      <c r="BH1733" s="3"/>
    </row>
    <row r="1734" spans="1:60" x14ac:dyDescent="0.25">
      <c r="A1734" s="3"/>
      <c r="B1734" s="81" t="s">
        <v>2546</v>
      </c>
      <c r="C1734" s="81" t="s">
        <v>6580</v>
      </c>
      <c r="D1734" s="81" t="s">
        <v>949</v>
      </c>
      <c r="E1734" s="82" t="s">
        <v>1251</v>
      </c>
      <c r="F1734" s="82" t="s">
        <v>1104</v>
      </c>
      <c r="G1734" s="83" t="s">
        <v>1120</v>
      </c>
      <c r="H1734" s="84" t="s">
        <v>1146</v>
      </c>
      <c r="I1734" s="85" t="s">
        <v>3480</v>
      </c>
      <c r="J1734" s="85" t="s">
        <v>6581</v>
      </c>
      <c r="K1734" s="3"/>
      <c r="L1734" s="86">
        <v>44029</v>
      </c>
      <c r="M1734" s="87">
        <v>1058.0557000003801</v>
      </c>
      <c r="N1734" s="88">
        <v>1058.0557000003801</v>
      </c>
      <c r="O1734" s="88">
        <v>1181.1637999992799</v>
      </c>
      <c r="P1734" s="89">
        <f t="shared" si="26"/>
        <v>0.89577389689814835</v>
      </c>
      <c r="Q1734" s="86">
        <v>43836</v>
      </c>
      <c r="R1734" s="90">
        <v>5355965.3480000002</v>
      </c>
      <c r="S1734" s="90">
        <v>3696344.38146094</v>
      </c>
      <c r="T1734" s="3"/>
      <c r="U1734" s="91">
        <v>-3.4243475465700599E-3</v>
      </c>
      <c r="V1734" s="92">
        <v>0.830339855474449</v>
      </c>
      <c r="W1734" s="91">
        <v>1.3099122510538999E-2</v>
      </c>
      <c r="X1734" s="92">
        <v>1.3184218669266601</v>
      </c>
      <c r="Y1734" s="91">
        <v>-9.1428248550073504E-2</v>
      </c>
      <c r="Z1734" s="92">
        <v>9.0073310538282403</v>
      </c>
      <c r="AA1734" s="91">
        <v>-4.6587087610532797E-2</v>
      </c>
      <c r="AB1734" s="92">
        <v>16.239319599757401</v>
      </c>
      <c r="AC1734" s="91">
        <v>-0.12581785019035999</v>
      </c>
      <c r="AD1734" s="92">
        <v>12.766410933356401</v>
      </c>
      <c r="AE1734" s="91">
        <v>-7.1512257542053703E-2</v>
      </c>
      <c r="AF1734" s="93">
        <v>13.6881839404814</v>
      </c>
      <c r="AG1734" s="91">
        <v>1.98530379020667E-3</v>
      </c>
      <c r="AH1734" s="92">
        <v>-0.70769957310403697</v>
      </c>
      <c r="AI1734" s="91">
        <v>-8.2438237381284099E-2</v>
      </c>
      <c r="AJ1734" s="92">
        <v>6.2395519417768801</v>
      </c>
      <c r="AK1734" s="91">
        <v>-4.1633575478044797E-2</v>
      </c>
      <c r="AL1734" s="91">
        <v>-5.5745562040101504E-3</v>
      </c>
      <c r="AM1734" s="92">
        <v>6.66738976315537</v>
      </c>
      <c r="AN1734" s="3"/>
      <c r="AO1734" s="94">
        <v>1.5765076410389201E-2</v>
      </c>
      <c r="AP1734" s="94">
        <v>-1.48821919656257E-2</v>
      </c>
      <c r="AQ1734" s="94">
        <v>2.4985772030049699E-2</v>
      </c>
      <c r="AR1734" s="94">
        <v>-5.5122435958765002E-2</v>
      </c>
      <c r="AS1734" s="95">
        <v>6</v>
      </c>
      <c r="AT1734" s="95">
        <v>6</v>
      </c>
      <c r="AU1734" s="95">
        <v>7</v>
      </c>
      <c r="AV1734" s="96">
        <v>5</v>
      </c>
      <c r="AW1734" s="3"/>
      <c r="AX1734" s="97">
        <v>7.2317939414933793E-2</v>
      </c>
      <c r="AY1734" s="98">
        <v>-0.86791967227782196</v>
      </c>
      <c r="AZ1734" s="98">
        <v>0.408446138871568</v>
      </c>
      <c r="BA1734" s="98">
        <v>-1.2263014818308899</v>
      </c>
      <c r="BB1734" s="89">
        <v>7.47241530314568E-3</v>
      </c>
      <c r="BC1734" s="99">
        <v>-13.456711084363601</v>
      </c>
      <c r="BD1734" s="86">
        <v>43836</v>
      </c>
      <c r="BE1734" s="86">
        <v>43956</v>
      </c>
      <c r="BF1734" s="95"/>
      <c r="BG1734" s="86"/>
      <c r="BH1734" s="3"/>
    </row>
    <row r="1735" spans="1:60" x14ac:dyDescent="0.25">
      <c r="A1735" s="3"/>
      <c r="B1735" s="81" t="s">
        <v>2547</v>
      </c>
      <c r="C1735" s="81" t="s">
        <v>6582</v>
      </c>
      <c r="D1735" s="81" t="s">
        <v>949</v>
      </c>
      <c r="E1735" s="82" t="s">
        <v>1252</v>
      </c>
      <c r="F1735" s="82" t="s">
        <v>1104</v>
      </c>
      <c r="G1735" s="83" t="s">
        <v>1120</v>
      </c>
      <c r="H1735" s="84" t="s">
        <v>1146</v>
      </c>
      <c r="I1735" s="85" t="s">
        <v>3480</v>
      </c>
      <c r="J1735" s="85" t="s">
        <v>6583</v>
      </c>
      <c r="K1735" s="3"/>
      <c r="L1735" s="86">
        <v>44029</v>
      </c>
      <c r="M1735" s="87">
        <v>1138.83990000002</v>
      </c>
      <c r="N1735" s="88">
        <v>1138.83990000002</v>
      </c>
      <c r="O1735" s="88">
        <v>1261.39690000005</v>
      </c>
      <c r="P1735" s="89">
        <f t="shared" ref="P1735:P1798" si="27">IFERROR(N1735/O1735,"")</f>
        <v>0.90284025590991612</v>
      </c>
      <c r="Q1735" s="86">
        <v>43836</v>
      </c>
      <c r="R1735" s="90">
        <v>574267.43099999998</v>
      </c>
      <c r="S1735" s="90">
        <v>785508.72331640602</v>
      </c>
      <c r="T1735" s="3"/>
      <c r="U1735" s="91">
        <v>-3.3838082317743101E-3</v>
      </c>
      <c r="V1735" s="92">
        <v>0.834393786954024</v>
      </c>
      <c r="W1735" s="91">
        <v>1.43373900373263E-2</v>
      </c>
      <c r="X1735" s="92">
        <v>1.4422486196053801</v>
      </c>
      <c r="Y1735" s="91">
        <v>-8.4670994635380303E-2</v>
      </c>
      <c r="Z1735" s="92">
        <v>9.6830564452975505</v>
      </c>
      <c r="AA1735" s="91">
        <v>-3.2255819496640498E-2</v>
      </c>
      <c r="AB1735" s="92">
        <v>17.6724464111321</v>
      </c>
      <c r="AC1735" s="91">
        <v>-9.9342490857525306E-2</v>
      </c>
      <c r="AD1735" s="92">
        <v>15.4139468666399</v>
      </c>
      <c r="AE1735" s="91">
        <v>-2.89336593423286E-2</v>
      </c>
      <c r="AF1735" s="93">
        <v>17.946043760457499</v>
      </c>
      <c r="AG1735" s="91">
        <v>2.6792644603119702E-3</v>
      </c>
      <c r="AH1735" s="92">
        <v>-0.63830350609350694</v>
      </c>
      <c r="AI1735" s="91">
        <v>-7.4973951048377799E-2</v>
      </c>
      <c r="AJ1735" s="92">
        <v>6.9859805750675203</v>
      </c>
      <c r="AK1735" s="91">
        <v>8.8486513868701905E-2</v>
      </c>
      <c r="AL1735" s="91">
        <v>1.1208214849830299E-2</v>
      </c>
      <c r="AM1735" s="92">
        <v>19.679398697829999</v>
      </c>
      <c r="AN1735" s="3"/>
      <c r="AO1735" s="94">
        <v>1.5889496909949199E-2</v>
      </c>
      <c r="AP1735" s="94">
        <v>-1.48420954292305E-2</v>
      </c>
      <c r="AQ1735" s="94">
        <v>2.6280446149030499E-2</v>
      </c>
      <c r="AR1735" s="94">
        <v>-5.3929352046034197E-2</v>
      </c>
      <c r="AS1735" s="95">
        <v>6</v>
      </c>
      <c r="AT1735" s="95">
        <v>6</v>
      </c>
      <c r="AU1735" s="95">
        <v>7</v>
      </c>
      <c r="AV1735" s="96">
        <v>5</v>
      </c>
      <c r="AW1735" s="3"/>
      <c r="AX1735" s="97">
        <v>7.2302353302220596E-2</v>
      </c>
      <c r="AY1735" s="98">
        <v>-0.68535626138600503</v>
      </c>
      <c r="AZ1735" s="98">
        <v>0.45670307833051998</v>
      </c>
      <c r="BA1735" s="98">
        <v>-0.97733605784560496</v>
      </c>
      <c r="BB1735" s="89">
        <v>7.4712656730662299E-3</v>
      </c>
      <c r="BC1735" s="99">
        <v>-13.0328844157484</v>
      </c>
      <c r="BD1735" s="86">
        <v>43836</v>
      </c>
      <c r="BE1735" s="86">
        <v>43956</v>
      </c>
      <c r="BF1735" s="95"/>
      <c r="BG1735" s="86"/>
      <c r="BH1735" s="3"/>
    </row>
    <row r="1736" spans="1:60" x14ac:dyDescent="0.25">
      <c r="A1736" s="3"/>
      <c r="B1736" s="81" t="s">
        <v>2548</v>
      </c>
      <c r="C1736" s="81" t="s">
        <v>6584</v>
      </c>
      <c r="D1736" s="81" t="s">
        <v>949</v>
      </c>
      <c r="E1736" s="82" t="s">
        <v>1253</v>
      </c>
      <c r="F1736" s="82" t="s">
        <v>1104</v>
      </c>
      <c r="G1736" s="83" t="s">
        <v>1120</v>
      </c>
      <c r="H1736" s="84" t="s">
        <v>1146</v>
      </c>
      <c r="I1736" s="85" t="s">
        <v>3480</v>
      </c>
      <c r="J1736" s="85" t="s">
        <v>6585</v>
      </c>
      <c r="K1736" s="3"/>
      <c r="L1736" s="86">
        <v>44029</v>
      </c>
      <c r="M1736" s="87">
        <v>1385.7858000006499</v>
      </c>
      <c r="N1736" s="88">
        <v>1385.7858000006499</v>
      </c>
      <c r="O1736" s="88">
        <v>1526.84490000084</v>
      </c>
      <c r="P1736" s="89">
        <f t="shared" si="27"/>
        <v>0.90761399537037957</v>
      </c>
      <c r="Q1736" s="86">
        <v>43836</v>
      </c>
      <c r="R1736" s="90">
        <v>183547.533</v>
      </c>
      <c r="S1736" s="90">
        <v>174503.70045043901</v>
      </c>
      <c r="T1736" s="3"/>
      <c r="U1736" s="91">
        <v>-3.3566039264769599E-3</v>
      </c>
      <c r="V1736" s="92">
        <v>0.83711421748375903</v>
      </c>
      <c r="W1736" s="91">
        <v>1.5169162041274799E-2</v>
      </c>
      <c r="X1736" s="92">
        <v>1.52542582000024</v>
      </c>
      <c r="Y1736" s="91">
        <v>-8.0107780768303202E-2</v>
      </c>
      <c r="Z1736" s="92">
        <v>10.1393778320053</v>
      </c>
      <c r="AA1736" s="91">
        <v>-2.25171112388125E-2</v>
      </c>
      <c r="AB1736" s="92">
        <v>18.646317236911301</v>
      </c>
      <c r="AC1736" s="91">
        <v>-8.1135785625519902E-2</v>
      </c>
      <c r="AD1736" s="92">
        <v>17.234617389855</v>
      </c>
      <c r="AE1736" s="91">
        <v>6.5413614720455403E-4</v>
      </c>
      <c r="AF1736" s="93">
        <v>20.904823309421801</v>
      </c>
      <c r="AG1736" s="91">
        <v>3.1449038051505301E-3</v>
      </c>
      <c r="AH1736" s="92">
        <v>-0.59173957160965096</v>
      </c>
      <c r="AI1736" s="91">
        <v>-6.9930493739811903E-2</v>
      </c>
      <c r="AJ1736" s="92">
        <v>7.4903263059240999</v>
      </c>
      <c r="AK1736" s="91">
        <v>0.14047771181867599</v>
      </c>
      <c r="AL1736" s="91">
        <v>1.7194374444443401E-2</v>
      </c>
      <c r="AM1736" s="92">
        <v>26.8414943311654</v>
      </c>
      <c r="AN1736" s="3"/>
      <c r="AO1736" s="94">
        <v>1.59730102241156E-2</v>
      </c>
      <c r="AP1736" s="94">
        <v>-1.48151626735853E-2</v>
      </c>
      <c r="AQ1736" s="94">
        <v>2.7149968616868098E-2</v>
      </c>
      <c r="AR1736" s="94">
        <v>-5.31277412165218E-2</v>
      </c>
      <c r="AS1736" s="95">
        <v>6</v>
      </c>
      <c r="AT1736" s="95">
        <v>6</v>
      </c>
      <c r="AU1736" s="95">
        <v>7</v>
      </c>
      <c r="AV1736" s="96">
        <v>5</v>
      </c>
      <c r="AW1736" s="3"/>
      <c r="AX1736" s="97">
        <v>7.2293843759252893E-2</v>
      </c>
      <c r="AY1736" s="98">
        <v>-0.56130429501081402</v>
      </c>
      <c r="AZ1736" s="98">
        <v>0.48947528303733601</v>
      </c>
      <c r="BA1736" s="98">
        <v>-0.80541939563954701</v>
      </c>
      <c r="BB1736" s="89">
        <v>7.4706953090753802E-3</v>
      </c>
      <c r="BC1736" s="99">
        <v>-12.747247608538601</v>
      </c>
      <c r="BD1736" s="86">
        <v>43836</v>
      </c>
      <c r="BE1736" s="86">
        <v>43956</v>
      </c>
      <c r="BF1736" s="95"/>
      <c r="BG1736" s="86"/>
      <c r="BH1736" s="3"/>
    </row>
    <row r="1737" spans="1:60" x14ac:dyDescent="0.25">
      <c r="A1737" s="3"/>
      <c r="B1737" s="81" t="s">
        <v>2549</v>
      </c>
      <c r="C1737" s="81" t="s">
        <v>6586</v>
      </c>
      <c r="D1737" s="81" t="s">
        <v>949</v>
      </c>
      <c r="E1737" s="82" t="s">
        <v>1254</v>
      </c>
      <c r="F1737" s="82" t="s">
        <v>1104</v>
      </c>
      <c r="G1737" s="83" t="s">
        <v>1120</v>
      </c>
      <c r="H1737" s="84" t="s">
        <v>1146</v>
      </c>
      <c r="I1737" s="85" t="s">
        <v>3480</v>
      </c>
      <c r="J1737" s="85" t="s">
        <v>6587</v>
      </c>
      <c r="K1737" s="3"/>
      <c r="L1737" s="86">
        <v>44029</v>
      </c>
      <c r="M1737" s="87">
        <v>1367.04230000079</v>
      </c>
      <c r="N1737" s="88">
        <v>1367.04230000079</v>
      </c>
      <c r="O1737" s="88">
        <v>1498.2721999995399</v>
      </c>
      <c r="P1737" s="89">
        <f t="shared" si="27"/>
        <v>0.91241251089168562</v>
      </c>
      <c r="Q1737" s="86">
        <v>43836</v>
      </c>
      <c r="R1737" s="90">
        <v>42747.101000000002</v>
      </c>
      <c r="S1737" s="90">
        <v>36211.005603027297</v>
      </c>
      <c r="T1737" s="3"/>
      <c r="U1737" s="91">
        <v>-3.3293747210336698E-3</v>
      </c>
      <c r="V1737" s="92">
        <v>0.83983713802808801</v>
      </c>
      <c r="W1737" s="91">
        <v>1.60016422014451E-2</v>
      </c>
      <c r="X1737" s="92">
        <v>1.6086738360172601</v>
      </c>
      <c r="Y1737" s="91">
        <v>-7.5521909891904201E-2</v>
      </c>
      <c r="Z1737" s="92">
        <v>10.5979649196524</v>
      </c>
      <c r="AA1737" s="91">
        <v>-1.2680274164267801E-2</v>
      </c>
      <c r="AB1737" s="92">
        <v>19.630000944365701</v>
      </c>
      <c r="AC1737" s="91">
        <v>-6.2559689680711003E-2</v>
      </c>
      <c r="AD1737" s="92">
        <v>19.092226984328601</v>
      </c>
      <c r="AE1737" s="91">
        <v>3.1144269969445301E-2</v>
      </c>
      <c r="AF1737" s="93">
        <v>23.953836691624002</v>
      </c>
      <c r="AG1737" s="91">
        <v>3.6110526234551799E-3</v>
      </c>
      <c r="AH1737" s="92">
        <v>-0.54512468977918604</v>
      </c>
      <c r="AI1737" s="91">
        <v>-6.4860231370403199E-2</v>
      </c>
      <c r="AJ1737" s="92">
        <v>7.9973525428649701</v>
      </c>
      <c r="AK1737" s="91">
        <v>0.22534247127798199</v>
      </c>
      <c r="AL1737" s="91">
        <v>2.6707355818871299E-2</v>
      </c>
      <c r="AM1737" s="92">
        <v>35.327970277110602</v>
      </c>
      <c r="AN1737" s="3"/>
      <c r="AO1737" s="94">
        <v>1.6056734344601899E-2</v>
      </c>
      <c r="AP1737" s="94">
        <v>-1.47882941428179E-2</v>
      </c>
      <c r="AQ1737" s="94">
        <v>2.8020534571624001E-2</v>
      </c>
      <c r="AR1737" s="94">
        <v>-5.2324582139626701E-2</v>
      </c>
      <c r="AS1737" s="95">
        <v>7</v>
      </c>
      <c r="AT1737" s="95">
        <v>5</v>
      </c>
      <c r="AU1737" s="95">
        <v>7</v>
      </c>
      <c r="AV1737" s="96">
        <v>5</v>
      </c>
      <c r="AW1737" s="3"/>
      <c r="AX1737" s="97">
        <v>7.2287024370525602E-2</v>
      </c>
      <c r="AY1737" s="98">
        <v>-0.43601359318518002</v>
      </c>
      <c r="AZ1737" s="98">
        <v>0.52256063193453905</v>
      </c>
      <c r="BA1737" s="98">
        <v>-0.62954156989326304</v>
      </c>
      <c r="BB1737" s="89">
        <v>7.4702996356245397E-3</v>
      </c>
      <c r="BC1737" s="99">
        <v>-12.460753126200901</v>
      </c>
      <c r="BD1737" s="86">
        <v>43836</v>
      </c>
      <c r="BE1737" s="86">
        <v>43956</v>
      </c>
      <c r="BF1737" s="95"/>
      <c r="BG1737" s="86"/>
      <c r="BH1737" s="3"/>
    </row>
    <row r="1738" spans="1:60" x14ac:dyDescent="0.25">
      <c r="A1738" s="3"/>
      <c r="B1738" s="81" t="s">
        <v>2550</v>
      </c>
      <c r="C1738" s="81" t="s">
        <v>6588</v>
      </c>
      <c r="D1738" s="81" t="s">
        <v>949</v>
      </c>
      <c r="E1738" s="82" t="s">
        <v>1255</v>
      </c>
      <c r="F1738" s="82" t="s">
        <v>1104</v>
      </c>
      <c r="G1738" s="83" t="s">
        <v>1120</v>
      </c>
      <c r="H1738" s="84" t="s">
        <v>1146</v>
      </c>
      <c r="I1738" s="85" t="s">
        <v>3480</v>
      </c>
      <c r="J1738" s="85" t="s">
        <v>6589</v>
      </c>
      <c r="K1738" s="3"/>
      <c r="L1738" s="86">
        <v>44029</v>
      </c>
      <c r="M1738" s="87">
        <v>1059.2737000007201</v>
      </c>
      <c r="N1738" s="88">
        <v>1059.2737000007201</v>
      </c>
      <c r="O1738" s="88">
        <v>1157.59679999948</v>
      </c>
      <c r="P1738" s="89">
        <f t="shared" si="27"/>
        <v>0.91506274032650736</v>
      </c>
      <c r="Q1738" s="86">
        <v>43836</v>
      </c>
      <c r="R1738" s="90">
        <v>110760.454</v>
      </c>
      <c r="S1738" s="90">
        <v>122245.09377478001</v>
      </c>
      <c r="T1738" s="3"/>
      <c r="U1738" s="91">
        <v>-3.3143701484732399E-3</v>
      </c>
      <c r="V1738" s="92">
        <v>0.84133759528413099</v>
      </c>
      <c r="W1738" s="91">
        <v>1.6459608137665799E-2</v>
      </c>
      <c r="X1738" s="92">
        <v>1.65447042963933</v>
      </c>
      <c r="Y1738" s="91">
        <v>-7.29902037137799E-2</v>
      </c>
      <c r="Z1738" s="92">
        <v>10.8511355374649</v>
      </c>
      <c r="AA1738" s="91">
        <v>-7.2281173315786899E-3</v>
      </c>
      <c r="AB1738" s="92">
        <v>20.1752166276274</v>
      </c>
      <c r="AC1738" s="91">
        <v>-5.2184900920110501E-2</v>
      </c>
      <c r="AD1738" s="92">
        <v>20.129705860395902</v>
      </c>
      <c r="AE1738" s="91">
        <v>4.8306526779924801E-2</v>
      </c>
      <c r="AF1738" s="93">
        <v>25.670062372693799</v>
      </c>
      <c r="AG1738" s="91">
        <v>3.8673497529089201E-3</v>
      </c>
      <c r="AH1738" s="92">
        <v>-0.51949497683381196</v>
      </c>
      <c r="AI1738" s="91">
        <v>-6.2059252974940998E-2</v>
      </c>
      <c r="AJ1738" s="92">
        <v>8.2774503824184595</v>
      </c>
      <c r="AK1738" s="91">
        <v>5.9273700000630897E-2</v>
      </c>
      <c r="AL1738" s="91">
        <v>1.81440996948368E-2</v>
      </c>
      <c r="AM1738" s="92">
        <v>24.069767895911401</v>
      </c>
      <c r="AN1738" s="3"/>
      <c r="AO1738" s="94">
        <v>1.6102421208415801E-2</v>
      </c>
      <c r="AP1738" s="94">
        <v>-1.4773495719964599E-2</v>
      </c>
      <c r="AQ1738" s="94">
        <v>2.8499530839326302E-2</v>
      </c>
      <c r="AR1738" s="94">
        <v>-5.1883614642065402E-2</v>
      </c>
      <c r="AS1738" s="95">
        <v>7</v>
      </c>
      <c r="AT1738" s="95">
        <v>5</v>
      </c>
      <c r="AU1738" s="95">
        <v>7</v>
      </c>
      <c r="AV1738" s="96">
        <v>5</v>
      </c>
      <c r="AW1738" s="3"/>
      <c r="AX1738" s="97">
        <v>7.2284030535156502E-2</v>
      </c>
      <c r="AY1738" s="98">
        <v>-0.36657955595137498</v>
      </c>
      <c r="AZ1738" s="98">
        <v>0.54089339316760698</v>
      </c>
      <c r="BA1738" s="98">
        <v>-0.53110276598181405</v>
      </c>
      <c r="BB1738" s="89">
        <v>7.4701597680905301E-3</v>
      </c>
      <c r="BC1738" s="99">
        <v>-12.302720601816</v>
      </c>
      <c r="BD1738" s="86">
        <v>43836</v>
      </c>
      <c r="BE1738" s="86">
        <v>43956</v>
      </c>
      <c r="BF1738" s="95"/>
      <c r="BG1738" s="86"/>
      <c r="BH1738" s="3"/>
    </row>
    <row r="1739" spans="1:60" x14ac:dyDescent="0.25">
      <c r="A1739" s="3"/>
      <c r="B1739" s="81" t="s">
        <v>2551</v>
      </c>
      <c r="C1739" s="81" t="s">
        <v>6590</v>
      </c>
      <c r="D1739" s="81" t="s">
        <v>949</v>
      </c>
      <c r="E1739" s="82" t="s">
        <v>1191</v>
      </c>
      <c r="F1739" s="82" t="s">
        <v>1104</v>
      </c>
      <c r="G1739" s="83" t="s">
        <v>1120</v>
      </c>
      <c r="H1739" s="84" t="s">
        <v>1146</v>
      </c>
      <c r="I1739" s="85" t="s">
        <v>3480</v>
      </c>
      <c r="J1739" s="85" t="s">
        <v>6591</v>
      </c>
      <c r="K1739" s="3"/>
      <c r="L1739" s="86">
        <v>44029</v>
      </c>
      <c r="M1739" s="87">
        <v>1196.9294000007201</v>
      </c>
      <c r="N1739" s="88">
        <v>1196.9294000007201</v>
      </c>
      <c r="O1739" s="88">
        <v>1206.88230000064</v>
      </c>
      <c r="P1739" s="89">
        <f t="shared" si="27"/>
        <v>0.99175321404588113</v>
      </c>
      <c r="Q1739" s="86">
        <v>43922</v>
      </c>
      <c r="R1739" s="90">
        <v>0</v>
      </c>
      <c r="S1739" s="90">
        <v>335557.52638916002</v>
      </c>
      <c r="T1739" s="3"/>
      <c r="U1739" s="91">
        <v>0</v>
      </c>
      <c r="V1739" s="92">
        <v>1.17277461013146</v>
      </c>
      <c r="W1739" s="91">
        <v>0</v>
      </c>
      <c r="X1739" s="92">
        <v>8.5096158727537806E-3</v>
      </c>
      <c r="Y1739" s="91">
        <v>1.48572159214382E-2</v>
      </c>
      <c r="Z1739" s="92">
        <v>19.635877500986702</v>
      </c>
      <c r="AA1739" s="91">
        <v>4.6591090231231598E-2</v>
      </c>
      <c r="AB1739" s="92">
        <v>25.557137383933899</v>
      </c>
      <c r="AC1739" s="91">
        <v>-3.14896914278506E-3</v>
      </c>
      <c r="AD1739" s="92">
        <v>25.033299038128501</v>
      </c>
      <c r="AE1739" s="91">
        <v>0.14497348039192701</v>
      </c>
      <c r="AF1739" s="93">
        <v>35.336757733893997</v>
      </c>
      <c r="AG1739" s="91">
        <v>0</v>
      </c>
      <c r="AH1739" s="92">
        <v>-0.90622995212470403</v>
      </c>
      <c r="AI1739" s="91">
        <v>1.48572159214382E-2</v>
      </c>
      <c r="AJ1739" s="92">
        <v>15.9690972720564</v>
      </c>
      <c r="AK1739" s="91">
        <v>0.19692940000095399</v>
      </c>
      <c r="AL1739" s="91">
        <v>5.5004852361889803E-2</v>
      </c>
      <c r="AM1739" s="92">
        <v>36.552999969455399</v>
      </c>
      <c r="AN1739" s="3"/>
      <c r="AO1739" s="94">
        <v>1.6181749117094999E-2</v>
      </c>
      <c r="AP1739" s="94">
        <v>-7.6397626489779196E-3</v>
      </c>
      <c r="AQ1739" s="94">
        <v>2.53689935198054E-2</v>
      </c>
      <c r="AR1739" s="94">
        <v>-4.5269264783200898E-3</v>
      </c>
      <c r="AS1739" s="95">
        <v>3</v>
      </c>
      <c r="AT1739" s="95">
        <v>2</v>
      </c>
      <c r="AU1739" s="95">
        <v>7</v>
      </c>
      <c r="AV1739" s="96">
        <v>5</v>
      </c>
      <c r="AW1739" s="3"/>
      <c r="AX1739" s="97">
        <v>3.1555548606993403E-2</v>
      </c>
      <c r="AY1739" s="98">
        <v>0.54760825886023701</v>
      </c>
      <c r="AZ1739" s="98">
        <v>0.70045237914928304</v>
      </c>
      <c r="BA1739" s="98">
        <v>1.06636361214805</v>
      </c>
      <c r="BB1739" s="89">
        <v>3.2704490389733102E-3</v>
      </c>
      <c r="BC1739" s="99">
        <v>-1.6726214443951899</v>
      </c>
      <c r="BD1739" s="86">
        <v>43783</v>
      </c>
      <c r="BE1739" s="86">
        <v>43913</v>
      </c>
      <c r="BF1739" s="95">
        <v>99</v>
      </c>
      <c r="BG1739" s="86">
        <v>43922</v>
      </c>
      <c r="BH1739" s="3"/>
    </row>
    <row r="1740" spans="1:60" x14ac:dyDescent="0.25">
      <c r="A1740" s="3"/>
      <c r="B1740" s="81" t="s">
        <v>2552</v>
      </c>
      <c r="C1740" s="81" t="s">
        <v>6592</v>
      </c>
      <c r="D1740" s="81" t="s">
        <v>949</v>
      </c>
      <c r="E1740" s="82" t="s">
        <v>1245</v>
      </c>
      <c r="F1740" s="82" t="s">
        <v>1104</v>
      </c>
      <c r="G1740" s="83" t="s">
        <v>1120</v>
      </c>
      <c r="H1740" s="84" t="s">
        <v>1146</v>
      </c>
      <c r="I1740" s="85" t="s">
        <v>3480</v>
      </c>
      <c r="J1740" s="85" t="s">
        <v>6593</v>
      </c>
      <c r="K1740" s="3"/>
      <c r="L1740" s="86">
        <v>44029</v>
      </c>
      <c r="M1740" s="87">
        <v>1128.6660999991</v>
      </c>
      <c r="N1740" s="88">
        <v>1128.6660999991</v>
      </c>
      <c r="O1740" s="88">
        <v>1233.4298000000399</v>
      </c>
      <c r="P1740" s="89">
        <f t="shared" si="27"/>
        <v>0.91506310290140824</v>
      </c>
      <c r="Q1740" s="86">
        <v>43836</v>
      </c>
      <c r="R1740" s="90">
        <v>660755.82900000003</v>
      </c>
      <c r="S1740" s="90">
        <v>218555.49826709001</v>
      </c>
      <c r="T1740" s="3"/>
      <c r="U1740" s="91">
        <v>-3.3144080716738201E-3</v>
      </c>
      <c r="V1740" s="92">
        <v>0.84133380296407301</v>
      </c>
      <c r="W1740" s="91">
        <v>1.64598127867066E-2</v>
      </c>
      <c r="X1740" s="92">
        <v>1.65449089454341</v>
      </c>
      <c r="Y1740" s="91">
        <v>-7.2989924387948102E-2</v>
      </c>
      <c r="Z1740" s="92">
        <v>10.851163470040801</v>
      </c>
      <c r="AA1740" s="91">
        <v>-7.2282673045265299E-3</v>
      </c>
      <c r="AB1740" s="92">
        <v>20.175201630336201</v>
      </c>
      <c r="AC1740" s="91">
        <v>-5.2184889877025901E-2</v>
      </c>
      <c r="AD1740" s="92">
        <v>20.129706964682601</v>
      </c>
      <c r="AE1740" s="91">
        <v>4.8305709873602602E-2</v>
      </c>
      <c r="AF1740" s="93">
        <v>25.669980682054302</v>
      </c>
      <c r="AG1740" s="91">
        <v>3.8674115203321002E-3</v>
      </c>
      <c r="AH1740" s="92">
        <v>-0.51948880009149401</v>
      </c>
      <c r="AI1740" s="91">
        <v>-6.2058724517555702E-2</v>
      </c>
      <c r="AJ1740" s="92">
        <v>8.2775032281497296</v>
      </c>
      <c r="AK1740" s="91">
        <v>0.13707568434619999</v>
      </c>
      <c r="AL1740" s="91">
        <v>2.7647284752674799E-2</v>
      </c>
      <c r="AM1740" s="92">
        <v>5.1500494893843998</v>
      </c>
      <c r="AN1740" s="3"/>
      <c r="AO1740" s="94">
        <v>1.6102475894513201E-2</v>
      </c>
      <c r="AP1740" s="94">
        <v>-1.47734865422535E-2</v>
      </c>
      <c r="AQ1740" s="94">
        <v>2.84994539779291E-2</v>
      </c>
      <c r="AR1740" s="94">
        <v>-5.1883712262715598E-2</v>
      </c>
      <c r="AS1740" s="95">
        <v>7</v>
      </c>
      <c r="AT1740" s="95">
        <v>5</v>
      </c>
      <c r="AU1740" s="95">
        <v>7</v>
      </c>
      <c r="AV1740" s="96">
        <v>5</v>
      </c>
      <c r="AW1740" s="3"/>
      <c r="AX1740" s="97">
        <v>7.2283998115526604E-2</v>
      </c>
      <c r="AY1740" s="98">
        <v>-0.36658358783961398</v>
      </c>
      <c r="AZ1740" s="98">
        <v>0.54089228641987597</v>
      </c>
      <c r="BA1740" s="98">
        <v>-0.53110872266188403</v>
      </c>
      <c r="BB1740" s="89">
        <v>7.4701564710721903E-3</v>
      </c>
      <c r="BC1740" s="99">
        <v>-12.3026863790001</v>
      </c>
      <c r="BD1740" s="86">
        <v>43836</v>
      </c>
      <c r="BE1740" s="86">
        <v>43956</v>
      </c>
      <c r="BF1740" s="95"/>
      <c r="BG1740" s="86"/>
      <c r="BH1740" s="3"/>
    </row>
    <row r="1741" spans="1:60" x14ac:dyDescent="0.25">
      <c r="A1741" s="3"/>
      <c r="B1741" s="81" t="s">
        <v>2553</v>
      </c>
      <c r="C1741" s="81" t="s">
        <v>6594</v>
      </c>
      <c r="D1741" s="81" t="s">
        <v>950</v>
      </c>
      <c r="E1741" s="82" t="s">
        <v>1161</v>
      </c>
      <c r="F1741" s="82" t="s">
        <v>1100</v>
      </c>
      <c r="G1741" s="83" t="s">
        <v>1121</v>
      </c>
      <c r="H1741" s="84" t="s">
        <v>1139</v>
      </c>
      <c r="I1741" s="85" t="s">
        <v>3651</v>
      </c>
      <c r="J1741" s="85" t="s">
        <v>6595</v>
      </c>
      <c r="K1741" s="3"/>
      <c r="L1741" s="86">
        <v>44029</v>
      </c>
      <c r="M1741" s="87">
        <v>1965.7575000003001</v>
      </c>
      <c r="N1741" s="88">
        <v>1965.7575000003001</v>
      </c>
      <c r="O1741" s="88">
        <v>2902.1084299981599</v>
      </c>
      <c r="P1741" s="89">
        <f t="shared" si="27"/>
        <v>0.67735494638342875</v>
      </c>
      <c r="Q1741" s="86">
        <v>43854</v>
      </c>
      <c r="R1741" s="90">
        <v>4090217.8432499999</v>
      </c>
      <c r="S1741" s="90">
        <v>5563455.7857343797</v>
      </c>
      <c r="T1741" s="3"/>
      <c r="U1741" s="91">
        <v>4.7226404385583001E-3</v>
      </c>
      <c r="V1741" s="92">
        <v>1.6450386539872901</v>
      </c>
      <c r="W1741" s="91">
        <v>4.6630940203613101E-2</v>
      </c>
      <c r="X1741" s="92">
        <v>4.67160363623407</v>
      </c>
      <c r="Y1741" s="91">
        <v>-0.31117309773078899</v>
      </c>
      <c r="Z1741" s="92">
        <v>-12.967153864243301</v>
      </c>
      <c r="AA1741" s="91">
        <v>-0.201261134274246</v>
      </c>
      <c r="AB1741" s="92">
        <v>0.77191493337159001</v>
      </c>
      <c r="AC1741" s="91">
        <v>-4.5051090534834699E-2</v>
      </c>
      <c r="AD1741" s="92">
        <v>20.843086898909</v>
      </c>
      <c r="AE1741" s="91">
        <v>-5.4526453578582698E-2</v>
      </c>
      <c r="AF1741" s="93">
        <v>15.386764336828501</v>
      </c>
      <c r="AG1741" s="91">
        <v>1.6743745040002998E-2</v>
      </c>
      <c r="AH1741" s="92">
        <v>0.76814455187559405</v>
      </c>
      <c r="AI1741" s="91">
        <v>-0.28386848377791501</v>
      </c>
      <c r="AJ1741" s="92">
        <v>-13.903472697886199</v>
      </c>
      <c r="AK1741" s="91">
        <v>-0.31824069835158297</v>
      </c>
      <c r="AL1741" s="91">
        <v>-3.8042471203880303E-2</v>
      </c>
      <c r="AM1741" s="92">
        <v>-12.2494919214805</v>
      </c>
      <c r="AN1741" s="3"/>
      <c r="AO1741" s="94">
        <v>8.6928327273199102E-2</v>
      </c>
      <c r="AP1741" s="94">
        <v>-0.110382886125153</v>
      </c>
      <c r="AQ1741" s="94">
        <v>7.8275347874296103E-2</v>
      </c>
      <c r="AR1741" s="94">
        <v>-0.35344914280518402</v>
      </c>
      <c r="AS1741" s="95">
        <v>8</v>
      </c>
      <c r="AT1741" s="95">
        <v>4</v>
      </c>
      <c r="AU1741" s="95">
        <v>5</v>
      </c>
      <c r="AV1741" s="96">
        <v>7</v>
      </c>
      <c r="AW1741" s="3"/>
      <c r="AX1741" s="97">
        <v>0.34319869189814201</v>
      </c>
      <c r="AY1741" s="98">
        <v>-0.51050355299139505</v>
      </c>
      <c r="AZ1741" s="98">
        <v>2.2400027099621401E-2</v>
      </c>
      <c r="BA1741" s="98">
        <v>-0.65979637137024805</v>
      </c>
      <c r="BB1741" s="89">
        <v>3.4857018079928803E-2</v>
      </c>
      <c r="BC1741" s="99">
        <v>-49.583891184884102</v>
      </c>
      <c r="BD1741" s="86">
        <v>43854</v>
      </c>
      <c r="BE1741" s="86">
        <v>43914</v>
      </c>
      <c r="BF1741" s="95"/>
      <c r="BG1741" s="86"/>
      <c r="BH1741" s="3"/>
    </row>
    <row r="1742" spans="1:60" x14ac:dyDescent="0.25">
      <c r="A1742" s="3"/>
      <c r="B1742" s="81" t="s">
        <v>2554</v>
      </c>
      <c r="C1742" s="81" t="s">
        <v>6596</v>
      </c>
      <c r="D1742" s="81" t="s">
        <v>950</v>
      </c>
      <c r="E1742" s="82" t="s">
        <v>1170</v>
      </c>
      <c r="F1742" s="82" t="s">
        <v>1100</v>
      </c>
      <c r="G1742" s="83" t="s">
        <v>1121</v>
      </c>
      <c r="H1742" s="84" t="s">
        <v>1139</v>
      </c>
      <c r="I1742" s="85" t="s">
        <v>3651</v>
      </c>
      <c r="J1742" s="85" t="s">
        <v>6597</v>
      </c>
      <c r="K1742" s="3"/>
      <c r="L1742" s="86">
        <v>44029</v>
      </c>
      <c r="M1742" s="87">
        <v>3129.60375000164</v>
      </c>
      <c r="N1742" s="88">
        <v>3129.60375000164</v>
      </c>
      <c r="O1742" s="88">
        <v>4586.24992799759</v>
      </c>
      <c r="P1742" s="89">
        <f t="shared" si="27"/>
        <v>0.68238839992046862</v>
      </c>
      <c r="Q1742" s="86">
        <v>43854</v>
      </c>
      <c r="R1742" s="90">
        <v>4436563.9657500004</v>
      </c>
      <c r="S1742" s="90">
        <v>6067125.3321562503</v>
      </c>
      <c r="T1742" s="3"/>
      <c r="U1742" s="91">
        <v>4.7639198382967204E-3</v>
      </c>
      <c r="V1742" s="92">
        <v>1.64916659396113</v>
      </c>
      <c r="W1742" s="91">
        <v>4.7935781945852803E-2</v>
      </c>
      <c r="X1742" s="92">
        <v>4.8020878104580298</v>
      </c>
      <c r="Y1742" s="91">
        <v>-0.30586084540846098</v>
      </c>
      <c r="Z1742" s="92">
        <v>-12.4359286320105</v>
      </c>
      <c r="AA1742" s="91">
        <v>-0.18599568777339301</v>
      </c>
      <c r="AB1742" s="92">
        <v>2.29845958345686</v>
      </c>
      <c r="AC1742" s="91">
        <v>-3.0697581541971899E-3</v>
      </c>
      <c r="AD1742" s="92">
        <v>25.0412201369763</v>
      </c>
      <c r="AE1742" s="91">
        <v>1.1129154036098E-2</v>
      </c>
      <c r="AF1742" s="93">
        <v>21.952325098303799</v>
      </c>
      <c r="AG1742" s="91">
        <v>1.7438736656913499E-2</v>
      </c>
      <c r="AH1742" s="92">
        <v>0.83764371356664902</v>
      </c>
      <c r="AI1742" s="91">
        <v>-0.277818105192564</v>
      </c>
      <c r="AJ1742" s="92">
        <v>-13.298434839351099</v>
      </c>
      <c r="AK1742" s="91">
        <v>-6.3917760894619299E-2</v>
      </c>
      <c r="AL1742" s="91">
        <v>-6.9143303608143504E-3</v>
      </c>
      <c r="AM1742" s="92">
        <v>10.750113752510501</v>
      </c>
      <c r="AN1742" s="3"/>
      <c r="AO1742" s="94">
        <v>8.7006261808710406E-2</v>
      </c>
      <c r="AP1742" s="94">
        <v>-0.110333995443361</v>
      </c>
      <c r="AQ1742" s="94">
        <v>8.0409161177231001E-2</v>
      </c>
      <c r="AR1742" s="94">
        <v>-0.35258954919583602</v>
      </c>
      <c r="AS1742" s="95">
        <v>8</v>
      </c>
      <c r="AT1742" s="95">
        <v>4</v>
      </c>
      <c r="AU1742" s="95">
        <v>5</v>
      </c>
      <c r="AV1742" s="96">
        <v>7</v>
      </c>
      <c r="AW1742" s="3"/>
      <c r="AX1742" s="97">
        <v>0.34318094065238303</v>
      </c>
      <c r="AY1742" s="98">
        <v>-0.46645639643384101</v>
      </c>
      <c r="AZ1742" s="98">
        <v>6.2535061306220996E-2</v>
      </c>
      <c r="BA1742" s="98">
        <v>-0.60383639617157303</v>
      </c>
      <c r="BB1742" s="89">
        <v>3.48568576769685E-2</v>
      </c>
      <c r="BC1742" s="99">
        <v>-49.4557299887529</v>
      </c>
      <c r="BD1742" s="86">
        <v>43854</v>
      </c>
      <c r="BE1742" s="86">
        <v>43914</v>
      </c>
      <c r="BF1742" s="95"/>
      <c r="BG1742" s="86"/>
      <c r="BH1742" s="3"/>
    </row>
    <row r="1743" spans="1:60" x14ac:dyDescent="0.25">
      <c r="A1743" s="3"/>
      <c r="B1743" s="81" t="s">
        <v>2555</v>
      </c>
      <c r="C1743" s="81" t="s">
        <v>6598</v>
      </c>
      <c r="D1743" s="81" t="s">
        <v>950</v>
      </c>
      <c r="E1743" s="82" t="s">
        <v>1165</v>
      </c>
      <c r="F1743" s="82" t="s">
        <v>1100</v>
      </c>
      <c r="G1743" s="83" t="s">
        <v>1121</v>
      </c>
      <c r="H1743" s="84" t="s">
        <v>1139</v>
      </c>
      <c r="I1743" s="85" t="s">
        <v>3651</v>
      </c>
      <c r="J1743" s="85" t="s">
        <v>6599</v>
      </c>
      <c r="K1743" s="3"/>
      <c r="L1743" s="86">
        <v>44029</v>
      </c>
      <c r="M1743" s="87">
        <v>700.875</v>
      </c>
      <c r="N1743" s="88">
        <v>700.875</v>
      </c>
      <c r="O1743" s="88">
        <v>1025.3679019995</v>
      </c>
      <c r="P1743" s="89">
        <f t="shared" si="27"/>
        <v>0.68353514736834609</v>
      </c>
      <c r="Q1743" s="86">
        <v>43854</v>
      </c>
      <c r="R1743" s="90">
        <v>2713986.702</v>
      </c>
      <c r="S1743" s="90">
        <v>4222185.7498945296</v>
      </c>
      <c r="T1743" s="3"/>
      <c r="U1743" s="91">
        <v>4.8368210154876596E-3</v>
      </c>
      <c r="V1743" s="92">
        <v>1.65645671168022</v>
      </c>
      <c r="W1743" s="91">
        <v>4.8235478130663999E-2</v>
      </c>
      <c r="X1743" s="92">
        <v>4.8320574289391498</v>
      </c>
      <c r="Y1743" s="91">
        <v>-0.30463237279938798</v>
      </c>
      <c r="Z1743" s="92">
        <v>-12.3130813711032</v>
      </c>
      <c r="AA1743" s="91">
        <v>-0.18310975383792499</v>
      </c>
      <c r="AB1743" s="92">
        <v>2.5870529770036201</v>
      </c>
      <c r="AC1743" s="91">
        <v>4.0075540782709097E-3</v>
      </c>
      <c r="AD1743" s="92">
        <v>25.748951360234098</v>
      </c>
      <c r="AE1743" s="91">
        <v>2.1848453236088999E-2</v>
      </c>
      <c r="AF1743" s="93">
        <v>23.024255018302899</v>
      </c>
      <c r="AG1743" s="91">
        <v>1.7585249492185501E-2</v>
      </c>
      <c r="AH1743" s="92">
        <v>0.85229499709385004</v>
      </c>
      <c r="AI1743" s="91">
        <v>-0.27640535537560901</v>
      </c>
      <c r="AJ1743" s="92">
        <v>-13.1571598576556</v>
      </c>
      <c r="AK1743" s="91">
        <v>-3.1405472635924497E-2</v>
      </c>
      <c r="AL1743" s="91">
        <v>-3.3462512919868498E-3</v>
      </c>
      <c r="AM1743" s="92">
        <v>14.001342578369099</v>
      </c>
      <c r="AN1743" s="3"/>
      <c r="AO1743" s="94">
        <v>8.7108195311884601E-2</v>
      </c>
      <c r="AP1743" s="94">
        <v>-0.110300211291324</v>
      </c>
      <c r="AQ1743" s="94">
        <v>8.07310871806112E-2</v>
      </c>
      <c r="AR1743" s="94">
        <v>-0.35240965797507701</v>
      </c>
      <c r="AS1743" s="95">
        <v>8</v>
      </c>
      <c r="AT1743" s="95">
        <v>4</v>
      </c>
      <c r="AU1743" s="95">
        <v>5</v>
      </c>
      <c r="AV1743" s="96">
        <v>7</v>
      </c>
      <c r="AW1743" s="3"/>
      <c r="AX1743" s="97">
        <v>0.34310845956788399</v>
      </c>
      <c r="AY1743" s="98">
        <v>-0.45868177596730703</v>
      </c>
      <c r="AZ1743" s="98">
        <v>6.9703687232845396E-2</v>
      </c>
      <c r="BA1743" s="98">
        <v>-0.59401377701578895</v>
      </c>
      <c r="BB1743" s="89">
        <v>3.4850976861816901E-2</v>
      </c>
      <c r="BC1743" s="99">
        <v>-49.429238716314998</v>
      </c>
      <c r="BD1743" s="86">
        <v>43854</v>
      </c>
      <c r="BE1743" s="86">
        <v>43914</v>
      </c>
      <c r="BF1743" s="95"/>
      <c r="BG1743" s="86"/>
      <c r="BH1743" s="3"/>
    </row>
    <row r="1744" spans="1:60" x14ac:dyDescent="0.25">
      <c r="A1744" s="3"/>
      <c r="B1744" s="81" t="s">
        <v>2556</v>
      </c>
      <c r="C1744" s="81" t="s">
        <v>6600</v>
      </c>
      <c r="D1744" s="81" t="s">
        <v>950</v>
      </c>
      <c r="E1744" s="82" t="s">
        <v>1166</v>
      </c>
      <c r="F1744" s="82" t="s">
        <v>1100</v>
      </c>
      <c r="G1744" s="83" t="s">
        <v>1121</v>
      </c>
      <c r="H1744" s="84" t="s">
        <v>1139</v>
      </c>
      <c r="I1744" s="85" t="s">
        <v>3651</v>
      </c>
      <c r="J1744" s="85" t="s">
        <v>6601</v>
      </c>
      <c r="K1744" s="3"/>
      <c r="L1744" s="86">
        <v>44029</v>
      </c>
      <c r="M1744" s="87">
        <v>681.66000000014901</v>
      </c>
      <c r="N1744" s="88">
        <v>681.66000000014901</v>
      </c>
      <c r="O1744" s="88">
        <v>992.48325799964402</v>
      </c>
      <c r="P1744" s="89">
        <f t="shared" si="27"/>
        <v>0.68682266880152598</v>
      </c>
      <c r="Q1744" s="86">
        <v>43854</v>
      </c>
      <c r="R1744" s="90">
        <v>1674472.3458750001</v>
      </c>
      <c r="S1744" s="90">
        <v>2008416.1816660201</v>
      </c>
      <c r="T1744" s="3"/>
      <c r="U1744" s="91">
        <v>4.8704952259868203E-3</v>
      </c>
      <c r="V1744" s="92">
        <v>1.65982413273014</v>
      </c>
      <c r="W1744" s="91">
        <v>4.90798735681892E-2</v>
      </c>
      <c r="X1744" s="92">
        <v>4.9164969726916796</v>
      </c>
      <c r="Y1744" s="91">
        <v>-0.301176165436918</v>
      </c>
      <c r="Z1744" s="92">
        <v>-11.9674606348563</v>
      </c>
      <c r="AA1744" s="91">
        <v>-0.17485743067401899</v>
      </c>
      <c r="AB1744" s="92">
        <v>3.41228529339423</v>
      </c>
      <c r="AC1744" s="91">
        <v>2.42544847387762E-2</v>
      </c>
      <c r="AD1744" s="92">
        <v>27.773644426284601</v>
      </c>
      <c r="AE1744" s="91">
        <v>-3.16277403489948E-2</v>
      </c>
      <c r="AF1744" s="93">
        <v>17.676635659794599</v>
      </c>
      <c r="AG1744" s="91">
        <v>1.8167619839005101E-2</v>
      </c>
      <c r="AH1744" s="92">
        <v>0.910532031775801</v>
      </c>
      <c r="AI1744" s="91">
        <v>-0.27247333300329002</v>
      </c>
      <c r="AJ1744" s="92">
        <v>-12.763957620423801</v>
      </c>
      <c r="AK1744" s="91">
        <v>0.18075210891955101</v>
      </c>
      <c r="AL1744" s="91">
        <v>1.4348376562338699E-2</v>
      </c>
      <c r="AM1744" s="92">
        <v>-33.456186849623897</v>
      </c>
      <c r="AN1744" s="3"/>
      <c r="AO1744" s="94">
        <v>8.6979477553541101E-2</v>
      </c>
      <c r="AP1744" s="94">
        <v>-0.110277894671599</v>
      </c>
      <c r="AQ1744" s="94">
        <v>8.1665143397986001E-2</v>
      </c>
      <c r="AR1744" s="94">
        <v>-0.35184121853846601</v>
      </c>
      <c r="AS1744" s="95">
        <v>8</v>
      </c>
      <c r="AT1744" s="95">
        <v>4</v>
      </c>
      <c r="AU1744" s="95">
        <v>5</v>
      </c>
      <c r="AV1744" s="96">
        <v>7</v>
      </c>
      <c r="AW1744" s="3"/>
      <c r="AX1744" s="97">
        <v>0.343132587488508</v>
      </c>
      <c r="AY1744" s="98">
        <v>-0.43512626896199402</v>
      </c>
      <c r="AZ1744" s="98">
        <v>9.1387063013712605E-2</v>
      </c>
      <c r="BA1744" s="98">
        <v>-0.56392044973745203</v>
      </c>
      <c r="BB1744" s="89">
        <v>3.4853214039030703E-2</v>
      </c>
      <c r="BC1744" s="99">
        <v>-49.341334581957199</v>
      </c>
      <c r="BD1744" s="86">
        <v>43854</v>
      </c>
      <c r="BE1744" s="86">
        <v>43914</v>
      </c>
      <c r="BF1744" s="95"/>
      <c r="BG1744" s="86"/>
      <c r="BH1744" s="3"/>
    </row>
    <row r="1745" spans="1:60" x14ac:dyDescent="0.25">
      <c r="A1745" s="3"/>
      <c r="B1745" s="81" t="s">
        <v>442</v>
      </c>
      <c r="C1745" s="81" t="s">
        <v>6602</v>
      </c>
      <c r="D1745" s="81" t="s">
        <v>950</v>
      </c>
      <c r="E1745" s="82" t="s">
        <v>1177</v>
      </c>
      <c r="F1745" s="82" t="s">
        <v>1100</v>
      </c>
      <c r="G1745" s="83" t="s">
        <v>1121</v>
      </c>
      <c r="H1745" s="84" t="s">
        <v>1139</v>
      </c>
      <c r="I1745" s="85" t="s">
        <v>3651</v>
      </c>
      <c r="J1745" s="85" t="s">
        <v>6603</v>
      </c>
      <c r="K1745" s="3"/>
      <c r="L1745" s="86">
        <v>44029</v>
      </c>
      <c r="M1745" s="87">
        <v>844.12124999985099</v>
      </c>
      <c r="N1745" s="88">
        <v>844.12124999985099</v>
      </c>
      <c r="O1745" s="88">
        <v>1222.8301539998499</v>
      </c>
      <c r="P1745" s="89">
        <f t="shared" si="27"/>
        <v>0.6903013041007775</v>
      </c>
      <c r="Q1745" s="86">
        <v>43854</v>
      </c>
      <c r="R1745" s="90">
        <v>5610496.2558749998</v>
      </c>
      <c r="S1745" s="90">
        <v>11318319.697078099</v>
      </c>
      <c r="T1745" s="3"/>
      <c r="U1745" s="91">
        <v>4.8739576577645502E-3</v>
      </c>
      <c r="V1745" s="92">
        <v>1.6601703759079101</v>
      </c>
      <c r="W1745" s="91">
        <v>5.0064812285199899E-2</v>
      </c>
      <c r="X1745" s="92">
        <v>5.0149908443927398</v>
      </c>
      <c r="Y1745" s="91">
        <v>-0.297484417030355</v>
      </c>
      <c r="Z1745" s="92">
        <v>-11.598285794199899</v>
      </c>
      <c r="AA1745" s="91">
        <v>-0.16623840457585201</v>
      </c>
      <c r="AB1745" s="92">
        <v>4.27418790321099</v>
      </c>
      <c r="AC1745" s="91">
        <v>4.5610402863530901E-2</v>
      </c>
      <c r="AD1745" s="92">
        <v>29.9092362387455</v>
      </c>
      <c r="AE1745" s="91">
        <v>8.5583379415766103E-2</v>
      </c>
      <c r="AF1745" s="93">
        <v>29.397747636277899</v>
      </c>
      <c r="AG1745" s="91">
        <v>1.86249009930179E-2</v>
      </c>
      <c r="AH1745" s="92">
        <v>0.95626014717708996</v>
      </c>
      <c r="AI1745" s="91">
        <v>-0.26829737074149301</v>
      </c>
      <c r="AJ1745" s="92">
        <v>-12.346361394243999</v>
      </c>
      <c r="AK1745" s="91">
        <v>0.27241671691270303</v>
      </c>
      <c r="AL1745" s="91">
        <v>5.6743625176750398E-2</v>
      </c>
      <c r="AM1745" s="92">
        <v>27.414757249352999</v>
      </c>
      <c r="AN1745" s="3"/>
      <c r="AO1745" s="94">
        <v>8.7045991849736298E-2</v>
      </c>
      <c r="AP1745" s="94">
        <v>-0.110272235836455</v>
      </c>
      <c r="AQ1745" s="94">
        <v>8.2588810055312906E-2</v>
      </c>
      <c r="AR1745" s="94">
        <v>-0.35124223313236103</v>
      </c>
      <c r="AS1745" s="95">
        <v>8</v>
      </c>
      <c r="AT1745" s="95">
        <v>4</v>
      </c>
      <c r="AU1745" s="95">
        <v>5</v>
      </c>
      <c r="AV1745" s="96">
        <v>7</v>
      </c>
      <c r="AW1745" s="3"/>
      <c r="AX1745" s="97">
        <v>0.34312230896844997</v>
      </c>
      <c r="AY1745" s="98">
        <v>-0.41015265001078699</v>
      </c>
      <c r="AZ1745" s="98">
        <v>0.113982506165598</v>
      </c>
      <c r="BA1745" s="98">
        <v>-0.53208115894267405</v>
      </c>
      <c r="BB1745" s="89">
        <v>3.4853530594409703E-2</v>
      </c>
      <c r="BC1745" s="99">
        <v>-49.258117329678498</v>
      </c>
      <c r="BD1745" s="86">
        <v>43854</v>
      </c>
      <c r="BE1745" s="86">
        <v>43914</v>
      </c>
      <c r="BF1745" s="95"/>
      <c r="BG1745" s="86"/>
      <c r="BH1745" s="3"/>
    </row>
    <row r="1746" spans="1:60" x14ac:dyDescent="0.25">
      <c r="A1746" s="3"/>
      <c r="B1746" s="81" t="s">
        <v>2557</v>
      </c>
      <c r="C1746" s="81" t="s">
        <v>6604</v>
      </c>
      <c r="D1746" s="81" t="s">
        <v>950</v>
      </c>
      <c r="E1746" s="82" t="s">
        <v>1179</v>
      </c>
      <c r="F1746" s="82" t="s">
        <v>1100</v>
      </c>
      <c r="G1746" s="83" t="s">
        <v>1121</v>
      </c>
      <c r="H1746" s="84" t="s">
        <v>1139</v>
      </c>
      <c r="I1746" s="85" t="s">
        <v>3651</v>
      </c>
      <c r="J1746" s="85" t="s">
        <v>6605</v>
      </c>
      <c r="K1746" s="3"/>
      <c r="L1746" s="86">
        <v>44029</v>
      </c>
      <c r="M1746" s="87">
        <v>373.51124999998098</v>
      </c>
      <c r="N1746" s="88">
        <v>373.51124999998098</v>
      </c>
      <c r="O1746" s="88">
        <v>552.47745800018299</v>
      </c>
      <c r="P1746" s="89">
        <f t="shared" si="27"/>
        <v>0.67606604503284051</v>
      </c>
      <c r="Q1746" s="86">
        <v>43854</v>
      </c>
      <c r="R1746" s="90">
        <v>304114.1985</v>
      </c>
      <c r="S1746" s="90">
        <v>357647.82161376998</v>
      </c>
      <c r="T1746" s="3"/>
      <c r="U1746" s="91">
        <v>4.6138142370182296E-3</v>
      </c>
      <c r="V1746" s="92">
        <v>1.6341560338332799</v>
      </c>
      <c r="W1746" s="91">
        <v>4.6298006614961203E-2</v>
      </c>
      <c r="X1746" s="92">
        <v>4.6383102773688698</v>
      </c>
      <c r="Y1746" s="91">
        <v>-0.31249532934278301</v>
      </c>
      <c r="Z1746" s="92">
        <v>-13.099377025442701</v>
      </c>
      <c r="AA1746" s="91">
        <v>-0.20159533761121601</v>
      </c>
      <c r="AB1746" s="92">
        <v>0.73849459967459596</v>
      </c>
      <c r="AC1746" s="91">
        <v>-4.0995981559754001E-2</v>
      </c>
      <c r="AD1746" s="92">
        <v>21.248597796424299</v>
      </c>
      <c r="AE1746" s="91">
        <v>-4.5912851569519297E-2</v>
      </c>
      <c r="AF1746" s="93">
        <v>16.248124537727598</v>
      </c>
      <c r="AG1746" s="91">
        <v>1.65130469140422E-2</v>
      </c>
      <c r="AH1746" s="92">
        <v>0.74507473927951695</v>
      </c>
      <c r="AI1746" s="91">
        <v>-0.28534942446538503</v>
      </c>
      <c r="AJ1746" s="92">
        <v>-14.051566766633201</v>
      </c>
      <c r="AK1746" s="91">
        <v>-0.20048108825460101</v>
      </c>
      <c r="AL1746" s="91">
        <v>-2.3228982649925501E-2</v>
      </c>
      <c r="AM1746" s="92">
        <v>-2.9062189834949099</v>
      </c>
      <c r="AN1746" s="3"/>
      <c r="AO1746" s="94">
        <v>8.6853996614081594E-2</v>
      </c>
      <c r="AP1746" s="94">
        <v>-0.11022612753455199</v>
      </c>
      <c r="AQ1746" s="94">
        <v>7.8769096426185597E-2</v>
      </c>
      <c r="AR1746" s="94">
        <v>-0.35370229261112401</v>
      </c>
      <c r="AS1746" s="95">
        <v>8</v>
      </c>
      <c r="AT1746" s="95">
        <v>4</v>
      </c>
      <c r="AU1746" s="95">
        <v>5</v>
      </c>
      <c r="AV1746" s="96">
        <v>7</v>
      </c>
      <c r="AW1746" s="3"/>
      <c r="AX1746" s="97">
        <v>0.343077659833944</v>
      </c>
      <c r="AY1746" s="98">
        <v>-0.51147939505790396</v>
      </c>
      <c r="AZ1746" s="98">
        <v>2.1322334501235201E-2</v>
      </c>
      <c r="BA1746" s="98">
        <v>-0.66090178608828898</v>
      </c>
      <c r="BB1746" s="89">
        <v>3.48435653011984E-2</v>
      </c>
      <c r="BC1746" s="99">
        <v>-49.6117123027216</v>
      </c>
      <c r="BD1746" s="86">
        <v>43854</v>
      </c>
      <c r="BE1746" s="86">
        <v>43914</v>
      </c>
      <c r="BF1746" s="95"/>
      <c r="BG1746" s="86"/>
      <c r="BH1746" s="3"/>
    </row>
    <row r="1747" spans="1:60" x14ac:dyDescent="0.25">
      <c r="A1747" s="3"/>
      <c r="B1747" s="81" t="s">
        <v>2558</v>
      </c>
      <c r="C1747" s="81" t="s">
        <v>6606</v>
      </c>
      <c r="D1747" s="81" t="s">
        <v>951</v>
      </c>
      <c r="E1747" s="82" t="s">
        <v>1161</v>
      </c>
      <c r="F1747" s="82" t="s">
        <v>1106</v>
      </c>
      <c r="G1747" s="83" t="s">
        <v>1122</v>
      </c>
      <c r="H1747" s="84" t="s">
        <v>1136</v>
      </c>
      <c r="I1747" s="85" t="s">
        <v>3480</v>
      </c>
      <c r="J1747" s="85" t="s">
        <v>6607</v>
      </c>
      <c r="K1747" s="3"/>
      <c r="L1747" s="86">
        <v>44029</v>
      </c>
      <c r="M1747" s="87">
        <v>1432.2708999998899</v>
      </c>
      <c r="N1747" s="88">
        <v>1432.2708999998899</v>
      </c>
      <c r="O1747" s="88">
        <v>1483.3109000008601</v>
      </c>
      <c r="P1747" s="89">
        <f t="shared" si="27"/>
        <v>0.96559049083982285</v>
      </c>
      <c r="Q1747" s="86">
        <v>43906</v>
      </c>
      <c r="R1747" s="90">
        <v>1942557.574</v>
      </c>
      <c r="S1747" s="90">
        <v>2344783.2756484398</v>
      </c>
      <c r="T1747" s="3"/>
      <c r="U1747" s="91">
        <v>-1.8107819505530599E-4</v>
      </c>
      <c r="V1747" s="92">
        <v>1.15466679062592</v>
      </c>
      <c r="W1747" s="91">
        <v>6.8843239132547803E-3</v>
      </c>
      <c r="X1747" s="92">
        <v>0.69694200719823096</v>
      </c>
      <c r="Y1747" s="91">
        <v>-3.05041683814125E-2</v>
      </c>
      <c r="Z1747" s="92">
        <v>15.099739070690701</v>
      </c>
      <c r="AA1747" s="91">
        <v>-2.1983723342600601E-2</v>
      </c>
      <c r="AB1747" s="92">
        <v>18.699656026525201</v>
      </c>
      <c r="AC1747" s="91">
        <v>6.9998563612898596E-3</v>
      </c>
      <c r="AD1747" s="92">
        <v>26.048181588528699</v>
      </c>
      <c r="AE1747" s="91">
        <v>3.0329256702316301E-2</v>
      </c>
      <c r="AF1747" s="93">
        <v>23.8723353649257</v>
      </c>
      <c r="AG1747" s="91">
        <v>5.8751804535859299E-3</v>
      </c>
      <c r="AH1747" s="92">
        <v>-0.318711906766111</v>
      </c>
      <c r="AI1747" s="91">
        <v>-2.7291800527564199E-2</v>
      </c>
      <c r="AJ1747" s="92">
        <v>11.754195627145201</v>
      </c>
      <c r="AK1747" s="91">
        <v>0.311939783094276</v>
      </c>
      <c r="AL1747" s="91">
        <v>1.7020309875079E-2</v>
      </c>
      <c r="AM1747" s="92">
        <v>-91.2666901292978</v>
      </c>
      <c r="AN1747" s="3"/>
      <c r="AO1747" s="94">
        <v>5.4263679812720502E-3</v>
      </c>
      <c r="AP1747" s="94">
        <v>-3.3188122799401802E-2</v>
      </c>
      <c r="AQ1747" s="94">
        <v>5.8751804535859299E-3</v>
      </c>
      <c r="AR1747" s="94">
        <v>-2.5294035530350801E-2</v>
      </c>
      <c r="AS1747" s="95">
        <v>5</v>
      </c>
      <c r="AT1747" s="95">
        <v>7</v>
      </c>
      <c r="AU1747" s="95">
        <v>7</v>
      </c>
      <c r="AV1747" s="96">
        <v>5</v>
      </c>
      <c r="AW1747" s="3"/>
      <c r="AX1747" s="97">
        <v>3.9492331196343003E-2</v>
      </c>
      <c r="AY1747" s="98">
        <v>-1.2563435411648201</v>
      </c>
      <c r="AZ1747" s="98">
        <v>0.46847903494426602</v>
      </c>
      <c r="BA1747" s="98">
        <v>-1.3473468139673099</v>
      </c>
      <c r="BB1747" s="89">
        <v>4.0289742436789297E-3</v>
      </c>
      <c r="BC1747" s="99">
        <v>-4.6389600454058399</v>
      </c>
      <c r="BD1747" s="86">
        <v>43906</v>
      </c>
      <c r="BE1747" s="86">
        <v>43957</v>
      </c>
      <c r="BF1747" s="95"/>
      <c r="BG1747" s="86"/>
      <c r="BH1747" s="3"/>
    </row>
    <row r="1748" spans="1:60" x14ac:dyDescent="0.25">
      <c r="A1748" s="3"/>
      <c r="B1748" s="81" t="s">
        <v>2559</v>
      </c>
      <c r="C1748" s="81" t="s">
        <v>6608</v>
      </c>
      <c r="D1748" s="81" t="s">
        <v>951</v>
      </c>
      <c r="E1748" s="82" t="s">
        <v>1162</v>
      </c>
      <c r="F1748" s="82" t="s">
        <v>1106</v>
      </c>
      <c r="G1748" s="83" t="s">
        <v>1122</v>
      </c>
      <c r="H1748" s="84" t="s">
        <v>1136</v>
      </c>
      <c r="I1748" s="85" t="s">
        <v>3480</v>
      </c>
      <c r="J1748" s="85" t="s">
        <v>6609</v>
      </c>
      <c r="K1748" s="3"/>
      <c r="L1748" s="86">
        <v>44029</v>
      </c>
      <c r="M1748" s="87">
        <v>1896.1510000005401</v>
      </c>
      <c r="N1748" s="88">
        <v>1896.1510000005401</v>
      </c>
      <c r="O1748" s="88">
        <v>1961.15860000066</v>
      </c>
      <c r="P1748" s="89">
        <f t="shared" si="27"/>
        <v>0.96685245140291143</v>
      </c>
      <c r="Q1748" s="86">
        <v>43906</v>
      </c>
      <c r="R1748" s="90">
        <v>3173005.2149999999</v>
      </c>
      <c r="S1748" s="90">
        <v>2959921.30242969</v>
      </c>
      <c r="T1748" s="3"/>
      <c r="U1748" s="91">
        <v>-1.7047423261828999E-4</v>
      </c>
      <c r="V1748" s="92">
        <v>1.1557271868696299</v>
      </c>
      <c r="W1748" s="91">
        <v>7.2050861090247097E-3</v>
      </c>
      <c r="X1748" s="92">
        <v>0.72901822677522399</v>
      </c>
      <c r="Y1748" s="91">
        <v>-2.8628883611418101E-2</v>
      </c>
      <c r="Z1748" s="92">
        <v>15.2872675476974</v>
      </c>
      <c r="AA1748" s="91">
        <v>-1.98234230510934E-2</v>
      </c>
      <c r="AB1748" s="92">
        <v>18.915686055697702</v>
      </c>
      <c r="AC1748" s="91">
        <v>1.25594364035351E-2</v>
      </c>
      <c r="AD1748" s="92">
        <v>26.6041395927605</v>
      </c>
      <c r="AE1748" s="91">
        <v>4.0040110758127398E-2</v>
      </c>
      <c r="AF1748" s="93">
        <v>24.843420770514101</v>
      </c>
      <c r="AG1748" s="91">
        <v>6.0568714307009898E-3</v>
      </c>
      <c r="AH1748" s="92">
        <v>-0.30054280905460501</v>
      </c>
      <c r="AI1748" s="91">
        <v>-2.5234293988432899E-2</v>
      </c>
      <c r="AJ1748" s="92">
        <v>11.9599462810584</v>
      </c>
      <c r="AK1748" s="91">
        <v>0.66312987343408203</v>
      </c>
      <c r="AL1748" s="91">
        <v>3.21265587535891E-2</v>
      </c>
      <c r="AM1748" s="92">
        <v>-56.1476810952881</v>
      </c>
      <c r="AN1748" s="3"/>
      <c r="AO1748" s="94">
        <v>5.4369900644815096E-3</v>
      </c>
      <c r="AP1748" s="94">
        <v>-3.3177825905113402E-2</v>
      </c>
      <c r="AQ1748" s="94">
        <v>6.0568714307009898E-3</v>
      </c>
      <c r="AR1748" s="94">
        <v>-2.49835349459318E-2</v>
      </c>
      <c r="AS1748" s="95">
        <v>5</v>
      </c>
      <c r="AT1748" s="95">
        <v>6</v>
      </c>
      <c r="AU1748" s="95">
        <v>7</v>
      </c>
      <c r="AV1748" s="96">
        <v>5</v>
      </c>
      <c r="AW1748" s="3"/>
      <c r="AX1748" s="97">
        <v>3.9494503707610401E-2</v>
      </c>
      <c r="AY1748" s="98">
        <v>-1.20652492197223</v>
      </c>
      <c r="AZ1748" s="98">
        <v>0.47550796999757899</v>
      </c>
      <c r="BA1748" s="98">
        <v>-1.2947767152254499</v>
      </c>
      <c r="BB1748" s="89">
        <v>4.0292453682195598E-3</v>
      </c>
      <c r="BC1748" s="99">
        <v>-4.58730874702451</v>
      </c>
      <c r="BD1748" s="86">
        <v>43906</v>
      </c>
      <c r="BE1748" s="86">
        <v>43957</v>
      </c>
      <c r="BF1748" s="95"/>
      <c r="BG1748" s="86"/>
      <c r="BH1748" s="3"/>
    </row>
    <row r="1749" spans="1:60" x14ac:dyDescent="0.25">
      <c r="A1749" s="3"/>
      <c r="B1749" s="81" t="s">
        <v>2560</v>
      </c>
      <c r="C1749" s="81" t="s">
        <v>6610</v>
      </c>
      <c r="D1749" s="81" t="s">
        <v>951</v>
      </c>
      <c r="E1749" s="82" t="s">
        <v>1186</v>
      </c>
      <c r="F1749" s="82" t="s">
        <v>1106</v>
      </c>
      <c r="G1749" s="83" t="s">
        <v>1122</v>
      </c>
      <c r="H1749" s="84" t="s">
        <v>1136</v>
      </c>
      <c r="I1749" s="85" t="s">
        <v>3480</v>
      </c>
      <c r="J1749" s="85" t="s">
        <v>6611</v>
      </c>
      <c r="K1749" s="3"/>
      <c r="L1749" s="86">
        <v>44029</v>
      </c>
      <c r="M1749" s="87">
        <v>1981.28769999929</v>
      </c>
      <c r="N1749" s="88">
        <v>1981.28769999929</v>
      </c>
      <c r="O1749" s="88">
        <v>2047.4883999992201</v>
      </c>
      <c r="P1749" s="89">
        <f t="shared" si="27"/>
        <v>0.96766736260876729</v>
      </c>
      <c r="Q1749" s="86">
        <v>43906</v>
      </c>
      <c r="R1749" s="90">
        <v>10063817.454</v>
      </c>
      <c r="S1749" s="90">
        <v>11424057.987921899</v>
      </c>
      <c r="T1749" s="3"/>
      <c r="U1749" s="91">
        <v>-1.63654641255562E-4</v>
      </c>
      <c r="V1749" s="92">
        <v>1.1564091460059001</v>
      </c>
      <c r="W1749" s="91">
        <v>7.4121240631939101E-3</v>
      </c>
      <c r="X1749" s="92">
        <v>0.74972202219214501</v>
      </c>
      <c r="Y1749" s="91">
        <v>-2.7417206983045599E-2</v>
      </c>
      <c r="Z1749" s="92">
        <v>15.408435210527401</v>
      </c>
      <c r="AA1749" s="91">
        <v>-1.7362922566462699E-2</v>
      </c>
      <c r="AB1749" s="92">
        <v>19.161736104142602</v>
      </c>
      <c r="AC1749" s="91">
        <v>1.76425165500405E-2</v>
      </c>
      <c r="AD1749" s="92">
        <v>27.1124476073892</v>
      </c>
      <c r="AE1749" s="91">
        <v>4.7877005883492502E-2</v>
      </c>
      <c r="AF1749" s="93">
        <v>25.627110283036</v>
      </c>
      <c r="AG1749" s="91">
        <v>6.1739946813759196E-3</v>
      </c>
      <c r="AH1749" s="92">
        <v>-0.28883048398711297</v>
      </c>
      <c r="AI1749" s="91">
        <v>-2.3904848237180001E-2</v>
      </c>
      <c r="AJ1749" s="92">
        <v>12.0928908561909</v>
      </c>
      <c r="AK1749" s="91">
        <v>0.72208018982782995</v>
      </c>
      <c r="AL1749" s="91">
        <v>3.4363705193754902E-2</v>
      </c>
      <c r="AM1749" s="92">
        <v>-50.2526494559133</v>
      </c>
      <c r="AN1749" s="3"/>
      <c r="AO1749" s="94">
        <v>5.44388941671059E-3</v>
      </c>
      <c r="AP1749" s="94">
        <v>-3.3171202438097701E-2</v>
      </c>
      <c r="AQ1749" s="94">
        <v>6.1739946813759196E-3</v>
      </c>
      <c r="AR1749" s="94">
        <v>-2.4783113101875601E-2</v>
      </c>
      <c r="AS1749" s="95">
        <v>6</v>
      </c>
      <c r="AT1749" s="95">
        <v>6</v>
      </c>
      <c r="AU1749" s="95">
        <v>7</v>
      </c>
      <c r="AV1749" s="96">
        <v>5</v>
      </c>
      <c r="AW1749" s="3"/>
      <c r="AX1749" s="97">
        <v>3.9500724558565702E-2</v>
      </c>
      <c r="AY1749" s="98">
        <v>-1.1488523539555899</v>
      </c>
      <c r="AZ1749" s="98">
        <v>0.483551758952672</v>
      </c>
      <c r="BA1749" s="98">
        <v>-1.2337739196009401</v>
      </c>
      <c r="BB1749" s="89">
        <v>4.0299191146505103E-3</v>
      </c>
      <c r="BC1749" s="99">
        <v>-4.5539647501282197</v>
      </c>
      <c r="BD1749" s="86">
        <v>43906</v>
      </c>
      <c r="BE1749" s="86">
        <v>43957</v>
      </c>
      <c r="BF1749" s="95"/>
      <c r="BG1749" s="86"/>
      <c r="BH1749" s="3"/>
    </row>
    <row r="1750" spans="1:60" x14ac:dyDescent="0.25">
      <c r="A1750" s="3"/>
      <c r="B1750" s="81" t="s">
        <v>2561</v>
      </c>
      <c r="C1750" s="81" t="s">
        <v>6612</v>
      </c>
      <c r="D1750" s="81" t="s">
        <v>951</v>
      </c>
      <c r="E1750" s="82" t="s">
        <v>1172</v>
      </c>
      <c r="F1750" s="82" t="s">
        <v>1106</v>
      </c>
      <c r="G1750" s="83" t="s">
        <v>1122</v>
      </c>
      <c r="H1750" s="84" t="s">
        <v>1136</v>
      </c>
      <c r="I1750" s="85" t="s">
        <v>3480</v>
      </c>
      <c r="J1750" s="85" t="s">
        <v>6613</v>
      </c>
      <c r="K1750" s="3"/>
      <c r="L1750" s="86">
        <v>44029</v>
      </c>
      <c r="M1750" s="87">
        <v>1256.5255999993501</v>
      </c>
      <c r="N1750" s="88">
        <v>1256.5255999993501</v>
      </c>
      <c r="O1750" s="88">
        <v>1303.75500000082</v>
      </c>
      <c r="P1750" s="89">
        <f t="shared" si="27"/>
        <v>0.96377432876465274</v>
      </c>
      <c r="Q1750" s="86">
        <v>43753</v>
      </c>
      <c r="R1750" s="90">
        <v>9898686.4800000004</v>
      </c>
      <c r="S1750" s="90">
        <v>14550181.9641094</v>
      </c>
      <c r="T1750" s="3"/>
      <c r="U1750" s="91">
        <v>-1.9247792533860799E-4</v>
      </c>
      <c r="V1750" s="92">
        <v>1.1535268175975899</v>
      </c>
      <c r="W1750" s="91">
        <v>6.5398524384363598E-3</v>
      </c>
      <c r="X1750" s="92">
        <v>0.662494859716389</v>
      </c>
      <c r="Y1750" s="91">
        <v>-3.2515516973035098E-2</v>
      </c>
      <c r="Z1750" s="92">
        <v>14.898604211528401</v>
      </c>
      <c r="AA1750" s="91">
        <v>-2.7694172443261798E-2</v>
      </c>
      <c r="AB1750" s="92">
        <v>18.128611116466299</v>
      </c>
      <c r="AC1750" s="91">
        <v>-3.61490504747053E-3</v>
      </c>
      <c r="AD1750" s="92">
        <v>24.986705447634399</v>
      </c>
      <c r="AE1750" s="91">
        <v>1.52636302718747E-2</v>
      </c>
      <c r="AF1750" s="93">
        <v>22.365772721881498</v>
      </c>
      <c r="AG1750" s="91">
        <v>5.6801965311024097E-3</v>
      </c>
      <c r="AH1750" s="92">
        <v>-0.33821029901446298</v>
      </c>
      <c r="AI1750" s="91">
        <v>-2.9498099701413601E-2</v>
      </c>
      <c r="AJ1750" s="92">
        <v>11.5335657097603</v>
      </c>
      <c r="AK1750" s="91">
        <v>0.25652559999987701</v>
      </c>
      <c r="AL1750" s="91">
        <v>2.35707948158961E-2</v>
      </c>
      <c r="AM1750" s="92">
        <v>40.146252948325099</v>
      </c>
      <c r="AN1750" s="3"/>
      <c r="AO1750" s="94">
        <v>5.4148960625752798E-3</v>
      </c>
      <c r="AP1750" s="94">
        <v>-3.3199144228092302E-2</v>
      </c>
      <c r="AQ1750" s="94">
        <v>5.6801965311024097E-3</v>
      </c>
      <c r="AR1750" s="94">
        <v>-2.5627667048866001E-2</v>
      </c>
      <c r="AS1750" s="95">
        <v>5</v>
      </c>
      <c r="AT1750" s="95">
        <v>7</v>
      </c>
      <c r="AU1750" s="95">
        <v>7</v>
      </c>
      <c r="AV1750" s="96">
        <v>5</v>
      </c>
      <c r="AW1750" s="3"/>
      <c r="AX1750" s="97">
        <v>3.9475883675950202E-2</v>
      </c>
      <c r="AY1750" s="98">
        <v>-1.39112149388893</v>
      </c>
      <c r="AZ1750" s="98">
        <v>0.44977001084544099</v>
      </c>
      <c r="BA1750" s="98">
        <v>-1.489396685467</v>
      </c>
      <c r="BB1750" s="89">
        <v>4.0272236833243397E-3</v>
      </c>
      <c r="BC1750" s="99">
        <v>-4.7401160495283001</v>
      </c>
      <c r="BD1750" s="86">
        <v>43753</v>
      </c>
      <c r="BE1750" s="86">
        <v>43957</v>
      </c>
      <c r="BF1750" s="95"/>
      <c r="BG1750" s="86"/>
      <c r="BH1750" s="3"/>
    </row>
    <row r="1751" spans="1:60" x14ac:dyDescent="0.25">
      <c r="A1751" s="3"/>
      <c r="B1751" s="81" t="s">
        <v>2562</v>
      </c>
      <c r="C1751" s="81" t="s">
        <v>6614</v>
      </c>
      <c r="D1751" s="81" t="s">
        <v>951</v>
      </c>
      <c r="E1751" s="82" t="s">
        <v>1197</v>
      </c>
      <c r="F1751" s="82" t="s">
        <v>1106</v>
      </c>
      <c r="G1751" s="83" t="s">
        <v>1122</v>
      </c>
      <c r="H1751" s="84" t="s">
        <v>1136</v>
      </c>
      <c r="I1751" s="85" t="s">
        <v>3480</v>
      </c>
      <c r="J1751" s="85" t="s">
        <v>6615</v>
      </c>
      <c r="K1751" s="3"/>
      <c r="L1751" s="86">
        <v>44029</v>
      </c>
      <c r="M1751" s="87">
        <v>1601.6775000002201</v>
      </c>
      <c r="N1751" s="88">
        <v>1601.6775000002201</v>
      </c>
      <c r="O1751" s="88">
        <v>1657.0918000005199</v>
      </c>
      <c r="P1751" s="89">
        <f t="shared" si="27"/>
        <v>0.96655930588740924</v>
      </c>
      <c r="Q1751" s="86">
        <v>43906</v>
      </c>
      <c r="R1751" s="90">
        <v>21931751.804000001</v>
      </c>
      <c r="S1751" s="90">
        <v>28321721.934406299</v>
      </c>
      <c r="T1751" s="3"/>
      <c r="U1751" s="91">
        <v>-1.7297618796874301E-4</v>
      </c>
      <c r="V1751" s="92">
        <v>1.1554769913345799</v>
      </c>
      <c r="W1751" s="91">
        <v>7.1304985813185296E-3</v>
      </c>
      <c r="X1751" s="92">
        <v>0.72155947400460696</v>
      </c>
      <c r="Y1751" s="91">
        <v>-2.9064519590065199E-2</v>
      </c>
      <c r="Z1751" s="92">
        <v>15.2437039498327</v>
      </c>
      <c r="AA1751" s="91">
        <v>-2.0707464267616198E-2</v>
      </c>
      <c r="AB1751" s="92">
        <v>18.827281934034499</v>
      </c>
      <c r="AC1751" s="91">
        <v>1.0735707548519701E-2</v>
      </c>
      <c r="AD1751" s="92">
        <v>26.421766707237101</v>
      </c>
      <c r="AE1751" s="91">
        <v>3.7233024662782603E-2</v>
      </c>
      <c r="AF1751" s="93">
        <v>24.562712160957702</v>
      </c>
      <c r="AG1751" s="91">
        <v>6.0145655261294503E-3</v>
      </c>
      <c r="AH1751" s="92">
        <v>-0.30477339951176002</v>
      </c>
      <c r="AI1751" s="91">
        <v>-2.5712381412631699E-2</v>
      </c>
      <c r="AJ1751" s="92">
        <v>11.912137538645799</v>
      </c>
      <c r="AK1751" s="91">
        <v>0.52246371301414896</v>
      </c>
      <c r="AL1751" s="91">
        <v>2.6472384073713301E-2</v>
      </c>
      <c r="AM1751" s="92">
        <v>-70.214297137339599</v>
      </c>
      <c r="AN1751" s="3"/>
      <c r="AO1751" s="94">
        <v>5.4345599746739E-3</v>
      </c>
      <c r="AP1751" s="94">
        <v>-3.3180201096911298E-2</v>
      </c>
      <c r="AQ1751" s="94">
        <v>6.0145655261294503E-3</v>
      </c>
      <c r="AR1751" s="94">
        <v>-2.5055726965547399E-2</v>
      </c>
      <c r="AS1751" s="95">
        <v>5</v>
      </c>
      <c r="AT1751" s="95">
        <v>7</v>
      </c>
      <c r="AU1751" s="95">
        <v>7</v>
      </c>
      <c r="AV1751" s="96">
        <v>5</v>
      </c>
      <c r="AW1751" s="3"/>
      <c r="AX1751" s="97">
        <v>3.9492316308169399E-2</v>
      </c>
      <c r="AY1751" s="98">
        <v>-1.22725051906673</v>
      </c>
      <c r="AZ1751" s="98">
        <v>0.47261753139127899</v>
      </c>
      <c r="BA1751" s="98">
        <v>-1.31667671283867</v>
      </c>
      <c r="BB1751" s="89">
        <v>4.0290083228319397E-3</v>
      </c>
      <c r="BC1751" s="99">
        <v>-4.5993106718742602</v>
      </c>
      <c r="BD1751" s="86">
        <v>43906</v>
      </c>
      <c r="BE1751" s="86">
        <v>43957</v>
      </c>
      <c r="BF1751" s="95"/>
      <c r="BG1751" s="86"/>
      <c r="BH1751" s="3"/>
    </row>
    <row r="1752" spans="1:60" x14ac:dyDescent="0.25">
      <c r="A1752" s="3"/>
      <c r="B1752" s="81" t="s">
        <v>2563</v>
      </c>
      <c r="C1752" s="81" t="s">
        <v>6616</v>
      </c>
      <c r="D1752" s="81" t="s">
        <v>951</v>
      </c>
      <c r="E1752" s="82" t="s">
        <v>1198</v>
      </c>
      <c r="F1752" s="82" t="s">
        <v>1106</v>
      </c>
      <c r="G1752" s="83" t="s">
        <v>1122</v>
      </c>
      <c r="H1752" s="84" t="s">
        <v>1136</v>
      </c>
      <c r="I1752" s="85" t="s">
        <v>3480</v>
      </c>
      <c r="J1752" s="85" t="s">
        <v>6617</v>
      </c>
      <c r="K1752" s="3"/>
      <c r="L1752" s="86">
        <v>44029</v>
      </c>
      <c r="M1752" s="87">
        <v>1865.21360000037</v>
      </c>
      <c r="N1752" s="88">
        <v>1865.21360000037</v>
      </c>
      <c r="O1752" s="88">
        <v>1927.41220000014</v>
      </c>
      <c r="P1752" s="89">
        <f t="shared" si="27"/>
        <v>0.96772947686033872</v>
      </c>
      <c r="Q1752" s="86">
        <v>43906</v>
      </c>
      <c r="R1752" s="90">
        <v>1538995.3030000001</v>
      </c>
      <c r="S1752" s="90">
        <v>2254033.0129296901</v>
      </c>
      <c r="T1752" s="3"/>
      <c r="U1752" s="91">
        <v>-1.6317183690262E-4</v>
      </c>
      <c r="V1752" s="92">
        <v>1.15645742644119</v>
      </c>
      <c r="W1752" s="91">
        <v>7.4261217232560704E-3</v>
      </c>
      <c r="X1752" s="92">
        <v>0.75112178819836095</v>
      </c>
      <c r="Y1752" s="91">
        <v>-2.73233983234604E-2</v>
      </c>
      <c r="Z1752" s="92">
        <v>15.4178160764859</v>
      </c>
      <c r="AA1752" s="91">
        <v>-1.7169272125102001E-2</v>
      </c>
      <c r="AB1752" s="92">
        <v>19.181101148278699</v>
      </c>
      <c r="AC1752" s="91">
        <v>1.80463945653173E-2</v>
      </c>
      <c r="AD1752" s="92">
        <v>27.152835408924101</v>
      </c>
      <c r="AE1752" s="91">
        <v>4.8503442576475202E-2</v>
      </c>
      <c r="AF1752" s="93">
        <v>25.689753952348799</v>
      </c>
      <c r="AG1752" s="91">
        <v>6.1820513801649204E-3</v>
      </c>
      <c r="AH1752" s="92">
        <v>-0.28802481410821201</v>
      </c>
      <c r="AI1752" s="91">
        <v>-2.3801648324479199E-2</v>
      </c>
      <c r="AJ1752" s="92">
        <v>12.103210847461</v>
      </c>
      <c r="AK1752" s="91">
        <v>0.74876344237243797</v>
      </c>
      <c r="AL1752" s="91">
        <v>3.53528045106941E-2</v>
      </c>
      <c r="AM1752" s="92">
        <v>-47.584324201452503</v>
      </c>
      <c r="AN1752" s="3"/>
      <c r="AO1752" s="94">
        <v>5.4444455672637603E-3</v>
      </c>
      <c r="AP1752" s="94">
        <v>-3.3170688268910502E-2</v>
      </c>
      <c r="AQ1752" s="94">
        <v>6.1820513801649204E-3</v>
      </c>
      <c r="AR1752" s="94">
        <v>-2.4767285503003202E-2</v>
      </c>
      <c r="AS1752" s="95">
        <v>6</v>
      </c>
      <c r="AT1752" s="95">
        <v>6</v>
      </c>
      <c r="AU1752" s="95">
        <v>7</v>
      </c>
      <c r="AV1752" s="96">
        <v>5</v>
      </c>
      <c r="AW1752" s="3"/>
      <c r="AX1752" s="97">
        <v>3.9501219606026997E-2</v>
      </c>
      <c r="AY1752" s="98">
        <v>-1.1443108597177301</v>
      </c>
      <c r="AZ1752" s="98">
        <v>0.48418540665397802</v>
      </c>
      <c r="BA1752" s="98">
        <v>-1.2289660371770901</v>
      </c>
      <c r="BB1752" s="89">
        <v>4.0299726822377096E-3</v>
      </c>
      <c r="BC1752" s="99">
        <v>-4.5513305352869802</v>
      </c>
      <c r="BD1752" s="86">
        <v>43906</v>
      </c>
      <c r="BE1752" s="86">
        <v>43957</v>
      </c>
      <c r="BF1752" s="95"/>
      <c r="BG1752" s="86"/>
      <c r="BH1752" s="3"/>
    </row>
    <row r="1753" spans="1:60" x14ac:dyDescent="0.25">
      <c r="A1753" s="3"/>
      <c r="B1753" s="81" t="s">
        <v>443</v>
      </c>
      <c r="C1753" s="81" t="s">
        <v>6618</v>
      </c>
      <c r="D1753" s="81" t="s">
        <v>951</v>
      </c>
      <c r="E1753" s="82" t="s">
        <v>1199</v>
      </c>
      <c r="F1753" s="82" t="s">
        <v>1106</v>
      </c>
      <c r="G1753" s="83" t="s">
        <v>1122</v>
      </c>
      <c r="H1753" s="84" t="s">
        <v>1136</v>
      </c>
      <c r="I1753" s="85" t="s">
        <v>3480</v>
      </c>
      <c r="J1753" s="85" t="s">
        <v>6619</v>
      </c>
      <c r="K1753" s="3"/>
      <c r="L1753" s="86">
        <v>44029</v>
      </c>
      <c r="M1753" s="87">
        <v>1085.28570000082</v>
      </c>
      <c r="N1753" s="88">
        <v>1085.28570000082</v>
      </c>
      <c r="O1753" s="88">
        <v>1120.98169999942</v>
      </c>
      <c r="P1753" s="89">
        <f t="shared" si="27"/>
        <v>0.9681564828412289</v>
      </c>
      <c r="Q1753" s="86">
        <v>43906</v>
      </c>
      <c r="R1753" s="90">
        <v>4913021.3459999999</v>
      </c>
      <c r="S1753" s="90">
        <v>4376438.8430234399</v>
      </c>
      <c r="T1753" s="3"/>
      <c r="U1753" s="91">
        <v>-1.5956384868332001E-4</v>
      </c>
      <c r="V1753" s="92">
        <v>1.1568182252631201</v>
      </c>
      <c r="W1753" s="91">
        <v>7.5361503513704502E-3</v>
      </c>
      <c r="X1753" s="92">
        <v>0.76212465100979898</v>
      </c>
      <c r="Y1753" s="91">
        <v>-2.6689576337958001E-2</v>
      </c>
      <c r="Z1753" s="92">
        <v>15.4811982750398</v>
      </c>
      <c r="AA1753" s="91">
        <v>-1.5884966653175101E-2</v>
      </c>
      <c r="AB1753" s="92">
        <v>19.309531695471399</v>
      </c>
      <c r="AC1753" s="91">
        <v>2.0703061407402901E-2</v>
      </c>
      <c r="AD1753" s="92">
        <v>27.4185020931473</v>
      </c>
      <c r="AE1753" s="91">
        <v>5.2606172972446102E-2</v>
      </c>
      <c r="AF1753" s="93">
        <v>26.100026991945899</v>
      </c>
      <c r="AG1753" s="91">
        <v>6.2442109829134998E-3</v>
      </c>
      <c r="AH1753" s="92">
        <v>-0.28180885383335402</v>
      </c>
      <c r="AI1753" s="91">
        <v>-2.3106407733394001E-2</v>
      </c>
      <c r="AJ1753" s="92">
        <v>12.172734906562299</v>
      </c>
      <c r="AK1753" s="91">
        <v>8.5285700000968107E-2</v>
      </c>
      <c r="AL1753" s="91">
        <v>8.3849601633119199E-3</v>
      </c>
      <c r="AM1753" s="92">
        <v>23.022262948419701</v>
      </c>
      <c r="AN1753" s="3"/>
      <c r="AO1753" s="94">
        <v>5.4479920308949702E-3</v>
      </c>
      <c r="AP1753" s="94">
        <v>-3.3167240051625399E-2</v>
      </c>
      <c r="AQ1753" s="94">
        <v>6.2442109829134998E-3</v>
      </c>
      <c r="AR1753" s="94">
        <v>-2.4662992649609802E-2</v>
      </c>
      <c r="AS1753" s="95">
        <v>6</v>
      </c>
      <c r="AT1753" s="95">
        <v>6</v>
      </c>
      <c r="AU1753" s="95">
        <v>7</v>
      </c>
      <c r="AV1753" s="96">
        <v>5</v>
      </c>
      <c r="AW1753" s="3"/>
      <c r="AX1753" s="97">
        <v>3.9504521221642802E-2</v>
      </c>
      <c r="AY1753" s="98">
        <v>-1.11422483896058</v>
      </c>
      <c r="AZ1753" s="98">
        <v>0.48838273420324202</v>
      </c>
      <c r="BA1753" s="98">
        <v>-1.1971017196829099</v>
      </c>
      <c r="BB1753" s="89">
        <v>4.0303300799587301E-3</v>
      </c>
      <c r="BC1753" s="99">
        <v>-4.5339723208016904</v>
      </c>
      <c r="BD1753" s="86">
        <v>43906</v>
      </c>
      <c r="BE1753" s="86">
        <v>43957</v>
      </c>
      <c r="BF1753" s="95"/>
      <c r="BG1753" s="86"/>
      <c r="BH1753" s="3"/>
    </row>
    <row r="1754" spans="1:60" x14ac:dyDescent="0.25">
      <c r="A1754" s="3"/>
      <c r="B1754" s="81" t="s">
        <v>444</v>
      </c>
      <c r="C1754" s="81" t="s">
        <v>6620</v>
      </c>
      <c r="D1754" s="81" t="s">
        <v>951</v>
      </c>
      <c r="E1754" s="82" t="s">
        <v>1178</v>
      </c>
      <c r="F1754" s="82" t="s">
        <v>1106</v>
      </c>
      <c r="G1754" s="83" t="s">
        <v>1122</v>
      </c>
      <c r="H1754" s="84" t="s">
        <v>1136</v>
      </c>
      <c r="I1754" s="85" t="s">
        <v>3480</v>
      </c>
      <c r="J1754" s="85" t="s">
        <v>6621</v>
      </c>
      <c r="K1754" s="3"/>
      <c r="L1754" s="86">
        <v>44029</v>
      </c>
      <c r="M1754" s="87">
        <v>1046.8113000001799</v>
      </c>
      <c r="N1754" s="88">
        <v>1046.8113000001799</v>
      </c>
      <c r="O1754" s="88">
        <v>1079.4177999999399</v>
      </c>
      <c r="P1754" s="89">
        <f t="shared" si="27"/>
        <v>0.96979251222301333</v>
      </c>
      <c r="Q1754" s="86">
        <v>43944</v>
      </c>
      <c r="R1754" s="90">
        <v>8051602.0439999998</v>
      </c>
      <c r="S1754" s="90">
        <v>7729319.2770546898</v>
      </c>
      <c r="T1754" s="3"/>
      <c r="U1754" s="91">
        <v>-1.4031123737367999E-4</v>
      </c>
      <c r="V1754" s="92">
        <v>1.15874348639409</v>
      </c>
      <c r="W1754" s="91">
        <v>8.1159779274457798E-3</v>
      </c>
      <c r="X1754" s="92">
        <v>0.820107408617332</v>
      </c>
      <c r="Y1754" s="91">
        <v>-2.3286272187760901E-2</v>
      </c>
      <c r="Z1754" s="92">
        <v>15.821528690066801</v>
      </c>
      <c r="AA1754" s="91">
        <v>-8.9516226298656E-3</v>
      </c>
      <c r="AB1754" s="92">
        <v>20.0028660978132</v>
      </c>
      <c r="AC1754" s="91">
        <v>3.5114096661345698E-2</v>
      </c>
      <c r="AD1754" s="92">
        <v>28.859605618519701</v>
      </c>
      <c r="AE1754" s="91"/>
      <c r="AF1754" s="93"/>
      <c r="AG1754" s="91">
        <v>6.5722651579562799E-3</v>
      </c>
      <c r="AH1754" s="92">
        <v>-0.24900343632907601</v>
      </c>
      <c r="AI1754" s="91">
        <v>-1.9370777826225101E-2</v>
      </c>
      <c r="AJ1754" s="92">
        <v>12.5462978972791</v>
      </c>
      <c r="AK1754" s="91">
        <v>4.6623849668321803E-2</v>
      </c>
      <c r="AL1754" s="91">
        <v>1.95872324402444E-2</v>
      </c>
      <c r="AM1754" s="92">
        <v>33.496107999817497</v>
      </c>
      <c r="AN1754" s="3"/>
      <c r="AO1754" s="94">
        <v>5.4673570357408599E-3</v>
      </c>
      <c r="AP1754" s="94">
        <v>-3.3148702940707202E-2</v>
      </c>
      <c r="AQ1754" s="94">
        <v>6.5722651579562799E-3</v>
      </c>
      <c r="AR1754" s="94">
        <v>-2.4101637648527699E-2</v>
      </c>
      <c r="AS1754" s="95">
        <v>7</v>
      </c>
      <c r="AT1754" s="95">
        <v>5</v>
      </c>
      <c r="AU1754" s="95">
        <v>7</v>
      </c>
      <c r="AV1754" s="96">
        <v>5</v>
      </c>
      <c r="AW1754" s="3"/>
      <c r="AX1754" s="97">
        <v>3.9523226674064098E-2</v>
      </c>
      <c r="AY1754" s="98">
        <v>-0.95184983882427299</v>
      </c>
      <c r="AZ1754" s="98">
        <v>0.51104283580571097</v>
      </c>
      <c r="BA1754" s="98">
        <v>-1.0247005017645301</v>
      </c>
      <c r="BB1754" s="89">
        <v>4.0323514347983301E-3</v>
      </c>
      <c r="BC1754" s="99">
        <v>-4.5046042413523502</v>
      </c>
      <c r="BD1754" s="86">
        <v>43944</v>
      </c>
      <c r="BE1754" s="86">
        <v>43957</v>
      </c>
      <c r="BF1754" s="95"/>
      <c r="BG1754" s="86"/>
      <c r="BH1754" s="3"/>
    </row>
    <row r="1755" spans="1:60" x14ac:dyDescent="0.25">
      <c r="A1755" s="3"/>
      <c r="B1755" s="81" t="s">
        <v>2564</v>
      </c>
      <c r="C1755" s="81" t="s">
        <v>6622</v>
      </c>
      <c r="D1755" s="81" t="s">
        <v>951</v>
      </c>
      <c r="E1755" s="82" t="s">
        <v>1200</v>
      </c>
      <c r="F1755" s="82" t="s">
        <v>1106</v>
      </c>
      <c r="G1755" s="83" t="s">
        <v>1122</v>
      </c>
      <c r="H1755" s="84" t="s">
        <v>1136</v>
      </c>
      <c r="I1755" s="85" t="s">
        <v>3480</v>
      </c>
      <c r="J1755" s="85" t="s">
        <v>6623</v>
      </c>
      <c r="K1755" s="3"/>
      <c r="L1755" s="86">
        <v>44029</v>
      </c>
      <c r="M1755" s="87">
        <v>1505.3037999998801</v>
      </c>
      <c r="N1755" s="88">
        <v>1505.3037999998801</v>
      </c>
      <c r="O1755" s="88">
        <v>1555.60019999929</v>
      </c>
      <c r="P1755" s="89">
        <f t="shared" si="27"/>
        <v>0.96766752794231259</v>
      </c>
      <c r="Q1755" s="86">
        <v>43906</v>
      </c>
      <c r="R1755" s="90">
        <v>106824.67</v>
      </c>
      <c r="S1755" s="90">
        <v>96597.794301513699</v>
      </c>
      <c r="T1755" s="3"/>
      <c r="U1755" s="91">
        <v>-1.6366109957743899E-4</v>
      </c>
      <c r="V1755" s="92">
        <v>1.1564085001737101</v>
      </c>
      <c r="W1755" s="91">
        <v>7.4122547011938903E-3</v>
      </c>
      <c r="X1755" s="92">
        <v>0.749735085992143</v>
      </c>
      <c r="Y1755" s="91">
        <v>-2.7417039909778399E-2</v>
      </c>
      <c r="Z1755" s="92">
        <v>15.4084519178577</v>
      </c>
      <c r="AA1755" s="91">
        <v>-1.73627317362843E-2</v>
      </c>
      <c r="AB1755" s="92">
        <v>19.161755187175</v>
      </c>
      <c r="AC1755" s="91">
        <v>1.7642976346905901E-2</v>
      </c>
      <c r="AD1755" s="92">
        <v>27.112493587075701</v>
      </c>
      <c r="AE1755" s="91">
        <v>4.7878231191134497E-2</v>
      </c>
      <c r="AF1755" s="93">
        <v>25.627232813800202</v>
      </c>
      <c r="AG1755" s="91">
        <v>6.1741222943965104E-3</v>
      </c>
      <c r="AH1755" s="92">
        <v>-0.28881772268505301</v>
      </c>
      <c r="AI1755" s="91">
        <v>-2.39045832022384E-2</v>
      </c>
      <c r="AJ1755" s="92">
        <v>12.0929173596815</v>
      </c>
      <c r="AK1755" s="91">
        <v>0.41218436309834899</v>
      </c>
      <c r="AL1755" s="91">
        <v>3.9809079184124102E-2</v>
      </c>
      <c r="AM1755" s="92">
        <v>45.254218395275501</v>
      </c>
      <c r="AN1755" s="3"/>
      <c r="AO1755" s="94">
        <v>5.4439237810584001E-3</v>
      </c>
      <c r="AP1755" s="94">
        <v>-3.3171228210449002E-2</v>
      </c>
      <c r="AQ1755" s="94">
        <v>6.1741222943965104E-3</v>
      </c>
      <c r="AR1755" s="94">
        <v>-2.4783253405985299E-2</v>
      </c>
      <c r="AS1755" s="95">
        <v>6</v>
      </c>
      <c r="AT1755" s="95">
        <v>6</v>
      </c>
      <c r="AU1755" s="95">
        <v>7</v>
      </c>
      <c r="AV1755" s="96">
        <v>5</v>
      </c>
      <c r="AW1755" s="3"/>
      <c r="AX1755" s="97">
        <v>3.95007524401444E-2</v>
      </c>
      <c r="AY1755" s="98">
        <v>-1.1488447175743199</v>
      </c>
      <c r="AZ1755" s="98">
        <v>0.48355273247716501</v>
      </c>
      <c r="BA1755" s="98">
        <v>-1.23376596958951</v>
      </c>
      <c r="BB1755" s="89">
        <v>4.0299219463759096E-3</v>
      </c>
      <c r="BC1755" s="99">
        <v>-4.5539914432083597</v>
      </c>
      <c r="BD1755" s="86">
        <v>43906</v>
      </c>
      <c r="BE1755" s="86">
        <v>43957</v>
      </c>
      <c r="BF1755" s="95"/>
      <c r="BG1755" s="86"/>
      <c r="BH1755" s="3"/>
    </row>
    <row r="1756" spans="1:60" x14ac:dyDescent="0.25">
      <c r="A1756" s="3"/>
      <c r="B1756" s="81" t="s">
        <v>2565</v>
      </c>
      <c r="C1756" s="81" t="s">
        <v>6624</v>
      </c>
      <c r="D1756" s="81" t="s">
        <v>951</v>
      </c>
      <c r="E1756" s="82" t="s">
        <v>1201</v>
      </c>
      <c r="F1756" s="82" t="s">
        <v>1106</v>
      </c>
      <c r="G1756" s="83" t="s">
        <v>1122</v>
      </c>
      <c r="H1756" s="84" t="s">
        <v>1136</v>
      </c>
      <c r="I1756" s="85" t="s">
        <v>3480</v>
      </c>
      <c r="J1756" s="85" t="s">
        <v>6625</v>
      </c>
      <c r="K1756" s="3"/>
      <c r="L1756" s="86">
        <v>44029</v>
      </c>
      <c r="M1756" s="87">
        <v>1641.5308999996601</v>
      </c>
      <c r="N1756" s="88">
        <v>1641.5308999996601</v>
      </c>
      <c r="O1756" s="88">
        <v>1695.8078000005301</v>
      </c>
      <c r="P1756" s="89">
        <f t="shared" si="27"/>
        <v>0.96799348369499594</v>
      </c>
      <c r="Q1756" s="86">
        <v>43906</v>
      </c>
      <c r="R1756" s="90">
        <v>221564.58199999999</v>
      </c>
      <c r="S1756" s="90">
        <v>232103.89446557601</v>
      </c>
      <c r="T1756" s="3"/>
      <c r="U1756" s="91">
        <v>-1.60921420501836E-4</v>
      </c>
      <c r="V1756" s="92">
        <v>1.15668246808127</v>
      </c>
      <c r="W1756" s="91">
        <v>7.4949090703739802E-3</v>
      </c>
      <c r="X1756" s="92">
        <v>0.75800052291015196</v>
      </c>
      <c r="Y1756" s="91">
        <v>-2.6932045923786101E-2</v>
      </c>
      <c r="Z1756" s="92">
        <v>15.4569513164606</v>
      </c>
      <c r="AA1756" s="91">
        <v>-1.63769112805312E-2</v>
      </c>
      <c r="AB1756" s="92">
        <v>19.2603372327576</v>
      </c>
      <c r="AC1756" s="91">
        <v>1.96831482007838E-2</v>
      </c>
      <c r="AD1756" s="92">
        <v>27.3165107724781</v>
      </c>
      <c r="AE1756" s="91">
        <v>5.1029246555117397E-2</v>
      </c>
      <c r="AF1756" s="93">
        <v>25.9423343501985</v>
      </c>
      <c r="AG1756" s="91">
        <v>6.2208594517869599E-3</v>
      </c>
      <c r="AH1756" s="92">
        <v>-0.284144006946008</v>
      </c>
      <c r="AI1756" s="91">
        <v>-2.33724032550526E-2</v>
      </c>
      <c r="AJ1756" s="92">
        <v>12.1461353544</v>
      </c>
      <c r="AK1756" s="91">
        <v>0.42851129560032902</v>
      </c>
      <c r="AL1756" s="91">
        <v>4.11618866346544E-2</v>
      </c>
      <c r="AM1756" s="92">
        <v>46.886911645473397</v>
      </c>
      <c r="AN1756" s="3"/>
      <c r="AO1756" s="94">
        <v>5.4466786405100703E-3</v>
      </c>
      <c r="AP1756" s="94">
        <v>-3.31685618129995E-2</v>
      </c>
      <c r="AQ1756" s="94">
        <v>6.2208594517869599E-3</v>
      </c>
      <c r="AR1756" s="94">
        <v>-2.4703069187125899E-2</v>
      </c>
      <c r="AS1756" s="95">
        <v>6</v>
      </c>
      <c r="AT1756" s="95">
        <v>6</v>
      </c>
      <c r="AU1756" s="95">
        <v>7</v>
      </c>
      <c r="AV1756" s="96">
        <v>5</v>
      </c>
      <c r="AW1756" s="3"/>
      <c r="AX1756" s="97">
        <v>3.9503268605913001E-2</v>
      </c>
      <c r="AY1756" s="98">
        <v>-1.12574778619091</v>
      </c>
      <c r="AZ1756" s="98">
        <v>0.48677494302228302</v>
      </c>
      <c r="BA1756" s="98">
        <v>-1.20930876718194</v>
      </c>
      <c r="BB1756" s="89">
        <v>4.0301944067004996E-3</v>
      </c>
      <c r="BC1756" s="99">
        <v>-4.5406265970305002</v>
      </c>
      <c r="BD1756" s="86">
        <v>43906</v>
      </c>
      <c r="BE1756" s="86">
        <v>43957</v>
      </c>
      <c r="BF1756" s="95"/>
      <c r="BG1756" s="86"/>
      <c r="BH1756" s="3"/>
    </row>
    <row r="1757" spans="1:60" x14ac:dyDescent="0.25">
      <c r="A1757" s="3"/>
      <c r="B1757" s="81" t="s">
        <v>2566</v>
      </c>
      <c r="C1757" s="81" t="s">
        <v>6626</v>
      </c>
      <c r="D1757" s="81" t="s">
        <v>951</v>
      </c>
      <c r="E1757" s="82" t="s">
        <v>1202</v>
      </c>
      <c r="F1757" s="82" t="s">
        <v>1106</v>
      </c>
      <c r="G1757" s="83" t="s">
        <v>1122</v>
      </c>
      <c r="H1757" s="84" t="s">
        <v>1136</v>
      </c>
      <c r="I1757" s="85" t="s">
        <v>3480</v>
      </c>
      <c r="J1757" s="85" t="s">
        <v>6627</v>
      </c>
      <c r="K1757" s="3"/>
      <c r="L1757" s="86">
        <v>44029</v>
      </c>
      <c r="M1757" s="87">
        <v>1550.8062999993599</v>
      </c>
      <c r="N1757" s="88">
        <v>1550.8062999993599</v>
      </c>
      <c r="O1757" s="88">
        <v>1601.81299999915</v>
      </c>
      <c r="P1757" s="89">
        <f t="shared" si="27"/>
        <v>0.96815689471878608</v>
      </c>
      <c r="Q1757" s="86">
        <v>43906</v>
      </c>
      <c r="R1757" s="90">
        <v>495142.11499999999</v>
      </c>
      <c r="S1757" s="90">
        <v>437020.97904589801</v>
      </c>
      <c r="T1757" s="3"/>
      <c r="U1757" s="91">
        <v>-1.5950447141222001E-4</v>
      </c>
      <c r="V1757" s="92">
        <v>1.1568241629902301</v>
      </c>
      <c r="W1757" s="91">
        <v>7.5364826061559099E-3</v>
      </c>
      <c r="X1757" s="92">
        <v>0.76215787648834499</v>
      </c>
      <c r="Y1757" s="91">
        <v>-2.6689120258197401E-2</v>
      </c>
      <c r="Z1757" s="92">
        <v>15.481243883012199</v>
      </c>
      <c r="AA1757" s="91">
        <v>-1.5883567087257699E-2</v>
      </c>
      <c r="AB1757" s="92">
        <v>19.3096716520668</v>
      </c>
      <c r="AC1757" s="91">
        <v>2.0704459608168701E-2</v>
      </c>
      <c r="AD1757" s="92">
        <v>27.4186419132166</v>
      </c>
      <c r="AE1757" s="91">
        <v>5.26079906376253E-2</v>
      </c>
      <c r="AF1757" s="93">
        <v>26.1002087584639</v>
      </c>
      <c r="AG1757" s="91">
        <v>6.2443606602755599E-3</v>
      </c>
      <c r="AH1757" s="92">
        <v>-0.28179388609714801</v>
      </c>
      <c r="AI1757" s="91">
        <v>-2.3105772749659099E-2</v>
      </c>
      <c r="AJ1757" s="92">
        <v>12.172798404935699</v>
      </c>
      <c r="AK1757" s="91">
        <v>0.44098856170952799</v>
      </c>
      <c r="AL1757" s="91">
        <v>4.2186507482256302E-2</v>
      </c>
      <c r="AM1757" s="92">
        <v>48.134638256393401</v>
      </c>
      <c r="AN1757" s="3"/>
      <c r="AO1757" s="94">
        <v>5.4480048274854198E-3</v>
      </c>
      <c r="AP1757" s="94">
        <v>-3.3167224379212698E-2</v>
      </c>
      <c r="AQ1757" s="94">
        <v>6.2443606602755599E-3</v>
      </c>
      <c r="AR1757" s="94">
        <v>-2.4662866589096701E-2</v>
      </c>
      <c r="AS1757" s="95">
        <v>6</v>
      </c>
      <c r="AT1757" s="95">
        <v>6</v>
      </c>
      <c r="AU1757" s="95">
        <v>7</v>
      </c>
      <c r="AV1757" s="96">
        <v>5</v>
      </c>
      <c r="AW1757" s="3"/>
      <c r="AX1757" s="97">
        <v>3.9504531435886697E-2</v>
      </c>
      <c r="AY1757" s="98">
        <v>-1.1141910880960499</v>
      </c>
      <c r="AZ1757" s="98">
        <v>0.48838731074010899</v>
      </c>
      <c r="BA1757" s="98">
        <v>-1.1970660109418501</v>
      </c>
      <c r="BB1757" s="89">
        <v>4.0303311936804699E-3</v>
      </c>
      <c r="BC1757" s="99">
        <v>-4.5339624537300596</v>
      </c>
      <c r="BD1757" s="86">
        <v>43906</v>
      </c>
      <c r="BE1757" s="86">
        <v>43957</v>
      </c>
      <c r="BF1757" s="95"/>
      <c r="BG1757" s="86"/>
      <c r="BH1757" s="3"/>
    </row>
    <row r="1758" spans="1:60" x14ac:dyDescent="0.25">
      <c r="A1758" s="3"/>
      <c r="B1758" s="81" t="s">
        <v>2567</v>
      </c>
      <c r="C1758" s="81" t="s">
        <v>6628</v>
      </c>
      <c r="D1758" s="81" t="s">
        <v>951</v>
      </c>
      <c r="E1758" s="82" t="s">
        <v>1203</v>
      </c>
      <c r="F1758" s="82" t="s">
        <v>1106</v>
      </c>
      <c r="G1758" s="83" t="s">
        <v>1122</v>
      </c>
      <c r="H1758" s="84" t="s">
        <v>1136</v>
      </c>
      <c r="I1758" s="85" t="s">
        <v>3480</v>
      </c>
      <c r="J1758" s="85" t="s">
        <v>6629</v>
      </c>
      <c r="K1758" s="3"/>
      <c r="L1758" s="86">
        <v>44029</v>
      </c>
      <c r="M1758" s="87">
        <v>1568.3114000000101</v>
      </c>
      <c r="N1758" s="88">
        <v>1568.3114000000101</v>
      </c>
      <c r="O1758" s="88">
        <v>1619.6219999995101</v>
      </c>
      <c r="P1758" s="89">
        <f t="shared" si="27"/>
        <v>0.96831939798328526</v>
      </c>
      <c r="Q1758" s="86">
        <v>43906</v>
      </c>
      <c r="R1758" s="90">
        <v>1225149.6359999999</v>
      </c>
      <c r="S1758" s="90">
        <v>1723351.0373124999</v>
      </c>
      <c r="T1758" s="3"/>
      <c r="U1758" s="91">
        <v>-1.58170601025631E-4</v>
      </c>
      <c r="V1758" s="92">
        <v>1.15695755002889</v>
      </c>
      <c r="W1758" s="91">
        <v>7.5776898229378302E-3</v>
      </c>
      <c r="X1758" s="92">
        <v>0.76627859816653698</v>
      </c>
      <c r="Y1758" s="91">
        <v>-2.6447256053870698E-2</v>
      </c>
      <c r="Z1758" s="92">
        <v>15.5054303034558</v>
      </c>
      <c r="AA1758" s="91">
        <v>-1.5390756379929401E-2</v>
      </c>
      <c r="AB1758" s="92">
        <v>19.358952722803199</v>
      </c>
      <c r="AC1758" s="91">
        <v>2.17262650858174E-2</v>
      </c>
      <c r="AD1758" s="92">
        <v>27.520822460966901</v>
      </c>
      <c r="AE1758" s="91">
        <v>5.4188795418667703E-2</v>
      </c>
      <c r="AF1758" s="93">
        <v>26.2582892365463</v>
      </c>
      <c r="AG1758" s="91">
        <v>6.2677778241777603E-3</v>
      </c>
      <c r="AH1758" s="92">
        <v>-0.27945216970692899</v>
      </c>
      <c r="AI1758" s="91">
        <v>-2.28403108494604E-2</v>
      </c>
      <c r="AJ1758" s="92">
        <v>12.1993445949629</v>
      </c>
      <c r="AK1758" s="91">
        <v>0.45424075516522899</v>
      </c>
      <c r="AL1758" s="91">
        <v>4.3266183587547899E-2</v>
      </c>
      <c r="AM1758" s="92">
        <v>49.4598576019634</v>
      </c>
      <c r="AN1758" s="3"/>
      <c r="AO1758" s="94">
        <v>5.4493744992214497E-3</v>
      </c>
      <c r="AP1758" s="94">
        <v>-3.31659145931553E-2</v>
      </c>
      <c r="AQ1758" s="94">
        <v>6.2677778241777603E-3</v>
      </c>
      <c r="AR1758" s="94">
        <v>-2.4623009560855301E-2</v>
      </c>
      <c r="AS1758" s="95">
        <v>6</v>
      </c>
      <c r="AT1758" s="95">
        <v>6</v>
      </c>
      <c r="AU1758" s="95">
        <v>7</v>
      </c>
      <c r="AV1758" s="96">
        <v>5</v>
      </c>
      <c r="AW1758" s="3"/>
      <c r="AX1758" s="97">
        <v>3.95058010306093E-2</v>
      </c>
      <c r="AY1758" s="98">
        <v>-1.10264209702655</v>
      </c>
      <c r="AZ1758" s="98">
        <v>0.48999864200050097</v>
      </c>
      <c r="BA1758" s="98">
        <v>-1.1848274161438901</v>
      </c>
      <c r="BB1758" s="89">
        <v>4.0304685543605997E-3</v>
      </c>
      <c r="BC1758" s="99">
        <v>-4.5273279814718999</v>
      </c>
      <c r="BD1758" s="86">
        <v>43906</v>
      </c>
      <c r="BE1758" s="86">
        <v>43957</v>
      </c>
      <c r="BF1758" s="95"/>
      <c r="BG1758" s="86"/>
      <c r="BH1758" s="3"/>
    </row>
    <row r="1759" spans="1:60" x14ac:dyDescent="0.25">
      <c r="A1759" s="3"/>
      <c r="B1759" s="81" t="s">
        <v>2568</v>
      </c>
      <c r="C1759" s="81" t="s">
        <v>6630</v>
      </c>
      <c r="D1759" s="81" t="s">
        <v>952</v>
      </c>
      <c r="E1759" s="82" t="s">
        <v>1161</v>
      </c>
      <c r="F1759" s="82" t="s">
        <v>1106</v>
      </c>
      <c r="G1759" s="83" t="s">
        <v>1122</v>
      </c>
      <c r="H1759" s="84" t="s">
        <v>1133</v>
      </c>
      <c r="I1759" s="85" t="s">
        <v>3480</v>
      </c>
      <c r="J1759" s="85" t="s">
        <v>6631</v>
      </c>
      <c r="K1759" s="3"/>
      <c r="L1759" s="86">
        <v>44029</v>
      </c>
      <c r="M1759" s="87">
        <v>1664.83940000087</v>
      </c>
      <c r="N1759" s="88">
        <v>1664.83940000087</v>
      </c>
      <c r="O1759" s="88">
        <v>1700.3738000001799</v>
      </c>
      <c r="P1759" s="89">
        <f t="shared" si="27"/>
        <v>0.97910200686501625</v>
      </c>
      <c r="Q1759" s="86">
        <v>43874</v>
      </c>
      <c r="R1759" s="90">
        <v>305171.41600000003</v>
      </c>
      <c r="S1759" s="90">
        <v>132450.939683228</v>
      </c>
      <c r="T1759" s="3"/>
      <c r="U1759" s="91">
        <v>-5.4747177737226602E-3</v>
      </c>
      <c r="V1759" s="92">
        <v>0.62530283275918896</v>
      </c>
      <c r="W1759" s="91">
        <v>7.3310019615746601E-4</v>
      </c>
      <c r="X1759" s="92">
        <v>8.1819635488500395E-2</v>
      </c>
      <c r="Y1759" s="91">
        <v>-1.3612220253890001E-2</v>
      </c>
      <c r="Z1759" s="92">
        <v>16.788933883450198</v>
      </c>
      <c r="AA1759" s="91">
        <v>4.5728825214609997E-2</v>
      </c>
      <c r="AB1759" s="92">
        <v>25.470910882257201</v>
      </c>
      <c r="AC1759" s="91">
        <v>9.7719806135573906E-2</v>
      </c>
      <c r="AD1759" s="92">
        <v>35.120176565949798</v>
      </c>
      <c r="AE1759" s="91">
        <v>0.10523818587360401</v>
      </c>
      <c r="AF1759" s="93">
        <v>31.363228282047199</v>
      </c>
      <c r="AG1759" s="91">
        <v>-1.1946452658776301E-2</v>
      </c>
      <c r="AH1759" s="92">
        <v>-2.1008752180023298</v>
      </c>
      <c r="AI1759" s="91">
        <v>8.1679167851689306E-3</v>
      </c>
      <c r="AJ1759" s="92">
        <v>15.3001673584222</v>
      </c>
      <c r="AK1759" s="91">
        <v>0.45132104749442098</v>
      </c>
      <c r="AL1759" s="91">
        <v>2.3423423997883198E-2</v>
      </c>
      <c r="AM1759" s="92">
        <v>-77.328563689254196</v>
      </c>
      <c r="AN1759" s="3"/>
      <c r="AO1759" s="94">
        <v>1.5030047161417299E-2</v>
      </c>
      <c r="AP1759" s="94">
        <v>-2.4624294926070399E-2</v>
      </c>
      <c r="AQ1759" s="94">
        <v>5.3554322135823902E-2</v>
      </c>
      <c r="AR1759" s="94">
        <v>-6.1551368469736203E-2</v>
      </c>
      <c r="AS1759" s="95">
        <v>7</v>
      </c>
      <c r="AT1759" s="95">
        <v>5</v>
      </c>
      <c r="AU1759" s="95">
        <v>7</v>
      </c>
      <c r="AV1759" s="96">
        <v>5</v>
      </c>
      <c r="AW1759" s="3"/>
      <c r="AX1759" s="97">
        <v>7.4156641228764794E-2</v>
      </c>
      <c r="AY1759" s="98">
        <v>0.34681854001155399</v>
      </c>
      <c r="AZ1759" s="98">
        <v>0.73995059387834805</v>
      </c>
      <c r="BA1759" s="98">
        <v>0.45514924916369598</v>
      </c>
      <c r="BB1759" s="89">
        <v>7.6347283572704297E-3</v>
      </c>
      <c r="BC1759" s="99">
        <v>-12.001008248946199</v>
      </c>
      <c r="BD1759" s="86">
        <v>43874</v>
      </c>
      <c r="BE1759" s="86">
        <v>43914</v>
      </c>
      <c r="BF1759" s="95"/>
      <c r="BG1759" s="86"/>
      <c r="BH1759" s="3"/>
    </row>
    <row r="1760" spans="1:60" x14ac:dyDescent="0.25">
      <c r="A1760" s="3"/>
      <c r="B1760" s="81" t="s">
        <v>2569</v>
      </c>
      <c r="C1760" s="81" t="s">
        <v>6632</v>
      </c>
      <c r="D1760" s="81" t="s">
        <v>952</v>
      </c>
      <c r="E1760" s="82" t="s">
        <v>1162</v>
      </c>
      <c r="F1760" s="82" t="s">
        <v>1106</v>
      </c>
      <c r="G1760" s="83" t="s">
        <v>1122</v>
      </c>
      <c r="H1760" s="84" t="s">
        <v>1133</v>
      </c>
      <c r="I1760" s="85" t="s">
        <v>3480</v>
      </c>
      <c r="J1760" s="85" t="s">
        <v>6633</v>
      </c>
      <c r="K1760" s="3"/>
      <c r="L1760" s="86">
        <v>44029</v>
      </c>
      <c r="M1760" s="87">
        <v>2301.26029999927</v>
      </c>
      <c r="N1760" s="88">
        <v>2301.26029999927</v>
      </c>
      <c r="O1760" s="88">
        <v>2340.2393999993801</v>
      </c>
      <c r="P1760" s="89">
        <f t="shared" si="27"/>
        <v>0.98334396899730836</v>
      </c>
      <c r="Q1760" s="86">
        <v>43874</v>
      </c>
      <c r="R1760" s="90">
        <v>4612863.3540000003</v>
      </c>
      <c r="S1760" s="90">
        <v>3224252.46297656</v>
      </c>
      <c r="T1760" s="3"/>
      <c r="U1760" s="91">
        <v>-5.4469927981699601E-3</v>
      </c>
      <c r="V1760" s="92">
        <v>0.62807533031445895</v>
      </c>
      <c r="W1760" s="91">
        <v>1.5707780185039201E-3</v>
      </c>
      <c r="X1760" s="92">
        <v>0.165587417723145</v>
      </c>
      <c r="Y1760" s="91">
        <v>-8.5924760132911598E-3</v>
      </c>
      <c r="Z1760" s="92">
        <v>17.290908307506498</v>
      </c>
      <c r="AA1760" s="91">
        <v>5.6459223609635997E-2</v>
      </c>
      <c r="AB1760" s="92">
        <v>26.543950721767001</v>
      </c>
      <c r="AC1760" s="91">
        <v>0.12427627100085401</v>
      </c>
      <c r="AD1760" s="92">
        <v>37.775823052506901</v>
      </c>
      <c r="AE1760" s="91">
        <v>0.148683877472649</v>
      </c>
      <c r="AF1760" s="93">
        <v>35.707797441980802</v>
      </c>
      <c r="AG1760" s="91">
        <v>-1.1477887745059E-2</v>
      </c>
      <c r="AH1760" s="92">
        <v>-2.0540187266305998</v>
      </c>
      <c r="AI1760" s="91">
        <v>1.3779096045254799E-2</v>
      </c>
      <c r="AJ1760" s="92">
        <v>15.8612852844381</v>
      </c>
      <c r="AK1760" s="91">
        <v>0.94787653840263397</v>
      </c>
      <c r="AL1760" s="91">
        <v>4.2315937236708102E-2</v>
      </c>
      <c r="AM1760" s="92">
        <v>-27.6730145984329</v>
      </c>
      <c r="AN1760" s="3"/>
      <c r="AO1760" s="94">
        <v>1.5058339262395699E-2</v>
      </c>
      <c r="AP1760" s="94">
        <v>-2.45971110007304E-2</v>
      </c>
      <c r="AQ1760" s="94">
        <v>5.4436200076452203E-2</v>
      </c>
      <c r="AR1760" s="94">
        <v>-6.0739636842335999E-2</v>
      </c>
      <c r="AS1760" s="95">
        <v>7</v>
      </c>
      <c r="AT1760" s="95">
        <v>5</v>
      </c>
      <c r="AU1760" s="95">
        <v>7</v>
      </c>
      <c r="AV1760" s="96">
        <v>5</v>
      </c>
      <c r="AW1760" s="3"/>
      <c r="AX1760" s="97">
        <v>7.4194186020613395E-2</v>
      </c>
      <c r="AY1760" s="98">
        <v>0.48065712061315902</v>
      </c>
      <c r="AZ1760" s="98">
        <v>0.77651094029533896</v>
      </c>
      <c r="BA1760" s="98">
        <v>0.63329660587896797</v>
      </c>
      <c r="BB1760" s="89">
        <v>7.6388429380949696E-3</v>
      </c>
      <c r="BC1760" s="99">
        <v>-11.9027865268872</v>
      </c>
      <c r="BD1760" s="86">
        <v>43874</v>
      </c>
      <c r="BE1760" s="86">
        <v>43914</v>
      </c>
      <c r="BF1760" s="95"/>
      <c r="BG1760" s="86"/>
      <c r="BH1760" s="3"/>
    </row>
    <row r="1761" spans="1:60" x14ac:dyDescent="0.25">
      <c r="A1761" s="3"/>
      <c r="B1761" s="81" t="s">
        <v>2570</v>
      </c>
      <c r="C1761" s="81" t="s">
        <v>6634</v>
      </c>
      <c r="D1761" s="81" t="s">
        <v>952</v>
      </c>
      <c r="E1761" s="82" t="s">
        <v>1186</v>
      </c>
      <c r="F1761" s="82" t="s">
        <v>1106</v>
      </c>
      <c r="G1761" s="83" t="s">
        <v>1122</v>
      </c>
      <c r="H1761" s="84" t="s">
        <v>1133</v>
      </c>
      <c r="I1761" s="85" t="s">
        <v>3480</v>
      </c>
      <c r="J1761" s="85" t="s">
        <v>6635</v>
      </c>
      <c r="K1761" s="3"/>
      <c r="L1761" s="86">
        <v>44029</v>
      </c>
      <c r="M1761" s="87">
        <v>2431.0047999992998</v>
      </c>
      <c r="N1761" s="88">
        <v>2431.0047999992998</v>
      </c>
      <c r="O1761" s="88">
        <v>2470.08240000159</v>
      </c>
      <c r="P1761" s="89">
        <f t="shared" si="27"/>
        <v>0.98417963708325473</v>
      </c>
      <c r="Q1761" s="86">
        <v>43874</v>
      </c>
      <c r="R1761" s="90">
        <v>12875506.622</v>
      </c>
      <c r="S1761" s="90">
        <v>9213307.1144999992</v>
      </c>
      <c r="T1761" s="3"/>
      <c r="U1761" s="91">
        <v>-5.4415454433183203E-3</v>
      </c>
      <c r="V1761" s="92">
        <v>0.62862006579962304</v>
      </c>
      <c r="W1761" s="91">
        <v>1.73537640148425E-3</v>
      </c>
      <c r="X1761" s="92">
        <v>0.18204725602117799</v>
      </c>
      <c r="Y1761" s="91">
        <v>-7.6031086500734099E-3</v>
      </c>
      <c r="Z1761" s="92">
        <v>17.389845043828199</v>
      </c>
      <c r="AA1761" s="91">
        <v>5.8579616264978498E-2</v>
      </c>
      <c r="AB1761" s="92">
        <v>26.7559899872867</v>
      </c>
      <c r="AC1761" s="91">
        <v>0.12878789778187599</v>
      </c>
      <c r="AD1761" s="92">
        <v>38.226985730580097</v>
      </c>
      <c r="AE1761" s="91">
        <v>0.15560183658089999</v>
      </c>
      <c r="AF1761" s="93">
        <v>36.399593352805802</v>
      </c>
      <c r="AG1761" s="91">
        <v>-1.13857956639549E-2</v>
      </c>
      <c r="AH1761" s="92">
        <v>-2.0448095185202</v>
      </c>
      <c r="AI1761" s="91">
        <v>1.48853029495513E-2</v>
      </c>
      <c r="AJ1761" s="92">
        <v>15.9719059748604</v>
      </c>
      <c r="AK1761" s="91">
        <v>1.01128900949727</v>
      </c>
      <c r="AL1761" s="91">
        <v>4.4393656289685203E-2</v>
      </c>
      <c r="AM1761" s="92">
        <v>-21.331767488969501</v>
      </c>
      <c r="AN1761" s="3"/>
      <c r="AO1761" s="94">
        <v>1.50639314542786E-2</v>
      </c>
      <c r="AP1761" s="94">
        <v>-2.4591744897406901E-2</v>
      </c>
      <c r="AQ1761" s="94">
        <v>5.4609615424851703E-2</v>
      </c>
      <c r="AR1761" s="94">
        <v>-6.0580029275151902E-2</v>
      </c>
      <c r="AS1761" s="95">
        <v>7</v>
      </c>
      <c r="AT1761" s="95">
        <v>5</v>
      </c>
      <c r="AU1761" s="95">
        <v>7</v>
      </c>
      <c r="AV1761" s="96">
        <v>5</v>
      </c>
      <c r="AW1761" s="3"/>
      <c r="AX1761" s="97">
        <v>7.4201776139161693E-2</v>
      </c>
      <c r="AY1761" s="98">
        <v>0.50707938091636595</v>
      </c>
      <c r="AZ1761" s="98">
        <v>0.78373261372416902</v>
      </c>
      <c r="BA1761" s="98">
        <v>0.66862883799785799</v>
      </c>
      <c r="BB1761" s="89">
        <v>7.6396735466096304E-3</v>
      </c>
      <c r="BC1761" s="99">
        <v>-11.8834740088787</v>
      </c>
      <c r="BD1761" s="86">
        <v>43874</v>
      </c>
      <c r="BE1761" s="86">
        <v>43914</v>
      </c>
      <c r="BF1761" s="95"/>
      <c r="BG1761" s="86"/>
      <c r="BH1761" s="3"/>
    </row>
    <row r="1762" spans="1:60" x14ac:dyDescent="0.25">
      <c r="A1762" s="3"/>
      <c r="B1762" s="81" t="s">
        <v>2571</v>
      </c>
      <c r="C1762" s="81" t="s">
        <v>6636</v>
      </c>
      <c r="D1762" s="81" t="s">
        <v>952</v>
      </c>
      <c r="E1762" s="82" t="s">
        <v>1172</v>
      </c>
      <c r="F1762" s="82" t="s">
        <v>1106</v>
      </c>
      <c r="G1762" s="83" t="s">
        <v>1122</v>
      </c>
      <c r="H1762" s="84" t="s">
        <v>1133</v>
      </c>
      <c r="I1762" s="85" t="s">
        <v>3480</v>
      </c>
      <c r="J1762" s="85" t="s">
        <v>6637</v>
      </c>
      <c r="K1762" s="3"/>
      <c r="L1762" s="86">
        <v>44029</v>
      </c>
      <c r="M1762" s="87">
        <v>1433.7859000004801</v>
      </c>
      <c r="N1762" s="88">
        <v>1433.7859000004801</v>
      </c>
      <c r="O1762" s="88">
        <v>1464.38829999976</v>
      </c>
      <c r="P1762" s="89">
        <f t="shared" si="27"/>
        <v>0.97910226406528589</v>
      </c>
      <c r="Q1762" s="86">
        <v>43874</v>
      </c>
      <c r="R1762" s="90">
        <v>31728.096000000001</v>
      </c>
      <c r="S1762" s="90">
        <v>31261.848954193101</v>
      </c>
      <c r="T1762" s="3"/>
      <c r="U1762" s="91">
        <v>-5.4747288695580201E-3</v>
      </c>
      <c r="V1762" s="92">
        <v>0.62530172317565302</v>
      </c>
      <c r="W1762" s="91">
        <v>7.3321284617122696E-4</v>
      </c>
      <c r="X1762" s="92">
        <v>8.1830900489876499E-2</v>
      </c>
      <c r="Y1762" s="91">
        <v>-1.36120536171802E-2</v>
      </c>
      <c r="Z1762" s="92">
        <v>16.7889505471103</v>
      </c>
      <c r="AA1762" s="91">
        <v>4.57298712699412E-2</v>
      </c>
      <c r="AB1762" s="92">
        <v>25.471015487797601</v>
      </c>
      <c r="AC1762" s="91">
        <v>0.10158736012454</v>
      </c>
      <c r="AD1762" s="92">
        <v>35.5069319648319</v>
      </c>
      <c r="AE1762" s="91">
        <v>0.114102793428174</v>
      </c>
      <c r="AF1762" s="93">
        <v>32.249689037504098</v>
      </c>
      <c r="AG1762" s="91">
        <v>-1.1946414414523999E-2</v>
      </c>
      <c r="AH1762" s="92">
        <v>-2.1008713935771102</v>
      </c>
      <c r="AI1762" s="91">
        <v>8.1681549345376005E-3</v>
      </c>
      <c r="AJ1762" s="92">
        <v>15.300191173359099</v>
      </c>
      <c r="AK1762" s="91">
        <v>0.43378590000094802</v>
      </c>
      <c r="AL1762" s="91">
        <v>3.7445282910994103E-2</v>
      </c>
      <c r="AM1762" s="92">
        <v>57.872282948403203</v>
      </c>
      <c r="AN1762" s="3"/>
      <c r="AO1762" s="94">
        <v>1.50300664881797E-2</v>
      </c>
      <c r="AP1762" s="94">
        <v>-2.4624286823382101E-2</v>
      </c>
      <c r="AQ1762" s="94">
        <v>5.3554320493276499E-2</v>
      </c>
      <c r="AR1762" s="94">
        <v>-6.1551471791972297E-2</v>
      </c>
      <c r="AS1762" s="95">
        <v>7</v>
      </c>
      <c r="AT1762" s="95">
        <v>5</v>
      </c>
      <c r="AU1762" s="95">
        <v>7</v>
      </c>
      <c r="AV1762" s="96">
        <v>5</v>
      </c>
      <c r="AW1762" s="3"/>
      <c r="AX1762" s="97">
        <v>7.4156652947858698E-2</v>
      </c>
      <c r="AY1762" s="98">
        <v>0.346831463737999</v>
      </c>
      <c r="AZ1762" s="98">
        <v>0.73995398677743696</v>
      </c>
      <c r="BA1762" s="98">
        <v>0.45516633247598298</v>
      </c>
      <c r="BB1762" s="89">
        <v>7.6347295692448802E-3</v>
      </c>
      <c r="BC1762" s="99">
        <v>-12.001024591590999</v>
      </c>
      <c r="BD1762" s="86">
        <v>43874</v>
      </c>
      <c r="BE1762" s="86">
        <v>43914</v>
      </c>
      <c r="BF1762" s="95"/>
      <c r="BG1762" s="86"/>
      <c r="BH1762" s="3"/>
    </row>
    <row r="1763" spans="1:60" x14ac:dyDescent="0.25">
      <c r="A1763" s="3"/>
      <c r="B1763" s="81" t="s">
        <v>2572</v>
      </c>
      <c r="C1763" s="81" t="s">
        <v>6638</v>
      </c>
      <c r="D1763" s="81" t="s">
        <v>952</v>
      </c>
      <c r="E1763" s="82" t="s">
        <v>1197</v>
      </c>
      <c r="F1763" s="82" t="s">
        <v>1106</v>
      </c>
      <c r="G1763" s="83" t="s">
        <v>1122</v>
      </c>
      <c r="H1763" s="84" t="s">
        <v>1133</v>
      </c>
      <c r="I1763" s="85" t="s">
        <v>3480</v>
      </c>
      <c r="J1763" s="85" t="s">
        <v>6639</v>
      </c>
      <c r="K1763" s="3"/>
      <c r="L1763" s="86">
        <v>44029</v>
      </c>
      <c r="M1763" s="87">
        <v>1796.97179999948</v>
      </c>
      <c r="N1763" s="88">
        <v>1796.97179999948</v>
      </c>
      <c r="O1763" s="88">
        <v>1834.54770000093</v>
      </c>
      <c r="P1763" s="89">
        <f t="shared" si="27"/>
        <v>0.97951762169965328</v>
      </c>
      <c r="Q1763" s="86">
        <v>43874</v>
      </c>
      <c r="R1763" s="90">
        <v>15407631.242000001</v>
      </c>
      <c r="S1763" s="90">
        <v>7569445.4530078098</v>
      </c>
      <c r="T1763" s="3"/>
      <c r="U1763" s="91">
        <v>-5.4720373864256501E-3</v>
      </c>
      <c r="V1763" s="92">
        <v>0.62557087148889001</v>
      </c>
      <c r="W1763" s="91">
        <v>8.1542396037548304E-4</v>
      </c>
      <c r="X1763" s="92">
        <v>9.0052011910302099E-2</v>
      </c>
      <c r="Y1763" s="91">
        <v>-1.3120594602696699E-2</v>
      </c>
      <c r="Z1763" s="92">
        <v>16.838096448569601</v>
      </c>
      <c r="AA1763" s="91">
        <v>4.6777595765888698E-2</v>
      </c>
      <c r="AB1763" s="92">
        <v>25.575787937385002</v>
      </c>
      <c r="AC1763" s="91">
        <v>0.103793404960015</v>
      </c>
      <c r="AD1763" s="92">
        <v>35.727536448393899</v>
      </c>
      <c r="AE1763" s="91">
        <v>0.117450560897851</v>
      </c>
      <c r="AF1763" s="93">
        <v>32.584465784486397</v>
      </c>
      <c r="AG1763" s="91">
        <v>-1.19003812797018E-2</v>
      </c>
      <c r="AH1763" s="92">
        <v>-2.0962680800948901</v>
      </c>
      <c r="AI1763" s="91">
        <v>8.7174313030118408E-3</v>
      </c>
      <c r="AJ1763" s="92">
        <v>15.355118810213799</v>
      </c>
      <c r="AK1763" s="91">
        <v>0.70243555370369004</v>
      </c>
      <c r="AL1763" s="91">
        <v>3.3626285390710102E-2</v>
      </c>
      <c r="AM1763" s="92">
        <v>-52.217113068327301</v>
      </c>
      <c r="AN1763" s="3"/>
      <c r="AO1763" s="94">
        <v>1.5032847661132101E-2</v>
      </c>
      <c r="AP1763" s="94">
        <v>-2.4621654337352101E-2</v>
      </c>
      <c r="AQ1763" s="94">
        <v>5.3640857657228501E-2</v>
      </c>
      <c r="AR1763" s="94">
        <v>-6.14718465112674E-2</v>
      </c>
      <c r="AS1763" s="95">
        <v>7</v>
      </c>
      <c r="AT1763" s="95">
        <v>5</v>
      </c>
      <c r="AU1763" s="95">
        <v>7</v>
      </c>
      <c r="AV1763" s="96">
        <v>5</v>
      </c>
      <c r="AW1763" s="3"/>
      <c r="AX1763" s="97">
        <v>7.4160272313965797E-2</v>
      </c>
      <c r="AY1763" s="98">
        <v>0.35990627120054303</v>
      </c>
      <c r="AZ1763" s="98">
        <v>0.74352420642753703</v>
      </c>
      <c r="BA1763" s="98">
        <v>0.47250902115092702</v>
      </c>
      <c r="BB1763" s="89">
        <v>7.6351265810717496E-3</v>
      </c>
      <c r="BC1763" s="99">
        <v>-11.991386214722301</v>
      </c>
      <c r="BD1763" s="86">
        <v>43874</v>
      </c>
      <c r="BE1763" s="86">
        <v>43914</v>
      </c>
      <c r="BF1763" s="95"/>
      <c r="BG1763" s="86"/>
      <c r="BH1763" s="3"/>
    </row>
    <row r="1764" spans="1:60" x14ac:dyDescent="0.25">
      <c r="A1764" s="3"/>
      <c r="B1764" s="81" t="s">
        <v>2573</v>
      </c>
      <c r="C1764" s="81" t="s">
        <v>6640</v>
      </c>
      <c r="D1764" s="81" t="s">
        <v>952</v>
      </c>
      <c r="E1764" s="82" t="s">
        <v>1198</v>
      </c>
      <c r="F1764" s="82" t="s">
        <v>1106</v>
      </c>
      <c r="G1764" s="83" t="s">
        <v>1122</v>
      </c>
      <c r="H1764" s="84" t="s">
        <v>1133</v>
      </c>
      <c r="I1764" s="85" t="s">
        <v>3480</v>
      </c>
      <c r="J1764" s="85" t="s">
        <v>6641</v>
      </c>
      <c r="K1764" s="3"/>
      <c r="L1764" s="86">
        <v>44029</v>
      </c>
      <c r="M1764" s="87">
        <v>2210.2170000001802</v>
      </c>
      <c r="N1764" s="88">
        <v>2210.2170000001802</v>
      </c>
      <c r="O1764" s="88">
        <v>2245.0592000000202</v>
      </c>
      <c r="P1764" s="89">
        <f t="shared" si="27"/>
        <v>0.98448049833169671</v>
      </c>
      <c r="Q1764" s="86">
        <v>43874</v>
      </c>
      <c r="R1764" s="90">
        <v>824725.26800000004</v>
      </c>
      <c r="S1764" s="90">
        <v>525014.70081298798</v>
      </c>
      <c r="T1764" s="3"/>
      <c r="U1764" s="91">
        <v>-5.4395763963839298E-3</v>
      </c>
      <c r="V1764" s="92">
        <v>0.62881697049306196</v>
      </c>
      <c r="W1764" s="91">
        <v>1.79480434235302E-3</v>
      </c>
      <c r="X1764" s="92">
        <v>0.187990050108056</v>
      </c>
      <c r="Y1764" s="91">
        <v>-7.2469695151084999E-3</v>
      </c>
      <c r="Z1764" s="92">
        <v>17.4254589573247</v>
      </c>
      <c r="AA1764" s="91">
        <v>5.93443474845117E-2</v>
      </c>
      <c r="AB1764" s="92">
        <v>26.832463109254601</v>
      </c>
      <c r="AC1764" s="91">
        <v>0.130416895179224</v>
      </c>
      <c r="AD1764" s="92">
        <v>38.389885470329297</v>
      </c>
      <c r="AE1764" s="91">
        <v>0.15810324666206699</v>
      </c>
      <c r="AF1764" s="93">
        <v>36.649734360922601</v>
      </c>
      <c r="AG1764" s="91">
        <v>-1.13525395709075E-2</v>
      </c>
      <c r="AH1764" s="92">
        <v>-2.0414839092154602</v>
      </c>
      <c r="AI1764" s="91">
        <v>1.52835704884637E-2</v>
      </c>
      <c r="AJ1764" s="92">
        <v>16.011732728744398</v>
      </c>
      <c r="AK1764" s="91">
        <v>1.04839388322551</v>
      </c>
      <c r="AL1764" s="91">
        <v>4.55810882322112E-2</v>
      </c>
      <c r="AM1764" s="92">
        <v>-17.621280116145499</v>
      </c>
      <c r="AN1764" s="3"/>
      <c r="AO1764" s="94">
        <v>1.5065912213685801E-2</v>
      </c>
      <c r="AP1764" s="94">
        <v>-2.45898205394042E-2</v>
      </c>
      <c r="AQ1764" s="94">
        <v>5.4671952095304698E-2</v>
      </c>
      <c r="AR1764" s="94">
        <v>-6.0522573114212698E-2</v>
      </c>
      <c r="AS1764" s="95">
        <v>7</v>
      </c>
      <c r="AT1764" s="95">
        <v>5</v>
      </c>
      <c r="AU1764" s="95">
        <v>7</v>
      </c>
      <c r="AV1764" s="96">
        <v>5</v>
      </c>
      <c r="AW1764" s="3"/>
      <c r="AX1764" s="97">
        <v>7.4204541217841299E-2</v>
      </c>
      <c r="AY1764" s="98">
        <v>0.51660931182868797</v>
      </c>
      <c r="AZ1764" s="98">
        <v>0.78633757764964696</v>
      </c>
      <c r="BA1764" s="98">
        <v>0.68138547806393002</v>
      </c>
      <c r="BB1764" s="89">
        <v>7.6399759471496497E-3</v>
      </c>
      <c r="BC1764" s="99">
        <v>-11.8765197817411</v>
      </c>
      <c r="BD1764" s="86">
        <v>43874</v>
      </c>
      <c r="BE1764" s="86">
        <v>43914</v>
      </c>
      <c r="BF1764" s="95"/>
      <c r="BG1764" s="86"/>
      <c r="BH1764" s="3"/>
    </row>
    <row r="1765" spans="1:60" x14ac:dyDescent="0.25">
      <c r="A1765" s="3"/>
      <c r="B1765" s="81" t="s">
        <v>445</v>
      </c>
      <c r="C1765" s="81" t="s">
        <v>6642</v>
      </c>
      <c r="D1765" s="81" t="s">
        <v>952</v>
      </c>
      <c r="E1765" s="82" t="s">
        <v>1199</v>
      </c>
      <c r="F1765" s="82" t="s">
        <v>1106</v>
      </c>
      <c r="G1765" s="83" t="s">
        <v>1122</v>
      </c>
      <c r="H1765" s="84" t="s">
        <v>1133</v>
      </c>
      <c r="I1765" s="85" t="s">
        <v>3480</v>
      </c>
      <c r="J1765" s="85" t="s">
        <v>6643</v>
      </c>
      <c r="K1765" s="3"/>
      <c r="L1765" s="86">
        <v>44029</v>
      </c>
      <c r="M1765" s="87">
        <v>1167.0133999995901</v>
      </c>
      <c r="N1765" s="88">
        <v>1167.0133999995901</v>
      </c>
      <c r="O1765" s="88">
        <v>1184.9583999998899</v>
      </c>
      <c r="P1765" s="89">
        <f t="shared" si="27"/>
        <v>0.98485600844696197</v>
      </c>
      <c r="Q1765" s="86">
        <v>44019</v>
      </c>
      <c r="R1765" s="90">
        <v>1647349.01</v>
      </c>
      <c r="S1765" s="90">
        <v>356420.27758398402</v>
      </c>
      <c r="T1765" s="3"/>
      <c r="U1765" s="91">
        <v>-5.4320512927006296E-3</v>
      </c>
      <c r="V1765" s="92">
        <v>0.62956948086139197</v>
      </c>
      <c r="W1765" s="91">
        <v>2.0238588840584301E-3</v>
      </c>
      <c r="X1765" s="92">
        <v>0.21089550427859599</v>
      </c>
      <c r="Y1765" s="91">
        <v>-5.8695615325632397E-3</v>
      </c>
      <c r="Z1765" s="92">
        <v>17.563199755590201</v>
      </c>
      <c r="AA1765" s="91">
        <v>6.2301782179929398E-2</v>
      </c>
      <c r="AB1765" s="92">
        <v>27.1282065787818</v>
      </c>
      <c r="AC1765" s="91">
        <v>0.13672856392629901</v>
      </c>
      <c r="AD1765" s="92">
        <v>39.021052345051402</v>
      </c>
      <c r="AE1765" s="91">
        <v>0.16701339999970499</v>
      </c>
      <c r="AF1765" s="93">
        <v>37.540749694686397</v>
      </c>
      <c r="AG1765" s="91">
        <v>-1.12246321023122E-2</v>
      </c>
      <c r="AH1765" s="92">
        <v>-2.0286931623559199</v>
      </c>
      <c r="AI1765" s="91">
        <v>1.68240184502793E-2</v>
      </c>
      <c r="AJ1765" s="92">
        <v>16.165777524933201</v>
      </c>
      <c r="AK1765" s="91">
        <v>0.16701339999970499</v>
      </c>
      <c r="AL1765" s="91">
        <v>1.5882233987213099E-2</v>
      </c>
      <c r="AM1765" s="92">
        <v>31.195032948307901</v>
      </c>
      <c r="AN1765" s="3"/>
      <c r="AO1765" s="94">
        <v>1.50736123996467E-2</v>
      </c>
      <c r="AP1765" s="94">
        <v>-2.4582410724178799E-2</v>
      </c>
      <c r="AQ1765" s="94">
        <v>5.4912845140279401E-2</v>
      </c>
      <c r="AR1765" s="94">
        <v>-6.0300925212723101E-2</v>
      </c>
      <c r="AS1765" s="95">
        <v>7</v>
      </c>
      <c r="AT1765" s="95">
        <v>5</v>
      </c>
      <c r="AU1765" s="95">
        <v>7</v>
      </c>
      <c r="AV1765" s="96">
        <v>5</v>
      </c>
      <c r="AW1765" s="3"/>
      <c r="AX1765" s="97">
        <v>7.4215224971485402E-2</v>
      </c>
      <c r="AY1765" s="98">
        <v>0.55345045193916997</v>
      </c>
      <c r="AZ1765" s="98">
        <v>0.79640896627552105</v>
      </c>
      <c r="BA1765" s="98">
        <v>0.73076577443862301</v>
      </c>
      <c r="BB1765" s="89">
        <v>7.6411444019413499E-3</v>
      </c>
      <c r="BC1765" s="99">
        <v>-11.849689648443</v>
      </c>
      <c r="BD1765" s="86">
        <v>43874</v>
      </c>
      <c r="BE1765" s="86">
        <v>43914</v>
      </c>
      <c r="BF1765" s="95">
        <v>91</v>
      </c>
      <c r="BG1765" s="86">
        <v>44001</v>
      </c>
      <c r="BH1765" s="3"/>
    </row>
    <row r="1766" spans="1:60" x14ac:dyDescent="0.25">
      <c r="A1766" s="3"/>
      <c r="B1766" s="81" t="s">
        <v>446</v>
      </c>
      <c r="C1766" s="81" t="s">
        <v>6644</v>
      </c>
      <c r="D1766" s="81" t="s">
        <v>952</v>
      </c>
      <c r="E1766" s="82" t="s">
        <v>1179</v>
      </c>
      <c r="F1766" s="82" t="s">
        <v>1106</v>
      </c>
      <c r="G1766" s="83" t="s">
        <v>1122</v>
      </c>
      <c r="H1766" s="84" t="s">
        <v>1133</v>
      </c>
      <c r="I1766" s="85" t="s">
        <v>3480</v>
      </c>
      <c r="J1766" s="85" t="s">
        <v>1096</v>
      </c>
      <c r="K1766" s="3"/>
      <c r="L1766" s="86">
        <v>44029</v>
      </c>
      <c r="M1766" s="87">
        <v>1222.41899999976</v>
      </c>
      <c r="N1766" s="88">
        <v>1222.41899999976</v>
      </c>
      <c r="O1766" s="88">
        <v>1244.70879999921</v>
      </c>
      <c r="P1766" s="89">
        <f t="shared" si="27"/>
        <v>0.98209235766673764</v>
      </c>
      <c r="Q1766" s="86">
        <v>43874</v>
      </c>
      <c r="R1766" s="90">
        <v>1383092.3060000001</v>
      </c>
      <c r="S1766" s="90">
        <v>1216197.5344160199</v>
      </c>
      <c r="T1766" s="3"/>
      <c r="U1766" s="91">
        <v>-5.4551855255340299E-3</v>
      </c>
      <c r="V1766" s="92">
        <v>0.62725605757805203</v>
      </c>
      <c r="W1766" s="91">
        <v>1.32396496155707E-3</v>
      </c>
      <c r="X1766" s="92">
        <v>0.14090611202846001</v>
      </c>
      <c r="Y1766" s="91">
        <v>-1.00740246452915E-2</v>
      </c>
      <c r="Z1766" s="92">
        <v>17.142753444320999</v>
      </c>
      <c r="AA1766" s="91">
        <v>5.3286562300854698E-2</v>
      </c>
      <c r="AB1766" s="92">
        <v>26.226684590888901</v>
      </c>
      <c r="AC1766" s="91">
        <v>0.107847514917084</v>
      </c>
      <c r="AD1766" s="92">
        <v>36.1329474441009</v>
      </c>
      <c r="AE1766" s="91">
        <v>0.117277694304066</v>
      </c>
      <c r="AF1766" s="93">
        <v>32.567179125093404</v>
      </c>
      <c r="AG1766" s="91">
        <v>-1.1615919786891001E-2</v>
      </c>
      <c r="AH1766" s="92">
        <v>-2.0678219308138099</v>
      </c>
      <c r="AI1766" s="91">
        <v>1.21228474818054E-2</v>
      </c>
      <c r="AJ1766" s="92">
        <v>15.6956604280858</v>
      </c>
      <c r="AK1766" s="91"/>
      <c r="AL1766" s="91"/>
      <c r="AM1766" s="92"/>
      <c r="AN1766" s="3"/>
      <c r="AO1766" s="94">
        <v>1.5050037169203299E-2</v>
      </c>
      <c r="AP1766" s="94">
        <v>-2.4605104773399899E-2</v>
      </c>
      <c r="AQ1766" s="94">
        <v>5.4176391571672901E-2</v>
      </c>
      <c r="AR1766" s="94">
        <v>-6.0978869918471901E-2</v>
      </c>
      <c r="AS1766" s="95">
        <v>7</v>
      </c>
      <c r="AT1766" s="95">
        <v>5</v>
      </c>
      <c r="AU1766" s="95">
        <v>7</v>
      </c>
      <c r="AV1766" s="96">
        <v>5</v>
      </c>
      <c r="AW1766" s="3"/>
      <c r="AX1766" s="97">
        <v>7.4182989026230606E-2</v>
      </c>
      <c r="AY1766" s="98">
        <v>0.44110292306549997</v>
      </c>
      <c r="AZ1766" s="98">
        <v>0.76570274409641603</v>
      </c>
      <c r="BA1766" s="98">
        <v>0.58050393509529397</v>
      </c>
      <c r="BB1766" s="89">
        <v>7.63761646873718E-3</v>
      </c>
      <c r="BC1766" s="99">
        <v>-11.9317385721079</v>
      </c>
      <c r="BD1766" s="86">
        <v>43874</v>
      </c>
      <c r="BE1766" s="86">
        <v>43914</v>
      </c>
      <c r="BF1766" s="95"/>
      <c r="BG1766" s="86"/>
      <c r="BH1766" s="3"/>
    </row>
    <row r="1767" spans="1:60" x14ac:dyDescent="0.25">
      <c r="A1767" s="3"/>
      <c r="B1767" s="81" t="s">
        <v>2574</v>
      </c>
      <c r="C1767" s="81" t="s">
        <v>6645</v>
      </c>
      <c r="D1767" s="81" t="s">
        <v>952</v>
      </c>
      <c r="E1767" s="82" t="s">
        <v>1200</v>
      </c>
      <c r="F1767" s="82" t="s">
        <v>1106</v>
      </c>
      <c r="G1767" s="83" t="s">
        <v>1122</v>
      </c>
      <c r="H1767" s="84" t="s">
        <v>1133</v>
      </c>
      <c r="I1767" s="85" t="s">
        <v>3480</v>
      </c>
      <c r="J1767" s="85" t="s">
        <v>6646</v>
      </c>
      <c r="K1767" s="3"/>
      <c r="L1767" s="86">
        <v>44029</v>
      </c>
      <c r="M1767" s="87">
        <v>1759.49410000071</v>
      </c>
      <c r="N1767" s="88">
        <v>1759.49410000071</v>
      </c>
      <c r="O1767" s="88">
        <v>1787.77679999918</v>
      </c>
      <c r="P1767" s="89">
        <f t="shared" si="27"/>
        <v>0.98417996027329424</v>
      </c>
      <c r="Q1767" s="86">
        <v>43874</v>
      </c>
      <c r="R1767" s="90">
        <v>667196.43099999998</v>
      </c>
      <c r="S1767" s="90">
        <v>657803.27608398395</v>
      </c>
      <c r="T1767" s="3"/>
      <c r="U1767" s="91">
        <v>-5.4415727036030096E-3</v>
      </c>
      <c r="V1767" s="92">
        <v>0.62861733977115397</v>
      </c>
      <c r="W1767" s="91">
        <v>1.73537928276346E-3</v>
      </c>
      <c r="X1767" s="92">
        <v>0.18204754414909999</v>
      </c>
      <c r="Y1767" s="91">
        <v>-7.6028200528526196E-3</v>
      </c>
      <c r="Z1767" s="92">
        <v>17.389873903564901</v>
      </c>
      <c r="AA1767" s="91">
        <v>5.8580392907970201E-2</v>
      </c>
      <c r="AB1767" s="92">
        <v>26.756067651585902</v>
      </c>
      <c r="AC1767" s="91">
        <v>0.12878892955632201</v>
      </c>
      <c r="AD1767" s="92">
        <v>38.227088908024598</v>
      </c>
      <c r="AE1767" s="91">
        <v>0.15560331233427899</v>
      </c>
      <c r="AF1767" s="93">
        <v>36.3997409281437</v>
      </c>
      <c r="AG1767" s="91">
        <v>-1.1385761434212299E-2</v>
      </c>
      <c r="AH1767" s="92">
        <v>-2.04480609554594</v>
      </c>
      <c r="AI1767" s="91">
        <v>1.4885674288962E-2</v>
      </c>
      <c r="AJ1767" s="92">
        <v>15.971943108801501</v>
      </c>
      <c r="AK1767" s="91">
        <v>0.64726587587618301</v>
      </c>
      <c r="AL1767" s="91">
        <v>5.8076963268831598E-2</v>
      </c>
      <c r="AM1767" s="92">
        <v>68.762369673000606</v>
      </c>
      <c r="AN1767" s="3"/>
      <c r="AO1767" s="94">
        <v>1.5063930428368601E-2</v>
      </c>
      <c r="AP1767" s="94">
        <v>-2.4591735709691399E-2</v>
      </c>
      <c r="AQ1767" s="94">
        <v>5.4609783595879001E-2</v>
      </c>
      <c r="AR1767" s="94">
        <v>-6.05800157591148E-2</v>
      </c>
      <c r="AS1767" s="95">
        <v>7</v>
      </c>
      <c r="AT1767" s="95">
        <v>5</v>
      </c>
      <c r="AU1767" s="95">
        <v>7</v>
      </c>
      <c r="AV1767" s="96">
        <v>5</v>
      </c>
      <c r="AW1767" s="3"/>
      <c r="AX1767" s="97">
        <v>7.4201785900222597E-2</v>
      </c>
      <c r="AY1767" s="98">
        <v>0.50709100676067498</v>
      </c>
      <c r="AZ1767" s="98">
        <v>0.78373559305782703</v>
      </c>
      <c r="BA1767" s="98">
        <v>0.66864441160942101</v>
      </c>
      <c r="BB1767" s="89">
        <v>7.6396745780220997E-3</v>
      </c>
      <c r="BC1767" s="99">
        <v>-11.883468898333399</v>
      </c>
      <c r="BD1767" s="86">
        <v>43874</v>
      </c>
      <c r="BE1767" s="86">
        <v>43914</v>
      </c>
      <c r="BF1767" s="95"/>
      <c r="BG1767" s="86"/>
      <c r="BH1767" s="3"/>
    </row>
    <row r="1768" spans="1:60" x14ac:dyDescent="0.25">
      <c r="A1768" s="3"/>
      <c r="B1768" s="81" t="s">
        <v>2575</v>
      </c>
      <c r="C1768" s="81" t="s">
        <v>6647</v>
      </c>
      <c r="D1768" s="81" t="s">
        <v>952</v>
      </c>
      <c r="E1768" s="82" t="s">
        <v>1201</v>
      </c>
      <c r="F1768" s="82" t="s">
        <v>1106</v>
      </c>
      <c r="G1768" s="83" t="s">
        <v>1122</v>
      </c>
      <c r="H1768" s="84" t="s">
        <v>1133</v>
      </c>
      <c r="I1768" s="85" t="s">
        <v>3480</v>
      </c>
      <c r="J1768" s="85" t="s">
        <v>6648</v>
      </c>
      <c r="K1768" s="3"/>
      <c r="L1768" s="86">
        <v>44029</v>
      </c>
      <c r="M1768" s="87">
        <v>1973.72619999945</v>
      </c>
      <c r="N1768" s="88">
        <v>1973.72619999945</v>
      </c>
      <c r="O1768" s="88">
        <v>2004.15799999982</v>
      </c>
      <c r="P1768" s="89">
        <f t="shared" si="27"/>
        <v>0.98481566822557265</v>
      </c>
      <c r="Q1768" s="86">
        <v>44019</v>
      </c>
      <c r="R1768" s="90">
        <v>904080.19099999999</v>
      </c>
      <c r="S1768" s="90">
        <v>885458.64865624998</v>
      </c>
      <c r="T1768" s="3"/>
      <c r="U1768" s="91">
        <v>-5.4360911099138303E-3</v>
      </c>
      <c r="V1768" s="92">
        <v>0.62916549914007203</v>
      </c>
      <c r="W1768" s="91">
        <v>1.9002704939339299E-3</v>
      </c>
      <c r="X1768" s="92">
        <v>0.19853666526614699</v>
      </c>
      <c r="Y1768" s="91">
        <v>-6.6128297594332296E-3</v>
      </c>
      <c r="Z1768" s="92">
        <v>17.4888729328813</v>
      </c>
      <c r="AA1768" s="91">
        <v>6.0705320713168497E-2</v>
      </c>
      <c r="AB1768" s="92">
        <v>26.968560432113001</v>
      </c>
      <c r="AC1768" s="91">
        <v>0.13331863757601201</v>
      </c>
      <c r="AD1768" s="92">
        <v>38.680059709993699</v>
      </c>
      <c r="AE1768" s="91">
        <v>0.162563262169133</v>
      </c>
      <c r="AF1768" s="93">
        <v>37.095735911629198</v>
      </c>
      <c r="AG1768" s="91">
        <v>-1.12936052328223E-2</v>
      </c>
      <c r="AH1768" s="92">
        <v>-2.0355904754069298</v>
      </c>
      <c r="AI1768" s="91">
        <v>1.59926245378301E-2</v>
      </c>
      <c r="AJ1768" s="92">
        <v>16.0826381336956</v>
      </c>
      <c r="AK1768" s="91">
        <v>0.67564560357830505</v>
      </c>
      <c r="AL1768" s="91">
        <v>6.0123182796814903E-2</v>
      </c>
      <c r="AM1768" s="92">
        <v>71.600342443212895</v>
      </c>
      <c r="AN1768" s="3"/>
      <c r="AO1768" s="94">
        <v>1.50694736003061E-2</v>
      </c>
      <c r="AP1768" s="94">
        <v>-2.458640959685E-2</v>
      </c>
      <c r="AQ1768" s="94">
        <v>5.4782878069090699E-2</v>
      </c>
      <c r="AR1768" s="94">
        <v>-6.0420465371862499E-2</v>
      </c>
      <c r="AS1768" s="95">
        <v>7</v>
      </c>
      <c r="AT1768" s="95">
        <v>5</v>
      </c>
      <c r="AU1768" s="95">
        <v>7</v>
      </c>
      <c r="AV1768" s="96">
        <v>5</v>
      </c>
      <c r="AW1768" s="3"/>
      <c r="AX1768" s="97">
        <v>7.4209396078003906E-2</v>
      </c>
      <c r="AY1768" s="98">
        <v>0.53356320388593304</v>
      </c>
      <c r="AZ1768" s="98">
        <v>0.79097209699739301</v>
      </c>
      <c r="BA1768" s="98">
        <v>0.70409692478915498</v>
      </c>
      <c r="BB1768" s="89">
        <v>7.6405073184287204E-3</v>
      </c>
      <c r="BC1768" s="99">
        <v>-11.864164945043701</v>
      </c>
      <c r="BD1768" s="86">
        <v>43874</v>
      </c>
      <c r="BE1768" s="86">
        <v>43914</v>
      </c>
      <c r="BF1768" s="95">
        <v>91</v>
      </c>
      <c r="BG1768" s="86">
        <v>44001</v>
      </c>
      <c r="BH1768" s="3"/>
    </row>
    <row r="1769" spans="1:60" x14ac:dyDescent="0.25">
      <c r="A1769" s="3"/>
      <c r="B1769" s="81" t="s">
        <v>2576</v>
      </c>
      <c r="C1769" s="81" t="s">
        <v>6649</v>
      </c>
      <c r="D1769" s="81" t="s">
        <v>952</v>
      </c>
      <c r="E1769" s="82" t="s">
        <v>1202</v>
      </c>
      <c r="F1769" s="82" t="s">
        <v>1106</v>
      </c>
      <c r="G1769" s="83" t="s">
        <v>1122</v>
      </c>
      <c r="H1769" s="84" t="s">
        <v>1133</v>
      </c>
      <c r="I1769" s="85" t="s">
        <v>3480</v>
      </c>
      <c r="J1769" s="85" t="s">
        <v>6650</v>
      </c>
      <c r="K1769" s="3"/>
      <c r="L1769" s="86">
        <v>44029</v>
      </c>
      <c r="M1769" s="87">
        <v>1838.1974999997799</v>
      </c>
      <c r="N1769" s="88">
        <v>1838.1974999997799</v>
      </c>
      <c r="O1769" s="88">
        <v>1866.4374000001701</v>
      </c>
      <c r="P1769" s="89">
        <f t="shared" si="27"/>
        <v>0.98486962380823073</v>
      </c>
      <c r="Q1769" s="86">
        <v>44019</v>
      </c>
      <c r="R1769" s="90">
        <v>1181119.6310000001</v>
      </c>
      <c r="S1769" s="90">
        <v>1245904.6832246101</v>
      </c>
      <c r="T1769" s="3"/>
      <c r="U1769" s="91">
        <v>-5.43064175963082E-3</v>
      </c>
      <c r="V1769" s="92">
        <v>0.62971043416837302</v>
      </c>
      <c r="W1769" s="91">
        <v>2.0649150537792602E-3</v>
      </c>
      <c r="X1769" s="92">
        <v>0.21500112125067999</v>
      </c>
      <c r="Y1769" s="91">
        <v>-5.62190612163249E-3</v>
      </c>
      <c r="Z1769" s="92">
        <v>17.587965296668699</v>
      </c>
      <c r="AA1769" s="91">
        <v>6.2834770713379798E-2</v>
      </c>
      <c r="AB1769" s="92">
        <v>27.1815054321487</v>
      </c>
      <c r="AC1769" s="91">
        <v>0.13786840102518899</v>
      </c>
      <c r="AD1769" s="92">
        <v>39.1350360549404</v>
      </c>
      <c r="AE1769" s="91">
        <v>0.169567397542705</v>
      </c>
      <c r="AF1769" s="93">
        <v>37.796149448957301</v>
      </c>
      <c r="AG1769" s="91">
        <v>-1.12014854266818E-2</v>
      </c>
      <c r="AH1769" s="92">
        <v>-2.0263784947928798</v>
      </c>
      <c r="AI1769" s="91">
        <v>1.7101065468523299E-2</v>
      </c>
      <c r="AJ1769" s="92">
        <v>16.193482226750302</v>
      </c>
      <c r="AK1769" s="91">
        <v>0.70451257847133097</v>
      </c>
      <c r="AL1769" s="91">
        <v>6.2173240427000599E-2</v>
      </c>
      <c r="AM1769" s="92">
        <v>74.487039932515501</v>
      </c>
      <c r="AN1769" s="3"/>
      <c r="AO1769" s="94">
        <v>1.5075069057275001E-2</v>
      </c>
      <c r="AP1769" s="94">
        <v>-2.45810818905738E-2</v>
      </c>
      <c r="AQ1769" s="94">
        <v>5.4956442971160903E-2</v>
      </c>
      <c r="AR1769" s="94">
        <v>-6.0260922044108198E-2</v>
      </c>
      <c r="AS1769" s="95">
        <v>7</v>
      </c>
      <c r="AT1769" s="95">
        <v>5</v>
      </c>
      <c r="AU1769" s="95">
        <v>7</v>
      </c>
      <c r="AV1769" s="96">
        <v>5</v>
      </c>
      <c r="AW1769" s="3"/>
      <c r="AX1769" s="97">
        <v>7.4217147334056793E-2</v>
      </c>
      <c r="AY1769" s="98">
        <v>0.56008602339807101</v>
      </c>
      <c r="AZ1769" s="98">
        <v>0.79822364179926797</v>
      </c>
      <c r="BA1769" s="98">
        <v>0.73967094232102704</v>
      </c>
      <c r="BB1769" s="89">
        <v>7.6413546790263399E-3</v>
      </c>
      <c r="BC1769" s="99">
        <v>-11.844847737695099</v>
      </c>
      <c r="BD1769" s="86">
        <v>43874</v>
      </c>
      <c r="BE1769" s="86">
        <v>43914</v>
      </c>
      <c r="BF1769" s="95">
        <v>91</v>
      </c>
      <c r="BG1769" s="86">
        <v>44001</v>
      </c>
      <c r="BH1769" s="3"/>
    </row>
    <row r="1770" spans="1:60" x14ac:dyDescent="0.25">
      <c r="A1770" s="3"/>
      <c r="B1770" s="81" t="s">
        <v>2577</v>
      </c>
      <c r="C1770" s="81" t="s">
        <v>6651</v>
      </c>
      <c r="D1770" s="81" t="s">
        <v>952</v>
      </c>
      <c r="E1770" s="82" t="s">
        <v>1203</v>
      </c>
      <c r="F1770" s="82" t="s">
        <v>1106</v>
      </c>
      <c r="G1770" s="83" t="s">
        <v>1122</v>
      </c>
      <c r="H1770" s="84" t="s">
        <v>1133</v>
      </c>
      <c r="I1770" s="85" t="s">
        <v>3480</v>
      </c>
      <c r="J1770" s="85" t="s">
        <v>6652</v>
      </c>
      <c r="K1770" s="3"/>
      <c r="L1770" s="86">
        <v>44029</v>
      </c>
      <c r="M1770" s="87">
        <v>1870.4497999995899</v>
      </c>
      <c r="N1770" s="88">
        <v>1870.4497999995899</v>
      </c>
      <c r="O1770" s="88">
        <v>1899.0811999999</v>
      </c>
      <c r="P1770" s="89">
        <f t="shared" si="27"/>
        <v>0.98492355145198018</v>
      </c>
      <c r="Q1770" s="86">
        <v>44019</v>
      </c>
      <c r="R1770" s="90">
        <v>4960199.8760000002</v>
      </c>
      <c r="S1770" s="90">
        <v>4489717.83158594</v>
      </c>
      <c r="T1770" s="3"/>
      <c r="U1770" s="91">
        <v>-5.4251909459708302E-3</v>
      </c>
      <c r="V1770" s="92">
        <v>0.63025551553437298</v>
      </c>
      <c r="W1770" s="91">
        <v>2.2296658735285698E-3</v>
      </c>
      <c r="X1770" s="92">
        <v>0.23147620322561099</v>
      </c>
      <c r="Y1770" s="91">
        <v>-4.6294884605231302E-3</v>
      </c>
      <c r="Z1770" s="92">
        <v>17.6872070627869</v>
      </c>
      <c r="AA1770" s="91">
        <v>6.4968281825713306E-2</v>
      </c>
      <c r="AB1770" s="92">
        <v>27.394856543367499</v>
      </c>
      <c r="AC1770" s="91">
        <v>0.14243523278128101</v>
      </c>
      <c r="AD1770" s="92">
        <v>39.591719230520503</v>
      </c>
      <c r="AE1770" s="91">
        <v>0.176612628471048</v>
      </c>
      <c r="AF1770" s="93">
        <v>38.500672541791602</v>
      </c>
      <c r="AG1770" s="91">
        <v>-1.1109443384157199E-2</v>
      </c>
      <c r="AH1770" s="92">
        <v>-2.01717429054042</v>
      </c>
      <c r="AI1770" s="91">
        <v>1.82108121480269E-2</v>
      </c>
      <c r="AJ1770" s="92">
        <v>16.304456894722499</v>
      </c>
      <c r="AK1770" s="91">
        <v>0.73388872409122996</v>
      </c>
      <c r="AL1770" s="91">
        <v>6.4228086383082E-2</v>
      </c>
      <c r="AM1770" s="92">
        <v>77.424654494505404</v>
      </c>
      <c r="AN1770" s="3"/>
      <c r="AO1770" s="94">
        <v>1.5080613362442799E-2</v>
      </c>
      <c r="AP1770" s="94">
        <v>-2.4575740336331399E-2</v>
      </c>
      <c r="AQ1770" s="94">
        <v>5.5129861910245402E-2</v>
      </c>
      <c r="AR1770" s="94">
        <v>-6.0101190827481298E-2</v>
      </c>
      <c r="AS1770" s="95">
        <v>7</v>
      </c>
      <c r="AT1770" s="95">
        <v>5</v>
      </c>
      <c r="AU1770" s="95">
        <v>7</v>
      </c>
      <c r="AV1770" s="96">
        <v>5</v>
      </c>
      <c r="AW1770" s="3"/>
      <c r="AX1770" s="97">
        <v>7.4224915616432602E-2</v>
      </c>
      <c r="AY1770" s="98">
        <v>0.58664791488990897</v>
      </c>
      <c r="AZ1770" s="98">
        <v>0.80548751183141598</v>
      </c>
      <c r="BA1770" s="98">
        <v>0.77535115155387802</v>
      </c>
      <c r="BB1770" s="89">
        <v>7.6422038977216299E-3</v>
      </c>
      <c r="BC1770" s="99">
        <v>-11.8255144236464</v>
      </c>
      <c r="BD1770" s="86">
        <v>43874</v>
      </c>
      <c r="BE1770" s="86">
        <v>43914</v>
      </c>
      <c r="BF1770" s="95">
        <v>91</v>
      </c>
      <c r="BG1770" s="86">
        <v>44001</v>
      </c>
      <c r="BH1770" s="3"/>
    </row>
    <row r="1771" spans="1:60" x14ac:dyDescent="0.25">
      <c r="A1771" s="3"/>
      <c r="B1771" s="81" t="s">
        <v>2578</v>
      </c>
      <c r="C1771" s="81" t="s">
        <v>6653</v>
      </c>
      <c r="D1771" s="81" t="s">
        <v>953</v>
      </c>
      <c r="E1771" s="82" t="s">
        <v>1161</v>
      </c>
      <c r="F1771" s="82" t="s">
        <v>1106</v>
      </c>
      <c r="G1771" s="83" t="s">
        <v>1122</v>
      </c>
      <c r="H1771" s="84" t="s">
        <v>1134</v>
      </c>
      <c r="I1771" s="85" t="s">
        <v>3480</v>
      </c>
      <c r="J1771" s="85" t="s">
        <v>6654</v>
      </c>
      <c r="K1771" s="3"/>
      <c r="L1771" s="86">
        <v>44029</v>
      </c>
      <c r="M1771" s="87">
        <v>1755.5969999991401</v>
      </c>
      <c r="N1771" s="88">
        <v>1755.5969999991401</v>
      </c>
      <c r="O1771" s="88">
        <v>1831.65780000016</v>
      </c>
      <c r="P1771" s="89">
        <f t="shared" si="27"/>
        <v>0.95847433947486627</v>
      </c>
      <c r="Q1771" s="86">
        <v>43874</v>
      </c>
      <c r="R1771" s="90">
        <v>514833.212</v>
      </c>
      <c r="S1771" s="90">
        <v>480749.94225195301</v>
      </c>
      <c r="T1771" s="3"/>
      <c r="U1771" s="91">
        <v>-5.4647415236104297E-3</v>
      </c>
      <c r="V1771" s="92">
        <v>0.62630045777041199</v>
      </c>
      <c r="W1771" s="91">
        <v>1.07383941340231E-2</v>
      </c>
      <c r="X1771" s="92">
        <v>1.0823490292750599</v>
      </c>
      <c r="Y1771" s="91">
        <v>-3.2421059593616498E-2</v>
      </c>
      <c r="Z1771" s="92">
        <v>14.9080499494739</v>
      </c>
      <c r="AA1771" s="91">
        <v>6.5852442081450094E-2</v>
      </c>
      <c r="AB1771" s="92">
        <v>27.483272568933899</v>
      </c>
      <c r="AC1771" s="91">
        <v>9.5565678480925301E-2</v>
      </c>
      <c r="AD1771" s="92">
        <v>34.904763800499502</v>
      </c>
      <c r="AE1771" s="91">
        <v>0.106168126500124</v>
      </c>
      <c r="AF1771" s="93">
        <v>31.456222344713801</v>
      </c>
      <c r="AG1771" s="91">
        <v>-3.1906357444313502E-3</v>
      </c>
      <c r="AH1771" s="92">
        <v>-1.22529352656784</v>
      </c>
      <c r="AI1771" s="91">
        <v>1.3718978152610401E-3</v>
      </c>
      <c r="AJ1771" s="92">
        <v>14.620565461431401</v>
      </c>
      <c r="AK1771" s="91">
        <v>0.44232418665895201</v>
      </c>
      <c r="AL1771" s="91">
        <v>2.30279068400705E-2</v>
      </c>
      <c r="AM1771" s="92">
        <v>-78.228249772801107</v>
      </c>
      <c r="AN1771" s="3"/>
      <c r="AO1771" s="94">
        <v>2.22249107191601E-2</v>
      </c>
      <c r="AP1771" s="94">
        <v>-3.2039703838563603E-2</v>
      </c>
      <c r="AQ1771" s="94">
        <v>6.8257031378379907E-2</v>
      </c>
      <c r="AR1771" s="94">
        <v>-9.0835855736222604E-2</v>
      </c>
      <c r="AS1771" s="95">
        <v>8</v>
      </c>
      <c r="AT1771" s="95">
        <v>4</v>
      </c>
      <c r="AU1771" s="95">
        <v>7</v>
      </c>
      <c r="AV1771" s="96">
        <v>5</v>
      </c>
      <c r="AW1771" s="3"/>
      <c r="AX1771" s="97">
        <v>0.10066346262348801</v>
      </c>
      <c r="AY1771" s="98">
        <v>0.47585823707186098</v>
      </c>
      <c r="AZ1771" s="98">
        <v>0.895065068714757</v>
      </c>
      <c r="BA1771" s="98">
        <v>0.66120908216908003</v>
      </c>
      <c r="BB1771" s="89">
        <v>1.03767231370875E-2</v>
      </c>
      <c r="BC1771" s="99">
        <v>-18.622905435680899</v>
      </c>
      <c r="BD1771" s="86">
        <v>43874</v>
      </c>
      <c r="BE1771" s="86">
        <v>43914</v>
      </c>
      <c r="BF1771" s="95"/>
      <c r="BG1771" s="86"/>
      <c r="BH1771" s="3"/>
    </row>
    <row r="1772" spans="1:60" x14ac:dyDescent="0.25">
      <c r="A1772" s="3"/>
      <c r="B1772" s="81" t="s">
        <v>2579</v>
      </c>
      <c r="C1772" s="81" t="s">
        <v>6655</v>
      </c>
      <c r="D1772" s="81" t="s">
        <v>953</v>
      </c>
      <c r="E1772" s="82" t="s">
        <v>1162</v>
      </c>
      <c r="F1772" s="82" t="s">
        <v>1106</v>
      </c>
      <c r="G1772" s="83" t="s">
        <v>1122</v>
      </c>
      <c r="H1772" s="84" t="s">
        <v>1134</v>
      </c>
      <c r="I1772" s="85" t="s">
        <v>3480</v>
      </c>
      <c r="J1772" s="85" t="s">
        <v>6656</v>
      </c>
      <c r="K1772" s="3"/>
      <c r="L1772" s="86">
        <v>44029</v>
      </c>
      <c r="M1772" s="87">
        <v>2553.6940999999601</v>
      </c>
      <c r="N1772" s="88">
        <v>2553.6940999999601</v>
      </c>
      <c r="O1772" s="88">
        <v>2652.8394000008702</v>
      </c>
      <c r="P1772" s="89">
        <f t="shared" si="27"/>
        <v>0.96262672365282365</v>
      </c>
      <c r="Q1772" s="86">
        <v>43874</v>
      </c>
      <c r="R1772" s="90">
        <v>7775328.6349999998</v>
      </c>
      <c r="S1772" s="90">
        <v>6091079.6887578098</v>
      </c>
      <c r="T1772" s="3"/>
      <c r="U1772" s="91">
        <v>-5.4369855997720203E-3</v>
      </c>
      <c r="V1772" s="92">
        <v>0.62907605015425405</v>
      </c>
      <c r="W1772" s="91">
        <v>1.1584385176320201E-2</v>
      </c>
      <c r="X1772" s="92">
        <v>1.16694813350477</v>
      </c>
      <c r="Y1772" s="91">
        <v>-2.7497211431182202E-2</v>
      </c>
      <c r="Z1772" s="92">
        <v>15.400434765717399</v>
      </c>
      <c r="AA1772" s="91">
        <v>7.6788428188592703E-2</v>
      </c>
      <c r="AB1772" s="92">
        <v>28.576871179655399</v>
      </c>
      <c r="AC1772" s="91">
        <v>0.13092844227139699</v>
      </c>
      <c r="AD1772" s="92">
        <v>38.4410401795176</v>
      </c>
      <c r="AE1772" s="91">
        <v>0.16817622965201701</v>
      </c>
      <c r="AF1772" s="93">
        <v>37.657032659917597</v>
      </c>
      <c r="AG1772" s="91">
        <v>-2.7178607833775498E-3</v>
      </c>
      <c r="AH1772" s="92">
        <v>-1.1780160304624601</v>
      </c>
      <c r="AI1772" s="91">
        <v>6.94508629203483E-3</v>
      </c>
      <c r="AJ1772" s="92">
        <v>15.1778843091161</v>
      </c>
      <c r="AK1772" s="91">
        <v>1.0015472700761201</v>
      </c>
      <c r="AL1772" s="91">
        <v>4.40784960628662E-2</v>
      </c>
      <c r="AM1772" s="92">
        <v>-22.305941431084602</v>
      </c>
      <c r="AN1772" s="3"/>
      <c r="AO1772" s="94">
        <v>2.2253373654166402E-2</v>
      </c>
      <c r="AP1772" s="94">
        <v>-3.20126929982507E-2</v>
      </c>
      <c r="AQ1772" s="94">
        <v>6.9151226674875901E-2</v>
      </c>
      <c r="AR1772" s="94">
        <v>-9.0049543269706198E-2</v>
      </c>
      <c r="AS1772" s="95">
        <v>8</v>
      </c>
      <c r="AT1772" s="95">
        <v>4</v>
      </c>
      <c r="AU1772" s="95">
        <v>7</v>
      </c>
      <c r="AV1772" s="96">
        <v>5</v>
      </c>
      <c r="AW1772" s="3"/>
      <c r="AX1772" s="97">
        <v>0.100687227933522</v>
      </c>
      <c r="AY1772" s="98">
        <v>0.57645345657056202</v>
      </c>
      <c r="AZ1772" s="98">
        <v>0.93573541010573502</v>
      </c>
      <c r="BA1772" s="98">
        <v>0.80384566940483604</v>
      </c>
      <c r="BB1772" s="89">
        <v>1.0379564106697201E-2</v>
      </c>
      <c r="BC1772" s="99">
        <v>-18.532071711524601</v>
      </c>
      <c r="BD1772" s="86">
        <v>43874</v>
      </c>
      <c r="BE1772" s="86">
        <v>43914</v>
      </c>
      <c r="BF1772" s="95"/>
      <c r="BG1772" s="86"/>
      <c r="BH1772" s="3"/>
    </row>
    <row r="1773" spans="1:60" x14ac:dyDescent="0.25">
      <c r="A1773" s="3"/>
      <c r="B1773" s="81" t="s">
        <v>2580</v>
      </c>
      <c r="C1773" s="81" t="s">
        <v>6657</v>
      </c>
      <c r="D1773" s="81" t="s">
        <v>953</v>
      </c>
      <c r="E1773" s="82" t="s">
        <v>1186</v>
      </c>
      <c r="F1773" s="82" t="s">
        <v>1106</v>
      </c>
      <c r="G1773" s="83" t="s">
        <v>1122</v>
      </c>
      <c r="H1773" s="84" t="s">
        <v>1134</v>
      </c>
      <c r="I1773" s="85" t="s">
        <v>3480</v>
      </c>
      <c r="J1773" s="85" t="s">
        <v>6658</v>
      </c>
      <c r="K1773" s="3"/>
      <c r="L1773" s="86">
        <v>44029</v>
      </c>
      <c r="M1773" s="87">
        <v>2543.6576000005002</v>
      </c>
      <c r="N1773" s="88">
        <v>2543.6576000005002</v>
      </c>
      <c r="O1773" s="88">
        <v>2640.1699000000999</v>
      </c>
      <c r="P1773" s="89">
        <f t="shared" si="27"/>
        <v>0.96344466316368649</v>
      </c>
      <c r="Q1773" s="86">
        <v>43874</v>
      </c>
      <c r="R1773" s="90">
        <v>18749205.359999999</v>
      </c>
      <c r="S1773" s="90">
        <v>13937979.306046899</v>
      </c>
      <c r="T1773" s="3"/>
      <c r="U1773" s="91">
        <v>-5.4315672769007497E-3</v>
      </c>
      <c r="V1773" s="92">
        <v>0.62961788244137995</v>
      </c>
      <c r="W1773" s="91">
        <v>1.1750735815439801E-2</v>
      </c>
      <c r="X1773" s="92">
        <v>1.1835831974167399</v>
      </c>
      <c r="Y1773" s="91">
        <v>-2.6526811582698401E-2</v>
      </c>
      <c r="Z1773" s="92">
        <v>15.4974747505621</v>
      </c>
      <c r="AA1773" s="91">
        <v>7.8950440325570498E-2</v>
      </c>
      <c r="AB1773" s="92">
        <v>28.793072393367801</v>
      </c>
      <c r="AC1773" s="91">
        <v>0.13546689081340399</v>
      </c>
      <c r="AD1773" s="92">
        <v>38.894885033718303</v>
      </c>
      <c r="AE1773" s="91">
        <v>0.17521279343229301</v>
      </c>
      <c r="AF1773" s="93">
        <v>38.3606890379451</v>
      </c>
      <c r="AG1773" s="91">
        <v>-2.62500988537795E-3</v>
      </c>
      <c r="AH1773" s="92">
        <v>-1.1687309406624999</v>
      </c>
      <c r="AI1773" s="91">
        <v>8.0437581582373206E-3</v>
      </c>
      <c r="AJ1773" s="92">
        <v>15.2877514957363</v>
      </c>
      <c r="AK1773" s="91">
        <v>1.0667037163441999</v>
      </c>
      <c r="AL1773" s="91">
        <v>4.6159626042935997E-2</v>
      </c>
      <c r="AM1773" s="92">
        <v>-15.7902968042763</v>
      </c>
      <c r="AN1773" s="3"/>
      <c r="AO1773" s="94">
        <v>2.2258994864387201E-2</v>
      </c>
      <c r="AP1773" s="94">
        <v>-3.2007386952500397E-2</v>
      </c>
      <c r="AQ1773" s="94">
        <v>6.9326992064816295E-2</v>
      </c>
      <c r="AR1773" s="94">
        <v>-8.9894914853211993E-2</v>
      </c>
      <c r="AS1773" s="95">
        <v>8</v>
      </c>
      <c r="AT1773" s="95">
        <v>4</v>
      </c>
      <c r="AU1773" s="95">
        <v>7</v>
      </c>
      <c r="AV1773" s="96">
        <v>5</v>
      </c>
      <c r="AW1773" s="3"/>
      <c r="AX1773" s="97">
        <v>0.100692050081561</v>
      </c>
      <c r="AY1773" s="98">
        <v>0.59633057060727901</v>
      </c>
      <c r="AZ1773" s="98">
        <v>0.94377299583266006</v>
      </c>
      <c r="BA1773" s="98">
        <v>0.83214555593440298</v>
      </c>
      <c r="BB1773" s="89">
        <v>1.0380138159798699E-2</v>
      </c>
      <c r="BC1773" s="99">
        <v>-18.5142138010997</v>
      </c>
      <c r="BD1773" s="86">
        <v>43874</v>
      </c>
      <c r="BE1773" s="86">
        <v>43914</v>
      </c>
      <c r="BF1773" s="95"/>
      <c r="BG1773" s="86"/>
      <c r="BH1773" s="3"/>
    </row>
    <row r="1774" spans="1:60" x14ac:dyDescent="0.25">
      <c r="A1774" s="3"/>
      <c r="B1774" s="81" t="s">
        <v>2581</v>
      </c>
      <c r="C1774" s="81" t="s">
        <v>6659</v>
      </c>
      <c r="D1774" s="81" t="s">
        <v>953</v>
      </c>
      <c r="E1774" s="82" t="s">
        <v>1172</v>
      </c>
      <c r="F1774" s="82" t="s">
        <v>1106</v>
      </c>
      <c r="G1774" s="83" t="s">
        <v>1122</v>
      </c>
      <c r="H1774" s="84" t="s">
        <v>1134</v>
      </c>
      <c r="I1774" s="85" t="s">
        <v>3480</v>
      </c>
      <c r="J1774" s="85" t="s">
        <v>6660</v>
      </c>
      <c r="K1774" s="3"/>
      <c r="L1774" s="86">
        <v>44029</v>
      </c>
      <c r="M1774" s="87">
        <v>1466.47079999931</v>
      </c>
      <c r="N1774" s="88">
        <v>1466.47079999931</v>
      </c>
      <c r="O1774" s="88">
        <v>1530.0054000001401</v>
      </c>
      <c r="P1774" s="89">
        <f t="shared" si="27"/>
        <v>0.95847426420794057</v>
      </c>
      <c r="Q1774" s="86">
        <v>43874</v>
      </c>
      <c r="R1774" s="90">
        <v>99212.436000000002</v>
      </c>
      <c r="S1774" s="90">
        <v>132223.18541979999</v>
      </c>
      <c r="T1774" s="3"/>
      <c r="U1774" s="91">
        <v>-5.4647291708533902E-3</v>
      </c>
      <c r="V1774" s="92">
        <v>0.62630169304611605</v>
      </c>
      <c r="W1774" s="91">
        <v>1.0738369936007099E-2</v>
      </c>
      <c r="X1774" s="92">
        <v>1.08234660947346</v>
      </c>
      <c r="Y1774" s="91">
        <v>-3.2421167312350001E-2</v>
      </c>
      <c r="Z1774" s="92">
        <v>14.9080391776079</v>
      </c>
      <c r="AA1774" s="91">
        <v>6.5852924630235093E-2</v>
      </c>
      <c r="AB1774" s="92">
        <v>27.483320823812399</v>
      </c>
      <c r="AC1774" s="91">
        <v>0.10810423807561199</v>
      </c>
      <c r="AD1774" s="92">
        <v>36.158619759953602</v>
      </c>
      <c r="AE1774" s="91">
        <v>0.13300735963464799</v>
      </c>
      <c r="AF1774" s="93">
        <v>34.140145658166098</v>
      </c>
      <c r="AG1774" s="91">
        <v>-3.1905335408737301E-3</v>
      </c>
      <c r="AH1774" s="92">
        <v>-1.22528330621208</v>
      </c>
      <c r="AI1774" s="91">
        <v>1.3717666533921099E-3</v>
      </c>
      <c r="AJ1774" s="92">
        <v>14.6205523452518</v>
      </c>
      <c r="AK1774" s="91">
        <v>0.46647080000024299</v>
      </c>
      <c r="AL1774" s="91">
        <v>3.9833794493461E-2</v>
      </c>
      <c r="AM1774" s="92">
        <v>61.140772948332597</v>
      </c>
      <c r="AN1774" s="3"/>
      <c r="AO1774" s="94">
        <v>2.2224899403227E-2</v>
      </c>
      <c r="AP1774" s="94">
        <v>-3.2039690699093598E-2</v>
      </c>
      <c r="AQ1774" s="94">
        <v>6.8257208904469693E-2</v>
      </c>
      <c r="AR1774" s="94">
        <v>-9.0835933537164196E-2</v>
      </c>
      <c r="AS1774" s="95">
        <v>8</v>
      </c>
      <c r="AT1774" s="95">
        <v>4</v>
      </c>
      <c r="AU1774" s="95">
        <v>7</v>
      </c>
      <c r="AV1774" s="96">
        <v>5</v>
      </c>
      <c r="AW1774" s="3"/>
      <c r="AX1774" s="97">
        <v>0.10066348722611999</v>
      </c>
      <c r="AY1774" s="98">
        <v>0.47586222384688898</v>
      </c>
      <c r="AZ1774" s="98">
        <v>0.89506670551600098</v>
      </c>
      <c r="BA1774" s="98">
        <v>0.66121465236119503</v>
      </c>
      <c r="BB1774" s="89">
        <v>1.0376725632577299E-2</v>
      </c>
      <c r="BC1774" s="99">
        <v>-18.622914664272699</v>
      </c>
      <c r="BD1774" s="86">
        <v>43874</v>
      </c>
      <c r="BE1774" s="86">
        <v>43914</v>
      </c>
      <c r="BF1774" s="95"/>
      <c r="BG1774" s="86"/>
      <c r="BH1774" s="3"/>
    </row>
    <row r="1775" spans="1:60" x14ac:dyDescent="0.25">
      <c r="A1775" s="3"/>
      <c r="B1775" s="81" t="s">
        <v>2582</v>
      </c>
      <c r="C1775" s="81" t="s">
        <v>6661</v>
      </c>
      <c r="D1775" s="81" t="s">
        <v>953</v>
      </c>
      <c r="E1775" s="82" t="s">
        <v>1197</v>
      </c>
      <c r="F1775" s="82" t="s">
        <v>1106</v>
      </c>
      <c r="G1775" s="83" t="s">
        <v>1122</v>
      </c>
      <c r="H1775" s="84" t="s">
        <v>1134</v>
      </c>
      <c r="I1775" s="85" t="s">
        <v>3480</v>
      </c>
      <c r="J1775" s="85" t="s">
        <v>6662</v>
      </c>
      <c r="K1775" s="3"/>
      <c r="L1775" s="86">
        <v>44029</v>
      </c>
      <c r="M1775" s="87">
        <v>1913.4268999993801</v>
      </c>
      <c r="N1775" s="88">
        <v>1913.4268999993801</v>
      </c>
      <c r="O1775" s="88">
        <v>1995.47870000079</v>
      </c>
      <c r="P1775" s="89">
        <f t="shared" si="27"/>
        <v>0.95888114465898466</v>
      </c>
      <c r="Q1775" s="86">
        <v>43874</v>
      </c>
      <c r="R1775" s="90">
        <v>11762323.458000001</v>
      </c>
      <c r="S1775" s="90">
        <v>7026191.7389843799</v>
      </c>
      <c r="T1775" s="3"/>
      <c r="U1775" s="91">
        <v>-5.4620334203718804E-3</v>
      </c>
      <c r="V1775" s="92">
        <v>0.626571268094267</v>
      </c>
      <c r="W1775" s="91">
        <v>1.0821298983500999E-2</v>
      </c>
      <c r="X1775" s="92">
        <v>1.09063951422286</v>
      </c>
      <c r="Y1775" s="91">
        <v>-3.1938791303218701E-2</v>
      </c>
      <c r="Z1775" s="92">
        <v>14.9562767785101</v>
      </c>
      <c r="AA1775" s="91">
        <v>6.6921120485858396E-2</v>
      </c>
      <c r="AB1775" s="92">
        <v>27.590140409389299</v>
      </c>
      <c r="AC1775" s="91">
        <v>0.110324128383654</v>
      </c>
      <c r="AD1775" s="92">
        <v>36.380608790786901</v>
      </c>
      <c r="AE1775" s="91">
        <v>0.136412480453146</v>
      </c>
      <c r="AF1775" s="93">
        <v>34.480657740030402</v>
      </c>
      <c r="AG1775" s="91">
        <v>-3.1442661393157301E-3</v>
      </c>
      <c r="AH1775" s="92">
        <v>-1.22065656605628</v>
      </c>
      <c r="AI1775" s="91">
        <v>1.9177233625669E-3</v>
      </c>
      <c r="AJ1775" s="92">
        <v>14.675148016162</v>
      </c>
      <c r="AK1775" s="91">
        <v>0.74933891021995802</v>
      </c>
      <c r="AL1775" s="91">
        <v>3.5373979741052601E-2</v>
      </c>
      <c r="AM1775" s="92">
        <v>-47.526777416700497</v>
      </c>
      <c r="AN1775" s="3"/>
      <c r="AO1775" s="94">
        <v>2.2227665995160399E-2</v>
      </c>
      <c r="AP1775" s="94">
        <v>-3.2037022715485398E-2</v>
      </c>
      <c r="AQ1775" s="94">
        <v>6.8344869569045799E-2</v>
      </c>
      <c r="AR1775" s="94">
        <v>-9.0758762055047598E-2</v>
      </c>
      <c r="AS1775" s="95">
        <v>8</v>
      </c>
      <c r="AT1775" s="95">
        <v>4</v>
      </c>
      <c r="AU1775" s="95">
        <v>7</v>
      </c>
      <c r="AV1775" s="96">
        <v>5</v>
      </c>
      <c r="AW1775" s="3"/>
      <c r="AX1775" s="97">
        <v>0.10066572389943799</v>
      </c>
      <c r="AY1775" s="98">
        <v>0.48569333369323398</v>
      </c>
      <c r="AZ1775" s="98">
        <v>0.89904073121942896</v>
      </c>
      <c r="BA1775" s="98">
        <v>0.67511131517585499</v>
      </c>
      <c r="BB1775" s="89">
        <v>1.0376994606504E-2</v>
      </c>
      <c r="BC1775" s="99">
        <v>-18.613994727202201</v>
      </c>
      <c r="BD1775" s="86">
        <v>43874</v>
      </c>
      <c r="BE1775" s="86">
        <v>43914</v>
      </c>
      <c r="BF1775" s="95"/>
      <c r="BG1775" s="86"/>
      <c r="BH1775" s="3"/>
    </row>
    <row r="1776" spans="1:60" x14ac:dyDescent="0.25">
      <c r="A1776" s="3"/>
      <c r="B1776" s="81" t="s">
        <v>2583</v>
      </c>
      <c r="C1776" s="81" t="s">
        <v>6663</v>
      </c>
      <c r="D1776" s="81" t="s">
        <v>953</v>
      </c>
      <c r="E1776" s="82" t="s">
        <v>1198</v>
      </c>
      <c r="F1776" s="82" t="s">
        <v>1106</v>
      </c>
      <c r="G1776" s="83" t="s">
        <v>1122</v>
      </c>
      <c r="H1776" s="84" t="s">
        <v>1134</v>
      </c>
      <c r="I1776" s="85" t="s">
        <v>3480</v>
      </c>
      <c r="J1776" s="85" t="s">
        <v>6664</v>
      </c>
      <c r="K1776" s="3"/>
      <c r="L1776" s="86">
        <v>44029</v>
      </c>
      <c r="M1776" s="87">
        <v>2333.6917999982802</v>
      </c>
      <c r="N1776" s="88">
        <v>2333.6917999982802</v>
      </c>
      <c r="O1776" s="88">
        <v>2421.49700000137</v>
      </c>
      <c r="P1776" s="89">
        <f t="shared" si="27"/>
        <v>0.96373929019815419</v>
      </c>
      <c r="Q1776" s="86">
        <v>43874</v>
      </c>
      <c r="R1776" s="90">
        <v>1486256.693</v>
      </c>
      <c r="S1776" s="90">
        <v>1245531.17687109</v>
      </c>
      <c r="T1776" s="3"/>
      <c r="U1776" s="91">
        <v>-5.4296054613587304E-3</v>
      </c>
      <c r="V1776" s="92">
        <v>0.62981406399558204</v>
      </c>
      <c r="W1776" s="91">
        <v>1.18105680357985E-2</v>
      </c>
      <c r="X1776" s="92">
        <v>1.1895664194526001</v>
      </c>
      <c r="Y1776" s="91">
        <v>-2.6177217842814599E-2</v>
      </c>
      <c r="Z1776" s="92">
        <v>15.532434124557801</v>
      </c>
      <c r="AA1776" s="91">
        <v>7.9729391667569899E-2</v>
      </c>
      <c r="AB1776" s="92">
        <v>28.870967527560399</v>
      </c>
      <c r="AC1776" s="91">
        <v>0.137105641075323</v>
      </c>
      <c r="AD1776" s="92">
        <v>39.058760059939203</v>
      </c>
      <c r="AE1776" s="91">
        <v>0.177755686474557</v>
      </c>
      <c r="AF1776" s="93">
        <v>38.6149783421424</v>
      </c>
      <c r="AG1776" s="91">
        <v>-2.5915103178704201E-3</v>
      </c>
      <c r="AH1776" s="92">
        <v>-1.1653809839117499</v>
      </c>
      <c r="AI1776" s="91">
        <v>8.4395586418395396E-3</v>
      </c>
      <c r="AJ1776" s="92">
        <v>15.3273315440892</v>
      </c>
      <c r="AK1776" s="91">
        <v>1.10483327770955</v>
      </c>
      <c r="AL1776" s="91">
        <v>4.7349139440484599E-2</v>
      </c>
      <c r="AM1776" s="92">
        <v>-11.9773406677414</v>
      </c>
      <c r="AN1776" s="3"/>
      <c r="AO1776" s="94">
        <v>2.2261023226747102E-2</v>
      </c>
      <c r="AP1776" s="94">
        <v>-3.2005472866330799E-2</v>
      </c>
      <c r="AQ1776" s="94">
        <v>6.9390281410960597E-2</v>
      </c>
      <c r="AR1776" s="94">
        <v>-8.9839256990671898E-2</v>
      </c>
      <c r="AS1776" s="95">
        <v>8</v>
      </c>
      <c r="AT1776" s="95">
        <v>4</v>
      </c>
      <c r="AU1776" s="95">
        <v>7</v>
      </c>
      <c r="AV1776" s="96">
        <v>5</v>
      </c>
      <c r="AW1776" s="3"/>
      <c r="AX1776" s="97">
        <v>0.10069381737630501</v>
      </c>
      <c r="AY1776" s="98">
        <v>0.60349075572867195</v>
      </c>
      <c r="AZ1776" s="98">
        <v>0.94666864729151701</v>
      </c>
      <c r="BA1776" s="98">
        <v>0.842349426095097</v>
      </c>
      <c r="BB1776" s="89">
        <v>1.03803481564501E-2</v>
      </c>
      <c r="BC1776" s="99">
        <v>-18.507786712172699</v>
      </c>
      <c r="BD1776" s="86">
        <v>43874</v>
      </c>
      <c r="BE1776" s="86">
        <v>43914</v>
      </c>
      <c r="BF1776" s="95"/>
      <c r="BG1776" s="86"/>
      <c r="BH1776" s="3"/>
    </row>
    <row r="1777" spans="1:60" x14ac:dyDescent="0.25">
      <c r="A1777" s="3"/>
      <c r="B1777" s="81" t="s">
        <v>447</v>
      </c>
      <c r="C1777" s="81" t="s">
        <v>6665</v>
      </c>
      <c r="D1777" s="81" t="s">
        <v>953</v>
      </c>
      <c r="E1777" s="82" t="s">
        <v>1199</v>
      </c>
      <c r="F1777" s="82" t="s">
        <v>1106</v>
      </c>
      <c r="G1777" s="83" t="s">
        <v>1122</v>
      </c>
      <c r="H1777" s="84" t="s">
        <v>1134</v>
      </c>
      <c r="I1777" s="85" t="s">
        <v>3480</v>
      </c>
      <c r="J1777" s="85" t="s">
        <v>6666</v>
      </c>
      <c r="K1777" s="3"/>
      <c r="L1777" s="86">
        <v>44029</v>
      </c>
      <c r="M1777" s="87">
        <v>1088.11849999987</v>
      </c>
      <c r="N1777" s="88">
        <v>1088.11849999987</v>
      </c>
      <c r="O1777" s="88">
        <v>1127.9656000006901</v>
      </c>
      <c r="P1777" s="89">
        <f t="shared" si="27"/>
        <v>0.96467347940327641</v>
      </c>
      <c r="Q1777" s="86">
        <v>43874</v>
      </c>
      <c r="R1777" s="90">
        <v>284870.27299999999</v>
      </c>
      <c r="S1777" s="90">
        <v>288950.618763184</v>
      </c>
      <c r="T1777" s="3"/>
      <c r="U1777" s="91">
        <v>-5.4234168019320402E-3</v>
      </c>
      <c r="V1777" s="92">
        <v>0.63043292993825195</v>
      </c>
      <c r="W1777" s="91">
        <v>1.2000290917057999E-2</v>
      </c>
      <c r="X1777" s="92">
        <v>1.2085387075785501</v>
      </c>
      <c r="Y1777" s="91">
        <v>-2.50687731013386E-2</v>
      </c>
      <c r="Z1777" s="92">
        <v>15.6432785986981</v>
      </c>
      <c r="AA1777" s="91">
        <v>8.2201562954724097E-2</v>
      </c>
      <c r="AB1777" s="92">
        <v>29.118184656283098</v>
      </c>
      <c r="AC1777" s="91">
        <v>8.81184999998368E-2</v>
      </c>
      <c r="AD1777" s="92">
        <v>34.1600459523615</v>
      </c>
      <c r="AE1777" s="91">
        <v>8.81184999998368E-2</v>
      </c>
      <c r="AF1777" s="93">
        <v>29.651259694684999</v>
      </c>
      <c r="AG1777" s="91">
        <v>-2.4856304362401698E-3</v>
      </c>
      <c r="AH1777" s="92">
        <v>-1.15479299574872</v>
      </c>
      <c r="AI1777" s="91">
        <v>9.6946108496922499E-3</v>
      </c>
      <c r="AJ1777" s="92">
        <v>15.452836764874499</v>
      </c>
      <c r="AK1777" s="91">
        <v>8.81184999998368E-2</v>
      </c>
      <c r="AL1777" s="91">
        <v>8.6531815195485303E-3</v>
      </c>
      <c r="AM1777" s="92">
        <v>23.305542948306499</v>
      </c>
      <c r="AN1777" s="3"/>
      <c r="AO1777" s="94">
        <v>2.2267425125391999E-2</v>
      </c>
      <c r="AP1777" s="94">
        <v>-3.1999403835470702E-2</v>
      </c>
      <c r="AQ1777" s="94">
        <v>6.9590585790137993E-2</v>
      </c>
      <c r="AR1777" s="94">
        <v>-8.9662737107573803E-2</v>
      </c>
      <c r="AS1777" s="95">
        <v>8</v>
      </c>
      <c r="AT1777" s="95">
        <v>4</v>
      </c>
      <c r="AU1777" s="95">
        <v>7</v>
      </c>
      <c r="AV1777" s="96">
        <v>5</v>
      </c>
      <c r="AW1777" s="3"/>
      <c r="AX1777" s="97">
        <v>0.100699303069123</v>
      </c>
      <c r="AY1777" s="98">
        <v>0.62621308120014896</v>
      </c>
      <c r="AZ1777" s="98">
        <v>0.95585749424390098</v>
      </c>
      <c r="BA1777" s="98">
        <v>0.87476218557912899</v>
      </c>
      <c r="BB1777" s="89">
        <v>1.0381001402383801E-2</v>
      </c>
      <c r="BC1777" s="99">
        <v>-18.487398906523602</v>
      </c>
      <c r="BD1777" s="86">
        <v>43874</v>
      </c>
      <c r="BE1777" s="86">
        <v>43914</v>
      </c>
      <c r="BF1777" s="95"/>
      <c r="BG1777" s="86"/>
      <c r="BH1777" s="3"/>
    </row>
    <row r="1778" spans="1:60" x14ac:dyDescent="0.25">
      <c r="A1778" s="3"/>
      <c r="B1778" s="81" t="s">
        <v>448</v>
      </c>
      <c r="C1778" s="81" t="s">
        <v>6667</v>
      </c>
      <c r="D1778" s="81" t="s">
        <v>953</v>
      </c>
      <c r="E1778" s="82" t="s">
        <v>1179</v>
      </c>
      <c r="F1778" s="82" t="s">
        <v>1106</v>
      </c>
      <c r="G1778" s="83" t="s">
        <v>1122</v>
      </c>
      <c r="H1778" s="84" t="s">
        <v>1134</v>
      </c>
      <c r="I1778" s="85" t="s">
        <v>3480</v>
      </c>
      <c r="J1778" s="85" t="s">
        <v>1096</v>
      </c>
      <c r="K1778" s="3"/>
      <c r="L1778" s="86">
        <v>44029</v>
      </c>
      <c r="M1778" s="87">
        <v>1247.26769999973</v>
      </c>
      <c r="N1778" s="88">
        <v>1247.26769999973</v>
      </c>
      <c r="O1778" s="88">
        <v>1297.3435999993201</v>
      </c>
      <c r="P1778" s="89">
        <f t="shared" si="27"/>
        <v>0.96140120473896329</v>
      </c>
      <c r="Q1778" s="86">
        <v>43874</v>
      </c>
      <c r="R1778" s="90">
        <v>1542280.73</v>
      </c>
      <c r="S1778" s="90">
        <v>1351505.3286875</v>
      </c>
      <c r="T1778" s="3"/>
      <c r="U1778" s="91">
        <v>-5.4451950072689197E-3</v>
      </c>
      <c r="V1778" s="92">
        <v>0.62825510940456297</v>
      </c>
      <c r="W1778" s="91">
        <v>1.1334898525092301E-2</v>
      </c>
      <c r="X1778" s="92">
        <v>1.1419994683819801</v>
      </c>
      <c r="Y1778" s="91">
        <v>-2.8950905046258399E-2</v>
      </c>
      <c r="Z1778" s="92">
        <v>15.255065404213401</v>
      </c>
      <c r="AA1778" s="91">
        <v>7.3553995578549802E-2</v>
      </c>
      <c r="AB1778" s="92">
        <v>28.253427918651099</v>
      </c>
      <c r="AC1778" s="91">
        <v>0.114400413283875</v>
      </c>
      <c r="AD1778" s="92">
        <v>36.788237280794398</v>
      </c>
      <c r="AE1778" s="91">
        <v>0.136235763775476</v>
      </c>
      <c r="AF1778" s="93">
        <v>34.462986072234301</v>
      </c>
      <c r="AG1778" s="91">
        <v>-2.85727602567931E-3</v>
      </c>
      <c r="AH1778" s="92">
        <v>-1.19195755469264</v>
      </c>
      <c r="AI1778" s="91">
        <v>5.2993778954260103E-3</v>
      </c>
      <c r="AJ1778" s="92">
        <v>15.013313469447899</v>
      </c>
      <c r="AK1778" s="91"/>
      <c r="AL1778" s="91"/>
      <c r="AM1778" s="92"/>
      <c r="AN1778" s="3"/>
      <c r="AO1778" s="94">
        <v>2.22449907741975E-2</v>
      </c>
      <c r="AP1778" s="94">
        <v>-3.2020642969655497E-2</v>
      </c>
      <c r="AQ1778" s="94">
        <v>6.88875944342726E-2</v>
      </c>
      <c r="AR1778" s="94">
        <v>-9.0281283016374794E-2</v>
      </c>
      <c r="AS1778" s="95">
        <v>8</v>
      </c>
      <c r="AT1778" s="95">
        <v>4</v>
      </c>
      <c r="AU1778" s="95">
        <v>7</v>
      </c>
      <c r="AV1778" s="96">
        <v>5</v>
      </c>
      <c r="AW1778" s="3"/>
      <c r="AX1778" s="97">
        <v>0.10068008240516101</v>
      </c>
      <c r="AY1778" s="98">
        <v>0.54671016539850803</v>
      </c>
      <c r="AZ1778" s="98">
        <v>0.92370897742421199</v>
      </c>
      <c r="BA1778" s="98">
        <v>0.76156991573134303</v>
      </c>
      <c r="BB1778" s="89">
        <v>1.0378712137499E-2</v>
      </c>
      <c r="BC1778" s="99">
        <v>-18.558845937193801</v>
      </c>
      <c r="BD1778" s="86">
        <v>43874</v>
      </c>
      <c r="BE1778" s="86">
        <v>43914</v>
      </c>
      <c r="BF1778" s="95"/>
      <c r="BG1778" s="86"/>
      <c r="BH1778" s="3"/>
    </row>
    <row r="1779" spans="1:60" x14ac:dyDescent="0.25">
      <c r="A1779" s="3"/>
      <c r="B1779" s="81" t="s">
        <v>2584</v>
      </c>
      <c r="C1779" s="81" t="s">
        <v>6668</v>
      </c>
      <c r="D1779" s="81" t="s">
        <v>953</v>
      </c>
      <c r="E1779" s="82" t="s">
        <v>1200</v>
      </c>
      <c r="F1779" s="82" t="s">
        <v>1106</v>
      </c>
      <c r="G1779" s="83" t="s">
        <v>1122</v>
      </c>
      <c r="H1779" s="84" t="s">
        <v>1134</v>
      </c>
      <c r="I1779" s="85" t="s">
        <v>3480</v>
      </c>
      <c r="J1779" s="85" t="s">
        <v>6669</v>
      </c>
      <c r="K1779" s="3"/>
      <c r="L1779" s="86">
        <v>44029</v>
      </c>
      <c r="M1779" s="87">
        <v>1815.03390000015</v>
      </c>
      <c r="N1779" s="88">
        <v>1815.03390000015</v>
      </c>
      <c r="O1779" s="88">
        <v>1883.9003999996901</v>
      </c>
      <c r="P1779" s="89">
        <f t="shared" si="27"/>
        <v>0.96344472351109889</v>
      </c>
      <c r="Q1779" s="86">
        <v>43874</v>
      </c>
      <c r="R1779" s="90">
        <v>1395535.446</v>
      </c>
      <c r="S1779" s="90">
        <v>1340057.11505664</v>
      </c>
      <c r="T1779" s="3"/>
      <c r="U1779" s="91">
        <v>-5.4315573797794102E-3</v>
      </c>
      <c r="V1779" s="92">
        <v>0.62961887215351497</v>
      </c>
      <c r="W1779" s="91">
        <v>1.1750637057048201E-2</v>
      </c>
      <c r="X1779" s="92">
        <v>1.1835733215775699</v>
      </c>
      <c r="Y1779" s="91">
        <v>-2.65268359817128E-2</v>
      </c>
      <c r="Z1779" s="92">
        <v>15.497472310671601</v>
      </c>
      <c r="AA1779" s="91">
        <v>7.8950152957986602E-2</v>
      </c>
      <c r="AB1779" s="92">
        <v>28.793043656594801</v>
      </c>
      <c r="AC1779" s="91">
        <v>0.13546679075079701</v>
      </c>
      <c r="AD1779" s="92">
        <v>38.894875027472203</v>
      </c>
      <c r="AE1779" s="91">
        <v>0.17521203601791099</v>
      </c>
      <c r="AF1779" s="93">
        <v>38.360613296506898</v>
      </c>
      <c r="AG1779" s="91">
        <v>-2.6250528217133299E-3</v>
      </c>
      <c r="AH1779" s="92">
        <v>-1.16873523429604</v>
      </c>
      <c r="AI1779" s="91">
        <v>8.04364930809243E-3</v>
      </c>
      <c r="AJ1779" s="92">
        <v>15.287740610714501</v>
      </c>
      <c r="AK1779" s="91">
        <v>0.68799536856240595</v>
      </c>
      <c r="AL1779" s="91">
        <v>6.1004035023870501E-2</v>
      </c>
      <c r="AM1779" s="92">
        <v>72.835318941623001</v>
      </c>
      <c r="AN1779" s="3"/>
      <c r="AO1779" s="94">
        <v>2.2258988326939299E-2</v>
      </c>
      <c r="AP1779" s="94">
        <v>-3.20073587872685E-2</v>
      </c>
      <c r="AQ1779" s="94">
        <v>6.9327092056482797E-2</v>
      </c>
      <c r="AR1779" s="94">
        <v>-8.9894989293534303E-2</v>
      </c>
      <c r="AS1779" s="95">
        <v>8</v>
      </c>
      <c r="AT1779" s="95">
        <v>4</v>
      </c>
      <c r="AU1779" s="95">
        <v>7</v>
      </c>
      <c r="AV1779" s="96">
        <v>5</v>
      </c>
      <c r="AW1779" s="3"/>
      <c r="AX1779" s="97">
        <v>0.100692039803398</v>
      </c>
      <c r="AY1779" s="98">
        <v>0.59632741480436402</v>
      </c>
      <c r="AZ1779" s="98">
        <v>0.94377173928478397</v>
      </c>
      <c r="BA1779" s="98">
        <v>0.83214107408002702</v>
      </c>
      <c r="BB1779" s="89">
        <v>1.03801371133341E-2</v>
      </c>
      <c r="BC1779" s="99">
        <v>-18.514211260859199</v>
      </c>
      <c r="BD1779" s="86">
        <v>43874</v>
      </c>
      <c r="BE1779" s="86">
        <v>43914</v>
      </c>
      <c r="BF1779" s="95"/>
      <c r="BG1779" s="86"/>
      <c r="BH1779" s="3"/>
    </row>
    <row r="1780" spans="1:60" x14ac:dyDescent="0.25">
      <c r="A1780" s="3"/>
      <c r="B1780" s="81" t="s">
        <v>2585</v>
      </c>
      <c r="C1780" s="81" t="s">
        <v>6670</v>
      </c>
      <c r="D1780" s="81" t="s">
        <v>953</v>
      </c>
      <c r="E1780" s="82" t="s">
        <v>1201</v>
      </c>
      <c r="F1780" s="82" t="s">
        <v>1106</v>
      </c>
      <c r="G1780" s="83" t="s">
        <v>1122</v>
      </c>
      <c r="H1780" s="84" t="s">
        <v>1134</v>
      </c>
      <c r="I1780" s="85" t="s">
        <v>3480</v>
      </c>
      <c r="J1780" s="85" t="s">
        <v>6671</v>
      </c>
      <c r="K1780" s="3"/>
      <c r="L1780" s="86">
        <v>44029</v>
      </c>
      <c r="M1780" s="87">
        <v>2066.5731000006199</v>
      </c>
      <c r="N1780" s="88">
        <v>2066.5731000006199</v>
      </c>
      <c r="O1780" s="88">
        <v>2143.1623000018299</v>
      </c>
      <c r="P1780" s="89">
        <f t="shared" si="27"/>
        <v>0.96426346245398931</v>
      </c>
      <c r="Q1780" s="86">
        <v>43874</v>
      </c>
      <c r="R1780" s="90">
        <v>2038177.7790000001</v>
      </c>
      <c r="S1780" s="90">
        <v>1846267.86008398</v>
      </c>
      <c r="T1780" s="3"/>
      <c r="U1780" s="91">
        <v>-5.4260954730125403E-3</v>
      </c>
      <c r="V1780" s="92">
        <v>0.63016506283020102</v>
      </c>
      <c r="W1780" s="91">
        <v>1.191703778386E-2</v>
      </c>
      <c r="X1780" s="92">
        <v>1.2002133942587501</v>
      </c>
      <c r="Y1780" s="91">
        <v>-2.55553395445531E-2</v>
      </c>
      <c r="Z1780" s="92">
        <v>15.5946219543839</v>
      </c>
      <c r="AA1780" s="91">
        <v>8.1116382025356898E-2</v>
      </c>
      <c r="AB1780" s="92">
        <v>29.009666563331798</v>
      </c>
      <c r="AC1780" s="91">
        <v>0.140024979815353</v>
      </c>
      <c r="AD1780" s="92">
        <v>39.350693933956798</v>
      </c>
      <c r="AE1780" s="91">
        <v>0.18229185677220799</v>
      </c>
      <c r="AF1780" s="93">
        <v>39.068595371907598</v>
      </c>
      <c r="AG1780" s="91">
        <v>-2.5320743488919102E-3</v>
      </c>
      <c r="AH1780" s="92">
        <v>-1.1594373870139001</v>
      </c>
      <c r="AI1780" s="91">
        <v>9.1436460406839597E-3</v>
      </c>
      <c r="AJ1780" s="92">
        <v>15.397740283980999</v>
      </c>
      <c r="AK1780" s="91">
        <v>0.71707886734278903</v>
      </c>
      <c r="AL1780" s="91">
        <v>6.3056060022063307E-2</v>
      </c>
      <c r="AM1780" s="92">
        <v>75.743668819661295</v>
      </c>
      <c r="AN1780" s="3"/>
      <c r="AO1780" s="94">
        <v>2.22645996855135E-2</v>
      </c>
      <c r="AP1780" s="94">
        <v>-3.2002094659219403E-2</v>
      </c>
      <c r="AQ1780" s="94">
        <v>6.9502830254350598E-2</v>
      </c>
      <c r="AR1780" s="94">
        <v>-8.9740210323798197E-2</v>
      </c>
      <c r="AS1780" s="95">
        <v>8</v>
      </c>
      <c r="AT1780" s="95">
        <v>4</v>
      </c>
      <c r="AU1780" s="95">
        <v>7</v>
      </c>
      <c r="AV1780" s="96">
        <v>5</v>
      </c>
      <c r="AW1780" s="3"/>
      <c r="AX1780" s="97">
        <v>0.100696941484057</v>
      </c>
      <c r="AY1780" s="98">
        <v>0.61624021540683305</v>
      </c>
      <c r="AZ1780" s="98">
        <v>0.95182446418220901</v>
      </c>
      <c r="BA1780" s="98">
        <v>0.86053005425765206</v>
      </c>
      <c r="BB1780" s="89">
        <v>1.0380719448367E-2</v>
      </c>
      <c r="BC1780" s="99">
        <v>-18.496340664540199</v>
      </c>
      <c r="BD1780" s="86">
        <v>43874</v>
      </c>
      <c r="BE1780" s="86">
        <v>43914</v>
      </c>
      <c r="BF1780" s="95"/>
      <c r="BG1780" s="86"/>
      <c r="BH1780" s="3"/>
    </row>
    <row r="1781" spans="1:60" x14ac:dyDescent="0.25">
      <c r="A1781" s="3"/>
      <c r="B1781" s="81" t="s">
        <v>2586</v>
      </c>
      <c r="C1781" s="81" t="s">
        <v>6672</v>
      </c>
      <c r="D1781" s="81" t="s">
        <v>953</v>
      </c>
      <c r="E1781" s="82" t="s">
        <v>1202</v>
      </c>
      <c r="F1781" s="82" t="s">
        <v>1106</v>
      </c>
      <c r="G1781" s="83" t="s">
        <v>1122</v>
      </c>
      <c r="H1781" s="84" t="s">
        <v>1134</v>
      </c>
      <c r="I1781" s="85" t="s">
        <v>3480</v>
      </c>
      <c r="J1781" s="85" t="s">
        <v>6673</v>
      </c>
      <c r="K1781" s="3"/>
      <c r="L1781" s="86">
        <v>44029</v>
      </c>
      <c r="M1781" s="87">
        <v>1896.22470000014</v>
      </c>
      <c r="N1781" s="88">
        <v>1896.22470000014</v>
      </c>
      <c r="O1781" s="88">
        <v>1964.8309000004101</v>
      </c>
      <c r="P1781" s="89">
        <f t="shared" si="27"/>
        <v>0.96508289848238049</v>
      </c>
      <c r="Q1781" s="86">
        <v>43874</v>
      </c>
      <c r="R1781" s="90">
        <v>1694459.203</v>
      </c>
      <c r="S1781" s="90">
        <v>1403964.4274003899</v>
      </c>
      <c r="T1781" s="3"/>
      <c r="U1781" s="91">
        <v>-5.4206543245527402E-3</v>
      </c>
      <c r="V1781" s="92">
        <v>0.63070917767618095</v>
      </c>
      <c r="W1781" s="91">
        <v>1.20834097015177E-2</v>
      </c>
      <c r="X1781" s="92">
        <v>1.21685058602452</v>
      </c>
      <c r="Y1781" s="91">
        <v>-2.4582796214417599E-2</v>
      </c>
      <c r="Z1781" s="92">
        <v>15.6918762873975</v>
      </c>
      <c r="AA1781" s="91">
        <v>8.3287140076281505E-2</v>
      </c>
      <c r="AB1781" s="92">
        <v>29.226742368424301</v>
      </c>
      <c r="AC1781" s="91">
        <v>0.144600407949911</v>
      </c>
      <c r="AD1781" s="92">
        <v>39.808236747397999</v>
      </c>
      <c r="AE1781" s="91">
        <v>0.189414300435747</v>
      </c>
      <c r="AF1781" s="93">
        <v>39.780839738261399</v>
      </c>
      <c r="AG1781" s="91">
        <v>-2.43910509743728E-3</v>
      </c>
      <c r="AH1781" s="92">
        <v>-1.1501404618684301</v>
      </c>
      <c r="AI1781" s="91">
        <v>1.0244939385302101E-2</v>
      </c>
      <c r="AJ1781" s="92">
        <v>15.5078696184355</v>
      </c>
      <c r="AK1781" s="91">
        <v>0.74667443488608098</v>
      </c>
      <c r="AL1781" s="91">
        <v>6.5112810440041399E-2</v>
      </c>
      <c r="AM1781" s="92">
        <v>78.703225573990494</v>
      </c>
      <c r="AN1781" s="3"/>
      <c r="AO1781" s="94">
        <v>2.2270196124736699E-2</v>
      </c>
      <c r="AP1781" s="94">
        <v>-3.1996793652979201E-2</v>
      </c>
      <c r="AQ1781" s="94">
        <v>6.9678707886851002E-2</v>
      </c>
      <c r="AR1781" s="94">
        <v>-8.9585523978748804E-2</v>
      </c>
      <c r="AS1781" s="95">
        <v>8</v>
      </c>
      <c r="AT1781" s="95">
        <v>4</v>
      </c>
      <c r="AU1781" s="95">
        <v>7</v>
      </c>
      <c r="AV1781" s="96">
        <v>5</v>
      </c>
      <c r="AW1781" s="3"/>
      <c r="AX1781" s="97">
        <v>0.100701827161975</v>
      </c>
      <c r="AY1781" s="98">
        <v>0.63618904821760203</v>
      </c>
      <c r="AZ1781" s="98">
        <v>0.95989226001438499</v>
      </c>
      <c r="BA1781" s="98">
        <v>0.88900849074798305</v>
      </c>
      <c r="BB1781" s="89">
        <v>1.03813001595699E-2</v>
      </c>
      <c r="BC1781" s="99">
        <v>-18.4784705900529</v>
      </c>
      <c r="BD1781" s="86">
        <v>43874</v>
      </c>
      <c r="BE1781" s="86">
        <v>43914</v>
      </c>
      <c r="BF1781" s="95"/>
      <c r="BG1781" s="86"/>
      <c r="BH1781" s="3"/>
    </row>
    <row r="1782" spans="1:60" x14ac:dyDescent="0.25">
      <c r="A1782" s="3"/>
      <c r="B1782" s="81" t="s">
        <v>2587</v>
      </c>
      <c r="C1782" s="81" t="s">
        <v>6674</v>
      </c>
      <c r="D1782" s="81" t="s">
        <v>953</v>
      </c>
      <c r="E1782" s="82" t="s">
        <v>1203</v>
      </c>
      <c r="F1782" s="82" t="s">
        <v>1106</v>
      </c>
      <c r="G1782" s="83" t="s">
        <v>1122</v>
      </c>
      <c r="H1782" s="84" t="s">
        <v>1134</v>
      </c>
      <c r="I1782" s="85" t="s">
        <v>3480</v>
      </c>
      <c r="J1782" s="85" t="s">
        <v>6675</v>
      </c>
      <c r="K1782" s="3"/>
      <c r="L1782" s="86">
        <v>44029</v>
      </c>
      <c r="M1782" s="87">
        <v>1930.2572000008099</v>
      </c>
      <c r="N1782" s="88">
        <v>1930.2572000008099</v>
      </c>
      <c r="O1782" s="88">
        <v>1998.3966000005601</v>
      </c>
      <c r="P1782" s="89">
        <f t="shared" si="27"/>
        <v>0.96590296440669932</v>
      </c>
      <c r="Q1782" s="86">
        <v>43874</v>
      </c>
      <c r="R1782" s="90">
        <v>8087629.4929999998</v>
      </c>
      <c r="S1782" s="90">
        <v>7435663.0672343699</v>
      </c>
      <c r="T1782" s="3"/>
      <c r="U1782" s="91">
        <v>-5.4151791955519002E-3</v>
      </c>
      <c r="V1782" s="92">
        <v>0.63125669057626499</v>
      </c>
      <c r="W1782" s="91">
        <v>1.22498424152582E-2</v>
      </c>
      <c r="X1782" s="92">
        <v>1.2334938573985701</v>
      </c>
      <c r="Y1782" s="91">
        <v>-2.3609665056938001E-2</v>
      </c>
      <c r="Z1782" s="92">
        <v>15.7891894031491</v>
      </c>
      <c r="AA1782" s="91">
        <v>8.5461932974867497E-2</v>
      </c>
      <c r="AB1782" s="92">
        <v>29.444221658282899</v>
      </c>
      <c r="AC1782" s="91">
        <v>0.14919430482957999</v>
      </c>
      <c r="AD1782" s="92">
        <v>40.267626435379498</v>
      </c>
      <c r="AE1782" s="91">
        <v>0.19657883563923001</v>
      </c>
      <c r="AF1782" s="93">
        <v>40.497293258609702</v>
      </c>
      <c r="AG1782" s="91">
        <v>-2.3461382106688702E-3</v>
      </c>
      <c r="AH1782" s="92">
        <v>-1.1408437731915899</v>
      </c>
      <c r="AI1782" s="91">
        <v>1.13471124732314E-2</v>
      </c>
      <c r="AJ1782" s="92">
        <v>15.6180869272357</v>
      </c>
      <c r="AK1782" s="91">
        <v>0.77677902759518502</v>
      </c>
      <c r="AL1782" s="91">
        <v>6.7173466522945105E-2</v>
      </c>
      <c r="AM1782" s="92">
        <v>81.713684844900897</v>
      </c>
      <c r="AN1782" s="3"/>
      <c r="AO1782" s="94">
        <v>2.2275805831668501E-2</v>
      </c>
      <c r="AP1782" s="94">
        <v>-3.1991459672099203E-2</v>
      </c>
      <c r="AQ1782" s="94">
        <v>6.9854488672717693E-2</v>
      </c>
      <c r="AR1782" s="94">
        <v>-8.9430817912216298E-2</v>
      </c>
      <c r="AS1782" s="95">
        <v>8</v>
      </c>
      <c r="AT1782" s="95">
        <v>4</v>
      </c>
      <c r="AU1782" s="95">
        <v>7</v>
      </c>
      <c r="AV1782" s="96">
        <v>5</v>
      </c>
      <c r="AW1782" s="3"/>
      <c r="AX1782" s="97">
        <v>0.100706803411304</v>
      </c>
      <c r="AY1782" s="98">
        <v>0.65617226033918996</v>
      </c>
      <c r="AZ1782" s="98">
        <v>0.967974411212708</v>
      </c>
      <c r="BA1782" s="98">
        <v>0.91757447673262504</v>
      </c>
      <c r="BB1782" s="89">
        <v>1.0381890306725801E-2</v>
      </c>
      <c r="BC1782" s="99">
        <v>-18.460604866966602</v>
      </c>
      <c r="BD1782" s="86">
        <v>43874</v>
      </c>
      <c r="BE1782" s="86">
        <v>43914</v>
      </c>
      <c r="BF1782" s="95"/>
      <c r="BG1782" s="86"/>
      <c r="BH1782" s="3"/>
    </row>
    <row r="1783" spans="1:60" x14ac:dyDescent="0.25">
      <c r="A1783" s="3"/>
      <c r="B1783" s="81" t="s">
        <v>2588</v>
      </c>
      <c r="C1783" s="81" t="s">
        <v>6676</v>
      </c>
      <c r="D1783" s="81" t="s">
        <v>954</v>
      </c>
      <c r="E1783" s="82" t="s">
        <v>1161</v>
      </c>
      <c r="F1783" s="82" t="s">
        <v>1106</v>
      </c>
      <c r="G1783" s="83" t="s">
        <v>1122</v>
      </c>
      <c r="H1783" s="84" t="s">
        <v>1134</v>
      </c>
      <c r="I1783" s="85" t="s">
        <v>3480</v>
      </c>
      <c r="J1783" s="85" t="s">
        <v>6677</v>
      </c>
      <c r="K1783" s="3"/>
      <c r="L1783" s="86">
        <v>44029</v>
      </c>
      <c r="M1783" s="87">
        <v>1190.6821999996901</v>
      </c>
      <c r="N1783" s="88">
        <v>1190.6821999996901</v>
      </c>
      <c r="O1783" s="88">
        <v>1282.1097999997401</v>
      </c>
      <c r="P1783" s="89">
        <f t="shared" si="27"/>
        <v>0.92868972688605256</v>
      </c>
      <c r="Q1783" s="86">
        <v>43874</v>
      </c>
      <c r="R1783" s="90">
        <v>47068.752</v>
      </c>
      <c r="S1783" s="90">
        <v>50529.262541992197</v>
      </c>
      <c r="T1783" s="3"/>
      <c r="U1783" s="91">
        <v>-5.7560462792025603E-3</v>
      </c>
      <c r="V1783" s="92">
        <v>0.59716998221119899</v>
      </c>
      <c r="W1783" s="91">
        <v>1.6050371319579398E-2</v>
      </c>
      <c r="X1783" s="92">
        <v>1.6135467478307</v>
      </c>
      <c r="Y1783" s="91">
        <v>-6.3068023993764696E-2</v>
      </c>
      <c r="Z1783" s="92">
        <v>11.8433535094664</v>
      </c>
      <c r="AA1783" s="91">
        <v>5.7749434094148497E-2</v>
      </c>
      <c r="AB1783" s="92">
        <v>26.672971770225601</v>
      </c>
      <c r="AC1783" s="91">
        <v>7.5650714270523195E-2</v>
      </c>
      <c r="AD1783" s="92">
        <v>32.913267379452002</v>
      </c>
      <c r="AE1783" s="91">
        <v>9.0222652486845606E-2</v>
      </c>
      <c r="AF1783" s="93">
        <v>29.8616749433859</v>
      </c>
      <c r="AG1783" s="91">
        <v>2.1949803813186E-3</v>
      </c>
      <c r="AH1783" s="92">
        <v>-0.68673191399284395</v>
      </c>
      <c r="AI1783" s="91">
        <v>-2.2788402990954599E-2</v>
      </c>
      <c r="AJ1783" s="92">
        <v>12.204535380806201</v>
      </c>
      <c r="AK1783" s="91">
        <v>0.19068220000015601</v>
      </c>
      <c r="AL1783" s="91">
        <v>1.3860644359738199E-2</v>
      </c>
      <c r="AM1783" s="92">
        <v>-11.300422189728099</v>
      </c>
      <c r="AN1783" s="3"/>
      <c r="AO1783" s="94">
        <v>3.0111044336081201E-2</v>
      </c>
      <c r="AP1783" s="94">
        <v>-3.9701819582660398E-2</v>
      </c>
      <c r="AQ1783" s="94">
        <v>7.7564425380842295E-2</v>
      </c>
      <c r="AR1783" s="94">
        <v>-0.11928253735182801</v>
      </c>
      <c r="AS1783" s="95">
        <v>7</v>
      </c>
      <c r="AT1783" s="95">
        <v>5</v>
      </c>
      <c r="AU1783" s="95">
        <v>7</v>
      </c>
      <c r="AV1783" s="96">
        <v>5</v>
      </c>
      <c r="AW1783" s="3"/>
      <c r="AX1783" s="97">
        <v>0.13131072350006401</v>
      </c>
      <c r="AY1783" s="98">
        <v>0.33749345519481699</v>
      </c>
      <c r="AZ1783" s="98">
        <v>0.92462013395379505</v>
      </c>
      <c r="BA1783" s="98">
        <v>0.46378865771384897</v>
      </c>
      <c r="BB1783" s="89">
        <v>1.3525846930297101E-2</v>
      </c>
      <c r="BC1783" s="99">
        <v>-24.081299433135399</v>
      </c>
      <c r="BD1783" s="86">
        <v>43874</v>
      </c>
      <c r="BE1783" s="86">
        <v>43913</v>
      </c>
      <c r="BF1783" s="95"/>
      <c r="BG1783" s="86"/>
      <c r="BH1783" s="3"/>
    </row>
    <row r="1784" spans="1:60" x14ac:dyDescent="0.25">
      <c r="A1784" s="3"/>
      <c r="B1784" s="81" t="s">
        <v>2589</v>
      </c>
      <c r="C1784" s="81" t="s">
        <v>6678</v>
      </c>
      <c r="D1784" s="81" t="s">
        <v>954</v>
      </c>
      <c r="E1784" s="82" t="s">
        <v>1162</v>
      </c>
      <c r="F1784" s="82" t="s">
        <v>1106</v>
      </c>
      <c r="G1784" s="83" t="s">
        <v>1122</v>
      </c>
      <c r="H1784" s="84" t="s">
        <v>1134</v>
      </c>
      <c r="I1784" s="85" t="s">
        <v>3480</v>
      </c>
      <c r="J1784" s="85" t="s">
        <v>6679</v>
      </c>
      <c r="K1784" s="3"/>
      <c r="L1784" s="86">
        <v>44029</v>
      </c>
      <c r="M1784" s="87">
        <v>1603.5792999994001</v>
      </c>
      <c r="N1784" s="88">
        <v>1603.5792999994001</v>
      </c>
      <c r="O1784" s="88">
        <v>1719.2629000004399</v>
      </c>
      <c r="P1784" s="89">
        <f t="shared" si="27"/>
        <v>0.93271325752390155</v>
      </c>
      <c r="Q1784" s="86">
        <v>43874</v>
      </c>
      <c r="R1784" s="90">
        <v>5924265.324</v>
      </c>
      <c r="S1784" s="90">
        <v>4698926.9899609396</v>
      </c>
      <c r="T1784" s="3"/>
      <c r="U1784" s="91">
        <v>-5.7282966836282902E-3</v>
      </c>
      <c r="V1784" s="92">
        <v>0.59994494176862601</v>
      </c>
      <c r="W1784" s="91">
        <v>1.69011585439875E-2</v>
      </c>
      <c r="X1784" s="92">
        <v>1.69862547027151</v>
      </c>
      <c r="Y1784" s="91">
        <v>-5.8299782824178699E-2</v>
      </c>
      <c r="Z1784" s="92">
        <v>12.320177626417699</v>
      </c>
      <c r="AA1784" s="91">
        <v>6.8602343917518696E-2</v>
      </c>
      <c r="AB1784" s="92">
        <v>27.7582627525553</v>
      </c>
      <c r="AC1784" s="91">
        <v>0.11037072361257701</v>
      </c>
      <c r="AD1784" s="92">
        <v>36.385268313635599</v>
      </c>
      <c r="AE1784" s="91">
        <v>0.15350239166218699</v>
      </c>
      <c r="AF1784" s="93">
        <v>36.189648860890898</v>
      </c>
      <c r="AG1784" s="91">
        <v>2.6703414205258001E-3</v>
      </c>
      <c r="AH1784" s="92">
        <v>-0.639195810072124</v>
      </c>
      <c r="AI1784" s="91">
        <v>-1.7349134550386201E-2</v>
      </c>
      <c r="AJ1784" s="92">
        <v>12.748462224873901</v>
      </c>
      <c r="AK1784" s="91">
        <v>0.60357929999940096</v>
      </c>
      <c r="AL1784" s="91">
        <v>3.7949317091261002E-2</v>
      </c>
      <c r="AM1784" s="92">
        <v>29.989287810196402</v>
      </c>
      <c r="AN1784" s="3"/>
      <c r="AO1784" s="94">
        <v>3.0139790405883101E-2</v>
      </c>
      <c r="AP1784" s="94">
        <v>-3.9675018778325501E-2</v>
      </c>
      <c r="AQ1784" s="94">
        <v>7.8466589031449999E-2</v>
      </c>
      <c r="AR1784" s="94">
        <v>-0.1185207476301</v>
      </c>
      <c r="AS1784" s="95">
        <v>7</v>
      </c>
      <c r="AT1784" s="95">
        <v>5</v>
      </c>
      <c r="AU1784" s="95">
        <v>7</v>
      </c>
      <c r="AV1784" s="96">
        <v>5</v>
      </c>
      <c r="AW1784" s="3"/>
      <c r="AX1784" s="97">
        <v>0.13132650316474601</v>
      </c>
      <c r="AY1784" s="98">
        <v>0.41440703394709999</v>
      </c>
      <c r="AZ1784" s="98">
        <v>0.96721568437533301</v>
      </c>
      <c r="BA1784" s="98">
        <v>0.57104861578227395</v>
      </c>
      <c r="BB1784" s="89">
        <v>1.3528035440140199E-2</v>
      </c>
      <c r="BC1784" s="99">
        <v>-23.9986740830063</v>
      </c>
      <c r="BD1784" s="86">
        <v>43874</v>
      </c>
      <c r="BE1784" s="86">
        <v>43913</v>
      </c>
      <c r="BF1784" s="95"/>
      <c r="BG1784" s="86"/>
      <c r="BH1784" s="3"/>
    </row>
    <row r="1785" spans="1:60" x14ac:dyDescent="0.25">
      <c r="A1785" s="3"/>
      <c r="B1785" s="81" t="s">
        <v>2590</v>
      </c>
      <c r="C1785" s="81" t="s">
        <v>6680</v>
      </c>
      <c r="D1785" s="81" t="s">
        <v>954</v>
      </c>
      <c r="E1785" s="82" t="s">
        <v>1186</v>
      </c>
      <c r="F1785" s="82" t="s">
        <v>1106</v>
      </c>
      <c r="G1785" s="83" t="s">
        <v>1122</v>
      </c>
      <c r="H1785" s="84" t="s">
        <v>1134</v>
      </c>
      <c r="I1785" s="85" t="s">
        <v>3480</v>
      </c>
      <c r="J1785" s="85" t="s">
        <v>6681</v>
      </c>
      <c r="K1785" s="3"/>
      <c r="L1785" s="86">
        <v>44029</v>
      </c>
      <c r="M1785" s="87">
        <v>1645.6258000005</v>
      </c>
      <c r="N1785" s="88">
        <v>1645.6258000005</v>
      </c>
      <c r="O1785" s="88">
        <v>1762.84530000016</v>
      </c>
      <c r="P1785" s="89">
        <f t="shared" si="27"/>
        <v>0.93350550953072886</v>
      </c>
      <c r="Q1785" s="86">
        <v>43874</v>
      </c>
      <c r="R1785" s="90">
        <v>11659332.807</v>
      </c>
      <c r="S1785" s="90">
        <v>9350463.5962812491</v>
      </c>
      <c r="T1785" s="3"/>
      <c r="U1785" s="91">
        <v>-5.7228645773648203E-3</v>
      </c>
      <c r="V1785" s="92">
        <v>0.600488152394973</v>
      </c>
      <c r="W1785" s="91">
        <v>1.7068321803890299E-2</v>
      </c>
      <c r="X1785" s="92">
        <v>1.7153417962617801</v>
      </c>
      <c r="Y1785" s="91">
        <v>-5.7360566189381602E-2</v>
      </c>
      <c r="Z1785" s="92">
        <v>12.4140992899047</v>
      </c>
      <c r="AA1785" s="91">
        <v>7.0747336871136199E-2</v>
      </c>
      <c r="AB1785" s="92">
        <v>27.972762047924299</v>
      </c>
      <c r="AC1785" s="91">
        <v>0.114827687099023</v>
      </c>
      <c r="AD1785" s="92">
        <v>36.830964662309299</v>
      </c>
      <c r="AE1785" s="91">
        <v>0.160450007220788</v>
      </c>
      <c r="AF1785" s="93">
        <v>36.884410416765597</v>
      </c>
      <c r="AG1785" s="91">
        <v>2.7638336250674902E-3</v>
      </c>
      <c r="AH1785" s="92">
        <v>-0.62984658961795503</v>
      </c>
      <c r="AI1785" s="91">
        <v>-1.6277553629152001E-2</v>
      </c>
      <c r="AJ1785" s="92">
        <v>12.855620316986499</v>
      </c>
      <c r="AK1785" s="91">
        <v>0.64562580000027103</v>
      </c>
      <c r="AL1785" s="91">
        <v>4.0070392740744899E-2</v>
      </c>
      <c r="AM1785" s="92">
        <v>34.193937810312498</v>
      </c>
      <c r="AN1785" s="3"/>
      <c r="AO1785" s="94">
        <v>3.0145443502988201E-2</v>
      </c>
      <c r="AP1785" s="94">
        <v>-3.9669734032031598E-2</v>
      </c>
      <c r="AQ1785" s="94">
        <v>7.8643487790031899E-2</v>
      </c>
      <c r="AR1785" s="94">
        <v>-0.118370981396729</v>
      </c>
      <c r="AS1785" s="95">
        <v>7</v>
      </c>
      <c r="AT1785" s="95">
        <v>5</v>
      </c>
      <c r="AU1785" s="95">
        <v>7</v>
      </c>
      <c r="AV1785" s="96">
        <v>5</v>
      </c>
      <c r="AW1785" s="3"/>
      <c r="AX1785" s="97">
        <v>0.13132971583938299</v>
      </c>
      <c r="AY1785" s="98">
        <v>0.42960266512727702</v>
      </c>
      <c r="AZ1785" s="98">
        <v>0.97563105018525698</v>
      </c>
      <c r="BA1785" s="98">
        <v>0.59230714890054503</v>
      </c>
      <c r="BB1785" s="89">
        <v>1.3528477058989701E-2</v>
      </c>
      <c r="BC1785" s="99">
        <v>-23.9824447442661</v>
      </c>
      <c r="BD1785" s="86">
        <v>43874</v>
      </c>
      <c r="BE1785" s="86">
        <v>43913</v>
      </c>
      <c r="BF1785" s="95"/>
      <c r="BG1785" s="86"/>
      <c r="BH1785" s="3"/>
    </row>
    <row r="1786" spans="1:60" x14ac:dyDescent="0.25">
      <c r="A1786" s="3"/>
      <c r="B1786" s="81" t="s">
        <v>2591</v>
      </c>
      <c r="C1786" s="81" t="s">
        <v>6682</v>
      </c>
      <c r="D1786" s="81" t="s">
        <v>954</v>
      </c>
      <c r="E1786" s="82" t="s">
        <v>1172</v>
      </c>
      <c r="F1786" s="82" t="s">
        <v>1106</v>
      </c>
      <c r="G1786" s="83" t="s">
        <v>1122</v>
      </c>
      <c r="H1786" s="84" t="s">
        <v>1134</v>
      </c>
      <c r="I1786" s="85" t="s">
        <v>3480</v>
      </c>
      <c r="J1786" s="85" t="s">
        <v>6683</v>
      </c>
      <c r="K1786" s="3"/>
      <c r="L1786" s="86">
        <v>44029</v>
      </c>
      <c r="M1786" s="87">
        <v>1405.29480000027</v>
      </c>
      <c r="N1786" s="88">
        <v>1405.29480000027</v>
      </c>
      <c r="O1786" s="88">
        <v>1513.2018999997499</v>
      </c>
      <c r="P1786" s="89">
        <f t="shared" si="27"/>
        <v>0.92868955557120447</v>
      </c>
      <c r="Q1786" s="86">
        <v>43874</v>
      </c>
      <c r="R1786" s="90">
        <v>19032.786</v>
      </c>
      <c r="S1786" s="90">
        <v>44439.732645019503</v>
      </c>
      <c r="T1786" s="3"/>
      <c r="U1786" s="91">
        <v>-5.7559957849662204E-3</v>
      </c>
      <c r="V1786" s="92">
        <v>0.59717503163483299</v>
      </c>
      <c r="W1786" s="91">
        <v>1.60505931871739E-2</v>
      </c>
      <c r="X1786" s="92">
        <v>1.6135689345901501</v>
      </c>
      <c r="Y1786" s="91">
        <v>-6.3068279059734805E-2</v>
      </c>
      <c r="Z1786" s="92">
        <v>11.8433280028694</v>
      </c>
      <c r="AA1786" s="91">
        <v>5.7749752328163602E-2</v>
      </c>
      <c r="AB1786" s="92">
        <v>26.673003593605198</v>
      </c>
      <c r="AC1786" s="91">
        <v>8.7961211364017799E-2</v>
      </c>
      <c r="AD1786" s="92">
        <v>34.1443170888233</v>
      </c>
      <c r="AE1786" s="91">
        <v>0.118774163538619</v>
      </c>
      <c r="AF1786" s="93">
        <v>32.716826048563199</v>
      </c>
      <c r="AG1786" s="91">
        <v>2.1951671224087498E-3</v>
      </c>
      <c r="AH1786" s="92">
        <v>-0.68671323988382904</v>
      </c>
      <c r="AI1786" s="91">
        <v>-2.2788587702052599E-2</v>
      </c>
      <c r="AJ1786" s="92">
        <v>12.2045169096964</v>
      </c>
      <c r="AK1786" s="91">
        <v>0.405294800000847</v>
      </c>
      <c r="AL1786" s="91">
        <v>3.5323014779351097E-2</v>
      </c>
      <c r="AM1786" s="92">
        <v>55.023172948392997</v>
      </c>
      <c r="AN1786" s="3"/>
      <c r="AO1786" s="94">
        <v>3.01111134431267E-2</v>
      </c>
      <c r="AP1786" s="94">
        <v>-3.9701758471892397E-2</v>
      </c>
      <c r="AQ1786" s="94">
        <v>7.7564416034874697E-2</v>
      </c>
      <c r="AR1786" s="94">
        <v>-0.119282527917676</v>
      </c>
      <c r="AS1786" s="95">
        <v>7</v>
      </c>
      <c r="AT1786" s="95">
        <v>5</v>
      </c>
      <c r="AU1786" s="95">
        <v>7</v>
      </c>
      <c r="AV1786" s="96">
        <v>5</v>
      </c>
      <c r="AW1786" s="3"/>
      <c r="AX1786" s="97">
        <v>0.13131071264840999</v>
      </c>
      <c r="AY1786" s="98">
        <v>0.33749486811257201</v>
      </c>
      <c r="AZ1786" s="98">
        <v>0.92462099505064499</v>
      </c>
      <c r="BA1786" s="98">
        <v>0.46379065831160898</v>
      </c>
      <c r="BB1786" s="89">
        <v>1.35258459098259E-2</v>
      </c>
      <c r="BC1786" s="99">
        <v>-24.0813007173128</v>
      </c>
      <c r="BD1786" s="86">
        <v>43874</v>
      </c>
      <c r="BE1786" s="86">
        <v>43913</v>
      </c>
      <c r="BF1786" s="95"/>
      <c r="BG1786" s="86"/>
      <c r="BH1786" s="3"/>
    </row>
    <row r="1787" spans="1:60" x14ac:dyDescent="0.25">
      <c r="A1787" s="3"/>
      <c r="B1787" s="81" t="s">
        <v>2592</v>
      </c>
      <c r="C1787" s="81" t="s">
        <v>6684</v>
      </c>
      <c r="D1787" s="81" t="s">
        <v>954</v>
      </c>
      <c r="E1787" s="82" t="s">
        <v>1197</v>
      </c>
      <c r="F1787" s="82" t="s">
        <v>1106</v>
      </c>
      <c r="G1787" s="83" t="s">
        <v>1122</v>
      </c>
      <c r="H1787" s="84" t="s">
        <v>1134</v>
      </c>
      <c r="I1787" s="85" t="s">
        <v>3480</v>
      </c>
      <c r="J1787" s="85" t="s">
        <v>6685</v>
      </c>
      <c r="K1787" s="3"/>
      <c r="L1787" s="86">
        <v>44029</v>
      </c>
      <c r="M1787" s="87">
        <v>1426.7652000002599</v>
      </c>
      <c r="N1787" s="88">
        <v>1426.7652000002599</v>
      </c>
      <c r="O1787" s="88">
        <v>1535.6690999995899</v>
      </c>
      <c r="P1787" s="89">
        <f t="shared" si="27"/>
        <v>0.92908374597147325</v>
      </c>
      <c r="Q1787" s="86">
        <v>43874</v>
      </c>
      <c r="R1787" s="90">
        <v>6267568.0360000003</v>
      </c>
      <c r="S1787" s="90">
        <v>5322142.9205781203</v>
      </c>
      <c r="T1787" s="3"/>
      <c r="U1787" s="91">
        <v>-5.7532943928890702E-3</v>
      </c>
      <c r="V1787" s="92">
        <v>0.597445170842548</v>
      </c>
      <c r="W1787" s="91">
        <v>1.6134049783431699E-2</v>
      </c>
      <c r="X1787" s="92">
        <v>1.6219145942159201</v>
      </c>
      <c r="Y1787" s="91">
        <v>-6.2601150779301007E-2</v>
      </c>
      <c r="Z1787" s="92">
        <v>11.890040830912801</v>
      </c>
      <c r="AA1787" s="91">
        <v>5.88099881733797E-2</v>
      </c>
      <c r="AB1787" s="92">
        <v>26.779027178126899</v>
      </c>
      <c r="AC1787" s="91">
        <v>9.0140664278878804E-2</v>
      </c>
      <c r="AD1787" s="92">
        <v>34.362262380309403</v>
      </c>
      <c r="AE1787" s="91">
        <v>0.12213575295390899</v>
      </c>
      <c r="AF1787" s="93">
        <v>33.052984990063102</v>
      </c>
      <c r="AG1787" s="91">
        <v>2.2417522559408098E-3</v>
      </c>
      <c r="AH1787" s="92">
        <v>-0.68205472653062305</v>
      </c>
      <c r="AI1787" s="91">
        <v>-2.22557373454038E-2</v>
      </c>
      <c r="AJ1787" s="92">
        <v>12.2578019453649</v>
      </c>
      <c r="AK1787" s="91">
        <v>0.42676519999979101</v>
      </c>
      <c r="AL1787" s="91">
        <v>2.84289237242774E-2</v>
      </c>
      <c r="AM1787" s="92">
        <v>12.3078778102354</v>
      </c>
      <c r="AN1787" s="3"/>
      <c r="AO1787" s="94">
        <v>3.0113937418718699E-2</v>
      </c>
      <c r="AP1787" s="94">
        <v>-3.9699201680377903E-2</v>
      </c>
      <c r="AQ1787" s="94">
        <v>7.7652869091252796E-2</v>
      </c>
      <c r="AR1787" s="94">
        <v>-0.119207807712955</v>
      </c>
      <c r="AS1787" s="95">
        <v>7</v>
      </c>
      <c r="AT1787" s="95">
        <v>5</v>
      </c>
      <c r="AU1787" s="95">
        <v>7</v>
      </c>
      <c r="AV1787" s="96">
        <v>5</v>
      </c>
      <c r="AW1787" s="3"/>
      <c r="AX1787" s="97">
        <v>0.13131225482735301</v>
      </c>
      <c r="AY1787" s="98">
        <v>0.34501096973144701</v>
      </c>
      <c r="AZ1787" s="98">
        <v>0.92878346779434695</v>
      </c>
      <c r="BA1787" s="98">
        <v>0.47424697720498399</v>
      </c>
      <c r="BB1787" s="89">
        <v>1.35260599108733E-2</v>
      </c>
      <c r="BC1787" s="99">
        <v>-24.073200404905901</v>
      </c>
      <c r="BD1787" s="86">
        <v>43874</v>
      </c>
      <c r="BE1787" s="86">
        <v>43913</v>
      </c>
      <c r="BF1787" s="95"/>
      <c r="BG1787" s="86"/>
      <c r="BH1787" s="3"/>
    </row>
    <row r="1788" spans="1:60" x14ac:dyDescent="0.25">
      <c r="A1788" s="3"/>
      <c r="B1788" s="81" t="s">
        <v>2593</v>
      </c>
      <c r="C1788" s="81" t="s">
        <v>6686</v>
      </c>
      <c r="D1788" s="81" t="s">
        <v>954</v>
      </c>
      <c r="E1788" s="82" t="s">
        <v>1198</v>
      </c>
      <c r="F1788" s="82" t="s">
        <v>1106</v>
      </c>
      <c r="G1788" s="83" t="s">
        <v>1122</v>
      </c>
      <c r="H1788" s="84" t="s">
        <v>1134</v>
      </c>
      <c r="I1788" s="85" t="s">
        <v>3480</v>
      </c>
      <c r="J1788" s="85" t="s">
        <v>6687</v>
      </c>
      <c r="K1788" s="3"/>
      <c r="L1788" s="86">
        <v>44029</v>
      </c>
      <c r="M1788" s="87">
        <v>1641.7864999994599</v>
      </c>
      <c r="N1788" s="88">
        <v>1641.7864999994599</v>
      </c>
      <c r="O1788" s="88">
        <v>1758.19510000013</v>
      </c>
      <c r="P1788" s="89">
        <f t="shared" si="27"/>
        <v>0.93379085176573329</v>
      </c>
      <c r="Q1788" s="86">
        <v>43874</v>
      </c>
      <c r="R1788" s="90">
        <v>1113758.446</v>
      </c>
      <c r="S1788" s="90">
        <v>779453.32387402304</v>
      </c>
      <c r="T1788" s="3"/>
      <c r="U1788" s="91">
        <v>-5.7208764601455204E-3</v>
      </c>
      <c r="V1788" s="92">
        <v>0.60068696411690303</v>
      </c>
      <c r="W1788" s="91">
        <v>1.7128326617239498E-2</v>
      </c>
      <c r="X1788" s="92">
        <v>1.7213422775967</v>
      </c>
      <c r="Y1788" s="91">
        <v>-5.7022087104996899E-2</v>
      </c>
      <c r="Z1788" s="92">
        <v>12.4479471983359</v>
      </c>
      <c r="AA1788" s="91">
        <v>7.1520782308652997E-2</v>
      </c>
      <c r="AB1788" s="92">
        <v>28.0501065916615</v>
      </c>
      <c r="AC1788" s="91">
        <v>0.116435875979805</v>
      </c>
      <c r="AD1788" s="92">
        <v>36.991783550358399</v>
      </c>
      <c r="AE1788" s="91">
        <v>0.16296135264390599</v>
      </c>
      <c r="AF1788" s="93">
        <v>37.135544959106497</v>
      </c>
      <c r="AG1788" s="91">
        <v>2.7973867199762E-3</v>
      </c>
      <c r="AH1788" s="92">
        <v>-0.62649128012708399</v>
      </c>
      <c r="AI1788" s="91">
        <v>-1.5891227573774799E-2</v>
      </c>
      <c r="AJ1788" s="92">
        <v>12.8942529225315</v>
      </c>
      <c r="AK1788" s="91">
        <v>0.64178650000016202</v>
      </c>
      <c r="AL1788" s="91">
        <v>3.9878799370853799E-2</v>
      </c>
      <c r="AM1788" s="92">
        <v>33.810007810301599</v>
      </c>
      <c r="AN1788" s="3"/>
      <c r="AO1788" s="94">
        <v>3.0147497089274101E-2</v>
      </c>
      <c r="AP1788" s="94">
        <v>-3.96678481656636E-2</v>
      </c>
      <c r="AQ1788" s="94">
        <v>7.8707468635911895E-2</v>
      </c>
      <c r="AR1788" s="94">
        <v>-0.118317122791341</v>
      </c>
      <c r="AS1788" s="95">
        <v>7</v>
      </c>
      <c r="AT1788" s="95">
        <v>5</v>
      </c>
      <c r="AU1788" s="95">
        <v>7</v>
      </c>
      <c r="AV1788" s="96">
        <v>5</v>
      </c>
      <c r="AW1788" s="3"/>
      <c r="AX1788" s="97">
        <v>0.13133090115326901</v>
      </c>
      <c r="AY1788" s="98">
        <v>0.43508255975348198</v>
      </c>
      <c r="AZ1788" s="98">
        <v>0.978665994181938</v>
      </c>
      <c r="BA1788" s="98">
        <v>0.59997902384930102</v>
      </c>
      <c r="BB1788" s="89">
        <v>1.35286391539739E-2</v>
      </c>
      <c r="BC1788" s="99">
        <v>-23.976593951432701</v>
      </c>
      <c r="BD1788" s="86">
        <v>43874</v>
      </c>
      <c r="BE1788" s="86">
        <v>43913</v>
      </c>
      <c r="BF1788" s="95"/>
      <c r="BG1788" s="86"/>
      <c r="BH1788" s="3"/>
    </row>
    <row r="1789" spans="1:60" x14ac:dyDescent="0.25">
      <c r="A1789" s="3"/>
      <c r="B1789" s="81" t="s">
        <v>449</v>
      </c>
      <c r="C1789" s="81" t="s">
        <v>6688</v>
      </c>
      <c r="D1789" s="81" t="s">
        <v>954</v>
      </c>
      <c r="E1789" s="82" t="s">
        <v>1199</v>
      </c>
      <c r="F1789" s="82" t="s">
        <v>1106</v>
      </c>
      <c r="G1789" s="83" t="s">
        <v>1122</v>
      </c>
      <c r="H1789" s="84" t="s">
        <v>1134</v>
      </c>
      <c r="I1789" s="85" t="s">
        <v>3480</v>
      </c>
      <c r="J1789" s="85" t="s">
        <v>6689</v>
      </c>
      <c r="K1789" s="3"/>
      <c r="L1789" s="86">
        <v>44029</v>
      </c>
      <c r="M1789" s="87">
        <v>1119.4817999992499</v>
      </c>
      <c r="N1789" s="88">
        <v>1119.4817999992499</v>
      </c>
      <c r="O1789" s="88">
        <v>1197.6969000008</v>
      </c>
      <c r="P1789" s="89">
        <f t="shared" si="27"/>
        <v>0.93469541417240209</v>
      </c>
      <c r="Q1789" s="86">
        <v>43874</v>
      </c>
      <c r="R1789" s="90">
        <v>98492.941999999995</v>
      </c>
      <c r="S1789" s="90">
        <v>115069.75893896499</v>
      </c>
      <c r="T1789" s="3"/>
      <c r="U1789" s="91">
        <v>-5.7146359049511401E-3</v>
      </c>
      <c r="V1789" s="92">
        <v>0.60131101963634104</v>
      </c>
      <c r="W1789" s="91">
        <v>1.7318966987659199E-2</v>
      </c>
      <c r="X1789" s="92">
        <v>1.7404063146386799</v>
      </c>
      <c r="Y1789" s="91">
        <v>-5.5949579214939101E-2</v>
      </c>
      <c r="Z1789" s="92">
        <v>12.5551979873417</v>
      </c>
      <c r="AA1789" s="91">
        <v>7.3973051135908505E-2</v>
      </c>
      <c r="AB1789" s="92">
        <v>28.295333474379699</v>
      </c>
      <c r="AC1789" s="91">
        <v>0.119481799998612</v>
      </c>
      <c r="AD1789" s="92">
        <v>37.296375952253598</v>
      </c>
      <c r="AE1789" s="91">
        <v>0.119481799998612</v>
      </c>
      <c r="AF1789" s="93">
        <v>32.787589694547897</v>
      </c>
      <c r="AG1789" s="91">
        <v>2.9039446071692501E-3</v>
      </c>
      <c r="AH1789" s="92">
        <v>-0.61583549140777905</v>
      </c>
      <c r="AI1789" s="91">
        <v>-1.4667565259515E-2</v>
      </c>
      <c r="AJ1789" s="92">
        <v>13.0166191539611</v>
      </c>
      <c r="AK1789" s="91">
        <v>0.119481799998612</v>
      </c>
      <c r="AL1789" s="91">
        <v>1.15816170018661E-2</v>
      </c>
      <c r="AM1789" s="92">
        <v>26.441872948198601</v>
      </c>
      <c r="AN1789" s="3"/>
      <c r="AO1789" s="94">
        <v>3.01539859028708E-2</v>
      </c>
      <c r="AP1789" s="94">
        <v>-3.9661840600274403E-2</v>
      </c>
      <c r="AQ1789" s="94">
        <v>7.8909826259405194E-2</v>
      </c>
      <c r="AR1789" s="94">
        <v>-0.11814636813694999</v>
      </c>
      <c r="AS1789" s="95">
        <v>7</v>
      </c>
      <c r="AT1789" s="95">
        <v>5</v>
      </c>
      <c r="AU1789" s="95">
        <v>7</v>
      </c>
      <c r="AV1789" s="96">
        <v>5</v>
      </c>
      <c r="AW1789" s="3"/>
      <c r="AX1789" s="97">
        <v>0.13133458534372</v>
      </c>
      <c r="AY1789" s="98">
        <v>0.45244923911468499</v>
      </c>
      <c r="AZ1789" s="98">
        <v>0.98828405748008696</v>
      </c>
      <c r="BA1789" s="98">
        <v>0.62431094366547801</v>
      </c>
      <c r="BB1789" s="89">
        <v>1.35291447299096E-2</v>
      </c>
      <c r="BC1789" s="99">
        <v>-23.9580731987371</v>
      </c>
      <c r="BD1789" s="86">
        <v>43874</v>
      </c>
      <c r="BE1789" s="86">
        <v>43913</v>
      </c>
      <c r="BF1789" s="95"/>
      <c r="BG1789" s="86"/>
      <c r="BH1789" s="3"/>
    </row>
    <row r="1790" spans="1:60" x14ac:dyDescent="0.25">
      <c r="A1790" s="3"/>
      <c r="B1790" s="81" t="s">
        <v>450</v>
      </c>
      <c r="C1790" s="81" t="s">
        <v>6690</v>
      </c>
      <c r="D1790" s="81" t="s">
        <v>954</v>
      </c>
      <c r="E1790" s="82" t="s">
        <v>1179</v>
      </c>
      <c r="F1790" s="82" t="s">
        <v>1106</v>
      </c>
      <c r="G1790" s="83" t="s">
        <v>1122</v>
      </c>
      <c r="H1790" s="84" t="s">
        <v>1134</v>
      </c>
      <c r="I1790" s="85" t="s">
        <v>3480</v>
      </c>
      <c r="J1790" s="85" t="s">
        <v>1096</v>
      </c>
      <c r="K1790" s="3"/>
      <c r="L1790" s="86">
        <v>44029</v>
      </c>
      <c r="M1790" s="87">
        <v>1233.3279999997501</v>
      </c>
      <c r="N1790" s="88">
        <v>1233.3279999997501</v>
      </c>
      <c r="O1790" s="88">
        <v>1323.98699999973</v>
      </c>
      <c r="P1790" s="89">
        <f t="shared" si="27"/>
        <v>0.93152576271519405</v>
      </c>
      <c r="Q1790" s="86">
        <v>43874</v>
      </c>
      <c r="R1790" s="90">
        <v>2293555.909</v>
      </c>
      <c r="S1790" s="90">
        <v>2034882.2683476601</v>
      </c>
      <c r="T1790" s="3"/>
      <c r="U1790" s="91">
        <v>-5.7364952772331898E-3</v>
      </c>
      <c r="V1790" s="92">
        <v>0.599125082408136</v>
      </c>
      <c r="W1790" s="91">
        <v>1.66506667137583E-2</v>
      </c>
      <c r="X1790" s="92">
        <v>1.67357628724858</v>
      </c>
      <c r="Y1790" s="91">
        <v>-5.9707485932449303E-2</v>
      </c>
      <c r="Z1790" s="92">
        <v>12.1794073155907</v>
      </c>
      <c r="AA1790" s="91">
        <v>6.5393533164751702E-2</v>
      </c>
      <c r="AB1790" s="92">
        <v>27.437381677271301</v>
      </c>
      <c r="AC1790" s="91">
        <v>9.4144406572013395E-2</v>
      </c>
      <c r="AD1790" s="92">
        <v>34.7626366096083</v>
      </c>
      <c r="AE1790" s="91">
        <v>0.121963476109231</v>
      </c>
      <c r="AF1790" s="93">
        <v>33.035757305624401</v>
      </c>
      <c r="AG1790" s="91">
        <v>2.5303705024271E-3</v>
      </c>
      <c r="AH1790" s="92">
        <v>-0.65319290188199397</v>
      </c>
      <c r="AI1790" s="91">
        <v>-1.8955219381496101E-2</v>
      </c>
      <c r="AJ1790" s="92">
        <v>12.5878537417593</v>
      </c>
      <c r="AK1790" s="91"/>
      <c r="AL1790" s="91"/>
      <c r="AM1790" s="92"/>
      <c r="AN1790" s="3"/>
      <c r="AO1790" s="94">
        <v>3.0131336141494099E-2</v>
      </c>
      <c r="AP1790" s="94">
        <v>-3.9682885267211497E-2</v>
      </c>
      <c r="AQ1790" s="94">
        <v>7.8200343663411304E-2</v>
      </c>
      <c r="AR1790" s="94">
        <v>-0.118745364608039</v>
      </c>
      <c r="AS1790" s="95">
        <v>7</v>
      </c>
      <c r="AT1790" s="95">
        <v>5</v>
      </c>
      <c r="AU1790" s="95">
        <v>7</v>
      </c>
      <c r="AV1790" s="96">
        <v>5</v>
      </c>
      <c r="AW1790" s="3"/>
      <c r="AX1790" s="97">
        <v>0.13132170681288699</v>
      </c>
      <c r="AY1790" s="98">
        <v>0.39167153190010101</v>
      </c>
      <c r="AZ1790" s="98">
        <v>0.95462397275878197</v>
      </c>
      <c r="BA1790" s="98">
        <v>0.53928328892925503</v>
      </c>
      <c r="BB1790" s="89">
        <v>1.3527375426765499E-2</v>
      </c>
      <c r="BC1790" s="99">
        <v>-24.0230455434939</v>
      </c>
      <c r="BD1790" s="86">
        <v>43874</v>
      </c>
      <c r="BE1790" s="86">
        <v>43913</v>
      </c>
      <c r="BF1790" s="95"/>
      <c r="BG1790" s="86"/>
      <c r="BH1790" s="3"/>
    </row>
    <row r="1791" spans="1:60" x14ac:dyDescent="0.25">
      <c r="A1791" s="3"/>
      <c r="B1791" s="81" t="s">
        <v>2594</v>
      </c>
      <c r="C1791" s="81" t="s">
        <v>6691</v>
      </c>
      <c r="D1791" s="81" t="s">
        <v>954</v>
      </c>
      <c r="E1791" s="82" t="s">
        <v>1200</v>
      </c>
      <c r="F1791" s="82" t="s">
        <v>1106</v>
      </c>
      <c r="G1791" s="83" t="s">
        <v>1122</v>
      </c>
      <c r="H1791" s="84" t="s">
        <v>1134</v>
      </c>
      <c r="I1791" s="85" t="s">
        <v>3480</v>
      </c>
      <c r="J1791" s="85" t="s">
        <v>6692</v>
      </c>
      <c r="K1791" s="3"/>
      <c r="L1791" s="86">
        <v>44029</v>
      </c>
      <c r="M1791" s="87">
        <v>1708.7147000003599</v>
      </c>
      <c r="N1791" s="88">
        <v>1708.7147000003599</v>
      </c>
      <c r="O1791" s="88">
        <v>1830.4282000009</v>
      </c>
      <c r="P1791" s="89">
        <f t="shared" si="27"/>
        <v>0.93350544970817195</v>
      </c>
      <c r="Q1791" s="86">
        <v>43874</v>
      </c>
      <c r="R1791" s="90">
        <v>1505564.3389999999</v>
      </c>
      <c r="S1791" s="90">
        <v>1444077.6764199201</v>
      </c>
      <c r="T1791" s="3"/>
      <c r="U1791" s="91">
        <v>-5.7228487476095298E-3</v>
      </c>
      <c r="V1791" s="92">
        <v>0.60048973537050199</v>
      </c>
      <c r="W1791" s="91">
        <v>1.7068291199393602E-2</v>
      </c>
      <c r="X1791" s="92">
        <v>1.7153387358121099</v>
      </c>
      <c r="Y1791" s="91">
        <v>-5.7360449916814098E-2</v>
      </c>
      <c r="Z1791" s="92">
        <v>12.4141109171615</v>
      </c>
      <c r="AA1791" s="91">
        <v>7.0747629455581801E-2</v>
      </c>
      <c r="AB1791" s="92">
        <v>27.972791306354299</v>
      </c>
      <c r="AC1791" s="91">
        <v>0.11482682785208501</v>
      </c>
      <c r="AD1791" s="92">
        <v>36.8308787376154</v>
      </c>
      <c r="AE1791" s="91">
        <v>0.160449370594579</v>
      </c>
      <c r="AF1791" s="93">
        <v>36.884346754173698</v>
      </c>
      <c r="AG1791" s="91">
        <v>2.7639003401418402E-3</v>
      </c>
      <c r="AH1791" s="92">
        <v>-0.62983991811051998</v>
      </c>
      <c r="AI1791" s="91">
        <v>-1.6277425916086899E-2</v>
      </c>
      <c r="AJ1791" s="92">
        <v>12.8556330883002</v>
      </c>
      <c r="AK1791" s="91">
        <v>0.60673521585005796</v>
      </c>
      <c r="AL1791" s="91">
        <v>5.5099754246839397E-2</v>
      </c>
      <c r="AM1791" s="92">
        <v>64.709303670446403</v>
      </c>
      <c r="AN1791" s="3"/>
      <c r="AO1791" s="94">
        <v>3.01454474956699E-2</v>
      </c>
      <c r="AP1791" s="94">
        <v>-3.9669738494922099E-2</v>
      </c>
      <c r="AQ1791" s="94">
        <v>7.8643513328643194E-2</v>
      </c>
      <c r="AR1791" s="94">
        <v>-0.11837103209196401</v>
      </c>
      <c r="AS1791" s="95">
        <v>7</v>
      </c>
      <c r="AT1791" s="95">
        <v>5</v>
      </c>
      <c r="AU1791" s="95">
        <v>7</v>
      </c>
      <c r="AV1791" s="96">
        <v>5</v>
      </c>
      <c r="AW1791" s="3"/>
      <c r="AX1791" s="97">
        <v>0.131329713532468</v>
      </c>
      <c r="AY1791" s="98">
        <v>0.42960515446657199</v>
      </c>
      <c r="AZ1791" s="98">
        <v>0.97563261210780206</v>
      </c>
      <c r="BA1791" s="98">
        <v>0.59231056093267398</v>
      </c>
      <c r="BB1791" s="89">
        <v>1.3528476769188299E-2</v>
      </c>
      <c r="BC1791" s="99">
        <v>-23.9824266256473</v>
      </c>
      <c r="BD1791" s="86">
        <v>43874</v>
      </c>
      <c r="BE1791" s="86">
        <v>43913</v>
      </c>
      <c r="BF1791" s="95"/>
      <c r="BG1791" s="86"/>
      <c r="BH1791" s="3"/>
    </row>
    <row r="1792" spans="1:60" x14ac:dyDescent="0.25">
      <c r="A1792" s="3"/>
      <c r="B1792" s="81" t="s">
        <v>2595</v>
      </c>
      <c r="C1792" s="81" t="s">
        <v>6693</v>
      </c>
      <c r="D1792" s="81" t="s">
        <v>954</v>
      </c>
      <c r="E1792" s="82" t="s">
        <v>1201</v>
      </c>
      <c r="F1792" s="82" t="s">
        <v>1106</v>
      </c>
      <c r="G1792" s="83" t="s">
        <v>1122</v>
      </c>
      <c r="H1792" s="84" t="s">
        <v>1134</v>
      </c>
      <c r="I1792" s="85" t="s">
        <v>3480</v>
      </c>
      <c r="J1792" s="85" t="s">
        <v>6694</v>
      </c>
      <c r="K1792" s="3"/>
      <c r="L1792" s="86">
        <v>44029</v>
      </c>
      <c r="M1792" s="87">
        <v>2017.3241000007799</v>
      </c>
      <c r="N1792" s="88">
        <v>2017.3241000007799</v>
      </c>
      <c r="O1792" s="88">
        <v>2159.1851000003498</v>
      </c>
      <c r="P1792" s="89">
        <f t="shared" si="27"/>
        <v>0.93429882412603393</v>
      </c>
      <c r="Q1792" s="86">
        <v>43874</v>
      </c>
      <c r="R1792" s="90">
        <v>1595940.4620000001</v>
      </c>
      <c r="S1792" s="90">
        <v>1456991.98279297</v>
      </c>
      <c r="T1792" s="3"/>
      <c r="U1792" s="91">
        <v>-5.7174139019480199E-3</v>
      </c>
      <c r="V1792" s="92">
        <v>0.60103321993665304</v>
      </c>
      <c r="W1792" s="91">
        <v>1.7235514362255299E-2</v>
      </c>
      <c r="X1792" s="92">
        <v>1.73206105209829</v>
      </c>
      <c r="Y1792" s="91">
        <v>-5.6419923244029599E-2</v>
      </c>
      <c r="Z1792" s="92">
        <v>12.508163584439901</v>
      </c>
      <c r="AA1792" s="91">
        <v>7.2897210675364504E-2</v>
      </c>
      <c r="AB1792" s="92">
        <v>28.187749428325301</v>
      </c>
      <c r="AC1792" s="91">
        <v>0.119301164486387</v>
      </c>
      <c r="AD1792" s="92">
        <v>37.278312401031101</v>
      </c>
      <c r="AE1792" s="91">
        <v>0.16743981937906899</v>
      </c>
      <c r="AF1792" s="93">
        <v>37.583391632593703</v>
      </c>
      <c r="AG1792" s="91">
        <v>2.8572116025316098E-3</v>
      </c>
      <c r="AH1792" s="92">
        <v>-0.62050879187154395</v>
      </c>
      <c r="AI1792" s="91">
        <v>-1.52041331548389E-2</v>
      </c>
      <c r="AJ1792" s="92">
        <v>12.9629623644287</v>
      </c>
      <c r="AK1792" s="91">
        <v>0.63441366626822904</v>
      </c>
      <c r="AL1792" s="91">
        <v>5.7139996697515003E-2</v>
      </c>
      <c r="AM1792" s="92">
        <v>67.4771487122634</v>
      </c>
      <c r="AN1792" s="3"/>
      <c r="AO1792" s="94">
        <v>3.0151125012707801E-2</v>
      </c>
      <c r="AP1792" s="94">
        <v>-3.9664483468186497E-2</v>
      </c>
      <c r="AQ1792" s="94">
        <v>7.8820943335813395E-2</v>
      </c>
      <c r="AR1792" s="94">
        <v>-0.118221104951808</v>
      </c>
      <c r="AS1792" s="95">
        <v>7</v>
      </c>
      <c r="AT1792" s="95">
        <v>5</v>
      </c>
      <c r="AU1792" s="95">
        <v>7</v>
      </c>
      <c r="AV1792" s="96">
        <v>5</v>
      </c>
      <c r="AW1792" s="3"/>
      <c r="AX1792" s="97">
        <v>0.131332972068194</v>
      </c>
      <c r="AY1792" s="98">
        <v>0.44483047019184602</v>
      </c>
      <c r="AZ1792" s="98">
        <v>0.98406440865073797</v>
      </c>
      <c r="BA1792" s="98">
        <v>0.61363303208236197</v>
      </c>
      <c r="BB1792" s="89">
        <v>1.3528923306530501E-2</v>
      </c>
      <c r="BC1792" s="99">
        <v>-23.966180574381699</v>
      </c>
      <c r="BD1792" s="86">
        <v>43874</v>
      </c>
      <c r="BE1792" s="86">
        <v>43913</v>
      </c>
      <c r="BF1792" s="95"/>
      <c r="BG1792" s="86"/>
      <c r="BH1792" s="3"/>
    </row>
    <row r="1793" spans="1:60" x14ac:dyDescent="0.25">
      <c r="A1793" s="3"/>
      <c r="B1793" s="81" t="s">
        <v>2596</v>
      </c>
      <c r="C1793" s="81" t="s">
        <v>6695</v>
      </c>
      <c r="D1793" s="81" t="s">
        <v>954</v>
      </c>
      <c r="E1793" s="82" t="s">
        <v>1202</v>
      </c>
      <c r="F1793" s="82" t="s">
        <v>1106</v>
      </c>
      <c r="G1793" s="83" t="s">
        <v>1122</v>
      </c>
      <c r="H1793" s="84" t="s">
        <v>1134</v>
      </c>
      <c r="I1793" s="85" t="s">
        <v>3480</v>
      </c>
      <c r="J1793" s="85" t="s">
        <v>6696</v>
      </c>
      <c r="K1793" s="3"/>
      <c r="L1793" s="86">
        <v>44029</v>
      </c>
      <c r="M1793" s="87">
        <v>1785.1480000000399</v>
      </c>
      <c r="N1793" s="88">
        <v>1785.1480000000399</v>
      </c>
      <c r="O1793" s="88">
        <v>1909.05990000069</v>
      </c>
      <c r="P1793" s="89">
        <f t="shared" si="27"/>
        <v>0.93509271238654934</v>
      </c>
      <c r="Q1793" s="86">
        <v>43874</v>
      </c>
      <c r="R1793" s="90">
        <v>1999815.199</v>
      </c>
      <c r="S1793" s="90">
        <v>1834420.6519160201</v>
      </c>
      <c r="T1793" s="3"/>
      <c r="U1793" s="91">
        <v>-5.7119203083857402E-3</v>
      </c>
      <c r="V1793" s="92">
        <v>0.60158257929288095</v>
      </c>
      <c r="W1793" s="91">
        <v>1.7402929854142699E-2</v>
      </c>
      <c r="X1793" s="92">
        <v>1.7488026012870299</v>
      </c>
      <c r="Y1793" s="91">
        <v>-5.54782481713482E-2</v>
      </c>
      <c r="Z1793" s="92">
        <v>12.602331091708001</v>
      </c>
      <c r="AA1793" s="91">
        <v>7.5051461188195404E-2</v>
      </c>
      <c r="AB1793" s="92">
        <v>28.403174479608399</v>
      </c>
      <c r="AC1793" s="91">
        <v>0.123793925997306</v>
      </c>
      <c r="AD1793" s="92">
        <v>37.7275885521085</v>
      </c>
      <c r="AE1793" s="91">
        <v>0.174472080738342</v>
      </c>
      <c r="AF1793" s="93">
        <v>38.286617768520998</v>
      </c>
      <c r="AG1793" s="91">
        <v>2.9507905492209799E-3</v>
      </c>
      <c r="AH1793" s="92">
        <v>-0.61115089720260596</v>
      </c>
      <c r="AI1793" s="91">
        <v>-1.41294736649797E-2</v>
      </c>
      <c r="AJ1793" s="92">
        <v>13.070428313411</v>
      </c>
      <c r="AK1793" s="91">
        <v>0.66258242372190601</v>
      </c>
      <c r="AL1793" s="91">
        <v>5.9185157399042503E-2</v>
      </c>
      <c r="AM1793" s="92">
        <v>70.294024457573002</v>
      </c>
      <c r="AN1793" s="3"/>
      <c r="AO1793" s="94">
        <v>3.01567656188126E-2</v>
      </c>
      <c r="AP1793" s="94">
        <v>-3.9659213130107701E-2</v>
      </c>
      <c r="AQ1793" s="94">
        <v>7.89982905534998E-2</v>
      </c>
      <c r="AR1793" s="94">
        <v>-0.118071462027729</v>
      </c>
      <c r="AS1793" s="95">
        <v>7</v>
      </c>
      <c r="AT1793" s="95">
        <v>5</v>
      </c>
      <c r="AU1793" s="95">
        <v>7</v>
      </c>
      <c r="AV1793" s="96">
        <v>5</v>
      </c>
      <c r="AW1793" s="3"/>
      <c r="AX1793" s="97">
        <v>0.131336235514318</v>
      </c>
      <c r="AY1793" s="98">
        <v>0.46008639682713698</v>
      </c>
      <c r="AZ1793" s="98">
        <v>0.99251374052528296</v>
      </c>
      <c r="BA1793" s="98">
        <v>0.63502038588922005</v>
      </c>
      <c r="BB1793" s="89">
        <v>1.3529370181749999E-2</v>
      </c>
      <c r="BC1793" s="99">
        <v>-23.949939967889801</v>
      </c>
      <c r="BD1793" s="86">
        <v>43874</v>
      </c>
      <c r="BE1793" s="86">
        <v>43913</v>
      </c>
      <c r="BF1793" s="95"/>
      <c r="BG1793" s="86"/>
      <c r="BH1793" s="3"/>
    </row>
    <row r="1794" spans="1:60" x14ac:dyDescent="0.25">
      <c r="A1794" s="3"/>
      <c r="B1794" s="81" t="s">
        <v>2597</v>
      </c>
      <c r="C1794" s="81" t="s">
        <v>6697</v>
      </c>
      <c r="D1794" s="81" t="s">
        <v>954</v>
      </c>
      <c r="E1794" s="82" t="s">
        <v>1203</v>
      </c>
      <c r="F1794" s="82" t="s">
        <v>1106</v>
      </c>
      <c r="G1794" s="83" t="s">
        <v>1122</v>
      </c>
      <c r="H1794" s="84" t="s">
        <v>1134</v>
      </c>
      <c r="I1794" s="85" t="s">
        <v>3480</v>
      </c>
      <c r="J1794" s="85" t="s">
        <v>6698</v>
      </c>
      <c r="K1794" s="3"/>
      <c r="L1794" s="86">
        <v>44029</v>
      </c>
      <c r="M1794" s="87">
        <v>1803.9186000004399</v>
      </c>
      <c r="N1794" s="88">
        <v>1803.9186000004399</v>
      </c>
      <c r="O1794" s="88">
        <v>1927.4958999995099</v>
      </c>
      <c r="P1794" s="89">
        <f t="shared" si="27"/>
        <v>0.93588712691990605</v>
      </c>
      <c r="Q1794" s="86">
        <v>43874</v>
      </c>
      <c r="R1794" s="90">
        <v>11201067.332</v>
      </c>
      <c r="S1794" s="90">
        <v>10233502.7731406</v>
      </c>
      <c r="T1794" s="3"/>
      <c r="U1794" s="91">
        <v>-5.7064771499426596E-3</v>
      </c>
      <c r="V1794" s="92">
        <v>0.60212689513718898</v>
      </c>
      <c r="W1794" s="91">
        <v>1.75701224325167E-2</v>
      </c>
      <c r="X1794" s="92">
        <v>1.7655218591244199</v>
      </c>
      <c r="Y1794" s="91">
        <v>-5.4536125267113697E-2</v>
      </c>
      <c r="Z1794" s="92">
        <v>12.6965433821315</v>
      </c>
      <c r="AA1794" s="91">
        <v>7.7209166674947496E-2</v>
      </c>
      <c r="AB1794" s="92">
        <v>28.618945028283601</v>
      </c>
      <c r="AC1794" s="91">
        <v>0.12830381513966099</v>
      </c>
      <c r="AD1794" s="92">
        <v>38.178577466344002</v>
      </c>
      <c r="AE1794" s="91">
        <v>0.18154614122991899</v>
      </c>
      <c r="AF1794" s="93">
        <v>38.994023817707799</v>
      </c>
      <c r="AG1794" s="91">
        <v>3.0441316521319099E-3</v>
      </c>
      <c r="AH1794" s="92">
        <v>-0.60181678691151297</v>
      </c>
      <c r="AI1794" s="91">
        <v>-1.3054097470558201E-2</v>
      </c>
      <c r="AJ1794" s="92">
        <v>13.177965932845799</v>
      </c>
      <c r="AK1794" s="91">
        <v>0.69123182359384405</v>
      </c>
      <c r="AL1794" s="91">
        <v>6.1233931201059001E-2</v>
      </c>
      <c r="AM1794" s="92">
        <v>73.158964444766795</v>
      </c>
      <c r="AN1794" s="3"/>
      <c r="AO1794" s="94">
        <v>3.01623716022732E-2</v>
      </c>
      <c r="AP1794" s="94">
        <v>-3.9653979641116201E-2</v>
      </c>
      <c r="AQ1794" s="94">
        <v>7.9175811768436702E-2</v>
      </c>
      <c r="AR1794" s="94">
        <v>-0.117921687555354</v>
      </c>
      <c r="AS1794" s="95">
        <v>7</v>
      </c>
      <c r="AT1794" s="95">
        <v>5</v>
      </c>
      <c r="AU1794" s="95">
        <v>7</v>
      </c>
      <c r="AV1794" s="96">
        <v>5</v>
      </c>
      <c r="AW1794" s="3"/>
      <c r="AX1794" s="97">
        <v>0.13133959102357001</v>
      </c>
      <c r="AY1794" s="98">
        <v>0.47536704999902202</v>
      </c>
      <c r="AZ1794" s="98">
        <v>1.0009764696369501</v>
      </c>
      <c r="BA1794" s="98">
        <v>0.65646483971431702</v>
      </c>
      <c r="BB1794" s="89">
        <v>1.3529826618050699E-2</v>
      </c>
      <c r="BC1794" s="99">
        <v>-23.9336955268518</v>
      </c>
      <c r="BD1794" s="86">
        <v>43874</v>
      </c>
      <c r="BE1794" s="86">
        <v>43913</v>
      </c>
      <c r="BF1794" s="95"/>
      <c r="BG1794" s="86"/>
      <c r="BH1794" s="3"/>
    </row>
    <row r="1795" spans="1:60" x14ac:dyDescent="0.25">
      <c r="A1795" s="3"/>
      <c r="B1795" s="81" t="s">
        <v>451</v>
      </c>
      <c r="C1795" s="81" t="s">
        <v>6699</v>
      </c>
      <c r="D1795" s="81" t="s">
        <v>955</v>
      </c>
      <c r="E1795" s="82" t="s">
        <v>1161</v>
      </c>
      <c r="F1795" s="82" t="s">
        <v>1106</v>
      </c>
      <c r="G1795" s="83" t="s">
        <v>1122</v>
      </c>
      <c r="H1795" s="84" t="s">
        <v>1134</v>
      </c>
      <c r="I1795" s="85" t="s">
        <v>3480</v>
      </c>
      <c r="J1795" s="85" t="s">
        <v>6700</v>
      </c>
      <c r="K1795" s="3"/>
      <c r="L1795" s="86">
        <v>44029</v>
      </c>
      <c r="M1795" s="87">
        <v>1044.3944000005699</v>
      </c>
      <c r="N1795" s="88">
        <v>1044.3944000005699</v>
      </c>
      <c r="O1795" s="88">
        <v>1185.7162999995101</v>
      </c>
      <c r="P1795" s="89">
        <f t="shared" si="27"/>
        <v>0.88081305789673425</v>
      </c>
      <c r="Q1795" s="86">
        <v>43843</v>
      </c>
      <c r="R1795" s="90">
        <v>19973.481</v>
      </c>
      <c r="S1795" s="90">
        <v>19892.357942749</v>
      </c>
      <c r="T1795" s="3"/>
      <c r="U1795" s="91">
        <v>-5.1891608081859903E-3</v>
      </c>
      <c r="V1795" s="92">
        <v>0.65385852931285604</v>
      </c>
      <c r="W1795" s="91">
        <v>1.22728564911085E-2</v>
      </c>
      <c r="X1795" s="92">
        <v>1.2357952649836099</v>
      </c>
      <c r="Y1795" s="91">
        <v>-0.11693660248973201</v>
      </c>
      <c r="Z1795" s="92">
        <v>6.4564956598624104</v>
      </c>
      <c r="AA1795" s="91">
        <v>2.6967541307385502E-3</v>
      </c>
      <c r="AB1795" s="92">
        <v>21.1677037738846</v>
      </c>
      <c r="AC1795" s="91"/>
      <c r="AD1795" s="92"/>
      <c r="AE1795" s="91"/>
      <c r="AF1795" s="93"/>
      <c r="AG1795" s="91">
        <v>3.3969068044825699E-3</v>
      </c>
      <c r="AH1795" s="92">
        <v>-0.56653927167644702</v>
      </c>
      <c r="AI1795" s="91">
        <v>-7.4989655133322203E-2</v>
      </c>
      <c r="AJ1795" s="92">
        <v>6.9844101665730696</v>
      </c>
      <c r="AK1795" s="91">
        <v>4.4394399999873699E-2</v>
      </c>
      <c r="AL1795" s="91">
        <v>2.8244375806025301E-2</v>
      </c>
      <c r="AM1795" s="92">
        <v>30.0963161723339</v>
      </c>
      <c r="AN1795" s="3"/>
      <c r="AO1795" s="94">
        <v>5.1872213916794897E-2</v>
      </c>
      <c r="AP1795" s="94">
        <v>-9.8646529491816196E-2</v>
      </c>
      <c r="AQ1795" s="94">
        <v>6.7873996000344106E-2</v>
      </c>
      <c r="AR1795" s="94">
        <v>-0.132968948543712</v>
      </c>
      <c r="AS1795" s="95">
        <v>7</v>
      </c>
      <c r="AT1795" s="95">
        <v>5</v>
      </c>
      <c r="AU1795" s="95">
        <v>7</v>
      </c>
      <c r="AV1795" s="96">
        <v>5</v>
      </c>
      <c r="AW1795" s="3"/>
      <c r="AX1795" s="97">
        <v>0.248304169432668</v>
      </c>
      <c r="AY1795" s="98">
        <v>5.70375226150759E-2</v>
      </c>
      <c r="AZ1795" s="98">
        <v>0.90426284246859701</v>
      </c>
      <c r="BA1795" s="98">
        <v>7.4171631870399296E-2</v>
      </c>
      <c r="BB1795" s="89">
        <v>2.5272286890140098E-2</v>
      </c>
      <c r="BC1795" s="99">
        <v>-29.4990884412837</v>
      </c>
      <c r="BD1795" s="86">
        <v>43843</v>
      </c>
      <c r="BE1795" s="86">
        <v>43913</v>
      </c>
      <c r="BF1795" s="95"/>
      <c r="BG1795" s="86"/>
      <c r="BH1795" s="3"/>
    </row>
    <row r="1796" spans="1:60" x14ac:dyDescent="0.25">
      <c r="A1796" s="3"/>
      <c r="B1796" s="81" t="s">
        <v>452</v>
      </c>
      <c r="C1796" s="81" t="s">
        <v>6701</v>
      </c>
      <c r="D1796" s="81" t="s">
        <v>955</v>
      </c>
      <c r="E1796" s="82" t="s">
        <v>1162</v>
      </c>
      <c r="F1796" s="82" t="s">
        <v>1106</v>
      </c>
      <c r="G1796" s="83" t="s">
        <v>1122</v>
      </c>
      <c r="H1796" s="84" t="s">
        <v>1134</v>
      </c>
      <c r="I1796" s="85" t="s">
        <v>3480</v>
      </c>
      <c r="J1796" s="85" t="s">
        <v>6702</v>
      </c>
      <c r="K1796" s="3"/>
      <c r="L1796" s="86">
        <v>44029</v>
      </c>
      <c r="M1796" s="87">
        <v>1065.9243999999001</v>
      </c>
      <c r="N1796" s="88">
        <v>1065.9243999999001</v>
      </c>
      <c r="O1796" s="88">
        <v>1203.8980999998701</v>
      </c>
      <c r="P1796" s="89">
        <f t="shared" si="27"/>
        <v>0.8853942040443582</v>
      </c>
      <c r="Q1796" s="86">
        <v>43843</v>
      </c>
      <c r="R1796" s="90">
        <v>405345.83199999999</v>
      </c>
      <c r="S1796" s="90">
        <v>192588.900282471</v>
      </c>
      <c r="T1796" s="3"/>
      <c r="U1796" s="91">
        <v>-5.1613946134239103E-3</v>
      </c>
      <c r="V1796" s="92">
        <v>0.65663514878906404</v>
      </c>
      <c r="W1796" s="91">
        <v>1.31201714175404E-2</v>
      </c>
      <c r="X1796" s="92">
        <v>1.3205267576267901</v>
      </c>
      <c r="Y1796" s="91">
        <v>-0.112442744957661</v>
      </c>
      <c r="Z1796" s="92">
        <v>6.9058814130694399</v>
      </c>
      <c r="AA1796" s="91">
        <v>1.29997229723813E-2</v>
      </c>
      <c r="AB1796" s="92">
        <v>22.1980006580416</v>
      </c>
      <c r="AC1796" s="91"/>
      <c r="AD1796" s="92"/>
      <c r="AE1796" s="91"/>
      <c r="AF1796" s="93"/>
      <c r="AG1796" s="91">
        <v>3.8728129129594899E-3</v>
      </c>
      <c r="AH1796" s="92">
        <v>-0.51894866082875502</v>
      </c>
      <c r="AI1796" s="91">
        <v>-6.9841530245903394E-2</v>
      </c>
      <c r="AJ1796" s="92">
        <v>7.4992226553149504</v>
      </c>
      <c r="AK1796" s="91">
        <v>6.5924399999857997E-2</v>
      </c>
      <c r="AL1796" s="91">
        <v>4.2786625637745601E-2</v>
      </c>
      <c r="AM1796" s="92">
        <v>33.232064966170597</v>
      </c>
      <c r="AN1796" s="3"/>
      <c r="AO1796" s="94">
        <v>5.1901553790230502E-2</v>
      </c>
      <c r="AP1796" s="94">
        <v>-9.8571198348508901E-2</v>
      </c>
      <c r="AQ1796" s="94">
        <v>6.8767814449529396E-2</v>
      </c>
      <c r="AR1796" s="94">
        <v>-0.13221944527322199</v>
      </c>
      <c r="AS1796" s="95">
        <v>7</v>
      </c>
      <c r="AT1796" s="95">
        <v>5</v>
      </c>
      <c r="AU1796" s="95">
        <v>7</v>
      </c>
      <c r="AV1796" s="96">
        <v>5</v>
      </c>
      <c r="AW1796" s="3"/>
      <c r="AX1796" s="97">
        <v>0.24829557338205599</v>
      </c>
      <c r="AY1796" s="98">
        <v>9.6542907617276796E-2</v>
      </c>
      <c r="AZ1796" s="98">
        <v>0.95077901454260405</v>
      </c>
      <c r="BA1796" s="98">
        <v>0.12569850014665501</v>
      </c>
      <c r="BB1796" s="89">
        <v>2.5272667099597999E-2</v>
      </c>
      <c r="BC1796" s="99">
        <v>-29.361322191631199</v>
      </c>
      <c r="BD1796" s="86">
        <v>43843</v>
      </c>
      <c r="BE1796" s="86">
        <v>43913</v>
      </c>
      <c r="BF1796" s="95"/>
      <c r="BG1796" s="86"/>
      <c r="BH1796" s="3"/>
    </row>
    <row r="1797" spans="1:60" x14ac:dyDescent="0.25">
      <c r="A1797" s="3"/>
      <c r="B1797" s="81" t="s">
        <v>453</v>
      </c>
      <c r="C1797" s="81" t="s">
        <v>6703</v>
      </c>
      <c r="D1797" s="81" t="s">
        <v>955</v>
      </c>
      <c r="E1797" s="82" t="s">
        <v>1186</v>
      </c>
      <c r="F1797" s="82" t="s">
        <v>1106</v>
      </c>
      <c r="G1797" s="83" t="s">
        <v>1122</v>
      </c>
      <c r="H1797" s="84" t="s">
        <v>1134</v>
      </c>
      <c r="I1797" s="85" t="s">
        <v>3480</v>
      </c>
      <c r="J1797" s="85" t="s">
        <v>6704</v>
      </c>
      <c r="K1797" s="3"/>
      <c r="L1797" s="86">
        <v>44029</v>
      </c>
      <c r="M1797" s="87">
        <v>1064.3007999993899</v>
      </c>
      <c r="N1797" s="88">
        <v>1064.3007999993899</v>
      </c>
      <c r="O1797" s="88">
        <v>1200.8395000006999</v>
      </c>
      <c r="P1797" s="89">
        <f t="shared" si="27"/>
        <v>0.88629729451668571</v>
      </c>
      <c r="Q1797" s="86">
        <v>43843</v>
      </c>
      <c r="R1797" s="90">
        <v>506894.21899999998</v>
      </c>
      <c r="S1797" s="90">
        <v>253291.416774902</v>
      </c>
      <c r="T1797" s="3"/>
      <c r="U1797" s="91">
        <v>-5.1559299836298998E-3</v>
      </c>
      <c r="V1797" s="92">
        <v>0.65718161176846501</v>
      </c>
      <c r="W1797" s="91">
        <v>1.3286775934830099E-2</v>
      </c>
      <c r="X1797" s="92">
        <v>1.33718720935576</v>
      </c>
      <c r="Y1797" s="91">
        <v>-0.111557062069624</v>
      </c>
      <c r="Z1797" s="92">
        <v>6.9944497018732399</v>
      </c>
      <c r="AA1797" s="91">
        <v>1.50337031373056E-2</v>
      </c>
      <c r="AB1797" s="92">
        <v>22.4013986745267</v>
      </c>
      <c r="AC1797" s="91"/>
      <c r="AD1797" s="92"/>
      <c r="AE1797" s="91"/>
      <c r="AF1797" s="93"/>
      <c r="AG1797" s="91">
        <v>3.9663385214225898E-3</v>
      </c>
      <c r="AH1797" s="92">
        <v>-0.50959609998244604</v>
      </c>
      <c r="AI1797" s="91">
        <v>-6.8826227601675796E-2</v>
      </c>
      <c r="AJ1797" s="92">
        <v>7.6007529197377197</v>
      </c>
      <c r="AK1797" s="91">
        <v>6.4300799998818506E-2</v>
      </c>
      <c r="AL1797" s="91">
        <v>4.2079507193193401E-2</v>
      </c>
      <c r="AM1797" s="92">
        <v>32.522787390917102</v>
      </c>
      <c r="AN1797" s="3"/>
      <c r="AO1797" s="94">
        <v>5.1907368379033897E-2</v>
      </c>
      <c r="AP1797" s="94">
        <v>-9.8556259014003403E-2</v>
      </c>
      <c r="AQ1797" s="94">
        <v>6.8943499738452402E-2</v>
      </c>
      <c r="AR1797" s="94">
        <v>-0.13207158070057601</v>
      </c>
      <c r="AS1797" s="95">
        <v>7</v>
      </c>
      <c r="AT1797" s="95">
        <v>5</v>
      </c>
      <c r="AU1797" s="95">
        <v>7</v>
      </c>
      <c r="AV1797" s="96">
        <v>5</v>
      </c>
      <c r="AW1797" s="3"/>
      <c r="AX1797" s="97">
        <v>0.248292542201525</v>
      </c>
      <c r="AY1797" s="98">
        <v>0.10443503446254</v>
      </c>
      <c r="AZ1797" s="98">
        <v>0.96006886796385504</v>
      </c>
      <c r="BA1797" s="98">
        <v>0.13600751910848899</v>
      </c>
      <c r="BB1797" s="89">
        <v>2.5272607085316801E-2</v>
      </c>
      <c r="BC1797" s="99">
        <v>-29.334203280333899</v>
      </c>
      <c r="BD1797" s="86">
        <v>43843</v>
      </c>
      <c r="BE1797" s="86">
        <v>43913</v>
      </c>
      <c r="BF1797" s="95"/>
      <c r="BG1797" s="86"/>
      <c r="BH1797" s="3"/>
    </row>
    <row r="1798" spans="1:60" x14ac:dyDescent="0.25">
      <c r="A1798" s="3"/>
      <c r="B1798" s="81" t="s">
        <v>2598</v>
      </c>
      <c r="C1798" s="81" t="s">
        <v>6705</v>
      </c>
      <c r="D1798" s="81" t="s">
        <v>955</v>
      </c>
      <c r="E1798" s="82" t="s">
        <v>1172</v>
      </c>
      <c r="F1798" s="82" t="s">
        <v>1106</v>
      </c>
      <c r="G1798" s="83" t="s">
        <v>1122</v>
      </c>
      <c r="H1798" s="84" t="s">
        <v>1134</v>
      </c>
      <c r="I1798" s="85" t="s">
        <v>3480</v>
      </c>
      <c r="J1798" s="85" t="s">
        <v>6706</v>
      </c>
      <c r="K1798" s="3"/>
      <c r="L1798" s="86">
        <v>44029</v>
      </c>
      <c r="M1798" s="87">
        <v>1108.7601999994399</v>
      </c>
      <c r="N1798" s="88">
        <v>1108.7601999994399</v>
      </c>
      <c r="O1798" s="88"/>
      <c r="P1798" s="89" t="str">
        <f t="shared" si="27"/>
        <v/>
      </c>
      <c r="Q1798" s="86"/>
      <c r="R1798" s="90">
        <v>673.48699999999997</v>
      </c>
      <c r="S1798" s="90"/>
      <c r="T1798" s="3"/>
      <c r="U1798" s="91">
        <v>-5.1892083565689999E-3</v>
      </c>
      <c r="V1798" s="92">
        <v>0.65385377447455495</v>
      </c>
      <c r="W1798" s="91">
        <v>1.2272325271624101E-2</v>
      </c>
      <c r="X1798" s="92">
        <v>1.23574214303517</v>
      </c>
      <c r="Y1798" s="91"/>
      <c r="Z1798" s="92"/>
      <c r="AA1798" s="91"/>
      <c r="AB1798" s="92"/>
      <c r="AC1798" s="91"/>
      <c r="AD1798" s="92"/>
      <c r="AE1798" s="91"/>
      <c r="AF1798" s="93"/>
      <c r="AG1798" s="91">
        <v>3.39672117843293E-3</v>
      </c>
      <c r="AH1798" s="92">
        <v>-0.56655783428141104</v>
      </c>
      <c r="AI1798" s="91"/>
      <c r="AJ1798" s="92"/>
      <c r="AK1798" s="91">
        <v>0.108760199998942</v>
      </c>
      <c r="AL1798" s="91">
        <v>0.37877958091674402</v>
      </c>
      <c r="AM1798" s="92">
        <v>-13.4441328509565</v>
      </c>
      <c r="AN1798" s="3"/>
      <c r="AO1798" s="94">
        <v>3.7377115511844701E-2</v>
      </c>
      <c r="AP1798" s="94">
        <v>-3.5030799999731202E-2</v>
      </c>
      <c r="AQ1798" s="94">
        <v>6.7874216914788094E-2</v>
      </c>
      <c r="AR1798" s="94">
        <v>-1.7851485896244398E-2</v>
      </c>
      <c r="AS1798" s="95"/>
      <c r="AT1798" s="95"/>
      <c r="AU1798" s="95"/>
      <c r="AV1798" s="96"/>
      <c r="AW1798" s="3"/>
      <c r="AX1798" s="97"/>
      <c r="AY1798" s="98"/>
      <c r="AZ1798" s="98"/>
      <c r="BA1798" s="98"/>
      <c r="BB1798" s="89"/>
      <c r="BC1798" s="99">
        <v>-6.64962673678383</v>
      </c>
      <c r="BD1798" s="86">
        <v>43950</v>
      </c>
      <c r="BE1798" s="86">
        <v>43964</v>
      </c>
      <c r="BF1798" s="95">
        <v>28</v>
      </c>
      <c r="BG1798" s="86">
        <v>43990</v>
      </c>
      <c r="BH1798" s="3"/>
    </row>
    <row r="1799" spans="1:60" x14ac:dyDescent="0.25">
      <c r="A1799" s="3"/>
      <c r="B1799" s="81" t="s">
        <v>454</v>
      </c>
      <c r="C1799" s="81" t="s">
        <v>6707</v>
      </c>
      <c r="D1799" s="81" t="s">
        <v>955</v>
      </c>
      <c r="E1799" s="82" t="s">
        <v>1197</v>
      </c>
      <c r="F1799" s="82" t="s">
        <v>1106</v>
      </c>
      <c r="G1799" s="83" t="s">
        <v>1122</v>
      </c>
      <c r="H1799" s="84" t="s">
        <v>1134</v>
      </c>
      <c r="I1799" s="85" t="s">
        <v>3480</v>
      </c>
      <c r="J1799" s="85" t="s">
        <v>6708</v>
      </c>
      <c r="K1799" s="3"/>
      <c r="L1799" s="86">
        <v>44029</v>
      </c>
      <c r="M1799" s="87">
        <v>1050.4057</v>
      </c>
      <c r="N1799" s="88">
        <v>1050.4057</v>
      </c>
      <c r="O1799" s="88">
        <v>1191.9346999991701</v>
      </c>
      <c r="P1799" s="89">
        <f t="shared" ref="P1799:P1862" si="28">IFERROR(N1799/O1799,"")</f>
        <v>0.8812611127108988</v>
      </c>
      <c r="Q1799" s="86">
        <v>43843</v>
      </c>
      <c r="R1799" s="90">
        <v>457745.11599999998</v>
      </c>
      <c r="S1799" s="90">
        <v>365657.437954102</v>
      </c>
      <c r="T1799" s="3"/>
      <c r="U1799" s="91">
        <v>-5.18646969976544E-3</v>
      </c>
      <c r="V1799" s="92">
        <v>0.65412764015491098</v>
      </c>
      <c r="W1799" s="91">
        <v>1.2355605904304E-2</v>
      </c>
      <c r="X1799" s="92">
        <v>1.2440702063031499</v>
      </c>
      <c r="Y1799" s="91">
        <v>-0.116497098224499</v>
      </c>
      <c r="Z1799" s="92">
        <v>6.5004460863856401</v>
      </c>
      <c r="AA1799" s="91">
        <v>3.7170007381064399E-3</v>
      </c>
      <c r="AB1799" s="92">
        <v>21.269728434621399</v>
      </c>
      <c r="AC1799" s="91"/>
      <c r="AD1799" s="92"/>
      <c r="AE1799" s="91"/>
      <c r="AF1799" s="93"/>
      <c r="AG1799" s="91">
        <v>3.4433472173987E-3</v>
      </c>
      <c r="AH1799" s="92">
        <v>-0.56189523038483502</v>
      </c>
      <c r="AI1799" s="91">
        <v>-7.4486187987567995E-2</v>
      </c>
      <c r="AJ1799" s="92">
        <v>7.0347568811484997</v>
      </c>
      <c r="AK1799" s="91">
        <v>5.0405699999828399E-2</v>
      </c>
      <c r="AL1799" s="91">
        <v>3.2118457962496898E-2</v>
      </c>
      <c r="AM1799" s="92">
        <v>31.3168498782907</v>
      </c>
      <c r="AN1799" s="3"/>
      <c r="AO1799" s="94">
        <v>5.1875124110665603E-2</v>
      </c>
      <c r="AP1799" s="94">
        <v>-9.8639054079249E-2</v>
      </c>
      <c r="AQ1799" s="94">
        <v>6.7961506318169995E-2</v>
      </c>
      <c r="AR1799" s="94">
        <v>-0.13289563462967599</v>
      </c>
      <c r="AS1799" s="95">
        <v>7</v>
      </c>
      <c r="AT1799" s="95">
        <v>5</v>
      </c>
      <c r="AU1799" s="95">
        <v>7</v>
      </c>
      <c r="AV1799" s="96">
        <v>5</v>
      </c>
      <c r="AW1799" s="3"/>
      <c r="AX1799" s="97">
        <v>0.24830941457097699</v>
      </c>
      <c r="AY1799" s="98">
        <v>6.0530625782917E-2</v>
      </c>
      <c r="AZ1799" s="98">
        <v>0.90837785417625105</v>
      </c>
      <c r="BA1799" s="98">
        <v>7.8721715994674896E-2</v>
      </c>
      <c r="BB1799" s="89">
        <v>2.52729418571471E-2</v>
      </c>
      <c r="BC1799" s="99">
        <v>-29.485591786127799</v>
      </c>
      <c r="BD1799" s="86">
        <v>43843</v>
      </c>
      <c r="BE1799" s="86">
        <v>43913</v>
      </c>
      <c r="BF1799" s="95"/>
      <c r="BG1799" s="86"/>
      <c r="BH1799" s="3"/>
    </row>
    <row r="1800" spans="1:60" x14ac:dyDescent="0.25">
      <c r="A1800" s="3"/>
      <c r="B1800" s="81" t="s">
        <v>455</v>
      </c>
      <c r="C1800" s="81" t="s">
        <v>6709</v>
      </c>
      <c r="D1800" s="81" t="s">
        <v>955</v>
      </c>
      <c r="E1800" s="82" t="s">
        <v>1198</v>
      </c>
      <c r="F1800" s="82" t="s">
        <v>1106</v>
      </c>
      <c r="G1800" s="83" t="s">
        <v>1122</v>
      </c>
      <c r="H1800" s="84" t="s">
        <v>1134</v>
      </c>
      <c r="I1800" s="85" t="s">
        <v>3480</v>
      </c>
      <c r="J1800" s="85" t="s">
        <v>6710</v>
      </c>
      <c r="K1800" s="3"/>
      <c r="L1800" s="86">
        <v>44029</v>
      </c>
      <c r="M1800" s="87">
        <v>1035.9022000003599</v>
      </c>
      <c r="N1800" s="88">
        <v>1035.9022000003599</v>
      </c>
      <c r="O1800" s="88">
        <v>1168.3696999996901</v>
      </c>
      <c r="P1800" s="89">
        <f t="shared" si="28"/>
        <v>0.88662193139777135</v>
      </c>
      <c r="Q1800" s="86">
        <v>43843</v>
      </c>
      <c r="R1800" s="90">
        <v>42806.381000000001</v>
      </c>
      <c r="S1800" s="90">
        <v>23881.041633575402</v>
      </c>
      <c r="T1800" s="3"/>
      <c r="U1800" s="91">
        <v>-5.1540000849854602E-3</v>
      </c>
      <c r="V1800" s="92">
        <v>0.65737460163290995</v>
      </c>
      <c r="W1800" s="91">
        <v>1.33464259106404E-2</v>
      </c>
      <c r="X1800" s="92">
        <v>1.34315220693679</v>
      </c>
      <c r="Y1800" s="91">
        <v>-0.111238565660606</v>
      </c>
      <c r="Z1800" s="92">
        <v>7.0262993427750198</v>
      </c>
      <c r="AA1800" s="91">
        <v>-1.8102180094501801E-2</v>
      </c>
      <c r="AB1800" s="92">
        <v>19.0878103513387</v>
      </c>
      <c r="AC1800" s="91"/>
      <c r="AD1800" s="92"/>
      <c r="AE1800" s="91"/>
      <c r="AF1800" s="93"/>
      <c r="AG1800" s="91">
        <v>3.9998049960559001E-3</v>
      </c>
      <c r="AH1800" s="92">
        <v>-0.50624945251911402</v>
      </c>
      <c r="AI1800" s="91">
        <v>-6.8461336821201299E-2</v>
      </c>
      <c r="AJ1800" s="92">
        <v>7.6372419977851704</v>
      </c>
      <c r="AK1800" s="91">
        <v>3.5902200001146398E-2</v>
      </c>
      <c r="AL1800" s="91">
        <v>2.4051335392869098E-2</v>
      </c>
      <c r="AM1800" s="92">
        <v>29.2511078329117</v>
      </c>
      <c r="AN1800" s="3"/>
      <c r="AO1800" s="94">
        <v>5.1909442488977199E-2</v>
      </c>
      <c r="AP1800" s="94">
        <v>-9.8551060073077706E-2</v>
      </c>
      <c r="AQ1800" s="94">
        <v>6.9006950685434304E-2</v>
      </c>
      <c r="AR1800" s="94">
        <v>-0.13201866472634699</v>
      </c>
      <c r="AS1800" s="95">
        <v>6</v>
      </c>
      <c r="AT1800" s="95">
        <v>5</v>
      </c>
      <c r="AU1800" s="95">
        <v>7</v>
      </c>
      <c r="AV1800" s="96">
        <v>5</v>
      </c>
      <c r="AW1800" s="3"/>
      <c r="AX1800" s="97">
        <v>0.24676870500989001</v>
      </c>
      <c r="AY1800" s="98">
        <v>-3.4839043919134803E-2</v>
      </c>
      <c r="AZ1800" s="98">
        <v>0.80383597859327005</v>
      </c>
      <c r="BA1800" s="98">
        <v>-4.5253167147507198E-2</v>
      </c>
      <c r="BB1800" s="89">
        <v>2.5114127778688301E-2</v>
      </c>
      <c r="BC1800" s="99">
        <v>-29.32446810283</v>
      </c>
      <c r="BD1800" s="86">
        <v>43843</v>
      </c>
      <c r="BE1800" s="86">
        <v>43913</v>
      </c>
      <c r="BF1800" s="95"/>
      <c r="BG1800" s="86"/>
      <c r="BH1800" s="3"/>
    </row>
    <row r="1801" spans="1:60" x14ac:dyDescent="0.25">
      <c r="A1801" s="3"/>
      <c r="B1801" s="81" t="s">
        <v>2599</v>
      </c>
      <c r="C1801" s="81" t="s">
        <v>6711</v>
      </c>
      <c r="D1801" s="81" t="s">
        <v>955</v>
      </c>
      <c r="E1801" s="82" t="s">
        <v>1199</v>
      </c>
      <c r="F1801" s="82" t="s">
        <v>1106</v>
      </c>
      <c r="G1801" s="83" t="s">
        <v>1122</v>
      </c>
      <c r="H1801" s="84" t="s">
        <v>1134</v>
      </c>
      <c r="I1801" s="85" t="s">
        <v>3480</v>
      </c>
      <c r="J1801" s="85" t="s">
        <v>6712</v>
      </c>
      <c r="K1801" s="3"/>
      <c r="L1801" s="86">
        <v>44029</v>
      </c>
      <c r="M1801" s="87">
        <v>979.822300000116</v>
      </c>
      <c r="N1801" s="88">
        <v>979.822300000116</v>
      </c>
      <c r="O1801" s="88"/>
      <c r="P1801" s="89" t="str">
        <f t="shared" si="28"/>
        <v/>
      </c>
      <c r="Q1801" s="86"/>
      <c r="R1801" s="90">
        <v>44242.612999999998</v>
      </c>
      <c r="S1801" s="90"/>
      <c r="T1801" s="3"/>
      <c r="U1801" s="91">
        <v>-5.1477709803293701E-3</v>
      </c>
      <c r="V1801" s="92">
        <v>0.65799751209851798</v>
      </c>
      <c r="W1801" s="91">
        <v>1.35365808255301E-2</v>
      </c>
      <c r="X1801" s="92">
        <v>1.36216769842576</v>
      </c>
      <c r="Y1801" s="91">
        <v>-0.11022659464652</v>
      </c>
      <c r="Z1801" s="92">
        <v>7.1274964441836302</v>
      </c>
      <c r="AA1801" s="91"/>
      <c r="AB1801" s="92"/>
      <c r="AC1801" s="91"/>
      <c r="AD1801" s="92"/>
      <c r="AE1801" s="91"/>
      <c r="AF1801" s="93"/>
      <c r="AG1801" s="91">
        <v>4.1066185694944597E-3</v>
      </c>
      <c r="AH1801" s="92">
        <v>-0.49556809517525802</v>
      </c>
      <c r="AI1801" s="91">
        <v>-6.7301632146191004E-2</v>
      </c>
      <c r="AJ1801" s="92">
        <v>7.7532124652862002</v>
      </c>
      <c r="AK1801" s="91">
        <v>-2.0177700000203899E-2</v>
      </c>
      <c r="AL1801" s="91">
        <v>-2.62643744936213E-2</v>
      </c>
      <c r="AM1801" s="92">
        <v>17.963723239256101</v>
      </c>
      <c r="AN1801" s="3"/>
      <c r="AO1801" s="94">
        <v>5.1916002152211101E-2</v>
      </c>
      <c r="AP1801" s="94">
        <v>-9.8534049996524098E-2</v>
      </c>
      <c r="AQ1801" s="94">
        <v>6.9207540595016298E-2</v>
      </c>
      <c r="AR1801" s="94">
        <v>-0.13185046826402</v>
      </c>
      <c r="AS1801" s="95"/>
      <c r="AT1801" s="95"/>
      <c r="AU1801" s="95"/>
      <c r="AV1801" s="96"/>
      <c r="AW1801" s="3"/>
      <c r="AX1801" s="97"/>
      <c r="AY1801" s="98"/>
      <c r="AZ1801" s="98"/>
      <c r="BA1801" s="98"/>
      <c r="BB1801" s="89"/>
      <c r="BC1801" s="99">
        <v>-29.293544138024998</v>
      </c>
      <c r="BD1801" s="86">
        <v>43843</v>
      </c>
      <c r="BE1801" s="86">
        <v>43913</v>
      </c>
      <c r="BF1801" s="95"/>
      <c r="BG1801" s="86"/>
      <c r="BH1801" s="3"/>
    </row>
    <row r="1802" spans="1:60" x14ac:dyDescent="0.25">
      <c r="A1802" s="3"/>
      <c r="B1802" s="81" t="s">
        <v>2600</v>
      </c>
      <c r="C1802" s="81" t="s">
        <v>6713</v>
      </c>
      <c r="D1802" s="81" t="s">
        <v>955</v>
      </c>
      <c r="E1802" s="82" t="s">
        <v>1179</v>
      </c>
      <c r="F1802" s="82" t="s">
        <v>1106</v>
      </c>
      <c r="G1802" s="83" t="s">
        <v>1122</v>
      </c>
      <c r="H1802" s="84" t="s">
        <v>1134</v>
      </c>
      <c r="I1802" s="85" t="s">
        <v>3480</v>
      </c>
      <c r="J1802" s="85" t="s">
        <v>6714</v>
      </c>
      <c r="K1802" s="3"/>
      <c r="L1802" s="86">
        <v>44029</v>
      </c>
      <c r="M1802" s="87">
        <v>1007.20000000019</v>
      </c>
      <c r="N1802" s="88">
        <v>1007.20000000019</v>
      </c>
      <c r="O1802" s="88">
        <v>1139.40000000037</v>
      </c>
      <c r="P1802" s="89">
        <f t="shared" si="28"/>
        <v>0.88397402141465942</v>
      </c>
      <c r="Q1802" s="86">
        <v>43843</v>
      </c>
      <c r="R1802" s="90">
        <v>5.0359999999999996</v>
      </c>
      <c r="S1802" s="90">
        <v>5.1071335877850697</v>
      </c>
      <c r="T1802" s="3"/>
      <c r="U1802" s="91">
        <v>-5.1363097591092801E-3</v>
      </c>
      <c r="V1802" s="92">
        <v>0.65914363422052702</v>
      </c>
      <c r="W1802" s="91">
        <v>1.28720836692082E-2</v>
      </c>
      <c r="X1802" s="92">
        <v>1.2957179827935801</v>
      </c>
      <c r="Y1802" s="91">
        <v>-0.113848319549143</v>
      </c>
      <c r="Z1802" s="92">
        <v>6.7653239539213201</v>
      </c>
      <c r="AA1802" s="91">
        <v>9.8255464199610305E-3</v>
      </c>
      <c r="AB1802" s="92">
        <v>21.880583002784999</v>
      </c>
      <c r="AC1802" s="91"/>
      <c r="AD1802" s="92"/>
      <c r="AE1802" s="91"/>
      <c r="AF1802" s="93"/>
      <c r="AG1802" s="91">
        <v>3.78712377823831E-3</v>
      </c>
      <c r="AH1802" s="92">
        <v>-0.52751757430087298</v>
      </c>
      <c r="AI1802" s="91">
        <v>-7.1362714364149704E-2</v>
      </c>
      <c r="AJ1802" s="92">
        <v>7.3471042434903202</v>
      </c>
      <c r="AK1802" s="91">
        <v>7.2000000000116398E-3</v>
      </c>
      <c r="AL1802" s="91">
        <v>6.8716054556716699E-3</v>
      </c>
      <c r="AM1802" s="92">
        <v>22.030280712526299</v>
      </c>
      <c r="AN1802" s="3"/>
      <c r="AO1802" s="94">
        <v>5.1964196916742401E-2</v>
      </c>
      <c r="AP1802" s="94">
        <v>-9.8734177215228605E-2</v>
      </c>
      <c r="AQ1802" s="94">
        <v>6.8616670330811799E-2</v>
      </c>
      <c r="AR1802" s="94">
        <v>-0.132582983594184</v>
      </c>
      <c r="AS1802" s="95">
        <v>7</v>
      </c>
      <c r="AT1802" s="95">
        <v>5</v>
      </c>
      <c r="AU1802" s="95">
        <v>7</v>
      </c>
      <c r="AV1802" s="96">
        <v>5</v>
      </c>
      <c r="AW1802" s="3"/>
      <c r="AX1802" s="97">
        <v>0.24835081902478101</v>
      </c>
      <c r="AY1802" s="98">
        <v>8.5818901337347597E-2</v>
      </c>
      <c r="AZ1802" s="98">
        <v>0.93826307183462598</v>
      </c>
      <c r="BA1802" s="98">
        <v>0.111678896032231</v>
      </c>
      <c r="BB1802" s="89">
        <v>2.52772722778172E-2</v>
      </c>
      <c r="BC1802" s="99">
        <v>-29.401439354027399</v>
      </c>
      <c r="BD1802" s="86">
        <v>43843</v>
      </c>
      <c r="BE1802" s="86">
        <v>43913</v>
      </c>
      <c r="BF1802" s="95"/>
      <c r="BG1802" s="86"/>
      <c r="BH1802" s="3"/>
    </row>
    <row r="1803" spans="1:60" x14ac:dyDescent="0.25">
      <c r="A1803" s="3"/>
      <c r="B1803" s="81" t="s">
        <v>2601</v>
      </c>
      <c r="C1803" s="81" t="s">
        <v>6715</v>
      </c>
      <c r="D1803" s="81" t="s">
        <v>955</v>
      </c>
      <c r="E1803" s="82" t="s">
        <v>1200</v>
      </c>
      <c r="F1803" s="82" t="s">
        <v>1106</v>
      </c>
      <c r="G1803" s="83" t="s">
        <v>1122</v>
      </c>
      <c r="H1803" s="84" t="s">
        <v>1134</v>
      </c>
      <c r="I1803" s="85" t="s">
        <v>3480</v>
      </c>
      <c r="J1803" s="85" t="s">
        <v>6716</v>
      </c>
      <c r="K1803" s="3"/>
      <c r="L1803" s="86">
        <v>44029</v>
      </c>
      <c r="M1803" s="87">
        <v>997.28519999980904</v>
      </c>
      <c r="N1803" s="88">
        <v>997.28519999980904</v>
      </c>
      <c r="O1803" s="88"/>
      <c r="P1803" s="89" t="str">
        <f t="shared" si="28"/>
        <v/>
      </c>
      <c r="Q1803" s="86"/>
      <c r="R1803" s="90">
        <v>1604.923</v>
      </c>
      <c r="S1803" s="90"/>
      <c r="T1803" s="3"/>
      <c r="U1803" s="91">
        <v>-5.1559483345045001E-3</v>
      </c>
      <c r="V1803" s="92">
        <v>0.65717977668100502</v>
      </c>
      <c r="W1803" s="91">
        <v>1.3286513985804001E-2</v>
      </c>
      <c r="X1803" s="92">
        <v>1.33716101445316</v>
      </c>
      <c r="Y1803" s="91">
        <v>-0.11155681911448501</v>
      </c>
      <c r="Z1803" s="92">
        <v>6.9944739973871002</v>
      </c>
      <c r="AA1803" s="91"/>
      <c r="AB1803" s="92"/>
      <c r="AC1803" s="91"/>
      <c r="AD1803" s="92"/>
      <c r="AE1803" s="91"/>
      <c r="AF1803" s="93"/>
      <c r="AG1803" s="91">
        <v>3.9661934297328099E-3</v>
      </c>
      <c r="AH1803" s="92">
        <v>-0.50961060915142298</v>
      </c>
      <c r="AI1803" s="91">
        <v>-6.88263592619478E-2</v>
      </c>
      <c r="AJ1803" s="92">
        <v>7.6007397537105099</v>
      </c>
      <c r="AK1803" s="91">
        <v>-2.7147999999215201E-3</v>
      </c>
      <c r="AL1803" s="91">
        <v>-3.0810991447651802E-3</v>
      </c>
      <c r="AM1803" s="92">
        <v>19.132595045346498</v>
      </c>
      <c r="AN1803" s="3"/>
      <c r="AO1803" s="94">
        <v>5.1907313085394001E-2</v>
      </c>
      <c r="AP1803" s="94">
        <v>-9.8556226583314102E-2</v>
      </c>
      <c r="AQ1803" s="94">
        <v>6.8943830321586602E-2</v>
      </c>
      <c r="AR1803" s="94">
        <v>-0.132071601526113</v>
      </c>
      <c r="AS1803" s="95"/>
      <c r="AT1803" s="95"/>
      <c r="AU1803" s="95"/>
      <c r="AV1803" s="96"/>
      <c r="AW1803" s="3"/>
      <c r="AX1803" s="97"/>
      <c r="AY1803" s="98"/>
      <c r="AZ1803" s="98"/>
      <c r="BA1803" s="98"/>
      <c r="BB1803" s="89"/>
      <c r="BC1803" s="99">
        <v>-29.3342148152005</v>
      </c>
      <c r="BD1803" s="86">
        <v>43843</v>
      </c>
      <c r="BE1803" s="86">
        <v>43913</v>
      </c>
      <c r="BF1803" s="95"/>
      <c r="BG1803" s="86"/>
      <c r="BH1803" s="3"/>
    </row>
    <row r="1804" spans="1:60" x14ac:dyDescent="0.25">
      <c r="A1804" s="3"/>
      <c r="B1804" s="81" t="s">
        <v>2602</v>
      </c>
      <c r="C1804" s="81" t="s">
        <v>6717</v>
      </c>
      <c r="D1804" s="81" t="s">
        <v>955</v>
      </c>
      <c r="E1804" s="82" t="s">
        <v>1201</v>
      </c>
      <c r="F1804" s="82" t="s">
        <v>1106</v>
      </c>
      <c r="G1804" s="83" t="s">
        <v>1122</v>
      </c>
      <c r="H1804" s="84" t="s">
        <v>1134</v>
      </c>
      <c r="I1804" s="85" t="s">
        <v>3480</v>
      </c>
      <c r="J1804" s="85" t="s">
        <v>6718</v>
      </c>
      <c r="K1804" s="3"/>
      <c r="L1804" s="86">
        <v>44029</v>
      </c>
      <c r="M1804" s="87">
        <v>1014.1325000003</v>
      </c>
      <c r="N1804" s="88">
        <v>1014.1325000003</v>
      </c>
      <c r="O1804" s="88">
        <v>1143.0692999996199</v>
      </c>
      <c r="P1804" s="89">
        <f t="shared" si="28"/>
        <v>0.8872012396804263</v>
      </c>
      <c r="Q1804" s="86">
        <v>43843</v>
      </c>
      <c r="R1804" s="90">
        <v>4637.79</v>
      </c>
      <c r="S1804" s="90">
        <v>3917.8587633590701</v>
      </c>
      <c r="T1804" s="3"/>
      <c r="U1804" s="91">
        <v>-5.1505670726328398E-3</v>
      </c>
      <c r="V1804" s="92">
        <v>0.657717902868171</v>
      </c>
      <c r="W1804" s="91">
        <v>1.34530810537399E-2</v>
      </c>
      <c r="X1804" s="92">
        <v>1.3538177212467399</v>
      </c>
      <c r="Y1804" s="91">
        <v>-0.110670411651954</v>
      </c>
      <c r="Z1804" s="92">
        <v>7.0831147436401798</v>
      </c>
      <c r="AA1804" s="91">
        <v>1.7082037909858599E-2</v>
      </c>
      <c r="AB1804" s="92">
        <v>22.606232151796601</v>
      </c>
      <c r="AC1804" s="91"/>
      <c r="AD1804" s="92"/>
      <c r="AE1804" s="91"/>
      <c r="AF1804" s="93"/>
      <c r="AG1804" s="91">
        <v>4.0596729540993701E-3</v>
      </c>
      <c r="AH1804" s="92">
        <v>-0.500262656714767</v>
      </c>
      <c r="AI1804" s="91">
        <v>-6.7810156673658598E-2</v>
      </c>
      <c r="AJ1804" s="92">
        <v>7.7023600125394296</v>
      </c>
      <c r="AK1804" s="91">
        <v>1.41325000004144E-2</v>
      </c>
      <c r="AL1804" s="91">
        <v>1.30383294090279E-2</v>
      </c>
      <c r="AM1804" s="92">
        <v>21.6654796655348</v>
      </c>
      <c r="AN1804" s="3"/>
      <c r="AO1804" s="94">
        <v>5.1913147504819797E-2</v>
      </c>
      <c r="AP1804" s="94">
        <v>-9.8541378342779401E-2</v>
      </c>
      <c r="AQ1804" s="94">
        <v>6.9119756202781005E-2</v>
      </c>
      <c r="AR1804" s="94">
        <v>-0.131924203165981</v>
      </c>
      <c r="AS1804" s="95">
        <v>7</v>
      </c>
      <c r="AT1804" s="95">
        <v>5</v>
      </c>
      <c r="AU1804" s="95">
        <v>7</v>
      </c>
      <c r="AV1804" s="96">
        <v>5</v>
      </c>
      <c r="AW1804" s="3"/>
      <c r="AX1804" s="97">
        <v>0.248288093676092</v>
      </c>
      <c r="AY1804" s="98">
        <v>0.112340902046867</v>
      </c>
      <c r="AZ1804" s="98">
        <v>0.969379777155154</v>
      </c>
      <c r="BA1804" s="98">
        <v>0.14633966722567501</v>
      </c>
      <c r="BB1804" s="89">
        <v>2.5272400432113502E-2</v>
      </c>
      <c r="BC1804" s="99">
        <v>-29.307094504183599</v>
      </c>
      <c r="BD1804" s="86">
        <v>43843</v>
      </c>
      <c r="BE1804" s="86">
        <v>43913</v>
      </c>
      <c r="BF1804" s="95"/>
      <c r="BG1804" s="86"/>
      <c r="BH1804" s="3"/>
    </row>
    <row r="1805" spans="1:60" x14ac:dyDescent="0.25">
      <c r="A1805" s="3"/>
      <c r="B1805" s="81" t="s">
        <v>456</v>
      </c>
      <c r="C1805" s="81" t="s">
        <v>6719</v>
      </c>
      <c r="D1805" s="81" t="s">
        <v>955</v>
      </c>
      <c r="E1805" s="82" t="s">
        <v>1202</v>
      </c>
      <c r="F1805" s="82" t="s">
        <v>1106</v>
      </c>
      <c r="G1805" s="83" t="s">
        <v>1122</v>
      </c>
      <c r="H1805" s="84" t="s">
        <v>1134</v>
      </c>
      <c r="I1805" s="85" t="s">
        <v>3480</v>
      </c>
      <c r="J1805" s="85" t="s">
        <v>6720</v>
      </c>
      <c r="K1805" s="3"/>
      <c r="L1805" s="86">
        <v>44029</v>
      </c>
      <c r="M1805" s="87">
        <v>1081.8633999992201</v>
      </c>
      <c r="N1805" s="88">
        <v>1081.8633999992201</v>
      </c>
      <c r="O1805" s="88">
        <v>1218.17029999942</v>
      </c>
      <c r="P1805" s="89">
        <f t="shared" si="28"/>
        <v>0.88810521812897192</v>
      </c>
      <c r="Q1805" s="86">
        <v>43843</v>
      </c>
      <c r="R1805" s="90">
        <v>31731.475999999999</v>
      </c>
      <c r="S1805" s="90">
        <v>15617.4083664093</v>
      </c>
      <c r="T1805" s="3"/>
      <c r="U1805" s="91">
        <v>-5.1450243990984702E-3</v>
      </c>
      <c r="V1805" s="92">
        <v>0.658272170221608</v>
      </c>
      <c r="W1805" s="91">
        <v>1.3619538680359301E-2</v>
      </c>
      <c r="X1805" s="92">
        <v>1.37046348390868</v>
      </c>
      <c r="Y1805" s="91">
        <v>-0.109783773572417</v>
      </c>
      <c r="Z1805" s="92">
        <v>7.1717785515938903</v>
      </c>
      <c r="AA1805" s="91">
        <v>1.9112947044050099E-2</v>
      </c>
      <c r="AB1805" s="92">
        <v>22.8093230652157</v>
      </c>
      <c r="AC1805" s="91"/>
      <c r="AD1805" s="92"/>
      <c r="AE1805" s="91"/>
      <c r="AF1805" s="93"/>
      <c r="AG1805" s="91">
        <v>4.1531896367814599E-3</v>
      </c>
      <c r="AH1805" s="92">
        <v>-0.49091098844655801</v>
      </c>
      <c r="AI1805" s="91">
        <v>-6.6793985151016394E-2</v>
      </c>
      <c r="AJ1805" s="92">
        <v>7.8039771648036496</v>
      </c>
      <c r="AK1805" s="91">
        <v>8.1863399998837794E-2</v>
      </c>
      <c r="AL1805" s="91">
        <v>5.4150934063727597E-2</v>
      </c>
      <c r="AM1805" s="92">
        <v>34.499741453211797</v>
      </c>
      <c r="AN1805" s="3"/>
      <c r="AO1805" s="94">
        <v>5.1918872670285103E-2</v>
      </c>
      <c r="AP1805" s="94">
        <v>-9.8526601894263904E-2</v>
      </c>
      <c r="AQ1805" s="94">
        <v>6.9295177705498603E-2</v>
      </c>
      <c r="AR1805" s="94">
        <v>-0.13177679880944199</v>
      </c>
      <c r="AS1805" s="95">
        <v>7</v>
      </c>
      <c r="AT1805" s="95">
        <v>5</v>
      </c>
      <c r="AU1805" s="95">
        <v>7</v>
      </c>
      <c r="AV1805" s="96">
        <v>5</v>
      </c>
      <c r="AW1805" s="3"/>
      <c r="AX1805" s="97">
        <v>0.248286683214828</v>
      </c>
      <c r="AY1805" s="98">
        <v>0.120254877871957</v>
      </c>
      <c r="AZ1805" s="98">
        <v>0.97869102277763897</v>
      </c>
      <c r="BA1805" s="98">
        <v>0.156687020442178</v>
      </c>
      <c r="BB1805" s="89">
        <v>2.5272505589891799E-2</v>
      </c>
      <c r="BC1805" s="99">
        <v>-29.279986550303899</v>
      </c>
      <c r="BD1805" s="86">
        <v>43843</v>
      </c>
      <c r="BE1805" s="86">
        <v>43913</v>
      </c>
      <c r="BF1805" s="95"/>
      <c r="BG1805" s="86"/>
      <c r="BH1805" s="3"/>
    </row>
    <row r="1806" spans="1:60" x14ac:dyDescent="0.25">
      <c r="A1806" s="3"/>
      <c r="B1806" s="81" t="s">
        <v>457</v>
      </c>
      <c r="C1806" s="81" t="s">
        <v>6721</v>
      </c>
      <c r="D1806" s="81" t="s">
        <v>955</v>
      </c>
      <c r="E1806" s="82" t="s">
        <v>1203</v>
      </c>
      <c r="F1806" s="82" t="s">
        <v>1106</v>
      </c>
      <c r="G1806" s="83" t="s">
        <v>1122</v>
      </c>
      <c r="H1806" s="84" t="s">
        <v>1134</v>
      </c>
      <c r="I1806" s="85" t="s">
        <v>3480</v>
      </c>
      <c r="J1806" s="85" t="s">
        <v>6722</v>
      </c>
      <c r="K1806" s="3"/>
      <c r="L1806" s="86">
        <v>44029</v>
      </c>
      <c r="M1806" s="87">
        <v>1077.82619999908</v>
      </c>
      <c r="N1806" s="88">
        <v>1077.82619999908</v>
      </c>
      <c r="O1806" s="88">
        <v>1212.38800000027</v>
      </c>
      <c r="P1806" s="89">
        <f t="shared" si="28"/>
        <v>0.88901094369033673</v>
      </c>
      <c r="Q1806" s="86">
        <v>43843</v>
      </c>
      <c r="R1806" s="90">
        <v>153063.83799999999</v>
      </c>
      <c r="S1806" s="90">
        <v>76020.7265076904</v>
      </c>
      <c r="T1806" s="3"/>
      <c r="U1806" s="91">
        <v>-5.1395872096691199E-3</v>
      </c>
      <c r="V1806" s="92">
        <v>0.65881588916454303</v>
      </c>
      <c r="W1806" s="91">
        <v>1.3786331241135499E-2</v>
      </c>
      <c r="X1806" s="92">
        <v>1.3871427399863001</v>
      </c>
      <c r="Y1806" s="91">
        <v>-0.108895336523419</v>
      </c>
      <c r="Z1806" s="92">
        <v>7.2606222564936598</v>
      </c>
      <c r="AA1806" s="91">
        <v>2.1159119116418899E-2</v>
      </c>
      <c r="AB1806" s="92">
        <v>23.0139402724453</v>
      </c>
      <c r="AC1806" s="91"/>
      <c r="AD1806" s="92"/>
      <c r="AE1806" s="91"/>
      <c r="AF1806" s="93"/>
      <c r="AG1806" s="91">
        <v>4.2468415613257102E-3</v>
      </c>
      <c r="AH1806" s="92">
        <v>-0.48154579599213299</v>
      </c>
      <c r="AI1806" s="91">
        <v>-6.57757456920081E-2</v>
      </c>
      <c r="AJ1806" s="92">
        <v>7.9058011107044903</v>
      </c>
      <c r="AK1806" s="91">
        <v>7.7826199998526094E-2</v>
      </c>
      <c r="AL1806" s="91">
        <v>4.9230593831453E-2</v>
      </c>
      <c r="AM1806" s="92">
        <v>33.439496172184597</v>
      </c>
      <c r="AN1806" s="3"/>
      <c r="AO1806" s="94">
        <v>5.1924608918852803E-2</v>
      </c>
      <c r="AP1806" s="94">
        <v>-9.8511798823019497E-2</v>
      </c>
      <c r="AQ1806" s="94">
        <v>6.9470658656428E-2</v>
      </c>
      <c r="AR1806" s="94">
        <v>-0.13162933651532499</v>
      </c>
      <c r="AS1806" s="95">
        <v>7</v>
      </c>
      <c r="AT1806" s="95">
        <v>5</v>
      </c>
      <c r="AU1806" s="95">
        <v>7</v>
      </c>
      <c r="AV1806" s="96">
        <v>5</v>
      </c>
      <c r="AW1806" s="3"/>
      <c r="AX1806" s="97">
        <v>0.24828373680939</v>
      </c>
      <c r="AY1806" s="98">
        <v>0.128191547650886</v>
      </c>
      <c r="AZ1806" s="98">
        <v>0.98803244032023896</v>
      </c>
      <c r="BA1806" s="98">
        <v>0.16706925215316901</v>
      </c>
      <c r="BB1806" s="89">
        <v>2.5272453020625099E-2</v>
      </c>
      <c r="BC1806" s="99">
        <v>-29.252838200307501</v>
      </c>
      <c r="BD1806" s="86">
        <v>43843</v>
      </c>
      <c r="BE1806" s="86">
        <v>43913</v>
      </c>
      <c r="BF1806" s="95"/>
      <c r="BG1806" s="86"/>
      <c r="BH1806" s="3"/>
    </row>
    <row r="1807" spans="1:60" x14ac:dyDescent="0.25">
      <c r="A1807" s="3"/>
      <c r="B1807" s="81" t="s">
        <v>458</v>
      </c>
      <c r="C1807" s="81" t="s">
        <v>6723</v>
      </c>
      <c r="D1807" s="81" t="s">
        <v>956</v>
      </c>
      <c r="E1807" s="82" t="s">
        <v>1161</v>
      </c>
      <c r="F1807" s="82" t="s">
        <v>1106</v>
      </c>
      <c r="G1807" s="83" t="s">
        <v>1122</v>
      </c>
      <c r="H1807" s="84" t="s">
        <v>1134</v>
      </c>
      <c r="I1807" s="85" t="s">
        <v>3480</v>
      </c>
      <c r="J1807" s="85" t="s">
        <v>6724</v>
      </c>
      <c r="K1807" s="3"/>
      <c r="L1807" s="86">
        <v>44029</v>
      </c>
      <c r="M1807" s="87">
        <v>1113.61510000005</v>
      </c>
      <c r="N1807" s="88">
        <v>1113.61510000005</v>
      </c>
      <c r="O1807" s="88">
        <v>1224.45260000043</v>
      </c>
      <c r="P1807" s="89">
        <f t="shared" si="28"/>
        <v>0.90947995863593156</v>
      </c>
      <c r="Q1807" s="86">
        <v>43882</v>
      </c>
      <c r="R1807" s="90">
        <v>22218.473000000002</v>
      </c>
      <c r="S1807" s="90">
        <v>20916.0560152588</v>
      </c>
      <c r="T1807" s="3"/>
      <c r="U1807" s="91">
        <v>-5.1541713191909401E-3</v>
      </c>
      <c r="V1807" s="92">
        <v>0.65735747821236101</v>
      </c>
      <c r="W1807" s="91">
        <v>1.43729118026386E-2</v>
      </c>
      <c r="X1807" s="92">
        <v>1.4458007961366099</v>
      </c>
      <c r="Y1807" s="91">
        <v>-8.2611388381337705E-2</v>
      </c>
      <c r="Z1807" s="92">
        <v>9.8890170707018097</v>
      </c>
      <c r="AA1807" s="91">
        <v>6.7046113186734105E-2</v>
      </c>
      <c r="AB1807" s="92">
        <v>27.602639679476901</v>
      </c>
      <c r="AC1807" s="91"/>
      <c r="AD1807" s="92"/>
      <c r="AE1807" s="91"/>
      <c r="AF1807" s="93"/>
      <c r="AG1807" s="91">
        <v>6.4735726537037399E-3</v>
      </c>
      <c r="AH1807" s="92">
        <v>-0.25887268675433001</v>
      </c>
      <c r="AI1807" s="91">
        <v>-3.68345255537861E-2</v>
      </c>
      <c r="AJ1807" s="92">
        <v>10.799923124534001</v>
      </c>
      <c r="AK1807" s="91">
        <v>0.113615099999151</v>
      </c>
      <c r="AL1807" s="91">
        <v>7.1439250812545693E-2</v>
      </c>
      <c r="AM1807" s="92">
        <v>37.018386172247098</v>
      </c>
      <c r="AN1807" s="3"/>
      <c r="AO1807" s="94">
        <v>5.2914903104465297E-2</v>
      </c>
      <c r="AP1807" s="94">
        <v>-9.9390363830898401E-2</v>
      </c>
      <c r="AQ1807" s="94">
        <v>7.5643998252417105E-2</v>
      </c>
      <c r="AR1807" s="94">
        <v>-0.122743120100495</v>
      </c>
      <c r="AS1807" s="95">
        <v>8</v>
      </c>
      <c r="AT1807" s="95">
        <v>4</v>
      </c>
      <c r="AU1807" s="95">
        <v>7</v>
      </c>
      <c r="AV1807" s="96">
        <v>5</v>
      </c>
      <c r="AW1807" s="3"/>
      <c r="AX1807" s="97">
        <v>0.24926762578747</v>
      </c>
      <c r="AY1807" s="98">
        <v>0.31997340122734402</v>
      </c>
      <c r="AZ1807" s="98">
        <v>1.2210413431548699</v>
      </c>
      <c r="BA1807" s="98">
        <v>0.42237999209191901</v>
      </c>
      <c r="BB1807" s="89">
        <v>2.5388980804746102E-2</v>
      </c>
      <c r="BC1807" s="99">
        <v>-28.218838360917299</v>
      </c>
      <c r="BD1807" s="86">
        <v>43882</v>
      </c>
      <c r="BE1807" s="86">
        <v>43913</v>
      </c>
      <c r="BF1807" s="95"/>
      <c r="BG1807" s="86"/>
      <c r="BH1807" s="3"/>
    </row>
    <row r="1808" spans="1:60" x14ac:dyDescent="0.25">
      <c r="A1808" s="3"/>
      <c r="B1808" s="81" t="s">
        <v>459</v>
      </c>
      <c r="C1808" s="81" t="s">
        <v>6725</v>
      </c>
      <c r="D1808" s="81" t="s">
        <v>956</v>
      </c>
      <c r="E1808" s="82" t="s">
        <v>1162</v>
      </c>
      <c r="F1808" s="82" t="s">
        <v>1106</v>
      </c>
      <c r="G1808" s="83" t="s">
        <v>1122</v>
      </c>
      <c r="H1808" s="84" t="s">
        <v>1134</v>
      </c>
      <c r="I1808" s="85" t="s">
        <v>3480</v>
      </c>
      <c r="J1808" s="85" t="s">
        <v>6726</v>
      </c>
      <c r="K1808" s="3"/>
      <c r="L1808" s="86">
        <v>44029</v>
      </c>
      <c r="M1808" s="87">
        <v>1135.29690000042</v>
      </c>
      <c r="N1808" s="88">
        <v>1135.29690000042</v>
      </c>
      <c r="O1808" s="88">
        <v>1243.1846999991701</v>
      </c>
      <c r="P1808" s="89">
        <f t="shared" si="28"/>
        <v>0.91321659605461514</v>
      </c>
      <c r="Q1808" s="86">
        <v>43882</v>
      </c>
      <c r="R1808" s="90">
        <v>197268.052</v>
      </c>
      <c r="S1808" s="90">
        <v>119341.160549561</v>
      </c>
      <c r="T1808" s="3"/>
      <c r="U1808" s="91">
        <v>-5.1264214971524797E-3</v>
      </c>
      <c r="V1808" s="92">
        <v>0.66013246041620699</v>
      </c>
      <c r="W1808" s="91">
        <v>1.5222022859234101E-2</v>
      </c>
      <c r="X1808" s="92">
        <v>1.5307119017961699</v>
      </c>
      <c r="Y1808" s="91">
        <v>-7.7942535187539796E-2</v>
      </c>
      <c r="Z1808" s="92">
        <v>10.3559023900889</v>
      </c>
      <c r="AA1808" s="91">
        <v>7.8023147223575506E-2</v>
      </c>
      <c r="AB1808" s="92">
        <v>28.700343083153701</v>
      </c>
      <c r="AC1808" s="91"/>
      <c r="AD1808" s="92"/>
      <c r="AE1808" s="91"/>
      <c r="AF1808" s="93"/>
      <c r="AG1808" s="91">
        <v>6.9508446467807499E-3</v>
      </c>
      <c r="AH1808" s="92">
        <v>-0.211145487446629</v>
      </c>
      <c r="AI1808" s="91">
        <v>-3.1473651881242397E-2</v>
      </c>
      <c r="AJ1808" s="92">
        <v>11.336010491781099</v>
      </c>
      <c r="AK1808" s="91">
        <v>0.135296899999958</v>
      </c>
      <c r="AL1808" s="91">
        <v>8.8521690020570504E-2</v>
      </c>
      <c r="AM1808" s="92">
        <v>39.907048560096896</v>
      </c>
      <c r="AN1808" s="3"/>
      <c r="AO1808" s="94">
        <v>5.2944276554626399E-2</v>
      </c>
      <c r="AP1808" s="94">
        <v>-9.9314976431778598E-2</v>
      </c>
      <c r="AQ1808" s="94">
        <v>7.6544268955331105E-2</v>
      </c>
      <c r="AR1808" s="94">
        <v>-0.121983816664433</v>
      </c>
      <c r="AS1808" s="95">
        <v>8</v>
      </c>
      <c r="AT1808" s="95">
        <v>4</v>
      </c>
      <c r="AU1808" s="95">
        <v>7</v>
      </c>
      <c r="AV1808" s="96">
        <v>5</v>
      </c>
      <c r="AW1808" s="3"/>
      <c r="AX1808" s="97">
        <v>0.24925526620674601</v>
      </c>
      <c r="AY1808" s="98">
        <v>0.362612840297516</v>
      </c>
      <c r="AZ1808" s="98">
        <v>1.27170550407391</v>
      </c>
      <c r="BA1808" s="98">
        <v>0.47927935880125</v>
      </c>
      <c r="BB1808" s="89">
        <v>2.5388992463376801E-2</v>
      </c>
      <c r="BC1808" s="99">
        <v>-28.1567171796341</v>
      </c>
      <c r="BD1808" s="86">
        <v>43882</v>
      </c>
      <c r="BE1808" s="86">
        <v>43913</v>
      </c>
      <c r="BF1808" s="95"/>
      <c r="BG1808" s="86"/>
      <c r="BH1808" s="3"/>
    </row>
    <row r="1809" spans="1:60" x14ac:dyDescent="0.25">
      <c r="A1809" s="3"/>
      <c r="B1809" s="81" t="s">
        <v>2603</v>
      </c>
      <c r="C1809" s="81" t="s">
        <v>6727</v>
      </c>
      <c r="D1809" s="81" t="s">
        <v>956</v>
      </c>
      <c r="E1809" s="82" t="s">
        <v>1186</v>
      </c>
      <c r="F1809" s="82" t="s">
        <v>1106</v>
      </c>
      <c r="G1809" s="83" t="s">
        <v>1122</v>
      </c>
      <c r="H1809" s="84" t="s">
        <v>1134</v>
      </c>
      <c r="I1809" s="85" t="s">
        <v>3480</v>
      </c>
      <c r="J1809" s="85" t="s">
        <v>6728</v>
      </c>
      <c r="K1809" s="3"/>
      <c r="L1809" s="86">
        <v>44029</v>
      </c>
      <c r="M1809" s="87">
        <v>1086.07069999911</v>
      </c>
      <c r="N1809" s="88">
        <v>1086.07069999911</v>
      </c>
      <c r="O1809" s="88">
        <v>1188.2686999999</v>
      </c>
      <c r="P1809" s="89">
        <f t="shared" si="28"/>
        <v>0.91399420013268162</v>
      </c>
      <c r="Q1809" s="86">
        <v>43882</v>
      </c>
      <c r="R1809" s="90">
        <v>326231.72100000002</v>
      </c>
      <c r="S1809" s="90">
        <v>186023.763541992</v>
      </c>
      <c r="T1809" s="3"/>
      <c r="U1809" s="91">
        <v>-5.1210032133894899E-3</v>
      </c>
      <c r="V1809" s="92">
        <v>0.660674288792507</v>
      </c>
      <c r="W1809" s="91">
        <v>1.54352946628933E-2</v>
      </c>
      <c r="X1809" s="92">
        <v>1.55203908216208</v>
      </c>
      <c r="Y1809" s="91">
        <v>-7.6980273224762599E-2</v>
      </c>
      <c r="Z1809" s="92">
        <v>10.452128586359301</v>
      </c>
      <c r="AA1809" s="91">
        <v>8.0235806292039302E-2</v>
      </c>
      <c r="AB1809" s="92">
        <v>28.921608990000099</v>
      </c>
      <c r="AC1809" s="91"/>
      <c r="AD1809" s="92"/>
      <c r="AE1809" s="91"/>
      <c r="AF1809" s="93"/>
      <c r="AG1809" s="91">
        <v>7.04468131334579E-3</v>
      </c>
      <c r="AH1809" s="92">
        <v>-0.201761820790125</v>
      </c>
      <c r="AI1809" s="91">
        <v>-3.0372713501492399E-2</v>
      </c>
      <c r="AJ1809" s="92">
        <v>11.446104329763299</v>
      </c>
      <c r="AK1809" s="91">
        <v>8.6070699999254402E-2</v>
      </c>
      <c r="AL1809" s="91">
        <v>7.5737001929155695E-2</v>
      </c>
      <c r="AM1809" s="92">
        <v>29.635502721270299</v>
      </c>
      <c r="AN1809" s="3"/>
      <c r="AO1809" s="94">
        <v>5.2950079541915301E-2</v>
      </c>
      <c r="AP1809" s="94">
        <v>-9.9300213118986E-2</v>
      </c>
      <c r="AQ1809" s="94">
        <v>7.6721130357327597E-2</v>
      </c>
      <c r="AR1809" s="94">
        <v>-0.121834829980799</v>
      </c>
      <c r="AS1809" s="95">
        <v>8</v>
      </c>
      <c r="AT1809" s="95">
        <v>4</v>
      </c>
      <c r="AU1809" s="95">
        <v>7</v>
      </c>
      <c r="AV1809" s="96">
        <v>5</v>
      </c>
      <c r="AW1809" s="3"/>
      <c r="AX1809" s="97">
        <v>0.24924992972606599</v>
      </c>
      <c r="AY1809" s="98">
        <v>0.37118376582020601</v>
      </c>
      <c r="AZ1809" s="98">
        <v>1.2819005792625799</v>
      </c>
      <c r="BA1809" s="98">
        <v>0.49073232869841399</v>
      </c>
      <c r="BB1809" s="89">
        <v>2.53886890822832E-2</v>
      </c>
      <c r="BC1809" s="99">
        <v>-28.144509739271601</v>
      </c>
      <c r="BD1809" s="86">
        <v>43882</v>
      </c>
      <c r="BE1809" s="86">
        <v>43913</v>
      </c>
      <c r="BF1809" s="95"/>
      <c r="BG1809" s="86"/>
      <c r="BH1809" s="3"/>
    </row>
    <row r="1810" spans="1:60" x14ac:dyDescent="0.25">
      <c r="A1810" s="3"/>
      <c r="B1810" s="81" t="s">
        <v>460</v>
      </c>
      <c r="C1810" s="81" t="s">
        <v>6729</v>
      </c>
      <c r="D1810" s="81" t="s">
        <v>956</v>
      </c>
      <c r="E1810" s="82" t="s">
        <v>1197</v>
      </c>
      <c r="F1810" s="82" t="s">
        <v>1106</v>
      </c>
      <c r="G1810" s="83" t="s">
        <v>1122</v>
      </c>
      <c r="H1810" s="84" t="s">
        <v>1134</v>
      </c>
      <c r="I1810" s="85" t="s">
        <v>3480</v>
      </c>
      <c r="J1810" s="85" t="s">
        <v>6730</v>
      </c>
      <c r="K1810" s="3"/>
      <c r="L1810" s="86">
        <v>44029</v>
      </c>
      <c r="M1810" s="87">
        <v>1120.02339999937</v>
      </c>
      <c r="N1810" s="88">
        <v>1120.02339999937</v>
      </c>
      <c r="O1810" s="88">
        <v>1231.0032999999801</v>
      </c>
      <c r="P1810" s="89">
        <f t="shared" si="28"/>
        <v>0.90984597685431723</v>
      </c>
      <c r="Q1810" s="86">
        <v>43882</v>
      </c>
      <c r="R1810" s="90">
        <v>208507.255</v>
      </c>
      <c r="S1810" s="90">
        <v>296850.45541992201</v>
      </c>
      <c r="T1810" s="3"/>
      <c r="U1810" s="91">
        <v>-5.15143144275498E-3</v>
      </c>
      <c r="V1810" s="92">
        <v>0.657631465855957</v>
      </c>
      <c r="W1810" s="91">
        <v>1.44563347712392E-2</v>
      </c>
      <c r="X1810" s="92">
        <v>1.4541430929966701</v>
      </c>
      <c r="Y1810" s="91">
        <v>-8.2154021500173299E-2</v>
      </c>
      <c r="Z1810" s="92">
        <v>9.9347537588182604</v>
      </c>
      <c r="AA1810" s="91">
        <v>6.8143967919240794E-2</v>
      </c>
      <c r="AB1810" s="92">
        <v>27.712425152712999</v>
      </c>
      <c r="AC1810" s="91"/>
      <c r="AD1810" s="92"/>
      <c r="AE1810" s="91"/>
      <c r="AF1810" s="93"/>
      <c r="AG1810" s="91">
        <v>6.5204085276491198E-3</v>
      </c>
      <c r="AH1810" s="92">
        <v>-0.254189099359792</v>
      </c>
      <c r="AI1810" s="91">
        <v>-3.6309465885096898E-2</v>
      </c>
      <c r="AJ1810" s="92">
        <v>10.852429091392001</v>
      </c>
      <c r="AK1810" s="91">
        <v>0.12002339999889999</v>
      </c>
      <c r="AL1810" s="91">
        <v>7.5588104369671796E-2</v>
      </c>
      <c r="AM1810" s="92">
        <v>38.278619878226898</v>
      </c>
      <c r="AN1810" s="3"/>
      <c r="AO1810" s="94">
        <v>5.2917856168278397E-2</v>
      </c>
      <c r="AP1810" s="94">
        <v>-9.9382941743970193E-2</v>
      </c>
      <c r="AQ1810" s="94">
        <v>7.5732198456535102E-2</v>
      </c>
      <c r="AR1810" s="94">
        <v>-0.122668464417948</v>
      </c>
      <c r="AS1810" s="95">
        <v>8</v>
      </c>
      <c r="AT1810" s="95">
        <v>4</v>
      </c>
      <c r="AU1810" s="95">
        <v>7</v>
      </c>
      <c r="AV1810" s="96">
        <v>5</v>
      </c>
      <c r="AW1810" s="3"/>
      <c r="AX1810" s="97">
        <v>0.24926517149986499</v>
      </c>
      <c r="AY1810" s="98">
        <v>0.32431460789121003</v>
      </c>
      <c r="AZ1810" s="98">
        <v>1.22616680967258</v>
      </c>
      <c r="BA1810" s="98">
        <v>0.42817027696719401</v>
      </c>
      <c r="BB1810" s="89">
        <v>2.5388865915010699E-2</v>
      </c>
      <c r="BC1810" s="99">
        <v>-28.212735091801701</v>
      </c>
      <c r="BD1810" s="86">
        <v>43882</v>
      </c>
      <c r="BE1810" s="86">
        <v>43913</v>
      </c>
      <c r="BF1810" s="95"/>
      <c r="BG1810" s="86"/>
      <c r="BH1810" s="3"/>
    </row>
    <row r="1811" spans="1:60" x14ac:dyDescent="0.25">
      <c r="A1811" s="3"/>
      <c r="B1811" s="81" t="s">
        <v>461</v>
      </c>
      <c r="C1811" s="81" t="s">
        <v>6731</v>
      </c>
      <c r="D1811" s="81" t="s">
        <v>956</v>
      </c>
      <c r="E1811" s="82" t="s">
        <v>1198</v>
      </c>
      <c r="F1811" s="82" t="s">
        <v>1106</v>
      </c>
      <c r="G1811" s="83" t="s">
        <v>1122</v>
      </c>
      <c r="H1811" s="84" t="s">
        <v>1134</v>
      </c>
      <c r="I1811" s="85" t="s">
        <v>3480</v>
      </c>
      <c r="J1811" s="85" t="s">
        <v>6732</v>
      </c>
      <c r="K1811" s="3"/>
      <c r="L1811" s="86">
        <v>44029</v>
      </c>
      <c r="M1811" s="87">
        <v>1142.0983000006499</v>
      </c>
      <c r="N1811" s="88">
        <v>1142.0983000006499</v>
      </c>
      <c r="O1811" s="88">
        <v>1249.26280000061</v>
      </c>
      <c r="P1811" s="89">
        <f t="shared" si="28"/>
        <v>0.91421780909516581</v>
      </c>
      <c r="Q1811" s="86">
        <v>43882</v>
      </c>
      <c r="R1811" s="90">
        <v>63412.747000000003</v>
      </c>
      <c r="S1811" s="90">
        <v>30807.463572509801</v>
      </c>
      <c r="T1811" s="3"/>
      <c r="U1811" s="91">
        <v>-5.1190148069508697E-3</v>
      </c>
      <c r="V1811" s="92">
        <v>0.660873129436368</v>
      </c>
      <c r="W1811" s="91">
        <v>1.54490565855667E-2</v>
      </c>
      <c r="X1811" s="92">
        <v>1.5534152744294301</v>
      </c>
      <c r="Y1811" s="91">
        <v>-7.6690801874065101E-2</v>
      </c>
      <c r="Z1811" s="92">
        <v>10.4810757214291</v>
      </c>
      <c r="AA1811" s="91">
        <v>8.0967122970905595E-2</v>
      </c>
      <c r="AB1811" s="92">
        <v>28.994740657886702</v>
      </c>
      <c r="AC1811" s="91"/>
      <c r="AD1811" s="92"/>
      <c r="AE1811" s="91"/>
      <c r="AF1811" s="93"/>
      <c r="AG1811" s="91">
        <v>7.0785710286145297E-3</v>
      </c>
      <c r="AH1811" s="92">
        <v>-0.19837284926325099</v>
      </c>
      <c r="AI1811" s="91">
        <v>-3.00360596793325E-2</v>
      </c>
      <c r="AJ1811" s="92">
        <v>11.4797697119793</v>
      </c>
      <c r="AK1811" s="91">
        <v>0.14209830000079801</v>
      </c>
      <c r="AL1811" s="91">
        <v>9.3655202204972698E-2</v>
      </c>
      <c r="AM1811" s="92">
        <v>39.870717832876799</v>
      </c>
      <c r="AN1811" s="3"/>
      <c r="AO1811" s="94">
        <v>5.2952093026760801E-2</v>
      </c>
      <c r="AP1811" s="94">
        <v>-9.9294723323546399E-2</v>
      </c>
      <c r="AQ1811" s="94">
        <v>7.6785005880083204E-2</v>
      </c>
      <c r="AR1811" s="94">
        <v>-0.12178073914401499</v>
      </c>
      <c r="AS1811" s="95">
        <v>8</v>
      </c>
      <c r="AT1811" s="95">
        <v>4</v>
      </c>
      <c r="AU1811" s="95">
        <v>7</v>
      </c>
      <c r="AV1811" s="96">
        <v>5</v>
      </c>
      <c r="AW1811" s="3"/>
      <c r="AX1811" s="97">
        <v>0.24925109115923999</v>
      </c>
      <c r="AY1811" s="98">
        <v>0.37399946541108903</v>
      </c>
      <c r="AZ1811" s="98">
        <v>1.28524031094821</v>
      </c>
      <c r="BA1811" s="98">
        <v>0.49449628403499402</v>
      </c>
      <c r="BB1811" s="89">
        <v>2.5388900601246898E-2</v>
      </c>
      <c r="BC1811" s="99">
        <v>-28.140099905402199</v>
      </c>
      <c r="BD1811" s="86">
        <v>43882</v>
      </c>
      <c r="BE1811" s="86">
        <v>43913</v>
      </c>
      <c r="BF1811" s="95"/>
      <c r="BG1811" s="86"/>
      <c r="BH1811" s="3"/>
    </row>
    <row r="1812" spans="1:60" x14ac:dyDescent="0.25">
      <c r="A1812" s="3"/>
      <c r="B1812" s="81" t="s">
        <v>2604</v>
      </c>
      <c r="C1812" s="81" t="s">
        <v>6733</v>
      </c>
      <c r="D1812" s="81" t="s">
        <v>956</v>
      </c>
      <c r="E1812" s="82" t="s">
        <v>1199</v>
      </c>
      <c r="F1812" s="82" t="s">
        <v>1106</v>
      </c>
      <c r="G1812" s="83" t="s">
        <v>1122</v>
      </c>
      <c r="H1812" s="84" t="s">
        <v>1134</v>
      </c>
      <c r="I1812" s="85" t="s">
        <v>3480</v>
      </c>
      <c r="J1812" s="85" t="s">
        <v>6734</v>
      </c>
      <c r="K1812" s="3"/>
      <c r="L1812" s="86">
        <v>44029</v>
      </c>
      <c r="M1812" s="87">
        <v>1011.88709999993</v>
      </c>
      <c r="N1812" s="88">
        <v>1011.88709999993</v>
      </c>
      <c r="O1812" s="88"/>
      <c r="P1812" s="89" t="str">
        <f t="shared" si="28"/>
        <v/>
      </c>
      <c r="Q1812" s="86"/>
      <c r="R1812" s="90">
        <v>38986.269</v>
      </c>
      <c r="S1812" s="90"/>
      <c r="T1812" s="3"/>
      <c r="U1812" s="91">
        <v>-5.1128354471074999E-3</v>
      </c>
      <c r="V1812" s="92">
        <v>0.66149106542070502</v>
      </c>
      <c r="W1812" s="91">
        <v>1.56392777480505E-2</v>
      </c>
      <c r="X1812" s="92">
        <v>1.57243739067781</v>
      </c>
      <c r="Y1812" s="91">
        <v>-7.5640754284904702E-2</v>
      </c>
      <c r="Z1812" s="92">
        <v>10.5860804803524</v>
      </c>
      <c r="AA1812" s="91"/>
      <c r="AB1812" s="92"/>
      <c r="AC1812" s="91"/>
      <c r="AD1812" s="92"/>
      <c r="AE1812" s="91"/>
      <c r="AF1812" s="93"/>
      <c r="AG1812" s="91">
        <v>7.1853573153930501E-3</v>
      </c>
      <c r="AH1812" s="92">
        <v>-0.187694220585399</v>
      </c>
      <c r="AI1812" s="91">
        <v>-2.8829607186708E-2</v>
      </c>
      <c r="AJ1812" s="92">
        <v>11.6004149612418</v>
      </c>
      <c r="AK1812" s="91">
        <v>1.18870999995124E-2</v>
      </c>
      <c r="AL1812" s="91">
        <v>1.55491038094624E-2</v>
      </c>
      <c r="AM1812" s="92">
        <v>21.170203239220399</v>
      </c>
      <c r="AN1812" s="3"/>
      <c r="AO1812" s="94">
        <v>5.2958661590309902E-2</v>
      </c>
      <c r="AP1812" s="94">
        <v>-9.92780143096752E-2</v>
      </c>
      <c r="AQ1812" s="94">
        <v>7.6986700600173194E-2</v>
      </c>
      <c r="AR1812" s="94">
        <v>-0.121610952947813</v>
      </c>
      <c r="AS1812" s="95"/>
      <c r="AT1812" s="95"/>
      <c r="AU1812" s="95"/>
      <c r="AV1812" s="96"/>
      <c r="AW1812" s="3"/>
      <c r="AX1812" s="97"/>
      <c r="AY1812" s="98"/>
      <c r="AZ1812" s="98"/>
      <c r="BA1812" s="98"/>
      <c r="BB1812" s="89"/>
      <c r="BC1812" s="99">
        <v>-28.1262055553088</v>
      </c>
      <c r="BD1812" s="86">
        <v>43882</v>
      </c>
      <c r="BE1812" s="86">
        <v>43913</v>
      </c>
      <c r="BF1812" s="95"/>
      <c r="BG1812" s="86"/>
      <c r="BH1812" s="3"/>
    </row>
    <row r="1813" spans="1:60" x14ac:dyDescent="0.25">
      <c r="A1813" s="3"/>
      <c r="B1813" s="81" t="s">
        <v>2605</v>
      </c>
      <c r="C1813" s="81" t="s">
        <v>6735</v>
      </c>
      <c r="D1813" s="81" t="s">
        <v>956</v>
      </c>
      <c r="E1813" s="82" t="s">
        <v>1179</v>
      </c>
      <c r="F1813" s="82" t="s">
        <v>1106</v>
      </c>
      <c r="G1813" s="83" t="s">
        <v>1122</v>
      </c>
      <c r="H1813" s="84" t="s">
        <v>1134</v>
      </c>
      <c r="I1813" s="85" t="s">
        <v>3480</v>
      </c>
      <c r="J1813" s="85" t="s">
        <v>6736</v>
      </c>
      <c r="K1813" s="3"/>
      <c r="L1813" s="86">
        <v>44029</v>
      </c>
      <c r="M1813" s="87">
        <v>1072</v>
      </c>
      <c r="N1813" s="88">
        <v>1072</v>
      </c>
      <c r="O1813" s="88">
        <v>1175.1999999992499</v>
      </c>
      <c r="P1813" s="89">
        <f t="shared" si="28"/>
        <v>0.91218515997335281</v>
      </c>
      <c r="Q1813" s="86">
        <v>43882</v>
      </c>
      <c r="R1813" s="90">
        <v>5.36</v>
      </c>
      <c r="S1813" s="90">
        <v>5.2893893129751097</v>
      </c>
      <c r="T1813" s="3"/>
      <c r="U1813" s="91">
        <v>-5.0120660853281204E-3</v>
      </c>
      <c r="V1813" s="92">
        <v>0.67156800159864405</v>
      </c>
      <c r="W1813" s="91">
        <v>1.49592880152341E-2</v>
      </c>
      <c r="X1813" s="92">
        <v>1.50443841739616</v>
      </c>
      <c r="Y1813" s="91">
        <v>-7.9354173823958304E-2</v>
      </c>
      <c r="Z1813" s="92">
        <v>10.214738526439801</v>
      </c>
      <c r="AA1813" s="91">
        <v>7.4794465610466404E-2</v>
      </c>
      <c r="AB1813" s="92">
        <v>28.377474921842801</v>
      </c>
      <c r="AC1813" s="91"/>
      <c r="AD1813" s="92"/>
      <c r="AE1813" s="91"/>
      <c r="AF1813" s="93"/>
      <c r="AG1813" s="91">
        <v>6.9509674995060803E-3</v>
      </c>
      <c r="AH1813" s="92">
        <v>-0.21113320217409601</v>
      </c>
      <c r="AI1813" s="91">
        <v>-3.3012955731464899E-2</v>
      </c>
      <c r="AJ1813" s="92">
        <v>11.182080106766101</v>
      </c>
      <c r="AK1813" s="91">
        <v>7.2000000000116401E-2</v>
      </c>
      <c r="AL1813" s="91">
        <v>6.8617532164353207E-2</v>
      </c>
      <c r="AM1813" s="92">
        <v>28.510280712536801</v>
      </c>
      <c r="AN1813" s="3"/>
      <c r="AO1813" s="94">
        <v>5.2829424306764801E-2</v>
      </c>
      <c r="AP1813" s="94">
        <v>-9.9435256151045898E-2</v>
      </c>
      <c r="AQ1813" s="94">
        <v>7.6182503140444197E-2</v>
      </c>
      <c r="AR1813" s="94">
        <v>-0.122168900546094</v>
      </c>
      <c r="AS1813" s="95">
        <v>8</v>
      </c>
      <c r="AT1813" s="95">
        <v>4</v>
      </c>
      <c r="AU1813" s="95">
        <v>7</v>
      </c>
      <c r="AV1813" s="96">
        <v>5</v>
      </c>
      <c r="AW1813" s="3"/>
      <c r="AX1813" s="97">
        <v>0.249230506353779</v>
      </c>
      <c r="AY1813" s="98">
        <v>0.34898619751402299</v>
      </c>
      <c r="AZ1813" s="98">
        <v>1.25601639117303</v>
      </c>
      <c r="BA1813" s="98">
        <v>0.46106753570120401</v>
      </c>
      <c r="BB1813" s="89">
        <v>2.5385520637137199E-2</v>
      </c>
      <c r="BC1813" s="99">
        <v>-28.165418652090001</v>
      </c>
      <c r="BD1813" s="86">
        <v>43882</v>
      </c>
      <c r="BE1813" s="86">
        <v>43913</v>
      </c>
      <c r="BF1813" s="95"/>
      <c r="BG1813" s="86"/>
      <c r="BH1813" s="3"/>
    </row>
    <row r="1814" spans="1:60" x14ac:dyDescent="0.25">
      <c r="A1814" s="3"/>
      <c r="B1814" s="81" t="s">
        <v>2606</v>
      </c>
      <c r="C1814" s="81" t="s">
        <v>6737</v>
      </c>
      <c r="D1814" s="81" t="s">
        <v>956</v>
      </c>
      <c r="E1814" s="82" t="s">
        <v>1201</v>
      </c>
      <c r="F1814" s="82" t="s">
        <v>1106</v>
      </c>
      <c r="G1814" s="83" t="s">
        <v>1122</v>
      </c>
      <c r="H1814" s="84" t="s">
        <v>1134</v>
      </c>
      <c r="I1814" s="85" t="s">
        <v>3480</v>
      </c>
      <c r="J1814" s="85" t="s">
        <v>6738</v>
      </c>
      <c r="K1814" s="3"/>
      <c r="L1814" s="86">
        <v>44029</v>
      </c>
      <c r="M1814" s="87">
        <v>1028.9986000005199</v>
      </c>
      <c r="N1814" s="88">
        <v>1028.9986000005199</v>
      </c>
      <c r="O1814" s="88"/>
      <c r="P1814" s="89" t="str">
        <f t="shared" si="28"/>
        <v/>
      </c>
      <c r="Q1814" s="86"/>
      <c r="R1814" s="90">
        <v>4577.8779999999997</v>
      </c>
      <c r="S1814" s="90"/>
      <c r="T1814" s="3"/>
      <c r="U1814" s="91">
        <v>-5.11549232578545E-3</v>
      </c>
      <c r="V1814" s="92">
        <v>0.66122537755291</v>
      </c>
      <c r="W1814" s="91">
        <v>1.55561904848582E-2</v>
      </c>
      <c r="X1814" s="92">
        <v>1.5641286643585799</v>
      </c>
      <c r="Y1814" s="91">
        <v>-7.6101588739256806E-2</v>
      </c>
      <c r="Z1814" s="92">
        <v>10.5399970349099</v>
      </c>
      <c r="AA1814" s="91"/>
      <c r="AB1814" s="92"/>
      <c r="AC1814" s="91"/>
      <c r="AD1814" s="92"/>
      <c r="AE1814" s="91"/>
      <c r="AF1814" s="93"/>
      <c r="AG1814" s="91">
        <v>7.1386554827768097E-3</v>
      </c>
      <c r="AH1814" s="92">
        <v>-0.192364403847023</v>
      </c>
      <c r="AI1814" s="91">
        <v>-2.9358960052377401E-2</v>
      </c>
      <c r="AJ1814" s="92">
        <v>11.5474796746712</v>
      </c>
      <c r="AK1814" s="91">
        <v>2.89986000007048E-2</v>
      </c>
      <c r="AL1814" s="91">
        <v>3.6489253654508502E-2</v>
      </c>
      <c r="AM1814" s="92">
        <v>23.882059367140801</v>
      </c>
      <c r="AN1814" s="3"/>
      <c r="AO1814" s="94">
        <v>5.2955841416405698E-2</v>
      </c>
      <c r="AP1814" s="94">
        <v>-9.9285273005079902E-2</v>
      </c>
      <c r="AQ1814" s="94">
        <v>7.6898345458175796E-2</v>
      </c>
      <c r="AR1814" s="94">
        <v>-0.121685634410824</v>
      </c>
      <c r="AS1814" s="95"/>
      <c r="AT1814" s="95"/>
      <c r="AU1814" s="95"/>
      <c r="AV1814" s="96"/>
      <c r="AW1814" s="3"/>
      <c r="AX1814" s="97"/>
      <c r="AY1814" s="98"/>
      <c r="AZ1814" s="98"/>
      <c r="BA1814" s="98"/>
      <c r="BB1814" s="89"/>
      <c r="BC1814" s="99">
        <v>-28.132329076528499</v>
      </c>
      <c r="BD1814" s="86">
        <v>43882</v>
      </c>
      <c r="BE1814" s="86">
        <v>43913</v>
      </c>
      <c r="BF1814" s="95"/>
      <c r="BG1814" s="86"/>
      <c r="BH1814" s="3"/>
    </row>
    <row r="1815" spans="1:60" x14ac:dyDescent="0.25">
      <c r="A1815" s="3"/>
      <c r="B1815" s="81" t="s">
        <v>462</v>
      </c>
      <c r="C1815" s="81" t="s">
        <v>6739</v>
      </c>
      <c r="D1815" s="81" t="s">
        <v>956</v>
      </c>
      <c r="E1815" s="82" t="s">
        <v>1202</v>
      </c>
      <c r="F1815" s="82" t="s">
        <v>1106</v>
      </c>
      <c r="G1815" s="83" t="s">
        <v>1122</v>
      </c>
      <c r="H1815" s="84" t="s">
        <v>1134</v>
      </c>
      <c r="I1815" s="85" t="s">
        <v>3480</v>
      </c>
      <c r="J1815" s="85" t="s">
        <v>6740</v>
      </c>
      <c r="K1815" s="3"/>
      <c r="L1815" s="86">
        <v>44029</v>
      </c>
      <c r="M1815" s="87">
        <v>1109.93119999953</v>
      </c>
      <c r="N1815" s="88">
        <v>1109.93119999953</v>
      </c>
      <c r="O1815" s="88">
        <v>1212.47560000047</v>
      </c>
      <c r="P1815" s="89">
        <f t="shared" si="28"/>
        <v>0.91542559701745729</v>
      </c>
      <c r="Q1815" s="86">
        <v>43882</v>
      </c>
      <c r="R1815" s="90">
        <v>29444.612000000001</v>
      </c>
      <c r="S1815" s="90">
        <v>18571.039652679399</v>
      </c>
      <c r="T1815" s="3"/>
      <c r="U1815" s="91">
        <v>-5.1100178989145198E-3</v>
      </c>
      <c r="V1815" s="92">
        <v>0.66177282024000295</v>
      </c>
      <c r="W1815" s="91">
        <v>1.5723179791166299E-2</v>
      </c>
      <c r="X1815" s="92">
        <v>1.58082759498939</v>
      </c>
      <c r="Y1815" s="91">
        <v>-7.5180180232564495E-2</v>
      </c>
      <c r="Z1815" s="92">
        <v>10.6321378855791</v>
      </c>
      <c r="AA1815" s="91">
        <v>8.4527234068518697E-2</v>
      </c>
      <c r="AB1815" s="92">
        <v>29.350751767662601</v>
      </c>
      <c r="AC1815" s="91"/>
      <c r="AD1815" s="92"/>
      <c r="AE1815" s="91"/>
      <c r="AF1815" s="93"/>
      <c r="AG1815" s="91">
        <v>7.2326509525737501E-3</v>
      </c>
      <c r="AH1815" s="92">
        <v>-0.182964856867329</v>
      </c>
      <c r="AI1815" s="91">
        <v>-2.8300701619627899E-2</v>
      </c>
      <c r="AJ1815" s="92">
        <v>11.6533055179461</v>
      </c>
      <c r="AK1815" s="91">
        <v>0.109931199998828</v>
      </c>
      <c r="AL1815" s="91">
        <v>7.8218080821898198E-2</v>
      </c>
      <c r="AM1815" s="92">
        <v>35.965044144366402</v>
      </c>
      <c r="AN1815" s="3"/>
      <c r="AO1815" s="94">
        <v>5.2961599070840699E-2</v>
      </c>
      <c r="AP1815" s="94">
        <v>-9.9270559951110005E-2</v>
      </c>
      <c r="AQ1815" s="94">
        <v>7.7075366782082697E-2</v>
      </c>
      <c r="AR1815" s="94">
        <v>-0.121536793521082</v>
      </c>
      <c r="AS1815" s="95">
        <v>8</v>
      </c>
      <c r="AT1815" s="95">
        <v>4</v>
      </c>
      <c r="AU1815" s="95">
        <v>7</v>
      </c>
      <c r="AV1815" s="96">
        <v>5</v>
      </c>
      <c r="AW1815" s="3"/>
      <c r="AX1815" s="97">
        <v>0.24924626062071201</v>
      </c>
      <c r="AY1815" s="98">
        <v>0.38777007912131001</v>
      </c>
      <c r="AZ1815" s="98">
        <v>1.3016071974198</v>
      </c>
      <c r="BA1815" s="98">
        <v>0.51291195506109899</v>
      </c>
      <c r="BB1815" s="89">
        <v>2.5388809069154399E-2</v>
      </c>
      <c r="BC1815" s="99">
        <v>-28.120137015561301</v>
      </c>
      <c r="BD1815" s="86">
        <v>43882</v>
      </c>
      <c r="BE1815" s="86">
        <v>43913</v>
      </c>
      <c r="BF1815" s="95"/>
      <c r="BG1815" s="86"/>
      <c r="BH1815" s="3"/>
    </row>
    <row r="1816" spans="1:60" x14ac:dyDescent="0.25">
      <c r="A1816" s="3"/>
      <c r="B1816" s="81" t="s">
        <v>463</v>
      </c>
      <c r="C1816" s="81" t="s">
        <v>6741</v>
      </c>
      <c r="D1816" s="81" t="s">
        <v>956</v>
      </c>
      <c r="E1816" s="82" t="s">
        <v>1203</v>
      </c>
      <c r="F1816" s="82" t="s">
        <v>1106</v>
      </c>
      <c r="G1816" s="83" t="s">
        <v>1122</v>
      </c>
      <c r="H1816" s="84" t="s">
        <v>1134</v>
      </c>
      <c r="I1816" s="85" t="s">
        <v>3480</v>
      </c>
      <c r="J1816" s="85" t="s">
        <v>6742</v>
      </c>
      <c r="K1816" s="3"/>
      <c r="L1816" s="86">
        <v>44029</v>
      </c>
      <c r="M1816" s="87">
        <v>1149.26329999976</v>
      </c>
      <c r="N1816" s="88">
        <v>1149.26329999976</v>
      </c>
      <c r="O1816" s="88">
        <v>1254.4299999996999</v>
      </c>
      <c r="P1816" s="89">
        <f t="shared" si="28"/>
        <v>0.9161637556500043</v>
      </c>
      <c r="Q1816" s="86">
        <v>43882</v>
      </c>
      <c r="R1816" s="90">
        <v>46975.345000000001</v>
      </c>
      <c r="S1816" s="90">
        <v>28824.663003814701</v>
      </c>
      <c r="T1816" s="3"/>
      <c r="U1816" s="91">
        <v>-5.1045747004536696E-3</v>
      </c>
      <c r="V1816" s="92">
        <v>0.662317140086088</v>
      </c>
      <c r="W1816" s="91">
        <v>1.58900424121384E-2</v>
      </c>
      <c r="X1816" s="92">
        <v>1.5975138570866001</v>
      </c>
      <c r="Y1816" s="91">
        <v>-7.4256757808179794E-2</v>
      </c>
      <c r="Z1816" s="92">
        <v>10.7244801280176</v>
      </c>
      <c r="AA1816" s="91">
        <v>8.6706291627779097E-2</v>
      </c>
      <c r="AB1816" s="92">
        <v>29.5686575235741</v>
      </c>
      <c r="AC1816" s="91"/>
      <c r="AD1816" s="92"/>
      <c r="AE1816" s="91"/>
      <c r="AF1816" s="93"/>
      <c r="AG1816" s="91">
        <v>7.3262911446363398E-3</v>
      </c>
      <c r="AH1816" s="92">
        <v>-0.17360083766107001</v>
      </c>
      <c r="AI1816" s="91">
        <v>-2.7239599899985499E-2</v>
      </c>
      <c r="AJ1816" s="92">
        <v>11.759415689914</v>
      </c>
      <c r="AK1816" s="91">
        <v>0.149263299999875</v>
      </c>
      <c r="AL1816" s="91">
        <v>9.3307429713604506E-2</v>
      </c>
      <c r="AM1816" s="92">
        <v>40.583206172334002</v>
      </c>
      <c r="AN1816" s="3"/>
      <c r="AO1816" s="94">
        <v>5.2967385094234501E-2</v>
      </c>
      <c r="AP1816" s="94">
        <v>-9.9255670758866502E-2</v>
      </c>
      <c r="AQ1816" s="94">
        <v>7.7252134098671404E-2</v>
      </c>
      <c r="AR1816" s="94">
        <v>-0.121387156412384</v>
      </c>
      <c r="AS1816" s="95">
        <v>8</v>
      </c>
      <c r="AT1816" s="95">
        <v>4</v>
      </c>
      <c r="AU1816" s="95">
        <v>7</v>
      </c>
      <c r="AV1816" s="96">
        <v>5</v>
      </c>
      <c r="AW1816" s="3"/>
      <c r="AX1816" s="97">
        <v>0.249243214430171</v>
      </c>
      <c r="AY1816" s="98">
        <v>0.39619631140158201</v>
      </c>
      <c r="AZ1816" s="98">
        <v>1.31162151832359</v>
      </c>
      <c r="BA1816" s="98">
        <v>0.52418765811762602</v>
      </c>
      <c r="BB1816" s="89">
        <v>2.5388744456358799E-2</v>
      </c>
      <c r="BC1816" s="99">
        <v>-28.107897610840201</v>
      </c>
      <c r="BD1816" s="86">
        <v>43882</v>
      </c>
      <c r="BE1816" s="86">
        <v>43913</v>
      </c>
      <c r="BF1816" s="95"/>
      <c r="BG1816" s="86"/>
      <c r="BH1816" s="3"/>
    </row>
    <row r="1817" spans="1:60" x14ac:dyDescent="0.25">
      <c r="A1817" s="3"/>
      <c r="B1817" s="81" t="s">
        <v>2607</v>
      </c>
      <c r="C1817" s="81" t="s">
        <v>6743</v>
      </c>
      <c r="D1817" s="81" t="s">
        <v>957</v>
      </c>
      <c r="E1817" s="82" t="s">
        <v>1161</v>
      </c>
      <c r="F1817" s="82" t="s">
        <v>1102</v>
      </c>
      <c r="G1817" s="83" t="s">
        <v>1119</v>
      </c>
      <c r="H1817" s="84" t="s">
        <v>1158</v>
      </c>
      <c r="I1817" s="85" t="s">
        <v>3651</v>
      </c>
      <c r="J1817" s="85" t="s">
        <v>6744</v>
      </c>
      <c r="K1817" s="3"/>
      <c r="L1817" s="86">
        <v>44029</v>
      </c>
      <c r="M1817" s="87">
        <v>578984.25374984695</v>
      </c>
      <c r="N1817" s="88">
        <v>578984.25374984695</v>
      </c>
      <c r="O1817" s="88">
        <v>659524.51336002303</v>
      </c>
      <c r="P1817" s="89">
        <f t="shared" si="28"/>
        <v>0.87788132513853878</v>
      </c>
      <c r="Q1817" s="86">
        <v>43886</v>
      </c>
      <c r="R1817" s="90">
        <v>382478.31562499999</v>
      </c>
      <c r="S1817" s="90">
        <v>254188.63018896501</v>
      </c>
      <c r="T1817" s="3"/>
      <c r="U1817" s="91">
        <v>-6.8040608093724603E-3</v>
      </c>
      <c r="V1817" s="92">
        <v>0.49236852919420898</v>
      </c>
      <c r="W1817" s="91">
        <v>2.00215738241241E-2</v>
      </c>
      <c r="X1817" s="92">
        <v>2.0106669982851599</v>
      </c>
      <c r="Y1817" s="91">
        <v>-9.6523309842305005E-2</v>
      </c>
      <c r="Z1817" s="92">
        <v>8.4978249246050801</v>
      </c>
      <c r="AA1817" s="91">
        <v>9.9125106517021794E-3</v>
      </c>
      <c r="AB1817" s="92">
        <v>21.889279425959099</v>
      </c>
      <c r="AC1817" s="91">
        <v>0.13435554673560501</v>
      </c>
      <c r="AD1817" s="92">
        <v>38.7837506259675</v>
      </c>
      <c r="AE1817" s="91">
        <v>4.7994003705753102E-2</v>
      </c>
      <c r="AF1817" s="93">
        <v>25.638810065254798</v>
      </c>
      <c r="AG1817" s="91">
        <v>-1.0446799487908699E-2</v>
      </c>
      <c r="AH1817" s="92">
        <v>-1.9509099009155799</v>
      </c>
      <c r="AI1817" s="91">
        <v>-7.0674417408590706E-2</v>
      </c>
      <c r="AJ1817" s="92">
        <v>7.41593393904623</v>
      </c>
      <c r="AK1817" s="91">
        <v>0.22926593152806199</v>
      </c>
      <c r="AL1817" s="91">
        <v>2.17455224719743E-2</v>
      </c>
      <c r="AM1817" s="92">
        <v>36.3915670269635</v>
      </c>
      <c r="AN1817" s="3"/>
      <c r="AO1817" s="94">
        <v>3.5696939376066397E-2</v>
      </c>
      <c r="AP1817" s="94">
        <v>-6.1565816345173503E-2</v>
      </c>
      <c r="AQ1817" s="94">
        <v>8.2977333529997893E-2</v>
      </c>
      <c r="AR1817" s="94">
        <v>-0.12432533786253799</v>
      </c>
      <c r="AS1817" s="95">
        <v>6</v>
      </c>
      <c r="AT1817" s="95">
        <v>6</v>
      </c>
      <c r="AU1817" s="95">
        <v>7</v>
      </c>
      <c r="AV1817" s="96">
        <v>5</v>
      </c>
      <c r="AW1817" s="3"/>
      <c r="AX1817" s="97">
        <v>0.21807518933143</v>
      </c>
      <c r="AY1817" s="98">
        <v>7.4641483402501804E-2</v>
      </c>
      <c r="AZ1817" s="98">
        <v>0.76035085046623896</v>
      </c>
      <c r="BA1817" s="98">
        <v>0.100471218519829</v>
      </c>
      <c r="BB1817" s="89">
        <v>2.23707902841488E-2</v>
      </c>
      <c r="BC1817" s="99">
        <v>-20.641744410473599</v>
      </c>
      <c r="BD1817" s="86">
        <v>43886</v>
      </c>
      <c r="BE1817" s="86">
        <v>43913</v>
      </c>
      <c r="BF1817" s="95"/>
      <c r="BG1817" s="86"/>
      <c r="BH1817" s="3"/>
    </row>
    <row r="1818" spans="1:60" x14ac:dyDescent="0.25">
      <c r="A1818" s="3"/>
      <c r="B1818" s="81" t="s">
        <v>2608</v>
      </c>
      <c r="C1818" s="81" t="s">
        <v>6745</v>
      </c>
      <c r="D1818" s="81" t="s">
        <v>957</v>
      </c>
      <c r="E1818" s="82" t="s">
        <v>1162</v>
      </c>
      <c r="F1818" s="82" t="s">
        <v>1102</v>
      </c>
      <c r="G1818" s="83" t="s">
        <v>1119</v>
      </c>
      <c r="H1818" s="84" t="s">
        <v>1158</v>
      </c>
      <c r="I1818" s="85" t="s">
        <v>3651</v>
      </c>
      <c r="J1818" s="85" t="s">
        <v>6746</v>
      </c>
      <c r="K1818" s="3"/>
      <c r="L1818" s="86">
        <v>44029</v>
      </c>
      <c r="M1818" s="87">
        <v>646342.27875041997</v>
      </c>
      <c r="N1818" s="88">
        <v>646342.27875041997</v>
      </c>
      <c r="O1818" s="88">
        <v>732837.08076000202</v>
      </c>
      <c r="P1818" s="89">
        <f t="shared" si="28"/>
        <v>0.88197267267114676</v>
      </c>
      <c r="Q1818" s="86">
        <v>43886</v>
      </c>
      <c r="R1818" s="90">
        <v>948883.41449999996</v>
      </c>
      <c r="S1818" s="90">
        <v>889362.72580273403</v>
      </c>
      <c r="T1818" s="3"/>
      <c r="U1818" s="91">
        <v>-6.7718083064392002E-3</v>
      </c>
      <c r="V1818" s="92">
        <v>0.49559377948753502</v>
      </c>
      <c r="W1818" s="91">
        <v>2.1016691982367799E-2</v>
      </c>
      <c r="X1818" s="92">
        <v>2.1101788141095299</v>
      </c>
      <c r="Y1818" s="91">
        <v>-9.1160812849993805E-2</v>
      </c>
      <c r="Z1818" s="92">
        <v>9.0340746238362009</v>
      </c>
      <c r="AA1818" s="91">
        <v>2.2017866536771201E-2</v>
      </c>
      <c r="AB1818" s="92">
        <v>23.099815014487799</v>
      </c>
      <c r="AC1818" s="91">
        <v>0.16169399523467301</v>
      </c>
      <c r="AD1818" s="92">
        <v>41.517595475888797</v>
      </c>
      <c r="AE1818" s="91">
        <v>8.6098063511599293E-2</v>
      </c>
      <c r="AF1818" s="93">
        <v>29.4492160458467</v>
      </c>
      <c r="AG1818" s="91">
        <v>-9.8998775356449204E-3</v>
      </c>
      <c r="AH1818" s="92">
        <v>-1.8962177056892</v>
      </c>
      <c r="AI1818" s="91">
        <v>-6.4641666328534506E-2</v>
      </c>
      <c r="AJ1818" s="92">
        <v>8.0192090470518504</v>
      </c>
      <c r="AK1818" s="91">
        <v>0.37227660031930998</v>
      </c>
      <c r="AL1818" s="91">
        <v>3.3532039964484298E-2</v>
      </c>
      <c r="AM1818" s="92">
        <v>50.692633906088297</v>
      </c>
      <c r="AN1818" s="3"/>
      <c r="AO1818" s="94">
        <v>3.5730707517359399E-2</v>
      </c>
      <c r="AP1818" s="94">
        <v>-6.1535356764579802E-2</v>
      </c>
      <c r="AQ1818" s="94">
        <v>8.4036745944176802E-2</v>
      </c>
      <c r="AR1818" s="94">
        <v>-0.123442004011013</v>
      </c>
      <c r="AS1818" s="95">
        <v>6</v>
      </c>
      <c r="AT1818" s="95">
        <v>6</v>
      </c>
      <c r="AU1818" s="95">
        <v>7</v>
      </c>
      <c r="AV1818" s="96">
        <v>5</v>
      </c>
      <c r="AW1818" s="3"/>
      <c r="AX1818" s="97">
        <v>0.21801067171152699</v>
      </c>
      <c r="AY1818" s="98">
        <v>0.12745155252787299</v>
      </c>
      <c r="AZ1818" s="98">
        <v>0.80717559305867304</v>
      </c>
      <c r="BA1818" s="98">
        <v>0.171893369713189</v>
      </c>
      <c r="BB1818" s="89">
        <v>2.2365151888152499E-2</v>
      </c>
      <c r="BC1818" s="99">
        <v>-20.572025539178899</v>
      </c>
      <c r="BD1818" s="86">
        <v>43886</v>
      </c>
      <c r="BE1818" s="86">
        <v>43913</v>
      </c>
      <c r="BF1818" s="95"/>
      <c r="BG1818" s="86"/>
      <c r="BH1818" s="3"/>
    </row>
    <row r="1819" spans="1:60" x14ac:dyDescent="0.25">
      <c r="A1819" s="3"/>
      <c r="B1819" s="81" t="s">
        <v>2609</v>
      </c>
      <c r="C1819" s="81" t="s">
        <v>6747</v>
      </c>
      <c r="D1819" s="81" t="s">
        <v>957</v>
      </c>
      <c r="E1819" s="82" t="s">
        <v>1163</v>
      </c>
      <c r="F1819" s="82" t="s">
        <v>1102</v>
      </c>
      <c r="G1819" s="83" t="s">
        <v>1119</v>
      </c>
      <c r="H1819" s="84" t="s">
        <v>1158</v>
      </c>
      <c r="I1819" s="85" t="s">
        <v>3651</v>
      </c>
      <c r="J1819" s="85" t="s">
        <v>6748</v>
      </c>
      <c r="K1819" s="3"/>
      <c r="L1819" s="86">
        <v>44029</v>
      </c>
      <c r="M1819" s="87">
        <v>702611.59500026703</v>
      </c>
      <c r="N1819" s="88">
        <v>702611.59500026703</v>
      </c>
      <c r="O1819" s="88">
        <v>793561.00362014805</v>
      </c>
      <c r="P1819" s="89">
        <f t="shared" si="28"/>
        <v>0.88539077877443739</v>
      </c>
      <c r="Q1819" s="86">
        <v>43886</v>
      </c>
      <c r="R1819" s="90">
        <v>13954328.057250001</v>
      </c>
      <c r="S1819" s="90">
        <v>18596080.357749999</v>
      </c>
      <c r="T1819" s="3"/>
      <c r="U1819" s="91">
        <v>-6.7449476482579502E-3</v>
      </c>
      <c r="V1819" s="92">
        <v>0.49827984530566</v>
      </c>
      <c r="W1819" s="91">
        <v>2.1845645556823001E-2</v>
      </c>
      <c r="X1819" s="92">
        <v>2.1930741715550499</v>
      </c>
      <c r="Y1819" s="91">
        <v>-8.6675573456886895E-2</v>
      </c>
      <c r="Z1819" s="92">
        <v>9.4825985631468903</v>
      </c>
      <c r="AA1819" s="91">
        <v>3.2198957760556403E-2</v>
      </c>
      <c r="AB1819" s="92">
        <v>24.1179241368663</v>
      </c>
      <c r="AC1819" s="91">
        <v>0.184940596782253</v>
      </c>
      <c r="AD1819" s="92">
        <v>43.842255630646797</v>
      </c>
      <c r="AE1819" s="91">
        <v>0.118855625431024</v>
      </c>
      <c r="AF1819" s="93">
        <v>32.724972237774601</v>
      </c>
      <c r="AG1819" s="91">
        <v>-9.4445467620971595E-3</v>
      </c>
      <c r="AH1819" s="92">
        <v>-1.85068462833442</v>
      </c>
      <c r="AI1819" s="91">
        <v>-5.9593155264374198E-2</v>
      </c>
      <c r="AJ1819" s="92">
        <v>8.5240601534751494</v>
      </c>
      <c r="AK1819" s="91">
        <v>0.49174436305824198</v>
      </c>
      <c r="AL1819" s="91">
        <v>4.256261226692E-2</v>
      </c>
      <c r="AM1819" s="92">
        <v>62.639410179981503</v>
      </c>
      <c r="AN1819" s="3"/>
      <c r="AO1819" s="94">
        <v>3.5758650481511702E-2</v>
      </c>
      <c r="AP1819" s="94">
        <v>-6.15099934693717E-2</v>
      </c>
      <c r="AQ1819" s="94">
        <v>8.4919098622776801E-2</v>
      </c>
      <c r="AR1819" s="94">
        <v>-0.12270703954345701</v>
      </c>
      <c r="AS1819" s="95">
        <v>6</v>
      </c>
      <c r="AT1819" s="95">
        <v>6</v>
      </c>
      <c r="AU1819" s="95">
        <v>7</v>
      </c>
      <c r="AV1819" s="96">
        <v>5</v>
      </c>
      <c r="AW1819" s="3"/>
      <c r="AX1819" s="97">
        <v>0.21795777425810201</v>
      </c>
      <c r="AY1819" s="98">
        <v>0.17187271663442499</v>
      </c>
      <c r="AZ1819" s="98">
        <v>0.84654367630901095</v>
      </c>
      <c r="BA1819" s="98">
        <v>0.232182895327014</v>
      </c>
      <c r="BB1819" s="89">
        <v>2.2360540104964501E-2</v>
      </c>
      <c r="BC1819" s="99">
        <v>-20.514012087689501</v>
      </c>
      <c r="BD1819" s="86">
        <v>43886</v>
      </c>
      <c r="BE1819" s="86">
        <v>43913</v>
      </c>
      <c r="BF1819" s="95"/>
      <c r="BG1819" s="86"/>
      <c r="BH1819" s="3"/>
    </row>
    <row r="1820" spans="1:60" x14ac:dyDescent="0.25">
      <c r="A1820" s="3"/>
      <c r="B1820" s="81" t="s">
        <v>464</v>
      </c>
      <c r="C1820" s="81" t="s">
        <v>6749</v>
      </c>
      <c r="D1820" s="81" t="s">
        <v>957</v>
      </c>
      <c r="E1820" s="82" t="s">
        <v>1172</v>
      </c>
      <c r="F1820" s="82" t="s">
        <v>1102</v>
      </c>
      <c r="G1820" s="83" t="s">
        <v>1119</v>
      </c>
      <c r="H1820" s="84" t="s">
        <v>1158</v>
      </c>
      <c r="I1820" s="85" t="s">
        <v>3651</v>
      </c>
      <c r="J1820" s="85" t="s">
        <v>6750</v>
      </c>
      <c r="K1820" s="3"/>
      <c r="L1820" s="86">
        <v>44029</v>
      </c>
      <c r="M1820" s="87">
        <v>712951.3125</v>
      </c>
      <c r="N1820" s="88">
        <v>712951.3125</v>
      </c>
      <c r="O1820" s="88">
        <v>806510.43021965004</v>
      </c>
      <c r="P1820" s="89">
        <f t="shared" si="28"/>
        <v>0.88399515466381562</v>
      </c>
      <c r="Q1820" s="86">
        <v>43886</v>
      </c>
      <c r="R1820" s="90">
        <v>89083.976624999996</v>
      </c>
      <c r="S1820" s="90">
        <v>30142.705492553701</v>
      </c>
      <c r="T1820" s="3"/>
      <c r="U1820" s="91">
        <v>-6.7556826497821004E-3</v>
      </c>
      <c r="V1820" s="92">
        <v>0.49720634515324502</v>
      </c>
      <c r="W1820" s="91">
        <v>2.15106727828243E-2</v>
      </c>
      <c r="X1820" s="92">
        <v>2.1595768941551801</v>
      </c>
      <c r="Y1820" s="91">
        <v>-8.8520356935041497E-2</v>
      </c>
      <c r="Z1820" s="92">
        <v>9.2981202153314406</v>
      </c>
      <c r="AA1820" s="91">
        <v>2.80862378258462E-2</v>
      </c>
      <c r="AB1820" s="92">
        <v>23.706652143388101</v>
      </c>
      <c r="AC1820" s="91">
        <v>0.175086493171111</v>
      </c>
      <c r="AD1820" s="92">
        <v>42.856845269503502</v>
      </c>
      <c r="AE1820" s="91">
        <v>0.10488757734856299</v>
      </c>
      <c r="AF1820" s="93">
        <v>31.3281674295431</v>
      </c>
      <c r="AG1820" s="91">
        <v>-9.6287732731070701E-3</v>
      </c>
      <c r="AH1820" s="92">
        <v>-1.86910727943541</v>
      </c>
      <c r="AI1820" s="91">
        <v>-6.1676121925338501E-2</v>
      </c>
      <c r="AJ1820" s="92">
        <v>8.3157634873787192</v>
      </c>
      <c r="AK1820" s="91">
        <v>0.39920577874174301</v>
      </c>
      <c r="AL1820" s="91">
        <v>3.8794755868366303E-2</v>
      </c>
      <c r="AM1820" s="92">
        <v>44.915543972922002</v>
      </c>
      <c r="AN1820" s="3"/>
      <c r="AO1820" s="94">
        <v>3.5747443538639297E-2</v>
      </c>
      <c r="AP1820" s="94">
        <v>-6.1522293300222401E-2</v>
      </c>
      <c r="AQ1820" s="94">
        <v>8.4584478776378105E-2</v>
      </c>
      <c r="AR1820" s="94">
        <v>-0.123013941920362</v>
      </c>
      <c r="AS1820" s="95">
        <v>6</v>
      </c>
      <c r="AT1820" s="95">
        <v>6</v>
      </c>
      <c r="AU1820" s="95">
        <v>7</v>
      </c>
      <c r="AV1820" s="96">
        <v>5</v>
      </c>
      <c r="AW1820" s="3"/>
      <c r="AX1820" s="97">
        <v>0.217980663367489</v>
      </c>
      <c r="AY1820" s="98">
        <v>0.15390270096054301</v>
      </c>
      <c r="AZ1820" s="98">
        <v>0.83063104770553797</v>
      </c>
      <c r="BA1820" s="98">
        <v>0.207768888941018</v>
      </c>
      <c r="BB1820" s="89">
        <v>2.2362547062693899E-2</v>
      </c>
      <c r="BC1820" s="99">
        <v>-20.538662686216401</v>
      </c>
      <c r="BD1820" s="86">
        <v>43886</v>
      </c>
      <c r="BE1820" s="86">
        <v>43913</v>
      </c>
      <c r="BF1820" s="95"/>
      <c r="BG1820" s="86"/>
      <c r="BH1820" s="3"/>
    </row>
    <row r="1821" spans="1:60" x14ac:dyDescent="0.25">
      <c r="A1821" s="3"/>
      <c r="B1821" s="81" t="s">
        <v>465</v>
      </c>
      <c r="C1821" s="81" t="s">
        <v>6751</v>
      </c>
      <c r="D1821" s="81" t="s">
        <v>957</v>
      </c>
      <c r="E1821" s="82" t="s">
        <v>1206</v>
      </c>
      <c r="F1821" s="82" t="s">
        <v>1102</v>
      </c>
      <c r="G1821" s="83" t="s">
        <v>1119</v>
      </c>
      <c r="H1821" s="84" t="s">
        <v>1158</v>
      </c>
      <c r="I1821" s="85" t="s">
        <v>3651</v>
      </c>
      <c r="J1821" s="85" t="s">
        <v>6752</v>
      </c>
      <c r="K1821" s="3"/>
      <c r="L1821" s="86">
        <v>44029</v>
      </c>
      <c r="M1821" s="87">
        <v>776675.18249988602</v>
      </c>
      <c r="N1821" s="88">
        <v>776675.18249988602</v>
      </c>
      <c r="O1821" s="88">
        <v>877898.52956008899</v>
      </c>
      <c r="P1821" s="89">
        <f t="shared" si="28"/>
        <v>0.88469812438240947</v>
      </c>
      <c r="Q1821" s="86">
        <v>43886</v>
      </c>
      <c r="R1821" s="90">
        <v>113655.693375</v>
      </c>
      <c r="S1821" s="90">
        <v>325433.19429443398</v>
      </c>
      <c r="T1821" s="3"/>
      <c r="U1821" s="91">
        <v>-6.7503557584132103E-3</v>
      </c>
      <c r="V1821" s="92">
        <v>0.497739034290134</v>
      </c>
      <c r="W1821" s="91">
        <v>2.16781786275533E-2</v>
      </c>
      <c r="X1821" s="92">
        <v>2.17632747862808</v>
      </c>
      <c r="Y1821" s="91">
        <v>-8.7583737439708806E-2</v>
      </c>
      <c r="Z1821" s="92">
        <v>9.3917821648647095</v>
      </c>
      <c r="AA1821" s="91">
        <v>3.01333436618734E-2</v>
      </c>
      <c r="AB1821" s="92">
        <v>23.911362726998</v>
      </c>
      <c r="AC1821" s="91">
        <v>0.18020850825269</v>
      </c>
      <c r="AD1821" s="92">
        <v>43.369046777661403</v>
      </c>
      <c r="AE1821" s="91">
        <v>0.112159204492928</v>
      </c>
      <c r="AF1821" s="93">
        <v>32.0553301440086</v>
      </c>
      <c r="AG1821" s="91">
        <v>-9.5365401157323504E-3</v>
      </c>
      <c r="AH1821" s="92">
        <v>-1.8598839636979401</v>
      </c>
      <c r="AI1821" s="91">
        <v>-6.0615675319277203E-2</v>
      </c>
      <c r="AJ1821" s="92">
        <v>8.4218081479775702</v>
      </c>
      <c r="AK1821" s="91">
        <v>0.52858725152502295</v>
      </c>
      <c r="AL1821" s="91">
        <v>5.2163617699989097E-2</v>
      </c>
      <c r="AM1821" s="92">
        <v>60.464456569403403</v>
      </c>
      <c r="AN1821" s="3"/>
      <c r="AO1821" s="94">
        <v>3.5753092308368699E-2</v>
      </c>
      <c r="AP1821" s="94">
        <v>-6.1515083865742802E-2</v>
      </c>
      <c r="AQ1821" s="94">
        <v>8.4740763304580496E-2</v>
      </c>
      <c r="AR1821" s="94">
        <v>-0.122857579764095</v>
      </c>
      <c r="AS1821" s="95">
        <v>6</v>
      </c>
      <c r="AT1821" s="95">
        <v>6</v>
      </c>
      <c r="AU1821" s="95">
        <v>7</v>
      </c>
      <c r="AV1821" s="96">
        <v>5</v>
      </c>
      <c r="AW1821" s="3"/>
      <c r="AX1821" s="97">
        <v>0.21796894819272</v>
      </c>
      <c r="AY1821" s="98">
        <v>0.16285856342779001</v>
      </c>
      <c r="AZ1821" s="98">
        <v>0.83855867088004699</v>
      </c>
      <c r="BA1821" s="98">
        <v>0.21993282757671301</v>
      </c>
      <c r="BB1821" s="89">
        <v>2.2361519164151099E-2</v>
      </c>
      <c r="BC1821" s="99">
        <v>-20.525856676103999</v>
      </c>
      <c r="BD1821" s="86">
        <v>43886</v>
      </c>
      <c r="BE1821" s="86">
        <v>43913</v>
      </c>
      <c r="BF1821" s="95"/>
      <c r="BG1821" s="86"/>
      <c r="BH1821" s="3"/>
    </row>
    <row r="1822" spans="1:60" x14ac:dyDescent="0.25">
      <c r="A1822" s="3"/>
      <c r="B1822" s="81" t="s">
        <v>2610</v>
      </c>
      <c r="C1822" s="81" t="s">
        <v>6753</v>
      </c>
      <c r="D1822" s="81" t="s">
        <v>957</v>
      </c>
      <c r="E1822" s="82" t="s">
        <v>1166</v>
      </c>
      <c r="F1822" s="82" t="s">
        <v>1102</v>
      </c>
      <c r="G1822" s="83" t="s">
        <v>1119</v>
      </c>
      <c r="H1822" s="84" t="s">
        <v>1158</v>
      </c>
      <c r="I1822" s="85" t="s">
        <v>3651</v>
      </c>
      <c r="J1822" s="85" t="s">
        <v>6754</v>
      </c>
      <c r="K1822" s="3"/>
      <c r="L1822" s="86">
        <v>44029</v>
      </c>
      <c r="M1822" s="87">
        <v>606144.02624988602</v>
      </c>
      <c r="N1822" s="88">
        <v>606144.02624988602</v>
      </c>
      <c r="O1822" s="88">
        <v>689169.00218009902</v>
      </c>
      <c r="P1822" s="89">
        <f t="shared" si="28"/>
        <v>0.87952885915127643</v>
      </c>
      <c r="Q1822" s="86">
        <v>43886</v>
      </c>
      <c r="R1822" s="90">
        <v>271772.03812500002</v>
      </c>
      <c r="S1822" s="90">
        <v>118638.876414307</v>
      </c>
      <c r="T1822" s="3"/>
      <c r="U1822" s="91">
        <v>-6.79103035236039E-3</v>
      </c>
      <c r="V1822" s="92">
        <v>0.49367157489541602</v>
      </c>
      <c r="W1822" s="91">
        <v>2.04227728027035E-2</v>
      </c>
      <c r="X1822" s="92">
        <v>2.0507868961431099</v>
      </c>
      <c r="Y1822" s="91">
        <v>-9.4364378278405603E-2</v>
      </c>
      <c r="Z1822" s="92">
        <v>8.7137180809950205</v>
      </c>
      <c r="AA1822" s="91">
        <v>1.4777549677091901E-2</v>
      </c>
      <c r="AB1822" s="92">
        <v>22.375783328519901</v>
      </c>
      <c r="AC1822" s="91">
        <v>0.145305316562444</v>
      </c>
      <c r="AD1822" s="92">
        <v>39.878727608651403</v>
      </c>
      <c r="AE1822" s="91">
        <v>6.3201242779541603E-2</v>
      </c>
      <c r="AF1822" s="93">
        <v>27.159533972648202</v>
      </c>
      <c r="AG1822" s="91">
        <v>-1.0226264403172499E-2</v>
      </c>
      <c r="AH1822" s="92">
        <v>-1.9288563924419599</v>
      </c>
      <c r="AI1822" s="91">
        <v>-6.8246001464140102E-2</v>
      </c>
      <c r="AJ1822" s="92">
        <v>7.6587755334912799</v>
      </c>
      <c r="AK1822" s="91">
        <v>0.28692999203864</v>
      </c>
      <c r="AL1822" s="91">
        <v>2.6638707693564401E-2</v>
      </c>
      <c r="AM1822" s="92">
        <v>42.1579730780213</v>
      </c>
      <c r="AN1822" s="3"/>
      <c r="AO1822" s="94">
        <v>3.5710577309146202E-2</v>
      </c>
      <c r="AP1822" s="94">
        <v>-6.1553783514682402E-2</v>
      </c>
      <c r="AQ1822" s="94">
        <v>8.3403701315546599E-2</v>
      </c>
      <c r="AR1822" s="94">
        <v>-0.12396910557799901</v>
      </c>
      <c r="AS1822" s="95">
        <v>6</v>
      </c>
      <c r="AT1822" s="95">
        <v>6</v>
      </c>
      <c r="AU1822" s="95">
        <v>7</v>
      </c>
      <c r="AV1822" s="96">
        <v>5</v>
      </c>
      <c r="AW1822" s="3"/>
      <c r="AX1822" s="97">
        <v>0.21804906154808101</v>
      </c>
      <c r="AY1822" s="98">
        <v>9.5865031478297197E-2</v>
      </c>
      <c r="AZ1822" s="98">
        <v>0.77917241622162703</v>
      </c>
      <c r="BA1822" s="98">
        <v>0.129141410017382</v>
      </c>
      <c r="BB1822" s="89">
        <v>2.2368505723097801E-2</v>
      </c>
      <c r="BC1822" s="99">
        <v>-20.6136560884479</v>
      </c>
      <c r="BD1822" s="86">
        <v>43886</v>
      </c>
      <c r="BE1822" s="86">
        <v>43913</v>
      </c>
      <c r="BF1822" s="95"/>
      <c r="BG1822" s="86"/>
      <c r="BH1822" s="3"/>
    </row>
    <row r="1823" spans="1:60" x14ac:dyDescent="0.25">
      <c r="A1823" s="3"/>
      <c r="B1823" s="81" t="s">
        <v>466</v>
      </c>
      <c r="C1823" s="81" t="s">
        <v>6755</v>
      </c>
      <c r="D1823" s="81" t="s">
        <v>957</v>
      </c>
      <c r="E1823" s="82" t="s">
        <v>1245</v>
      </c>
      <c r="F1823" s="82" t="s">
        <v>1102</v>
      </c>
      <c r="G1823" s="83" t="s">
        <v>1119</v>
      </c>
      <c r="H1823" s="84" t="s">
        <v>1158</v>
      </c>
      <c r="I1823" s="85" t="s">
        <v>3651</v>
      </c>
      <c r="J1823" s="85" t="s">
        <v>6756</v>
      </c>
      <c r="K1823" s="3"/>
      <c r="L1823" s="86">
        <v>44029</v>
      </c>
      <c r="M1823" s="87">
        <v>756554.478750229</v>
      </c>
      <c r="N1823" s="88">
        <v>756554.478750229</v>
      </c>
      <c r="O1823" s="88">
        <v>853818.81842041004</v>
      </c>
      <c r="P1823" s="89">
        <f t="shared" si="28"/>
        <v>0.8860831624089488</v>
      </c>
      <c r="Q1823" s="86">
        <v>43886</v>
      </c>
      <c r="R1823" s="90">
        <v>1535460.5857500001</v>
      </c>
      <c r="S1823" s="90">
        <v>1229227.1417910201</v>
      </c>
      <c r="T1823" s="3"/>
      <c r="U1823" s="91">
        <v>-6.7395311880318297E-3</v>
      </c>
      <c r="V1823" s="92">
        <v>0.49882149132827203</v>
      </c>
      <c r="W1823" s="91">
        <v>2.2013129437254999E-2</v>
      </c>
      <c r="X1823" s="92">
        <v>2.2098225595982499</v>
      </c>
      <c r="Y1823" s="91">
        <v>-8.5766718430968503E-2</v>
      </c>
      <c r="Z1823" s="92">
        <v>9.5734840657387394</v>
      </c>
      <c r="AA1823" s="91">
        <v>3.4268065204742001E-2</v>
      </c>
      <c r="AB1823" s="92">
        <v>24.324834881263101</v>
      </c>
      <c r="AC1823" s="91">
        <v>0.19344076220120801</v>
      </c>
      <c r="AD1823" s="92">
        <v>44.692272172542303</v>
      </c>
      <c r="AE1823" s="91">
        <v>0.12913744187972001</v>
      </c>
      <c r="AF1823" s="93">
        <v>33.753153882687897</v>
      </c>
      <c r="AG1823" s="91">
        <v>-9.3524849871755595E-3</v>
      </c>
      <c r="AH1823" s="92">
        <v>-1.8414784508422599</v>
      </c>
      <c r="AI1823" s="91">
        <v>-5.8569986543298001E-2</v>
      </c>
      <c r="AJ1823" s="92">
        <v>8.6263770255754899</v>
      </c>
      <c r="AK1823" s="91">
        <v>0.22396052344265599</v>
      </c>
      <c r="AL1823" s="91">
        <v>3.8014007815945702E-2</v>
      </c>
      <c r="AM1823" s="92">
        <v>24.377936188917399</v>
      </c>
      <c r="AN1823" s="3"/>
      <c r="AO1823" s="94">
        <v>3.5764332709732102E-2</v>
      </c>
      <c r="AP1823" s="94">
        <v>-6.1504910094299703E-2</v>
      </c>
      <c r="AQ1823" s="94">
        <v>8.5097781138756504E-2</v>
      </c>
      <c r="AR1823" s="94">
        <v>-0.122558349336905</v>
      </c>
      <c r="AS1823" s="95">
        <v>6</v>
      </c>
      <c r="AT1823" s="95">
        <v>6</v>
      </c>
      <c r="AU1823" s="95">
        <v>7</v>
      </c>
      <c r="AV1823" s="96">
        <v>5</v>
      </c>
      <c r="AW1823" s="3"/>
      <c r="AX1823" s="97">
        <v>0.217947137051378</v>
      </c>
      <c r="AY1823" s="98">
        <v>0.18090074210908799</v>
      </c>
      <c r="AZ1823" s="98">
        <v>0.85454253004263603</v>
      </c>
      <c r="BA1823" s="98">
        <v>0.244459546373264</v>
      </c>
      <c r="BB1823" s="89">
        <v>2.2359613531043598E-2</v>
      </c>
      <c r="BC1823" s="99">
        <v>-20.5022877962328</v>
      </c>
      <c r="BD1823" s="86">
        <v>43886</v>
      </c>
      <c r="BE1823" s="86">
        <v>43913</v>
      </c>
      <c r="BF1823" s="95"/>
      <c r="BG1823" s="86"/>
      <c r="BH1823" s="3"/>
    </row>
    <row r="1824" spans="1:60" x14ac:dyDescent="0.25">
      <c r="A1824" s="3"/>
      <c r="B1824" s="81" t="s">
        <v>467</v>
      </c>
      <c r="C1824" s="81" t="s">
        <v>6757</v>
      </c>
      <c r="D1824" s="81" t="s">
        <v>958</v>
      </c>
      <c r="E1824" s="82" t="s">
        <v>1162</v>
      </c>
      <c r="F1824" s="82" t="s">
        <v>1097</v>
      </c>
      <c r="G1824" s="83" t="s">
        <v>1125</v>
      </c>
      <c r="H1824" s="84" t="s">
        <v>1144</v>
      </c>
      <c r="I1824" s="85" t="s">
        <v>3480</v>
      </c>
      <c r="J1824" s="85" t="s">
        <v>6758</v>
      </c>
      <c r="K1824" s="3"/>
      <c r="L1824" s="86">
        <v>44029</v>
      </c>
      <c r="M1824" s="87">
        <v>1036.4024999998501</v>
      </c>
      <c r="N1824" s="88">
        <v>1036.4024999998501</v>
      </c>
      <c r="O1824" s="88">
        <v>1036.4024999998501</v>
      </c>
      <c r="P1824" s="89">
        <f t="shared" si="28"/>
        <v>1</v>
      </c>
      <c r="Q1824" s="86">
        <v>44029</v>
      </c>
      <c r="R1824" s="90">
        <v>2933884.1090000002</v>
      </c>
      <c r="S1824" s="90">
        <v>2501428.6893632798</v>
      </c>
      <c r="T1824" s="3"/>
      <c r="U1824" s="91">
        <v>2.5086828827625098E-6</v>
      </c>
      <c r="V1824" s="92">
        <v>1.17302547841973</v>
      </c>
      <c r="W1824" s="91">
        <v>1.72067011590116E-4</v>
      </c>
      <c r="X1824" s="92">
        <v>2.5716317031765398E-2</v>
      </c>
      <c r="Y1824" s="91">
        <v>5.7147243314830103E-3</v>
      </c>
      <c r="Z1824" s="92">
        <v>18.7216283419984</v>
      </c>
      <c r="AA1824" s="91">
        <v>1.50903730900609E-2</v>
      </c>
      <c r="AB1824" s="92">
        <v>22.4070656698023</v>
      </c>
      <c r="AC1824" s="91"/>
      <c r="AD1824" s="92"/>
      <c r="AE1824" s="91"/>
      <c r="AF1824" s="93"/>
      <c r="AG1824" s="91">
        <v>7.6327523856889497E-5</v>
      </c>
      <c r="AH1824" s="92">
        <v>-0.89859719973901497</v>
      </c>
      <c r="AI1824" s="91">
        <v>6.4196484017884402E-3</v>
      </c>
      <c r="AJ1824" s="92">
        <v>15.1253405200841</v>
      </c>
      <c r="AK1824" s="91">
        <v>3.6139838550298002E-2</v>
      </c>
      <c r="AL1824" s="91">
        <v>1.92588675563456E-2</v>
      </c>
      <c r="AM1824" s="92">
        <v>28.210936131014002</v>
      </c>
      <c r="AN1824" s="3"/>
      <c r="AO1824" s="94">
        <v>6.4385171026515298E-4</v>
      </c>
      <c r="AP1824" s="94">
        <v>2.5086828827625098E-6</v>
      </c>
      <c r="AQ1824" s="94">
        <v>1.9278787422081201E-3</v>
      </c>
      <c r="AR1824" s="94">
        <v>7.6327523856889497E-5</v>
      </c>
      <c r="AS1824" s="95">
        <v>12</v>
      </c>
      <c r="AT1824" s="95">
        <v>0</v>
      </c>
      <c r="AU1824" s="95">
        <v>7</v>
      </c>
      <c r="AV1824" s="96">
        <v>5</v>
      </c>
      <c r="AW1824" s="3"/>
      <c r="AX1824" s="97">
        <v>9.8269102465792495E-4</v>
      </c>
      <c r="AY1824" s="98">
        <v>-14.9083713773871</v>
      </c>
      <c r="AZ1824" s="98">
        <v>0.59824128693435297</v>
      </c>
      <c r="BA1824" s="98">
        <v>-12.8586001441872</v>
      </c>
      <c r="BB1824" s="89">
        <v>1.0154296685016101E-4</v>
      </c>
      <c r="BC1824" s="99">
        <v>0</v>
      </c>
      <c r="BD1824" s="86">
        <v>44029</v>
      </c>
      <c r="BE1824" s="86"/>
      <c r="BF1824" s="95"/>
      <c r="BG1824" s="86"/>
      <c r="BH1824" s="3"/>
    </row>
    <row r="1825" spans="1:60" x14ac:dyDescent="0.25">
      <c r="A1825" s="3"/>
      <c r="B1825" s="81" t="s">
        <v>2611</v>
      </c>
      <c r="C1825" s="81" t="s">
        <v>6759</v>
      </c>
      <c r="D1825" s="81" t="s">
        <v>958</v>
      </c>
      <c r="E1825" s="82" t="s">
        <v>1209</v>
      </c>
      <c r="F1825" s="82" t="s">
        <v>1097</v>
      </c>
      <c r="G1825" s="83" t="s">
        <v>1125</v>
      </c>
      <c r="H1825" s="84" t="s">
        <v>1144</v>
      </c>
      <c r="I1825" s="85" t="s">
        <v>3480</v>
      </c>
      <c r="J1825" s="85" t="s">
        <v>6760</v>
      </c>
      <c r="K1825" s="3"/>
      <c r="L1825" s="86">
        <v>44029</v>
      </c>
      <c r="M1825" s="87">
        <v>2004.7006999999301</v>
      </c>
      <c r="N1825" s="88">
        <v>2004.7006999999301</v>
      </c>
      <c r="O1825" s="88">
        <v>2004.7006999999301</v>
      </c>
      <c r="P1825" s="89">
        <f t="shared" si="28"/>
        <v>1</v>
      </c>
      <c r="Q1825" s="86">
        <v>44029</v>
      </c>
      <c r="R1825" s="90">
        <v>314049.201</v>
      </c>
      <c r="S1825" s="90">
        <v>22745.546339691198</v>
      </c>
      <c r="T1825" s="3"/>
      <c r="U1825" s="91">
        <v>2.5440276658628102E-6</v>
      </c>
      <c r="V1825" s="92">
        <v>1.1730290128980401</v>
      </c>
      <c r="W1825" s="91">
        <v>2.77355829894077E-5</v>
      </c>
      <c r="X1825" s="92">
        <v>1.1283174171694599E-2</v>
      </c>
      <c r="Y1825" s="91">
        <v>2.77355829894077E-5</v>
      </c>
      <c r="Z1825" s="92">
        <v>18.1529294671491</v>
      </c>
      <c r="AA1825" s="91">
        <v>1.53890317960759E-3</v>
      </c>
      <c r="AB1825" s="92">
        <v>21.0519186787715</v>
      </c>
      <c r="AC1825" s="91"/>
      <c r="AD1825" s="92"/>
      <c r="AE1825" s="91"/>
      <c r="AF1825" s="93"/>
      <c r="AG1825" s="91">
        <v>2.77355829894077E-5</v>
      </c>
      <c r="AH1825" s="92">
        <v>-0.90345639382576304</v>
      </c>
      <c r="AI1825" s="91">
        <v>2.77355829894077E-5</v>
      </c>
      <c r="AJ1825" s="92">
        <v>14.486149238204201</v>
      </c>
      <c r="AK1825" s="91">
        <v>2.28921035886742E-3</v>
      </c>
      <c r="AL1825" s="91">
        <v>2.13643342976866E-3</v>
      </c>
      <c r="AM1825" s="92">
        <v>21.533776720491002</v>
      </c>
      <c r="AN1825" s="3"/>
      <c r="AO1825" s="94">
        <v>1.79922497409279E-4</v>
      </c>
      <c r="AP1825" s="94">
        <v>0</v>
      </c>
      <c r="AQ1825" s="94">
        <v>9.7448760971019499E-4</v>
      </c>
      <c r="AR1825" s="94">
        <v>0</v>
      </c>
      <c r="AS1825" s="95">
        <v>2</v>
      </c>
      <c r="AT1825" s="95">
        <v>0</v>
      </c>
      <c r="AU1825" s="95">
        <v>7</v>
      </c>
      <c r="AV1825" s="96">
        <v>5</v>
      </c>
      <c r="AW1825" s="3"/>
      <c r="AX1825" s="97">
        <v>3.7138916924902801E-4</v>
      </c>
      <c r="AY1825" s="98">
        <v>-59.284390380198602</v>
      </c>
      <c r="AZ1825" s="98">
        <v>0.55263956534418002</v>
      </c>
      <c r="BA1825" s="98">
        <v>-15.6071445623238</v>
      </c>
      <c r="BB1825" s="89">
        <v>3.8370753687431198E-5</v>
      </c>
      <c r="BC1825" s="99">
        <v>0</v>
      </c>
      <c r="BD1825" s="86">
        <v>44029</v>
      </c>
      <c r="BE1825" s="86"/>
      <c r="BF1825" s="95"/>
      <c r="BG1825" s="86"/>
      <c r="BH1825" s="3"/>
    </row>
    <row r="1826" spans="1:60" x14ac:dyDescent="0.25">
      <c r="A1826" s="3"/>
      <c r="B1826" s="81" t="s">
        <v>2612</v>
      </c>
      <c r="C1826" s="81" t="s">
        <v>6761</v>
      </c>
      <c r="D1826" s="81" t="s">
        <v>958</v>
      </c>
      <c r="E1826" s="82" t="s">
        <v>1273</v>
      </c>
      <c r="F1826" s="82" t="s">
        <v>1097</v>
      </c>
      <c r="G1826" s="83" t="s">
        <v>1125</v>
      </c>
      <c r="H1826" s="84" t="s">
        <v>1144</v>
      </c>
      <c r="I1826" s="85" t="s">
        <v>3480</v>
      </c>
      <c r="J1826" s="85" t="s">
        <v>1096</v>
      </c>
      <c r="K1826" s="3"/>
      <c r="L1826" s="86">
        <v>44029</v>
      </c>
      <c r="M1826" s="87">
        <v>2782.3522999994502</v>
      </c>
      <c r="N1826" s="88">
        <v>2782.3522999994502</v>
      </c>
      <c r="O1826" s="88"/>
      <c r="P1826" s="89" t="str">
        <f t="shared" si="28"/>
        <v/>
      </c>
      <c r="Q1826" s="86"/>
      <c r="R1826" s="90">
        <v>382287370.38099998</v>
      </c>
      <c r="S1826" s="90"/>
      <c r="T1826" s="3"/>
      <c r="U1826" s="91">
        <v>3.0549781513400401E-6</v>
      </c>
      <c r="V1826" s="92">
        <v>1.17308010794659</v>
      </c>
      <c r="W1826" s="91">
        <v>9.2268575826892602E-5</v>
      </c>
      <c r="X1826" s="92">
        <v>1.7736473455442998E-2</v>
      </c>
      <c r="Y1826" s="91"/>
      <c r="Z1826" s="92"/>
      <c r="AA1826" s="91"/>
      <c r="AB1826" s="92"/>
      <c r="AC1826" s="91"/>
      <c r="AD1826" s="92"/>
      <c r="AE1826" s="91"/>
      <c r="AF1826" s="93"/>
      <c r="AG1826" s="91">
        <v>5.1721503041335402E-5</v>
      </c>
      <c r="AH1826" s="92">
        <v>-0.90105780182057105</v>
      </c>
      <c r="AI1826" s="91"/>
      <c r="AJ1826" s="92"/>
      <c r="AK1826" s="91">
        <v>4.6036204730626201E-4</v>
      </c>
      <c r="AL1826" s="91">
        <v>1.54765692786896E-3</v>
      </c>
      <c r="AM1826" s="92">
        <v>-8.6696936889056797</v>
      </c>
      <c r="AN1826" s="3"/>
      <c r="AO1826" s="94">
        <v>6.3788691477384405E-5</v>
      </c>
      <c r="AP1826" s="94">
        <v>-5.3216890592011598E-6</v>
      </c>
      <c r="AQ1826" s="94">
        <v>1.3122024029144099E-4</v>
      </c>
      <c r="AR1826" s="94">
        <v>5.1721503041335402E-5</v>
      </c>
      <c r="AS1826" s="95"/>
      <c r="AT1826" s="95"/>
      <c r="AU1826" s="95"/>
      <c r="AV1826" s="96"/>
      <c r="AW1826" s="3"/>
      <c r="AX1826" s="97"/>
      <c r="AY1826" s="98"/>
      <c r="AZ1826" s="98"/>
      <c r="BA1826" s="98"/>
      <c r="BB1826" s="89"/>
      <c r="BC1826" s="99">
        <v>-5.3216892391816405E-4</v>
      </c>
      <c r="BD1826" s="86">
        <v>43924</v>
      </c>
      <c r="BE1826" s="86">
        <v>43927</v>
      </c>
      <c r="BF1826" s="95">
        <v>2</v>
      </c>
      <c r="BG1826" s="86">
        <v>43928</v>
      </c>
      <c r="BH1826" s="3"/>
    </row>
    <row r="1827" spans="1:60" x14ac:dyDescent="0.25">
      <c r="A1827" s="3"/>
      <c r="B1827" s="81" t="s">
        <v>2613</v>
      </c>
      <c r="C1827" s="81" t="s">
        <v>6762</v>
      </c>
      <c r="D1827" s="81" t="s">
        <v>958</v>
      </c>
      <c r="E1827" s="82" t="s">
        <v>1207</v>
      </c>
      <c r="F1827" s="82" t="s">
        <v>1097</v>
      </c>
      <c r="G1827" s="83" t="s">
        <v>1125</v>
      </c>
      <c r="H1827" s="84" t="s">
        <v>1144</v>
      </c>
      <c r="I1827" s="85" t="s">
        <v>3480</v>
      </c>
      <c r="J1827" s="85" t="s">
        <v>1096</v>
      </c>
      <c r="K1827" s="3"/>
      <c r="L1827" s="86">
        <v>44029</v>
      </c>
      <c r="M1827" s="87">
        <v>1000.3945000003999</v>
      </c>
      <c r="N1827" s="88">
        <v>1000.3945000003999</v>
      </c>
      <c r="O1827" s="88"/>
      <c r="P1827" s="89" t="str">
        <f t="shared" si="28"/>
        <v/>
      </c>
      <c r="Q1827" s="86"/>
      <c r="R1827" s="90">
        <v>536050.272</v>
      </c>
      <c r="S1827" s="90"/>
      <c r="T1827" s="3"/>
      <c r="U1827" s="91">
        <v>3.0987866921350398E-6</v>
      </c>
      <c r="V1827" s="92">
        <v>1.17308448880067</v>
      </c>
      <c r="W1827" s="91">
        <v>9.2172136646695394E-5</v>
      </c>
      <c r="X1827" s="92">
        <v>1.77268295374233E-2</v>
      </c>
      <c r="Y1827" s="91"/>
      <c r="Z1827" s="92"/>
      <c r="AA1827" s="91"/>
      <c r="AB1827" s="92"/>
      <c r="AC1827" s="91"/>
      <c r="AD1827" s="92"/>
      <c r="AE1827" s="91"/>
      <c r="AF1827" s="93"/>
      <c r="AG1827" s="91">
        <v>5.18822253070539E-5</v>
      </c>
      <c r="AH1827" s="92">
        <v>-0.90104172959399897</v>
      </c>
      <c r="AI1827" s="91"/>
      <c r="AJ1827" s="92"/>
      <c r="AK1827" s="91">
        <v>3.8769736420363199E-4</v>
      </c>
      <c r="AL1827" s="91">
        <v>1.37673276731221E-3</v>
      </c>
      <c r="AM1827" s="92">
        <v>-4.4978835332585696</v>
      </c>
      <c r="AN1827" s="3"/>
      <c r="AO1827" s="94">
        <v>2.22966718865791E-5</v>
      </c>
      <c r="AP1827" s="94">
        <v>-3.0994688131613699E-6</v>
      </c>
      <c r="AQ1827" s="94">
        <v>1.3158450019545899E-4</v>
      </c>
      <c r="AR1827" s="94">
        <v>5.18822253070539E-5</v>
      </c>
      <c r="AS1827" s="95"/>
      <c r="AT1827" s="95"/>
      <c r="AU1827" s="95"/>
      <c r="AV1827" s="96"/>
      <c r="AW1827" s="3"/>
      <c r="AX1827" s="97"/>
      <c r="AY1827" s="98"/>
      <c r="AZ1827" s="98"/>
      <c r="BA1827" s="98"/>
      <c r="BB1827" s="89"/>
      <c r="BC1827" s="99">
        <v>-3.09946845308051E-4</v>
      </c>
      <c r="BD1827" s="86">
        <v>43959</v>
      </c>
      <c r="BE1827" s="86">
        <v>43962</v>
      </c>
      <c r="BF1827" s="95">
        <v>2</v>
      </c>
      <c r="BG1827" s="86">
        <v>43963</v>
      </c>
      <c r="BH1827" s="3"/>
    </row>
    <row r="1828" spans="1:60" x14ac:dyDescent="0.25">
      <c r="A1828" s="3"/>
      <c r="B1828" s="81" t="s">
        <v>2614</v>
      </c>
      <c r="C1828" s="81" t="s">
        <v>6763</v>
      </c>
      <c r="D1828" s="81" t="s">
        <v>959</v>
      </c>
      <c r="E1828" s="82" t="s">
        <v>1170</v>
      </c>
      <c r="F1828" s="82" t="s">
        <v>1115</v>
      </c>
      <c r="G1828" s="83" t="s">
        <v>1123</v>
      </c>
      <c r="H1828" s="84" t="s">
        <v>1131</v>
      </c>
      <c r="I1828" s="85" t="s">
        <v>3480</v>
      </c>
      <c r="J1828" s="85" t="s">
        <v>6764</v>
      </c>
      <c r="K1828" s="3"/>
      <c r="L1828" s="86">
        <v>44029</v>
      </c>
      <c r="M1828" s="87">
        <v>1556.07850000076</v>
      </c>
      <c r="N1828" s="88">
        <v>1556.07850000076</v>
      </c>
      <c r="O1828" s="88">
        <v>1569.5109999999399</v>
      </c>
      <c r="P1828" s="89">
        <f t="shared" si="28"/>
        <v>0.99144160187524621</v>
      </c>
      <c r="Q1828" s="86">
        <v>44001</v>
      </c>
      <c r="R1828" s="90">
        <v>80084.816999999995</v>
      </c>
      <c r="S1828" s="90">
        <v>74827.471293945302</v>
      </c>
      <c r="T1828" s="3"/>
      <c r="U1828" s="91">
        <v>-2.9857021509087601E-3</v>
      </c>
      <c r="V1828" s="92">
        <v>0.87420439504057901</v>
      </c>
      <c r="W1828" s="91">
        <v>-4.0272137748615898E-3</v>
      </c>
      <c r="X1828" s="92">
        <v>-0.39421176161340599</v>
      </c>
      <c r="Y1828" s="91">
        <v>3.9237657454577898E-2</v>
      </c>
      <c r="Z1828" s="92">
        <v>22.073921654286099</v>
      </c>
      <c r="AA1828" s="91">
        <v>4.0281115772813798E-2</v>
      </c>
      <c r="AB1828" s="92">
        <v>24.926139938092099</v>
      </c>
      <c r="AC1828" s="91">
        <v>0.105881143104925</v>
      </c>
      <c r="AD1828" s="92">
        <v>35.936310262884902</v>
      </c>
      <c r="AE1828" s="91">
        <v>0.13390138732764201</v>
      </c>
      <c r="AF1828" s="93">
        <v>34.229548427450901</v>
      </c>
      <c r="AG1828" s="91">
        <v>-5.5729202276779697E-3</v>
      </c>
      <c r="AH1828" s="92">
        <v>-1.4635219748924999</v>
      </c>
      <c r="AI1828" s="91">
        <v>3.7631377777870498E-2</v>
      </c>
      <c r="AJ1828" s="92">
        <v>18.2465134577069</v>
      </c>
      <c r="AK1828" s="91">
        <v>0.52023144258419096</v>
      </c>
      <c r="AL1828" s="91">
        <v>4.86277436993987E-2</v>
      </c>
      <c r="AM1828" s="92">
        <v>57.137288892350597</v>
      </c>
      <c r="AN1828" s="3"/>
      <c r="AO1828" s="94">
        <v>1.43041949304461E-2</v>
      </c>
      <c r="AP1828" s="94">
        <v>-1.0491450858353299E-2</v>
      </c>
      <c r="AQ1828" s="94">
        <v>2.9621445772136198E-2</v>
      </c>
      <c r="AR1828" s="94">
        <v>-1.2898113976916601E-2</v>
      </c>
      <c r="AS1828" s="95">
        <v>7</v>
      </c>
      <c r="AT1828" s="95">
        <v>5</v>
      </c>
      <c r="AU1828" s="95">
        <v>7</v>
      </c>
      <c r="AV1828" s="96">
        <v>5</v>
      </c>
      <c r="AW1828" s="3"/>
      <c r="AX1828" s="97">
        <v>3.6217827057371303E-2</v>
      </c>
      <c r="AY1828" s="98">
        <v>0.39242413579131602</v>
      </c>
      <c r="AZ1828" s="98">
        <v>0.69778307433625697</v>
      </c>
      <c r="BA1828" s="98">
        <v>0.55352243978541105</v>
      </c>
      <c r="BB1828" s="89">
        <v>3.7414075723700099E-3</v>
      </c>
      <c r="BC1828" s="99">
        <v>-3.4527409666370699</v>
      </c>
      <c r="BD1828" s="86">
        <v>43747</v>
      </c>
      <c r="BE1828" s="86">
        <v>43783</v>
      </c>
      <c r="BF1828" s="95">
        <v>138</v>
      </c>
      <c r="BG1828" s="86">
        <v>43941</v>
      </c>
      <c r="BH1828" s="3"/>
    </row>
    <row r="1829" spans="1:60" x14ac:dyDescent="0.25">
      <c r="A1829" s="3"/>
      <c r="B1829" s="81" t="s">
        <v>2615</v>
      </c>
      <c r="C1829" s="81" t="s">
        <v>6765</v>
      </c>
      <c r="D1829" s="81" t="s">
        <v>959</v>
      </c>
      <c r="E1829" s="82" t="s">
        <v>1251</v>
      </c>
      <c r="F1829" s="82" t="s">
        <v>1115</v>
      </c>
      <c r="G1829" s="83" t="s">
        <v>1123</v>
      </c>
      <c r="H1829" s="84" t="s">
        <v>1131</v>
      </c>
      <c r="I1829" s="85" t="s">
        <v>3480</v>
      </c>
      <c r="J1829" s="85" t="s">
        <v>6766</v>
      </c>
      <c r="K1829" s="3"/>
      <c r="L1829" s="86">
        <v>44029</v>
      </c>
      <c r="M1829" s="87">
        <v>1736.84109999985</v>
      </c>
      <c r="N1829" s="88">
        <v>1736.84109999985</v>
      </c>
      <c r="O1829" s="88">
        <v>1753.04590000026</v>
      </c>
      <c r="P1829" s="89">
        <f t="shared" si="28"/>
        <v>0.99075620324578639</v>
      </c>
      <c r="Q1829" s="86">
        <v>44001</v>
      </c>
      <c r="R1829" s="90">
        <v>7792089.3739999998</v>
      </c>
      <c r="S1829" s="90">
        <v>9171743.1643125005</v>
      </c>
      <c r="T1829" s="3"/>
      <c r="U1829" s="91">
        <v>-3.01035758639046E-3</v>
      </c>
      <c r="V1829" s="92">
        <v>0.87173885149241004</v>
      </c>
      <c r="W1829" s="91">
        <v>-4.7649019006712496E-3</v>
      </c>
      <c r="X1829" s="92">
        <v>-0.467980574194371</v>
      </c>
      <c r="Y1829" s="91">
        <v>3.4576789597849697E-2</v>
      </c>
      <c r="Z1829" s="92">
        <v>21.607834868627801</v>
      </c>
      <c r="AA1829" s="91">
        <v>3.09083560896397E-2</v>
      </c>
      <c r="AB1829" s="92">
        <v>23.988863969774702</v>
      </c>
      <c r="AC1829" s="91">
        <v>8.6054392353689793E-2</v>
      </c>
      <c r="AD1829" s="92">
        <v>33.9536351877614</v>
      </c>
      <c r="AE1829" s="91">
        <v>0.103550459965918</v>
      </c>
      <c r="AF1829" s="93">
        <v>31.194455691293101</v>
      </c>
      <c r="AG1829" s="91">
        <v>-5.9904142844970903E-3</v>
      </c>
      <c r="AH1829" s="92">
        <v>-1.50527138057441</v>
      </c>
      <c r="AI1829" s="91">
        <v>3.2544229721679599E-2</v>
      </c>
      <c r="AJ1829" s="92">
        <v>17.7377986520878</v>
      </c>
      <c r="AK1829" s="91">
        <v>0.736841100000311</v>
      </c>
      <c r="AL1829" s="91">
        <v>4.4965551021960003E-2</v>
      </c>
      <c r="AM1829" s="92">
        <v>42.404463855724302</v>
      </c>
      <c r="AN1829" s="3"/>
      <c r="AO1829" s="94">
        <v>1.42790579011489E-2</v>
      </c>
      <c r="AP1829" s="94">
        <v>-1.05647939799383E-2</v>
      </c>
      <c r="AQ1829" s="94">
        <v>2.8858694264272299E-2</v>
      </c>
      <c r="AR1829" s="94">
        <v>-1.36556679781279E-2</v>
      </c>
      <c r="AS1829" s="95">
        <v>6</v>
      </c>
      <c r="AT1829" s="95">
        <v>6</v>
      </c>
      <c r="AU1829" s="95">
        <v>7</v>
      </c>
      <c r="AV1829" s="96">
        <v>5</v>
      </c>
      <c r="AW1829" s="3"/>
      <c r="AX1829" s="97">
        <v>3.6207921867571699E-2</v>
      </c>
      <c r="AY1829" s="98">
        <v>0.15489932181708399</v>
      </c>
      <c r="AZ1829" s="98">
        <v>0.66638349259392304</v>
      </c>
      <c r="BA1829" s="98">
        <v>0.21679571889944799</v>
      </c>
      <c r="BB1829" s="89">
        <v>3.7402616479812402E-3</v>
      </c>
      <c r="BC1829" s="99">
        <v>-3.5388043671955498</v>
      </c>
      <c r="BD1829" s="86">
        <v>43747</v>
      </c>
      <c r="BE1829" s="86">
        <v>43783</v>
      </c>
      <c r="BF1829" s="95">
        <v>141</v>
      </c>
      <c r="BG1829" s="86">
        <v>43944</v>
      </c>
      <c r="BH1829" s="3"/>
    </row>
    <row r="1830" spans="1:60" x14ac:dyDescent="0.25">
      <c r="A1830" s="3"/>
      <c r="B1830" s="81" t="s">
        <v>2616</v>
      </c>
      <c r="C1830" s="81" t="s">
        <v>6767</v>
      </c>
      <c r="D1830" s="81" t="s">
        <v>959</v>
      </c>
      <c r="E1830" s="82" t="s">
        <v>1252</v>
      </c>
      <c r="F1830" s="82" t="s">
        <v>1115</v>
      </c>
      <c r="G1830" s="83" t="s">
        <v>1123</v>
      </c>
      <c r="H1830" s="84" t="s">
        <v>1131</v>
      </c>
      <c r="I1830" s="85" t="s">
        <v>3480</v>
      </c>
      <c r="J1830" s="85" t="s">
        <v>6768</v>
      </c>
      <c r="K1830" s="3"/>
      <c r="L1830" s="86">
        <v>44029</v>
      </c>
      <c r="M1830" s="87">
        <v>1552.45959999971</v>
      </c>
      <c r="N1830" s="88">
        <v>1552.45959999971</v>
      </c>
      <c r="O1830" s="88">
        <v>1566.6588000003201</v>
      </c>
      <c r="P1830" s="89">
        <f t="shared" si="28"/>
        <v>0.99093663534101539</v>
      </c>
      <c r="Q1830" s="86">
        <v>44001</v>
      </c>
      <c r="R1830" s="90">
        <v>625566.78599999996</v>
      </c>
      <c r="S1830" s="90">
        <v>1398813.1576406299</v>
      </c>
      <c r="T1830" s="3"/>
      <c r="U1830" s="91">
        <v>-3.0038461618460098E-3</v>
      </c>
      <c r="V1830" s="92">
        <v>0.87238999394685401</v>
      </c>
      <c r="W1830" s="91">
        <v>-4.5706943110417298E-3</v>
      </c>
      <c r="X1830" s="92">
        <v>-0.44855981523142002</v>
      </c>
      <c r="Y1830" s="91">
        <v>3.5802191794573397E-2</v>
      </c>
      <c r="Z1830" s="92">
        <v>21.730375088285701</v>
      </c>
      <c r="AA1830" s="91">
        <v>3.3368658487233901E-2</v>
      </c>
      <c r="AB1830" s="92">
        <v>24.234894209512301</v>
      </c>
      <c r="AC1830" s="91">
        <v>9.1240711472055397E-2</v>
      </c>
      <c r="AD1830" s="92">
        <v>34.472267099598</v>
      </c>
      <c r="AE1830" s="91">
        <v>0.111462349512294</v>
      </c>
      <c r="AF1830" s="93">
        <v>31.985644645930702</v>
      </c>
      <c r="AG1830" s="91">
        <v>-5.8805377339012904E-3</v>
      </c>
      <c r="AH1830" s="92">
        <v>-1.49428372551483</v>
      </c>
      <c r="AI1830" s="91">
        <v>3.3881425732033697E-2</v>
      </c>
      <c r="AJ1830" s="92">
        <v>17.871518253115902</v>
      </c>
      <c r="AK1830" s="91">
        <v>0.53443004694767304</v>
      </c>
      <c r="AL1830" s="91">
        <v>4.4302464280917803E-2</v>
      </c>
      <c r="AM1830" s="92">
        <v>73.017582608503304</v>
      </c>
      <c r="AN1830" s="3"/>
      <c r="AO1830" s="94">
        <v>1.4285680399552801E-2</v>
      </c>
      <c r="AP1830" s="94">
        <v>-1.0545487107265199E-2</v>
      </c>
      <c r="AQ1830" s="94">
        <v>2.90595478145406E-2</v>
      </c>
      <c r="AR1830" s="94">
        <v>-1.3456019067234599E-2</v>
      </c>
      <c r="AS1830" s="95">
        <v>6</v>
      </c>
      <c r="AT1830" s="95">
        <v>6</v>
      </c>
      <c r="AU1830" s="95">
        <v>7</v>
      </c>
      <c r="AV1830" s="96">
        <v>5</v>
      </c>
      <c r="AW1830" s="3"/>
      <c r="AX1830" s="97">
        <v>3.6210273259275699E-2</v>
      </c>
      <c r="AY1830" s="98">
        <v>0.21727466557104</v>
      </c>
      <c r="AZ1830" s="98">
        <v>0.67462774777322898</v>
      </c>
      <c r="BA1830" s="98">
        <v>0.304720692511182</v>
      </c>
      <c r="BB1830" s="89">
        <v>3.7405368049576301E-3</v>
      </c>
      <c r="BC1830" s="99">
        <v>-3.5161254105223598</v>
      </c>
      <c r="BD1830" s="86">
        <v>43747</v>
      </c>
      <c r="BE1830" s="86">
        <v>43783</v>
      </c>
      <c r="BF1830" s="95">
        <v>139</v>
      </c>
      <c r="BG1830" s="86">
        <v>43942</v>
      </c>
      <c r="BH1830" s="3"/>
    </row>
    <row r="1831" spans="1:60" x14ac:dyDescent="0.25">
      <c r="A1831" s="3"/>
      <c r="B1831" s="81" t="s">
        <v>2617</v>
      </c>
      <c r="C1831" s="81" t="s">
        <v>6769</v>
      </c>
      <c r="D1831" s="81" t="s">
        <v>959</v>
      </c>
      <c r="E1831" s="82" t="s">
        <v>1253</v>
      </c>
      <c r="F1831" s="82" t="s">
        <v>1115</v>
      </c>
      <c r="G1831" s="83" t="s">
        <v>1123</v>
      </c>
      <c r="H1831" s="84" t="s">
        <v>1131</v>
      </c>
      <c r="I1831" s="85" t="s">
        <v>3480</v>
      </c>
      <c r="J1831" s="85" t="s">
        <v>6770</v>
      </c>
      <c r="K1831" s="3"/>
      <c r="L1831" s="86">
        <v>44029</v>
      </c>
      <c r="M1831" s="87">
        <v>1568.2972999997401</v>
      </c>
      <c r="N1831" s="88">
        <v>1568.2972999997401</v>
      </c>
      <c r="O1831" s="88">
        <v>1582.5804999992299</v>
      </c>
      <c r="P1831" s="89">
        <f t="shared" si="28"/>
        <v>0.99097474030578736</v>
      </c>
      <c r="Q1831" s="86">
        <v>44001</v>
      </c>
      <c r="R1831" s="90">
        <v>113.63800000000001</v>
      </c>
      <c r="S1831" s="90">
        <v>153545.041900879</v>
      </c>
      <c r="T1831" s="3"/>
      <c r="U1831" s="91">
        <v>-3.0004125837876901E-3</v>
      </c>
      <c r="V1831" s="92">
        <v>0.87273335175268596</v>
      </c>
      <c r="W1831" s="91">
        <v>-4.5287260891200302E-3</v>
      </c>
      <c r="X1831" s="92">
        <v>-0.44436299303924898</v>
      </c>
      <c r="Y1831" s="91">
        <v>3.5971792822238099E-2</v>
      </c>
      <c r="Z1831" s="92">
        <v>21.747335191059399</v>
      </c>
      <c r="AA1831" s="91">
        <v>3.3909153753484099E-2</v>
      </c>
      <c r="AB1831" s="92">
        <v>24.288943736144599</v>
      </c>
      <c r="AC1831" s="91">
        <v>9.2943647343490698E-2</v>
      </c>
      <c r="AD1831" s="92">
        <v>34.642560686741497</v>
      </c>
      <c r="AE1831" s="91">
        <v>0.114522956277215</v>
      </c>
      <c r="AF1831" s="93">
        <v>32.291705322393703</v>
      </c>
      <c r="AG1831" s="91">
        <v>-5.8524413198028898E-3</v>
      </c>
      <c r="AH1831" s="92">
        <v>-1.49147408410499</v>
      </c>
      <c r="AI1831" s="91">
        <v>3.4039494139506098E-2</v>
      </c>
      <c r="AJ1831" s="92">
        <v>17.887325093848599</v>
      </c>
      <c r="AK1831" s="91">
        <v>0.549609015275491</v>
      </c>
      <c r="AL1831" s="91">
        <v>4.5343760441028301E-2</v>
      </c>
      <c r="AM1831" s="92">
        <v>74.535479441285105</v>
      </c>
      <c r="AN1831" s="3"/>
      <c r="AO1831" s="94">
        <v>1.42914338430273E-2</v>
      </c>
      <c r="AP1831" s="94">
        <v>-1.05449971933922E-2</v>
      </c>
      <c r="AQ1831" s="94">
        <v>2.9075160480715598E-2</v>
      </c>
      <c r="AR1831" s="94">
        <v>-1.3356445859244601E-2</v>
      </c>
      <c r="AS1831" s="95">
        <v>6</v>
      </c>
      <c r="AT1831" s="95">
        <v>6</v>
      </c>
      <c r="AU1831" s="95">
        <v>7</v>
      </c>
      <c r="AV1831" s="96">
        <v>5</v>
      </c>
      <c r="AW1831" s="3"/>
      <c r="AX1831" s="97">
        <v>3.6204404292511802E-2</v>
      </c>
      <c r="AY1831" s="98">
        <v>0.230633015684134</v>
      </c>
      <c r="AZ1831" s="98">
        <v>0.67641476235076003</v>
      </c>
      <c r="BA1831" s="98">
        <v>0.323586099001204</v>
      </c>
      <c r="BB1831" s="89">
        <v>3.73993773966049E-3</v>
      </c>
      <c r="BC1831" s="99">
        <v>-3.5048194975279299</v>
      </c>
      <c r="BD1831" s="86">
        <v>43747</v>
      </c>
      <c r="BE1831" s="86">
        <v>43783</v>
      </c>
      <c r="BF1831" s="95">
        <v>139</v>
      </c>
      <c r="BG1831" s="86">
        <v>43942</v>
      </c>
      <c r="BH1831" s="3"/>
    </row>
    <row r="1832" spans="1:60" x14ac:dyDescent="0.25">
      <c r="A1832" s="3"/>
      <c r="B1832" s="81" t="s">
        <v>2618</v>
      </c>
      <c r="C1832" s="81" t="s">
        <v>6771</v>
      </c>
      <c r="D1832" s="81" t="s">
        <v>959</v>
      </c>
      <c r="E1832" s="82" t="s">
        <v>1254</v>
      </c>
      <c r="F1832" s="82" t="s">
        <v>1115</v>
      </c>
      <c r="G1832" s="83" t="s">
        <v>1123</v>
      </c>
      <c r="H1832" s="84" t="s">
        <v>1131</v>
      </c>
      <c r="I1832" s="85" t="s">
        <v>3480</v>
      </c>
      <c r="J1832" s="85" t="s">
        <v>6772</v>
      </c>
      <c r="K1832" s="3"/>
      <c r="L1832" s="86">
        <v>44029</v>
      </c>
      <c r="M1832" s="87">
        <v>1081.8476999998099</v>
      </c>
      <c r="N1832" s="88">
        <v>1081.8476999998099</v>
      </c>
      <c r="O1832" s="88">
        <v>1104.4517000000901</v>
      </c>
      <c r="P1832" s="89">
        <f t="shared" si="28"/>
        <v>0.97953373606081795</v>
      </c>
      <c r="Q1832" s="86">
        <v>43749</v>
      </c>
      <c r="R1832" s="90">
        <v>0</v>
      </c>
      <c r="S1832" s="90">
        <v>34810.882790100099</v>
      </c>
      <c r="T1832" s="3"/>
      <c r="U1832" s="91">
        <v>0</v>
      </c>
      <c r="V1832" s="92">
        <v>1.17277461013146</v>
      </c>
      <c r="W1832" s="91">
        <v>0</v>
      </c>
      <c r="X1832" s="92">
        <v>8.5096158727537806E-3</v>
      </c>
      <c r="Y1832" s="91">
        <v>0</v>
      </c>
      <c r="Z1832" s="92">
        <v>18.1501559088356</v>
      </c>
      <c r="AA1832" s="91">
        <v>-2.0466263938942599E-2</v>
      </c>
      <c r="AB1832" s="92">
        <v>18.851401966909201</v>
      </c>
      <c r="AC1832" s="91">
        <v>-6.5891146132344104E-3</v>
      </c>
      <c r="AD1832" s="92">
        <v>24.689284491061699</v>
      </c>
      <c r="AE1832" s="91">
        <v>1.5438813919900001E-2</v>
      </c>
      <c r="AF1832" s="93">
        <v>22.383291086676799</v>
      </c>
      <c r="AG1832" s="91">
        <v>0</v>
      </c>
      <c r="AH1832" s="92">
        <v>-0.90622995212470403</v>
      </c>
      <c r="AI1832" s="91">
        <v>0</v>
      </c>
      <c r="AJ1832" s="92">
        <v>14.483375679905301</v>
      </c>
      <c r="AK1832" s="91">
        <v>8.1847699999343604E-2</v>
      </c>
      <c r="AL1832" s="91">
        <v>1.7955475075723398E-2</v>
      </c>
      <c r="AM1832" s="92">
        <v>6.3556310135027196</v>
      </c>
      <c r="AN1832" s="3"/>
      <c r="AO1832" s="94">
        <v>1.42955742339836E-2</v>
      </c>
      <c r="AP1832" s="94">
        <v>-8.7885106440808193E-3</v>
      </c>
      <c r="AQ1832" s="94">
        <v>0</v>
      </c>
      <c r="AR1832" s="94">
        <v>-1.41979952586553E-2</v>
      </c>
      <c r="AS1832" s="95">
        <v>0</v>
      </c>
      <c r="AT1832" s="95">
        <v>3</v>
      </c>
      <c r="AU1832" s="95">
        <v>7</v>
      </c>
      <c r="AV1832" s="96">
        <v>5</v>
      </c>
      <c r="AW1832" s="3"/>
      <c r="AX1832" s="97">
        <v>2.36260148584552E-2</v>
      </c>
      <c r="AY1832" s="98">
        <v>-2.0119102459066198</v>
      </c>
      <c r="AZ1832" s="98">
        <v>0.481900361961834</v>
      </c>
      <c r="BA1832" s="98">
        <v>-2.6960723987394899</v>
      </c>
      <c r="BB1832" s="89">
        <v>2.4426085024083499E-3</v>
      </c>
      <c r="BC1832" s="99">
        <v>-3.2780971770953302</v>
      </c>
      <c r="BD1832" s="86">
        <v>43664</v>
      </c>
      <c r="BE1832" s="86">
        <v>43783</v>
      </c>
      <c r="BF1832" s="95"/>
      <c r="BG1832" s="86"/>
      <c r="BH1832" s="3"/>
    </row>
    <row r="1833" spans="1:60" x14ac:dyDescent="0.25">
      <c r="A1833" s="3"/>
      <c r="B1833" s="81" t="s">
        <v>2619</v>
      </c>
      <c r="C1833" s="81" t="s">
        <v>6773</v>
      </c>
      <c r="D1833" s="81" t="s">
        <v>959</v>
      </c>
      <c r="E1833" s="82" t="s">
        <v>1255</v>
      </c>
      <c r="F1833" s="82" t="s">
        <v>1115</v>
      </c>
      <c r="G1833" s="83" t="s">
        <v>1123</v>
      </c>
      <c r="H1833" s="84" t="s">
        <v>1131</v>
      </c>
      <c r="I1833" s="85" t="s">
        <v>3480</v>
      </c>
      <c r="J1833" s="85" t="s">
        <v>6774</v>
      </c>
      <c r="K1833" s="3"/>
      <c r="L1833" s="86">
        <v>44029</v>
      </c>
      <c r="M1833" s="87">
        <v>1497.55749999918</v>
      </c>
      <c r="N1833" s="88">
        <v>1497.55749999918</v>
      </c>
      <c r="O1833" s="88">
        <v>1520.8374000005399</v>
      </c>
      <c r="P1833" s="89">
        <f t="shared" si="28"/>
        <v>0.98469270942353759</v>
      </c>
      <c r="Q1833" s="86">
        <v>43780</v>
      </c>
      <c r="R1833" s="90">
        <v>1349466.0919999999</v>
      </c>
      <c r="S1833" s="90">
        <v>141039.304045898</v>
      </c>
      <c r="T1833" s="3"/>
      <c r="U1833" s="91">
        <v>-2.97146370940027E-3</v>
      </c>
      <c r="V1833" s="92">
        <v>0.87562823919142796</v>
      </c>
      <c r="W1833" s="91">
        <v>-3.59934667903872E-3</v>
      </c>
      <c r="X1833" s="92">
        <v>-0.35142505203111801</v>
      </c>
      <c r="Y1833" s="91">
        <v>2.3243240138981499E-4</v>
      </c>
      <c r="Z1833" s="92">
        <v>18.1733991489746</v>
      </c>
      <c r="AA1833" s="91">
        <v>-1.5193323116363899E-2</v>
      </c>
      <c r="AB1833" s="92">
        <v>19.378696049156101</v>
      </c>
      <c r="AC1833" s="91">
        <v>-1.3199620371779E-2</v>
      </c>
      <c r="AD1833" s="92">
        <v>24.028233915218198</v>
      </c>
      <c r="AE1833" s="91">
        <v>1.19794849379105E-2</v>
      </c>
      <c r="AF1833" s="93">
        <v>22.0373581884778</v>
      </c>
      <c r="AG1833" s="91">
        <v>-5.3308896303860803E-3</v>
      </c>
      <c r="AH1833" s="92">
        <v>-1.4393189151633099</v>
      </c>
      <c r="AI1833" s="91">
        <v>2.3243240138981499E-4</v>
      </c>
      <c r="AJ1833" s="92">
        <v>14.5066189200443</v>
      </c>
      <c r="AK1833" s="91">
        <v>0.49755749999894799</v>
      </c>
      <c r="AL1833" s="91">
        <v>3.2697234744773603E-2</v>
      </c>
      <c r="AM1833" s="92">
        <v>18.4761038555589</v>
      </c>
      <c r="AN1833" s="3"/>
      <c r="AO1833" s="94">
        <v>3.1058249023772099E-3</v>
      </c>
      <c r="AP1833" s="94">
        <v>-8.0077594093381794E-3</v>
      </c>
      <c r="AQ1833" s="94">
        <v>5.5931384358700598E-3</v>
      </c>
      <c r="AR1833" s="94">
        <v>-1.54221709053672E-2</v>
      </c>
      <c r="AS1833" s="95">
        <v>1</v>
      </c>
      <c r="AT1833" s="95">
        <v>2</v>
      </c>
      <c r="AU1833" s="95">
        <v>7</v>
      </c>
      <c r="AV1833" s="96">
        <v>5</v>
      </c>
      <c r="AW1833" s="3"/>
      <c r="AX1833" s="97">
        <v>1.31136987971513E-2</v>
      </c>
      <c r="AY1833" s="98">
        <v>-3.1173102420616501</v>
      </c>
      <c r="AZ1833" s="98">
        <v>0.49750196211243702</v>
      </c>
      <c r="BA1833" s="98">
        <v>-3.3902627425486598</v>
      </c>
      <c r="BB1833" s="89">
        <v>1.3510793278919699E-3</v>
      </c>
      <c r="BC1833" s="99">
        <v>-1.55361118819565</v>
      </c>
      <c r="BD1833" s="86">
        <v>43780</v>
      </c>
      <c r="BE1833" s="86">
        <v>43782</v>
      </c>
      <c r="BF1833" s="95"/>
      <c r="BG1833" s="86"/>
      <c r="BH1833" s="3"/>
    </row>
    <row r="1834" spans="1:60" x14ac:dyDescent="0.25">
      <c r="A1834" s="3"/>
      <c r="B1834" s="81" t="s">
        <v>2620</v>
      </c>
      <c r="C1834" s="81" t="s">
        <v>6775</v>
      </c>
      <c r="D1834" s="81" t="s">
        <v>959</v>
      </c>
      <c r="E1834" s="82" t="s">
        <v>1265</v>
      </c>
      <c r="F1834" s="82" t="s">
        <v>1115</v>
      </c>
      <c r="G1834" s="83" t="s">
        <v>1123</v>
      </c>
      <c r="H1834" s="84" t="s">
        <v>1131</v>
      </c>
      <c r="I1834" s="85" t="s">
        <v>3480</v>
      </c>
      <c r="J1834" s="85" t="s">
        <v>6776</v>
      </c>
      <c r="K1834" s="3"/>
      <c r="L1834" s="86">
        <v>44029</v>
      </c>
      <c r="M1834" s="87">
        <v>1051.84259999916</v>
      </c>
      <c r="N1834" s="88">
        <v>1051.84259999916</v>
      </c>
      <c r="O1834" s="88">
        <v>1051.84259999916</v>
      </c>
      <c r="P1834" s="89">
        <f t="shared" si="28"/>
        <v>1</v>
      </c>
      <c r="Q1834" s="86">
        <v>44029</v>
      </c>
      <c r="R1834" s="90">
        <v>0</v>
      </c>
      <c r="S1834" s="90">
        <v>0</v>
      </c>
      <c r="T1834" s="3"/>
      <c r="U1834" s="91">
        <v>0</v>
      </c>
      <c r="V1834" s="92">
        <v>1.17277461013146</v>
      </c>
      <c r="W1834" s="91">
        <v>0</v>
      </c>
      <c r="X1834" s="92">
        <v>8.5096158727537806E-3</v>
      </c>
      <c r="Y1834" s="91">
        <v>0</v>
      </c>
      <c r="Z1834" s="92">
        <v>18.1501559088356</v>
      </c>
      <c r="AA1834" s="91">
        <v>0</v>
      </c>
      <c r="AB1834" s="92">
        <v>20.8980283607962</v>
      </c>
      <c r="AC1834" s="91">
        <v>0</v>
      </c>
      <c r="AD1834" s="92">
        <v>25.348195952392398</v>
      </c>
      <c r="AE1834" s="91">
        <v>2.8979697981412799E-3</v>
      </c>
      <c r="AF1834" s="93">
        <v>21.129206674493599</v>
      </c>
      <c r="AG1834" s="91">
        <v>0</v>
      </c>
      <c r="AH1834" s="92">
        <v>-0.90622995212470403</v>
      </c>
      <c r="AI1834" s="91">
        <v>0</v>
      </c>
      <c r="AJ1834" s="92">
        <v>14.483375679905301</v>
      </c>
      <c r="AK1834" s="91">
        <v>5.1842599999872598E-2</v>
      </c>
      <c r="AL1834" s="91">
        <v>1.2192625545139901E-2</v>
      </c>
      <c r="AM1834" s="92">
        <v>5.2486317980801704</v>
      </c>
      <c r="AN1834" s="3"/>
      <c r="AO1834" s="94">
        <v>0</v>
      </c>
      <c r="AP1834" s="94">
        <v>0</v>
      </c>
      <c r="AQ1834" s="94">
        <v>0</v>
      </c>
      <c r="AR1834" s="94">
        <v>0</v>
      </c>
      <c r="AS1834" s="95">
        <v>0</v>
      </c>
      <c r="AT1834" s="95">
        <v>0</v>
      </c>
      <c r="AU1834" s="95">
        <v>7</v>
      </c>
      <c r="AV1834" s="96">
        <v>5</v>
      </c>
      <c r="AW1834" s="3"/>
      <c r="AX1834" s="97">
        <v>0</v>
      </c>
      <c r="AY1834" s="98">
        <v>-113.07365610974399</v>
      </c>
      <c r="AZ1834" s="98">
        <v>0.54787164163735702</v>
      </c>
      <c r="BA1834" s="98">
        <v>-15.957369743191499</v>
      </c>
      <c r="BB1834" s="89">
        <v>0</v>
      </c>
      <c r="BC1834" s="99">
        <v>0</v>
      </c>
      <c r="BD1834" s="86">
        <v>43664</v>
      </c>
      <c r="BE1834" s="86"/>
      <c r="BF1834" s="95"/>
      <c r="BG1834" s="86"/>
      <c r="BH1834" s="3"/>
    </row>
    <row r="1835" spans="1:60" x14ac:dyDescent="0.25">
      <c r="A1835" s="3"/>
      <c r="B1835" s="81" t="s">
        <v>2621</v>
      </c>
      <c r="C1835" s="81" t="s">
        <v>6777</v>
      </c>
      <c r="D1835" s="81" t="s">
        <v>959</v>
      </c>
      <c r="E1835" s="82" t="s">
        <v>1191</v>
      </c>
      <c r="F1835" s="82" t="s">
        <v>1115</v>
      </c>
      <c r="G1835" s="83" t="s">
        <v>1123</v>
      </c>
      <c r="H1835" s="84" t="s">
        <v>1131</v>
      </c>
      <c r="I1835" s="85" t="s">
        <v>3480</v>
      </c>
      <c r="J1835" s="85" t="s">
        <v>6778</v>
      </c>
      <c r="K1835" s="3"/>
      <c r="L1835" s="86">
        <v>44029</v>
      </c>
      <c r="M1835" s="87">
        <v>1146.8059000000401</v>
      </c>
      <c r="N1835" s="88">
        <v>1146.8059000000401</v>
      </c>
      <c r="O1835" s="88">
        <v>1155.82110000029</v>
      </c>
      <c r="P1835" s="89">
        <f t="shared" si="28"/>
        <v>0.99220017699949614</v>
      </c>
      <c r="Q1835" s="86">
        <v>44001</v>
      </c>
      <c r="R1835" s="90">
        <v>23611222.806000002</v>
      </c>
      <c r="S1835" s="90">
        <v>22901862.989937499</v>
      </c>
      <c r="T1835" s="3"/>
      <c r="U1835" s="91">
        <v>-2.9585063157355801E-3</v>
      </c>
      <c r="V1835" s="92">
        <v>0.87692397855789705</v>
      </c>
      <c r="W1835" s="91">
        <v>-3.21069156234444E-3</v>
      </c>
      <c r="X1835" s="92">
        <v>-0.31255954036168998</v>
      </c>
      <c r="Y1835" s="91">
        <v>4.44182379924314E-2</v>
      </c>
      <c r="Z1835" s="92">
        <v>22.591979708086001</v>
      </c>
      <c r="AA1835" s="91">
        <v>5.0749145102599903E-2</v>
      </c>
      <c r="AB1835" s="92">
        <v>25.9729428710707</v>
      </c>
      <c r="AC1835" s="91">
        <v>0.12823437246523101</v>
      </c>
      <c r="AD1835" s="92">
        <v>38.171633198915501</v>
      </c>
      <c r="AE1835" s="91"/>
      <c r="AF1835" s="93"/>
      <c r="AG1835" s="91">
        <v>-5.1112277842548801E-3</v>
      </c>
      <c r="AH1835" s="92">
        <v>-1.4173527305501901</v>
      </c>
      <c r="AI1835" s="91">
        <v>4.3288423095873399E-2</v>
      </c>
      <c r="AJ1835" s="92">
        <v>18.812217989499899</v>
      </c>
      <c r="AK1835" s="91">
        <v>0.14680589999988999</v>
      </c>
      <c r="AL1835" s="91">
        <v>5.6137987514375702E-2</v>
      </c>
      <c r="AM1835" s="92">
        <v>42.830504706420498</v>
      </c>
      <c r="AN1835" s="3"/>
      <c r="AO1835" s="94">
        <v>1.4331977983601999E-2</v>
      </c>
      <c r="AP1835" s="94">
        <v>-1.04103597168432E-2</v>
      </c>
      <c r="AQ1835" s="94">
        <v>3.04657857486745E-2</v>
      </c>
      <c r="AR1835" s="94">
        <v>-1.20595256194065E-2</v>
      </c>
      <c r="AS1835" s="95">
        <v>7</v>
      </c>
      <c r="AT1835" s="95">
        <v>5</v>
      </c>
      <c r="AU1835" s="95">
        <v>7</v>
      </c>
      <c r="AV1835" s="96">
        <v>5</v>
      </c>
      <c r="AW1835" s="3"/>
      <c r="AX1835" s="97">
        <v>3.6231995036796402E-2</v>
      </c>
      <c r="AY1835" s="98">
        <v>0.657413558532426</v>
      </c>
      <c r="AZ1835" s="98">
        <v>0.73283487616117804</v>
      </c>
      <c r="BA1835" s="98">
        <v>0.93526022611786197</v>
      </c>
      <c r="BB1835" s="89">
        <v>3.74300725340163E-3</v>
      </c>
      <c r="BC1835" s="99">
        <v>-3.35749274593763</v>
      </c>
      <c r="BD1835" s="86">
        <v>43747</v>
      </c>
      <c r="BE1835" s="86">
        <v>43783</v>
      </c>
      <c r="BF1835" s="95">
        <v>114</v>
      </c>
      <c r="BG1835" s="86">
        <v>43907</v>
      </c>
      <c r="BH1835" s="3"/>
    </row>
    <row r="1836" spans="1:60" x14ac:dyDescent="0.25">
      <c r="A1836" s="3"/>
      <c r="B1836" s="81" t="s">
        <v>2622</v>
      </c>
      <c r="C1836" s="81" t="s">
        <v>6779</v>
      </c>
      <c r="D1836" s="81" t="s">
        <v>960</v>
      </c>
      <c r="E1836" s="82" t="s">
        <v>1161</v>
      </c>
      <c r="F1836" s="82" t="s">
        <v>1108</v>
      </c>
      <c r="G1836" s="83" t="s">
        <v>1123</v>
      </c>
      <c r="H1836" s="84" t="s">
        <v>1131</v>
      </c>
      <c r="I1836" s="85" t="s">
        <v>3480</v>
      </c>
      <c r="J1836" s="85" t="s">
        <v>6780</v>
      </c>
      <c r="K1836" s="3"/>
      <c r="L1836" s="86">
        <v>44029</v>
      </c>
      <c r="M1836" s="87">
        <v>1947.0083000008001</v>
      </c>
      <c r="N1836" s="88">
        <v>1947.0083000008001</v>
      </c>
      <c r="O1836" s="88">
        <v>1962.18119999953</v>
      </c>
      <c r="P1836" s="89">
        <f t="shared" si="28"/>
        <v>0.99226732984765442</v>
      </c>
      <c r="Q1836" s="86">
        <v>44020</v>
      </c>
      <c r="R1836" s="90">
        <v>14817798.037</v>
      </c>
      <c r="S1836" s="90">
        <v>13595675.843562501</v>
      </c>
      <c r="T1836" s="3"/>
      <c r="U1836" s="91">
        <v>-3.0669768693769601E-3</v>
      </c>
      <c r="V1836" s="92">
        <v>0.86607692319375895</v>
      </c>
      <c r="W1836" s="91">
        <v>-3.3270919111601E-3</v>
      </c>
      <c r="X1836" s="92">
        <v>-0.32419957524325599</v>
      </c>
      <c r="Y1836" s="91">
        <v>2.9573486592198599E-2</v>
      </c>
      <c r="Z1836" s="92">
        <v>21.107504568062701</v>
      </c>
      <c r="AA1836" s="91">
        <v>4.2073804735991899E-2</v>
      </c>
      <c r="AB1836" s="92">
        <v>25.1054088344099</v>
      </c>
      <c r="AC1836" s="91">
        <v>8.20735085471824E-2</v>
      </c>
      <c r="AD1836" s="92">
        <v>33.555546807125197</v>
      </c>
      <c r="AE1836" s="91">
        <v>9.7819779808633003E-2</v>
      </c>
      <c r="AF1836" s="93">
        <v>30.6213876755501</v>
      </c>
      <c r="AG1836" s="91">
        <v>-5.3020190589450102E-3</v>
      </c>
      <c r="AH1836" s="92">
        <v>-1.4364318580191999</v>
      </c>
      <c r="AI1836" s="91">
        <v>3.1561952448100797E-2</v>
      </c>
      <c r="AJ1836" s="92">
        <v>17.6395709247154</v>
      </c>
      <c r="AK1836" s="91">
        <v>0.35145091207057699</v>
      </c>
      <c r="AL1836" s="91">
        <v>3.4400688678942998E-2</v>
      </c>
      <c r="AM1836" s="92">
        <v>39.106776844069799</v>
      </c>
      <c r="AN1836" s="3"/>
      <c r="AO1836" s="94">
        <v>1.2019806810712901E-2</v>
      </c>
      <c r="AP1836" s="94">
        <v>-1.0491408073903599E-2</v>
      </c>
      <c r="AQ1836" s="94">
        <v>3.1330336276369102E-2</v>
      </c>
      <c r="AR1836" s="94">
        <v>-1.02154617343331E-2</v>
      </c>
      <c r="AS1836" s="95">
        <v>8</v>
      </c>
      <c r="AT1836" s="95">
        <v>4</v>
      </c>
      <c r="AU1836" s="95">
        <v>7</v>
      </c>
      <c r="AV1836" s="96">
        <v>5</v>
      </c>
      <c r="AW1836" s="3"/>
      <c r="AX1836" s="97">
        <v>2.9883030259989E-2</v>
      </c>
      <c r="AY1836" s="98">
        <v>0.55017847410454102</v>
      </c>
      <c r="AZ1836" s="98">
        <v>0.70299607221932103</v>
      </c>
      <c r="BA1836" s="98">
        <v>0.80537244983042899</v>
      </c>
      <c r="BB1836" s="89">
        <v>3.08803130383239E-3</v>
      </c>
      <c r="BC1836" s="99">
        <v>-3.1249717184255101</v>
      </c>
      <c r="BD1836" s="86">
        <v>43747</v>
      </c>
      <c r="BE1836" s="86">
        <v>43783</v>
      </c>
      <c r="BF1836" s="95">
        <v>130</v>
      </c>
      <c r="BG1836" s="86">
        <v>43929</v>
      </c>
      <c r="BH1836" s="3"/>
    </row>
    <row r="1837" spans="1:60" x14ac:dyDescent="0.25">
      <c r="A1837" s="3"/>
      <c r="B1837" s="81" t="s">
        <v>468</v>
      </c>
      <c r="C1837" s="81" t="s">
        <v>6781</v>
      </c>
      <c r="D1837" s="81" t="s">
        <v>960</v>
      </c>
      <c r="E1837" s="82" t="s">
        <v>1170</v>
      </c>
      <c r="F1837" s="82" t="s">
        <v>1108</v>
      </c>
      <c r="G1837" s="83" t="s">
        <v>1123</v>
      </c>
      <c r="H1837" s="84" t="s">
        <v>1131</v>
      </c>
      <c r="I1837" s="85" t="s">
        <v>3480</v>
      </c>
      <c r="J1837" s="85" t="s">
        <v>1096</v>
      </c>
      <c r="K1837" s="3"/>
      <c r="L1837" s="86">
        <v>44029</v>
      </c>
      <c r="M1837" s="87">
        <v>1397.54250000045</v>
      </c>
      <c r="N1837" s="88">
        <v>1397.54250000045</v>
      </c>
      <c r="O1837" s="88">
        <v>1408.2523999996499</v>
      </c>
      <c r="P1837" s="89">
        <f t="shared" si="28"/>
        <v>0.9923949002329393</v>
      </c>
      <c r="Q1837" s="86">
        <v>44020</v>
      </c>
      <c r="R1837" s="90">
        <v>38958.514999999999</v>
      </c>
      <c r="S1837" s="90">
        <v>37544.956419860799</v>
      </c>
      <c r="T1837" s="3"/>
      <c r="U1837" s="91">
        <v>-3.0527415792675999E-3</v>
      </c>
      <c r="V1837" s="92">
        <v>0.86750045220469496</v>
      </c>
      <c r="W1837" s="91">
        <v>-2.8997433510085098E-3</v>
      </c>
      <c r="X1837" s="92">
        <v>-0.28146471922809702</v>
      </c>
      <c r="Y1837" s="91">
        <v>3.2255393563900697E-2</v>
      </c>
      <c r="Z1837" s="92">
        <v>21.3756952652184</v>
      </c>
      <c r="AA1837" s="91">
        <v>4.7545736817483003E-2</v>
      </c>
      <c r="AB1837" s="92">
        <v>25.6526020425372</v>
      </c>
      <c r="AC1837" s="91">
        <v>9.3460530288284605E-2</v>
      </c>
      <c r="AD1837" s="92">
        <v>34.694248981249999</v>
      </c>
      <c r="AE1837" s="91">
        <v>0.11519017583676</v>
      </c>
      <c r="AF1837" s="93">
        <v>32.358427278348202</v>
      </c>
      <c r="AG1837" s="91">
        <v>-5.0604751759237799E-3</v>
      </c>
      <c r="AH1837" s="92">
        <v>-1.4122774697170799</v>
      </c>
      <c r="AI1837" s="91">
        <v>3.45003326583537E-2</v>
      </c>
      <c r="AJ1837" s="92">
        <v>17.933408945740702</v>
      </c>
      <c r="AK1837" s="91">
        <v>0.39754250000056301</v>
      </c>
      <c r="AL1837" s="91">
        <v>3.8303730649204198E-2</v>
      </c>
      <c r="AM1837" s="92">
        <v>43.715935637068497</v>
      </c>
      <c r="AN1837" s="3"/>
      <c r="AO1837" s="94">
        <v>1.2034349707391799E-2</v>
      </c>
      <c r="AP1837" s="94">
        <v>-1.0477230694050399E-2</v>
      </c>
      <c r="AQ1837" s="94">
        <v>3.1772586717124802E-2</v>
      </c>
      <c r="AR1837" s="94">
        <v>-9.7756214499895595E-3</v>
      </c>
      <c r="AS1837" s="95">
        <v>8</v>
      </c>
      <c r="AT1837" s="95">
        <v>4</v>
      </c>
      <c r="AU1837" s="95">
        <v>7</v>
      </c>
      <c r="AV1837" s="96">
        <v>5</v>
      </c>
      <c r="AW1837" s="3"/>
      <c r="AX1837" s="97">
        <v>2.9891937965330701E-2</v>
      </c>
      <c r="AY1837" s="98">
        <v>0.71839042999272396</v>
      </c>
      <c r="AZ1837" s="98">
        <v>0.72125882193540702</v>
      </c>
      <c r="BA1837" s="98">
        <v>1.05744727637284</v>
      </c>
      <c r="BB1837" s="89">
        <v>3.0890027159785E-3</v>
      </c>
      <c r="BC1837" s="99">
        <v>-3.07498388341264</v>
      </c>
      <c r="BD1837" s="86">
        <v>43747</v>
      </c>
      <c r="BE1837" s="86">
        <v>43783</v>
      </c>
      <c r="BF1837" s="95">
        <v>108</v>
      </c>
      <c r="BG1837" s="86">
        <v>43899</v>
      </c>
      <c r="BH1837" s="3"/>
    </row>
    <row r="1838" spans="1:60" x14ac:dyDescent="0.25">
      <c r="A1838" s="3"/>
      <c r="B1838" s="81" t="s">
        <v>469</v>
      </c>
      <c r="C1838" s="81" t="s">
        <v>6782</v>
      </c>
      <c r="D1838" s="81" t="s">
        <v>960</v>
      </c>
      <c r="E1838" s="82" t="s">
        <v>1165</v>
      </c>
      <c r="F1838" s="82" t="s">
        <v>1108</v>
      </c>
      <c r="G1838" s="83" t="s">
        <v>1123</v>
      </c>
      <c r="H1838" s="84" t="s">
        <v>1131</v>
      </c>
      <c r="I1838" s="85" t="s">
        <v>3480</v>
      </c>
      <c r="J1838" s="85" t="s">
        <v>1096</v>
      </c>
      <c r="K1838" s="3"/>
      <c r="L1838" s="86">
        <v>44029</v>
      </c>
      <c r="M1838" s="87">
        <v>1189.8044000007201</v>
      </c>
      <c r="N1838" s="88">
        <v>1189.8044000007201</v>
      </c>
      <c r="O1838" s="88">
        <v>1198.9517000000901</v>
      </c>
      <c r="P1838" s="89">
        <f t="shared" si="28"/>
        <v>0.99237058507080034</v>
      </c>
      <c r="Q1838" s="86">
        <v>44020</v>
      </c>
      <c r="R1838" s="90">
        <v>1182823.6399999999</v>
      </c>
      <c r="S1838" s="90">
        <v>1492780.4820566401</v>
      </c>
      <c r="T1838" s="3"/>
      <c r="U1838" s="91">
        <v>-3.0554252371075602E-3</v>
      </c>
      <c r="V1838" s="92">
        <v>0.86723208642069904</v>
      </c>
      <c r="W1838" s="91">
        <v>-2.9816587175446299E-3</v>
      </c>
      <c r="X1838" s="92">
        <v>-0.28965625588171001</v>
      </c>
      <c r="Y1838" s="91">
        <v>3.1741857026645399E-2</v>
      </c>
      <c r="Z1838" s="92">
        <v>21.324341611500099</v>
      </c>
      <c r="AA1838" s="91">
        <v>4.6497272767737699E-2</v>
      </c>
      <c r="AB1838" s="92">
        <v>25.547755637584501</v>
      </c>
      <c r="AC1838" s="91">
        <v>9.12731307689683E-2</v>
      </c>
      <c r="AD1838" s="92">
        <v>34.475509029289199</v>
      </c>
      <c r="AE1838" s="91">
        <v>0.111845672878262</v>
      </c>
      <c r="AF1838" s="93">
        <v>32.023976982512998</v>
      </c>
      <c r="AG1838" s="91">
        <v>-5.1066487767457104E-3</v>
      </c>
      <c r="AH1838" s="92">
        <v>-1.4168948297992801</v>
      </c>
      <c r="AI1838" s="91">
        <v>3.3937675114430001E-2</v>
      </c>
      <c r="AJ1838" s="92">
        <v>17.877143191348299</v>
      </c>
      <c r="AK1838" s="91">
        <v>0.18980440000101201</v>
      </c>
      <c r="AL1838" s="91">
        <v>3.1822605933484703E-2</v>
      </c>
      <c r="AM1838" s="92">
        <v>15.7778330514848</v>
      </c>
      <c r="AN1838" s="3"/>
      <c r="AO1838" s="94">
        <v>1.20315688727715E-2</v>
      </c>
      <c r="AP1838" s="94">
        <v>-1.0480002863914701E-2</v>
      </c>
      <c r="AQ1838" s="94">
        <v>3.1688098693848601E-2</v>
      </c>
      <c r="AR1838" s="94">
        <v>-9.85994097572984E-3</v>
      </c>
      <c r="AS1838" s="95">
        <v>8</v>
      </c>
      <c r="AT1838" s="95">
        <v>4</v>
      </c>
      <c r="AU1838" s="95">
        <v>7</v>
      </c>
      <c r="AV1838" s="96">
        <v>5</v>
      </c>
      <c r="AW1838" s="3"/>
      <c r="AX1838" s="97">
        <v>2.98902286266821E-2</v>
      </c>
      <c r="AY1838" s="98">
        <v>0.68617365235059002</v>
      </c>
      <c r="AZ1838" s="98">
        <v>0.71776045946262501</v>
      </c>
      <c r="BA1838" s="98">
        <v>1.00895709751603</v>
      </c>
      <c r="BB1838" s="89">
        <v>3.0888162903329399E-3</v>
      </c>
      <c r="BC1838" s="99">
        <v>-3.0845793491535001</v>
      </c>
      <c r="BD1838" s="86">
        <v>43747</v>
      </c>
      <c r="BE1838" s="86">
        <v>43783</v>
      </c>
      <c r="BF1838" s="95">
        <v>108</v>
      </c>
      <c r="BG1838" s="86">
        <v>43899</v>
      </c>
      <c r="BH1838" s="3"/>
    </row>
    <row r="1839" spans="1:60" x14ac:dyDescent="0.25">
      <c r="A1839" s="3"/>
      <c r="B1839" s="81" t="s">
        <v>2623</v>
      </c>
      <c r="C1839" s="81" t="s">
        <v>6783</v>
      </c>
      <c r="D1839" s="81" t="s">
        <v>961</v>
      </c>
      <c r="E1839" s="82" t="s">
        <v>1161</v>
      </c>
      <c r="F1839" s="82" t="s">
        <v>1100</v>
      </c>
      <c r="G1839" s="83" t="s">
        <v>1125</v>
      </c>
      <c r="H1839" s="84" t="s">
        <v>1144</v>
      </c>
      <c r="I1839" s="85" t="s">
        <v>3480</v>
      </c>
      <c r="J1839" s="85" t="s">
        <v>6784</v>
      </c>
      <c r="K1839" s="3"/>
      <c r="L1839" s="86">
        <v>44029</v>
      </c>
      <c r="M1839" s="87">
        <v>2179.73140000179</v>
      </c>
      <c r="N1839" s="88">
        <v>2179.73140000179</v>
      </c>
      <c r="O1839" s="88">
        <v>2179.73140000179</v>
      </c>
      <c r="P1839" s="89">
        <f t="shared" si="28"/>
        <v>1</v>
      </c>
      <c r="Q1839" s="86">
        <v>44029</v>
      </c>
      <c r="R1839" s="90">
        <v>64768984.730999999</v>
      </c>
      <c r="S1839" s="90">
        <v>23869282.080281299</v>
      </c>
      <c r="T1839" s="3"/>
      <c r="U1839" s="91">
        <v>4.12896042689681E-7</v>
      </c>
      <c r="V1839" s="92">
        <v>1.1728158997357201</v>
      </c>
      <c r="W1839" s="91">
        <v>1.5414982044603699E-5</v>
      </c>
      <c r="X1839" s="92">
        <v>1.00511140772142E-2</v>
      </c>
      <c r="Y1839" s="91">
        <v>1.47943171941733E-3</v>
      </c>
      <c r="Z1839" s="92">
        <v>18.298099080770001</v>
      </c>
      <c r="AA1839" s="91">
        <v>6.0164427359268302E-3</v>
      </c>
      <c r="AB1839" s="92">
        <v>21.4996726343816</v>
      </c>
      <c r="AC1839" s="91">
        <v>2.1762185078841902E-2</v>
      </c>
      <c r="AD1839" s="92">
        <v>27.524414460291201</v>
      </c>
      <c r="AE1839" s="91">
        <v>3.6800093914280303E-2</v>
      </c>
      <c r="AF1839" s="93">
        <v>24.519419086107501</v>
      </c>
      <c r="AG1839" s="91">
        <v>8.5332358139567094E-6</v>
      </c>
      <c r="AH1839" s="92">
        <v>-0.90537662854330803</v>
      </c>
      <c r="AI1839" s="91">
        <v>1.72593831302947E-3</v>
      </c>
      <c r="AJ1839" s="92">
        <v>14.6559695112082</v>
      </c>
      <c r="AK1839" s="91">
        <v>0.51141424787580003</v>
      </c>
      <c r="AL1839" s="91">
        <v>2.94264708245464E-2</v>
      </c>
      <c r="AM1839" s="92">
        <v>-18.3968379148282</v>
      </c>
      <c r="AN1839" s="3"/>
      <c r="AO1839" s="94">
        <v>2.3730849352432401E-4</v>
      </c>
      <c r="AP1839" s="94">
        <v>3.2114076020661699E-7</v>
      </c>
      <c r="AQ1839" s="94">
        <v>1.07937146640325E-3</v>
      </c>
      <c r="AR1839" s="94">
        <v>8.5332358139567094E-6</v>
      </c>
      <c r="AS1839" s="95">
        <v>12</v>
      </c>
      <c r="AT1839" s="95">
        <v>0</v>
      </c>
      <c r="AU1839" s="95">
        <v>7</v>
      </c>
      <c r="AV1839" s="96">
        <v>5</v>
      </c>
      <c r="AW1839" s="3"/>
      <c r="AX1839" s="97">
        <v>4.2246641790086401E-4</v>
      </c>
      <c r="AY1839" s="98">
        <v>-48.748460673377799</v>
      </c>
      <c r="AZ1839" s="98">
        <v>0.56784242601133905</v>
      </c>
      <c r="BA1839" s="98">
        <v>-15.4161194736807</v>
      </c>
      <c r="BB1839" s="89">
        <v>4.3648008108903E-5</v>
      </c>
      <c r="BC1839" s="99">
        <v>0</v>
      </c>
      <c r="BD1839" s="86">
        <v>44029</v>
      </c>
      <c r="BE1839" s="86"/>
      <c r="BF1839" s="95"/>
      <c r="BG1839" s="86"/>
      <c r="BH1839" s="3"/>
    </row>
    <row r="1840" spans="1:60" x14ac:dyDescent="0.25">
      <c r="A1840" s="3"/>
      <c r="B1840" s="81" t="s">
        <v>2624</v>
      </c>
      <c r="C1840" s="81" t="s">
        <v>6785</v>
      </c>
      <c r="D1840" s="81" t="s">
        <v>961</v>
      </c>
      <c r="E1840" s="82" t="s">
        <v>1170</v>
      </c>
      <c r="F1840" s="82" t="s">
        <v>1100</v>
      </c>
      <c r="G1840" s="83" t="s">
        <v>1125</v>
      </c>
      <c r="H1840" s="84" t="s">
        <v>1144</v>
      </c>
      <c r="I1840" s="85" t="s">
        <v>3480</v>
      </c>
      <c r="J1840" s="85" t="s">
        <v>6786</v>
      </c>
      <c r="K1840" s="3"/>
      <c r="L1840" s="86">
        <v>44029</v>
      </c>
      <c r="M1840" s="87">
        <v>2275.7109999991999</v>
      </c>
      <c r="N1840" s="88">
        <v>2275.7109999991999</v>
      </c>
      <c r="O1840" s="88">
        <v>2275.7109999991999</v>
      </c>
      <c r="P1840" s="89">
        <f t="shared" si="28"/>
        <v>1</v>
      </c>
      <c r="Q1840" s="86">
        <v>44029</v>
      </c>
      <c r="R1840" s="90">
        <v>9663419.6730000004</v>
      </c>
      <c r="S1840" s="90">
        <v>5948531.62642188</v>
      </c>
      <c r="T1840" s="3"/>
      <c r="U1840" s="91">
        <v>6.5913445723708698E-7</v>
      </c>
      <c r="V1840" s="92">
        <v>1.1728405235771799</v>
      </c>
      <c r="W1840" s="91">
        <v>3.0145332857500799E-5</v>
      </c>
      <c r="X1840" s="92">
        <v>1.15241491585039E-2</v>
      </c>
      <c r="Y1840" s="91">
        <v>2.2701041671098201E-3</v>
      </c>
      <c r="Z1840" s="92">
        <v>18.3771663255466</v>
      </c>
      <c r="AA1840" s="91">
        <v>8.3214809492346796E-3</v>
      </c>
      <c r="AB1840" s="92">
        <v>21.730176455719601</v>
      </c>
      <c r="AC1840" s="91">
        <v>2.73724335511361E-2</v>
      </c>
      <c r="AD1840" s="92">
        <v>28.085439307498699</v>
      </c>
      <c r="AE1840" s="91">
        <v>4.6284184987598599E-2</v>
      </c>
      <c r="AF1840" s="93">
        <v>25.4678281934466</v>
      </c>
      <c r="AG1840" s="91">
        <v>1.6302861695294299E-5</v>
      </c>
      <c r="AH1840" s="92">
        <v>-0.90459966595517505</v>
      </c>
      <c r="AI1840" s="91">
        <v>2.6558333192951999E-3</v>
      </c>
      <c r="AJ1840" s="92">
        <v>14.748959011834801</v>
      </c>
      <c r="AK1840" s="91">
        <v>0.31293544106476501</v>
      </c>
      <c r="AL1840" s="91">
        <v>2.9012686989517499E-2</v>
      </c>
      <c r="AM1840" s="92">
        <v>48.435433948470703</v>
      </c>
      <c r="AN1840" s="3"/>
      <c r="AO1840" s="94">
        <v>2.4554412448196699E-4</v>
      </c>
      <c r="AP1840" s="94">
        <v>6.5913445723708698E-7</v>
      </c>
      <c r="AQ1840" s="94">
        <v>1.32139118977648E-3</v>
      </c>
      <c r="AR1840" s="94">
        <v>1.6302861695294299E-5</v>
      </c>
      <c r="AS1840" s="95">
        <v>12</v>
      </c>
      <c r="AT1840" s="95">
        <v>0</v>
      </c>
      <c r="AU1840" s="95">
        <v>7</v>
      </c>
      <c r="AV1840" s="96">
        <v>5</v>
      </c>
      <c r="AW1840" s="3"/>
      <c r="AX1840" s="97">
        <v>5.0708300456221895E-4</v>
      </c>
      <c r="AY1840" s="98">
        <v>-39.537462275999097</v>
      </c>
      <c r="AZ1840" s="98">
        <v>0.57550460106449497</v>
      </c>
      <c r="BA1840" s="98">
        <v>-15.100678509930701</v>
      </c>
      <c r="BB1840" s="89">
        <v>5.23905439892047E-5</v>
      </c>
      <c r="BC1840" s="99">
        <v>0</v>
      </c>
      <c r="BD1840" s="86">
        <v>44029</v>
      </c>
      <c r="BE1840" s="86"/>
      <c r="BF1840" s="95"/>
      <c r="BG1840" s="86"/>
      <c r="BH1840" s="3"/>
    </row>
    <row r="1841" spans="1:60" x14ac:dyDescent="0.25">
      <c r="A1841" s="3"/>
      <c r="B1841" s="81" t="s">
        <v>2625</v>
      </c>
      <c r="C1841" s="81" t="s">
        <v>6787</v>
      </c>
      <c r="D1841" s="81" t="s">
        <v>961</v>
      </c>
      <c r="E1841" s="82" t="s">
        <v>1165</v>
      </c>
      <c r="F1841" s="82" t="s">
        <v>1100</v>
      </c>
      <c r="G1841" s="83" t="s">
        <v>1125</v>
      </c>
      <c r="H1841" s="84" t="s">
        <v>1144</v>
      </c>
      <c r="I1841" s="85" t="s">
        <v>3480</v>
      </c>
      <c r="J1841" s="85" t="s">
        <v>6788</v>
      </c>
      <c r="K1841" s="3"/>
      <c r="L1841" s="86">
        <v>44029</v>
      </c>
      <c r="M1841" s="87">
        <v>1332.5504000000701</v>
      </c>
      <c r="N1841" s="88">
        <v>1332.5504000000701</v>
      </c>
      <c r="O1841" s="88">
        <v>1332.5504000000701</v>
      </c>
      <c r="P1841" s="89">
        <f t="shared" si="28"/>
        <v>1</v>
      </c>
      <c r="Q1841" s="86">
        <v>44029</v>
      </c>
      <c r="R1841" s="90">
        <v>11848232.842</v>
      </c>
      <c r="S1841" s="90">
        <v>10147522.872</v>
      </c>
      <c r="T1841" s="3"/>
      <c r="U1841" s="91">
        <v>1.2007058103336E-6</v>
      </c>
      <c r="V1841" s="92">
        <v>1.17289468071249</v>
      </c>
      <c r="W1841" s="91">
        <v>4.0300286855199401E-5</v>
      </c>
      <c r="X1841" s="92">
        <v>1.2539644558273701E-2</v>
      </c>
      <c r="Y1841" s="91">
        <v>3.0818477061984599E-3</v>
      </c>
      <c r="Z1841" s="92">
        <v>18.458340679469998</v>
      </c>
      <c r="AA1841" s="91">
        <v>1.0603848037135301E-2</v>
      </c>
      <c r="AB1841" s="92">
        <v>21.9584131645097</v>
      </c>
      <c r="AC1841" s="91">
        <v>3.22904508338979E-2</v>
      </c>
      <c r="AD1841" s="92">
        <v>28.577241035789498</v>
      </c>
      <c r="AE1841" s="91">
        <v>5.3292697664801401E-2</v>
      </c>
      <c r="AF1841" s="93">
        <v>26.1686794611742</v>
      </c>
      <c r="AG1841" s="91">
        <v>2.2513726435136101E-5</v>
      </c>
      <c r="AH1841" s="92">
        <v>-0.90397857948119098</v>
      </c>
      <c r="AI1841" s="91">
        <v>3.6026654979650599E-3</v>
      </c>
      <c r="AJ1841" s="92">
        <v>14.843642229709101</v>
      </c>
      <c r="AK1841" s="91">
        <v>0.33239051313837997</v>
      </c>
      <c r="AL1841" s="91">
        <v>3.0603862405769199E-2</v>
      </c>
      <c r="AM1841" s="92">
        <v>50.380941155832303</v>
      </c>
      <c r="AN1841" s="3"/>
      <c r="AO1841" s="94">
        <v>2.5328093579446399E-4</v>
      </c>
      <c r="AP1841" s="94">
        <v>1.2007058103336E-6</v>
      </c>
      <c r="AQ1841" s="94">
        <v>1.56036990847497E-3</v>
      </c>
      <c r="AR1841" s="94">
        <v>2.2513726435136101E-5</v>
      </c>
      <c r="AS1841" s="95">
        <v>12</v>
      </c>
      <c r="AT1841" s="95">
        <v>0</v>
      </c>
      <c r="AU1841" s="95">
        <v>7</v>
      </c>
      <c r="AV1841" s="96">
        <v>5</v>
      </c>
      <c r="AW1841" s="3"/>
      <c r="AX1841" s="97">
        <v>5.9664700100427095E-4</v>
      </c>
      <c r="AY1841" s="98">
        <v>-31.4442271321604</v>
      </c>
      <c r="AZ1841" s="98">
        <v>0.58307539251200102</v>
      </c>
      <c r="BA1841" s="98">
        <v>-14.6381100511499</v>
      </c>
      <c r="BB1841" s="89">
        <v>6.1644487873664395E-5</v>
      </c>
      <c r="BC1841" s="99">
        <v>0</v>
      </c>
      <c r="BD1841" s="86">
        <v>44029</v>
      </c>
      <c r="BE1841" s="86"/>
      <c r="BF1841" s="95"/>
      <c r="BG1841" s="86"/>
      <c r="BH1841" s="3"/>
    </row>
    <row r="1842" spans="1:60" x14ac:dyDescent="0.25">
      <c r="A1842" s="3"/>
      <c r="B1842" s="81" t="s">
        <v>2626</v>
      </c>
      <c r="C1842" s="81" t="s">
        <v>6789</v>
      </c>
      <c r="D1842" s="81" t="s">
        <v>961</v>
      </c>
      <c r="E1842" s="82" t="s">
        <v>1166</v>
      </c>
      <c r="F1842" s="82" t="s">
        <v>1100</v>
      </c>
      <c r="G1842" s="83" t="s">
        <v>1125</v>
      </c>
      <c r="H1842" s="84" t="s">
        <v>1144</v>
      </c>
      <c r="I1842" s="85" t="s">
        <v>3480</v>
      </c>
      <c r="J1842" s="85" t="s">
        <v>6790</v>
      </c>
      <c r="K1842" s="3"/>
      <c r="L1842" s="86">
        <v>44029</v>
      </c>
      <c r="M1842" s="87">
        <v>1637.0754000004399</v>
      </c>
      <c r="N1842" s="88">
        <v>1637.0754000004399</v>
      </c>
      <c r="O1842" s="88">
        <v>1637.0754000004399</v>
      </c>
      <c r="P1842" s="89">
        <f t="shared" si="28"/>
        <v>1</v>
      </c>
      <c r="Q1842" s="86">
        <v>44029</v>
      </c>
      <c r="R1842" s="90">
        <v>9857564.9289999995</v>
      </c>
      <c r="S1842" s="90">
        <v>16959075.839937501</v>
      </c>
      <c r="T1842" s="3"/>
      <c r="U1842" s="91">
        <v>1.71037027030252E-6</v>
      </c>
      <c r="V1842" s="92">
        <v>1.17294564715849</v>
      </c>
      <c r="W1842" s="91">
        <v>6.2982127928989899E-5</v>
      </c>
      <c r="X1842" s="92">
        <v>1.4807828665652801E-2</v>
      </c>
      <c r="Y1842" s="91">
        <v>3.8245979176281301E-3</v>
      </c>
      <c r="Z1842" s="92">
        <v>18.532615700591101</v>
      </c>
      <c r="AA1842" s="91">
        <v>1.2431492405085001E-2</v>
      </c>
      <c r="AB1842" s="92">
        <v>22.1411776012974</v>
      </c>
      <c r="AC1842" s="91">
        <v>3.6420559459656901E-2</v>
      </c>
      <c r="AD1842" s="92">
        <v>28.9902518983581</v>
      </c>
      <c r="AE1842" s="91">
        <v>6.0015000108251101E-2</v>
      </c>
      <c r="AF1842" s="93">
        <v>26.8409097055264</v>
      </c>
      <c r="AG1842" s="91">
        <v>3.4819400752894601E-5</v>
      </c>
      <c r="AH1842" s="92">
        <v>-0.90274801204941502</v>
      </c>
      <c r="AI1842" s="91">
        <v>4.4442001108109296E-3</v>
      </c>
      <c r="AJ1842" s="92">
        <v>14.927795690993699</v>
      </c>
      <c r="AK1842" s="91">
        <v>0.63707539999974006</v>
      </c>
      <c r="AL1842" s="91">
        <v>3.5215426283684799E-2</v>
      </c>
      <c r="AM1842" s="92">
        <v>-5.83072270243429</v>
      </c>
      <c r="AN1842" s="3"/>
      <c r="AO1842" s="94">
        <v>2.5919181462086299E-4</v>
      </c>
      <c r="AP1842" s="94">
        <v>1.71037027030252E-6</v>
      </c>
      <c r="AQ1842" s="94">
        <v>1.7322269850410499E-3</v>
      </c>
      <c r="AR1842" s="94">
        <v>3.4819400752894601E-5</v>
      </c>
      <c r="AS1842" s="95">
        <v>12</v>
      </c>
      <c r="AT1842" s="95">
        <v>0</v>
      </c>
      <c r="AU1842" s="95">
        <v>7</v>
      </c>
      <c r="AV1842" s="96">
        <v>5</v>
      </c>
      <c r="AW1842" s="3"/>
      <c r="AX1842" s="97">
        <v>6.5979933109019799E-4</v>
      </c>
      <c r="AY1842" s="98">
        <v>-26.231532590725699</v>
      </c>
      <c r="AZ1842" s="98">
        <v>0.58913457521885004</v>
      </c>
      <c r="BA1842" s="98">
        <v>-14.166990792946301</v>
      </c>
      <c r="BB1842" s="89">
        <v>6.8169757233320594E-5</v>
      </c>
      <c r="BC1842" s="99">
        <v>0</v>
      </c>
      <c r="BD1842" s="86">
        <v>44029</v>
      </c>
      <c r="BE1842" s="86"/>
      <c r="BF1842" s="95"/>
      <c r="BG1842" s="86"/>
      <c r="BH1842" s="3"/>
    </row>
    <row r="1843" spans="1:60" x14ac:dyDescent="0.25">
      <c r="A1843" s="3"/>
      <c r="B1843" s="81" t="s">
        <v>470</v>
      </c>
      <c r="C1843" s="81" t="s">
        <v>6791</v>
      </c>
      <c r="D1843" s="81" t="s">
        <v>961</v>
      </c>
      <c r="E1843" s="82" t="s">
        <v>1177</v>
      </c>
      <c r="F1843" s="82" t="s">
        <v>1100</v>
      </c>
      <c r="G1843" s="83" t="s">
        <v>1125</v>
      </c>
      <c r="H1843" s="84" t="s">
        <v>1144</v>
      </c>
      <c r="I1843" s="85" t="s">
        <v>3480</v>
      </c>
      <c r="J1843" s="85" t="s">
        <v>6792</v>
      </c>
      <c r="K1843" s="3"/>
      <c r="L1843" s="86">
        <v>44029</v>
      </c>
      <c r="M1843" s="87">
        <v>1132.9066000003399</v>
      </c>
      <c r="N1843" s="88">
        <v>1132.9066000003399</v>
      </c>
      <c r="O1843" s="88">
        <v>1132.9066000003399</v>
      </c>
      <c r="P1843" s="89">
        <f t="shared" si="28"/>
        <v>1</v>
      </c>
      <c r="Q1843" s="86">
        <v>44029</v>
      </c>
      <c r="R1843" s="90">
        <v>123797.77099999999</v>
      </c>
      <c r="S1843" s="90">
        <v>141030.220026611</v>
      </c>
      <c r="T1843" s="3"/>
      <c r="U1843" s="91">
        <v>9.5330924523295801E-6</v>
      </c>
      <c r="V1843" s="92">
        <v>1.1737279193766901</v>
      </c>
      <c r="W1843" s="91">
        <v>3.21930667269044E-4</v>
      </c>
      <c r="X1843" s="92">
        <v>4.0702682599658098E-2</v>
      </c>
      <c r="Y1843" s="91">
        <v>5.9907112681685196E-3</v>
      </c>
      <c r="Z1843" s="92">
        <v>18.749227035645202</v>
      </c>
      <c r="AA1843" s="91">
        <v>1.6970170065178501E-2</v>
      </c>
      <c r="AB1843" s="92">
        <v>22.595045367314</v>
      </c>
      <c r="AC1843" s="91">
        <v>4.5984551574292702E-2</v>
      </c>
      <c r="AD1843" s="92">
        <v>29.9466511098144</v>
      </c>
      <c r="AE1843" s="91">
        <v>7.4245898755180006E-2</v>
      </c>
      <c r="AF1843" s="93">
        <v>28.263999570219301</v>
      </c>
      <c r="AG1843" s="91">
        <v>1.7727462909533599E-4</v>
      </c>
      <c r="AH1843" s="92">
        <v>-0.88850248921517005</v>
      </c>
      <c r="AI1843" s="91">
        <v>6.8362082820385703E-3</v>
      </c>
      <c r="AJ1843" s="92">
        <v>15.1669965081092</v>
      </c>
      <c r="AK1843" s="91">
        <v>0.13279909736593301</v>
      </c>
      <c r="AL1843" s="91">
        <v>2.38345526013291E-2</v>
      </c>
      <c r="AM1843" s="92">
        <v>12.059764547666401</v>
      </c>
      <c r="AN1843" s="3"/>
      <c r="AO1843" s="94">
        <v>2.7286218391964201E-4</v>
      </c>
      <c r="AP1843" s="94">
        <v>9.5330924523295801E-6</v>
      </c>
      <c r="AQ1843" s="94">
        <v>2.1166782571526701E-3</v>
      </c>
      <c r="AR1843" s="94">
        <v>1.7727462909533599E-4</v>
      </c>
      <c r="AS1843" s="95">
        <v>12</v>
      </c>
      <c r="AT1843" s="95">
        <v>0</v>
      </c>
      <c r="AU1843" s="95">
        <v>7</v>
      </c>
      <c r="AV1843" s="96">
        <v>5</v>
      </c>
      <c r="AW1843" s="3"/>
      <c r="AX1843" s="97">
        <v>7.7815215971554596E-4</v>
      </c>
      <c r="AY1843" s="98">
        <v>-16.786849821335601</v>
      </c>
      <c r="AZ1843" s="98">
        <v>0.60419811459451001</v>
      </c>
      <c r="BA1843" s="98">
        <v>-12.588606622244701</v>
      </c>
      <c r="BB1843" s="89">
        <v>8.0399545310854103E-5</v>
      </c>
      <c r="BC1843" s="99">
        <v>0</v>
      </c>
      <c r="BD1843" s="86">
        <v>44029</v>
      </c>
      <c r="BE1843" s="86"/>
      <c r="BF1843" s="95"/>
      <c r="BG1843" s="86"/>
      <c r="BH1843" s="3"/>
    </row>
    <row r="1844" spans="1:60" x14ac:dyDescent="0.25">
      <c r="A1844" s="3"/>
      <c r="B1844" s="81" t="s">
        <v>2627</v>
      </c>
      <c r="C1844" s="81" t="s">
        <v>6793</v>
      </c>
      <c r="D1844" s="81" t="s">
        <v>961</v>
      </c>
      <c r="E1844" s="82" t="s">
        <v>1179</v>
      </c>
      <c r="F1844" s="82" t="s">
        <v>1100</v>
      </c>
      <c r="G1844" s="83" t="s">
        <v>1125</v>
      </c>
      <c r="H1844" s="84" t="s">
        <v>1144</v>
      </c>
      <c r="I1844" s="85" t="s">
        <v>3480</v>
      </c>
      <c r="J1844" s="85" t="s">
        <v>6794</v>
      </c>
      <c r="K1844" s="3"/>
      <c r="L1844" s="86">
        <v>44029</v>
      </c>
      <c r="M1844" s="87">
        <v>1290.4919000007201</v>
      </c>
      <c r="N1844" s="88">
        <v>1290.4919000007201</v>
      </c>
      <c r="O1844" s="88">
        <v>1290.4919000007201</v>
      </c>
      <c r="P1844" s="89">
        <f t="shared" si="28"/>
        <v>1</v>
      </c>
      <c r="Q1844" s="86">
        <v>44029</v>
      </c>
      <c r="R1844" s="90">
        <v>5864414.7649999997</v>
      </c>
      <c r="S1844" s="90">
        <v>4338141.0305234399</v>
      </c>
      <c r="T1844" s="3"/>
      <c r="U1844" s="91">
        <v>7.05162528902292E-6</v>
      </c>
      <c r="V1844" s="92">
        <v>1.1734797726603601</v>
      </c>
      <c r="W1844" s="91">
        <v>2.1531310267164399E-4</v>
      </c>
      <c r="X1844" s="92">
        <v>3.0040926139918201E-2</v>
      </c>
      <c r="Y1844" s="91">
        <v>2.6656077170628101E-3</v>
      </c>
      <c r="Z1844" s="92">
        <v>18.416716680541899</v>
      </c>
      <c r="AA1844" s="91">
        <v>8.4004464970348601E-3</v>
      </c>
      <c r="AB1844" s="92">
        <v>21.7380730104924</v>
      </c>
      <c r="AC1844" s="91">
        <v>2.6575546809908701E-2</v>
      </c>
      <c r="AD1844" s="92">
        <v>28.005750633397799</v>
      </c>
      <c r="AE1844" s="91">
        <v>4.4209544597833897E-2</v>
      </c>
      <c r="AF1844" s="93">
        <v>25.260364154470199</v>
      </c>
      <c r="AG1844" s="91">
        <v>1.2175134725112E-4</v>
      </c>
      <c r="AH1844" s="92">
        <v>-0.89405481739959203</v>
      </c>
      <c r="AI1844" s="91">
        <v>3.0222209115891002E-3</v>
      </c>
      <c r="AJ1844" s="92">
        <v>14.785597771071499</v>
      </c>
      <c r="AK1844" s="91">
        <v>0.29049190000107</v>
      </c>
      <c r="AL1844" s="91">
        <v>2.7150666457600899E-2</v>
      </c>
      <c r="AM1844" s="92">
        <v>46.191079842101303</v>
      </c>
      <c r="AN1844" s="3"/>
      <c r="AO1844" s="94">
        <v>2.43540020164801E-4</v>
      </c>
      <c r="AP1844" s="94">
        <v>7.05162528902292E-6</v>
      </c>
      <c r="AQ1844" s="94">
        <v>1.2764271978085199E-3</v>
      </c>
      <c r="AR1844" s="94">
        <v>1.2175134725112E-4</v>
      </c>
      <c r="AS1844" s="95">
        <v>12</v>
      </c>
      <c r="AT1844" s="95">
        <v>0</v>
      </c>
      <c r="AU1844" s="95">
        <v>7</v>
      </c>
      <c r="AV1844" s="96">
        <v>5</v>
      </c>
      <c r="AW1844" s="3"/>
      <c r="AX1844" s="97">
        <v>4.6375742953955499E-4</v>
      </c>
      <c r="AY1844" s="98">
        <v>-40.652183111466002</v>
      </c>
      <c r="AZ1844" s="98">
        <v>0.575707892164246</v>
      </c>
      <c r="BA1844" s="98">
        <v>-15.1490288417699</v>
      </c>
      <c r="BB1844" s="89">
        <v>4.7914446893102502E-5</v>
      </c>
      <c r="BC1844" s="99">
        <v>0</v>
      </c>
      <c r="BD1844" s="86">
        <v>44029</v>
      </c>
      <c r="BE1844" s="86"/>
      <c r="BF1844" s="95"/>
      <c r="BG1844" s="86"/>
      <c r="BH1844" s="3"/>
    </row>
    <row r="1845" spans="1:60" x14ac:dyDescent="0.25">
      <c r="A1845" s="3"/>
      <c r="B1845" s="81" t="s">
        <v>2628</v>
      </c>
      <c r="C1845" s="81" t="s">
        <v>6795</v>
      </c>
      <c r="D1845" s="81" t="s">
        <v>962</v>
      </c>
      <c r="E1845" s="82" t="s">
        <v>1161</v>
      </c>
      <c r="F1845" s="82" t="s">
        <v>1108</v>
      </c>
      <c r="G1845" s="83" t="s">
        <v>1121</v>
      </c>
      <c r="H1845" s="84" t="s">
        <v>1154</v>
      </c>
      <c r="I1845" s="85" t="s">
        <v>3480</v>
      </c>
      <c r="J1845" s="85" t="s">
        <v>6796</v>
      </c>
      <c r="K1845" s="3"/>
      <c r="L1845" s="86">
        <v>44029</v>
      </c>
      <c r="M1845" s="87">
        <v>2119.4593000002201</v>
      </c>
      <c r="N1845" s="88">
        <v>2119.4593000002201</v>
      </c>
      <c r="O1845" s="88">
        <v>2201.2016999982302</v>
      </c>
      <c r="P1845" s="89">
        <f t="shared" si="28"/>
        <v>0.96286464797929427</v>
      </c>
      <c r="Q1845" s="86">
        <v>43881</v>
      </c>
      <c r="R1845" s="90">
        <v>4511494.9129999997</v>
      </c>
      <c r="S1845" s="90">
        <v>4267177.2967187501</v>
      </c>
      <c r="T1845" s="3"/>
      <c r="U1845" s="91">
        <v>-8.3644741098396497E-3</v>
      </c>
      <c r="V1845" s="92">
        <v>0.33632719914748999</v>
      </c>
      <c r="W1845" s="91">
        <v>2.2188844708580301E-2</v>
      </c>
      <c r="X1845" s="92">
        <v>2.2273940867307802</v>
      </c>
      <c r="Y1845" s="91">
        <v>-1.00712183248106E-2</v>
      </c>
      <c r="Z1845" s="92">
        <v>17.143034076347199</v>
      </c>
      <c r="AA1845" s="91">
        <v>0.188292434431787</v>
      </c>
      <c r="AB1845" s="92">
        <v>39.727271804003998</v>
      </c>
      <c r="AC1845" s="91">
        <v>0.24510828126600201</v>
      </c>
      <c r="AD1845" s="92">
        <v>49.859024078992697</v>
      </c>
      <c r="AE1845" s="91">
        <v>0.31292955983750298</v>
      </c>
      <c r="AF1845" s="93">
        <v>52.132365678437097</v>
      </c>
      <c r="AG1845" s="91">
        <v>2.4597746723884501E-3</v>
      </c>
      <c r="AH1845" s="92">
        <v>-0.66025248488585897</v>
      </c>
      <c r="AI1845" s="91">
        <v>4.9994624836472198E-2</v>
      </c>
      <c r="AJ1845" s="92">
        <v>19.482838163559801</v>
      </c>
      <c r="AK1845" s="91">
        <v>1.11945930000045</v>
      </c>
      <c r="AL1845" s="91">
        <v>8.8715880825475296E-2</v>
      </c>
      <c r="AM1845" s="92">
        <v>116.780937789474</v>
      </c>
      <c r="AN1845" s="3"/>
      <c r="AO1845" s="94">
        <v>5.94267169199156E-2</v>
      </c>
      <c r="AP1845" s="94">
        <v>-7.1137644562477398E-2</v>
      </c>
      <c r="AQ1845" s="94">
        <v>0.117586071834085</v>
      </c>
      <c r="AR1845" s="94">
        <v>-7.6486424193717498E-2</v>
      </c>
      <c r="AS1845" s="95">
        <v>8</v>
      </c>
      <c r="AT1845" s="95">
        <v>4</v>
      </c>
      <c r="AU1845" s="95">
        <v>7</v>
      </c>
      <c r="AV1845" s="96">
        <v>5</v>
      </c>
      <c r="AW1845" s="3"/>
      <c r="AX1845" s="97">
        <v>0.20594512314011801</v>
      </c>
      <c r="AY1845" s="98">
        <v>0.93683445865826798</v>
      </c>
      <c r="AZ1845" s="98">
        <v>1.5182364256015699</v>
      </c>
      <c r="BA1845" s="98">
        <v>1.3267259585336399</v>
      </c>
      <c r="BB1845" s="89">
        <v>2.1177011066538399E-2</v>
      </c>
      <c r="BC1845" s="99">
        <v>-26.428132415079698</v>
      </c>
      <c r="BD1845" s="86">
        <v>43881</v>
      </c>
      <c r="BE1845" s="86">
        <v>43913</v>
      </c>
      <c r="BF1845" s="95"/>
      <c r="BG1845" s="86"/>
      <c r="BH1845" s="3"/>
    </row>
    <row r="1846" spans="1:60" x14ac:dyDescent="0.25">
      <c r="A1846" s="3"/>
      <c r="B1846" s="81" t="s">
        <v>471</v>
      </c>
      <c r="C1846" s="81" t="s">
        <v>6797</v>
      </c>
      <c r="D1846" s="81" t="s">
        <v>962</v>
      </c>
      <c r="E1846" s="82" t="s">
        <v>1170</v>
      </c>
      <c r="F1846" s="82" t="s">
        <v>1108</v>
      </c>
      <c r="G1846" s="83" t="s">
        <v>1121</v>
      </c>
      <c r="H1846" s="84" t="s">
        <v>1154</v>
      </c>
      <c r="I1846" s="85" t="s">
        <v>3480</v>
      </c>
      <c r="J1846" s="85" t="s">
        <v>1096</v>
      </c>
      <c r="K1846" s="3"/>
      <c r="L1846" s="86">
        <v>44029</v>
      </c>
      <c r="M1846" s="87">
        <v>2848.9904999993701</v>
      </c>
      <c r="N1846" s="88">
        <v>2848.9904999993701</v>
      </c>
      <c r="O1846" s="88">
        <v>2911.3900000006001</v>
      </c>
      <c r="P1846" s="89">
        <f t="shared" si="28"/>
        <v>0.9785671105550211</v>
      </c>
      <c r="Q1846" s="86">
        <v>43881</v>
      </c>
      <c r="R1846" s="90">
        <v>300612.65700000001</v>
      </c>
      <c r="S1846" s="90">
        <v>259262.728652588</v>
      </c>
      <c r="T1846" s="3"/>
      <c r="U1846" s="91">
        <v>-8.2560781156644208E-3</v>
      </c>
      <c r="V1846" s="92">
        <v>0.34716679856501298</v>
      </c>
      <c r="W1846" s="91">
        <v>2.5546155544361699E-2</v>
      </c>
      <c r="X1846" s="92">
        <v>2.5631251703089202</v>
      </c>
      <c r="Y1846" s="91">
        <v>9.8182735746377096E-3</v>
      </c>
      <c r="Z1846" s="92">
        <v>19.1319832662994</v>
      </c>
      <c r="AA1846" s="91">
        <v>0.23685393322754</v>
      </c>
      <c r="AB1846" s="92">
        <v>44.583421683579203</v>
      </c>
      <c r="AC1846" s="91">
        <v>0.34888664636469902</v>
      </c>
      <c r="AD1846" s="92">
        <v>60.236860588891403</v>
      </c>
      <c r="AE1846" s="91">
        <v>0.480413810555474</v>
      </c>
      <c r="AF1846" s="93">
        <v>68.880790750263301</v>
      </c>
      <c r="AG1846" s="91">
        <v>4.3241781713732096E-3</v>
      </c>
      <c r="AH1846" s="92">
        <v>-0.473812134987384</v>
      </c>
      <c r="AI1846" s="91">
        <v>7.3082996183074997E-2</v>
      </c>
      <c r="AJ1846" s="92">
        <v>21.791675298212802</v>
      </c>
      <c r="AK1846" s="91">
        <v>1.84899049999891</v>
      </c>
      <c r="AL1846" s="91">
        <v>0.125774323585647</v>
      </c>
      <c r="AM1846" s="92">
        <v>189.73405778943601</v>
      </c>
      <c r="AN1846" s="3"/>
      <c r="AO1846" s="94">
        <v>5.9542473047258702E-2</v>
      </c>
      <c r="AP1846" s="94">
        <v>-7.1036106566680204E-2</v>
      </c>
      <c r="AQ1846" s="94">
        <v>0.121266568594438</v>
      </c>
      <c r="AR1846" s="94">
        <v>-7.33519532123319E-2</v>
      </c>
      <c r="AS1846" s="95">
        <v>8</v>
      </c>
      <c r="AT1846" s="95">
        <v>4</v>
      </c>
      <c r="AU1846" s="95">
        <v>7</v>
      </c>
      <c r="AV1846" s="96">
        <v>5</v>
      </c>
      <c r="AW1846" s="3"/>
      <c r="AX1846" s="97">
        <v>0.205931939550792</v>
      </c>
      <c r="AY1846" s="98">
        <v>1.16094920210708</v>
      </c>
      <c r="AZ1846" s="98">
        <v>1.7101546547201001</v>
      </c>
      <c r="BA1846" s="98">
        <v>1.65600164982061</v>
      </c>
      <c r="BB1846" s="89">
        <v>2.1179534040347801E-2</v>
      </c>
      <c r="BC1846" s="99">
        <v>-26.1703516189882</v>
      </c>
      <c r="BD1846" s="86">
        <v>43881</v>
      </c>
      <c r="BE1846" s="86">
        <v>43913</v>
      </c>
      <c r="BF1846" s="95"/>
      <c r="BG1846" s="86"/>
      <c r="BH1846" s="3"/>
    </row>
    <row r="1847" spans="1:60" x14ac:dyDescent="0.25">
      <c r="A1847" s="3"/>
      <c r="B1847" s="81" t="s">
        <v>2629</v>
      </c>
      <c r="C1847" s="81" t="s">
        <v>6798</v>
      </c>
      <c r="D1847" s="81" t="s">
        <v>962</v>
      </c>
      <c r="E1847" s="82" t="s">
        <v>1162</v>
      </c>
      <c r="F1847" s="82" t="s">
        <v>1108</v>
      </c>
      <c r="G1847" s="83" t="s">
        <v>1121</v>
      </c>
      <c r="H1847" s="84" t="s">
        <v>1154</v>
      </c>
      <c r="I1847" s="85" t="s">
        <v>3480</v>
      </c>
      <c r="J1847" s="85" t="s">
        <v>6799</v>
      </c>
      <c r="K1847" s="3"/>
      <c r="L1847" s="86">
        <v>44029</v>
      </c>
      <c r="M1847" s="87">
        <v>2005.71759999916</v>
      </c>
      <c r="N1847" s="88">
        <v>2005.71759999916</v>
      </c>
      <c r="O1847" s="88">
        <v>2078.86510000005</v>
      </c>
      <c r="P1847" s="89">
        <f t="shared" si="28"/>
        <v>0.96481373418559568</v>
      </c>
      <c r="Q1847" s="86">
        <v>43881</v>
      </c>
      <c r="R1847" s="90">
        <v>877098.527</v>
      </c>
      <c r="S1847" s="90">
        <v>855062.12143554701</v>
      </c>
      <c r="T1847" s="3"/>
      <c r="U1847" s="91">
        <v>-8.3509005853556993E-3</v>
      </c>
      <c r="V1847" s="92">
        <v>0.33768455159588501</v>
      </c>
      <c r="W1847" s="91">
        <v>2.2608071776630798E-2</v>
      </c>
      <c r="X1847" s="92">
        <v>2.26931679353584</v>
      </c>
      <c r="Y1847" s="91">
        <v>-7.6066822111897602E-3</v>
      </c>
      <c r="Z1847" s="92">
        <v>17.389487687731201</v>
      </c>
      <c r="AA1847" s="91">
        <v>0.194256780996511</v>
      </c>
      <c r="AB1847" s="92">
        <v>40.323706460476402</v>
      </c>
      <c r="AC1847" s="91">
        <v>0.25763045865460299</v>
      </c>
      <c r="AD1847" s="92">
        <v>51.111241817881798</v>
      </c>
      <c r="AE1847" s="91">
        <v>0.33278189415461401</v>
      </c>
      <c r="AF1847" s="93">
        <v>54.117599110177302</v>
      </c>
      <c r="AG1847" s="91">
        <v>2.6927039525617099E-3</v>
      </c>
      <c r="AH1847" s="92">
        <v>-0.63695955686853301</v>
      </c>
      <c r="AI1847" s="91">
        <v>5.2853274526569301E-2</v>
      </c>
      <c r="AJ1847" s="92">
        <v>19.7687031325768</v>
      </c>
      <c r="AK1847" s="91">
        <v>1.0057176000007899</v>
      </c>
      <c r="AL1847" s="91">
        <v>8.1941689442901394E-2</v>
      </c>
      <c r="AM1847" s="92">
        <v>105.406767789507</v>
      </c>
      <c r="AN1847" s="3"/>
      <c r="AO1847" s="94">
        <v>5.9441139857881402E-2</v>
      </c>
      <c r="AP1847" s="94">
        <v>-7.1124957801657701E-2</v>
      </c>
      <c r="AQ1847" s="94">
        <v>0.118045470912039</v>
      </c>
      <c r="AR1847" s="94">
        <v>-7.6095189664556501E-2</v>
      </c>
      <c r="AS1847" s="95">
        <v>8</v>
      </c>
      <c r="AT1847" s="95">
        <v>4</v>
      </c>
      <c r="AU1847" s="95">
        <v>7</v>
      </c>
      <c r="AV1847" s="96">
        <v>5</v>
      </c>
      <c r="AW1847" s="3"/>
      <c r="AX1847" s="97">
        <v>0.20594295885122799</v>
      </c>
      <c r="AY1847" s="98">
        <v>0.96437942952252298</v>
      </c>
      <c r="AZ1847" s="98">
        <v>1.54183081099654</v>
      </c>
      <c r="BA1847" s="98">
        <v>1.36696423614012</v>
      </c>
      <c r="BB1847" s="89">
        <v>2.1177272749882799E-2</v>
      </c>
      <c r="BC1847" s="99">
        <v>-26.395955177693398</v>
      </c>
      <c r="BD1847" s="86">
        <v>43881</v>
      </c>
      <c r="BE1847" s="86">
        <v>43913</v>
      </c>
      <c r="BF1847" s="95"/>
      <c r="BG1847" s="86"/>
      <c r="BH1847" s="3"/>
    </row>
    <row r="1848" spans="1:60" x14ac:dyDescent="0.25">
      <c r="A1848" s="3"/>
      <c r="B1848" s="81" t="s">
        <v>2630</v>
      </c>
      <c r="C1848" s="81" t="s">
        <v>6800</v>
      </c>
      <c r="D1848" s="81" t="s">
        <v>962</v>
      </c>
      <c r="E1848" s="82" t="s">
        <v>1186</v>
      </c>
      <c r="F1848" s="82" t="s">
        <v>1108</v>
      </c>
      <c r="G1848" s="83" t="s">
        <v>1121</v>
      </c>
      <c r="H1848" s="84" t="s">
        <v>1154</v>
      </c>
      <c r="I1848" s="85" t="s">
        <v>3480</v>
      </c>
      <c r="J1848" s="85" t="s">
        <v>6801</v>
      </c>
      <c r="K1848" s="3"/>
      <c r="L1848" s="86">
        <v>44029</v>
      </c>
      <c r="M1848" s="87">
        <v>2187.6257999986401</v>
      </c>
      <c r="N1848" s="88">
        <v>2187.6257999986401</v>
      </c>
      <c r="O1848" s="88">
        <v>2262.8267999999198</v>
      </c>
      <c r="P1848" s="89">
        <f t="shared" si="28"/>
        <v>0.96676678922077364</v>
      </c>
      <c r="Q1848" s="86">
        <v>43881</v>
      </c>
      <c r="R1848" s="90">
        <v>3939564.9279999998</v>
      </c>
      <c r="S1848" s="90">
        <v>3467364.8696718798</v>
      </c>
      <c r="T1848" s="3"/>
      <c r="U1848" s="91">
        <v>-8.3373745510471105E-3</v>
      </c>
      <c r="V1848" s="92">
        <v>0.33903715502674497</v>
      </c>
      <c r="W1848" s="91">
        <v>2.30272889166372E-2</v>
      </c>
      <c r="X1848" s="92">
        <v>2.3112385075364701</v>
      </c>
      <c r="Y1848" s="91">
        <v>-5.1355248115214601E-3</v>
      </c>
      <c r="Z1848" s="92">
        <v>17.636603427672501</v>
      </c>
      <c r="AA1848" s="91">
        <v>0.200251832644572</v>
      </c>
      <c r="AB1848" s="92">
        <v>40.923211625253302</v>
      </c>
      <c r="AC1848" s="91">
        <v>0.27027993443509302</v>
      </c>
      <c r="AD1848" s="92">
        <v>52.376189395901697</v>
      </c>
      <c r="AE1848" s="91">
        <v>0.35293474096397398</v>
      </c>
      <c r="AF1848" s="93">
        <v>56.132883791113301</v>
      </c>
      <c r="AG1848" s="91">
        <v>2.92562369031657E-3</v>
      </c>
      <c r="AH1848" s="92">
        <v>-0.61366758309304703</v>
      </c>
      <c r="AI1848" s="91">
        <v>5.5720141908750499E-2</v>
      </c>
      <c r="AJ1848" s="92">
        <v>20.055389870773102</v>
      </c>
      <c r="AK1848" s="91">
        <v>1.18762579999748</v>
      </c>
      <c r="AL1848" s="91">
        <v>9.2622730977454895E-2</v>
      </c>
      <c r="AM1848" s="92">
        <v>123.597587789176</v>
      </c>
      <c r="AN1848" s="3"/>
      <c r="AO1848" s="94">
        <v>5.9455649341543897E-2</v>
      </c>
      <c r="AP1848" s="94">
        <v>-7.1112245510448702E-2</v>
      </c>
      <c r="AQ1848" s="94">
        <v>0.11850502713059501</v>
      </c>
      <c r="AR1848" s="94">
        <v>-7.57037241847138E-2</v>
      </c>
      <c r="AS1848" s="95">
        <v>8</v>
      </c>
      <c r="AT1848" s="95">
        <v>4</v>
      </c>
      <c r="AU1848" s="95">
        <v>7</v>
      </c>
      <c r="AV1848" s="96">
        <v>5</v>
      </c>
      <c r="AW1848" s="3"/>
      <c r="AX1848" s="97">
        <v>0.20594096813641999</v>
      </c>
      <c r="AY1848" s="98">
        <v>0.99206112353658704</v>
      </c>
      <c r="AZ1848" s="98">
        <v>1.5655408356014999</v>
      </c>
      <c r="BA1848" s="98">
        <v>1.40746835182108</v>
      </c>
      <c r="BB1848" s="89">
        <v>2.11775525684425E-2</v>
      </c>
      <c r="BC1848" s="99">
        <v>-26.363763236295199</v>
      </c>
      <c r="BD1848" s="86">
        <v>43881</v>
      </c>
      <c r="BE1848" s="86">
        <v>43913</v>
      </c>
      <c r="BF1848" s="95"/>
      <c r="BG1848" s="86"/>
      <c r="BH1848" s="3"/>
    </row>
    <row r="1849" spans="1:60" x14ac:dyDescent="0.25">
      <c r="A1849" s="3"/>
      <c r="B1849" s="81" t="s">
        <v>2631</v>
      </c>
      <c r="C1849" s="81" t="s">
        <v>6802</v>
      </c>
      <c r="D1849" s="81" t="s">
        <v>962</v>
      </c>
      <c r="E1849" s="82" t="s">
        <v>1164</v>
      </c>
      <c r="F1849" s="82" t="s">
        <v>1108</v>
      </c>
      <c r="G1849" s="83" t="s">
        <v>1121</v>
      </c>
      <c r="H1849" s="84" t="s">
        <v>1154</v>
      </c>
      <c r="I1849" s="85" t="s">
        <v>3480</v>
      </c>
      <c r="J1849" s="85" t="s">
        <v>6803</v>
      </c>
      <c r="K1849" s="3"/>
      <c r="L1849" s="86">
        <v>44029</v>
      </c>
      <c r="M1849" s="87">
        <v>2279.67300000042</v>
      </c>
      <c r="N1849" s="88">
        <v>2279.67300000042</v>
      </c>
      <c r="O1849" s="88">
        <v>2358.0377999991201</v>
      </c>
      <c r="P1849" s="89">
        <f t="shared" si="28"/>
        <v>0.96676694495790971</v>
      </c>
      <c r="Q1849" s="86">
        <v>43881</v>
      </c>
      <c r="R1849" s="90">
        <v>22688.417000000001</v>
      </c>
      <c r="S1849" s="90">
        <v>17391.807297699001</v>
      </c>
      <c r="T1849" s="3"/>
      <c r="U1849" s="91">
        <v>-8.3373382531135593E-3</v>
      </c>
      <c r="V1849" s="92">
        <v>0.33904078482009897</v>
      </c>
      <c r="W1849" s="91">
        <v>2.3027248738799199E-2</v>
      </c>
      <c r="X1849" s="92">
        <v>2.31123448975268</v>
      </c>
      <c r="Y1849" s="91">
        <v>-5.13545932608395E-3</v>
      </c>
      <c r="Z1849" s="92">
        <v>17.636609976238098</v>
      </c>
      <c r="AA1849" s="91">
        <v>0.200251962705806</v>
      </c>
      <c r="AB1849" s="92">
        <v>40.923224631405901</v>
      </c>
      <c r="AC1849" s="91">
        <v>0.270280102950055</v>
      </c>
      <c r="AD1849" s="92">
        <v>52.376206247427</v>
      </c>
      <c r="AE1849" s="91">
        <v>0.35293563268904099</v>
      </c>
      <c r="AF1849" s="93">
        <v>56.132972963619999</v>
      </c>
      <c r="AG1849" s="91">
        <v>2.9255751960590702E-3</v>
      </c>
      <c r="AH1849" s="92">
        <v>-0.613672432518797</v>
      </c>
      <c r="AI1849" s="91">
        <v>5.5720247353747303E-2</v>
      </c>
      <c r="AJ1849" s="92">
        <v>20.055400415294599</v>
      </c>
      <c r="AK1849" s="91">
        <v>1.2796730000013501</v>
      </c>
      <c r="AL1849" s="91">
        <v>9.7730376179242698E-2</v>
      </c>
      <c r="AM1849" s="92">
        <v>132.80230778967999</v>
      </c>
      <c r="AN1849" s="3"/>
      <c r="AO1849" s="94">
        <v>5.9455567838085699E-2</v>
      </c>
      <c r="AP1849" s="94">
        <v>-7.1112230360086001E-2</v>
      </c>
      <c r="AQ1849" s="94">
        <v>0.11850490624783599</v>
      </c>
      <c r="AR1849" s="94">
        <v>-7.5703710206653299E-2</v>
      </c>
      <c r="AS1849" s="95">
        <v>8</v>
      </c>
      <c r="AT1849" s="95">
        <v>4</v>
      </c>
      <c r="AU1849" s="95">
        <v>7</v>
      </c>
      <c r="AV1849" s="96">
        <v>5</v>
      </c>
      <c r="AW1849" s="3"/>
      <c r="AX1849" s="97">
        <v>0.20594095299631601</v>
      </c>
      <c r="AY1849" s="98">
        <v>0.99206184839022205</v>
      </c>
      <c r="AZ1849" s="98">
        <v>1.5655415112050799</v>
      </c>
      <c r="BA1849" s="98">
        <v>1.4074694948030799</v>
      </c>
      <c r="BB1849" s="89">
        <v>2.11775509761719E-2</v>
      </c>
      <c r="BC1849" s="99">
        <v>-26.363750402961202</v>
      </c>
      <c r="BD1849" s="86">
        <v>43881</v>
      </c>
      <c r="BE1849" s="86">
        <v>43913</v>
      </c>
      <c r="BF1849" s="95"/>
      <c r="BG1849" s="86"/>
      <c r="BH1849" s="3"/>
    </row>
    <row r="1850" spans="1:60" x14ac:dyDescent="0.25">
      <c r="A1850" s="3"/>
      <c r="B1850" s="81" t="s">
        <v>472</v>
      </c>
      <c r="C1850" s="81" t="s">
        <v>6804</v>
      </c>
      <c r="D1850" s="81" t="s">
        <v>962</v>
      </c>
      <c r="E1850" s="82" t="s">
        <v>1165</v>
      </c>
      <c r="F1850" s="82" t="s">
        <v>1108</v>
      </c>
      <c r="G1850" s="83" t="s">
        <v>1121</v>
      </c>
      <c r="H1850" s="84" t="s">
        <v>1154</v>
      </c>
      <c r="I1850" s="85" t="s">
        <v>3480</v>
      </c>
      <c r="J1850" s="85" t="s">
        <v>1096</v>
      </c>
      <c r="K1850" s="3"/>
      <c r="L1850" s="86">
        <v>44029</v>
      </c>
      <c r="M1850" s="87">
        <v>1453.3504000008099</v>
      </c>
      <c r="N1850" s="88">
        <v>1453.3504000008099</v>
      </c>
      <c r="O1850" s="88">
        <v>1503.3107999991601</v>
      </c>
      <c r="P1850" s="89">
        <f t="shared" si="28"/>
        <v>0.96676641982590827</v>
      </c>
      <c r="Q1850" s="86">
        <v>43881</v>
      </c>
      <c r="R1850" s="90">
        <v>4359633.8569999998</v>
      </c>
      <c r="S1850" s="90">
        <v>3810013.9198867199</v>
      </c>
      <c r="T1850" s="3"/>
      <c r="U1850" s="91">
        <v>-8.3373738552836602E-3</v>
      </c>
      <c r="V1850" s="92">
        <v>0.33903722460308899</v>
      </c>
      <c r="W1850" s="91">
        <v>2.3027203780657101E-2</v>
      </c>
      <c r="X1850" s="92">
        <v>2.3112299939384702</v>
      </c>
      <c r="Y1850" s="91">
        <v>-5.1359708731979498E-3</v>
      </c>
      <c r="Z1850" s="92">
        <v>17.6365588215122</v>
      </c>
      <c r="AA1850" s="91">
        <v>0.20025214909401301</v>
      </c>
      <c r="AB1850" s="92">
        <v>40.923243270197403</v>
      </c>
      <c r="AC1850" s="91">
        <v>0.27028071854700098</v>
      </c>
      <c r="AD1850" s="92">
        <v>52.376267807092503</v>
      </c>
      <c r="AE1850" s="91">
        <v>0.35293653287983001</v>
      </c>
      <c r="AF1850" s="93">
        <v>56.133062982698902</v>
      </c>
      <c r="AG1850" s="91">
        <v>2.9255869940243398E-3</v>
      </c>
      <c r="AH1850" s="92">
        <v>-0.61367125272226997</v>
      </c>
      <c r="AI1850" s="91">
        <v>5.5719698670145597E-2</v>
      </c>
      <c r="AJ1850" s="92">
        <v>20.055345546919899</v>
      </c>
      <c r="AK1850" s="91">
        <v>0.45335040000092702</v>
      </c>
      <c r="AL1850" s="91">
        <v>6.9715952244223403E-2</v>
      </c>
      <c r="AM1850" s="92">
        <v>42.132433051476298</v>
      </c>
      <c r="AN1850" s="3"/>
      <c r="AO1850" s="94">
        <v>5.9455645827256397E-2</v>
      </c>
      <c r="AP1850" s="94">
        <v>-7.1112261993257597E-2</v>
      </c>
      <c r="AQ1850" s="94">
        <v>0.118505346741586</v>
      </c>
      <c r="AR1850" s="94">
        <v>-7.5703736119103304E-2</v>
      </c>
      <c r="AS1850" s="95">
        <v>8</v>
      </c>
      <c r="AT1850" s="95">
        <v>4</v>
      </c>
      <c r="AU1850" s="95">
        <v>7</v>
      </c>
      <c r="AV1850" s="96">
        <v>5</v>
      </c>
      <c r="AW1850" s="3"/>
      <c r="AX1850" s="97">
        <v>0.20594096953893301</v>
      </c>
      <c r="AY1850" s="98">
        <v>0.99206250178212896</v>
      </c>
      <c r="AZ1850" s="98">
        <v>1.5655418794503899</v>
      </c>
      <c r="BA1850" s="98">
        <v>1.4074702840898701</v>
      </c>
      <c r="BB1850" s="89">
        <v>2.11775526840574E-2</v>
      </c>
      <c r="BC1850" s="99">
        <v>-26.363763235101899</v>
      </c>
      <c r="BD1850" s="86">
        <v>43881</v>
      </c>
      <c r="BE1850" s="86">
        <v>43913</v>
      </c>
      <c r="BF1850" s="95"/>
      <c r="BG1850" s="86"/>
      <c r="BH1850" s="3"/>
    </row>
    <row r="1851" spans="1:60" x14ac:dyDescent="0.25">
      <c r="A1851" s="3"/>
      <c r="B1851" s="81" t="s">
        <v>8677</v>
      </c>
      <c r="C1851" s="81" t="s">
        <v>8807</v>
      </c>
      <c r="D1851" s="81" t="s">
        <v>8814</v>
      </c>
      <c r="E1851" s="82" t="s">
        <v>3458</v>
      </c>
      <c r="F1851" s="82" t="s">
        <v>1103</v>
      </c>
      <c r="G1851" s="83" t="s">
        <v>1096</v>
      </c>
      <c r="H1851" s="84" t="s">
        <v>1132</v>
      </c>
      <c r="I1851" s="85" t="s">
        <v>3480</v>
      </c>
      <c r="J1851" s="85" t="s">
        <v>8788</v>
      </c>
      <c r="K1851" s="3"/>
      <c r="L1851" s="86">
        <v>44029</v>
      </c>
      <c r="M1851" s="87">
        <v>1012.3519000001299</v>
      </c>
      <c r="N1851" s="88">
        <v>1012.3519000001299</v>
      </c>
      <c r="O1851" s="88">
        <v>1018.25860000029</v>
      </c>
      <c r="P1851" s="89">
        <f t="shared" si="28"/>
        <v>0.99419921422695734</v>
      </c>
      <c r="Q1851" s="86">
        <v>43984</v>
      </c>
      <c r="R1851" s="90">
        <v>7749952.5389999999</v>
      </c>
      <c r="S1851" s="90">
        <v>5467407.3695390597</v>
      </c>
      <c r="T1851" s="3"/>
      <c r="U1851" s="91">
        <v>-1.1566571374714799E-3</v>
      </c>
      <c r="V1851" s="92">
        <v>1.05710889638431</v>
      </c>
      <c r="W1851" s="91">
        <v>-1.39184418821969E-3</v>
      </c>
      <c r="X1851" s="92">
        <v>-0.13067480294921599</v>
      </c>
      <c r="Y1851" s="91">
        <v>3.9098215293051899E-3</v>
      </c>
      <c r="Z1851" s="92">
        <v>18.541138061758801</v>
      </c>
      <c r="AA1851" s="91">
        <v>1.0677510568712001E-2</v>
      </c>
      <c r="AB1851" s="92">
        <v>21.965779417660102</v>
      </c>
      <c r="AC1851" s="91"/>
      <c r="AD1851" s="92"/>
      <c r="AE1851" s="91"/>
      <c r="AF1851" s="93"/>
      <c r="AG1851" s="91">
        <v>-1.90085596750578E-3</v>
      </c>
      <c r="AH1851" s="92">
        <v>-1.09631554887528</v>
      </c>
      <c r="AI1851" s="91">
        <v>6.5534475543245199E-3</v>
      </c>
      <c r="AJ1851" s="92">
        <v>15.138720435337699</v>
      </c>
      <c r="AK1851" s="91">
        <v>1.2351900000794599E-2</v>
      </c>
      <c r="AL1851" s="91">
        <v>1.1396361045626699E-2</v>
      </c>
      <c r="AM1851" s="92">
        <v>21.487419665587399</v>
      </c>
      <c r="AN1851" s="3"/>
      <c r="AO1851" s="94">
        <v>4.3532396502996597E-3</v>
      </c>
      <c r="AP1851" s="94">
        <v>-5.8660952672653401E-3</v>
      </c>
      <c r="AQ1851" s="94">
        <v>7.4752963519131299E-3</v>
      </c>
      <c r="AR1851" s="94">
        <v>-5.2240178511056001E-3</v>
      </c>
      <c r="AS1851" s="95">
        <v>6</v>
      </c>
      <c r="AT1851" s="95">
        <v>6</v>
      </c>
      <c r="AU1851" s="95">
        <v>7</v>
      </c>
      <c r="AV1851" s="96">
        <v>5</v>
      </c>
      <c r="AW1851" s="3"/>
      <c r="AX1851" s="97">
        <v>1.1785556506420099E-2</v>
      </c>
      <c r="AY1851" s="98">
        <v>-1.3712731142713901</v>
      </c>
      <c r="AZ1851" s="98">
        <v>0.58979242908481</v>
      </c>
      <c r="BA1851" s="98">
        <v>-1.73632342207929</v>
      </c>
      <c r="BB1851" s="89">
        <v>1.2169279190482E-3</v>
      </c>
      <c r="BC1851" s="99">
        <v>-1.58668468159158</v>
      </c>
      <c r="BD1851" s="86">
        <v>43745</v>
      </c>
      <c r="BE1851" s="86">
        <v>43783</v>
      </c>
      <c r="BF1851" s="95">
        <v>89</v>
      </c>
      <c r="BG1851" s="86">
        <v>43868</v>
      </c>
      <c r="BH1851" s="3"/>
    </row>
    <row r="1852" spans="1:60" x14ac:dyDescent="0.25">
      <c r="A1852" s="3"/>
      <c r="B1852" s="81" t="s">
        <v>8678</v>
      </c>
      <c r="C1852" s="81" t="s">
        <v>8808</v>
      </c>
      <c r="D1852" s="81" t="s">
        <v>8814</v>
      </c>
      <c r="E1852" s="82" t="s">
        <v>1231</v>
      </c>
      <c r="F1852" s="82" t="s">
        <v>1103</v>
      </c>
      <c r="G1852" s="83" t="s">
        <v>1096</v>
      </c>
      <c r="H1852" s="84" t="s">
        <v>1132</v>
      </c>
      <c r="I1852" s="85" t="s">
        <v>3480</v>
      </c>
      <c r="J1852" s="85" t="s">
        <v>8789</v>
      </c>
      <c r="K1852" s="3"/>
      <c r="L1852" s="86">
        <v>44029</v>
      </c>
      <c r="M1852" s="87">
        <v>995.70650000032003</v>
      </c>
      <c r="N1852" s="88">
        <v>995.70650000032003</v>
      </c>
      <c r="O1852" s="88"/>
      <c r="P1852" s="89" t="str">
        <f t="shared" si="28"/>
        <v/>
      </c>
      <c r="Q1852" s="86"/>
      <c r="R1852" s="90">
        <v>99884.067999999999</v>
      </c>
      <c r="S1852" s="90"/>
      <c r="T1852" s="3"/>
      <c r="U1852" s="91">
        <v>-1.12937752874132E-3</v>
      </c>
      <c r="V1852" s="92">
        <v>1.05983685725732</v>
      </c>
      <c r="W1852" s="91">
        <v>-1.1593377703320599E-3</v>
      </c>
      <c r="X1852" s="92">
        <v>-0.107424161160452</v>
      </c>
      <c r="Y1852" s="91">
        <v>-1.1593377703320599E-3</v>
      </c>
      <c r="Z1852" s="92">
        <v>18.0342221317987</v>
      </c>
      <c r="AA1852" s="91"/>
      <c r="AB1852" s="92"/>
      <c r="AC1852" s="91"/>
      <c r="AD1852" s="92"/>
      <c r="AE1852" s="91"/>
      <c r="AF1852" s="93"/>
      <c r="AG1852" s="91">
        <v>-1.1593377703320599E-3</v>
      </c>
      <c r="AH1852" s="92">
        <v>-1.02216372915791</v>
      </c>
      <c r="AI1852" s="91">
        <v>-1.1593377703320599E-3</v>
      </c>
      <c r="AJ1852" s="92">
        <v>14.3674419028684</v>
      </c>
      <c r="AK1852" s="91">
        <v>-4.2935000001307301E-3</v>
      </c>
      <c r="AL1852" s="91">
        <v>-5.5450377822126003E-3</v>
      </c>
      <c r="AM1852" s="92">
        <v>22.627543533308199</v>
      </c>
      <c r="AN1852" s="3"/>
      <c r="AO1852" s="94">
        <v>0</v>
      </c>
      <c r="AP1852" s="94">
        <v>-1.31050355776097E-3</v>
      </c>
      <c r="AQ1852" s="94">
        <v>0</v>
      </c>
      <c r="AR1852" s="94">
        <v>-1.1593377703320599E-3</v>
      </c>
      <c r="AS1852" s="95"/>
      <c r="AT1852" s="95"/>
      <c r="AU1852" s="95"/>
      <c r="AV1852" s="96"/>
      <c r="AW1852" s="3"/>
      <c r="AX1852" s="97"/>
      <c r="AY1852" s="98"/>
      <c r="AZ1852" s="98"/>
      <c r="BA1852" s="98"/>
      <c r="BB1852" s="89"/>
      <c r="BC1852" s="99">
        <v>-0.42934999996805301</v>
      </c>
      <c r="BD1852" s="86">
        <v>43756</v>
      </c>
      <c r="BE1852" s="86">
        <v>44029</v>
      </c>
      <c r="BF1852" s="95"/>
      <c r="BG1852" s="86"/>
      <c r="BH1852" s="3"/>
    </row>
    <row r="1853" spans="1:60" x14ac:dyDescent="0.25">
      <c r="A1853" s="3"/>
      <c r="B1853" s="81" t="s">
        <v>8679</v>
      </c>
      <c r="C1853" s="81" t="s">
        <v>8809</v>
      </c>
      <c r="D1853" s="81" t="s">
        <v>8815</v>
      </c>
      <c r="E1853" s="82" t="s">
        <v>3458</v>
      </c>
      <c r="F1853" s="82" t="s">
        <v>1103</v>
      </c>
      <c r="G1853" s="83" t="s">
        <v>1096</v>
      </c>
      <c r="H1853" s="84" t="s">
        <v>1132</v>
      </c>
      <c r="I1853" s="85" t="s">
        <v>3480</v>
      </c>
      <c r="J1853" s="85" t="s">
        <v>8790</v>
      </c>
      <c r="K1853" s="3"/>
      <c r="L1853" s="86">
        <v>44029</v>
      </c>
      <c r="M1853" s="87">
        <v>1016.94689999986</v>
      </c>
      <c r="N1853" s="88">
        <v>1016.94689999986</v>
      </c>
      <c r="O1853" s="88">
        <v>1029.31709999964</v>
      </c>
      <c r="P1853" s="89">
        <f t="shared" si="28"/>
        <v>0.98798212912251782</v>
      </c>
      <c r="Q1853" s="86">
        <v>43980</v>
      </c>
      <c r="R1853" s="90">
        <v>2043215.6529999999</v>
      </c>
      <c r="S1853" s="90">
        <v>1647544.0153476601</v>
      </c>
      <c r="T1853" s="3"/>
      <c r="U1853" s="91">
        <v>-4.3472254546941301E-3</v>
      </c>
      <c r="V1853" s="92">
        <v>0.73805206466204298</v>
      </c>
      <c r="W1853" s="91">
        <v>-1.86211020991323E-3</v>
      </c>
      <c r="X1853" s="92">
        <v>-0.17770140511856899</v>
      </c>
      <c r="Y1853" s="91">
        <v>9.2002786605007696E-3</v>
      </c>
      <c r="Z1853" s="92">
        <v>19.0701837748929</v>
      </c>
      <c r="AA1853" s="91">
        <v>1.4846067155303899E-2</v>
      </c>
      <c r="AB1853" s="92">
        <v>22.382635076326601</v>
      </c>
      <c r="AC1853" s="91"/>
      <c r="AD1853" s="92"/>
      <c r="AE1853" s="91"/>
      <c r="AF1853" s="93"/>
      <c r="AG1853" s="91">
        <v>-7.2552248739157204E-3</v>
      </c>
      <c r="AH1853" s="92">
        <v>-1.6317524395162799</v>
      </c>
      <c r="AI1853" s="91">
        <v>1.6029323916882301E-2</v>
      </c>
      <c r="AJ1853" s="92">
        <v>16.0863080715935</v>
      </c>
      <c r="AK1853" s="91">
        <v>1.6946899999311399E-2</v>
      </c>
      <c r="AL1853" s="91">
        <v>1.55756600761379E-2</v>
      </c>
      <c r="AM1853" s="92">
        <v>22.792838883207899</v>
      </c>
      <c r="AN1853" s="3"/>
      <c r="AO1853" s="94">
        <v>1.6148554674145998E-2</v>
      </c>
      <c r="AP1853" s="94">
        <v>-2.87045436352855E-2</v>
      </c>
      <c r="AQ1853" s="94">
        <v>2.6491839844311499E-2</v>
      </c>
      <c r="AR1853" s="94">
        <v>-1.8954270192807599E-2</v>
      </c>
      <c r="AS1853" s="95">
        <v>6</v>
      </c>
      <c r="AT1853" s="95">
        <v>6</v>
      </c>
      <c r="AU1853" s="95">
        <v>7</v>
      </c>
      <c r="AV1853" s="96">
        <v>5</v>
      </c>
      <c r="AW1853" s="3"/>
      <c r="AX1853" s="97">
        <v>4.4486209714086698E-2</v>
      </c>
      <c r="AY1853" s="98">
        <v>-0.18138467679227699</v>
      </c>
      <c r="AZ1853" s="98">
        <v>0.61056569809079497</v>
      </c>
      <c r="BA1853" s="98">
        <v>-0.22847060339154299</v>
      </c>
      <c r="BB1853" s="89">
        <v>4.5729412540595196E-3</v>
      </c>
      <c r="BC1853" s="99">
        <v>-6.2183188885901499</v>
      </c>
      <c r="BD1853" s="86">
        <v>43747</v>
      </c>
      <c r="BE1853" s="86">
        <v>43783</v>
      </c>
      <c r="BF1853" s="95">
        <v>160</v>
      </c>
      <c r="BG1853" s="86">
        <v>43971</v>
      </c>
      <c r="BH1853" s="3"/>
    </row>
    <row r="1854" spans="1:60" x14ac:dyDescent="0.25">
      <c r="A1854" s="3"/>
      <c r="B1854" s="81" t="s">
        <v>8680</v>
      </c>
      <c r="C1854" s="81" t="s">
        <v>8810</v>
      </c>
      <c r="D1854" s="81" t="s">
        <v>8815</v>
      </c>
      <c r="E1854" s="82" t="s">
        <v>1231</v>
      </c>
      <c r="F1854" s="82" t="s">
        <v>1103</v>
      </c>
      <c r="G1854" s="83" t="s">
        <v>1096</v>
      </c>
      <c r="H1854" s="84" t="s">
        <v>1132</v>
      </c>
      <c r="I1854" s="85" t="s">
        <v>3480</v>
      </c>
      <c r="J1854" s="85" t="s">
        <v>8791</v>
      </c>
      <c r="K1854" s="3"/>
      <c r="L1854" s="86">
        <v>44029</v>
      </c>
      <c r="M1854" s="87">
        <v>1001.84659999982</v>
      </c>
      <c r="N1854" s="88">
        <v>1001.84659999982</v>
      </c>
      <c r="O1854" s="88"/>
      <c r="P1854" s="89" t="str">
        <f t="shared" si="28"/>
        <v/>
      </c>
      <c r="Q1854" s="86"/>
      <c r="R1854" s="90">
        <v>1420169.003</v>
      </c>
      <c r="S1854" s="90"/>
      <c r="T1854" s="3"/>
      <c r="U1854" s="91">
        <v>-4.32123169866827E-3</v>
      </c>
      <c r="V1854" s="92">
        <v>0.74065144026462804</v>
      </c>
      <c r="W1854" s="91">
        <v>-1.0826253101186001E-3</v>
      </c>
      <c r="X1854" s="92">
        <v>-9.9752915139106293E-2</v>
      </c>
      <c r="Y1854" s="91">
        <v>1.39908643850504E-2</v>
      </c>
      <c r="Z1854" s="92">
        <v>19.549242347333301</v>
      </c>
      <c r="AA1854" s="91"/>
      <c r="AB1854" s="92"/>
      <c r="AC1854" s="91"/>
      <c r="AD1854" s="92"/>
      <c r="AE1854" s="91"/>
      <c r="AF1854" s="93"/>
      <c r="AG1854" s="91">
        <v>-6.8158528138155799E-3</v>
      </c>
      <c r="AH1854" s="92">
        <v>-1.5878152335062601</v>
      </c>
      <c r="AI1854" s="91">
        <v>2.1303972634996199E-2</v>
      </c>
      <c r="AJ1854" s="92">
        <v>16.613772943412201</v>
      </c>
      <c r="AK1854" s="91">
        <v>1.8466000001353699E-3</v>
      </c>
      <c r="AL1854" s="91">
        <v>2.2484857854578899E-3</v>
      </c>
      <c r="AM1854" s="92">
        <v>20.559909628383998</v>
      </c>
      <c r="AN1854" s="3"/>
      <c r="AO1854" s="94">
        <v>1.6175037177163201E-2</v>
      </c>
      <c r="AP1854" s="94">
        <v>-2.8679258685769999E-2</v>
      </c>
      <c r="AQ1854" s="94">
        <v>2.7293373872453199E-2</v>
      </c>
      <c r="AR1854" s="94">
        <v>-1.61891736643156E-2</v>
      </c>
      <c r="AS1854" s="95"/>
      <c r="AT1854" s="95"/>
      <c r="AU1854" s="95"/>
      <c r="AV1854" s="96"/>
      <c r="AW1854" s="3"/>
      <c r="AX1854" s="97"/>
      <c r="AY1854" s="98"/>
      <c r="AZ1854" s="98"/>
      <c r="BA1854" s="98"/>
      <c r="BB1854" s="89"/>
      <c r="BC1854" s="99">
        <v>-6.1395688328557299</v>
      </c>
      <c r="BD1854" s="86">
        <v>43745</v>
      </c>
      <c r="BE1854" s="86">
        <v>43783</v>
      </c>
      <c r="BF1854" s="95">
        <v>157</v>
      </c>
      <c r="BG1854" s="86">
        <v>43964</v>
      </c>
      <c r="BH1854" s="3"/>
    </row>
    <row r="1855" spans="1:60" x14ac:dyDescent="0.25">
      <c r="A1855" s="3"/>
      <c r="B1855" s="81" t="s">
        <v>2632</v>
      </c>
      <c r="C1855" s="81" t="s">
        <v>6805</v>
      </c>
      <c r="D1855" s="81" t="s">
        <v>3448</v>
      </c>
      <c r="E1855" s="82" t="s">
        <v>3458</v>
      </c>
      <c r="F1855" s="82" t="s">
        <v>1103</v>
      </c>
      <c r="G1855" s="83" t="s">
        <v>1121</v>
      </c>
      <c r="H1855" s="84" t="s">
        <v>1133</v>
      </c>
      <c r="I1855" s="85" t="s">
        <v>3480</v>
      </c>
      <c r="J1855" s="85" t="s">
        <v>1096</v>
      </c>
      <c r="K1855" s="3"/>
      <c r="L1855" s="86">
        <v>44029</v>
      </c>
      <c r="M1855" s="87">
        <v>973.50470000039797</v>
      </c>
      <c r="N1855" s="88">
        <v>973.50470000039797</v>
      </c>
      <c r="O1855" s="88">
        <v>1022.8863000003601</v>
      </c>
      <c r="P1855" s="89">
        <f t="shared" si="28"/>
        <v>0.95172327559774272</v>
      </c>
      <c r="Q1855" s="86">
        <v>43874</v>
      </c>
      <c r="R1855" s="90">
        <v>266404.59700000001</v>
      </c>
      <c r="S1855" s="90">
        <v>197387.40175952099</v>
      </c>
      <c r="T1855" s="3"/>
      <c r="U1855" s="91">
        <v>-1.8133380463041201E-3</v>
      </c>
      <c r="V1855" s="92">
        <v>0.99144080550104297</v>
      </c>
      <c r="W1855" s="91">
        <v>1.0523615828788E-2</v>
      </c>
      <c r="X1855" s="92">
        <v>1.06087119875156</v>
      </c>
      <c r="Y1855" s="91">
        <v>-4.5558456394282999E-2</v>
      </c>
      <c r="Z1855" s="92">
        <v>13.594310269414599</v>
      </c>
      <c r="AA1855" s="91">
        <v>-2.69929930836952E-2</v>
      </c>
      <c r="AB1855" s="92">
        <v>18.198729052441202</v>
      </c>
      <c r="AC1855" s="91"/>
      <c r="AD1855" s="92"/>
      <c r="AE1855" s="91"/>
      <c r="AF1855" s="93"/>
      <c r="AG1855" s="91">
        <v>-4.8443961359225804E-3</v>
      </c>
      <c r="AH1855" s="92">
        <v>-1.3906695657169601</v>
      </c>
      <c r="AI1855" s="91">
        <v>-2.9061587318210499E-2</v>
      </c>
      <c r="AJ1855" s="92">
        <v>11.5772169480915</v>
      </c>
      <c r="AK1855" s="91">
        <v>-2.6495299999624002E-2</v>
      </c>
      <c r="AL1855" s="91">
        <v>-2.4571257194111198E-2</v>
      </c>
      <c r="AM1855" s="92">
        <v>18.320789905730599</v>
      </c>
      <c r="AN1855" s="3"/>
      <c r="AO1855" s="94">
        <v>1.7133849485617199E-2</v>
      </c>
      <c r="AP1855" s="94">
        <v>-2.5760716809600102E-2</v>
      </c>
      <c r="AQ1855" s="94">
        <v>4.0857895137378399E-2</v>
      </c>
      <c r="AR1855" s="94">
        <v>-5.8404800802236402E-2</v>
      </c>
      <c r="AS1855" s="95">
        <v>7</v>
      </c>
      <c r="AT1855" s="95">
        <v>5</v>
      </c>
      <c r="AU1855" s="95">
        <v>7</v>
      </c>
      <c r="AV1855" s="96">
        <v>5</v>
      </c>
      <c r="AW1855" s="3"/>
      <c r="AX1855" s="97">
        <v>7.7493822388641997E-2</v>
      </c>
      <c r="AY1855" s="98">
        <v>-0.61619846071334905</v>
      </c>
      <c r="AZ1855" s="98">
        <v>0.54926543585770604</v>
      </c>
      <c r="BA1855" s="98">
        <v>-0.81369376877319199</v>
      </c>
      <c r="BB1855" s="89">
        <v>7.9829701170456308E-3</v>
      </c>
      <c r="BC1855" s="99">
        <v>-14.5367769614968</v>
      </c>
      <c r="BD1855" s="86">
        <v>43874</v>
      </c>
      <c r="BE1855" s="86">
        <v>43913</v>
      </c>
      <c r="BF1855" s="95"/>
      <c r="BG1855" s="86"/>
      <c r="BH1855" s="3"/>
    </row>
    <row r="1856" spans="1:60" x14ac:dyDescent="0.25">
      <c r="A1856" s="3"/>
      <c r="B1856" s="81" t="s">
        <v>2633</v>
      </c>
      <c r="C1856" s="81" t="s">
        <v>6806</v>
      </c>
      <c r="D1856" s="81" t="s">
        <v>3448</v>
      </c>
      <c r="E1856" s="82" t="s">
        <v>1231</v>
      </c>
      <c r="F1856" s="82" t="s">
        <v>1103</v>
      </c>
      <c r="G1856" s="83" t="s">
        <v>1121</v>
      </c>
      <c r="H1856" s="84" t="s">
        <v>1133</v>
      </c>
      <c r="I1856" s="85" t="s">
        <v>3480</v>
      </c>
      <c r="J1856" s="85" t="s">
        <v>1096</v>
      </c>
      <c r="K1856" s="3"/>
      <c r="L1856" s="86">
        <v>44029</v>
      </c>
      <c r="M1856" s="87">
        <v>958.57349999994005</v>
      </c>
      <c r="N1856" s="88">
        <v>958.57349999994005</v>
      </c>
      <c r="O1856" s="88"/>
      <c r="P1856" s="89" t="str">
        <f t="shared" si="28"/>
        <v/>
      </c>
      <c r="Q1856" s="86"/>
      <c r="R1856" s="90">
        <v>195548.99400000001</v>
      </c>
      <c r="S1856" s="90"/>
      <c r="T1856" s="3"/>
      <c r="U1856" s="91">
        <v>-1.79974670390948E-3</v>
      </c>
      <c r="V1856" s="92">
        <v>0.99279993974050695</v>
      </c>
      <c r="W1856" s="91">
        <v>1.09389230892702E-2</v>
      </c>
      <c r="X1856" s="92">
        <v>1.1024019247997801</v>
      </c>
      <c r="Y1856" s="91">
        <v>-4.3176243603738798E-2</v>
      </c>
      <c r="Z1856" s="92">
        <v>13.832531548468999</v>
      </c>
      <c r="AA1856" s="91"/>
      <c r="AB1856" s="92"/>
      <c r="AC1856" s="91"/>
      <c r="AD1856" s="92"/>
      <c r="AE1856" s="91"/>
      <c r="AF1856" s="93"/>
      <c r="AG1856" s="91">
        <v>-4.6126978622851303E-3</v>
      </c>
      <c r="AH1856" s="92">
        <v>-1.3674997383532199</v>
      </c>
      <c r="AI1856" s="91"/>
      <c r="AJ1856" s="92"/>
      <c r="AK1856" s="91">
        <v>-4.1426499999943203E-2</v>
      </c>
      <c r="AL1856" s="91">
        <v>-7.5938701609629802E-2</v>
      </c>
      <c r="AM1856" s="92">
        <v>15.8963383835799</v>
      </c>
      <c r="AN1856" s="3"/>
      <c r="AO1856" s="94">
        <v>1.6639570107145101E-2</v>
      </c>
      <c r="AP1856" s="94">
        <v>-2.57292557234905E-2</v>
      </c>
      <c r="AQ1856" s="94">
        <v>4.1285736147983698E-2</v>
      </c>
      <c r="AR1856" s="94">
        <v>-5.8004904721237802E-2</v>
      </c>
      <c r="AS1856" s="95"/>
      <c r="AT1856" s="95"/>
      <c r="AU1856" s="95"/>
      <c r="AV1856" s="96"/>
      <c r="AW1856" s="3"/>
      <c r="AX1856" s="97"/>
      <c r="AY1856" s="98"/>
      <c r="AZ1856" s="98"/>
      <c r="BA1856" s="98"/>
      <c r="BB1856" s="89"/>
      <c r="BC1856" s="99">
        <v>-14.491120296399499</v>
      </c>
      <c r="BD1856" s="86">
        <v>43874</v>
      </c>
      <c r="BE1856" s="86">
        <v>43913</v>
      </c>
      <c r="BF1856" s="95"/>
      <c r="BG1856" s="86"/>
      <c r="BH1856" s="3"/>
    </row>
    <row r="1857" spans="1:60" x14ac:dyDescent="0.25">
      <c r="A1857" s="3"/>
      <c r="B1857" s="81" t="s">
        <v>2634</v>
      </c>
      <c r="C1857" s="81" t="s">
        <v>6807</v>
      </c>
      <c r="D1857" s="81" t="s">
        <v>3449</v>
      </c>
      <c r="E1857" s="82" t="s">
        <v>3458</v>
      </c>
      <c r="F1857" s="82" t="s">
        <v>1103</v>
      </c>
      <c r="G1857" s="83" t="s">
        <v>1121</v>
      </c>
      <c r="H1857" s="84" t="s">
        <v>1132</v>
      </c>
      <c r="I1857" s="85" t="s">
        <v>3480</v>
      </c>
      <c r="J1857" s="85" t="s">
        <v>1096</v>
      </c>
      <c r="K1857" s="3"/>
      <c r="L1857" s="86">
        <v>44029</v>
      </c>
      <c r="M1857" s="87">
        <v>1006.66980000027</v>
      </c>
      <c r="N1857" s="88">
        <v>1006.66980000027</v>
      </c>
      <c r="O1857" s="88">
        <v>1021.85510000028</v>
      </c>
      <c r="P1857" s="89">
        <f t="shared" si="28"/>
        <v>0.98513947819019954</v>
      </c>
      <c r="Q1857" s="86">
        <v>43873</v>
      </c>
      <c r="R1857" s="90">
        <v>856316.06900000002</v>
      </c>
      <c r="S1857" s="90">
        <v>804364.422072266</v>
      </c>
      <c r="T1857" s="3"/>
      <c r="U1857" s="91">
        <v>-3.1386181935886301E-3</v>
      </c>
      <c r="V1857" s="92">
        <v>0.85891279077259197</v>
      </c>
      <c r="W1857" s="91">
        <v>3.3608163648750598E-3</v>
      </c>
      <c r="X1857" s="92">
        <v>0.34459125236026</v>
      </c>
      <c r="Y1857" s="91">
        <v>-1.31353885144563E-2</v>
      </c>
      <c r="Z1857" s="92">
        <v>16.836617057386299</v>
      </c>
      <c r="AA1857" s="91">
        <v>5.2261946621001698E-3</v>
      </c>
      <c r="AB1857" s="92">
        <v>21.420647827006199</v>
      </c>
      <c r="AC1857" s="91"/>
      <c r="AD1857" s="92"/>
      <c r="AE1857" s="91"/>
      <c r="AF1857" s="93"/>
      <c r="AG1857" s="91">
        <v>-7.27784697755851E-3</v>
      </c>
      <c r="AH1857" s="92">
        <v>-1.6340146498805601</v>
      </c>
      <c r="AI1857" s="91">
        <v>1.32732435304206E-4</v>
      </c>
      <c r="AJ1857" s="92">
        <v>14.4966489234357</v>
      </c>
      <c r="AK1857" s="91">
        <v>6.66980000096373E-3</v>
      </c>
      <c r="AL1857" s="91">
        <v>6.1551628386951104E-3</v>
      </c>
      <c r="AM1857" s="92">
        <v>20.919209665589701</v>
      </c>
      <c r="AN1857" s="3"/>
      <c r="AO1857" s="94">
        <v>1.54250886262162E-2</v>
      </c>
      <c r="AP1857" s="94">
        <v>-1.8568942032288802E-2</v>
      </c>
      <c r="AQ1857" s="94">
        <v>3.5011078383831801E-2</v>
      </c>
      <c r="AR1857" s="94">
        <v>-3.4006074417447997E-2</v>
      </c>
      <c r="AS1857" s="95">
        <v>8</v>
      </c>
      <c r="AT1857" s="95">
        <v>4</v>
      </c>
      <c r="AU1857" s="95">
        <v>7</v>
      </c>
      <c r="AV1857" s="96">
        <v>5</v>
      </c>
      <c r="AW1857" s="3"/>
      <c r="AX1857" s="97">
        <v>5.0636286333756303E-2</v>
      </c>
      <c r="AY1857" s="98">
        <v>-0.34672933098772801</v>
      </c>
      <c r="AZ1857" s="98">
        <v>0.628873017892147</v>
      </c>
      <c r="BA1857" s="98">
        <v>-0.456806876661631</v>
      </c>
      <c r="BB1857" s="89">
        <v>5.2203597008792704E-3</v>
      </c>
      <c r="BC1857" s="99">
        <v>-8.6380055254703603</v>
      </c>
      <c r="BD1857" s="86">
        <v>43873</v>
      </c>
      <c r="BE1857" s="86">
        <v>43913</v>
      </c>
      <c r="BF1857" s="95"/>
      <c r="BG1857" s="86"/>
      <c r="BH1857" s="3"/>
    </row>
    <row r="1858" spans="1:60" x14ac:dyDescent="0.25">
      <c r="A1858" s="3"/>
      <c r="B1858" s="81" t="s">
        <v>2635</v>
      </c>
      <c r="C1858" s="81" t="s">
        <v>6808</v>
      </c>
      <c r="D1858" s="81" t="s">
        <v>3449</v>
      </c>
      <c r="E1858" s="82" t="s">
        <v>1214</v>
      </c>
      <c r="F1858" s="82" t="s">
        <v>1103</v>
      </c>
      <c r="G1858" s="83" t="s">
        <v>1121</v>
      </c>
      <c r="H1858" s="84" t="s">
        <v>1132</v>
      </c>
      <c r="I1858" s="85" t="s">
        <v>3480</v>
      </c>
      <c r="J1858" s="85" t="s">
        <v>1096</v>
      </c>
      <c r="K1858" s="3"/>
      <c r="L1858" s="86">
        <v>44029</v>
      </c>
      <c r="M1858" s="87">
        <v>1017.0497000003199</v>
      </c>
      <c r="N1858" s="88">
        <v>1017.0497000003199</v>
      </c>
      <c r="O1858" s="88">
        <v>1027.9710000008299</v>
      </c>
      <c r="P1858" s="89">
        <f t="shared" si="28"/>
        <v>0.98937586760667262</v>
      </c>
      <c r="Q1858" s="86">
        <v>43873</v>
      </c>
      <c r="R1858" s="90">
        <v>213.351</v>
      </c>
      <c r="S1858" s="90">
        <v>206.43133587789501</v>
      </c>
      <c r="T1858" s="3"/>
      <c r="U1858" s="91">
        <v>-3.1119618170123401E-3</v>
      </c>
      <c r="V1858" s="92">
        <v>0.86157842843022103</v>
      </c>
      <c r="W1858" s="91">
        <v>4.20313019640162E-3</v>
      </c>
      <c r="X1858" s="92">
        <v>0.428822635512915</v>
      </c>
      <c r="Y1858" s="91">
        <v>-8.1633819336275303E-3</v>
      </c>
      <c r="Z1858" s="92">
        <v>17.333817715465599</v>
      </c>
      <c r="AA1858" s="91">
        <v>1.5196965538052601E-2</v>
      </c>
      <c r="AB1858" s="92">
        <v>22.417724914615999</v>
      </c>
      <c r="AC1858" s="91"/>
      <c r="AD1858" s="92"/>
      <c r="AE1858" s="91"/>
      <c r="AF1858" s="93"/>
      <c r="AG1858" s="91">
        <v>-6.80592774006072E-3</v>
      </c>
      <c r="AH1858" s="92">
        <v>-1.5868227261307799</v>
      </c>
      <c r="AI1858" s="91">
        <v>5.6506498840462899E-3</v>
      </c>
      <c r="AJ1858" s="92">
        <v>15.048440668309899</v>
      </c>
      <c r="AK1858" s="91">
        <v>1.7049699999915902E-2</v>
      </c>
      <c r="AL1858" s="91">
        <v>1.5727926791441901E-2</v>
      </c>
      <c r="AM1858" s="92">
        <v>21.9571996654849</v>
      </c>
      <c r="AN1858" s="3"/>
      <c r="AO1858" s="94">
        <v>1.5450104889168899E-2</v>
      </c>
      <c r="AP1858" s="94">
        <v>-1.8544957244557701E-2</v>
      </c>
      <c r="AQ1858" s="94">
        <v>3.5879332377589897E-2</v>
      </c>
      <c r="AR1858" s="94">
        <v>-3.3198496461409398E-2</v>
      </c>
      <c r="AS1858" s="95">
        <v>8</v>
      </c>
      <c r="AT1858" s="95">
        <v>4</v>
      </c>
      <c r="AU1858" s="95">
        <v>7</v>
      </c>
      <c r="AV1858" s="96">
        <v>5</v>
      </c>
      <c r="AW1858" s="3"/>
      <c r="AX1858" s="97">
        <v>5.0636922778794502E-2</v>
      </c>
      <c r="AY1858" s="98">
        <v>-0.16579318341973701</v>
      </c>
      <c r="AZ1858" s="98">
        <v>0.66501049260295997</v>
      </c>
      <c r="BA1858" s="98">
        <v>-0.21963811176647099</v>
      </c>
      <c r="BB1858" s="89">
        <v>5.2206109442340699E-3</v>
      </c>
      <c r="BC1858" s="99">
        <v>-8.5386844571330602</v>
      </c>
      <c r="BD1858" s="86">
        <v>43873</v>
      </c>
      <c r="BE1858" s="86">
        <v>43913</v>
      </c>
      <c r="BF1858" s="95"/>
      <c r="BG1858" s="86"/>
      <c r="BH1858" s="3"/>
    </row>
    <row r="1859" spans="1:60" x14ac:dyDescent="0.25">
      <c r="A1859" s="3"/>
      <c r="B1859" s="81" t="s">
        <v>2636</v>
      </c>
      <c r="C1859" s="81" t="s">
        <v>6809</v>
      </c>
      <c r="D1859" s="81" t="s">
        <v>3449</v>
      </c>
      <c r="E1859" s="82" t="s">
        <v>1231</v>
      </c>
      <c r="F1859" s="82" t="s">
        <v>1103</v>
      </c>
      <c r="G1859" s="83" t="s">
        <v>1121</v>
      </c>
      <c r="H1859" s="84" t="s">
        <v>1132</v>
      </c>
      <c r="I1859" s="85" t="s">
        <v>3480</v>
      </c>
      <c r="J1859" s="85" t="s">
        <v>1096</v>
      </c>
      <c r="K1859" s="3"/>
      <c r="L1859" s="86">
        <v>44029</v>
      </c>
      <c r="M1859" s="87">
        <v>997.56290000025206</v>
      </c>
      <c r="N1859" s="88">
        <v>997.56290000025206</v>
      </c>
      <c r="O1859" s="88"/>
      <c r="P1859" s="89" t="str">
        <f t="shared" si="28"/>
        <v/>
      </c>
      <c r="Q1859" s="86"/>
      <c r="R1859" s="90">
        <v>230827.15900000001</v>
      </c>
      <c r="S1859" s="90"/>
      <c r="T1859" s="3"/>
      <c r="U1859" s="91">
        <v>-3.1140852252065101E-3</v>
      </c>
      <c r="V1859" s="92">
        <v>0.86136608761080402</v>
      </c>
      <c r="W1859" s="91">
        <v>4.1033278466784404E-3</v>
      </c>
      <c r="X1859" s="92">
        <v>0.41884240054059801</v>
      </c>
      <c r="Y1859" s="91">
        <v>-8.6965862747092598E-3</v>
      </c>
      <c r="Z1859" s="92">
        <v>17.280497281375599</v>
      </c>
      <c r="AA1859" s="91"/>
      <c r="AB1859" s="92"/>
      <c r="AC1859" s="91"/>
      <c r="AD1859" s="92"/>
      <c r="AE1859" s="91"/>
      <c r="AF1859" s="93"/>
      <c r="AG1859" s="91">
        <v>-6.8616307480624502E-3</v>
      </c>
      <c r="AH1859" s="92">
        <v>-1.5923930269309501</v>
      </c>
      <c r="AI1859" s="91">
        <v>5.0524503549240797E-3</v>
      </c>
      <c r="AJ1859" s="92">
        <v>14.988620715405</v>
      </c>
      <c r="AK1859" s="91">
        <v>-2.4370999999518998E-3</v>
      </c>
      <c r="AL1859" s="91">
        <v>-2.99501226618304E-3</v>
      </c>
      <c r="AM1859" s="92">
        <v>20.480403708759699</v>
      </c>
      <c r="AN1859" s="3"/>
      <c r="AO1859" s="94">
        <v>1.54502077457437E-2</v>
      </c>
      <c r="AP1859" s="94">
        <v>-1.8544760479926502E-2</v>
      </c>
      <c r="AQ1859" s="94">
        <v>3.5777054634308997E-2</v>
      </c>
      <c r="AR1859" s="94">
        <v>-3.3267405603510297E-2</v>
      </c>
      <c r="AS1859" s="95"/>
      <c r="AT1859" s="95"/>
      <c r="AU1859" s="95"/>
      <c r="AV1859" s="96"/>
      <c r="AW1859" s="3"/>
      <c r="AX1859" s="97"/>
      <c r="AY1859" s="98"/>
      <c r="AZ1859" s="98"/>
      <c r="BA1859" s="98"/>
      <c r="BB1859" s="89"/>
      <c r="BC1859" s="99">
        <v>-8.5478363686124794</v>
      </c>
      <c r="BD1859" s="86">
        <v>43873</v>
      </c>
      <c r="BE1859" s="86">
        <v>43913</v>
      </c>
      <c r="BF1859" s="95"/>
      <c r="BG1859" s="86"/>
      <c r="BH1859" s="3"/>
    </row>
    <row r="1860" spans="1:60" x14ac:dyDescent="0.25">
      <c r="A1860" s="3"/>
      <c r="B1860" s="81" t="s">
        <v>2637</v>
      </c>
      <c r="C1860" s="81" t="s">
        <v>6810</v>
      </c>
      <c r="D1860" s="81" t="s">
        <v>963</v>
      </c>
      <c r="E1860" s="82" t="s">
        <v>1162</v>
      </c>
      <c r="F1860" s="82" t="s">
        <v>1097</v>
      </c>
      <c r="G1860" s="83" t="s">
        <v>1120</v>
      </c>
      <c r="H1860" s="84" t="s">
        <v>1130</v>
      </c>
      <c r="I1860" s="85" t="s">
        <v>3480</v>
      </c>
      <c r="J1860" s="85" t="s">
        <v>6811</v>
      </c>
      <c r="K1860" s="3"/>
      <c r="L1860" s="86">
        <v>44029</v>
      </c>
      <c r="M1860" s="87">
        <v>990.17439999990199</v>
      </c>
      <c r="N1860" s="88">
        <v>990.17439999990199</v>
      </c>
      <c r="O1860" s="88">
        <v>1503.23630000092</v>
      </c>
      <c r="P1860" s="89">
        <f t="shared" si="28"/>
        <v>0.65869511000984737</v>
      </c>
      <c r="Q1860" s="86">
        <v>43664</v>
      </c>
      <c r="R1860" s="90">
        <v>591724.23699999996</v>
      </c>
      <c r="S1860" s="90">
        <v>788145.47359179705</v>
      </c>
      <c r="T1860" s="3"/>
      <c r="U1860" s="91">
        <v>-6.22964196008979E-3</v>
      </c>
      <c r="V1860" s="92">
        <v>0.549810414122476</v>
      </c>
      <c r="W1860" s="91">
        <v>7.4126406598225003E-3</v>
      </c>
      <c r="X1860" s="92">
        <v>0.74977368185500404</v>
      </c>
      <c r="Y1860" s="91">
        <v>-0.14572959874116401</v>
      </c>
      <c r="Z1860" s="92">
        <v>3.5771960347192402</v>
      </c>
      <c r="AA1860" s="91">
        <v>-0.34389863627788098</v>
      </c>
      <c r="AB1860" s="92">
        <v>-13.491835266992</v>
      </c>
      <c r="AC1860" s="91">
        <v>-0.342052285138634</v>
      </c>
      <c r="AD1860" s="92">
        <v>-8.8570325614709908</v>
      </c>
      <c r="AE1860" s="91">
        <v>-0.2938250744791</v>
      </c>
      <c r="AF1860" s="93">
        <v>-8.5430977532232593</v>
      </c>
      <c r="AG1860" s="91">
        <v>6.6834038134402397E-3</v>
      </c>
      <c r="AH1860" s="92">
        <v>-0.23788957078068099</v>
      </c>
      <c r="AI1860" s="91">
        <v>-0.129694591548323</v>
      </c>
      <c r="AJ1860" s="92">
        <v>1.513916525073</v>
      </c>
      <c r="AK1860" s="91">
        <v>-0.190471814576886</v>
      </c>
      <c r="AL1860" s="91">
        <v>-2.33881691219722E-2</v>
      </c>
      <c r="AM1860" s="92">
        <v>-15.553052190895</v>
      </c>
      <c r="AN1860" s="3"/>
      <c r="AO1860" s="94">
        <v>0.10553282519686</v>
      </c>
      <c r="AP1860" s="94">
        <v>-7.7412571968161495E-2</v>
      </c>
      <c r="AQ1860" s="94">
        <v>0.164454038993572</v>
      </c>
      <c r="AR1860" s="94">
        <v>-0.18806792365096001</v>
      </c>
      <c r="AS1860" s="95">
        <v>5</v>
      </c>
      <c r="AT1860" s="95">
        <v>7</v>
      </c>
      <c r="AU1860" s="95">
        <v>3</v>
      </c>
      <c r="AV1860" s="96">
        <v>9</v>
      </c>
      <c r="AW1860" s="3"/>
      <c r="AX1860" s="97">
        <v>0.24799498481559601</v>
      </c>
      <c r="AY1860" s="98">
        <v>-1.3425445978264201</v>
      </c>
      <c r="AZ1860" s="98">
        <v>-0.92553093530113995</v>
      </c>
      <c r="BA1860" s="98">
        <v>-1.8123215479135999</v>
      </c>
      <c r="BB1860" s="89">
        <v>2.55949029607291E-2</v>
      </c>
      <c r="BC1860" s="99">
        <v>-49.834793106070698</v>
      </c>
      <c r="BD1860" s="86">
        <v>43664</v>
      </c>
      <c r="BE1860" s="86">
        <v>43914</v>
      </c>
      <c r="BF1860" s="95"/>
      <c r="BG1860" s="86"/>
      <c r="BH1860" s="3"/>
    </row>
    <row r="1861" spans="1:60" x14ac:dyDescent="0.25">
      <c r="A1861" s="3"/>
      <c r="B1861" s="81" t="s">
        <v>473</v>
      </c>
      <c r="C1861" s="81" t="s">
        <v>6812</v>
      </c>
      <c r="D1861" s="81" t="s">
        <v>963</v>
      </c>
      <c r="E1861" s="82" t="s">
        <v>1209</v>
      </c>
      <c r="F1861" s="82" t="s">
        <v>1097</v>
      </c>
      <c r="G1861" s="83" t="s">
        <v>1120</v>
      </c>
      <c r="H1861" s="84" t="s">
        <v>1130</v>
      </c>
      <c r="I1861" s="85" t="s">
        <v>3480</v>
      </c>
      <c r="J1861" s="85" t="s">
        <v>1096</v>
      </c>
      <c r="K1861" s="3"/>
      <c r="L1861" s="86">
        <v>44029</v>
      </c>
      <c r="M1861" s="87">
        <v>630.44390000030398</v>
      </c>
      <c r="N1861" s="88">
        <v>630.44390000030398</v>
      </c>
      <c r="O1861" s="88">
        <v>948.80300000030502</v>
      </c>
      <c r="P1861" s="89">
        <f t="shared" si="28"/>
        <v>0.66446238049426631</v>
      </c>
      <c r="Q1861" s="86">
        <v>43664</v>
      </c>
      <c r="R1861" s="90">
        <v>6399.3789999999999</v>
      </c>
      <c r="S1861" s="90">
        <v>112315.19351904299</v>
      </c>
      <c r="T1861" s="3"/>
      <c r="U1861" s="91">
        <v>-6.2051107197476103E-3</v>
      </c>
      <c r="V1861" s="92">
        <v>0.55226353815669404</v>
      </c>
      <c r="W1861" s="91">
        <v>8.1582531947788101E-3</v>
      </c>
      <c r="X1861" s="92">
        <v>0.82433493535063496</v>
      </c>
      <c r="Y1861" s="91">
        <v>-0.14206234992438099</v>
      </c>
      <c r="Z1861" s="92">
        <v>3.9439209163974702</v>
      </c>
      <c r="AA1861" s="91">
        <v>-0.33813776442199001</v>
      </c>
      <c r="AB1861" s="92">
        <v>-12.915748081402899</v>
      </c>
      <c r="AC1861" s="91"/>
      <c r="AD1861" s="92"/>
      <c r="AE1861" s="91"/>
      <c r="AF1861" s="93"/>
      <c r="AG1861" s="91">
        <v>7.1051560862542803E-3</v>
      </c>
      <c r="AH1861" s="92">
        <v>-0.19571434349927599</v>
      </c>
      <c r="AI1861" s="91">
        <v>-0.12559173442146901</v>
      </c>
      <c r="AJ1861" s="92">
        <v>1.92420223775844</v>
      </c>
      <c r="AK1861" s="91">
        <v>-0.36955609999946298</v>
      </c>
      <c r="AL1861" s="91">
        <v>-0.27859906907076898</v>
      </c>
      <c r="AM1861" s="92">
        <v>-12.947704816440799</v>
      </c>
      <c r="AN1861" s="3"/>
      <c r="AO1861" s="94">
        <v>0.10556008006824399</v>
      </c>
      <c r="AP1861" s="94">
        <v>-7.7389879718830407E-2</v>
      </c>
      <c r="AQ1861" s="94">
        <v>0.16410660411755101</v>
      </c>
      <c r="AR1861" s="94">
        <v>-0.18656376111641301</v>
      </c>
      <c r="AS1861" s="95">
        <v>5</v>
      </c>
      <c r="AT1861" s="95">
        <v>7</v>
      </c>
      <c r="AU1861" s="95">
        <v>3</v>
      </c>
      <c r="AV1861" s="96">
        <v>9</v>
      </c>
      <c r="AW1861" s="3"/>
      <c r="AX1861" s="97">
        <v>0.245985819411289</v>
      </c>
      <c r="AY1861" s="98">
        <v>-1.33296577763576</v>
      </c>
      <c r="AZ1861" s="98">
        <v>-0.874566863767541</v>
      </c>
      <c r="BA1861" s="98">
        <v>-1.7978644762842999</v>
      </c>
      <c r="BB1861" s="89">
        <v>2.53865632525049E-2</v>
      </c>
      <c r="BC1861" s="99">
        <v>-49.039526645676197</v>
      </c>
      <c r="BD1861" s="86">
        <v>43664</v>
      </c>
      <c r="BE1861" s="86">
        <v>43908</v>
      </c>
      <c r="BF1861" s="95"/>
      <c r="BG1861" s="86"/>
      <c r="BH1861" s="3"/>
    </row>
    <row r="1862" spans="1:60" x14ac:dyDescent="0.25">
      <c r="A1862" s="3"/>
      <c r="B1862" s="81" t="s">
        <v>2638</v>
      </c>
      <c r="C1862" s="81" t="s">
        <v>6813</v>
      </c>
      <c r="D1862" s="81" t="s">
        <v>963</v>
      </c>
      <c r="E1862" s="82" t="s">
        <v>1273</v>
      </c>
      <c r="F1862" s="82" t="s">
        <v>1097</v>
      </c>
      <c r="G1862" s="83" t="s">
        <v>1120</v>
      </c>
      <c r="H1862" s="84" t="s">
        <v>1130</v>
      </c>
      <c r="I1862" s="85" t="s">
        <v>3480</v>
      </c>
      <c r="J1862" s="85" t="s">
        <v>1096</v>
      </c>
      <c r="K1862" s="3"/>
      <c r="L1862" s="86">
        <v>44029</v>
      </c>
      <c r="M1862" s="87">
        <v>1067.3094999995101</v>
      </c>
      <c r="N1862" s="88">
        <v>1067.3094999995101</v>
      </c>
      <c r="O1862" s="88"/>
      <c r="P1862" s="89" t="str">
        <f t="shared" si="28"/>
        <v/>
      </c>
      <c r="Q1862" s="86"/>
      <c r="R1862" s="90">
        <v>3541789.8909999998</v>
      </c>
      <c r="S1862" s="90"/>
      <c r="T1862" s="3"/>
      <c r="U1862" s="91">
        <v>-6.3113979913396196E-3</v>
      </c>
      <c r="V1862" s="92">
        <v>0.541634810997493</v>
      </c>
      <c r="W1862" s="91">
        <v>4.9313036270177699E-3</v>
      </c>
      <c r="X1862" s="92">
        <v>0.50163997857453102</v>
      </c>
      <c r="Y1862" s="91"/>
      <c r="Z1862" s="92"/>
      <c r="AA1862" s="91"/>
      <c r="AB1862" s="92"/>
      <c r="AC1862" s="91"/>
      <c r="AD1862" s="92"/>
      <c r="AE1862" s="91"/>
      <c r="AF1862" s="93"/>
      <c r="AG1862" s="91">
        <v>5.2776370703213598E-3</v>
      </c>
      <c r="AH1862" s="92">
        <v>-0.37846624509256799</v>
      </c>
      <c r="AI1862" s="91"/>
      <c r="AJ1862" s="92"/>
      <c r="AK1862" s="91">
        <v>-5.7063786553990199E-2</v>
      </c>
      <c r="AL1862" s="91">
        <v>-0.13511909662527599</v>
      </c>
      <c r="AM1862" s="92">
        <v>1.3369104310186199</v>
      </c>
      <c r="AN1862" s="3"/>
      <c r="AO1862" s="94">
        <v>4.0550532612542198E-2</v>
      </c>
      <c r="AP1862" s="94">
        <v>-7.7488408499484698E-2</v>
      </c>
      <c r="AQ1862" s="94">
        <v>0.15160358516557601</v>
      </c>
      <c r="AR1862" s="94">
        <v>-0.19028704538417501</v>
      </c>
      <c r="AS1862" s="95"/>
      <c r="AT1862" s="95"/>
      <c r="AU1862" s="95"/>
      <c r="AV1862" s="96"/>
      <c r="AW1862" s="3"/>
      <c r="AX1862" s="97"/>
      <c r="AY1862" s="98"/>
      <c r="AZ1862" s="98"/>
      <c r="BA1862" s="98"/>
      <c r="BB1862" s="89"/>
      <c r="BC1862" s="99">
        <v>-25.797782489680699</v>
      </c>
      <c r="BD1862" s="86">
        <v>43887</v>
      </c>
      <c r="BE1862" s="86">
        <v>43914</v>
      </c>
      <c r="BF1862" s="95">
        <v>93</v>
      </c>
      <c r="BG1862" s="86">
        <v>44018</v>
      </c>
      <c r="BH1862" s="3"/>
    </row>
    <row r="1863" spans="1:60" x14ac:dyDescent="0.25">
      <c r="A1863" s="3"/>
      <c r="B1863" s="81" t="s">
        <v>2639</v>
      </c>
      <c r="C1863" s="81" t="s">
        <v>6814</v>
      </c>
      <c r="D1863" s="81" t="s">
        <v>963</v>
      </c>
      <c r="E1863" s="82" t="s">
        <v>1207</v>
      </c>
      <c r="F1863" s="82" t="s">
        <v>1097</v>
      </c>
      <c r="G1863" s="83" t="s">
        <v>1120</v>
      </c>
      <c r="H1863" s="84" t="s">
        <v>1130</v>
      </c>
      <c r="I1863" s="85" t="s">
        <v>3480</v>
      </c>
      <c r="J1863" s="85" t="s">
        <v>6815</v>
      </c>
      <c r="K1863" s="3"/>
      <c r="L1863" s="86">
        <v>44029</v>
      </c>
      <c r="M1863" s="87">
        <v>837.81520000007004</v>
      </c>
      <c r="N1863" s="88">
        <v>837.81520000007004</v>
      </c>
      <c r="O1863" s="88">
        <v>1328.5167999994001</v>
      </c>
      <c r="P1863" s="89">
        <f t="shared" ref="P1863:P1926" si="29">IFERROR(N1863/O1863,"")</f>
        <v>0.63063952221036901</v>
      </c>
      <c r="Q1863" s="86">
        <v>43664</v>
      </c>
      <c r="R1863" s="90">
        <v>1142835.537</v>
      </c>
      <c r="S1863" s="90">
        <v>1489623.34597266</v>
      </c>
      <c r="T1863" s="3"/>
      <c r="U1863" s="91">
        <v>-6.2698278370589798E-3</v>
      </c>
      <c r="V1863" s="92">
        <v>0.54579182642555701</v>
      </c>
      <c r="W1863" s="91">
        <v>6.1920884090795898E-3</v>
      </c>
      <c r="X1863" s="92">
        <v>0.62771845678071303</v>
      </c>
      <c r="Y1863" s="91">
        <v>-0.17170456509309601</v>
      </c>
      <c r="Z1863" s="92">
        <v>0.97969939952599805</v>
      </c>
      <c r="AA1863" s="91">
        <v>-0.37186913972895103</v>
      </c>
      <c r="AB1863" s="92">
        <v>-16.288885612099001</v>
      </c>
      <c r="AC1863" s="91">
        <v>-0.39287922131712499</v>
      </c>
      <c r="AD1863" s="92">
        <v>-13.9397261793201</v>
      </c>
      <c r="AE1863" s="91">
        <v>-0.374742798795342</v>
      </c>
      <c r="AF1863" s="93">
        <v>-16.634870184847401</v>
      </c>
      <c r="AG1863" s="91">
        <v>5.9918950555584204E-3</v>
      </c>
      <c r="AH1863" s="92">
        <v>-0.30704044656886298</v>
      </c>
      <c r="AI1863" s="91">
        <v>-0.156736813859461</v>
      </c>
      <c r="AJ1863" s="92">
        <v>-1.19030570604082</v>
      </c>
      <c r="AK1863" s="91">
        <v>-0.43964471792161902</v>
      </c>
      <c r="AL1863" s="91">
        <v>-6.2809433090515093E-2</v>
      </c>
      <c r="AM1863" s="92">
        <v>-40.470342525339198</v>
      </c>
      <c r="AN1863" s="3"/>
      <c r="AO1863" s="94">
        <v>0.105488193674391</v>
      </c>
      <c r="AP1863" s="94">
        <v>-7.7449881672728205E-2</v>
      </c>
      <c r="AQ1863" s="94">
        <v>0.15304798756187701</v>
      </c>
      <c r="AR1863" s="94">
        <v>-0.18923745171574399</v>
      </c>
      <c r="AS1863" s="95">
        <v>5</v>
      </c>
      <c r="AT1863" s="95">
        <v>7</v>
      </c>
      <c r="AU1863" s="95">
        <v>3</v>
      </c>
      <c r="AV1863" s="96">
        <v>9</v>
      </c>
      <c r="AW1863" s="3"/>
      <c r="AX1863" s="97">
        <v>0.247990688970604</v>
      </c>
      <c r="AY1863" s="98">
        <v>-1.45081783073329</v>
      </c>
      <c r="AZ1863" s="98">
        <v>-1.0840581785541901</v>
      </c>
      <c r="BA1863" s="98">
        <v>-1.94379077460144</v>
      </c>
      <c r="BB1863" s="89">
        <v>2.55900419823956E-2</v>
      </c>
      <c r="BC1863" s="99">
        <v>-50.611177818733303</v>
      </c>
      <c r="BD1863" s="86">
        <v>43664</v>
      </c>
      <c r="BE1863" s="86">
        <v>43914</v>
      </c>
      <c r="BF1863" s="95"/>
      <c r="BG1863" s="86"/>
      <c r="BH1863" s="3"/>
    </row>
    <row r="1864" spans="1:60" x14ac:dyDescent="0.25">
      <c r="A1864" s="3"/>
      <c r="B1864" s="81" t="s">
        <v>2640</v>
      </c>
      <c r="C1864" s="81" t="s">
        <v>6816</v>
      </c>
      <c r="D1864" s="81" t="s">
        <v>964</v>
      </c>
      <c r="E1864" s="82" t="s">
        <v>1161</v>
      </c>
      <c r="F1864" s="82" t="s">
        <v>1102</v>
      </c>
      <c r="G1864" s="83" t="s">
        <v>1124</v>
      </c>
      <c r="H1864" s="84" t="s">
        <v>1136</v>
      </c>
      <c r="I1864" s="85" t="s">
        <v>3480</v>
      </c>
      <c r="J1864" s="85" t="s">
        <v>6817</v>
      </c>
      <c r="K1864" s="3"/>
      <c r="L1864" s="86">
        <v>44029</v>
      </c>
      <c r="M1864" s="87">
        <v>1255.12759999931</v>
      </c>
      <c r="N1864" s="88">
        <v>1255.12759999931</v>
      </c>
      <c r="O1864" s="88">
        <v>1256.2930999994301</v>
      </c>
      <c r="P1864" s="89">
        <f t="shared" si="29"/>
        <v>0.99907227063483783</v>
      </c>
      <c r="Q1864" s="86">
        <v>44004</v>
      </c>
      <c r="R1864" s="90">
        <v>52008147.931000002</v>
      </c>
      <c r="S1864" s="90">
        <v>16772393.742859401</v>
      </c>
      <c r="T1864" s="3"/>
      <c r="U1864" s="91">
        <v>-3.6086888030695301E-4</v>
      </c>
      <c r="V1864" s="92">
        <v>1.1366877221007601</v>
      </c>
      <c r="W1864" s="91">
        <v>-7.8583588037872698E-4</v>
      </c>
      <c r="X1864" s="92">
        <v>-7.0073972165118903E-2</v>
      </c>
      <c r="Y1864" s="91">
        <v>1.0606098303469501E-2</v>
      </c>
      <c r="Z1864" s="92">
        <v>19.210765739175301</v>
      </c>
      <c r="AA1864" s="91">
        <v>1.3434432856229301E-2</v>
      </c>
      <c r="AB1864" s="92">
        <v>22.241471646411799</v>
      </c>
      <c r="AC1864" s="91">
        <v>3.2689910878616502E-2</v>
      </c>
      <c r="AD1864" s="92">
        <v>28.617187040246801</v>
      </c>
      <c r="AE1864" s="91">
        <v>4.4035346194505103E-2</v>
      </c>
      <c r="AF1864" s="93">
        <v>25.242944314144601</v>
      </c>
      <c r="AG1864" s="91">
        <v>-3.5322571602591801E-4</v>
      </c>
      <c r="AH1864" s="92">
        <v>-0.94155252372729603</v>
      </c>
      <c r="AI1864" s="91">
        <v>1.29605414895195E-2</v>
      </c>
      <c r="AJ1864" s="92">
        <v>15.779429828864499</v>
      </c>
      <c r="AK1864" s="91">
        <v>0.25512759999954099</v>
      </c>
      <c r="AL1864" s="91">
        <v>2.5055406036699399E-2</v>
      </c>
      <c r="AM1864" s="92">
        <v>28.255510638991801</v>
      </c>
      <c r="AN1864" s="3"/>
      <c r="AO1864" s="94">
        <v>4.37183898247895E-3</v>
      </c>
      <c r="AP1864" s="94">
        <v>-7.2837014286051298E-3</v>
      </c>
      <c r="AQ1864" s="94">
        <v>7.6178383878868798E-3</v>
      </c>
      <c r="AR1864" s="94">
        <v>-7.1620550261286596E-3</v>
      </c>
      <c r="AS1864" s="95">
        <v>7</v>
      </c>
      <c r="AT1864" s="95">
        <v>5</v>
      </c>
      <c r="AU1864" s="95">
        <v>7</v>
      </c>
      <c r="AV1864" s="96">
        <v>5</v>
      </c>
      <c r="AW1864" s="3"/>
      <c r="AX1864" s="97">
        <v>1.15994794950711E-2</v>
      </c>
      <c r="AY1864" s="98">
        <v>-1.26179858513387</v>
      </c>
      <c r="AZ1864" s="98">
        <v>0.59722245811735797</v>
      </c>
      <c r="BA1864" s="98">
        <v>-1.5944082763435301</v>
      </c>
      <c r="BB1864" s="89">
        <v>1.19710269082589E-3</v>
      </c>
      <c r="BC1864" s="99">
        <v>-1.4348384949662401</v>
      </c>
      <c r="BD1864" s="86">
        <v>43747</v>
      </c>
      <c r="BE1864" s="86">
        <v>43783</v>
      </c>
      <c r="BF1864" s="95">
        <v>125</v>
      </c>
      <c r="BG1864" s="86">
        <v>43922</v>
      </c>
      <c r="BH1864" s="3"/>
    </row>
    <row r="1865" spans="1:60" x14ac:dyDescent="0.25">
      <c r="A1865" s="3"/>
      <c r="B1865" s="81" t="s">
        <v>474</v>
      </c>
      <c r="C1865" s="81" t="s">
        <v>6818</v>
      </c>
      <c r="D1865" s="81" t="s">
        <v>964</v>
      </c>
      <c r="E1865" s="82" t="s">
        <v>1263</v>
      </c>
      <c r="F1865" s="82" t="s">
        <v>1102</v>
      </c>
      <c r="G1865" s="83" t="s">
        <v>1124</v>
      </c>
      <c r="H1865" s="84" t="s">
        <v>1136</v>
      </c>
      <c r="I1865" s="85" t="s">
        <v>3480</v>
      </c>
      <c r="J1865" s="85" t="s">
        <v>6819</v>
      </c>
      <c r="K1865" s="3"/>
      <c r="L1865" s="86">
        <v>44029</v>
      </c>
      <c r="M1865" s="87">
        <v>1171.7053999994</v>
      </c>
      <c r="N1865" s="88">
        <v>1171.7053999994</v>
      </c>
      <c r="O1865" s="88">
        <v>1172.45050000027</v>
      </c>
      <c r="P1865" s="89">
        <f t="shared" si="29"/>
        <v>0.99936449342563305</v>
      </c>
      <c r="Q1865" s="86">
        <v>44019</v>
      </c>
      <c r="R1865" s="90">
        <v>10555.105</v>
      </c>
      <c r="S1865" s="90">
        <v>10400.072461837801</v>
      </c>
      <c r="T1865" s="3"/>
      <c r="U1865" s="91">
        <v>-3.50221340340795E-4</v>
      </c>
      <c r="V1865" s="92">
        <v>1.1377524760973801</v>
      </c>
      <c r="W1865" s="91">
        <v>1.05829767562682E-5</v>
      </c>
      <c r="X1865" s="92">
        <v>9.5679135483806004E-3</v>
      </c>
      <c r="Y1865" s="91">
        <v>1.8324188706173999E-2</v>
      </c>
      <c r="Z1865" s="92">
        <v>19.982574779453</v>
      </c>
      <c r="AA1865" s="91">
        <v>2.9649588581378301E-2</v>
      </c>
      <c r="AB1865" s="92">
        <v>23.862987218948501</v>
      </c>
      <c r="AC1865" s="91">
        <v>6.6564049300723099E-2</v>
      </c>
      <c r="AD1865" s="92">
        <v>32.004600882471998</v>
      </c>
      <c r="AE1865" s="91">
        <v>9.8440618998283796E-2</v>
      </c>
      <c r="AF1865" s="93">
        <v>30.683471594529699</v>
      </c>
      <c r="AG1865" s="91">
        <v>-1.3866750850866099E-4</v>
      </c>
      <c r="AH1865" s="92">
        <v>-0.92009670297557</v>
      </c>
      <c r="AI1865" s="91">
        <v>2.1474312703503501E-2</v>
      </c>
      <c r="AJ1865" s="92">
        <v>16.630806950270198</v>
      </c>
      <c r="AK1865" s="91">
        <v>0.171497224943014</v>
      </c>
      <c r="AL1865" s="91">
        <v>3.2450726777824498E-2</v>
      </c>
      <c r="AM1865" s="92">
        <v>10.493516579314001</v>
      </c>
      <c r="AN1865" s="3"/>
      <c r="AO1865" s="94">
        <v>4.4169816264911796E-3</v>
      </c>
      <c r="AP1865" s="94">
        <v>-7.2392143501929197E-3</v>
      </c>
      <c r="AQ1865" s="94">
        <v>8.9736010249907797E-3</v>
      </c>
      <c r="AR1865" s="94">
        <v>-5.8228061679983503E-3</v>
      </c>
      <c r="AS1865" s="95">
        <v>8</v>
      </c>
      <c r="AT1865" s="95">
        <v>4</v>
      </c>
      <c r="AU1865" s="95">
        <v>7</v>
      </c>
      <c r="AV1865" s="96">
        <v>5</v>
      </c>
      <c r="AW1865" s="3"/>
      <c r="AX1865" s="97">
        <v>1.16463830696375E-2</v>
      </c>
      <c r="AY1865" s="98">
        <v>1.52633320330295E-2</v>
      </c>
      <c r="AZ1865" s="98">
        <v>0.65094629404575199</v>
      </c>
      <c r="BA1865" s="98">
        <v>1.9924131503160001E-2</v>
      </c>
      <c r="BB1865" s="89">
        <v>1.2020163118893401E-3</v>
      </c>
      <c r="BC1865" s="99">
        <v>-1.292837824667</v>
      </c>
      <c r="BD1865" s="86">
        <v>43753</v>
      </c>
      <c r="BE1865" s="86">
        <v>43783</v>
      </c>
      <c r="BF1865" s="95">
        <v>59</v>
      </c>
      <c r="BG1865" s="86">
        <v>43836</v>
      </c>
      <c r="BH1865" s="3"/>
    </row>
    <row r="1866" spans="1:60" x14ac:dyDescent="0.25">
      <c r="A1866" s="3"/>
      <c r="B1866" s="81" t="s">
        <v>2641</v>
      </c>
      <c r="C1866" s="81" t="s">
        <v>6820</v>
      </c>
      <c r="D1866" s="81" t="s">
        <v>964</v>
      </c>
      <c r="E1866" s="82" t="s">
        <v>1162</v>
      </c>
      <c r="F1866" s="82" t="s">
        <v>1102</v>
      </c>
      <c r="G1866" s="83" t="s">
        <v>1124</v>
      </c>
      <c r="H1866" s="84" t="s">
        <v>1136</v>
      </c>
      <c r="I1866" s="85" t="s">
        <v>3480</v>
      </c>
      <c r="J1866" s="85" t="s">
        <v>6821</v>
      </c>
      <c r="K1866" s="3"/>
      <c r="L1866" s="86">
        <v>44029</v>
      </c>
      <c r="M1866" s="87">
        <v>1365.2105999998701</v>
      </c>
      <c r="N1866" s="88">
        <v>1365.2105999998701</v>
      </c>
      <c r="O1866" s="88">
        <v>1366.16789999977</v>
      </c>
      <c r="P1866" s="89">
        <f t="shared" si="29"/>
        <v>0.99929928085713315</v>
      </c>
      <c r="Q1866" s="86">
        <v>44019</v>
      </c>
      <c r="R1866" s="90">
        <v>17724845.949000001</v>
      </c>
      <c r="S1866" s="90">
        <v>10273773.787671899</v>
      </c>
      <c r="T1866" s="3"/>
      <c r="U1866" s="91">
        <v>-3.5674070750246799E-4</v>
      </c>
      <c r="V1866" s="92">
        <v>1.1371005393812099</v>
      </c>
      <c r="W1866" s="91">
        <v>-3.3397607239749001E-4</v>
      </c>
      <c r="X1866" s="92">
        <v>-2.48879913669953E-2</v>
      </c>
      <c r="Y1866" s="91">
        <v>1.5313624760892699E-2</v>
      </c>
      <c r="Z1866" s="92">
        <v>19.6815183849249</v>
      </c>
      <c r="AA1866" s="91">
        <v>2.3351221350821998E-2</v>
      </c>
      <c r="AB1866" s="92">
        <v>23.233150495885599</v>
      </c>
      <c r="AC1866" s="91">
        <v>5.3382677020636003E-2</v>
      </c>
      <c r="AD1866" s="92">
        <v>30.686463654448701</v>
      </c>
      <c r="AE1866" s="91">
        <v>7.8050588228506995E-2</v>
      </c>
      <c r="AF1866" s="93">
        <v>28.644468517537501</v>
      </c>
      <c r="AG1866" s="91">
        <v>-2.5981912040151699E-4</v>
      </c>
      <c r="AH1866" s="92">
        <v>-0.93221186416485602</v>
      </c>
      <c r="AI1866" s="91">
        <v>1.8156409894800201E-2</v>
      </c>
      <c r="AJ1866" s="92">
        <v>16.2990166693926</v>
      </c>
      <c r="AK1866" s="91">
        <v>0.36521059999882699</v>
      </c>
      <c r="AL1866" s="91">
        <v>3.4483474997614401E-2</v>
      </c>
      <c r="AM1866" s="92">
        <v>39.263810638920397</v>
      </c>
      <c r="AN1866" s="3"/>
      <c r="AO1866" s="94">
        <v>4.3996800050081202E-3</v>
      </c>
      <c r="AP1866" s="94">
        <v>-7.2562105360702801E-3</v>
      </c>
      <c r="AQ1866" s="94">
        <v>8.4525546972145094E-3</v>
      </c>
      <c r="AR1866" s="94">
        <v>-6.3374679511980503E-3</v>
      </c>
      <c r="AS1866" s="95">
        <v>8</v>
      </c>
      <c r="AT1866" s="95">
        <v>4</v>
      </c>
      <c r="AU1866" s="95">
        <v>7</v>
      </c>
      <c r="AV1866" s="96">
        <v>5</v>
      </c>
      <c r="AW1866" s="3"/>
      <c r="AX1866" s="97">
        <v>1.16252912606978E-2</v>
      </c>
      <c r="AY1866" s="98">
        <v>-0.47943619817715399</v>
      </c>
      <c r="AZ1866" s="98">
        <v>0.63008537171117496</v>
      </c>
      <c r="BA1866" s="98">
        <v>-0.61818175826647304</v>
      </c>
      <c r="BB1866" s="89">
        <v>1.1998108016496201E-3</v>
      </c>
      <c r="BC1866" s="99">
        <v>-1.34391513697301</v>
      </c>
      <c r="BD1866" s="86">
        <v>43753</v>
      </c>
      <c r="BE1866" s="86">
        <v>43783</v>
      </c>
      <c r="BF1866" s="95">
        <v>67</v>
      </c>
      <c r="BG1866" s="86">
        <v>43846</v>
      </c>
      <c r="BH1866" s="3"/>
    </row>
    <row r="1867" spans="1:60" x14ac:dyDescent="0.25">
      <c r="A1867" s="3"/>
      <c r="B1867" s="81" t="s">
        <v>2642</v>
      </c>
      <c r="C1867" s="81" t="s">
        <v>6822</v>
      </c>
      <c r="D1867" s="81" t="s">
        <v>964</v>
      </c>
      <c r="E1867" s="82" t="s">
        <v>1163</v>
      </c>
      <c r="F1867" s="82" t="s">
        <v>1102</v>
      </c>
      <c r="G1867" s="83" t="s">
        <v>1124</v>
      </c>
      <c r="H1867" s="84" t="s">
        <v>1136</v>
      </c>
      <c r="I1867" s="85" t="s">
        <v>3480</v>
      </c>
      <c r="J1867" s="85" t="s">
        <v>6823</v>
      </c>
      <c r="K1867" s="3"/>
      <c r="L1867" s="86">
        <v>44029</v>
      </c>
      <c r="M1867" s="87">
        <v>1202.10119999945</v>
      </c>
      <c r="N1867" s="88">
        <v>1202.10119999945</v>
      </c>
      <c r="O1867" s="88">
        <v>1202.81269999966</v>
      </c>
      <c r="P1867" s="89">
        <f t="shared" si="29"/>
        <v>0.99940846983058107</v>
      </c>
      <c r="Q1867" s="86">
        <v>44019</v>
      </c>
      <c r="R1867" s="90">
        <v>6232594.7939999998</v>
      </c>
      <c r="S1867" s="90">
        <v>9364506.4355156291</v>
      </c>
      <c r="T1867" s="3"/>
      <c r="U1867" s="91">
        <v>-3.4585786852403501E-4</v>
      </c>
      <c r="V1867" s="92">
        <v>1.13818882327905</v>
      </c>
      <c r="W1867" s="91">
        <v>1.42936847623787E-4</v>
      </c>
      <c r="X1867" s="92">
        <v>2.2803300635132501E-2</v>
      </c>
      <c r="Y1867" s="91">
        <v>1.91362758741889E-2</v>
      </c>
      <c r="Z1867" s="92">
        <v>20.063783496269</v>
      </c>
      <c r="AA1867" s="91">
        <v>3.1301482982598799E-2</v>
      </c>
      <c r="AB1867" s="92">
        <v>24.0281766590488</v>
      </c>
      <c r="AC1867" s="91">
        <v>7.15035601751879E-2</v>
      </c>
      <c r="AD1867" s="92">
        <v>32.498551969940301</v>
      </c>
      <c r="AE1867" s="91">
        <v>0.10695356020733</v>
      </c>
      <c r="AF1867" s="93">
        <v>31.534765715419802</v>
      </c>
      <c r="AG1867" s="91">
        <v>-6.3468165535596199E-5</v>
      </c>
      <c r="AH1867" s="92">
        <v>-0.91257676867826398</v>
      </c>
      <c r="AI1867" s="91">
        <v>2.23647704715404E-2</v>
      </c>
      <c r="AJ1867" s="92">
        <v>16.7198527270521</v>
      </c>
      <c r="AK1867" s="91">
        <v>0.20210119999857901</v>
      </c>
      <c r="AL1867" s="91">
        <v>2.5170014332616099E-2</v>
      </c>
      <c r="AM1867" s="92">
        <v>25.919196411618</v>
      </c>
      <c r="AN1867" s="3"/>
      <c r="AO1867" s="94">
        <v>4.4214067911525498E-3</v>
      </c>
      <c r="AP1867" s="94">
        <v>-7.2347137738688599E-3</v>
      </c>
      <c r="AQ1867" s="94">
        <v>9.1060274353367294E-3</v>
      </c>
      <c r="AR1867" s="94">
        <v>-5.6921673258330001E-3</v>
      </c>
      <c r="AS1867" s="95">
        <v>8</v>
      </c>
      <c r="AT1867" s="95">
        <v>4</v>
      </c>
      <c r="AU1867" s="95">
        <v>7</v>
      </c>
      <c r="AV1867" s="96">
        <v>5</v>
      </c>
      <c r="AW1867" s="3"/>
      <c r="AX1867" s="97">
        <v>1.16518613737207E-2</v>
      </c>
      <c r="AY1867" s="98">
        <v>0.14446257647637101</v>
      </c>
      <c r="AZ1867" s="98">
        <v>0.65641591601888605</v>
      </c>
      <c r="BA1867" s="98">
        <v>0.189167288533099</v>
      </c>
      <c r="BB1867" s="89">
        <v>1.2025891264158899E-3</v>
      </c>
      <c r="BC1867" s="99">
        <v>-1.2798143939562601</v>
      </c>
      <c r="BD1867" s="86">
        <v>43753</v>
      </c>
      <c r="BE1867" s="86">
        <v>43783</v>
      </c>
      <c r="BF1867" s="95">
        <v>58</v>
      </c>
      <c r="BG1867" s="86">
        <v>43833</v>
      </c>
      <c r="BH1867" s="3"/>
    </row>
    <row r="1868" spans="1:60" x14ac:dyDescent="0.25">
      <c r="A1868" s="3"/>
      <c r="B1868" s="81" t="s">
        <v>2643</v>
      </c>
      <c r="C1868" s="81" t="s">
        <v>6824</v>
      </c>
      <c r="D1868" s="81" t="s">
        <v>964</v>
      </c>
      <c r="E1868" s="82" t="s">
        <v>1172</v>
      </c>
      <c r="F1868" s="82" t="s">
        <v>1102</v>
      </c>
      <c r="G1868" s="83" t="s">
        <v>1124</v>
      </c>
      <c r="H1868" s="84" t="s">
        <v>1136</v>
      </c>
      <c r="I1868" s="85" t="s">
        <v>3480</v>
      </c>
      <c r="J1868" s="85" t="s">
        <v>6825</v>
      </c>
      <c r="K1868" s="3"/>
      <c r="L1868" s="86">
        <v>44029</v>
      </c>
      <c r="M1868" s="87">
        <v>1158.33940000087</v>
      </c>
      <c r="N1868" s="88">
        <v>1158.33940000087</v>
      </c>
      <c r="O1868" s="88">
        <v>1159.05619999953</v>
      </c>
      <c r="P1868" s="89">
        <f t="shared" si="29"/>
        <v>0.99938156579580839</v>
      </c>
      <c r="Q1868" s="86">
        <v>44019</v>
      </c>
      <c r="R1868" s="90">
        <v>1040.181</v>
      </c>
      <c r="S1868" s="90">
        <v>416447.64233593701</v>
      </c>
      <c r="T1868" s="3"/>
      <c r="U1868" s="91">
        <v>-3.4856727961596302E-4</v>
      </c>
      <c r="V1868" s="92">
        <v>1.1379178821698599</v>
      </c>
      <c r="W1868" s="91">
        <v>5.99169470660854E-5</v>
      </c>
      <c r="X1868" s="92">
        <v>1.4501310579362299E-2</v>
      </c>
      <c r="Y1868" s="91">
        <v>1.8638972964254201E-2</v>
      </c>
      <c r="Z1868" s="92">
        <v>20.014053205261</v>
      </c>
      <c r="AA1868" s="91">
        <v>3.02747999794519E-2</v>
      </c>
      <c r="AB1868" s="92">
        <v>23.925508358748601</v>
      </c>
      <c r="AC1868" s="91">
        <v>5.1888208148739103E-2</v>
      </c>
      <c r="AD1868" s="92">
        <v>30.5370167672809</v>
      </c>
      <c r="AE1868" s="91">
        <v>8.3974520401243397E-2</v>
      </c>
      <c r="AF1868" s="93">
        <v>29.236861734825698</v>
      </c>
      <c r="AG1868" s="91">
        <v>-1.1040449589927401E-4</v>
      </c>
      <c r="AH1868" s="92">
        <v>-0.91727040171463203</v>
      </c>
      <c r="AI1868" s="91">
        <v>2.1814913739944999E-2</v>
      </c>
      <c r="AJ1868" s="92">
        <v>16.6648670539143</v>
      </c>
      <c r="AK1868" s="91">
        <v>0.15833940000084101</v>
      </c>
      <c r="AL1868" s="91">
        <v>3.0272711934230801E-2</v>
      </c>
      <c r="AM1868" s="92">
        <v>10.524819798592899</v>
      </c>
      <c r="AN1868" s="3"/>
      <c r="AO1868" s="94">
        <v>4.4178226271469603E-3</v>
      </c>
      <c r="AP1868" s="94">
        <v>-7.2382797161481003E-3</v>
      </c>
      <c r="AQ1868" s="94">
        <v>9.0280451695434697E-3</v>
      </c>
      <c r="AR1868" s="94">
        <v>-5.7744110881685603E-3</v>
      </c>
      <c r="AS1868" s="95">
        <v>8</v>
      </c>
      <c r="AT1868" s="95">
        <v>4</v>
      </c>
      <c r="AU1868" s="95">
        <v>7</v>
      </c>
      <c r="AV1868" s="96">
        <v>5</v>
      </c>
      <c r="AW1868" s="3"/>
      <c r="AX1868" s="97">
        <v>1.1647709171884299E-2</v>
      </c>
      <c r="AY1868" s="98">
        <v>6.4030026977206903E-2</v>
      </c>
      <c r="AZ1868" s="98">
        <v>0.65304619560265598</v>
      </c>
      <c r="BA1868" s="98">
        <v>8.3674038916683499E-2</v>
      </c>
      <c r="BB1868" s="89">
        <v>1.20215512356367E-3</v>
      </c>
      <c r="BC1868" s="99">
        <v>-1.28795583517785</v>
      </c>
      <c r="BD1868" s="86">
        <v>43753</v>
      </c>
      <c r="BE1868" s="86">
        <v>43783</v>
      </c>
      <c r="BF1868" s="95">
        <v>58</v>
      </c>
      <c r="BG1868" s="86">
        <v>43833</v>
      </c>
      <c r="BH1868" s="3"/>
    </row>
    <row r="1869" spans="1:60" x14ac:dyDescent="0.25">
      <c r="A1869" s="3"/>
      <c r="B1869" s="81" t="s">
        <v>2644</v>
      </c>
      <c r="C1869" s="81" t="s">
        <v>6826</v>
      </c>
      <c r="D1869" s="81" t="s">
        <v>964</v>
      </c>
      <c r="E1869" s="82" t="s">
        <v>1206</v>
      </c>
      <c r="F1869" s="82" t="s">
        <v>1102</v>
      </c>
      <c r="G1869" s="83" t="s">
        <v>1124</v>
      </c>
      <c r="H1869" s="84" t="s">
        <v>1136</v>
      </c>
      <c r="I1869" s="85" t="s">
        <v>3480</v>
      </c>
      <c r="J1869" s="85" t="s">
        <v>6827</v>
      </c>
      <c r="K1869" s="3"/>
      <c r="L1869" s="86">
        <v>44029</v>
      </c>
      <c r="M1869" s="87">
        <v>1120.0908000003501</v>
      </c>
      <c r="N1869" s="88">
        <v>1120.0908000003501</v>
      </c>
      <c r="O1869" s="88">
        <v>1120.8151999991401</v>
      </c>
      <c r="P1869" s="89">
        <f t="shared" si="29"/>
        <v>0.99935368471199304</v>
      </c>
      <c r="Q1869" s="86">
        <v>44019</v>
      </c>
      <c r="R1869" s="90">
        <v>41014776.284999996</v>
      </c>
      <c r="S1869" s="90">
        <v>12595435.974328101</v>
      </c>
      <c r="T1869" s="3"/>
      <c r="U1869" s="91">
        <v>-3.5127664432366102E-4</v>
      </c>
      <c r="V1869" s="92">
        <v>1.1376469456990901</v>
      </c>
      <c r="W1869" s="91">
        <v>-4.0364355390920499E-4</v>
      </c>
      <c r="X1869" s="92">
        <v>-3.1854739518166801E-2</v>
      </c>
      <c r="Y1869" s="91">
        <v>1.35157658605749E-2</v>
      </c>
      <c r="Z1869" s="92">
        <v>19.5017324948858</v>
      </c>
      <c r="AA1869" s="91">
        <v>1.94304994529375E-2</v>
      </c>
      <c r="AB1869" s="92">
        <v>22.841078306082601</v>
      </c>
      <c r="AC1869" s="91">
        <v>4.5052673847749199E-2</v>
      </c>
      <c r="AD1869" s="92">
        <v>29.853463337174599</v>
      </c>
      <c r="AE1869" s="91">
        <v>6.51490284217289E-2</v>
      </c>
      <c r="AF1869" s="93">
        <v>27.354312536859702</v>
      </c>
      <c r="AG1869" s="91">
        <v>-1.83790598384803E-4</v>
      </c>
      <c r="AH1869" s="92">
        <v>-0.92460901196318401</v>
      </c>
      <c r="AI1869" s="91">
        <v>1.61599886778276E-2</v>
      </c>
      <c r="AJ1869" s="92">
        <v>16.0993745476881</v>
      </c>
      <c r="AK1869" s="91">
        <v>0.120090800001053</v>
      </c>
      <c r="AL1869" s="91">
        <v>2.27584631138598E-2</v>
      </c>
      <c r="AM1869" s="92">
        <v>6.15701451043424</v>
      </c>
      <c r="AN1869" s="3"/>
      <c r="AO1869" s="94">
        <v>4.3883550279133496E-3</v>
      </c>
      <c r="AP1869" s="94">
        <v>-7.2673554777793496E-3</v>
      </c>
      <c r="AQ1869" s="94">
        <v>8.1136495718965307E-3</v>
      </c>
      <c r="AR1869" s="94">
        <v>-6.6720900395012004E-3</v>
      </c>
      <c r="AS1869" s="95">
        <v>8</v>
      </c>
      <c r="AT1869" s="95">
        <v>4</v>
      </c>
      <c r="AU1869" s="95">
        <v>7</v>
      </c>
      <c r="AV1869" s="96">
        <v>5</v>
      </c>
      <c r="AW1869" s="3"/>
      <c r="AX1869" s="97">
        <v>1.1612534680680299E-2</v>
      </c>
      <c r="AY1869" s="98">
        <v>-0.78918411005724898</v>
      </c>
      <c r="AZ1869" s="98">
        <v>0.617091257498942</v>
      </c>
      <c r="BA1869" s="98">
        <v>-1.0094383091764001</v>
      </c>
      <c r="BB1869" s="89">
        <v>1.1984755511321101E-3</v>
      </c>
      <c r="BC1869" s="99">
        <v>-1.3776651303087399</v>
      </c>
      <c r="BD1869" s="86">
        <v>43748</v>
      </c>
      <c r="BE1869" s="86">
        <v>43783</v>
      </c>
      <c r="BF1869" s="95">
        <v>86</v>
      </c>
      <c r="BG1869" s="86">
        <v>43868</v>
      </c>
      <c r="BH1869" s="3"/>
    </row>
    <row r="1870" spans="1:60" x14ac:dyDescent="0.25">
      <c r="A1870" s="3"/>
      <c r="B1870" s="81" t="s">
        <v>475</v>
      </c>
      <c r="C1870" s="81" t="s">
        <v>6828</v>
      </c>
      <c r="D1870" s="81" t="s">
        <v>964</v>
      </c>
      <c r="E1870" s="82" t="s">
        <v>1236</v>
      </c>
      <c r="F1870" s="82" t="s">
        <v>1102</v>
      </c>
      <c r="G1870" s="83" t="s">
        <v>1124</v>
      </c>
      <c r="H1870" s="84" t="s">
        <v>1136</v>
      </c>
      <c r="I1870" s="85" t="s">
        <v>3480</v>
      </c>
      <c r="J1870" s="85" t="s">
        <v>1096</v>
      </c>
      <c r="K1870" s="3"/>
      <c r="L1870" s="86">
        <v>44029</v>
      </c>
      <c r="M1870" s="87">
        <v>1423.8658000007299</v>
      </c>
      <c r="N1870" s="88">
        <v>1423.8658000007299</v>
      </c>
      <c r="O1870" s="88">
        <v>1424.82550000027</v>
      </c>
      <c r="P1870" s="89">
        <f t="shared" si="29"/>
        <v>0.999326443835024</v>
      </c>
      <c r="Q1870" s="86">
        <v>44019</v>
      </c>
      <c r="R1870" s="90">
        <v>4743185.2110000001</v>
      </c>
      <c r="S1870" s="90">
        <v>2443137.1443437501</v>
      </c>
      <c r="T1870" s="3"/>
      <c r="U1870" s="91">
        <v>-3.5405123981036002E-4</v>
      </c>
      <c r="V1870" s="92">
        <v>1.13736948615042</v>
      </c>
      <c r="W1870" s="91">
        <v>-1.02948541098158E-4</v>
      </c>
      <c r="X1870" s="92">
        <v>-1.785238237062E-3</v>
      </c>
      <c r="Y1870" s="91">
        <v>1.76171563562093E-2</v>
      </c>
      <c r="Z1870" s="92">
        <v>19.9118715444638</v>
      </c>
      <c r="AA1870" s="91">
        <v>2.82088682561152E-2</v>
      </c>
      <c r="AB1870" s="92">
        <v>23.718915186415</v>
      </c>
      <c r="AC1870" s="91">
        <v>6.3581422142306096E-2</v>
      </c>
      <c r="AD1870" s="92">
        <v>31.7063381666376</v>
      </c>
      <c r="AE1870" s="91">
        <v>9.3835250274423701E-2</v>
      </c>
      <c r="AF1870" s="93">
        <v>30.222934722143702</v>
      </c>
      <c r="AG1870" s="91">
        <v>-2.0285717528167901E-4</v>
      </c>
      <c r="AH1870" s="92">
        <v>-0.92651566965287202</v>
      </c>
      <c r="AI1870" s="91">
        <v>2.0698549060398402E-2</v>
      </c>
      <c r="AJ1870" s="92">
        <v>16.5532305859379</v>
      </c>
      <c r="AK1870" s="91">
        <v>0.42386580000107599</v>
      </c>
      <c r="AL1870" s="91">
        <v>3.9233501764101703E-2</v>
      </c>
      <c r="AM1870" s="92">
        <v>45.129330639145302</v>
      </c>
      <c r="AN1870" s="3"/>
      <c r="AO1870" s="94">
        <v>4.4131738559371999E-3</v>
      </c>
      <c r="AP1870" s="94">
        <v>-7.2429030078637897E-3</v>
      </c>
      <c r="AQ1870" s="94">
        <v>8.8577754886500805E-3</v>
      </c>
      <c r="AR1870" s="94">
        <v>-5.93712514091749E-3</v>
      </c>
      <c r="AS1870" s="95">
        <v>8</v>
      </c>
      <c r="AT1870" s="95">
        <v>4</v>
      </c>
      <c r="AU1870" s="95">
        <v>7</v>
      </c>
      <c r="AV1870" s="96">
        <v>5</v>
      </c>
      <c r="AW1870" s="3"/>
      <c r="AX1870" s="97">
        <v>1.16416750445933E-2</v>
      </c>
      <c r="AY1870" s="98">
        <v>-9.7505637686822397E-2</v>
      </c>
      <c r="AZ1870" s="98">
        <v>0.64617641803761205</v>
      </c>
      <c r="BA1870" s="98">
        <v>-0.12693217411037899</v>
      </c>
      <c r="BB1870" s="89">
        <v>1.20152415110965E-3</v>
      </c>
      <c r="BC1870" s="99">
        <v>-1.3041589150525399</v>
      </c>
      <c r="BD1870" s="86">
        <v>43753</v>
      </c>
      <c r="BE1870" s="86">
        <v>43783</v>
      </c>
      <c r="BF1870" s="95">
        <v>59</v>
      </c>
      <c r="BG1870" s="86">
        <v>43836</v>
      </c>
      <c r="BH1870" s="3"/>
    </row>
    <row r="1871" spans="1:60" x14ac:dyDescent="0.25">
      <c r="A1871" s="3"/>
      <c r="B1871" s="81" t="s">
        <v>2645</v>
      </c>
      <c r="C1871" s="81" t="s">
        <v>6829</v>
      </c>
      <c r="D1871" s="81" t="s">
        <v>964</v>
      </c>
      <c r="E1871" s="82" t="s">
        <v>1184</v>
      </c>
      <c r="F1871" s="82" t="s">
        <v>1102</v>
      </c>
      <c r="G1871" s="83" t="s">
        <v>1124</v>
      </c>
      <c r="H1871" s="84" t="s">
        <v>1136</v>
      </c>
      <c r="I1871" s="85" t="s">
        <v>3480</v>
      </c>
      <c r="J1871" s="85" t="s">
        <v>6830</v>
      </c>
      <c r="K1871" s="3"/>
      <c r="L1871" s="86">
        <v>44029</v>
      </c>
      <c r="M1871" s="87">
        <v>1101.9450000003001</v>
      </c>
      <c r="N1871" s="88">
        <v>1101.9450000003001</v>
      </c>
      <c r="O1871" s="88">
        <v>1102.54319999926</v>
      </c>
      <c r="P1871" s="89">
        <f t="shared" si="29"/>
        <v>0.99945743622657113</v>
      </c>
      <c r="Q1871" s="86">
        <v>44019</v>
      </c>
      <c r="R1871" s="90">
        <v>6070360.2690000003</v>
      </c>
      <c r="S1871" s="90">
        <v>6013709.5930624995</v>
      </c>
      <c r="T1871" s="3"/>
      <c r="U1871" s="91">
        <v>-3.4091709130734698E-4</v>
      </c>
      <c r="V1871" s="92">
        <v>1.13868290100072</v>
      </c>
      <c r="W1871" s="91">
        <v>2.9047997304587598E-4</v>
      </c>
      <c r="X1871" s="92">
        <v>3.7557613177341402E-2</v>
      </c>
      <c r="Y1871" s="91">
        <v>2.00491314244573E-2</v>
      </c>
      <c r="Z1871" s="92">
        <v>20.155069051281298</v>
      </c>
      <c r="AA1871" s="91">
        <v>3.3162224879561102E-2</v>
      </c>
      <c r="AB1871" s="92">
        <v>24.214250848744999</v>
      </c>
      <c r="AC1871" s="91">
        <v>7.3847563724484602E-2</v>
      </c>
      <c r="AD1871" s="92">
        <v>32.732952324848199</v>
      </c>
      <c r="AE1871" s="91"/>
      <c r="AF1871" s="93"/>
      <c r="AG1871" s="91">
        <v>1.987434552575E-5</v>
      </c>
      <c r="AH1871" s="92">
        <v>-0.90424251757212903</v>
      </c>
      <c r="AI1871" s="91">
        <v>2.3366138095298101E-2</v>
      </c>
      <c r="AJ1871" s="92">
        <v>16.8199894894497</v>
      </c>
      <c r="AK1871" s="91">
        <v>0.101945000000414</v>
      </c>
      <c r="AL1871" s="91">
        <v>3.43182942069689E-2</v>
      </c>
      <c r="AM1871" s="92">
        <v>37.365358543349402</v>
      </c>
      <c r="AN1871" s="3"/>
      <c r="AO1871" s="94">
        <v>4.4263429463171598E-3</v>
      </c>
      <c r="AP1871" s="94">
        <v>-7.2298485920327896E-3</v>
      </c>
      <c r="AQ1871" s="94">
        <v>9.2552007699850895E-3</v>
      </c>
      <c r="AR1871" s="94">
        <v>-5.5451560428991797E-3</v>
      </c>
      <c r="AS1871" s="95">
        <v>9</v>
      </c>
      <c r="AT1871" s="95">
        <v>3</v>
      </c>
      <c r="AU1871" s="95">
        <v>7</v>
      </c>
      <c r="AV1871" s="96">
        <v>5</v>
      </c>
      <c r="AW1871" s="3"/>
      <c r="AX1871" s="97">
        <v>1.16584164700726E-2</v>
      </c>
      <c r="AY1871" s="98">
        <v>0.28981327304654803</v>
      </c>
      <c r="AZ1871" s="98">
        <v>0.66257546952510904</v>
      </c>
      <c r="BA1871" s="98">
        <v>0.380829600243487</v>
      </c>
      <c r="BB1871" s="89">
        <v>1.20327395978393E-3</v>
      </c>
      <c r="BC1871" s="99">
        <v>-1.2652263359886999</v>
      </c>
      <c r="BD1871" s="86">
        <v>43753</v>
      </c>
      <c r="BE1871" s="86">
        <v>43783</v>
      </c>
      <c r="BF1871" s="95">
        <v>57</v>
      </c>
      <c r="BG1871" s="86">
        <v>43832</v>
      </c>
      <c r="BH1871" s="3"/>
    </row>
    <row r="1872" spans="1:60" x14ac:dyDescent="0.25">
      <c r="A1872" s="3"/>
      <c r="B1872" s="81" t="s">
        <v>476</v>
      </c>
      <c r="C1872" s="81" t="s">
        <v>6831</v>
      </c>
      <c r="D1872" s="81" t="s">
        <v>964</v>
      </c>
      <c r="E1872" s="82" t="s">
        <v>1245</v>
      </c>
      <c r="F1872" s="82" t="s">
        <v>1102</v>
      </c>
      <c r="G1872" s="83" t="s">
        <v>1124</v>
      </c>
      <c r="H1872" s="84" t="s">
        <v>1136</v>
      </c>
      <c r="I1872" s="85" t="s">
        <v>3480</v>
      </c>
      <c r="J1872" s="85" t="s">
        <v>6832</v>
      </c>
      <c r="K1872" s="3"/>
      <c r="L1872" s="86">
        <v>44029</v>
      </c>
      <c r="M1872" s="87">
        <v>1078.9627000000301</v>
      </c>
      <c r="N1872" s="88">
        <v>1078.9627000000301</v>
      </c>
      <c r="O1872" s="88">
        <v>1079.4833000004301</v>
      </c>
      <c r="P1872" s="89">
        <f t="shared" si="29"/>
        <v>0.99951773223318985</v>
      </c>
      <c r="Q1872" s="86">
        <v>44019</v>
      </c>
      <c r="R1872" s="90">
        <v>54131187.897</v>
      </c>
      <c r="S1872" s="90">
        <v>39960557.296437502</v>
      </c>
      <c r="T1872" s="3"/>
      <c r="U1872" s="91">
        <v>-3.3493180308141702E-4</v>
      </c>
      <c r="V1872" s="92">
        <v>1.13928142982331</v>
      </c>
      <c r="W1872" s="91">
        <v>4.7095158697629802E-4</v>
      </c>
      <c r="X1872" s="92">
        <v>5.5604774570383597E-2</v>
      </c>
      <c r="Y1872" s="91">
        <v>2.1165546973861599E-2</v>
      </c>
      <c r="Z1872" s="92">
        <v>20.266710606229001</v>
      </c>
      <c r="AA1872" s="91">
        <v>3.54405452799256E-2</v>
      </c>
      <c r="AB1872" s="92">
        <v>24.442082888796001</v>
      </c>
      <c r="AC1872" s="91">
        <v>7.8585303002910195E-2</v>
      </c>
      <c r="AD1872" s="92">
        <v>33.206726252683403</v>
      </c>
      <c r="AE1872" s="91"/>
      <c r="AF1872" s="93"/>
      <c r="AG1872" s="91">
        <v>1.2235469330335001E-4</v>
      </c>
      <c r="AH1872" s="92">
        <v>-0.89399448279436899</v>
      </c>
      <c r="AI1872" s="91">
        <v>2.4590840335804401E-2</v>
      </c>
      <c r="AJ1872" s="92">
        <v>16.942459713493001</v>
      </c>
      <c r="AK1872" s="91">
        <v>7.8962699999465299E-2</v>
      </c>
      <c r="AL1872" s="91">
        <v>3.7153618803131401E-2</v>
      </c>
      <c r="AM1872" s="92">
        <v>32.592825186962699</v>
      </c>
      <c r="AN1872" s="3"/>
      <c r="AO1872" s="94">
        <v>4.4324066402623404E-3</v>
      </c>
      <c r="AP1872" s="94">
        <v>-7.2238416178152E-3</v>
      </c>
      <c r="AQ1872" s="94">
        <v>9.4369286380242608E-3</v>
      </c>
      <c r="AR1872" s="94">
        <v>-5.3648953544325204E-3</v>
      </c>
      <c r="AS1872" s="95">
        <v>9</v>
      </c>
      <c r="AT1872" s="95">
        <v>3</v>
      </c>
      <c r="AU1872" s="95">
        <v>7</v>
      </c>
      <c r="AV1872" s="96">
        <v>5</v>
      </c>
      <c r="AW1872" s="3"/>
      <c r="AX1872" s="97">
        <v>1.16667976458484E-2</v>
      </c>
      <c r="AY1872" s="98">
        <v>0.46753357570832998</v>
      </c>
      <c r="AZ1872" s="98">
        <v>0.67011588109653497</v>
      </c>
      <c r="BA1872" s="98">
        <v>0.61699004651018197</v>
      </c>
      <c r="BB1872" s="89">
        <v>1.20414925714158E-3</v>
      </c>
      <c r="BC1872" s="99">
        <v>-1.2473549307887899</v>
      </c>
      <c r="BD1872" s="86">
        <v>43753</v>
      </c>
      <c r="BE1872" s="86">
        <v>43783</v>
      </c>
      <c r="BF1872" s="95">
        <v>55</v>
      </c>
      <c r="BG1872" s="86">
        <v>43830</v>
      </c>
      <c r="BH1872" s="3"/>
    </row>
    <row r="1873" spans="1:60" x14ac:dyDescent="0.25">
      <c r="A1873" s="3"/>
      <c r="B1873" s="81" t="s">
        <v>2646</v>
      </c>
      <c r="C1873" s="81" t="s">
        <v>6833</v>
      </c>
      <c r="D1873" s="81" t="s">
        <v>964</v>
      </c>
      <c r="E1873" s="82" t="s">
        <v>1208</v>
      </c>
      <c r="F1873" s="82" t="s">
        <v>1102</v>
      </c>
      <c r="G1873" s="83" t="s">
        <v>1124</v>
      </c>
      <c r="H1873" s="84" t="s">
        <v>1136</v>
      </c>
      <c r="I1873" s="85" t="s">
        <v>3480</v>
      </c>
      <c r="J1873" s="85" t="s">
        <v>6834</v>
      </c>
      <c r="K1873" s="3"/>
      <c r="L1873" s="86">
        <v>44029</v>
      </c>
      <c r="M1873" s="87">
        <v>1124.86849999987</v>
      </c>
      <c r="N1873" s="88">
        <v>1124.86849999987</v>
      </c>
      <c r="O1873" s="88">
        <v>1125.6111999992299</v>
      </c>
      <c r="P1873" s="89">
        <f t="shared" si="29"/>
        <v>0.99934018069528763</v>
      </c>
      <c r="Q1873" s="86">
        <v>44019</v>
      </c>
      <c r="R1873" s="90">
        <v>19126851.690000001</v>
      </c>
      <c r="S1873" s="90">
        <v>4269721.8543281201</v>
      </c>
      <c r="T1873" s="3"/>
      <c r="U1873" s="91">
        <v>-3.5129540356138001E-4</v>
      </c>
      <c r="V1873" s="92">
        <v>1.13764506977532</v>
      </c>
      <c r="W1873" s="91">
        <v>-3.0776346011407403E-4</v>
      </c>
      <c r="X1873" s="92">
        <v>-2.2266730138653702E-2</v>
      </c>
      <c r="Y1873" s="91">
        <v>5.5751131749275399E-3</v>
      </c>
      <c r="Z1873" s="92">
        <v>18.707667226321099</v>
      </c>
      <c r="AA1873" s="91">
        <v>8.8962765676114906E-3</v>
      </c>
      <c r="AB1873" s="92">
        <v>21.787656017549999</v>
      </c>
      <c r="AC1873" s="91">
        <v>3.9439176875021097E-2</v>
      </c>
      <c r="AD1873" s="92">
        <v>29.2921136399091</v>
      </c>
      <c r="AE1873" s="91">
        <v>6.4738964108983096E-2</v>
      </c>
      <c r="AF1873" s="93">
        <v>27.313306105585099</v>
      </c>
      <c r="AG1873" s="91">
        <v>-2.6556050943327098E-4</v>
      </c>
      <c r="AH1873" s="92">
        <v>-0.93278600306803106</v>
      </c>
      <c r="AI1873" s="91">
        <v>5.5751131749275399E-3</v>
      </c>
      <c r="AJ1873" s="92">
        <v>15.0408869974053</v>
      </c>
      <c r="AK1873" s="91">
        <v>0.124702044096921</v>
      </c>
      <c r="AL1873" s="91">
        <v>2.3993959548533901E-2</v>
      </c>
      <c r="AM1873" s="92">
        <v>5.8139984947047196</v>
      </c>
      <c r="AN1873" s="3"/>
      <c r="AO1873" s="94">
        <v>4.4021571975463303E-3</v>
      </c>
      <c r="AP1873" s="94">
        <v>-7.2538297781647998E-3</v>
      </c>
      <c r="AQ1873" s="94">
        <v>3.9312485623668198E-3</v>
      </c>
      <c r="AR1873" s="94">
        <v>-6.2639394864163504E-3</v>
      </c>
      <c r="AS1873" s="95">
        <v>6</v>
      </c>
      <c r="AT1873" s="95">
        <v>3</v>
      </c>
      <c r="AU1873" s="95">
        <v>7</v>
      </c>
      <c r="AV1873" s="96">
        <v>5</v>
      </c>
      <c r="AW1873" s="3"/>
      <c r="AX1873" s="97">
        <v>1.07677867501479E-2</v>
      </c>
      <c r="AY1873" s="98">
        <v>-1.7835640781104301</v>
      </c>
      <c r="AZ1873" s="98">
        <v>0.57935740341053998</v>
      </c>
      <c r="BA1873" s="98">
        <v>-2.2638260191524799</v>
      </c>
      <c r="BB1873" s="89">
        <v>1.1112086616617499E-3</v>
      </c>
      <c r="BC1873" s="99">
        <v>-1.3365904883412401</v>
      </c>
      <c r="BD1873" s="86">
        <v>43753</v>
      </c>
      <c r="BE1873" s="86">
        <v>43783</v>
      </c>
      <c r="BF1873" s="95">
        <v>158</v>
      </c>
      <c r="BG1873" s="86">
        <v>43973</v>
      </c>
      <c r="BH1873" s="3"/>
    </row>
    <row r="1874" spans="1:60" x14ac:dyDescent="0.25">
      <c r="A1874" s="3"/>
      <c r="B1874" s="81" t="s">
        <v>477</v>
      </c>
      <c r="C1874" s="81" t="s">
        <v>6835</v>
      </c>
      <c r="D1874" s="81" t="s">
        <v>965</v>
      </c>
      <c r="E1874" s="82" t="s">
        <v>1161</v>
      </c>
      <c r="F1874" s="82" t="s">
        <v>1102</v>
      </c>
      <c r="G1874" s="83" t="s">
        <v>1121</v>
      </c>
      <c r="H1874" s="84" t="s">
        <v>1157</v>
      </c>
      <c r="I1874" s="85" t="s">
        <v>3651</v>
      </c>
      <c r="J1874" s="85" t="s">
        <v>6836</v>
      </c>
      <c r="K1874" s="3"/>
      <c r="L1874" s="86">
        <v>44029</v>
      </c>
      <c r="M1874" s="87">
        <v>812847.26249980903</v>
      </c>
      <c r="N1874" s="88">
        <v>812847.26249980903</v>
      </c>
      <c r="O1874" s="88">
        <v>885224.35060501099</v>
      </c>
      <c r="P1874" s="89">
        <f t="shared" si="29"/>
        <v>0.91823870631695181</v>
      </c>
      <c r="Q1874" s="86">
        <v>43910</v>
      </c>
      <c r="R1874" s="90">
        <v>9787089.8553749993</v>
      </c>
      <c r="S1874" s="90">
        <v>8260709.1488437504</v>
      </c>
      <c r="T1874" s="3"/>
      <c r="U1874" s="91">
        <v>-5.75741798456875E-4</v>
      </c>
      <c r="V1874" s="92">
        <v>1.1152004302857701</v>
      </c>
      <c r="W1874" s="91">
        <v>1.06387191044632E-2</v>
      </c>
      <c r="X1874" s="92">
        <v>1.0723815263190799</v>
      </c>
      <c r="Y1874" s="91">
        <v>3.1708425070974003E-2</v>
      </c>
      <c r="Z1874" s="92">
        <v>21.320998415933001</v>
      </c>
      <c r="AA1874" s="91">
        <v>0.175742781473673</v>
      </c>
      <c r="AB1874" s="92">
        <v>38.472306508163499</v>
      </c>
      <c r="AC1874" s="91"/>
      <c r="AD1874" s="92"/>
      <c r="AE1874" s="91"/>
      <c r="AF1874" s="93"/>
      <c r="AG1874" s="91">
        <v>-3.53469104193209E-2</v>
      </c>
      <c r="AH1874" s="92">
        <v>-4.4409209940567997</v>
      </c>
      <c r="AI1874" s="91">
        <v>7.2175334660641993E-2</v>
      </c>
      <c r="AJ1874" s="92">
        <v>21.7009091459622</v>
      </c>
      <c r="AK1874" s="91">
        <v>0.20885659419029301</v>
      </c>
      <c r="AL1874" s="91">
        <v>0.131822586236085</v>
      </c>
      <c r="AM1874" s="92">
        <v>47.104483578587001</v>
      </c>
      <c r="AN1874" s="3"/>
      <c r="AO1874" s="94">
        <v>3.4942182717713897E-2</v>
      </c>
      <c r="AP1874" s="94">
        <v>-2.2279385154433801E-2</v>
      </c>
      <c r="AQ1874" s="94">
        <v>0.13200375433734701</v>
      </c>
      <c r="AR1874" s="94">
        <v>-9.4576512137864499E-2</v>
      </c>
      <c r="AS1874" s="95">
        <v>7</v>
      </c>
      <c r="AT1874" s="95">
        <v>5</v>
      </c>
      <c r="AU1874" s="95">
        <v>7</v>
      </c>
      <c r="AV1874" s="96">
        <v>5</v>
      </c>
      <c r="AW1874" s="3"/>
      <c r="AX1874" s="97">
        <v>0.134494921114238</v>
      </c>
      <c r="AY1874" s="98">
        <v>1.1603337271608301</v>
      </c>
      <c r="AZ1874" s="98">
        <v>1.12168181349443</v>
      </c>
      <c r="BA1874" s="98">
        <v>1.8294473728874401</v>
      </c>
      <c r="BB1874" s="89">
        <v>1.39188092178665E-2</v>
      </c>
      <c r="BC1874" s="99">
        <v>-10.8904806829087</v>
      </c>
      <c r="BD1874" s="86">
        <v>43910</v>
      </c>
      <c r="BE1874" s="86">
        <v>43990</v>
      </c>
      <c r="BF1874" s="95"/>
      <c r="BG1874" s="86"/>
      <c r="BH1874" s="3"/>
    </row>
    <row r="1875" spans="1:60" x14ac:dyDescent="0.25">
      <c r="A1875" s="3"/>
      <c r="B1875" s="81" t="s">
        <v>478</v>
      </c>
      <c r="C1875" s="81" t="s">
        <v>6837</v>
      </c>
      <c r="D1875" s="81" t="s">
        <v>965</v>
      </c>
      <c r="E1875" s="82" t="s">
        <v>1162</v>
      </c>
      <c r="F1875" s="82" t="s">
        <v>1102</v>
      </c>
      <c r="G1875" s="83" t="s">
        <v>1121</v>
      </c>
      <c r="H1875" s="84" t="s">
        <v>1157</v>
      </c>
      <c r="I1875" s="85" t="s">
        <v>3651</v>
      </c>
      <c r="J1875" s="85" t="s">
        <v>6838</v>
      </c>
      <c r="K1875" s="3"/>
      <c r="L1875" s="86">
        <v>44029</v>
      </c>
      <c r="M1875" s="87">
        <v>818899.12125015305</v>
      </c>
      <c r="N1875" s="88">
        <v>818899.12125015305</v>
      </c>
      <c r="O1875" s="88">
        <v>890380.90968227398</v>
      </c>
      <c r="P1875" s="89">
        <f t="shared" si="29"/>
        <v>0.9197177436591395</v>
      </c>
      <c r="Q1875" s="86">
        <v>43910</v>
      </c>
      <c r="R1875" s="90">
        <v>426937.96687499998</v>
      </c>
      <c r="S1875" s="90">
        <v>392320.29985058599</v>
      </c>
      <c r="T1875" s="3"/>
      <c r="U1875" s="91">
        <v>-5.7303561243315904E-4</v>
      </c>
      <c r="V1875" s="92">
        <v>1.1154710488881401</v>
      </c>
      <c r="W1875" s="91">
        <v>1.07905166660203E-2</v>
      </c>
      <c r="X1875" s="92">
        <v>1.08756128247478</v>
      </c>
      <c r="Y1875" s="91">
        <v>3.4438196640621803E-2</v>
      </c>
      <c r="Z1875" s="92">
        <v>21.593975572904998</v>
      </c>
      <c r="AA1875" s="91">
        <v>0.182424419783347</v>
      </c>
      <c r="AB1875" s="92">
        <v>39.140470339159897</v>
      </c>
      <c r="AC1875" s="91"/>
      <c r="AD1875" s="92"/>
      <c r="AE1875" s="91"/>
      <c r="AF1875" s="93"/>
      <c r="AG1875" s="91">
        <v>-3.5301954304486599E-2</v>
      </c>
      <c r="AH1875" s="92">
        <v>-4.4364253825770001</v>
      </c>
      <c r="AI1875" s="91">
        <v>7.5311704600608195E-2</v>
      </c>
      <c r="AJ1875" s="92">
        <v>22.014546139980698</v>
      </c>
      <c r="AK1875" s="91">
        <v>0.21834606071759499</v>
      </c>
      <c r="AL1875" s="91">
        <v>0.13799616336298601</v>
      </c>
      <c r="AM1875" s="92">
        <v>48.4177452262957</v>
      </c>
      <c r="AN1875" s="3"/>
      <c r="AO1875" s="94">
        <v>3.4959121749125202E-2</v>
      </c>
      <c r="AP1875" s="94">
        <v>-2.2263359877797501E-2</v>
      </c>
      <c r="AQ1875" s="94">
        <v>0.13256239850670701</v>
      </c>
      <c r="AR1875" s="94">
        <v>-9.4115063736389906E-2</v>
      </c>
      <c r="AS1875" s="95">
        <v>7</v>
      </c>
      <c r="AT1875" s="95">
        <v>5</v>
      </c>
      <c r="AU1875" s="95">
        <v>7</v>
      </c>
      <c r="AV1875" s="96">
        <v>5</v>
      </c>
      <c r="AW1875" s="3"/>
      <c r="AX1875" s="97">
        <v>0.13447794549822001</v>
      </c>
      <c r="AY1875" s="98">
        <v>1.20686464484606</v>
      </c>
      <c r="AZ1875" s="98">
        <v>1.1427636204862199</v>
      </c>
      <c r="BA1875" s="98">
        <v>1.9067507335475999</v>
      </c>
      <c r="BB1875" s="89">
        <v>1.39173643670074E-2</v>
      </c>
      <c r="BC1875" s="99">
        <v>-10.7735205775825</v>
      </c>
      <c r="BD1875" s="86">
        <v>43910</v>
      </c>
      <c r="BE1875" s="86">
        <v>43990</v>
      </c>
      <c r="BF1875" s="95"/>
      <c r="BG1875" s="86"/>
      <c r="BH1875" s="3"/>
    </row>
    <row r="1876" spans="1:60" x14ac:dyDescent="0.25">
      <c r="A1876" s="3"/>
      <c r="B1876" s="81" t="s">
        <v>2647</v>
      </c>
      <c r="C1876" s="81" t="s">
        <v>6839</v>
      </c>
      <c r="D1876" s="81" t="s">
        <v>965</v>
      </c>
      <c r="E1876" s="82" t="s">
        <v>1246</v>
      </c>
      <c r="F1876" s="82" t="s">
        <v>1102</v>
      </c>
      <c r="G1876" s="83" t="s">
        <v>1121</v>
      </c>
      <c r="H1876" s="84" t="s">
        <v>1157</v>
      </c>
      <c r="I1876" s="85" t="s">
        <v>3651</v>
      </c>
      <c r="J1876" s="85" t="s">
        <v>6840</v>
      </c>
      <c r="K1876" s="3"/>
      <c r="L1876" s="86">
        <v>44029</v>
      </c>
      <c r="M1876" s="87">
        <v>783159.614999771</v>
      </c>
      <c r="N1876" s="88">
        <v>783159.614999771</v>
      </c>
      <c r="O1876" s="88"/>
      <c r="P1876" s="89" t="str">
        <f t="shared" si="29"/>
        <v/>
      </c>
      <c r="Q1876" s="86"/>
      <c r="R1876" s="90">
        <v>0</v>
      </c>
      <c r="S1876" s="90"/>
      <c r="T1876" s="3"/>
      <c r="U1876" s="91">
        <v>-4.6962062333477699E-4</v>
      </c>
      <c r="V1876" s="92">
        <v>1.1258125477979799</v>
      </c>
      <c r="W1876" s="91">
        <v>1.07816711588384E-2</v>
      </c>
      <c r="X1876" s="92">
        <v>1.0866767317566</v>
      </c>
      <c r="Y1876" s="91">
        <v>1.8283852281456299E-2</v>
      </c>
      <c r="Z1876" s="92">
        <v>19.9785411369812</v>
      </c>
      <c r="AA1876" s="91"/>
      <c r="AB1876" s="92"/>
      <c r="AC1876" s="91"/>
      <c r="AD1876" s="92"/>
      <c r="AE1876" s="91"/>
      <c r="AF1876" s="93"/>
      <c r="AG1876" s="91">
        <v>-3.5352050566871199E-2</v>
      </c>
      <c r="AH1876" s="92">
        <v>-4.44143500881182</v>
      </c>
      <c r="AI1876" s="91">
        <v>5.7586419918152401E-2</v>
      </c>
      <c r="AJ1876" s="92">
        <v>20.242017671727801</v>
      </c>
      <c r="AK1876" s="91">
        <v>0.10375871666299601</v>
      </c>
      <c r="AL1876" s="91">
        <v>0.120884696600115</v>
      </c>
      <c r="AM1876" s="92">
        <v>30.962575225567001</v>
      </c>
      <c r="AN1876" s="3"/>
      <c r="AO1876" s="94">
        <v>3.4964810041856302E-2</v>
      </c>
      <c r="AP1876" s="94">
        <v>-2.3708267337497101E-2</v>
      </c>
      <c r="AQ1876" s="94">
        <v>0.13500953388211201</v>
      </c>
      <c r="AR1876" s="94">
        <v>-0.10097192876492</v>
      </c>
      <c r="AS1876" s="95"/>
      <c r="AT1876" s="95"/>
      <c r="AU1876" s="95"/>
      <c r="AV1876" s="96"/>
      <c r="AW1876" s="3"/>
      <c r="AX1876" s="97"/>
      <c r="AY1876" s="98"/>
      <c r="AZ1876" s="98"/>
      <c r="BA1876" s="98"/>
      <c r="BB1876" s="89"/>
      <c r="BC1876" s="99">
        <v>-11.8525517669623</v>
      </c>
      <c r="BD1876" s="86">
        <v>43910</v>
      </c>
      <c r="BE1876" s="86">
        <v>43990</v>
      </c>
      <c r="BF1876" s="95"/>
      <c r="BG1876" s="86"/>
      <c r="BH1876" s="3"/>
    </row>
    <row r="1877" spans="1:60" x14ac:dyDescent="0.25">
      <c r="A1877" s="3"/>
      <c r="B1877" s="81" t="s">
        <v>479</v>
      </c>
      <c r="C1877" s="81" t="s">
        <v>6841</v>
      </c>
      <c r="D1877" s="81" t="s">
        <v>965</v>
      </c>
      <c r="E1877" s="82" t="s">
        <v>1247</v>
      </c>
      <c r="F1877" s="82" t="s">
        <v>1102</v>
      </c>
      <c r="G1877" s="83" t="s">
        <v>1121</v>
      </c>
      <c r="H1877" s="84" t="s">
        <v>1157</v>
      </c>
      <c r="I1877" s="85" t="s">
        <v>3651</v>
      </c>
      <c r="J1877" s="85" t="s">
        <v>6842</v>
      </c>
      <c r="K1877" s="3"/>
      <c r="L1877" s="86">
        <v>44029</v>
      </c>
      <c r="M1877" s="87">
        <v>821113.256250381</v>
      </c>
      <c r="N1877" s="88">
        <v>821113.256250381</v>
      </c>
      <c r="O1877" s="88">
        <v>892039.76672744798</v>
      </c>
      <c r="P1877" s="89">
        <f t="shared" si="29"/>
        <v>0.92048951950060576</v>
      </c>
      <c r="Q1877" s="86">
        <v>43910</v>
      </c>
      <c r="R1877" s="90">
        <v>6802684.5915000001</v>
      </c>
      <c r="S1877" s="90">
        <v>2023623.0591035199</v>
      </c>
      <c r="T1877" s="3"/>
      <c r="U1877" s="91">
        <v>-5.7036073667404697E-4</v>
      </c>
      <c r="V1877" s="92">
        <v>1.11573853646405</v>
      </c>
      <c r="W1877" s="91">
        <v>1.0901018895310701E-2</v>
      </c>
      <c r="X1877" s="92">
        <v>1.0986115054038199</v>
      </c>
      <c r="Y1877" s="91">
        <v>3.5841176108078798E-2</v>
      </c>
      <c r="Z1877" s="92">
        <v>21.734273519658</v>
      </c>
      <c r="AA1877" s="91">
        <v>0.185819234653609</v>
      </c>
      <c r="AB1877" s="92">
        <v>39.479951826156999</v>
      </c>
      <c r="AC1877" s="91"/>
      <c r="AD1877" s="92"/>
      <c r="AE1877" s="91"/>
      <c r="AF1877" s="93"/>
      <c r="AG1877" s="91">
        <v>-3.5257212452961498E-2</v>
      </c>
      <c r="AH1877" s="92">
        <v>-4.4319511974244996</v>
      </c>
      <c r="AI1877" s="91">
        <v>7.6920164288821993E-2</v>
      </c>
      <c r="AJ1877" s="92">
        <v>22.175392108794799</v>
      </c>
      <c r="AK1877" s="91">
        <v>0.22114967988280099</v>
      </c>
      <c r="AL1877" s="91">
        <v>0.139323496076104</v>
      </c>
      <c r="AM1877" s="92">
        <v>48.333792147808701</v>
      </c>
      <c r="AN1877" s="3"/>
      <c r="AO1877" s="94">
        <v>3.4967621972100502E-2</v>
      </c>
      <c r="AP1877" s="94">
        <v>-2.2255388395024101E-2</v>
      </c>
      <c r="AQ1877" s="94">
        <v>0.132841481867217</v>
      </c>
      <c r="AR1877" s="94">
        <v>-9.3883979122474606E-2</v>
      </c>
      <c r="AS1877" s="95">
        <v>8</v>
      </c>
      <c r="AT1877" s="95">
        <v>4</v>
      </c>
      <c r="AU1877" s="95">
        <v>7</v>
      </c>
      <c r="AV1877" s="96">
        <v>5</v>
      </c>
      <c r="AW1877" s="3"/>
      <c r="AX1877" s="97">
        <v>0.13446921124559599</v>
      </c>
      <c r="AY1877" s="98">
        <v>1.23046206448998</v>
      </c>
      <c r="AZ1877" s="98">
        <v>1.15345779418385</v>
      </c>
      <c r="BA1877" s="98">
        <v>1.94606437867697</v>
      </c>
      <c r="BB1877" s="89">
        <v>1.39166170934914E-2</v>
      </c>
      <c r="BC1877" s="99">
        <v>-10.7149840353086</v>
      </c>
      <c r="BD1877" s="86">
        <v>43910</v>
      </c>
      <c r="BE1877" s="86">
        <v>43990</v>
      </c>
      <c r="BF1877" s="95"/>
      <c r="BG1877" s="86"/>
      <c r="BH1877" s="3"/>
    </row>
    <row r="1878" spans="1:60" x14ac:dyDescent="0.25">
      <c r="A1878" s="3"/>
      <c r="B1878" s="81" t="s">
        <v>480</v>
      </c>
      <c r="C1878" s="81" t="s">
        <v>6843</v>
      </c>
      <c r="D1878" s="81" t="s">
        <v>965</v>
      </c>
      <c r="E1878" s="82" t="s">
        <v>1245</v>
      </c>
      <c r="F1878" s="82" t="s">
        <v>1102</v>
      </c>
      <c r="G1878" s="83" t="s">
        <v>1121</v>
      </c>
      <c r="H1878" s="84" t="s">
        <v>1157</v>
      </c>
      <c r="I1878" s="85" t="s">
        <v>3651</v>
      </c>
      <c r="J1878" s="85" t="s">
        <v>6844</v>
      </c>
      <c r="K1878" s="3"/>
      <c r="L1878" s="86">
        <v>44029</v>
      </c>
      <c r="M1878" s="87">
        <v>805740.39000034297</v>
      </c>
      <c r="N1878" s="88">
        <v>805740.39000034297</v>
      </c>
      <c r="O1878" s="88">
        <v>887933.36873340595</v>
      </c>
      <c r="P1878" s="89">
        <f t="shared" si="29"/>
        <v>0.9074333935097999</v>
      </c>
      <c r="Q1878" s="86">
        <v>43910</v>
      </c>
      <c r="R1878" s="90">
        <v>0</v>
      </c>
      <c r="S1878" s="90">
        <v>399914.344790039</v>
      </c>
      <c r="T1878" s="3"/>
      <c r="U1878" s="91">
        <v>-4.6962062242528202E-4</v>
      </c>
      <c r="V1878" s="92">
        <v>1.12581254788893</v>
      </c>
      <c r="W1878" s="91">
        <v>1.07790038382518E-2</v>
      </c>
      <c r="X1878" s="92">
        <v>1.08640999969793</v>
      </c>
      <c r="Y1878" s="91">
        <v>1.88267419925978E-2</v>
      </c>
      <c r="Z1878" s="92">
        <v>20.032830108102601</v>
      </c>
      <c r="AA1878" s="91">
        <v>0.16061294908111501</v>
      </c>
      <c r="AB1878" s="92">
        <v>36.959323268907603</v>
      </c>
      <c r="AC1878" s="91"/>
      <c r="AD1878" s="92"/>
      <c r="AE1878" s="91"/>
      <c r="AF1878" s="93"/>
      <c r="AG1878" s="91">
        <v>-3.5354596146135002E-2</v>
      </c>
      <c r="AH1878" s="92">
        <v>-4.4416895667382104</v>
      </c>
      <c r="AI1878" s="91">
        <v>5.8150263472271001E-2</v>
      </c>
      <c r="AJ1878" s="92">
        <v>20.298402027139701</v>
      </c>
      <c r="AK1878" s="91">
        <v>0.19876869402302</v>
      </c>
      <c r="AL1878" s="91">
        <v>0.12599352585501</v>
      </c>
      <c r="AM1878" s="92">
        <v>46.460008556838098</v>
      </c>
      <c r="AN1878" s="3"/>
      <c r="AO1878" s="94">
        <v>3.6556978096996297E-2</v>
      </c>
      <c r="AP1878" s="94">
        <v>-2.3708267339316101E-2</v>
      </c>
      <c r="AQ1878" s="94">
        <v>0.137017503267998</v>
      </c>
      <c r="AR1878" s="94">
        <v>-0.10097192876492</v>
      </c>
      <c r="AS1878" s="95">
        <v>8</v>
      </c>
      <c r="AT1878" s="95">
        <v>4</v>
      </c>
      <c r="AU1878" s="95">
        <v>7</v>
      </c>
      <c r="AV1878" s="96">
        <v>5</v>
      </c>
      <c r="AW1878" s="3"/>
      <c r="AX1878" s="97">
        <v>0.13593096399767099</v>
      </c>
      <c r="AY1878" s="98">
        <v>1.04070636585857</v>
      </c>
      <c r="AZ1878" s="98">
        <v>1.06920915841147</v>
      </c>
      <c r="BA1878" s="98">
        <v>1.6286662689562901</v>
      </c>
      <c r="BB1878" s="89">
        <v>1.4066795776871E-2</v>
      </c>
      <c r="BC1878" s="99">
        <v>-11.852551767049601</v>
      </c>
      <c r="BD1878" s="86">
        <v>43910</v>
      </c>
      <c r="BE1878" s="86">
        <v>43990</v>
      </c>
      <c r="BF1878" s="95"/>
      <c r="BG1878" s="86"/>
      <c r="BH1878" s="3"/>
    </row>
    <row r="1879" spans="1:60" x14ac:dyDescent="0.25">
      <c r="A1879" s="3"/>
      <c r="B1879" s="81" t="s">
        <v>2648</v>
      </c>
      <c r="C1879" s="81" t="s">
        <v>6845</v>
      </c>
      <c r="D1879" s="81" t="s">
        <v>966</v>
      </c>
      <c r="E1879" s="82" t="s">
        <v>1161</v>
      </c>
      <c r="F1879" s="82" t="s">
        <v>1102</v>
      </c>
      <c r="G1879" s="83" t="s">
        <v>1124</v>
      </c>
      <c r="H1879" s="84" t="s">
        <v>1137</v>
      </c>
      <c r="I1879" s="85" t="s">
        <v>3480</v>
      </c>
      <c r="J1879" s="85" t="s">
        <v>6846</v>
      </c>
      <c r="K1879" s="3"/>
      <c r="L1879" s="86">
        <v>44029</v>
      </c>
      <c r="M1879" s="87">
        <v>1260.6665000002799</v>
      </c>
      <c r="N1879" s="88">
        <v>1260.6665000002799</v>
      </c>
      <c r="O1879" s="88">
        <v>1265.37399999984</v>
      </c>
      <c r="P1879" s="89">
        <f t="shared" si="29"/>
        <v>0.99627975602504826</v>
      </c>
      <c r="Q1879" s="86">
        <v>43984</v>
      </c>
      <c r="R1879" s="90">
        <v>11420524.477</v>
      </c>
      <c r="S1879" s="90">
        <v>9066138.6927656308</v>
      </c>
      <c r="T1879" s="3"/>
      <c r="U1879" s="91">
        <v>-4.6406276760535499E-4</v>
      </c>
      <c r="V1879" s="92">
        <v>1.12636833337092</v>
      </c>
      <c r="W1879" s="91">
        <v>-3.1972856140782802E-4</v>
      </c>
      <c r="X1879" s="92">
        <v>-2.3463240268029002E-2</v>
      </c>
      <c r="Y1879" s="91">
        <v>1.0212739291091601E-2</v>
      </c>
      <c r="Z1879" s="92">
        <v>19.171429837937499</v>
      </c>
      <c r="AA1879" s="91">
        <v>2.2360420211043699E-2</v>
      </c>
      <c r="AB1879" s="92">
        <v>23.1340703819005</v>
      </c>
      <c r="AC1879" s="91">
        <v>4.6741613597987501E-2</v>
      </c>
      <c r="AD1879" s="92">
        <v>30.022357312205699</v>
      </c>
      <c r="AE1879" s="91">
        <v>6.4150650663577793E-2</v>
      </c>
      <c r="AF1879" s="93">
        <v>27.254474761051799</v>
      </c>
      <c r="AG1879" s="91">
        <v>-5.69928904042172E-4</v>
      </c>
      <c r="AH1879" s="92">
        <v>-0.96322284252892099</v>
      </c>
      <c r="AI1879" s="91">
        <v>1.38746974571404E-2</v>
      </c>
      <c r="AJ1879" s="92">
        <v>15.8708454256266</v>
      </c>
      <c r="AK1879" s="91">
        <v>0.26066650000022501</v>
      </c>
      <c r="AL1879" s="91">
        <v>3.1300037488108501E-2</v>
      </c>
      <c r="AM1879" s="92">
        <v>31.636357653594999</v>
      </c>
      <c r="AN1879" s="3"/>
      <c r="AO1879" s="94">
        <v>6.14562857663259E-3</v>
      </c>
      <c r="AP1879" s="94">
        <v>-9.11996873855969E-3</v>
      </c>
      <c r="AQ1879" s="94">
        <v>6.7832791064574797E-3</v>
      </c>
      <c r="AR1879" s="94">
        <v>-6.6987844465984398E-3</v>
      </c>
      <c r="AS1879" s="95">
        <v>7</v>
      </c>
      <c r="AT1879" s="95">
        <v>5</v>
      </c>
      <c r="AU1879" s="95">
        <v>7</v>
      </c>
      <c r="AV1879" s="96">
        <v>5</v>
      </c>
      <c r="AW1879" s="3"/>
      <c r="AX1879" s="97">
        <v>1.40847221242257E-2</v>
      </c>
      <c r="AY1879" s="98">
        <v>-0.45554858575860602</v>
      </c>
      <c r="AZ1879" s="98">
        <v>0.62750237773252604</v>
      </c>
      <c r="BA1879" s="98">
        <v>-0.58764375651662704</v>
      </c>
      <c r="BB1879" s="89">
        <v>1.45324657456285E-3</v>
      </c>
      <c r="BC1879" s="99">
        <v>-2.0166740456043</v>
      </c>
      <c r="BD1879" s="86">
        <v>43745</v>
      </c>
      <c r="BE1879" s="86">
        <v>43783</v>
      </c>
      <c r="BF1879" s="95">
        <v>66</v>
      </c>
      <c r="BG1879" s="86">
        <v>43837</v>
      </c>
      <c r="BH1879" s="3"/>
    </row>
    <row r="1880" spans="1:60" x14ac:dyDescent="0.25">
      <c r="A1880" s="3"/>
      <c r="B1880" s="81" t="s">
        <v>2649</v>
      </c>
      <c r="C1880" s="81" t="s">
        <v>6847</v>
      </c>
      <c r="D1880" s="81" t="s">
        <v>966</v>
      </c>
      <c r="E1880" s="82" t="s">
        <v>1162</v>
      </c>
      <c r="F1880" s="82" t="s">
        <v>1102</v>
      </c>
      <c r="G1880" s="83" t="s">
        <v>1124</v>
      </c>
      <c r="H1880" s="84" t="s">
        <v>1137</v>
      </c>
      <c r="I1880" s="85" t="s">
        <v>3480</v>
      </c>
      <c r="J1880" s="85" t="s">
        <v>6848</v>
      </c>
      <c r="K1880" s="3"/>
      <c r="L1880" s="86">
        <v>44029</v>
      </c>
      <c r="M1880" s="87">
        <v>1311.92720000073</v>
      </c>
      <c r="N1880" s="88">
        <v>1311.92720000073</v>
      </c>
      <c r="O1880" s="88">
        <v>1316.32430000044</v>
      </c>
      <c r="P1880" s="89">
        <f t="shared" si="29"/>
        <v>0.99665956178146331</v>
      </c>
      <c r="Q1880" s="86">
        <v>43984</v>
      </c>
      <c r="R1880" s="90">
        <v>5692952.6560000004</v>
      </c>
      <c r="S1880" s="90">
        <v>6900729.3317343798</v>
      </c>
      <c r="T1880" s="3"/>
      <c r="U1880" s="91">
        <v>-4.5561029946838998E-4</v>
      </c>
      <c r="V1880" s="92">
        <v>1.1272135801846199</v>
      </c>
      <c r="W1880" s="91">
        <v>-6.5624333728919696E-5</v>
      </c>
      <c r="X1880" s="92">
        <v>1.9471824998618099E-3</v>
      </c>
      <c r="Y1880" s="91">
        <v>1.17710515769431E-2</v>
      </c>
      <c r="Z1880" s="92">
        <v>19.3272610665299</v>
      </c>
      <c r="AA1880" s="91">
        <v>2.5539380005284301E-2</v>
      </c>
      <c r="AB1880" s="92">
        <v>23.4519663613173</v>
      </c>
      <c r="AC1880" s="91">
        <v>5.3256638293532901E-2</v>
      </c>
      <c r="AD1880" s="92">
        <v>30.673859781760299</v>
      </c>
      <c r="AE1880" s="91">
        <v>8.0794266399607295E-2</v>
      </c>
      <c r="AF1880" s="93">
        <v>28.918836334662</v>
      </c>
      <c r="AG1880" s="91">
        <v>-4.26290033828991E-4</v>
      </c>
      <c r="AH1880" s="92">
        <v>-0.94885895550760302</v>
      </c>
      <c r="AI1880" s="91">
        <v>1.55850640330755E-2</v>
      </c>
      <c r="AJ1880" s="92">
        <v>16.041882083227399</v>
      </c>
      <c r="AK1880" s="91">
        <v>0.3119272000005</v>
      </c>
      <c r="AL1880" s="91">
        <v>3.6783545121579699E-2</v>
      </c>
      <c r="AM1880" s="92">
        <v>36.762427653593498</v>
      </c>
      <c r="AN1880" s="3"/>
      <c r="AO1880" s="94">
        <v>6.1542224557342698E-3</v>
      </c>
      <c r="AP1880" s="94">
        <v>-9.1115544864805997E-3</v>
      </c>
      <c r="AQ1880" s="94">
        <v>7.04866908017721E-3</v>
      </c>
      <c r="AR1880" s="94">
        <v>-6.4370783629783502E-3</v>
      </c>
      <c r="AS1880" s="95">
        <v>7</v>
      </c>
      <c r="AT1880" s="95">
        <v>5</v>
      </c>
      <c r="AU1880" s="95">
        <v>7</v>
      </c>
      <c r="AV1880" s="96">
        <v>5</v>
      </c>
      <c r="AW1880" s="3"/>
      <c r="AX1880" s="97">
        <v>1.40948899273644E-2</v>
      </c>
      <c r="AY1880" s="98">
        <v>-0.24943553370076199</v>
      </c>
      <c r="AZ1880" s="98">
        <v>0.63803043808184201</v>
      </c>
      <c r="BA1880" s="98">
        <v>-0.32345761581154903</v>
      </c>
      <c r="BB1880" s="89">
        <v>1.45431156667883E-3</v>
      </c>
      <c r="BC1880" s="99">
        <v>-1.9850327278400099</v>
      </c>
      <c r="BD1880" s="86">
        <v>43745</v>
      </c>
      <c r="BE1880" s="86">
        <v>43783</v>
      </c>
      <c r="BF1880" s="95">
        <v>65</v>
      </c>
      <c r="BG1880" s="86">
        <v>43836</v>
      </c>
      <c r="BH1880" s="3"/>
    </row>
    <row r="1881" spans="1:60" x14ac:dyDescent="0.25">
      <c r="A1881" s="3"/>
      <c r="B1881" s="81" t="s">
        <v>2650</v>
      </c>
      <c r="C1881" s="81" t="s">
        <v>6849</v>
      </c>
      <c r="D1881" s="81" t="s">
        <v>966</v>
      </c>
      <c r="E1881" s="82" t="s">
        <v>1163</v>
      </c>
      <c r="F1881" s="82" t="s">
        <v>1102</v>
      </c>
      <c r="G1881" s="83" t="s">
        <v>1124</v>
      </c>
      <c r="H1881" s="84" t="s">
        <v>1137</v>
      </c>
      <c r="I1881" s="85" t="s">
        <v>3480</v>
      </c>
      <c r="J1881" s="85" t="s">
        <v>6850</v>
      </c>
      <c r="K1881" s="3"/>
      <c r="L1881" s="86">
        <v>44029</v>
      </c>
      <c r="M1881" s="87">
        <v>1178.9502000007799</v>
      </c>
      <c r="N1881" s="88">
        <v>1178.9502000007799</v>
      </c>
      <c r="O1881" s="88">
        <v>1178.9502000007799</v>
      </c>
      <c r="P1881" s="89">
        <f t="shared" si="29"/>
        <v>1</v>
      </c>
      <c r="Q1881" s="86">
        <v>44029</v>
      </c>
      <c r="R1881" s="90">
        <v>0</v>
      </c>
      <c r="S1881" s="90">
        <v>0</v>
      </c>
      <c r="T1881" s="3"/>
      <c r="U1881" s="91">
        <v>0</v>
      </c>
      <c r="V1881" s="92">
        <v>1.17277461013146</v>
      </c>
      <c r="W1881" s="91">
        <v>0</v>
      </c>
      <c r="X1881" s="92">
        <v>8.5096158727537806E-3</v>
      </c>
      <c r="Y1881" s="91">
        <v>0</v>
      </c>
      <c r="Z1881" s="92">
        <v>18.1501559088356</v>
      </c>
      <c r="AA1881" s="91">
        <v>0</v>
      </c>
      <c r="AB1881" s="92">
        <v>20.8980283607962</v>
      </c>
      <c r="AC1881" s="91">
        <v>5.2027193287358404E-3</v>
      </c>
      <c r="AD1881" s="92">
        <v>25.868467885273301</v>
      </c>
      <c r="AE1881" s="91">
        <v>3.3962317103942E-2</v>
      </c>
      <c r="AF1881" s="93">
        <v>24.2356414050737</v>
      </c>
      <c r="AG1881" s="91">
        <v>0</v>
      </c>
      <c r="AH1881" s="92">
        <v>-0.90622995212470403</v>
      </c>
      <c r="AI1881" s="91">
        <v>0</v>
      </c>
      <c r="AJ1881" s="92">
        <v>14.483375679905301</v>
      </c>
      <c r="AK1881" s="91">
        <v>0.17895020000112699</v>
      </c>
      <c r="AL1881" s="91">
        <v>2.2481209329271199E-2</v>
      </c>
      <c r="AM1881" s="92">
        <v>23.604096411872899</v>
      </c>
      <c r="AN1881" s="3"/>
      <c r="AO1881" s="94">
        <v>0</v>
      </c>
      <c r="AP1881" s="94">
        <v>0</v>
      </c>
      <c r="AQ1881" s="94">
        <v>0</v>
      </c>
      <c r="AR1881" s="94">
        <v>0</v>
      </c>
      <c r="AS1881" s="95">
        <v>0</v>
      </c>
      <c r="AT1881" s="95">
        <v>0</v>
      </c>
      <c r="AU1881" s="95">
        <v>7</v>
      </c>
      <c r="AV1881" s="96">
        <v>5</v>
      </c>
      <c r="AW1881" s="3"/>
      <c r="AX1881" s="97">
        <v>0</v>
      </c>
      <c r="AY1881" s="98">
        <v>-113.07365610974399</v>
      </c>
      <c r="AZ1881" s="98">
        <v>0.54787164163735702</v>
      </c>
      <c r="BA1881" s="98">
        <v>-15.957369743191499</v>
      </c>
      <c r="BB1881" s="89">
        <v>0</v>
      </c>
      <c r="BC1881" s="99">
        <v>0</v>
      </c>
      <c r="BD1881" s="86">
        <v>43664</v>
      </c>
      <c r="BE1881" s="86"/>
      <c r="BF1881" s="95"/>
      <c r="BG1881" s="86"/>
      <c r="BH1881" s="3"/>
    </row>
    <row r="1882" spans="1:60" x14ac:dyDescent="0.25">
      <c r="A1882" s="3"/>
      <c r="B1882" s="81" t="s">
        <v>2651</v>
      </c>
      <c r="C1882" s="81" t="s">
        <v>6851</v>
      </c>
      <c r="D1882" s="81" t="s">
        <v>966</v>
      </c>
      <c r="E1882" s="82" t="s">
        <v>1172</v>
      </c>
      <c r="F1882" s="82" t="s">
        <v>1102</v>
      </c>
      <c r="G1882" s="83" t="s">
        <v>1124</v>
      </c>
      <c r="H1882" s="84" t="s">
        <v>1137</v>
      </c>
      <c r="I1882" s="85" t="s">
        <v>3480</v>
      </c>
      <c r="J1882" s="85" t="s">
        <v>6852</v>
      </c>
      <c r="K1882" s="3"/>
      <c r="L1882" s="86">
        <v>44029</v>
      </c>
      <c r="M1882" s="87">
        <v>1019.75739999954</v>
      </c>
      <c r="N1882" s="88">
        <v>1019.75739999954</v>
      </c>
      <c r="O1882" s="88">
        <v>1028.00500000082</v>
      </c>
      <c r="P1882" s="89">
        <f t="shared" si="29"/>
        <v>0.99197708182229327</v>
      </c>
      <c r="Q1882" s="86">
        <v>43745</v>
      </c>
      <c r="R1882" s="90">
        <v>0</v>
      </c>
      <c r="S1882" s="90">
        <v>2572469.36248047</v>
      </c>
      <c r="T1882" s="3"/>
      <c r="U1882" s="91">
        <v>0</v>
      </c>
      <c r="V1882" s="92">
        <v>1.17277461013146</v>
      </c>
      <c r="W1882" s="91">
        <v>0</v>
      </c>
      <c r="X1882" s="92">
        <v>8.5096158727537806E-3</v>
      </c>
      <c r="Y1882" s="91">
        <v>0</v>
      </c>
      <c r="Z1882" s="92">
        <v>18.1501559088356</v>
      </c>
      <c r="AA1882" s="91">
        <v>-1.18984630535124E-3</v>
      </c>
      <c r="AB1882" s="92">
        <v>20.779043730261002</v>
      </c>
      <c r="AC1882" s="91">
        <v>1.1350448263328899E-2</v>
      </c>
      <c r="AD1882" s="92">
        <v>26.483240778732601</v>
      </c>
      <c r="AE1882" s="91">
        <v>2.2267782993367301E-2</v>
      </c>
      <c r="AF1882" s="93">
        <v>23.066187994030798</v>
      </c>
      <c r="AG1882" s="91">
        <v>0</v>
      </c>
      <c r="AH1882" s="92">
        <v>-0.90622995212470403</v>
      </c>
      <c r="AI1882" s="91">
        <v>0</v>
      </c>
      <c r="AJ1882" s="92">
        <v>14.483375679905301</v>
      </c>
      <c r="AK1882" s="91">
        <v>1.97573999994347E-2</v>
      </c>
      <c r="AL1882" s="91">
        <v>6.0454848298832102E-3</v>
      </c>
      <c r="AM1882" s="92">
        <v>20.461170347407499</v>
      </c>
      <c r="AN1882" s="3"/>
      <c r="AO1882" s="94">
        <v>6.1608337582583798E-3</v>
      </c>
      <c r="AP1882" s="94">
        <v>-9.1050981136504595E-3</v>
      </c>
      <c r="AQ1882" s="94">
        <v>3.0874239728291299E-3</v>
      </c>
      <c r="AR1882" s="94">
        <v>-6.2346683689611399E-3</v>
      </c>
      <c r="AS1882" s="95">
        <v>3</v>
      </c>
      <c r="AT1882" s="95">
        <v>2</v>
      </c>
      <c r="AU1882" s="95">
        <v>7</v>
      </c>
      <c r="AV1882" s="96">
        <v>5</v>
      </c>
      <c r="AW1882" s="3"/>
      <c r="AX1882" s="97">
        <v>1.21215094032596E-2</v>
      </c>
      <c r="AY1882" s="98">
        <v>-2.4126372546124899</v>
      </c>
      <c r="AZ1882" s="98">
        <v>0.54502830038472905</v>
      </c>
      <c r="BA1882" s="98">
        <v>-2.9651793214106901</v>
      </c>
      <c r="BB1882" s="89">
        <v>1.2501621819296801E-3</v>
      </c>
      <c r="BC1882" s="99">
        <v>-1.9605352115268</v>
      </c>
      <c r="BD1882" s="86">
        <v>43745</v>
      </c>
      <c r="BE1882" s="86">
        <v>43783</v>
      </c>
      <c r="BF1882" s="95"/>
      <c r="BG1882" s="86"/>
      <c r="BH1882" s="3"/>
    </row>
    <row r="1883" spans="1:60" x14ac:dyDescent="0.25">
      <c r="A1883" s="3"/>
      <c r="B1883" s="81" t="s">
        <v>2652</v>
      </c>
      <c r="C1883" s="81" t="s">
        <v>6853</v>
      </c>
      <c r="D1883" s="81" t="s">
        <v>966</v>
      </c>
      <c r="E1883" s="82" t="s">
        <v>1206</v>
      </c>
      <c r="F1883" s="82" t="s">
        <v>1102</v>
      </c>
      <c r="G1883" s="83" t="s">
        <v>1124</v>
      </c>
      <c r="H1883" s="84" t="s">
        <v>1137</v>
      </c>
      <c r="I1883" s="85" t="s">
        <v>3480</v>
      </c>
      <c r="J1883" s="85" t="s">
        <v>6854</v>
      </c>
      <c r="K1883" s="3"/>
      <c r="L1883" s="86">
        <v>44029</v>
      </c>
      <c r="M1883" s="87">
        <v>1102.9889000002299</v>
      </c>
      <c r="N1883" s="88">
        <v>1102.9889000002299</v>
      </c>
      <c r="O1883" s="88">
        <v>1107.3797999993001</v>
      </c>
      <c r="P1883" s="89">
        <f t="shared" si="29"/>
        <v>0.99603487439533134</v>
      </c>
      <c r="Q1883" s="86">
        <v>43984</v>
      </c>
      <c r="R1883" s="90">
        <v>2035734.273</v>
      </c>
      <c r="S1883" s="90">
        <v>1051841.78681641</v>
      </c>
      <c r="T1883" s="3"/>
      <c r="U1883" s="91">
        <v>-4.6950313753768601E-4</v>
      </c>
      <c r="V1883" s="92">
        <v>1.1258242963776901</v>
      </c>
      <c r="W1883" s="91">
        <v>-4.8345189861720401E-4</v>
      </c>
      <c r="X1883" s="92">
        <v>-3.9835573988966602E-2</v>
      </c>
      <c r="Y1883" s="91">
        <v>9.2085949945612793E-3</v>
      </c>
      <c r="Z1883" s="92">
        <v>19.0710154082917</v>
      </c>
      <c r="AA1883" s="91">
        <v>2.0314924342528701E-2</v>
      </c>
      <c r="AB1883" s="92">
        <v>22.929520795063599</v>
      </c>
      <c r="AC1883" s="91">
        <v>4.4229876029930899E-2</v>
      </c>
      <c r="AD1883" s="92">
        <v>29.771183555392799</v>
      </c>
      <c r="AE1883" s="91">
        <v>6.2301785543240798E-2</v>
      </c>
      <c r="AF1883" s="93">
        <v>27.069588249025401</v>
      </c>
      <c r="AG1883" s="91">
        <v>-6.6284897275181698E-4</v>
      </c>
      <c r="AH1883" s="92">
        <v>-0.97251484939988597</v>
      </c>
      <c r="AI1883" s="91">
        <v>1.2772726004186601E-2</v>
      </c>
      <c r="AJ1883" s="92">
        <v>15.760648280323901</v>
      </c>
      <c r="AK1883" s="91">
        <v>0.103139037222718</v>
      </c>
      <c r="AL1883" s="91">
        <v>2.00997895590262E-2</v>
      </c>
      <c r="AM1883" s="92">
        <v>5.7383153533010001</v>
      </c>
      <c r="AN1883" s="3"/>
      <c r="AO1883" s="94">
        <v>6.1401713246596002E-3</v>
      </c>
      <c r="AP1883" s="94">
        <v>-9.1254681728969392E-3</v>
      </c>
      <c r="AQ1883" s="94">
        <v>6.61229195065971E-3</v>
      </c>
      <c r="AR1883" s="94">
        <v>-6.86752951787639E-3</v>
      </c>
      <c r="AS1883" s="95">
        <v>7</v>
      </c>
      <c r="AT1883" s="95">
        <v>5</v>
      </c>
      <c r="AU1883" s="95">
        <v>7</v>
      </c>
      <c r="AV1883" s="96">
        <v>5</v>
      </c>
      <c r="AW1883" s="3"/>
      <c r="AX1883" s="97">
        <v>1.40787423199254E-2</v>
      </c>
      <c r="AY1883" s="98">
        <v>-0.58829676590630697</v>
      </c>
      <c r="AZ1883" s="98">
        <v>0.62072768375492204</v>
      </c>
      <c r="BA1883" s="98">
        <v>-0.75630001665285795</v>
      </c>
      <c r="BB1883" s="89">
        <v>1.45261950324766E-3</v>
      </c>
      <c r="BC1883" s="99">
        <v>-2.0370682529755899</v>
      </c>
      <c r="BD1883" s="86">
        <v>43745</v>
      </c>
      <c r="BE1883" s="86">
        <v>43783</v>
      </c>
      <c r="BF1883" s="95">
        <v>70</v>
      </c>
      <c r="BG1883" s="86">
        <v>43843</v>
      </c>
      <c r="BH1883" s="3"/>
    </row>
    <row r="1884" spans="1:60" x14ac:dyDescent="0.25">
      <c r="A1884" s="3"/>
      <c r="B1884" s="81" t="s">
        <v>481</v>
      </c>
      <c r="C1884" s="81" t="s">
        <v>6855</v>
      </c>
      <c r="D1884" s="81" t="s">
        <v>966</v>
      </c>
      <c r="E1884" s="82" t="s">
        <v>1236</v>
      </c>
      <c r="F1884" s="82" t="s">
        <v>1102</v>
      </c>
      <c r="G1884" s="83" t="s">
        <v>1124</v>
      </c>
      <c r="H1884" s="84" t="s">
        <v>1137</v>
      </c>
      <c r="I1884" s="85" t="s">
        <v>3480</v>
      </c>
      <c r="J1884" s="85" t="s">
        <v>6856</v>
      </c>
      <c r="K1884" s="3"/>
      <c r="L1884" s="86">
        <v>44029</v>
      </c>
      <c r="M1884" s="87">
        <v>1283.12549999915</v>
      </c>
      <c r="N1884" s="88">
        <v>1283.12549999915</v>
      </c>
      <c r="O1884" s="88">
        <v>1287.6005000006401</v>
      </c>
      <c r="P1884" s="89">
        <f t="shared" si="29"/>
        <v>0.99652454313159411</v>
      </c>
      <c r="Q1884" s="86">
        <v>43984</v>
      </c>
      <c r="R1884" s="90">
        <v>856807.97600000002</v>
      </c>
      <c r="S1884" s="90">
        <v>1152977.8652597701</v>
      </c>
      <c r="T1884" s="3"/>
      <c r="U1884" s="91">
        <v>-4.5859117290092399E-4</v>
      </c>
      <c r="V1884" s="92">
        <v>1.1269154928413601</v>
      </c>
      <c r="W1884" s="91">
        <v>-1.56078838699614E-4</v>
      </c>
      <c r="X1884" s="92">
        <v>-7.0982679972075901E-3</v>
      </c>
      <c r="Y1884" s="91">
        <v>1.1217505796594199E-2</v>
      </c>
      <c r="Z1884" s="92">
        <v>19.271906488487701</v>
      </c>
      <c r="AA1884" s="91">
        <v>2.4409539153566601E-2</v>
      </c>
      <c r="AB1884" s="92">
        <v>23.338982276152802</v>
      </c>
      <c r="AC1884" s="91">
        <v>5.09394504297234E-2</v>
      </c>
      <c r="AD1884" s="92">
        <v>30.442140995379301</v>
      </c>
      <c r="AE1884" s="91">
        <v>7.5876955190324197E-2</v>
      </c>
      <c r="AF1884" s="93">
        <v>28.427105213719202</v>
      </c>
      <c r="AG1884" s="91">
        <v>-4.77355860311945E-4</v>
      </c>
      <c r="AH1884" s="92">
        <v>-0.95396553815589902</v>
      </c>
      <c r="AI1884" s="91">
        <v>1.4977562725107399E-2</v>
      </c>
      <c r="AJ1884" s="92">
        <v>15.981131952416</v>
      </c>
      <c r="AK1884" s="91">
        <v>0.28312549999827802</v>
      </c>
      <c r="AL1884" s="91">
        <v>3.37258988638496E-2</v>
      </c>
      <c r="AM1884" s="92">
        <v>33.882257653400302</v>
      </c>
      <c r="AN1884" s="3"/>
      <c r="AO1884" s="94">
        <v>6.1511566564149698E-3</v>
      </c>
      <c r="AP1884" s="94">
        <v>-9.1145385349591396E-3</v>
      </c>
      <c r="AQ1884" s="94">
        <v>6.9544230791507297E-3</v>
      </c>
      <c r="AR1884" s="94">
        <v>-6.5298633608108503E-3</v>
      </c>
      <c r="AS1884" s="95">
        <v>7</v>
      </c>
      <c r="AT1884" s="95">
        <v>5</v>
      </c>
      <c r="AU1884" s="95">
        <v>7</v>
      </c>
      <c r="AV1884" s="96">
        <v>5</v>
      </c>
      <c r="AW1884" s="3"/>
      <c r="AX1884" s="97">
        <v>1.40911355814205E-2</v>
      </c>
      <c r="AY1884" s="98">
        <v>-0.32264926004245398</v>
      </c>
      <c r="AZ1884" s="98">
        <v>0.63428911928440401</v>
      </c>
      <c r="BA1884" s="98">
        <v>-0.417621682802292</v>
      </c>
      <c r="BB1884" s="89">
        <v>1.4539185129115099E-3</v>
      </c>
      <c r="BC1884" s="99">
        <v>-1.9962279488900101</v>
      </c>
      <c r="BD1884" s="86">
        <v>43745</v>
      </c>
      <c r="BE1884" s="86">
        <v>43783</v>
      </c>
      <c r="BF1884" s="95">
        <v>66</v>
      </c>
      <c r="BG1884" s="86">
        <v>43837</v>
      </c>
      <c r="BH1884" s="3"/>
    </row>
    <row r="1885" spans="1:60" x14ac:dyDescent="0.25">
      <c r="A1885" s="3"/>
      <c r="B1885" s="81" t="s">
        <v>482</v>
      </c>
      <c r="C1885" s="81" t="s">
        <v>6857</v>
      </c>
      <c r="D1885" s="81" t="s">
        <v>966</v>
      </c>
      <c r="E1885" s="82" t="s">
        <v>1245</v>
      </c>
      <c r="F1885" s="82" t="s">
        <v>1102</v>
      </c>
      <c r="G1885" s="83" t="s">
        <v>1124</v>
      </c>
      <c r="H1885" s="84" t="s">
        <v>1137</v>
      </c>
      <c r="I1885" s="85" t="s">
        <v>3480</v>
      </c>
      <c r="J1885" s="85" t="s">
        <v>6858</v>
      </c>
      <c r="K1885" s="3"/>
      <c r="L1885" s="86">
        <v>44029</v>
      </c>
      <c r="M1885" s="87">
        <v>1070.45050000027</v>
      </c>
      <c r="N1885" s="88">
        <v>1070.45050000027</v>
      </c>
      <c r="O1885" s="88">
        <v>1072.46800000034</v>
      </c>
      <c r="P1885" s="89">
        <f t="shared" si="29"/>
        <v>0.99811882499051785</v>
      </c>
      <c r="Q1885" s="86">
        <v>43984</v>
      </c>
      <c r="R1885" s="90">
        <v>5079834.6979999999</v>
      </c>
      <c r="S1885" s="90">
        <v>9693485.3230468705</v>
      </c>
      <c r="T1885" s="3"/>
      <c r="U1885" s="91">
        <v>-4.2310064054618102E-4</v>
      </c>
      <c r="V1885" s="92">
        <v>1.1304645460768401</v>
      </c>
      <c r="W1885" s="91">
        <v>9.1016441547253602E-4</v>
      </c>
      <c r="X1885" s="92">
        <v>9.9526057420007405E-2</v>
      </c>
      <c r="Y1885" s="91">
        <v>9.6269385649066005E-3</v>
      </c>
      <c r="Z1885" s="92">
        <v>19.112849765340801</v>
      </c>
      <c r="AA1885" s="91">
        <v>2.9488590276741899E-2</v>
      </c>
      <c r="AB1885" s="92">
        <v>23.8468873884703</v>
      </c>
      <c r="AC1885" s="91">
        <v>6.9969762585969902E-2</v>
      </c>
      <c r="AD1885" s="92">
        <v>32.345172211003998</v>
      </c>
      <c r="AE1885" s="91"/>
      <c r="AF1885" s="93"/>
      <c r="AG1885" s="91">
        <v>1.2650480312004201E-4</v>
      </c>
      <c r="AH1885" s="92">
        <v>-0.89357947181270003</v>
      </c>
      <c r="AI1885" s="91">
        <v>1.3961008484329801E-2</v>
      </c>
      <c r="AJ1885" s="92">
        <v>15.8794765283383</v>
      </c>
      <c r="AK1885" s="91">
        <v>7.0450499999424196E-2</v>
      </c>
      <c r="AL1885" s="91">
        <v>3.3217998452528298E-2</v>
      </c>
      <c r="AM1885" s="92">
        <v>31.741605186951301</v>
      </c>
      <c r="AN1885" s="3"/>
      <c r="AO1885" s="94">
        <v>6.1870330227975501E-3</v>
      </c>
      <c r="AP1885" s="94">
        <v>-9.0792296805375407E-3</v>
      </c>
      <c r="AQ1885" s="94">
        <v>8.0667362017266004E-3</v>
      </c>
      <c r="AR1885" s="94">
        <v>-5.43228305195953E-3</v>
      </c>
      <c r="AS1885" s="95">
        <v>9</v>
      </c>
      <c r="AT1885" s="95">
        <v>3</v>
      </c>
      <c r="AU1885" s="95">
        <v>7</v>
      </c>
      <c r="AV1885" s="96">
        <v>5</v>
      </c>
      <c r="AW1885" s="3"/>
      <c r="AX1885" s="97">
        <v>1.35490089649102E-2</v>
      </c>
      <c r="AY1885" s="98">
        <v>1.4826564774295999E-2</v>
      </c>
      <c r="AZ1885" s="98">
        <v>0.65060384364369395</v>
      </c>
      <c r="BA1885" s="98">
        <v>1.9275604149527201E-2</v>
      </c>
      <c r="BB1885" s="89">
        <v>1.3978735161595101E-3</v>
      </c>
      <c r="BC1885" s="99">
        <v>-1.86351218697382</v>
      </c>
      <c r="BD1885" s="86">
        <v>43745</v>
      </c>
      <c r="BE1885" s="86">
        <v>43783</v>
      </c>
      <c r="BF1885" s="95">
        <v>51</v>
      </c>
      <c r="BG1885" s="86">
        <v>43816</v>
      </c>
      <c r="BH1885" s="3"/>
    </row>
    <row r="1886" spans="1:60" x14ac:dyDescent="0.25">
      <c r="A1886" s="3"/>
      <c r="B1886" s="81" t="s">
        <v>2653</v>
      </c>
      <c r="C1886" s="81" t="s">
        <v>6859</v>
      </c>
      <c r="D1886" s="81" t="s">
        <v>966</v>
      </c>
      <c r="E1886" s="82" t="s">
        <v>1208</v>
      </c>
      <c r="F1886" s="82" t="s">
        <v>1102</v>
      </c>
      <c r="G1886" s="83" t="s">
        <v>1124</v>
      </c>
      <c r="H1886" s="84" t="s">
        <v>1137</v>
      </c>
      <c r="I1886" s="85" t="s">
        <v>3480</v>
      </c>
      <c r="J1886" s="85" t="s">
        <v>6860</v>
      </c>
      <c r="K1886" s="3"/>
      <c r="L1886" s="86">
        <v>44029</v>
      </c>
      <c r="M1886" s="87">
        <v>1121.7141999993501</v>
      </c>
      <c r="N1886" s="88">
        <v>1121.7141999993501</v>
      </c>
      <c r="O1886" s="88">
        <v>1125.15630000085</v>
      </c>
      <c r="P1886" s="89">
        <f t="shared" si="29"/>
        <v>0.99694078058177571</v>
      </c>
      <c r="Q1886" s="86">
        <v>43984</v>
      </c>
      <c r="R1886" s="90">
        <v>0</v>
      </c>
      <c r="S1886" s="90">
        <v>2387573.2738046902</v>
      </c>
      <c r="T1886" s="3"/>
      <c r="U1886" s="91">
        <v>0</v>
      </c>
      <c r="V1886" s="92">
        <v>1.17277461013146</v>
      </c>
      <c r="W1886" s="91">
        <v>3.8455947287729898E-4</v>
      </c>
      <c r="X1886" s="92">
        <v>4.6965563160483698E-2</v>
      </c>
      <c r="Y1886" s="91">
        <v>1.05049019257422E-2</v>
      </c>
      <c r="Z1886" s="92">
        <v>19.200646101409799</v>
      </c>
      <c r="AA1886" s="91">
        <v>2.2140912053146201E-2</v>
      </c>
      <c r="AB1886" s="92">
        <v>23.112119566125301</v>
      </c>
      <c r="AC1886" s="91">
        <v>4.5470542467228398E-2</v>
      </c>
      <c r="AD1886" s="92">
        <v>29.895250199129801</v>
      </c>
      <c r="AE1886" s="91">
        <v>6.8415033934798003E-2</v>
      </c>
      <c r="AF1886" s="93">
        <v>27.680913088173799</v>
      </c>
      <c r="AG1886" s="91">
        <v>1.6941230387601501E-4</v>
      </c>
      <c r="AH1886" s="92">
        <v>-0.88928872173710305</v>
      </c>
      <c r="AI1886" s="91">
        <v>1.41209377015912E-2</v>
      </c>
      <c r="AJ1886" s="92">
        <v>15.895469450071699</v>
      </c>
      <c r="AK1886" s="91">
        <v>0.12272465218673501</v>
      </c>
      <c r="AL1886" s="91">
        <v>2.3999836177608799E-2</v>
      </c>
      <c r="AM1886" s="92">
        <v>7.90590026245627</v>
      </c>
      <c r="AN1886" s="3"/>
      <c r="AO1886" s="94">
        <v>6.1428537228494003E-3</v>
      </c>
      <c r="AP1886" s="94">
        <v>-9.1226974482197E-3</v>
      </c>
      <c r="AQ1886" s="94">
        <v>6.6978789000131699E-3</v>
      </c>
      <c r="AR1886" s="94">
        <v>-6.7829113431798803E-3</v>
      </c>
      <c r="AS1886" s="95">
        <v>8</v>
      </c>
      <c r="AT1886" s="95">
        <v>4</v>
      </c>
      <c r="AU1886" s="95">
        <v>7</v>
      </c>
      <c r="AV1886" s="96">
        <v>5</v>
      </c>
      <c r="AW1886" s="3"/>
      <c r="AX1886" s="97">
        <v>1.4060268249377301E-2</v>
      </c>
      <c r="AY1886" s="98">
        <v>-0.50378209618429504</v>
      </c>
      <c r="AZ1886" s="98">
        <v>0.62669318309326605</v>
      </c>
      <c r="BA1886" s="98">
        <v>-0.64897335657224198</v>
      </c>
      <c r="BB1886" s="89">
        <v>1.45071113649692E-3</v>
      </c>
      <c r="BC1886" s="99">
        <v>-2.02685581702826</v>
      </c>
      <c r="BD1886" s="86">
        <v>43745</v>
      </c>
      <c r="BE1886" s="86">
        <v>43783</v>
      </c>
      <c r="BF1886" s="95">
        <v>70</v>
      </c>
      <c r="BG1886" s="86">
        <v>43843</v>
      </c>
      <c r="BH1886" s="3"/>
    </row>
    <row r="1887" spans="1:60" x14ac:dyDescent="0.25">
      <c r="A1887" s="3"/>
      <c r="B1887" s="81" t="s">
        <v>483</v>
      </c>
      <c r="C1887" s="81" t="s">
        <v>6861</v>
      </c>
      <c r="D1887" s="81" t="s">
        <v>967</v>
      </c>
      <c r="E1887" s="82" t="s">
        <v>1162</v>
      </c>
      <c r="F1887" s="82" t="s">
        <v>1097</v>
      </c>
      <c r="G1887" s="83" t="s">
        <v>1122</v>
      </c>
      <c r="H1887" s="84" t="s">
        <v>1133</v>
      </c>
      <c r="I1887" s="85" t="s">
        <v>3480</v>
      </c>
      <c r="J1887" s="85" t="s">
        <v>6862</v>
      </c>
      <c r="K1887" s="3"/>
      <c r="L1887" s="86">
        <v>44029</v>
      </c>
      <c r="M1887" s="87">
        <v>2666.86510000005</v>
      </c>
      <c r="N1887" s="88">
        <v>2666.86510000005</v>
      </c>
      <c r="O1887" s="88">
        <v>2723.5832999981899</v>
      </c>
      <c r="P1887" s="89">
        <f t="shared" si="29"/>
        <v>0.97917515502530161</v>
      </c>
      <c r="Q1887" s="86">
        <v>43874</v>
      </c>
      <c r="R1887" s="90">
        <v>23292852.931000002</v>
      </c>
      <c r="S1887" s="90">
        <v>22123618.9232812</v>
      </c>
      <c r="T1887" s="3"/>
      <c r="U1887" s="91">
        <v>-4.44896075805445E-3</v>
      </c>
      <c r="V1887" s="92">
        <v>0.72787853432601002</v>
      </c>
      <c r="W1887" s="91">
        <v>1.34490003019891E-2</v>
      </c>
      <c r="X1887" s="92">
        <v>1.35340964607167</v>
      </c>
      <c r="Y1887" s="91">
        <v>-1.0208139225142099E-2</v>
      </c>
      <c r="Z1887" s="92">
        <v>17.1293419863214</v>
      </c>
      <c r="AA1887" s="91">
        <v>5.6504287438656299E-2</v>
      </c>
      <c r="AB1887" s="92">
        <v>26.548457104654499</v>
      </c>
      <c r="AC1887" s="91">
        <v>0.103275674093311</v>
      </c>
      <c r="AD1887" s="92">
        <v>35.675763361738099</v>
      </c>
      <c r="AE1887" s="91">
        <v>0.14695237360865601</v>
      </c>
      <c r="AF1887" s="93">
        <v>35.534647055552298</v>
      </c>
      <c r="AG1887" s="91">
        <v>-3.6890028450216098E-3</v>
      </c>
      <c r="AH1887" s="92">
        <v>-1.27513023662686</v>
      </c>
      <c r="AI1887" s="91">
        <v>1.7347782462820802E-2</v>
      </c>
      <c r="AJ1887" s="92">
        <v>16.218153926194599</v>
      </c>
      <c r="AK1887" s="91">
        <v>0.33343255000014299</v>
      </c>
      <c r="AL1887" s="91">
        <v>4.6040608092880603E-2</v>
      </c>
      <c r="AM1887" s="92">
        <v>32.128733436751602</v>
      </c>
      <c r="AN1887" s="3"/>
      <c r="AO1887" s="94">
        <v>1.6782267608505201E-2</v>
      </c>
      <c r="AP1887" s="94">
        <v>-2.16071798595294E-2</v>
      </c>
      <c r="AQ1887" s="94">
        <v>4.6685871173394802E-2</v>
      </c>
      <c r="AR1887" s="94">
        <v>-6.30526045652368E-2</v>
      </c>
      <c r="AS1887" s="95">
        <v>7</v>
      </c>
      <c r="AT1887" s="95">
        <v>5</v>
      </c>
      <c r="AU1887" s="95">
        <v>7</v>
      </c>
      <c r="AV1887" s="96">
        <v>5</v>
      </c>
      <c r="AW1887" s="3"/>
      <c r="AX1887" s="97">
        <v>7.2816203472539198E-2</v>
      </c>
      <c r="AY1887" s="98">
        <v>0.47310897805937202</v>
      </c>
      <c r="AZ1887" s="98">
        <v>0.82184665154363801</v>
      </c>
      <c r="BA1887" s="98">
        <v>0.66485928987913201</v>
      </c>
      <c r="BB1887" s="89">
        <v>7.5130464417907201E-3</v>
      </c>
      <c r="BC1887" s="99">
        <v>-13.446091404562999</v>
      </c>
      <c r="BD1887" s="86">
        <v>43874</v>
      </c>
      <c r="BE1887" s="86">
        <v>43913</v>
      </c>
      <c r="BF1887" s="95"/>
      <c r="BG1887" s="86"/>
      <c r="BH1887" s="3"/>
    </row>
    <row r="1888" spans="1:60" x14ac:dyDescent="0.25">
      <c r="A1888" s="3"/>
      <c r="B1888" s="81" t="s">
        <v>484</v>
      </c>
      <c r="C1888" s="81" t="s">
        <v>6863</v>
      </c>
      <c r="D1888" s="81" t="s">
        <v>967</v>
      </c>
      <c r="E1888" s="82" t="s">
        <v>1209</v>
      </c>
      <c r="F1888" s="82" t="s">
        <v>1097</v>
      </c>
      <c r="G1888" s="83" t="s">
        <v>1122</v>
      </c>
      <c r="H1888" s="84" t="s">
        <v>1133</v>
      </c>
      <c r="I1888" s="85" t="s">
        <v>3480</v>
      </c>
      <c r="J1888" s="85" t="s">
        <v>6864</v>
      </c>
      <c r="K1888" s="3"/>
      <c r="L1888" s="86">
        <v>44029</v>
      </c>
      <c r="M1888" s="87">
        <v>1156.5286999996799</v>
      </c>
      <c r="N1888" s="88">
        <v>1156.5286999996799</v>
      </c>
      <c r="O1888" s="88">
        <v>1177.87010000087</v>
      </c>
      <c r="P1888" s="89">
        <f t="shared" si="29"/>
        <v>0.98188136365701584</v>
      </c>
      <c r="Q1888" s="86">
        <v>43874</v>
      </c>
      <c r="R1888" s="90">
        <v>15580256.35</v>
      </c>
      <c r="S1888" s="90">
        <v>12987289.56625</v>
      </c>
      <c r="T1888" s="3"/>
      <c r="U1888" s="91">
        <v>-4.4312684676697201E-3</v>
      </c>
      <c r="V1888" s="92">
        <v>0.729647763364483</v>
      </c>
      <c r="W1888" s="91">
        <v>1.3990441284477099E-2</v>
      </c>
      <c r="X1888" s="92">
        <v>1.40755374432047</v>
      </c>
      <c r="Y1888" s="91">
        <v>-6.9952507810739899E-3</v>
      </c>
      <c r="Z1888" s="92">
        <v>17.450630830717301</v>
      </c>
      <c r="AA1888" s="91">
        <v>6.3412182033061995E-2</v>
      </c>
      <c r="AB1888" s="92">
        <v>27.239246564102402</v>
      </c>
      <c r="AC1888" s="91">
        <v>0.11773059446932201</v>
      </c>
      <c r="AD1888" s="92">
        <v>37.121255399310002</v>
      </c>
      <c r="AE1888" s="91"/>
      <c r="AF1888" s="93"/>
      <c r="AG1888" s="91">
        <v>-3.3873647989821599E-3</v>
      </c>
      <c r="AH1888" s="92">
        <v>-1.2449664320229199</v>
      </c>
      <c r="AI1888" s="91">
        <v>2.0959202900485301E-2</v>
      </c>
      <c r="AJ1888" s="92">
        <v>16.5792959699465</v>
      </c>
      <c r="AK1888" s="91">
        <v>0.156528699999471</v>
      </c>
      <c r="AL1888" s="91">
        <v>5.1773105033134897E-2</v>
      </c>
      <c r="AM1888" s="92">
        <v>42.201079289661699</v>
      </c>
      <c r="AN1888" s="3"/>
      <c r="AO1888" s="94">
        <v>1.68003564504033E-2</v>
      </c>
      <c r="AP1888" s="94">
        <v>-2.15897843336279E-2</v>
      </c>
      <c r="AQ1888" s="94">
        <v>4.7245489162378397E-2</v>
      </c>
      <c r="AR1888" s="94">
        <v>-6.2535243259844706E-2</v>
      </c>
      <c r="AS1888" s="95">
        <v>7</v>
      </c>
      <c r="AT1888" s="95">
        <v>5</v>
      </c>
      <c r="AU1888" s="95">
        <v>7</v>
      </c>
      <c r="AV1888" s="96">
        <v>5</v>
      </c>
      <c r="AW1888" s="3"/>
      <c r="AX1888" s="97">
        <v>7.2828935217767093E-2</v>
      </c>
      <c r="AY1888" s="98">
        <v>0.56052752285177099</v>
      </c>
      <c r="AZ1888" s="98">
        <v>0.84676648918230102</v>
      </c>
      <c r="BA1888" s="98">
        <v>0.79027188768941403</v>
      </c>
      <c r="BB1888" s="89">
        <v>7.51454396497138E-3</v>
      </c>
      <c r="BC1888" s="99">
        <v>-13.385983734595399</v>
      </c>
      <c r="BD1888" s="86">
        <v>43874</v>
      </c>
      <c r="BE1888" s="86">
        <v>43913</v>
      </c>
      <c r="BF1888" s="95"/>
      <c r="BG1888" s="86"/>
      <c r="BH1888" s="3"/>
    </row>
    <row r="1889" spans="1:60" x14ac:dyDescent="0.25">
      <c r="A1889" s="3"/>
      <c r="B1889" s="81" t="s">
        <v>2654</v>
      </c>
      <c r="C1889" s="81" t="s">
        <v>6865</v>
      </c>
      <c r="D1889" s="81" t="s">
        <v>967</v>
      </c>
      <c r="E1889" s="82" t="s">
        <v>1273</v>
      </c>
      <c r="F1889" s="82" t="s">
        <v>1097</v>
      </c>
      <c r="G1889" s="83" t="s">
        <v>1122</v>
      </c>
      <c r="H1889" s="84" t="s">
        <v>1133</v>
      </c>
      <c r="I1889" s="85" t="s">
        <v>3480</v>
      </c>
      <c r="J1889" s="85" t="s">
        <v>1096</v>
      </c>
      <c r="K1889" s="3"/>
      <c r="L1889" s="86">
        <v>44029</v>
      </c>
      <c r="M1889" s="87">
        <v>1304.00310000032</v>
      </c>
      <c r="N1889" s="88">
        <v>1304.00310000032</v>
      </c>
      <c r="O1889" s="88"/>
      <c r="P1889" s="89" t="str">
        <f t="shared" si="29"/>
        <v/>
      </c>
      <c r="Q1889" s="86"/>
      <c r="R1889" s="90">
        <v>492468890.74599999</v>
      </c>
      <c r="S1889" s="90"/>
      <c r="T1889" s="3"/>
      <c r="U1889" s="91">
        <v>-4.4748900008926302E-3</v>
      </c>
      <c r="V1889" s="92">
        <v>0.72528561004219205</v>
      </c>
      <c r="W1889" s="91">
        <v>1.2657961451623101E-2</v>
      </c>
      <c r="X1889" s="92">
        <v>1.2743057610350701</v>
      </c>
      <c r="Y1889" s="91"/>
      <c r="Z1889" s="92"/>
      <c r="AA1889" s="91"/>
      <c r="AB1889" s="92"/>
      <c r="AC1889" s="91"/>
      <c r="AD1889" s="92"/>
      <c r="AE1889" s="91"/>
      <c r="AF1889" s="93"/>
      <c r="AG1889" s="91">
        <v>-4.12972065350914E-3</v>
      </c>
      <c r="AH1889" s="92">
        <v>-1.31920201747562</v>
      </c>
      <c r="AI1889" s="91"/>
      <c r="AJ1889" s="92"/>
      <c r="AK1889" s="91">
        <v>-2.3073027365171601E-2</v>
      </c>
      <c r="AL1889" s="91">
        <v>-5.2072781023525701E-2</v>
      </c>
      <c r="AM1889" s="92">
        <v>11.879790767314301</v>
      </c>
      <c r="AN1889" s="3"/>
      <c r="AO1889" s="94">
        <v>1.6755778307924601E-2</v>
      </c>
      <c r="AP1889" s="94">
        <v>-2.1632693133142301E-2</v>
      </c>
      <c r="AQ1889" s="94">
        <v>4.5868998358855599E-2</v>
      </c>
      <c r="AR1889" s="94">
        <v>-6.3808427104959306E-2</v>
      </c>
      <c r="AS1889" s="95"/>
      <c r="AT1889" s="95"/>
      <c r="AU1889" s="95"/>
      <c r="AV1889" s="96"/>
      <c r="AW1889" s="3"/>
      <c r="AX1889" s="97"/>
      <c r="AY1889" s="98"/>
      <c r="AZ1889" s="98"/>
      <c r="BA1889" s="98"/>
      <c r="BB1889" s="89"/>
      <c r="BC1889" s="99">
        <v>-13.3836729220784</v>
      </c>
      <c r="BD1889" s="86">
        <v>43875</v>
      </c>
      <c r="BE1889" s="86">
        <v>43913</v>
      </c>
      <c r="BF1889" s="95"/>
      <c r="BG1889" s="86"/>
      <c r="BH1889" s="3"/>
    </row>
    <row r="1890" spans="1:60" x14ac:dyDescent="0.25">
      <c r="A1890" s="3"/>
      <c r="B1890" s="81" t="s">
        <v>2655</v>
      </c>
      <c r="C1890" s="81" t="s">
        <v>6866</v>
      </c>
      <c r="D1890" s="81" t="s">
        <v>968</v>
      </c>
      <c r="E1890" s="82" t="s">
        <v>1162</v>
      </c>
      <c r="F1890" s="82" t="s">
        <v>1097</v>
      </c>
      <c r="G1890" s="83" t="s">
        <v>1122</v>
      </c>
      <c r="H1890" s="84" t="s">
        <v>1133</v>
      </c>
      <c r="I1890" s="85" t="s">
        <v>3480</v>
      </c>
      <c r="J1890" s="85" t="s">
        <v>6867</v>
      </c>
      <c r="K1890" s="3"/>
      <c r="L1890" s="86">
        <v>44029</v>
      </c>
      <c r="M1890" s="87">
        <v>4203.0702999979303</v>
      </c>
      <c r="N1890" s="88">
        <v>4203.0702999979303</v>
      </c>
      <c r="O1890" s="88">
        <v>4333.2268999963999</v>
      </c>
      <c r="P1890" s="89">
        <f t="shared" si="29"/>
        <v>0.96996312378689942</v>
      </c>
      <c r="Q1890" s="86">
        <v>43874</v>
      </c>
      <c r="R1890" s="90">
        <v>25737986.835999999</v>
      </c>
      <c r="S1890" s="90">
        <v>23925585.3165312</v>
      </c>
      <c r="T1890" s="3"/>
      <c r="U1890" s="91">
        <v>-4.3865242760148197E-3</v>
      </c>
      <c r="V1890" s="92">
        <v>0.73412218252997297</v>
      </c>
      <c r="W1890" s="91">
        <v>1.67992604274332E-2</v>
      </c>
      <c r="X1890" s="92">
        <v>1.68843565861607</v>
      </c>
      <c r="Y1890" s="91">
        <v>-2.0002206182652998E-2</v>
      </c>
      <c r="Z1890" s="92">
        <v>16.149935290566599</v>
      </c>
      <c r="AA1890" s="91">
        <v>5.8621861104256802E-2</v>
      </c>
      <c r="AB1890" s="92">
        <v>26.760214471229101</v>
      </c>
      <c r="AC1890" s="91">
        <v>9.37883489624073E-2</v>
      </c>
      <c r="AD1890" s="92">
        <v>34.727030848618597</v>
      </c>
      <c r="AE1890" s="91">
        <v>0.13665572542231499</v>
      </c>
      <c r="AF1890" s="93">
        <v>34.504982236947399</v>
      </c>
      <c r="AG1890" s="91">
        <v>-9.5400997361139205E-4</v>
      </c>
      <c r="AH1890" s="92">
        <v>-1.00163094948584</v>
      </c>
      <c r="AI1890" s="91">
        <v>1.05251296045026E-2</v>
      </c>
      <c r="AJ1890" s="92">
        <v>15.5358886403556</v>
      </c>
      <c r="AK1890" s="91">
        <v>0.463065404577646</v>
      </c>
      <c r="AL1890" s="91">
        <v>5.75079763475514E-2</v>
      </c>
      <c r="AM1890" s="92">
        <v>38.497758524492397</v>
      </c>
      <c r="AN1890" s="3"/>
      <c r="AO1890" s="94">
        <v>2.0876118791420602E-2</v>
      </c>
      <c r="AP1890" s="94">
        <v>-2.6858366565647902E-2</v>
      </c>
      <c r="AQ1890" s="94">
        <v>5.0940379060193698E-2</v>
      </c>
      <c r="AR1890" s="94">
        <v>-7.5006987453889507E-2</v>
      </c>
      <c r="AS1890" s="95">
        <v>7</v>
      </c>
      <c r="AT1890" s="95">
        <v>5</v>
      </c>
      <c r="AU1890" s="95">
        <v>7</v>
      </c>
      <c r="AV1890" s="96">
        <v>5</v>
      </c>
      <c r="AW1890" s="3"/>
      <c r="AX1890" s="97">
        <v>8.3982206659275097E-2</v>
      </c>
      <c r="AY1890" s="98">
        <v>0.44519158863886299</v>
      </c>
      <c r="AZ1890" s="98">
        <v>0.85157668187912305</v>
      </c>
      <c r="BA1890" s="98">
        <v>0.62593490622202796</v>
      </c>
      <c r="BB1890" s="89">
        <v>8.6628183805987705E-3</v>
      </c>
      <c r="BC1890" s="99">
        <v>-15.837195139625701</v>
      </c>
      <c r="BD1890" s="86">
        <v>43874</v>
      </c>
      <c r="BE1890" s="86">
        <v>43913</v>
      </c>
      <c r="BF1890" s="95"/>
      <c r="BG1890" s="86"/>
      <c r="BH1890" s="3"/>
    </row>
    <row r="1891" spans="1:60" x14ac:dyDescent="0.25">
      <c r="A1891" s="3"/>
      <c r="B1891" s="81" t="s">
        <v>485</v>
      </c>
      <c r="C1891" s="81" t="s">
        <v>6868</v>
      </c>
      <c r="D1891" s="81" t="s">
        <v>968</v>
      </c>
      <c r="E1891" s="82" t="s">
        <v>1209</v>
      </c>
      <c r="F1891" s="82" t="s">
        <v>1097</v>
      </c>
      <c r="G1891" s="83" t="s">
        <v>1122</v>
      </c>
      <c r="H1891" s="84" t="s">
        <v>1133</v>
      </c>
      <c r="I1891" s="85" t="s">
        <v>3480</v>
      </c>
      <c r="J1891" s="85" t="s">
        <v>6869</v>
      </c>
      <c r="K1891" s="3"/>
      <c r="L1891" s="86">
        <v>44029</v>
      </c>
      <c r="M1891" s="87">
        <v>1135.39140000008</v>
      </c>
      <c r="N1891" s="88">
        <v>1135.39140000008</v>
      </c>
      <c r="O1891" s="88">
        <v>1167.32530000061</v>
      </c>
      <c r="P1891" s="89">
        <f t="shared" si="29"/>
        <v>0.97264352961379885</v>
      </c>
      <c r="Q1891" s="86">
        <v>43874</v>
      </c>
      <c r="R1891" s="90">
        <v>10387217.713</v>
      </c>
      <c r="S1891" s="90">
        <v>10922954.010453099</v>
      </c>
      <c r="T1891" s="3"/>
      <c r="U1891" s="91">
        <v>-4.3688317909982297E-3</v>
      </c>
      <c r="V1891" s="92">
        <v>0.73589143103163202</v>
      </c>
      <c r="W1891" s="91">
        <v>1.73424419954245E-2</v>
      </c>
      <c r="X1891" s="92">
        <v>1.7427538154152</v>
      </c>
      <c r="Y1891" s="91">
        <v>-1.68214516388616E-2</v>
      </c>
      <c r="Z1891" s="92">
        <v>16.468010744953101</v>
      </c>
      <c r="AA1891" s="91">
        <v>6.5544129853151403E-2</v>
      </c>
      <c r="AB1891" s="92">
        <v>27.452441346103999</v>
      </c>
      <c r="AC1891" s="91">
        <v>0.108119904283813</v>
      </c>
      <c r="AD1891" s="92">
        <v>36.160186380788197</v>
      </c>
      <c r="AE1891" s="91"/>
      <c r="AF1891" s="93"/>
      <c r="AG1891" s="91">
        <v>-6.5168495348189004E-4</v>
      </c>
      <c r="AH1891" s="92">
        <v>-0.97139844747289295</v>
      </c>
      <c r="AI1891" s="91">
        <v>1.41120195858093E-2</v>
      </c>
      <c r="AJ1891" s="92">
        <v>15.8945776384935</v>
      </c>
      <c r="AK1891" s="91">
        <v>0.13539139999920699</v>
      </c>
      <c r="AL1891" s="91">
        <v>4.6500929238391102E-2</v>
      </c>
      <c r="AM1891" s="92">
        <v>41.262396529316902</v>
      </c>
      <c r="AN1891" s="3"/>
      <c r="AO1891" s="94">
        <v>2.0894267849143899E-2</v>
      </c>
      <c r="AP1891" s="94">
        <v>-2.6841008509109102E-2</v>
      </c>
      <c r="AQ1891" s="94">
        <v>5.1501811760317699E-2</v>
      </c>
      <c r="AR1891" s="94">
        <v>-7.4496275136916701E-2</v>
      </c>
      <c r="AS1891" s="95">
        <v>7</v>
      </c>
      <c r="AT1891" s="95">
        <v>5</v>
      </c>
      <c r="AU1891" s="95">
        <v>7</v>
      </c>
      <c r="AV1891" s="96">
        <v>5</v>
      </c>
      <c r="AW1891" s="3"/>
      <c r="AX1891" s="97">
        <v>8.3990517474448995E-2</v>
      </c>
      <c r="AY1891" s="98">
        <v>0.52122913071798405</v>
      </c>
      <c r="AZ1891" s="98">
        <v>0.87710877844347102</v>
      </c>
      <c r="BA1891" s="98">
        <v>0.73492137468929297</v>
      </c>
      <c r="BB1891" s="89">
        <v>8.6639008429119698E-3</v>
      </c>
      <c r="BC1891" s="99">
        <v>-15.7787122407317</v>
      </c>
      <c r="BD1891" s="86">
        <v>43874</v>
      </c>
      <c r="BE1891" s="86">
        <v>43913</v>
      </c>
      <c r="BF1891" s="95"/>
      <c r="BG1891" s="86"/>
      <c r="BH1891" s="3"/>
    </row>
    <row r="1892" spans="1:60" x14ac:dyDescent="0.25">
      <c r="A1892" s="3"/>
      <c r="B1892" s="81" t="s">
        <v>2656</v>
      </c>
      <c r="C1892" s="81" t="s">
        <v>6870</v>
      </c>
      <c r="D1892" s="81" t="s">
        <v>968</v>
      </c>
      <c r="E1892" s="82" t="s">
        <v>1273</v>
      </c>
      <c r="F1892" s="82" t="s">
        <v>1097</v>
      </c>
      <c r="G1892" s="83" t="s">
        <v>1122</v>
      </c>
      <c r="H1892" s="84" t="s">
        <v>1133</v>
      </c>
      <c r="I1892" s="85" t="s">
        <v>3480</v>
      </c>
      <c r="J1892" s="85" t="s">
        <v>1096</v>
      </c>
      <c r="K1892" s="3"/>
      <c r="L1892" s="86">
        <v>44029</v>
      </c>
      <c r="M1892" s="87">
        <v>1694.1273999996499</v>
      </c>
      <c r="N1892" s="88">
        <v>1694.1273999996499</v>
      </c>
      <c r="O1892" s="88"/>
      <c r="P1892" s="89" t="str">
        <f t="shared" si="29"/>
        <v/>
      </c>
      <c r="Q1892" s="86"/>
      <c r="R1892" s="90">
        <v>154260552.21799999</v>
      </c>
      <c r="S1892" s="90"/>
      <c r="T1892" s="3"/>
      <c r="U1892" s="91">
        <v>-4.4260921595196097E-3</v>
      </c>
      <c r="V1892" s="92">
        <v>0.730165394179494</v>
      </c>
      <c r="W1892" s="91">
        <v>1.5588105083224901E-2</v>
      </c>
      <c r="X1892" s="92">
        <v>1.5673201241952499</v>
      </c>
      <c r="Y1892" s="91"/>
      <c r="Z1892" s="92"/>
      <c r="AA1892" s="91"/>
      <c r="AB1892" s="92"/>
      <c r="AC1892" s="91"/>
      <c r="AD1892" s="92"/>
      <c r="AE1892" s="91"/>
      <c r="AF1892" s="93"/>
      <c r="AG1892" s="91">
        <v>-1.6284490211546699E-3</v>
      </c>
      <c r="AH1892" s="92">
        <v>-1.06907485424017</v>
      </c>
      <c r="AI1892" s="91"/>
      <c r="AJ1892" s="92"/>
      <c r="AK1892" s="91">
        <v>-3.4148492892199997E-2</v>
      </c>
      <c r="AL1892" s="91">
        <v>-7.6512522642587996E-2</v>
      </c>
      <c r="AM1892" s="92">
        <v>10.7722442146187</v>
      </c>
      <c r="AN1892" s="3"/>
      <c r="AO1892" s="94">
        <v>2.0835541816268201E-2</v>
      </c>
      <c r="AP1892" s="94">
        <v>-2.6897030976215298E-2</v>
      </c>
      <c r="AQ1892" s="94">
        <v>4.96886922246631E-2</v>
      </c>
      <c r="AR1892" s="94">
        <v>-7.6145507156106795E-2</v>
      </c>
      <c r="AS1892" s="95"/>
      <c r="AT1892" s="95"/>
      <c r="AU1892" s="95"/>
      <c r="AV1892" s="96"/>
      <c r="AW1892" s="3"/>
      <c r="AX1892" s="97"/>
      <c r="AY1892" s="98"/>
      <c r="AZ1892" s="98"/>
      <c r="BA1892" s="98"/>
      <c r="BB1892" s="89"/>
      <c r="BC1892" s="99">
        <v>-15.840160162420901</v>
      </c>
      <c r="BD1892" s="86">
        <v>43881</v>
      </c>
      <c r="BE1892" s="86">
        <v>43913</v>
      </c>
      <c r="BF1892" s="95"/>
      <c r="BG1892" s="86"/>
      <c r="BH1892" s="3"/>
    </row>
    <row r="1893" spans="1:60" x14ac:dyDescent="0.25">
      <c r="A1893" s="3"/>
      <c r="B1893" s="81" t="s">
        <v>2657</v>
      </c>
      <c r="C1893" s="81" t="s">
        <v>6871</v>
      </c>
      <c r="D1893" s="81" t="s">
        <v>969</v>
      </c>
      <c r="E1893" s="82" t="s">
        <v>1161</v>
      </c>
      <c r="F1893" s="82" t="s">
        <v>1101</v>
      </c>
      <c r="G1893" s="83" t="s">
        <v>1125</v>
      </c>
      <c r="H1893" s="84" t="s">
        <v>1144</v>
      </c>
      <c r="I1893" s="85" t="s">
        <v>3480</v>
      </c>
      <c r="J1893" s="85" t="s">
        <v>6872</v>
      </c>
      <c r="K1893" s="3"/>
      <c r="L1893" s="86">
        <v>44029</v>
      </c>
      <c r="M1893" s="87">
        <v>1211.4708999991401</v>
      </c>
      <c r="N1893" s="88">
        <v>1211.4708999991401</v>
      </c>
      <c r="O1893" s="88">
        <v>1211.4708999991401</v>
      </c>
      <c r="P1893" s="89">
        <f t="shared" si="29"/>
        <v>1</v>
      </c>
      <c r="Q1893" s="86">
        <v>44029</v>
      </c>
      <c r="R1893" s="90">
        <v>9838725.0840000007</v>
      </c>
      <c r="S1893" s="90">
        <v>9366711.6150000002</v>
      </c>
      <c r="T1893" s="3"/>
      <c r="U1893" s="91">
        <v>1.17214240162866E-5</v>
      </c>
      <c r="V1893" s="92">
        <v>1.17394675253308</v>
      </c>
      <c r="W1893" s="91">
        <v>2.4860263147275002E-4</v>
      </c>
      <c r="X1893" s="92">
        <v>3.3369879020028699E-2</v>
      </c>
      <c r="Y1893" s="91">
        <v>3.5879025781469002E-3</v>
      </c>
      <c r="Z1893" s="92">
        <v>18.508946166664799</v>
      </c>
      <c r="AA1893" s="91">
        <v>1.0771335088065799E-2</v>
      </c>
      <c r="AB1893" s="92">
        <v>21.975161869602701</v>
      </c>
      <c r="AC1893" s="91">
        <v>2.7601452738963399E-2</v>
      </c>
      <c r="AD1893" s="92">
        <v>28.108341226296002</v>
      </c>
      <c r="AE1893" s="91">
        <v>4.3098974689201E-2</v>
      </c>
      <c r="AF1893" s="93">
        <v>25.149307163606899</v>
      </c>
      <c r="AG1893" s="91">
        <v>1.98475847355439E-4</v>
      </c>
      <c r="AH1893" s="92">
        <v>-0.88638236738915999</v>
      </c>
      <c r="AI1893" s="91">
        <v>4.1732003719516797E-3</v>
      </c>
      <c r="AJ1893" s="92">
        <v>14.9006957171077</v>
      </c>
      <c r="AK1893" s="91">
        <v>0.20754637428210099</v>
      </c>
      <c r="AL1893" s="91">
        <v>2.32130844196945E-2</v>
      </c>
      <c r="AM1893" s="92">
        <v>24.786892606236499</v>
      </c>
      <c r="AN1893" s="3"/>
      <c r="AO1893" s="94">
        <v>5.8204700508213104E-4</v>
      </c>
      <c r="AP1893" s="94">
        <v>3.5503908293321699E-6</v>
      </c>
      <c r="AQ1893" s="94">
        <v>1.4605343058065E-3</v>
      </c>
      <c r="AR1893" s="94">
        <v>1.2503331163316001E-4</v>
      </c>
      <c r="AS1893" s="95">
        <v>12</v>
      </c>
      <c r="AT1893" s="95">
        <v>0</v>
      </c>
      <c r="AU1893" s="95">
        <v>7</v>
      </c>
      <c r="AV1893" s="96">
        <v>5</v>
      </c>
      <c r="AW1893" s="3"/>
      <c r="AX1893" s="97">
        <v>9.0548389776358798E-4</v>
      </c>
      <c r="AY1893" s="98">
        <v>-20.270323291129898</v>
      </c>
      <c r="AZ1893" s="98">
        <v>0.583930245733427</v>
      </c>
      <c r="BA1893" s="98">
        <v>-14.0631640640204</v>
      </c>
      <c r="BB1893" s="89">
        <v>9.3564932348328995E-5</v>
      </c>
      <c r="BC1893" s="99">
        <v>0</v>
      </c>
      <c r="BD1893" s="86">
        <v>44029</v>
      </c>
      <c r="BE1893" s="86"/>
      <c r="BF1893" s="95"/>
      <c r="BG1893" s="86"/>
      <c r="BH1893" s="3"/>
    </row>
    <row r="1894" spans="1:60" x14ac:dyDescent="0.25">
      <c r="A1894" s="3"/>
      <c r="B1894" s="81" t="s">
        <v>2658</v>
      </c>
      <c r="C1894" s="81" t="s">
        <v>6873</v>
      </c>
      <c r="D1894" s="81" t="s">
        <v>969</v>
      </c>
      <c r="E1894" s="82" t="s">
        <v>1162</v>
      </c>
      <c r="F1894" s="82" t="s">
        <v>1101</v>
      </c>
      <c r="G1894" s="83" t="s">
        <v>1125</v>
      </c>
      <c r="H1894" s="84" t="s">
        <v>1144</v>
      </c>
      <c r="I1894" s="85" t="s">
        <v>3480</v>
      </c>
      <c r="J1894" s="85" t="s">
        <v>6874</v>
      </c>
      <c r="K1894" s="3"/>
      <c r="L1894" s="86">
        <v>44029</v>
      </c>
      <c r="M1894" s="87">
        <v>1125.14770000055</v>
      </c>
      <c r="N1894" s="88">
        <v>1125.14770000055</v>
      </c>
      <c r="O1894" s="88">
        <v>1125.14770000055</v>
      </c>
      <c r="P1894" s="89">
        <f t="shared" si="29"/>
        <v>1</v>
      </c>
      <c r="Q1894" s="86">
        <v>44029</v>
      </c>
      <c r="R1894" s="90">
        <v>3641783.165</v>
      </c>
      <c r="S1894" s="90">
        <v>3479573.4050468798</v>
      </c>
      <c r="T1894" s="3"/>
      <c r="U1894" s="91">
        <v>3.8217349356273198E-6</v>
      </c>
      <c r="V1894" s="92">
        <v>1.1731567836250201</v>
      </c>
      <c r="W1894" s="91">
        <v>1.19998645459418E-4</v>
      </c>
      <c r="X1894" s="92">
        <v>2.0509480418695599E-2</v>
      </c>
      <c r="Y1894" s="91">
        <v>4.3956402987532801E-3</v>
      </c>
      <c r="Z1894" s="92">
        <v>18.589719938725501</v>
      </c>
      <c r="AA1894" s="91">
        <v>1.25152048585733E-2</v>
      </c>
      <c r="AB1894" s="92">
        <v>22.149548846646201</v>
      </c>
      <c r="AC1894" s="91">
        <v>3.4637792812645798E-2</v>
      </c>
      <c r="AD1894" s="92">
        <v>28.811975233664299</v>
      </c>
      <c r="AE1894" s="91">
        <v>5.4870932623089202E-2</v>
      </c>
      <c r="AF1894" s="93">
        <v>26.326502957003001</v>
      </c>
      <c r="AG1894" s="91">
        <v>6.9951265686540905E-5</v>
      </c>
      <c r="AH1894" s="92">
        <v>-0.89923482555605005</v>
      </c>
      <c r="AI1894" s="91">
        <v>4.9851438034238501E-3</v>
      </c>
      <c r="AJ1894" s="92">
        <v>14.981890060254999</v>
      </c>
      <c r="AK1894" s="91">
        <v>0.125147700000525</v>
      </c>
      <c r="AL1894" s="91">
        <v>1.48781867665093E-2</v>
      </c>
      <c r="AM1894" s="92">
        <v>18.871629603760098</v>
      </c>
      <c r="AN1894" s="3"/>
      <c r="AO1894" s="94">
        <v>6.01487317908322E-4</v>
      </c>
      <c r="AP1894" s="94">
        <v>3.5556186048779599E-6</v>
      </c>
      <c r="AQ1894" s="94">
        <v>1.68543910331209E-3</v>
      </c>
      <c r="AR1894" s="94">
        <v>6.9951265686540905E-5</v>
      </c>
      <c r="AS1894" s="95">
        <v>12</v>
      </c>
      <c r="AT1894" s="95">
        <v>0</v>
      </c>
      <c r="AU1894" s="95">
        <v>7</v>
      </c>
      <c r="AV1894" s="96">
        <v>5</v>
      </c>
      <c r="AW1894" s="3"/>
      <c r="AX1894" s="97">
        <v>9.8543367312913703E-4</v>
      </c>
      <c r="AY1894" s="98">
        <v>-17.173594028514302</v>
      </c>
      <c r="AZ1894" s="98">
        <v>0.58983786400676796</v>
      </c>
      <c r="BA1894" s="98">
        <v>-13.4773864141898</v>
      </c>
      <c r="BB1894" s="89">
        <v>1.0182594088945501E-4</v>
      </c>
      <c r="BC1894" s="99">
        <v>0</v>
      </c>
      <c r="BD1894" s="86">
        <v>44029</v>
      </c>
      <c r="BE1894" s="86"/>
      <c r="BF1894" s="95"/>
      <c r="BG1894" s="86"/>
      <c r="BH1894" s="3"/>
    </row>
    <row r="1895" spans="1:60" x14ac:dyDescent="0.25">
      <c r="A1895" s="3"/>
      <c r="B1895" s="81" t="s">
        <v>2659</v>
      </c>
      <c r="C1895" s="81" t="s">
        <v>6875</v>
      </c>
      <c r="D1895" s="81" t="s">
        <v>969</v>
      </c>
      <c r="E1895" s="82" t="s">
        <v>1186</v>
      </c>
      <c r="F1895" s="82" t="s">
        <v>1101</v>
      </c>
      <c r="G1895" s="83" t="s">
        <v>1125</v>
      </c>
      <c r="H1895" s="84" t="s">
        <v>1144</v>
      </c>
      <c r="I1895" s="85" t="s">
        <v>3480</v>
      </c>
      <c r="J1895" s="85" t="s">
        <v>6876</v>
      </c>
      <c r="K1895" s="3"/>
      <c r="L1895" s="86">
        <v>44029</v>
      </c>
      <c r="M1895" s="87">
        <v>1198.3875999990901</v>
      </c>
      <c r="N1895" s="88">
        <v>1198.3875999990901</v>
      </c>
      <c r="O1895" s="88">
        <v>1198.3875999990901</v>
      </c>
      <c r="P1895" s="89">
        <f t="shared" si="29"/>
        <v>1</v>
      </c>
      <c r="Q1895" s="86">
        <v>44029</v>
      </c>
      <c r="R1895" s="90">
        <v>1468092.8130000001</v>
      </c>
      <c r="S1895" s="90">
        <v>1677456.4510234401</v>
      </c>
      <c r="T1895" s="3"/>
      <c r="U1895" s="91">
        <v>3.83850601792801E-6</v>
      </c>
      <c r="V1895" s="92">
        <v>1.1731584607332499</v>
      </c>
      <c r="W1895" s="91">
        <v>1.20175896881847E-4</v>
      </c>
      <c r="X1895" s="92">
        <v>2.05272055609385E-2</v>
      </c>
      <c r="Y1895" s="91">
        <v>4.0893772802519397E-3</v>
      </c>
      <c r="Z1895" s="92">
        <v>18.559093636868099</v>
      </c>
      <c r="AA1895" s="91">
        <v>1.17093227054283E-2</v>
      </c>
      <c r="AB1895" s="92">
        <v>22.068960631353502</v>
      </c>
      <c r="AC1895" s="91">
        <v>3.2230668040938298E-2</v>
      </c>
      <c r="AD1895" s="92">
        <v>28.571262756479001</v>
      </c>
      <c r="AE1895" s="91">
        <v>5.1346674625165199E-2</v>
      </c>
      <c r="AF1895" s="93">
        <v>25.974077157210601</v>
      </c>
      <c r="AG1895" s="91">
        <v>7.0099094955366996E-5</v>
      </c>
      <c r="AH1895" s="92">
        <v>-0.89922004262916699</v>
      </c>
      <c r="AI1895" s="91">
        <v>4.6760171353525896E-3</v>
      </c>
      <c r="AJ1895" s="92">
        <v>14.950977393440599</v>
      </c>
      <c r="AK1895" s="91">
        <v>0.19468407935346499</v>
      </c>
      <c r="AL1895" s="91">
        <v>2.2063742579120998E-2</v>
      </c>
      <c r="AM1895" s="92">
        <v>22.880442591587801</v>
      </c>
      <c r="AN1895" s="3"/>
      <c r="AO1895" s="94">
        <v>5.97394084252301E-4</v>
      </c>
      <c r="AP1895" s="94">
        <v>3.5886914702132302E-6</v>
      </c>
      <c r="AQ1895" s="94">
        <v>1.56975608842913E-3</v>
      </c>
      <c r="AR1895" s="94">
        <v>7.0099094955366996E-5</v>
      </c>
      <c r="AS1895" s="95">
        <v>12</v>
      </c>
      <c r="AT1895" s="95">
        <v>0</v>
      </c>
      <c r="AU1895" s="95">
        <v>7</v>
      </c>
      <c r="AV1895" s="96">
        <v>5</v>
      </c>
      <c r="AW1895" s="3"/>
      <c r="AX1895" s="97">
        <v>9.5569757368366495E-4</v>
      </c>
      <c r="AY1895" s="98">
        <v>-18.466151153756101</v>
      </c>
      <c r="AZ1895" s="98">
        <v>0.58715109286185896</v>
      </c>
      <c r="BA1895" s="98">
        <v>-13.7696260177909</v>
      </c>
      <c r="BB1895" s="89">
        <v>9.8753606958723605E-5</v>
      </c>
      <c r="BC1895" s="99">
        <v>0</v>
      </c>
      <c r="BD1895" s="86">
        <v>44029</v>
      </c>
      <c r="BE1895" s="86"/>
      <c r="BF1895" s="95"/>
      <c r="BG1895" s="86"/>
      <c r="BH1895" s="3"/>
    </row>
    <row r="1896" spans="1:60" x14ac:dyDescent="0.25">
      <c r="A1896" s="3"/>
      <c r="B1896" s="81" t="s">
        <v>2660</v>
      </c>
      <c r="C1896" s="81" t="s">
        <v>6877</v>
      </c>
      <c r="D1896" s="81" t="s">
        <v>969</v>
      </c>
      <c r="E1896" s="82" t="s">
        <v>1208</v>
      </c>
      <c r="F1896" s="82" t="s">
        <v>1101</v>
      </c>
      <c r="G1896" s="83" t="s">
        <v>1125</v>
      </c>
      <c r="H1896" s="84" t="s">
        <v>1144</v>
      </c>
      <c r="I1896" s="85" t="s">
        <v>3480</v>
      </c>
      <c r="J1896" s="85" t="s">
        <v>6878</v>
      </c>
      <c r="K1896" s="3"/>
      <c r="L1896" s="86">
        <v>44029</v>
      </c>
      <c r="M1896" s="87">
        <v>1268.9168999996</v>
      </c>
      <c r="N1896" s="88">
        <v>1268.9168999996</v>
      </c>
      <c r="O1896" s="88">
        <v>1268.9168999996</v>
      </c>
      <c r="P1896" s="89">
        <f t="shared" si="29"/>
        <v>1</v>
      </c>
      <c r="Q1896" s="86">
        <v>44029</v>
      </c>
      <c r="R1896" s="90">
        <v>25277449.465999998</v>
      </c>
      <c r="S1896" s="90">
        <v>8906580.8444843795</v>
      </c>
      <c r="T1896" s="3"/>
      <c r="U1896" s="91">
        <v>1.1978863767581099E-5</v>
      </c>
      <c r="V1896" s="92">
        <v>1.1739724965082099</v>
      </c>
      <c r="W1896" s="91">
        <v>4.1170149961544699E-4</v>
      </c>
      <c r="X1896" s="92">
        <v>4.9679765834298499E-2</v>
      </c>
      <c r="Y1896" s="91">
        <v>6.9870751194684999E-3</v>
      </c>
      <c r="Z1896" s="92">
        <v>18.848863420775199</v>
      </c>
      <c r="AA1896" s="91">
        <v>1.85924971447093E-2</v>
      </c>
      <c r="AB1896" s="92">
        <v>22.757278075267099</v>
      </c>
      <c r="AC1896" s="91">
        <v>4.7717448840558098E-2</v>
      </c>
      <c r="AD1896" s="92">
        <v>30.119940836448201</v>
      </c>
      <c r="AE1896" s="91">
        <v>7.6105484578874893E-2</v>
      </c>
      <c r="AF1896" s="93">
        <v>28.4499581525743</v>
      </c>
      <c r="AG1896" s="91">
        <v>2.2394186817109601E-4</v>
      </c>
      <c r="AH1896" s="92">
        <v>-0.883835765307595</v>
      </c>
      <c r="AI1896" s="91">
        <v>7.8671205774298904E-3</v>
      </c>
      <c r="AJ1896" s="92">
        <v>15.2700877376483</v>
      </c>
      <c r="AK1896" s="91">
        <v>0.26891690000047702</v>
      </c>
      <c r="AL1896" s="91">
        <v>3.0279009484729599E-2</v>
      </c>
      <c r="AM1896" s="92">
        <v>33.248549603740699</v>
      </c>
      <c r="AN1896" s="3"/>
      <c r="AO1896" s="94">
        <v>6.0990416022832505E-4</v>
      </c>
      <c r="AP1896" s="94">
        <v>1.1978863767581099E-5</v>
      </c>
      <c r="AQ1896" s="94">
        <v>2.2904056386323598E-3</v>
      </c>
      <c r="AR1896" s="94">
        <v>2.2394186817109601E-4</v>
      </c>
      <c r="AS1896" s="95">
        <v>12</v>
      </c>
      <c r="AT1896" s="95">
        <v>0</v>
      </c>
      <c r="AU1896" s="95">
        <v>7</v>
      </c>
      <c r="AV1896" s="96">
        <v>5</v>
      </c>
      <c r="AW1896" s="3"/>
      <c r="AX1896" s="97">
        <v>1.09048155562618E-3</v>
      </c>
      <c r="AY1896" s="98">
        <v>-10.367316482210301</v>
      </c>
      <c r="AZ1896" s="98">
        <v>0.60989130152665905</v>
      </c>
      <c r="BA1896" s="98">
        <v>-11.1218342771463</v>
      </c>
      <c r="BB1896" s="89">
        <v>1.12679998412801E-4</v>
      </c>
      <c r="BC1896" s="99">
        <v>0</v>
      </c>
      <c r="BD1896" s="86">
        <v>44029</v>
      </c>
      <c r="BE1896" s="86"/>
      <c r="BF1896" s="95"/>
      <c r="BG1896" s="86"/>
      <c r="BH1896" s="3"/>
    </row>
    <row r="1897" spans="1:60" x14ac:dyDescent="0.25">
      <c r="A1897" s="3"/>
      <c r="B1897" s="81" t="s">
        <v>2661</v>
      </c>
      <c r="C1897" s="81" t="s">
        <v>6879</v>
      </c>
      <c r="D1897" s="81" t="s">
        <v>970</v>
      </c>
      <c r="E1897" s="82" t="s">
        <v>1161</v>
      </c>
      <c r="F1897" s="82" t="s">
        <v>1101</v>
      </c>
      <c r="G1897" s="83" t="s">
        <v>1125</v>
      </c>
      <c r="H1897" s="84" t="s">
        <v>1132</v>
      </c>
      <c r="I1897" s="85" t="s">
        <v>3480</v>
      </c>
      <c r="J1897" s="85" t="s">
        <v>6880</v>
      </c>
      <c r="K1897" s="3"/>
      <c r="L1897" s="86">
        <v>44029</v>
      </c>
      <c r="M1897" s="87">
        <v>1263.9662999995101</v>
      </c>
      <c r="N1897" s="88">
        <v>1263.9662999995101</v>
      </c>
      <c r="O1897" s="88">
        <v>1283.6154999993701</v>
      </c>
      <c r="P1897" s="89">
        <f t="shared" si="29"/>
        <v>0.98469230077085412</v>
      </c>
      <c r="Q1897" s="86">
        <v>44018</v>
      </c>
      <c r="R1897" s="90">
        <v>488211.62</v>
      </c>
      <c r="S1897" s="90">
        <v>550001.728549805</v>
      </c>
      <c r="T1897" s="3"/>
      <c r="U1897" s="91">
        <v>-2.4219536162490801E-3</v>
      </c>
      <c r="V1897" s="92">
        <v>0.93057924850654705</v>
      </c>
      <c r="W1897" s="91">
        <v>-7.93609494030534E-3</v>
      </c>
      <c r="X1897" s="92">
        <v>-0.78509987815778004</v>
      </c>
      <c r="Y1897" s="91">
        <v>-8.9299050914633006E-3</v>
      </c>
      <c r="Z1897" s="92">
        <v>17.257165399700199</v>
      </c>
      <c r="AA1897" s="91">
        <v>1.84243025069009E-2</v>
      </c>
      <c r="AB1897" s="92">
        <v>22.740458611486201</v>
      </c>
      <c r="AC1897" s="91">
        <v>5.7031373677091303E-2</v>
      </c>
      <c r="AD1897" s="92">
        <v>31.051333320094301</v>
      </c>
      <c r="AE1897" s="91">
        <v>9.6757502706168494E-2</v>
      </c>
      <c r="AF1897" s="93">
        <v>30.515159965318201</v>
      </c>
      <c r="AG1897" s="91">
        <v>-6.51824722535821E-3</v>
      </c>
      <c r="AH1897" s="92">
        <v>-1.5580546746605299</v>
      </c>
      <c r="AI1897" s="91">
        <v>-5.1738634892899401E-3</v>
      </c>
      <c r="AJ1897" s="92">
        <v>13.9659893309727</v>
      </c>
      <c r="AK1897" s="91">
        <v>0.25796580311900502</v>
      </c>
      <c r="AL1897" s="91">
        <v>2.9503258947443101E-2</v>
      </c>
      <c r="AM1897" s="92">
        <v>29.728676173719599</v>
      </c>
      <c r="AN1897" s="3"/>
      <c r="AO1897" s="94">
        <v>1.6405360323915399E-2</v>
      </c>
      <c r="AP1897" s="94">
        <v>-2.0437751462850401E-2</v>
      </c>
      <c r="AQ1897" s="94">
        <v>3.6075681482543601E-2</v>
      </c>
      <c r="AR1897" s="94">
        <v>-1.7549461179441998E-2</v>
      </c>
      <c r="AS1897" s="95">
        <v>6</v>
      </c>
      <c r="AT1897" s="95">
        <v>6</v>
      </c>
      <c r="AU1897" s="95">
        <v>7</v>
      </c>
      <c r="AV1897" s="96">
        <v>5</v>
      </c>
      <c r="AW1897" s="3"/>
      <c r="AX1897" s="97">
        <v>5.1737456656264801E-2</v>
      </c>
      <c r="AY1897" s="98">
        <v>-0.101904727723308</v>
      </c>
      <c r="AZ1897" s="98">
        <v>0.69953003653699897</v>
      </c>
      <c r="BA1897" s="98">
        <v>-0.144882224316916</v>
      </c>
      <c r="BB1897" s="89">
        <v>5.3418806331046696E-3</v>
      </c>
      <c r="BC1897" s="99">
        <v>-5.9152325513496198</v>
      </c>
      <c r="BD1897" s="86">
        <v>43840</v>
      </c>
      <c r="BE1897" s="86">
        <v>43913</v>
      </c>
      <c r="BF1897" s="95">
        <v>106</v>
      </c>
      <c r="BG1897" s="86">
        <v>43990</v>
      </c>
      <c r="BH1897" s="3"/>
    </row>
    <row r="1898" spans="1:60" x14ac:dyDescent="0.25">
      <c r="A1898" s="3"/>
      <c r="B1898" s="81" t="s">
        <v>486</v>
      </c>
      <c r="C1898" s="81" t="s">
        <v>6881</v>
      </c>
      <c r="D1898" s="81" t="s">
        <v>970</v>
      </c>
      <c r="E1898" s="82" t="s">
        <v>1187</v>
      </c>
      <c r="F1898" s="82" t="s">
        <v>1101</v>
      </c>
      <c r="G1898" s="83" t="s">
        <v>1125</v>
      </c>
      <c r="H1898" s="84" t="s">
        <v>1132</v>
      </c>
      <c r="I1898" s="85" t="s">
        <v>3480</v>
      </c>
      <c r="J1898" s="85" t="s">
        <v>1096</v>
      </c>
      <c r="K1898" s="3"/>
      <c r="L1898" s="86">
        <v>44029</v>
      </c>
      <c r="M1898" s="87">
        <v>6498.9623000025704</v>
      </c>
      <c r="N1898" s="88">
        <v>6498.9623000025704</v>
      </c>
      <c r="O1898" s="88">
        <v>6596.8202000036799</v>
      </c>
      <c r="P1898" s="89">
        <f t="shared" si="29"/>
        <v>0.98516589856412107</v>
      </c>
      <c r="Q1898" s="86">
        <v>44018</v>
      </c>
      <c r="R1898" s="90">
        <v>68668.031000000003</v>
      </c>
      <c r="S1898" s="90">
        <v>67935.1065495605</v>
      </c>
      <c r="T1898" s="3"/>
      <c r="U1898" s="91">
        <v>-2.3783413744240499E-3</v>
      </c>
      <c r="V1898" s="92">
        <v>0.93494047268905001</v>
      </c>
      <c r="W1898" s="91">
        <v>-6.6342664613330297E-3</v>
      </c>
      <c r="X1898" s="92">
        <v>-0.65491703026054904</v>
      </c>
      <c r="Y1898" s="91">
        <v>-1.1013616858690501E-3</v>
      </c>
      <c r="Z1898" s="92">
        <v>18.040019740263201</v>
      </c>
      <c r="AA1898" s="91">
        <v>3.13785942671529E-2</v>
      </c>
      <c r="AB1898" s="92">
        <v>24.035887787526001</v>
      </c>
      <c r="AC1898" s="91">
        <v>8.0716343323729206E-2</v>
      </c>
      <c r="AD1898" s="92">
        <v>33.419830284779898</v>
      </c>
      <c r="AE1898" s="91">
        <v>0.13205869647761601</v>
      </c>
      <c r="AF1898" s="93">
        <v>34.045279342448303</v>
      </c>
      <c r="AG1898" s="91">
        <v>-5.7797134059001101E-3</v>
      </c>
      <c r="AH1898" s="92">
        <v>-1.4842012927147199</v>
      </c>
      <c r="AI1898" s="91">
        <v>3.1279436370823502E-3</v>
      </c>
      <c r="AJ1898" s="92">
        <v>14.7961700436135</v>
      </c>
      <c r="AK1898" s="91"/>
      <c r="AL1898" s="91"/>
      <c r="AM1898" s="92"/>
      <c r="AN1898" s="3"/>
      <c r="AO1898" s="94">
        <v>1.6431864676633299E-2</v>
      </c>
      <c r="AP1898" s="94">
        <v>-2.0394938782374101E-2</v>
      </c>
      <c r="AQ1898" s="94">
        <v>3.7435379921589601E-2</v>
      </c>
      <c r="AR1898" s="94">
        <v>-1.63029210179957E-2</v>
      </c>
      <c r="AS1898" s="95">
        <v>6</v>
      </c>
      <c r="AT1898" s="95">
        <v>6</v>
      </c>
      <c r="AU1898" s="95">
        <v>7</v>
      </c>
      <c r="AV1898" s="96">
        <v>5</v>
      </c>
      <c r="AW1898" s="3"/>
      <c r="AX1898" s="97">
        <v>5.1690704497232197E-2</v>
      </c>
      <c r="AY1898" s="98">
        <v>0.12756406735661599</v>
      </c>
      <c r="AZ1898" s="98">
        <v>0.74811851946469698</v>
      </c>
      <c r="BA1898" s="98">
        <v>0.183043037834977</v>
      </c>
      <c r="BB1898" s="89">
        <v>5.3373668825042802E-3</v>
      </c>
      <c r="BC1898" s="99">
        <v>-5.6345255672858903</v>
      </c>
      <c r="BD1898" s="86">
        <v>43840</v>
      </c>
      <c r="BE1898" s="86">
        <v>43913</v>
      </c>
      <c r="BF1898" s="95">
        <v>67</v>
      </c>
      <c r="BG1898" s="86">
        <v>43935</v>
      </c>
      <c r="BH1898" s="3"/>
    </row>
    <row r="1899" spans="1:60" x14ac:dyDescent="0.25">
      <c r="A1899" s="3"/>
      <c r="B1899" s="81" t="s">
        <v>2662</v>
      </c>
      <c r="C1899" s="81" t="s">
        <v>6882</v>
      </c>
      <c r="D1899" s="81" t="s">
        <v>971</v>
      </c>
      <c r="E1899" s="82" t="s">
        <v>1162</v>
      </c>
      <c r="F1899" s="82" t="s">
        <v>1098</v>
      </c>
      <c r="G1899" s="83" t="s">
        <v>1125</v>
      </c>
      <c r="H1899" s="84" t="s">
        <v>1145</v>
      </c>
      <c r="I1899" s="85" t="s">
        <v>3651</v>
      </c>
      <c r="J1899" s="85" t="s">
        <v>6883</v>
      </c>
      <c r="K1899" s="3"/>
      <c r="L1899" s="86">
        <v>44029</v>
      </c>
      <c r="M1899" s="87">
        <v>834311.756250381</v>
      </c>
      <c r="N1899" s="88">
        <v>834311.756250381</v>
      </c>
      <c r="O1899" s="88">
        <v>916374.93488883995</v>
      </c>
      <c r="P1899" s="89">
        <f t="shared" si="29"/>
        <v>0.91044803222557202</v>
      </c>
      <c r="Q1899" s="86">
        <v>43910</v>
      </c>
      <c r="R1899" s="90">
        <v>20661898.359375</v>
      </c>
      <c r="S1899" s="90">
        <v>13623398.9758125</v>
      </c>
      <c r="T1899" s="3"/>
      <c r="U1899" s="91">
        <v>-4.6773372196184899E-4</v>
      </c>
      <c r="V1899" s="92">
        <v>1.12600123793527</v>
      </c>
      <c r="W1899" s="91">
        <v>1.0915067538007899E-2</v>
      </c>
      <c r="X1899" s="92">
        <v>1.1000163696735401</v>
      </c>
      <c r="Y1899" s="91">
        <v>2.4619228524898101E-2</v>
      </c>
      <c r="Z1899" s="92">
        <v>20.6120787613327</v>
      </c>
      <c r="AA1899" s="91">
        <v>0.17750822181929801</v>
      </c>
      <c r="AB1899" s="92">
        <v>38.648850542726002</v>
      </c>
      <c r="AC1899" s="91">
        <v>0.25751684864546398</v>
      </c>
      <c r="AD1899" s="92">
        <v>51.0998808169388</v>
      </c>
      <c r="AE1899" s="91">
        <v>0.25379072239971701</v>
      </c>
      <c r="AF1899" s="93">
        <v>46.218481934687603</v>
      </c>
      <c r="AG1899" s="91">
        <v>-3.52947752517139E-2</v>
      </c>
      <c r="AH1899" s="92">
        <v>-4.4357074772997303</v>
      </c>
      <c r="AI1899" s="91">
        <v>6.5137688738104799E-2</v>
      </c>
      <c r="AJ1899" s="92">
        <v>20.997144553723</v>
      </c>
      <c r="AK1899" s="91">
        <v>0.70986462655826499</v>
      </c>
      <c r="AL1899" s="91">
        <v>6.7013799663982396E-2</v>
      </c>
      <c r="AM1899" s="92">
        <v>78.886858684010804</v>
      </c>
      <c r="AN1899" s="3"/>
      <c r="AO1899" s="94">
        <v>5.1108063429637703E-2</v>
      </c>
      <c r="AP1899" s="94">
        <v>-3.47193115867412E-2</v>
      </c>
      <c r="AQ1899" s="94">
        <v>0.142256047518458</v>
      </c>
      <c r="AR1899" s="94">
        <v>-9.9331356748734806E-2</v>
      </c>
      <c r="AS1899" s="95">
        <v>8</v>
      </c>
      <c r="AT1899" s="95">
        <v>4</v>
      </c>
      <c r="AU1899" s="95">
        <v>7</v>
      </c>
      <c r="AV1899" s="96">
        <v>5</v>
      </c>
      <c r="AW1899" s="3"/>
      <c r="AX1899" s="97">
        <v>0.14737074610136899</v>
      </c>
      <c r="AY1899" s="98">
        <v>1.0794259916965501</v>
      </c>
      <c r="AZ1899" s="98">
        <v>1.08761937569398</v>
      </c>
      <c r="BA1899" s="98">
        <v>1.72491007474127</v>
      </c>
      <c r="BB1899" s="89">
        <v>1.52732414509592E-2</v>
      </c>
      <c r="BC1899" s="99">
        <v>-11.5770748957148</v>
      </c>
      <c r="BD1899" s="86">
        <v>43910</v>
      </c>
      <c r="BE1899" s="86">
        <v>43990</v>
      </c>
      <c r="BF1899" s="95"/>
      <c r="BG1899" s="86"/>
      <c r="BH1899" s="3"/>
    </row>
    <row r="1900" spans="1:60" x14ac:dyDescent="0.25">
      <c r="A1900" s="3"/>
      <c r="B1900" s="81" t="s">
        <v>487</v>
      </c>
      <c r="C1900" s="81" t="s">
        <v>6884</v>
      </c>
      <c r="D1900" s="81" t="s">
        <v>971</v>
      </c>
      <c r="E1900" s="82" t="s">
        <v>1165</v>
      </c>
      <c r="F1900" s="82" t="s">
        <v>1098</v>
      </c>
      <c r="G1900" s="83" t="s">
        <v>1125</v>
      </c>
      <c r="H1900" s="84" t="s">
        <v>1145</v>
      </c>
      <c r="I1900" s="85" t="s">
        <v>3651</v>
      </c>
      <c r="J1900" s="85" t="s">
        <v>6885</v>
      </c>
      <c r="K1900" s="3"/>
      <c r="L1900" s="86">
        <v>44029</v>
      </c>
      <c r="M1900" s="87">
        <v>844371.75374984695</v>
      </c>
      <c r="N1900" s="88">
        <v>844371.75374984695</v>
      </c>
      <c r="O1900" s="88">
        <v>926517.87158012402</v>
      </c>
      <c r="P1900" s="89">
        <f t="shared" si="29"/>
        <v>0.91133887391704438</v>
      </c>
      <c r="Q1900" s="86">
        <v>43910</v>
      </c>
      <c r="R1900" s="90">
        <v>14302117.123875</v>
      </c>
      <c r="S1900" s="90">
        <v>12158960.546328099</v>
      </c>
      <c r="T1900" s="3"/>
      <c r="U1900" s="91">
        <v>-4.5955267432873403E-4</v>
      </c>
      <c r="V1900" s="92">
        <v>1.12681934269858</v>
      </c>
      <c r="W1900" s="91">
        <v>1.11642699448566E-2</v>
      </c>
      <c r="X1900" s="92">
        <v>1.12493661035842</v>
      </c>
      <c r="Y1900" s="91">
        <v>2.6153094386245399E-2</v>
      </c>
      <c r="Z1900" s="92">
        <v>20.765465347474699</v>
      </c>
      <c r="AA1900" s="91">
        <v>0.181055535671476</v>
      </c>
      <c r="AB1900" s="92">
        <v>39.003581927972803</v>
      </c>
      <c r="AC1900" s="91">
        <v>0.265085140363371</v>
      </c>
      <c r="AD1900" s="92">
        <v>51.856709988729598</v>
      </c>
      <c r="AE1900" s="91">
        <v>0.26507253558171201</v>
      </c>
      <c r="AF1900" s="93">
        <v>47.346663252858001</v>
      </c>
      <c r="AG1900" s="91">
        <v>-3.51600216763472E-2</v>
      </c>
      <c r="AH1900" s="92">
        <v>-4.4222321197594301</v>
      </c>
      <c r="AI1900" s="91">
        <v>6.6881224382086699E-2</v>
      </c>
      <c r="AJ1900" s="92">
        <v>21.171498118113998</v>
      </c>
      <c r="AK1900" s="91">
        <v>0.73044728712062401</v>
      </c>
      <c r="AL1900" s="91">
        <v>6.8558790695533403E-2</v>
      </c>
      <c r="AM1900" s="92">
        <v>80.945124740246698</v>
      </c>
      <c r="AN1900" s="3"/>
      <c r="AO1900" s="94">
        <v>5.1133944751199999E-2</v>
      </c>
      <c r="AP1900" s="94">
        <v>-3.4711321226495798E-2</v>
      </c>
      <c r="AQ1900" s="94">
        <v>0.14253768804890601</v>
      </c>
      <c r="AR1900" s="94">
        <v>-9.9101776137103997E-2</v>
      </c>
      <c r="AS1900" s="95">
        <v>8</v>
      </c>
      <c r="AT1900" s="95">
        <v>4</v>
      </c>
      <c r="AU1900" s="95">
        <v>7</v>
      </c>
      <c r="AV1900" s="96">
        <v>5</v>
      </c>
      <c r="AW1900" s="3"/>
      <c r="AX1900" s="97">
        <v>0.147367389967694</v>
      </c>
      <c r="AY1900" s="98">
        <v>1.10171639691907</v>
      </c>
      <c r="AZ1900" s="98">
        <v>1.0983079505203901</v>
      </c>
      <c r="BA1900" s="98">
        <v>1.7622826750084599</v>
      </c>
      <c r="BB1900" s="89">
        <v>1.52730986241659E-2</v>
      </c>
      <c r="BC1900" s="99">
        <v>-11.518918993460799</v>
      </c>
      <c r="BD1900" s="86">
        <v>43910</v>
      </c>
      <c r="BE1900" s="86">
        <v>43990</v>
      </c>
      <c r="BF1900" s="95"/>
      <c r="BG1900" s="86"/>
      <c r="BH1900" s="3"/>
    </row>
    <row r="1901" spans="1:60" x14ac:dyDescent="0.25">
      <c r="A1901" s="3"/>
      <c r="B1901" s="81" t="s">
        <v>2663</v>
      </c>
      <c r="C1901" s="81" t="s">
        <v>6886</v>
      </c>
      <c r="D1901" s="81" t="s">
        <v>971</v>
      </c>
      <c r="E1901" s="82" t="s">
        <v>1166</v>
      </c>
      <c r="F1901" s="82" t="s">
        <v>1098</v>
      </c>
      <c r="G1901" s="83" t="s">
        <v>1125</v>
      </c>
      <c r="H1901" s="84" t="s">
        <v>1145</v>
      </c>
      <c r="I1901" s="85" t="s">
        <v>3651</v>
      </c>
      <c r="J1901" s="85" t="s">
        <v>6887</v>
      </c>
      <c r="K1901" s="3"/>
      <c r="L1901" s="86">
        <v>44029</v>
      </c>
      <c r="M1901" s="87">
        <v>850305.01500034297</v>
      </c>
      <c r="N1901" s="88">
        <v>850305.01500034297</v>
      </c>
      <c r="O1901" s="88">
        <v>932572.20079231297</v>
      </c>
      <c r="P1901" s="89">
        <f t="shared" si="29"/>
        <v>0.91178464710606233</v>
      </c>
      <c r="Q1901" s="86">
        <v>43910</v>
      </c>
      <c r="R1901" s="90">
        <v>42273234.982124999</v>
      </c>
      <c r="S1901" s="90">
        <v>27836648.747906201</v>
      </c>
      <c r="T1901" s="3"/>
      <c r="U1901" s="91">
        <v>-4.5545716056949502E-4</v>
      </c>
      <c r="V1901" s="92">
        <v>1.1272288940745101</v>
      </c>
      <c r="W1901" s="91">
        <v>1.12889301235555E-2</v>
      </c>
      <c r="X1901" s="92">
        <v>1.1374026282283001</v>
      </c>
      <c r="Y1901" s="91">
        <v>2.6920810118099301E-2</v>
      </c>
      <c r="Z1901" s="92">
        <v>20.8422369206382</v>
      </c>
      <c r="AA1901" s="91">
        <v>0.18283390654512899</v>
      </c>
      <c r="AB1901" s="92">
        <v>39.1814190153382</v>
      </c>
      <c r="AC1901" s="91">
        <v>0.26888713723194102</v>
      </c>
      <c r="AD1901" s="92">
        <v>52.236909675586503</v>
      </c>
      <c r="AE1901" s="91">
        <v>0.270752664884785</v>
      </c>
      <c r="AF1901" s="93">
        <v>47.914676183194402</v>
      </c>
      <c r="AG1901" s="91">
        <v>-3.5092627563244598E-2</v>
      </c>
      <c r="AH1901" s="92">
        <v>-4.4154927084528</v>
      </c>
      <c r="AI1901" s="91">
        <v>6.7754066256384193E-2</v>
      </c>
      <c r="AJ1901" s="92">
        <v>21.258782305551001</v>
      </c>
      <c r="AK1901" s="91">
        <v>0.74260685521061498</v>
      </c>
      <c r="AL1901" s="91">
        <v>6.9463946809264598E-2</v>
      </c>
      <c r="AM1901" s="92">
        <v>82.161081549245907</v>
      </c>
      <c r="AN1901" s="3"/>
      <c r="AO1901" s="94">
        <v>5.1146906309441E-2</v>
      </c>
      <c r="AP1901" s="94">
        <v>-3.47074023220557E-2</v>
      </c>
      <c r="AQ1901" s="94">
        <v>0.14267846846822099</v>
      </c>
      <c r="AR1901" s="94">
        <v>-9.8987033859884804E-2</v>
      </c>
      <c r="AS1901" s="95">
        <v>8</v>
      </c>
      <c r="AT1901" s="95">
        <v>4</v>
      </c>
      <c r="AU1901" s="95">
        <v>7</v>
      </c>
      <c r="AV1901" s="96">
        <v>5</v>
      </c>
      <c r="AW1901" s="3"/>
      <c r="AX1901" s="97">
        <v>0.147365614330774</v>
      </c>
      <c r="AY1901" s="98">
        <v>1.11288956976205</v>
      </c>
      <c r="AZ1901" s="98">
        <v>1.10366524222627</v>
      </c>
      <c r="BA1901" s="98">
        <v>1.78104294133664</v>
      </c>
      <c r="BB1901" s="89">
        <v>1.5273017442723399E-2</v>
      </c>
      <c r="BC1901" s="99">
        <v>-11.4898241051123</v>
      </c>
      <c r="BD1901" s="86">
        <v>43910</v>
      </c>
      <c r="BE1901" s="86">
        <v>43990</v>
      </c>
      <c r="BF1901" s="95"/>
      <c r="BG1901" s="86"/>
      <c r="BH1901" s="3"/>
    </row>
    <row r="1902" spans="1:60" x14ac:dyDescent="0.25">
      <c r="A1902" s="3"/>
      <c r="B1902" s="81" t="s">
        <v>2664</v>
      </c>
      <c r="C1902" s="81" t="s">
        <v>6888</v>
      </c>
      <c r="D1902" s="81" t="s">
        <v>971</v>
      </c>
      <c r="E1902" s="82" t="s">
        <v>1167</v>
      </c>
      <c r="F1902" s="82" t="s">
        <v>1098</v>
      </c>
      <c r="G1902" s="83" t="s">
        <v>1125</v>
      </c>
      <c r="H1902" s="84" t="s">
        <v>1145</v>
      </c>
      <c r="I1902" s="85" t="s">
        <v>3651</v>
      </c>
      <c r="J1902" s="85" t="s">
        <v>1096</v>
      </c>
      <c r="K1902" s="3"/>
      <c r="L1902" s="86">
        <v>44029</v>
      </c>
      <c r="M1902" s="87">
        <v>803503.81124973297</v>
      </c>
      <c r="N1902" s="88">
        <v>803503.81124973297</v>
      </c>
      <c r="O1902" s="88"/>
      <c r="P1902" s="89" t="str">
        <f t="shared" si="29"/>
        <v/>
      </c>
      <c r="Q1902" s="86"/>
      <c r="R1902" s="90">
        <v>83415.906000000003</v>
      </c>
      <c r="S1902" s="90"/>
      <c r="T1902" s="3"/>
      <c r="U1902" s="91">
        <v>-4.4738270480593201E-4</v>
      </c>
      <c r="V1902" s="92">
        <v>1.1280363396508599</v>
      </c>
      <c r="W1902" s="91">
        <v>1.15382015246723E-2</v>
      </c>
      <c r="X1902" s="92">
        <v>1.16232976833999</v>
      </c>
      <c r="Y1902" s="91">
        <v>2.6357121863839001E-2</v>
      </c>
      <c r="Z1902" s="92">
        <v>20.785868095234001</v>
      </c>
      <c r="AA1902" s="91"/>
      <c r="AB1902" s="92"/>
      <c r="AC1902" s="91"/>
      <c r="AD1902" s="92"/>
      <c r="AE1902" s="91"/>
      <c r="AF1902" s="93"/>
      <c r="AG1902" s="91">
        <v>-3.4957927031427999E-2</v>
      </c>
      <c r="AH1902" s="92">
        <v>-4.4020226552675004</v>
      </c>
      <c r="AI1902" s="91">
        <v>6.73169620349654E-2</v>
      </c>
      <c r="AJ1902" s="92">
        <v>21.215071883401802</v>
      </c>
      <c r="AK1902" s="91">
        <v>0.12983474181426599</v>
      </c>
      <c r="AL1902" s="91">
        <v>0.13149765691923701</v>
      </c>
      <c r="AM1902" s="92">
        <v>29.434251925267699</v>
      </c>
      <c r="AN1902" s="3"/>
      <c r="AO1902" s="94">
        <v>5.1172928375308402E-2</v>
      </c>
      <c r="AP1902" s="94">
        <v>-3.4699495092354503E-2</v>
      </c>
      <c r="AQ1902" s="94">
        <v>0.142960349945497</v>
      </c>
      <c r="AR1902" s="94">
        <v>-9.8757465885719306E-2</v>
      </c>
      <c r="AS1902" s="95"/>
      <c r="AT1902" s="95"/>
      <c r="AU1902" s="95"/>
      <c r="AV1902" s="96"/>
      <c r="AW1902" s="3"/>
      <c r="AX1902" s="97">
        <v>0.15052098354819499</v>
      </c>
      <c r="AY1902" s="98">
        <v>0.79880529213005502</v>
      </c>
      <c r="AZ1902" s="98">
        <v>0.77738011688597897</v>
      </c>
      <c r="BA1902" s="98">
        <v>1.27390087886124</v>
      </c>
      <c r="BB1902" s="89">
        <v>1.56013563491433E-2</v>
      </c>
      <c r="BC1902" s="99">
        <v>-11.431609458479199</v>
      </c>
      <c r="BD1902" s="86">
        <v>43910</v>
      </c>
      <c r="BE1902" s="86">
        <v>43990</v>
      </c>
      <c r="BF1902" s="95"/>
      <c r="BG1902" s="86"/>
      <c r="BH1902" s="3"/>
    </row>
    <row r="1903" spans="1:60" x14ac:dyDescent="0.25">
      <c r="A1903" s="3"/>
      <c r="B1903" s="81" t="s">
        <v>2665</v>
      </c>
      <c r="C1903" s="81" t="s">
        <v>6889</v>
      </c>
      <c r="D1903" s="81" t="s">
        <v>972</v>
      </c>
      <c r="E1903" s="82" t="s">
        <v>1161</v>
      </c>
      <c r="F1903" s="82" t="s">
        <v>1117</v>
      </c>
      <c r="G1903" s="83" t="s">
        <v>1125</v>
      </c>
      <c r="H1903" s="84" t="s">
        <v>1145</v>
      </c>
      <c r="I1903" s="85" t="s">
        <v>3651</v>
      </c>
      <c r="J1903" s="85" t="s">
        <v>6890</v>
      </c>
      <c r="K1903" s="3"/>
      <c r="L1903" s="86">
        <v>44029</v>
      </c>
      <c r="M1903" s="87">
        <v>1772324.6625003801</v>
      </c>
      <c r="N1903" s="88">
        <v>1772324.6625003801</v>
      </c>
      <c r="O1903" s="88">
        <v>1951714.3493194601</v>
      </c>
      <c r="P1903" s="89">
        <f t="shared" si="29"/>
        <v>0.90808609524153416</v>
      </c>
      <c r="Q1903" s="86">
        <v>43910</v>
      </c>
      <c r="R1903" s="90">
        <v>36227015.692874998</v>
      </c>
      <c r="S1903" s="90">
        <v>31192817.5012188</v>
      </c>
      <c r="T1903" s="3"/>
      <c r="U1903" s="91">
        <v>-4.6877678869350299E-4</v>
      </c>
      <c r="V1903" s="92">
        <v>1.1258969312621001</v>
      </c>
      <c r="W1903" s="91">
        <v>1.08218692057562E-2</v>
      </c>
      <c r="X1903" s="92">
        <v>1.09069653644838</v>
      </c>
      <c r="Y1903" s="91">
        <v>1.94037342098454E-2</v>
      </c>
      <c r="Z1903" s="92">
        <v>20.090529329812899</v>
      </c>
      <c r="AA1903" s="91">
        <v>0.16188059110398201</v>
      </c>
      <c r="AB1903" s="92">
        <v>37.086087471223401</v>
      </c>
      <c r="AC1903" s="91">
        <v>0.22390595590142801</v>
      </c>
      <c r="AD1903" s="92">
        <v>47.738791542535203</v>
      </c>
      <c r="AE1903" s="91">
        <v>0.20950583717232801</v>
      </c>
      <c r="AF1903" s="93">
        <v>41.789993411919603</v>
      </c>
      <c r="AG1903" s="91">
        <v>-3.5332462067344701E-2</v>
      </c>
      <c r="AH1903" s="92">
        <v>-4.4394761588628198</v>
      </c>
      <c r="AI1903" s="91">
        <v>5.8962203926057603E-2</v>
      </c>
      <c r="AJ1903" s="92">
        <v>20.379596072510999</v>
      </c>
      <c r="AK1903" s="91">
        <v>1869.38916649818</v>
      </c>
      <c r="AL1903" s="91">
        <v>0.80130805412540196</v>
      </c>
      <c r="AM1903" s="92">
        <v>186893.93575263</v>
      </c>
      <c r="AN1903" s="3"/>
      <c r="AO1903" s="94">
        <v>3.6562467706971802E-2</v>
      </c>
      <c r="AP1903" s="94">
        <v>-2.3697969111708499E-2</v>
      </c>
      <c r="AQ1903" s="94">
        <v>0.14043535934979401</v>
      </c>
      <c r="AR1903" s="94">
        <v>-0.10072330853567101</v>
      </c>
      <c r="AS1903" s="95">
        <v>8</v>
      </c>
      <c r="AT1903" s="95">
        <v>4</v>
      </c>
      <c r="AU1903" s="95">
        <v>7</v>
      </c>
      <c r="AV1903" s="96">
        <v>5</v>
      </c>
      <c r="AW1903" s="3"/>
      <c r="AX1903" s="97">
        <v>0.13608251209050701</v>
      </c>
      <c r="AY1903" s="98">
        <v>1.04947700097182</v>
      </c>
      <c r="AZ1903" s="98">
        <v>1.07206847374437</v>
      </c>
      <c r="BA1903" s="98">
        <v>1.6459355002134499</v>
      </c>
      <c r="BB1903" s="89">
        <v>1.4083052179194099E-2</v>
      </c>
      <c r="BC1903" s="99">
        <v>-11.794363207751299</v>
      </c>
      <c r="BD1903" s="86">
        <v>43910</v>
      </c>
      <c r="BE1903" s="86">
        <v>43990</v>
      </c>
      <c r="BF1903" s="95"/>
      <c r="BG1903" s="86"/>
      <c r="BH1903" s="3"/>
    </row>
    <row r="1904" spans="1:60" x14ac:dyDescent="0.25">
      <c r="A1904" s="3"/>
      <c r="B1904" s="81" t="s">
        <v>2666</v>
      </c>
      <c r="C1904" s="81" t="s">
        <v>6891</v>
      </c>
      <c r="D1904" s="81" t="s">
        <v>972</v>
      </c>
      <c r="E1904" s="82" t="s">
        <v>1170</v>
      </c>
      <c r="F1904" s="82" t="s">
        <v>1117</v>
      </c>
      <c r="G1904" s="83" t="s">
        <v>1125</v>
      </c>
      <c r="H1904" s="84" t="s">
        <v>1145</v>
      </c>
      <c r="I1904" s="85" t="s">
        <v>3651</v>
      </c>
      <c r="J1904" s="85" t="s">
        <v>6892</v>
      </c>
      <c r="K1904" s="3"/>
      <c r="L1904" s="86">
        <v>44029</v>
      </c>
      <c r="M1904" s="87">
        <v>1911140.7525005301</v>
      </c>
      <c r="N1904" s="88">
        <v>1911140.7525005301</v>
      </c>
      <c r="O1904" s="88">
        <v>2103360.5256118798</v>
      </c>
      <c r="P1904" s="89">
        <f t="shared" si="29"/>
        <v>0.9086130167554457</v>
      </c>
      <c r="Q1904" s="86">
        <v>43910</v>
      </c>
      <c r="R1904" s="90">
        <v>865490.84212499997</v>
      </c>
      <c r="S1904" s="90">
        <v>908160.83687304705</v>
      </c>
      <c r="T1904" s="3"/>
      <c r="U1904" s="91">
        <v>-4.6805553665763E-4</v>
      </c>
      <c r="V1904" s="92">
        <v>1.1259690564656899</v>
      </c>
      <c r="W1904" s="91">
        <v>1.08394430426415E-2</v>
      </c>
      <c r="X1904" s="92">
        <v>1.0924539201368999</v>
      </c>
      <c r="Y1904" s="91">
        <v>2.0909527946059801E-2</v>
      </c>
      <c r="Z1904" s="92">
        <v>20.241108703456099</v>
      </c>
      <c r="AA1904" s="91">
        <v>0.165991371224809</v>
      </c>
      <c r="AB1904" s="92">
        <v>37.497165483306198</v>
      </c>
      <c r="AC1904" s="91">
        <v>0.232131784263474</v>
      </c>
      <c r="AD1904" s="92">
        <v>48.561374378739899</v>
      </c>
      <c r="AE1904" s="91">
        <v>0.218118363751273</v>
      </c>
      <c r="AF1904" s="93">
        <v>42.6512460698141</v>
      </c>
      <c r="AG1904" s="91">
        <v>-3.5322675124007198E-2</v>
      </c>
      <c r="AH1904" s="92">
        <v>-4.4384974645290596</v>
      </c>
      <c r="AI1904" s="91">
        <v>6.0820182410679997E-2</v>
      </c>
      <c r="AJ1904" s="92">
        <v>20.565393920987798</v>
      </c>
      <c r="AK1904" s="91">
        <v>0.74528563071042297</v>
      </c>
      <c r="AL1904" s="91">
        <v>6.0245822454817202E-2</v>
      </c>
      <c r="AM1904" s="92">
        <v>91.670452913036598</v>
      </c>
      <c r="AN1904" s="3"/>
      <c r="AO1904" s="94">
        <v>3.6573229575878899E-2</v>
      </c>
      <c r="AP1904" s="94">
        <v>-2.3671432782975899E-2</v>
      </c>
      <c r="AQ1904" s="94">
        <v>0.140766968561366</v>
      </c>
      <c r="AR1904" s="94">
        <v>-0.10036669425156999</v>
      </c>
      <c r="AS1904" s="95">
        <v>8</v>
      </c>
      <c r="AT1904" s="95">
        <v>4</v>
      </c>
      <c r="AU1904" s="95">
        <v>7</v>
      </c>
      <c r="AV1904" s="96">
        <v>5</v>
      </c>
      <c r="AW1904" s="3"/>
      <c r="AX1904" s="97">
        <v>0.13607891502600999</v>
      </c>
      <c r="AY1904" s="98">
        <v>1.07770883913508</v>
      </c>
      <c r="AZ1904" s="98">
        <v>1.08494246655027</v>
      </c>
      <c r="BA1904" s="98">
        <v>1.6922874525571401</v>
      </c>
      <c r="BB1904" s="89">
        <v>1.4082858317815399E-2</v>
      </c>
      <c r="BC1904" s="99">
        <v>-11.7451542769704</v>
      </c>
      <c r="BD1904" s="86">
        <v>43910</v>
      </c>
      <c r="BE1904" s="86">
        <v>43990</v>
      </c>
      <c r="BF1904" s="95"/>
      <c r="BG1904" s="86"/>
      <c r="BH1904" s="3"/>
    </row>
    <row r="1905" spans="1:60" x14ac:dyDescent="0.25">
      <c r="A1905" s="3"/>
      <c r="B1905" s="81" t="s">
        <v>2667</v>
      </c>
      <c r="C1905" s="81" t="s">
        <v>6893</v>
      </c>
      <c r="D1905" s="81" t="s">
        <v>972</v>
      </c>
      <c r="E1905" s="82" t="s">
        <v>1165</v>
      </c>
      <c r="F1905" s="82" t="s">
        <v>1117</v>
      </c>
      <c r="G1905" s="83" t="s">
        <v>1125</v>
      </c>
      <c r="H1905" s="84" t="s">
        <v>1145</v>
      </c>
      <c r="I1905" s="85" t="s">
        <v>3651</v>
      </c>
      <c r="J1905" s="85" t="s">
        <v>6894</v>
      </c>
      <c r="K1905" s="3"/>
      <c r="L1905" s="86">
        <v>44029</v>
      </c>
      <c r="M1905" s="87">
        <v>822957.896249771</v>
      </c>
      <c r="N1905" s="88">
        <v>822957.896249771</v>
      </c>
      <c r="O1905" s="88">
        <v>905794.61187839496</v>
      </c>
      <c r="P1905" s="89">
        <f t="shared" si="29"/>
        <v>0.9085480145914745</v>
      </c>
      <c r="Q1905" s="86">
        <v>43910</v>
      </c>
      <c r="R1905" s="90">
        <v>32503222.914749999</v>
      </c>
      <c r="S1905" s="90">
        <v>29374971.157062501</v>
      </c>
      <c r="T1905" s="3"/>
      <c r="U1905" s="91">
        <v>-4.6780333650531198E-4</v>
      </c>
      <c r="V1905" s="92">
        <v>1.1259942764809201</v>
      </c>
      <c r="W1905" s="91">
        <v>1.08478341044247E-2</v>
      </c>
      <c r="X1905" s="92">
        <v>1.0932930263152201</v>
      </c>
      <c r="Y1905" s="91">
        <v>2.05265135755326E-2</v>
      </c>
      <c r="Z1905" s="92">
        <v>20.202807266381601</v>
      </c>
      <c r="AA1905" s="91">
        <v>0.167930245306634</v>
      </c>
      <c r="AB1905" s="92">
        <v>37.691052891488702</v>
      </c>
      <c r="AC1905" s="91">
        <v>0.24127414771646699</v>
      </c>
      <c r="AD1905" s="92">
        <v>49.475610724068197</v>
      </c>
      <c r="AE1905" s="91">
        <v>0.229071130272059</v>
      </c>
      <c r="AF1905" s="93">
        <v>43.746522721892703</v>
      </c>
      <c r="AG1905" s="91">
        <v>-3.53181721493456E-2</v>
      </c>
      <c r="AH1905" s="92">
        <v>-4.4380471670592696</v>
      </c>
      <c r="AI1905" s="91">
        <v>6.0264408959483297E-2</v>
      </c>
      <c r="AJ1905" s="92">
        <v>20.509816575853598</v>
      </c>
      <c r="AK1905" s="91">
        <v>1760.5812150812101</v>
      </c>
      <c r="AL1905" s="91">
        <v>1.19261230896111</v>
      </c>
      <c r="AM1905" s="92">
        <v>176075.26339793199</v>
      </c>
      <c r="AN1905" s="3"/>
      <c r="AO1905" s="94">
        <v>3.6589534614904599E-2</v>
      </c>
      <c r="AP1905" s="94">
        <v>-2.3625278454346699E-2</v>
      </c>
      <c r="AQ1905" s="94">
        <v>0.14130569006374599</v>
      </c>
      <c r="AR1905" s="94">
        <v>-0.10031269034239799</v>
      </c>
      <c r="AS1905" s="95">
        <v>8</v>
      </c>
      <c r="AT1905" s="95">
        <v>4</v>
      </c>
      <c r="AU1905" s="95">
        <v>7</v>
      </c>
      <c r="AV1905" s="96">
        <v>5</v>
      </c>
      <c r="AW1905" s="3"/>
      <c r="AX1905" s="97">
        <v>0.13607606828954899</v>
      </c>
      <c r="AY1905" s="98">
        <v>1.0913500335791499</v>
      </c>
      <c r="AZ1905" s="98">
        <v>1.0910686954976001</v>
      </c>
      <c r="BA1905" s="98">
        <v>1.71466325783513</v>
      </c>
      <c r="BB1905" s="89">
        <v>1.4082656267437399E-2</v>
      </c>
      <c r="BC1905" s="99">
        <v>-11.752424384976599</v>
      </c>
      <c r="BD1905" s="86">
        <v>43910</v>
      </c>
      <c r="BE1905" s="86">
        <v>43990</v>
      </c>
      <c r="BF1905" s="95"/>
      <c r="BG1905" s="86"/>
      <c r="BH1905" s="3"/>
    </row>
    <row r="1906" spans="1:60" x14ac:dyDescent="0.25">
      <c r="A1906" s="3"/>
      <c r="B1906" s="81" t="s">
        <v>2668</v>
      </c>
      <c r="C1906" s="81" t="s">
        <v>6895</v>
      </c>
      <c r="D1906" s="81" t="s">
        <v>972</v>
      </c>
      <c r="E1906" s="82" t="s">
        <v>1166</v>
      </c>
      <c r="F1906" s="82" t="s">
        <v>1117</v>
      </c>
      <c r="G1906" s="83" t="s">
        <v>1125</v>
      </c>
      <c r="H1906" s="84" t="s">
        <v>1145</v>
      </c>
      <c r="I1906" s="85" t="s">
        <v>3651</v>
      </c>
      <c r="J1906" s="85" t="s">
        <v>6896</v>
      </c>
      <c r="K1906" s="3"/>
      <c r="L1906" s="86">
        <v>44029</v>
      </c>
      <c r="M1906" s="87">
        <v>1933854.8512496899</v>
      </c>
      <c r="N1906" s="88">
        <v>1933854.8512496899</v>
      </c>
      <c r="O1906" s="88">
        <v>2125166.9239387498</v>
      </c>
      <c r="P1906" s="89">
        <f t="shared" si="29"/>
        <v>0.90997786078164378</v>
      </c>
      <c r="Q1906" s="86">
        <v>43910</v>
      </c>
      <c r="R1906" s="90">
        <v>168822128.84525001</v>
      </c>
      <c r="S1906" s="90">
        <v>95968931.870625004</v>
      </c>
      <c r="T1906" s="3"/>
      <c r="U1906" s="91">
        <v>-4.6375940655707398E-4</v>
      </c>
      <c r="V1906" s="92">
        <v>1.12639866947575</v>
      </c>
      <c r="W1906" s="91">
        <v>1.09805582196714E-2</v>
      </c>
      <c r="X1906" s="92">
        <v>1.1065654378398899</v>
      </c>
      <c r="Y1906" s="91">
        <v>2.3169983291154501E-2</v>
      </c>
      <c r="Z1906" s="92">
        <v>20.467154237965602</v>
      </c>
      <c r="AA1906" s="91">
        <v>0.17524874330963899</v>
      </c>
      <c r="AB1906" s="92">
        <v>38.4229026917601</v>
      </c>
      <c r="AC1906" s="91">
        <v>0.25822119043557901</v>
      </c>
      <c r="AD1906" s="92">
        <v>51.170314995979403</v>
      </c>
      <c r="AE1906" s="91">
        <v>0.25501890534738803</v>
      </c>
      <c r="AF1906" s="93">
        <v>46.341300229425499</v>
      </c>
      <c r="AG1906" s="91">
        <v>-3.5247234333837703E-2</v>
      </c>
      <c r="AH1906" s="92">
        <v>-4.4309533855121099</v>
      </c>
      <c r="AI1906" s="91">
        <v>6.3366001164467903E-2</v>
      </c>
      <c r="AJ1906" s="92">
        <v>20.819975796359401</v>
      </c>
      <c r="AK1906" s="91">
        <v>2010.85444820404</v>
      </c>
      <c r="AL1906" s="91">
        <v>0.81159652683767503</v>
      </c>
      <c r="AM1906" s="92">
        <v>201040.46392321601</v>
      </c>
      <c r="AN1906" s="3"/>
      <c r="AO1906" s="94">
        <v>3.6610188113627401E-2</v>
      </c>
      <c r="AP1906" s="94">
        <v>-2.3566579849102699E-2</v>
      </c>
      <c r="AQ1906" s="94">
        <v>0.14199147209918001</v>
      </c>
      <c r="AR1906" s="94">
        <v>-9.9759390966937603E-2</v>
      </c>
      <c r="AS1906" s="95">
        <v>8</v>
      </c>
      <c r="AT1906" s="95">
        <v>4</v>
      </c>
      <c r="AU1906" s="95">
        <v>7</v>
      </c>
      <c r="AV1906" s="96">
        <v>5</v>
      </c>
      <c r="AW1906" s="3"/>
      <c r="AX1906" s="97">
        <v>0.136053019796673</v>
      </c>
      <c r="AY1906" s="98">
        <v>1.1416503555083199</v>
      </c>
      <c r="AZ1906" s="98">
        <v>1.11397778723403</v>
      </c>
      <c r="BA1906" s="98">
        <v>1.79756496598384</v>
      </c>
      <c r="BB1906" s="89">
        <v>1.4080586969939799E-2</v>
      </c>
      <c r="BC1906" s="99">
        <v>-11.6297092118475</v>
      </c>
      <c r="BD1906" s="86">
        <v>43910</v>
      </c>
      <c r="BE1906" s="86">
        <v>43990</v>
      </c>
      <c r="BF1906" s="95"/>
      <c r="BG1906" s="86"/>
      <c r="BH1906" s="3"/>
    </row>
    <row r="1907" spans="1:60" x14ac:dyDescent="0.25">
      <c r="A1907" s="3"/>
      <c r="B1907" s="81" t="s">
        <v>488</v>
      </c>
      <c r="C1907" s="81" t="s">
        <v>6897</v>
      </c>
      <c r="D1907" s="81" t="s">
        <v>972</v>
      </c>
      <c r="E1907" s="82" t="s">
        <v>1177</v>
      </c>
      <c r="F1907" s="82" t="s">
        <v>1117</v>
      </c>
      <c r="G1907" s="83" t="s">
        <v>1125</v>
      </c>
      <c r="H1907" s="84" t="s">
        <v>1145</v>
      </c>
      <c r="I1907" s="85" t="s">
        <v>3651</v>
      </c>
      <c r="J1907" s="85" t="s">
        <v>6898</v>
      </c>
      <c r="K1907" s="3"/>
      <c r="L1907" s="86">
        <v>44029</v>
      </c>
      <c r="M1907" s="87">
        <v>799.3125</v>
      </c>
      <c r="N1907" s="88">
        <v>799.3125</v>
      </c>
      <c r="O1907" s="88">
        <v>876.68186600040599</v>
      </c>
      <c r="P1907" s="89">
        <f t="shared" si="29"/>
        <v>0.91174750043207786</v>
      </c>
      <c r="Q1907" s="86">
        <v>43910</v>
      </c>
      <c r="R1907" s="90">
        <v>628997.03212500003</v>
      </c>
      <c r="S1907" s="90">
        <v>353604.47104736301</v>
      </c>
      <c r="T1907" s="3"/>
      <c r="U1907" s="91">
        <v>-4.6962062242528202E-4</v>
      </c>
      <c r="V1907" s="92">
        <v>1.12581254788893</v>
      </c>
      <c r="W1907" s="91">
        <v>1.1279838567134E-2</v>
      </c>
      <c r="X1907" s="92">
        <v>1.13649347258615</v>
      </c>
      <c r="Y1907" s="91">
        <v>2.4237548375822399E-2</v>
      </c>
      <c r="Z1907" s="92">
        <v>20.5739107464324</v>
      </c>
      <c r="AA1907" s="91">
        <v>0.166907179414993</v>
      </c>
      <c r="AB1907" s="92">
        <v>37.588746302295498</v>
      </c>
      <c r="AC1907" s="91">
        <v>0.23090777630015499</v>
      </c>
      <c r="AD1907" s="92">
        <v>48.438973582407897</v>
      </c>
      <c r="AE1907" s="91">
        <v>0.214428423836653</v>
      </c>
      <c r="AF1907" s="93">
        <v>42.282252078352002</v>
      </c>
      <c r="AG1907" s="91">
        <v>-3.5161934691131998E-2</v>
      </c>
      <c r="AH1907" s="92">
        <v>-4.4224234212379097</v>
      </c>
      <c r="AI1907" s="91">
        <v>6.3769910037081004E-2</v>
      </c>
      <c r="AJ1907" s="92">
        <v>20.860366683627898</v>
      </c>
      <c r="AK1907" s="91">
        <v>0.238821642231487</v>
      </c>
      <c r="AL1907" s="91">
        <v>5.4062953677202999E-2</v>
      </c>
      <c r="AM1907" s="92">
        <v>27.851712459611001</v>
      </c>
      <c r="AN1907" s="3"/>
      <c r="AO1907" s="94">
        <v>3.6556978096996297E-2</v>
      </c>
      <c r="AP1907" s="94">
        <v>-2.3708267339316101E-2</v>
      </c>
      <c r="AQ1907" s="94">
        <v>0.14075838113058101</v>
      </c>
      <c r="AR1907" s="94">
        <v>-0.100971928765794</v>
      </c>
      <c r="AS1907" s="95">
        <v>8</v>
      </c>
      <c r="AT1907" s="95">
        <v>4</v>
      </c>
      <c r="AU1907" s="95">
        <v>7</v>
      </c>
      <c r="AV1907" s="96">
        <v>5</v>
      </c>
      <c r="AW1907" s="3"/>
      <c r="AX1907" s="97">
        <v>0.13610486157733201</v>
      </c>
      <c r="AY1907" s="98">
        <v>1.08549802538801</v>
      </c>
      <c r="AZ1907" s="98">
        <v>1.08845503176963</v>
      </c>
      <c r="BA1907" s="98">
        <v>1.7063360809952399</v>
      </c>
      <c r="BB1907" s="89">
        <v>1.40859044965146E-2</v>
      </c>
      <c r="BC1907" s="99">
        <v>-11.512247819264299</v>
      </c>
      <c r="BD1907" s="86">
        <v>43910</v>
      </c>
      <c r="BE1907" s="86">
        <v>43990</v>
      </c>
      <c r="BF1907" s="95"/>
      <c r="BG1907" s="86"/>
      <c r="BH1907" s="3"/>
    </row>
    <row r="1908" spans="1:60" x14ac:dyDescent="0.25">
      <c r="A1908" s="3"/>
      <c r="B1908" s="81" t="s">
        <v>2669</v>
      </c>
      <c r="C1908" s="81" t="s">
        <v>6899</v>
      </c>
      <c r="D1908" s="81" t="s">
        <v>972</v>
      </c>
      <c r="E1908" s="82" t="s">
        <v>1179</v>
      </c>
      <c r="F1908" s="82" t="s">
        <v>1117</v>
      </c>
      <c r="G1908" s="83" t="s">
        <v>1125</v>
      </c>
      <c r="H1908" s="84" t="s">
        <v>1145</v>
      </c>
      <c r="I1908" s="85" t="s">
        <v>3651</v>
      </c>
      <c r="J1908" s="85" t="s">
        <v>6900</v>
      </c>
      <c r="K1908" s="3"/>
      <c r="L1908" s="86">
        <v>44029</v>
      </c>
      <c r="M1908" s="87">
        <v>787.5</v>
      </c>
      <c r="N1908" s="88">
        <v>787.5</v>
      </c>
      <c r="O1908" s="88">
        <v>867.83000000007496</v>
      </c>
      <c r="P1908" s="89">
        <f t="shared" si="29"/>
        <v>0.9074357881151055</v>
      </c>
      <c r="Q1908" s="86">
        <v>43910</v>
      </c>
      <c r="R1908" s="90">
        <v>0</v>
      </c>
      <c r="S1908" s="90">
        <v>0</v>
      </c>
      <c r="T1908" s="3"/>
      <c r="U1908" s="91">
        <v>-4.6962062242528202E-4</v>
      </c>
      <c r="V1908" s="92">
        <v>1.12581254788893</v>
      </c>
      <c r="W1908" s="91">
        <v>1.07816711588384E-2</v>
      </c>
      <c r="X1908" s="92">
        <v>1.0866767317566</v>
      </c>
      <c r="Y1908" s="91">
        <v>1.82838522796374E-2</v>
      </c>
      <c r="Z1908" s="92">
        <v>19.978541136806601</v>
      </c>
      <c r="AA1908" s="91">
        <v>0.15897450991906201</v>
      </c>
      <c r="AB1908" s="92">
        <v>36.795479352702401</v>
      </c>
      <c r="AC1908" s="91">
        <v>0.21417228141042899</v>
      </c>
      <c r="AD1908" s="92">
        <v>46.765424093464397</v>
      </c>
      <c r="AE1908" s="91">
        <v>-0.99880351879401097</v>
      </c>
      <c r="AF1908" s="93">
        <v>-79.0409421847435</v>
      </c>
      <c r="AG1908" s="91">
        <v>-3.5352050565961697E-2</v>
      </c>
      <c r="AH1908" s="92">
        <v>-4.4414350087245102</v>
      </c>
      <c r="AI1908" s="91">
        <v>5.7586419918152401E-2</v>
      </c>
      <c r="AJ1908" s="92">
        <v>20.242017671727801</v>
      </c>
      <c r="AK1908" s="91">
        <v>0.68568187169497796</v>
      </c>
      <c r="AL1908" s="91">
        <v>5.6382906690487303E-2</v>
      </c>
      <c r="AM1908" s="92">
        <v>85.710077011492103</v>
      </c>
      <c r="AN1908" s="3"/>
      <c r="AO1908" s="94">
        <v>3.6556978096996297E-2</v>
      </c>
      <c r="AP1908" s="94">
        <v>-2.37082673384066E-2</v>
      </c>
      <c r="AQ1908" s="94">
        <v>0.140306192692224</v>
      </c>
      <c r="AR1908" s="94">
        <v>-0.10097192876492</v>
      </c>
      <c r="AS1908" s="95">
        <v>8</v>
      </c>
      <c r="AT1908" s="95">
        <v>4</v>
      </c>
      <c r="AU1908" s="95">
        <v>7</v>
      </c>
      <c r="AV1908" s="96">
        <v>5</v>
      </c>
      <c r="AW1908" s="3"/>
      <c r="AX1908" s="97">
        <v>0.13609782192565001</v>
      </c>
      <c r="AY1908" s="98">
        <v>1.0293086800720599</v>
      </c>
      <c r="AZ1908" s="98">
        <v>1.06292620597742</v>
      </c>
      <c r="BA1908" s="98">
        <v>1.61314323225815</v>
      </c>
      <c r="BB1908" s="89">
        <v>1.40845535845983E-2</v>
      </c>
      <c r="BC1908" s="99">
        <v>-11.8525517670932</v>
      </c>
      <c r="BD1908" s="86">
        <v>43910</v>
      </c>
      <c r="BE1908" s="86">
        <v>43990</v>
      </c>
      <c r="BF1908" s="95"/>
      <c r="BG1908" s="86"/>
      <c r="BH1908" s="3"/>
    </row>
    <row r="1909" spans="1:60" x14ac:dyDescent="0.25">
      <c r="A1909" s="3"/>
      <c r="B1909" s="81" t="s">
        <v>2670</v>
      </c>
      <c r="C1909" s="81" t="s">
        <v>6901</v>
      </c>
      <c r="D1909" s="81" t="s">
        <v>973</v>
      </c>
      <c r="E1909" s="82" t="s">
        <v>1161</v>
      </c>
      <c r="F1909" s="82" t="s">
        <v>1107</v>
      </c>
      <c r="G1909" s="83" t="s">
        <v>1121</v>
      </c>
      <c r="H1909" s="84" t="s">
        <v>1138</v>
      </c>
      <c r="I1909" s="85" t="s">
        <v>3480</v>
      </c>
      <c r="J1909" s="85" t="s">
        <v>6902</v>
      </c>
      <c r="K1909" s="3"/>
      <c r="L1909" s="86">
        <v>44029</v>
      </c>
      <c r="M1909" s="87">
        <v>972.644399999641</v>
      </c>
      <c r="N1909" s="88">
        <v>972.644399999641</v>
      </c>
      <c r="O1909" s="88">
        <v>1106.2894999999601</v>
      </c>
      <c r="P1909" s="89">
        <f t="shared" si="29"/>
        <v>0.87919518353891646</v>
      </c>
      <c r="Q1909" s="86">
        <v>43748</v>
      </c>
      <c r="R1909" s="90">
        <v>7416059.9139999999</v>
      </c>
      <c r="S1909" s="90">
        <v>25886388.773187499</v>
      </c>
      <c r="T1909" s="3"/>
      <c r="U1909" s="91">
        <v>-3.6706596565636599E-3</v>
      </c>
      <c r="V1909" s="92">
        <v>0.80570864447508905</v>
      </c>
      <c r="W1909" s="91">
        <v>3.9432338635379E-3</v>
      </c>
      <c r="X1909" s="92">
        <v>0.402833002226544</v>
      </c>
      <c r="Y1909" s="91">
        <v>-9.2165962706494603E-2</v>
      </c>
      <c r="Z1909" s="92">
        <v>8.9335596381861304</v>
      </c>
      <c r="AA1909" s="91">
        <v>-0.10148007910000199</v>
      </c>
      <c r="AB1909" s="92">
        <v>10.750020450796001</v>
      </c>
      <c r="AC1909" s="91">
        <v>-5.4051404504207298E-2</v>
      </c>
      <c r="AD1909" s="92">
        <v>19.943055501964398</v>
      </c>
      <c r="AE1909" s="91"/>
      <c r="AF1909" s="93"/>
      <c r="AG1909" s="91">
        <v>-1.0692193968679899E-2</v>
      </c>
      <c r="AH1909" s="92">
        <v>-1.9754493489927001</v>
      </c>
      <c r="AI1909" s="91">
        <v>-8.72482692429912E-2</v>
      </c>
      <c r="AJ1909" s="92">
        <v>5.7585487556061699</v>
      </c>
      <c r="AK1909" s="91">
        <v>-2.7355600000191799E-2</v>
      </c>
      <c r="AL1909" s="91">
        <v>-1.0487090934475401E-2</v>
      </c>
      <c r="AM1909" s="92">
        <v>26.1627342737338</v>
      </c>
      <c r="AN1909" s="3"/>
      <c r="AO1909" s="94">
        <v>1.44015961959667E-2</v>
      </c>
      <c r="AP1909" s="94">
        <v>-2.4580798755778201E-2</v>
      </c>
      <c r="AQ1909" s="94">
        <v>5.0683823743384003E-2</v>
      </c>
      <c r="AR1909" s="94">
        <v>-9.5808375213964597E-2</v>
      </c>
      <c r="AS1909" s="95">
        <v>6</v>
      </c>
      <c r="AT1909" s="95">
        <v>6</v>
      </c>
      <c r="AU1909" s="95">
        <v>7</v>
      </c>
      <c r="AV1909" s="96">
        <v>5</v>
      </c>
      <c r="AW1909" s="3"/>
      <c r="AX1909" s="97">
        <v>6.3783025261363993E-2</v>
      </c>
      <c r="AY1909" s="98">
        <v>-1.9091230284393499</v>
      </c>
      <c r="AZ1909" s="98">
        <v>0.20286963869625699</v>
      </c>
      <c r="BA1909" s="98">
        <v>-2.3084889937345001</v>
      </c>
      <c r="BB1909" s="89">
        <v>6.5628476552046797E-3</v>
      </c>
      <c r="BC1909" s="99">
        <v>-14.555981955898501</v>
      </c>
      <c r="BD1909" s="86">
        <v>43748</v>
      </c>
      <c r="BE1909" s="86">
        <v>43921</v>
      </c>
      <c r="BF1909" s="95"/>
      <c r="BG1909" s="86"/>
      <c r="BH1909" s="3"/>
    </row>
    <row r="1910" spans="1:60" x14ac:dyDescent="0.25">
      <c r="A1910" s="3"/>
      <c r="B1910" s="81" t="s">
        <v>2671</v>
      </c>
      <c r="C1910" s="81" t="s">
        <v>6903</v>
      </c>
      <c r="D1910" s="81" t="s">
        <v>973</v>
      </c>
      <c r="E1910" s="82" t="s">
        <v>1204</v>
      </c>
      <c r="F1910" s="82" t="s">
        <v>1107</v>
      </c>
      <c r="G1910" s="83" t="s">
        <v>1121</v>
      </c>
      <c r="H1910" s="84" t="s">
        <v>1138</v>
      </c>
      <c r="I1910" s="85" t="s">
        <v>3480</v>
      </c>
      <c r="J1910" s="85" t="s">
        <v>6904</v>
      </c>
      <c r="K1910" s="3"/>
      <c r="L1910" s="86">
        <v>44029</v>
      </c>
      <c r="M1910" s="87">
        <v>986.39730000030204</v>
      </c>
      <c r="N1910" s="88">
        <v>986.39730000030204</v>
      </c>
      <c r="O1910" s="88">
        <v>1115.2937000002701</v>
      </c>
      <c r="P1910" s="89">
        <f t="shared" si="29"/>
        <v>0.88442829005495427</v>
      </c>
      <c r="Q1910" s="86">
        <v>43748</v>
      </c>
      <c r="R1910" s="90">
        <v>181370.69500000001</v>
      </c>
      <c r="S1910" s="90">
        <v>911033.17294628895</v>
      </c>
      <c r="T1910" s="3"/>
      <c r="U1910" s="91">
        <v>-3.64955762051977E-3</v>
      </c>
      <c r="V1910" s="92">
        <v>0.80781884807947801</v>
      </c>
      <c r="W1910" s="91">
        <v>4.5789739342580998E-3</v>
      </c>
      <c r="X1910" s="92">
        <v>0.46640700929856399</v>
      </c>
      <c r="Y1910" s="91">
        <v>-8.8672568136680605E-2</v>
      </c>
      <c r="Z1910" s="92">
        <v>9.2828990951675205</v>
      </c>
      <c r="AA1910" s="91">
        <v>-9.4504802285955494E-2</v>
      </c>
      <c r="AB1910" s="92">
        <v>11.4475481322006</v>
      </c>
      <c r="AC1910" s="91">
        <v>-3.9316732608312997E-2</v>
      </c>
      <c r="AD1910" s="92">
        <v>21.416522691550199</v>
      </c>
      <c r="AE1910" s="91"/>
      <c r="AF1910" s="93"/>
      <c r="AG1910" s="91">
        <v>-1.0337208654164E-2</v>
      </c>
      <c r="AH1910" s="92">
        <v>-1.9399508175411</v>
      </c>
      <c r="AI1910" s="91">
        <v>-8.3407199603243498E-2</v>
      </c>
      <c r="AJ1910" s="92">
        <v>6.1426557195809401</v>
      </c>
      <c r="AK1910" s="91">
        <v>-1.5932774376779001E-2</v>
      </c>
      <c r="AL1910" s="91">
        <v>-6.3937175191313101E-3</v>
      </c>
      <c r="AM1910" s="92">
        <v>27.445898899983099</v>
      </c>
      <c r="AN1910" s="3"/>
      <c r="AO1910" s="94">
        <v>1.44229613742937E-2</v>
      </c>
      <c r="AP1910" s="94">
        <v>-2.45602217482883E-2</v>
      </c>
      <c r="AQ1910" s="94">
        <v>5.1349188492167699E-2</v>
      </c>
      <c r="AR1910" s="94">
        <v>-9.5216643808234996E-2</v>
      </c>
      <c r="AS1910" s="95">
        <v>6</v>
      </c>
      <c r="AT1910" s="95">
        <v>6</v>
      </c>
      <c r="AU1910" s="95">
        <v>7</v>
      </c>
      <c r="AV1910" s="96">
        <v>5</v>
      </c>
      <c r="AW1910" s="3"/>
      <c r="AX1910" s="97">
        <v>6.3776888158245101E-2</v>
      </c>
      <c r="AY1910" s="98">
        <v>-1.8088575560886999</v>
      </c>
      <c r="AZ1910" s="98">
        <v>0.225978388762542</v>
      </c>
      <c r="BA1910" s="98">
        <v>-2.19456288323636</v>
      </c>
      <c r="BB1910" s="89">
        <v>6.5623751147541E-3</v>
      </c>
      <c r="BC1910" s="99">
        <v>-14.2430733716756</v>
      </c>
      <c r="BD1910" s="86">
        <v>43748</v>
      </c>
      <c r="BE1910" s="86">
        <v>43921</v>
      </c>
      <c r="BF1910" s="95"/>
      <c r="BG1910" s="86"/>
      <c r="BH1910" s="3"/>
    </row>
    <row r="1911" spans="1:60" x14ac:dyDescent="0.25">
      <c r="A1911" s="3"/>
      <c r="B1911" s="81" t="s">
        <v>2672</v>
      </c>
      <c r="C1911" s="81" t="s">
        <v>6905</v>
      </c>
      <c r="D1911" s="81" t="s">
        <v>973</v>
      </c>
      <c r="E1911" s="82" t="s">
        <v>1205</v>
      </c>
      <c r="F1911" s="82" t="s">
        <v>1107</v>
      </c>
      <c r="G1911" s="83" t="s">
        <v>1121</v>
      </c>
      <c r="H1911" s="84" t="s">
        <v>1138</v>
      </c>
      <c r="I1911" s="85" t="s">
        <v>3480</v>
      </c>
      <c r="J1911" s="85" t="s">
        <v>6906</v>
      </c>
      <c r="K1911" s="3"/>
      <c r="L1911" s="86">
        <v>44029</v>
      </c>
      <c r="M1911" s="87">
        <v>993.40089999977499</v>
      </c>
      <c r="N1911" s="88">
        <v>993.40089999977499</v>
      </c>
      <c r="O1911" s="88">
        <v>1120.63279999979</v>
      </c>
      <c r="P1911" s="89">
        <f t="shared" si="29"/>
        <v>0.88646423699177923</v>
      </c>
      <c r="Q1911" s="86">
        <v>43748</v>
      </c>
      <c r="R1911" s="90">
        <v>31040.598000000002</v>
      </c>
      <c r="S1911" s="90">
        <v>3378545.5041757799</v>
      </c>
      <c r="T1911" s="3"/>
      <c r="U1911" s="91">
        <v>-3.6414095238797E-3</v>
      </c>
      <c r="V1911" s="92">
        <v>0.80863365774348495</v>
      </c>
      <c r="W1911" s="91">
        <v>4.8257689941237896E-3</v>
      </c>
      <c r="X1911" s="92">
        <v>0.49108651528513297</v>
      </c>
      <c r="Y1911" s="91">
        <v>-8.7316047355707305E-2</v>
      </c>
      <c r="Z1911" s="92">
        <v>9.4185511732648592</v>
      </c>
      <c r="AA1911" s="91">
        <v>-9.1787107922718894E-2</v>
      </c>
      <c r="AB1911" s="92">
        <v>11.7193175685243</v>
      </c>
      <c r="AC1911" s="91">
        <v>-3.3543049956278999E-2</v>
      </c>
      <c r="AD1911" s="92">
        <v>21.9938909567718</v>
      </c>
      <c r="AE1911" s="91"/>
      <c r="AF1911" s="93"/>
      <c r="AG1911" s="91">
        <v>-1.01995979430285E-2</v>
      </c>
      <c r="AH1911" s="92">
        <v>-1.9261897464275499</v>
      </c>
      <c r="AI1911" s="91">
        <v>-8.1915196729823905E-2</v>
      </c>
      <c r="AJ1911" s="92">
        <v>6.2918560069228997</v>
      </c>
      <c r="AK1911" s="91">
        <v>-8.9457183285048796E-3</v>
      </c>
      <c r="AL1911" s="91">
        <v>-3.58226060689049E-3</v>
      </c>
      <c r="AM1911" s="92">
        <v>28.1446045048069</v>
      </c>
      <c r="AN1911" s="3"/>
      <c r="AO1911" s="94">
        <v>1.44313102664455E-2</v>
      </c>
      <c r="AP1911" s="94">
        <v>-2.4552219118049799E-2</v>
      </c>
      <c r="AQ1911" s="94">
        <v>5.1607485886051997E-2</v>
      </c>
      <c r="AR1911" s="94">
        <v>-9.4988771780626896E-2</v>
      </c>
      <c r="AS1911" s="95">
        <v>6</v>
      </c>
      <c r="AT1911" s="95">
        <v>6</v>
      </c>
      <c r="AU1911" s="95">
        <v>7</v>
      </c>
      <c r="AV1911" s="96">
        <v>5</v>
      </c>
      <c r="AW1911" s="3"/>
      <c r="AX1911" s="97">
        <v>6.37752893673314E-2</v>
      </c>
      <c r="AY1911" s="98">
        <v>-1.76977090562832</v>
      </c>
      <c r="AZ1911" s="98">
        <v>0.234979944502129</v>
      </c>
      <c r="BA1911" s="98">
        <v>-2.1499152231626799</v>
      </c>
      <c r="BB1911" s="89">
        <v>6.5622720847477497E-3</v>
      </c>
      <c r="BC1911" s="99">
        <v>-14.1215838051576</v>
      </c>
      <c r="BD1911" s="86">
        <v>43748</v>
      </c>
      <c r="BE1911" s="86">
        <v>43921</v>
      </c>
      <c r="BF1911" s="95"/>
      <c r="BG1911" s="86"/>
      <c r="BH1911" s="3"/>
    </row>
    <row r="1912" spans="1:60" x14ac:dyDescent="0.25">
      <c r="A1912" s="3"/>
      <c r="B1912" s="81" t="s">
        <v>2673</v>
      </c>
      <c r="C1912" s="81" t="s">
        <v>6907</v>
      </c>
      <c r="D1912" s="81" t="s">
        <v>973</v>
      </c>
      <c r="E1912" s="82" t="s">
        <v>1162</v>
      </c>
      <c r="F1912" s="82" t="s">
        <v>1107</v>
      </c>
      <c r="G1912" s="83" t="s">
        <v>1121</v>
      </c>
      <c r="H1912" s="84" t="s">
        <v>1138</v>
      </c>
      <c r="I1912" s="85" t="s">
        <v>3480</v>
      </c>
      <c r="J1912" s="85" t="s">
        <v>6908</v>
      </c>
      <c r="K1912" s="3"/>
      <c r="L1912" s="86">
        <v>44029</v>
      </c>
      <c r="M1912" s="87">
        <v>981.33839999977499</v>
      </c>
      <c r="N1912" s="88">
        <v>981.33839999977499</v>
      </c>
      <c r="O1912" s="88">
        <v>1113.9757000003001</v>
      </c>
      <c r="P1912" s="89">
        <f t="shared" si="29"/>
        <v>0.88093339917514413</v>
      </c>
      <c r="Q1912" s="86">
        <v>43748</v>
      </c>
      <c r="R1912" s="90">
        <v>9544128.3939999994</v>
      </c>
      <c r="S1912" s="90">
        <v>26762072.038593799</v>
      </c>
      <c r="T1912" s="3"/>
      <c r="U1912" s="91">
        <v>-3.6636492786783501E-3</v>
      </c>
      <c r="V1912" s="92">
        <v>0.80640968226361998</v>
      </c>
      <c r="W1912" s="91">
        <v>4.1548054905433699E-3</v>
      </c>
      <c r="X1912" s="92">
        <v>0.42399016492709102</v>
      </c>
      <c r="Y1912" s="91">
        <v>-9.1004716809111402E-2</v>
      </c>
      <c r="Z1912" s="92">
        <v>9.0496842279244394</v>
      </c>
      <c r="AA1912" s="91">
        <v>-9.9164494682627294E-2</v>
      </c>
      <c r="AB1912" s="92">
        <v>10.981578892533401</v>
      </c>
      <c r="AC1912" s="91">
        <v>-4.9172697315953001E-2</v>
      </c>
      <c r="AD1912" s="92">
        <v>20.430926220811699</v>
      </c>
      <c r="AE1912" s="91"/>
      <c r="AF1912" s="93"/>
      <c r="AG1912" s="91">
        <v>-1.0574032139629701E-2</v>
      </c>
      <c r="AH1912" s="92">
        <v>-1.96363316608767</v>
      </c>
      <c r="AI1912" s="91">
        <v>-8.5971652911248406E-2</v>
      </c>
      <c r="AJ1912" s="92">
        <v>5.8862103887804604</v>
      </c>
      <c r="AK1912" s="91">
        <v>-1.8661600000086799E-2</v>
      </c>
      <c r="AL1912" s="91">
        <v>-7.1994641857600098E-3</v>
      </c>
      <c r="AM1912" s="92">
        <v>27.773255255859102</v>
      </c>
      <c r="AN1912" s="3"/>
      <c r="AO1912" s="94">
        <v>1.44087762546405E-2</v>
      </c>
      <c r="AP1912" s="94">
        <v>-2.4574001353357699E-2</v>
      </c>
      <c r="AQ1912" s="94">
        <v>5.0905140829854603E-2</v>
      </c>
      <c r="AR1912" s="94">
        <v>-9.5611393852741505E-2</v>
      </c>
      <c r="AS1912" s="95">
        <v>6</v>
      </c>
      <c r="AT1912" s="95">
        <v>6</v>
      </c>
      <c r="AU1912" s="95">
        <v>7</v>
      </c>
      <c r="AV1912" s="96">
        <v>5</v>
      </c>
      <c r="AW1912" s="3"/>
      <c r="AX1912" s="97">
        <v>6.3780878845500405E-2</v>
      </c>
      <c r="AY1912" s="98">
        <v>-1.8758382753585501</v>
      </c>
      <c r="AZ1912" s="98">
        <v>0.210542223857829</v>
      </c>
      <c r="BA1912" s="98">
        <v>-2.2707648436844501</v>
      </c>
      <c r="BB1912" s="89">
        <v>6.5626795099888099E-3</v>
      </c>
      <c r="BC1912" s="99">
        <v>-14.451966950495301</v>
      </c>
      <c r="BD1912" s="86">
        <v>43748</v>
      </c>
      <c r="BE1912" s="86">
        <v>43921</v>
      </c>
      <c r="BF1912" s="95"/>
      <c r="BG1912" s="86"/>
      <c r="BH1912" s="3"/>
    </row>
    <row r="1913" spans="1:60" x14ac:dyDescent="0.25">
      <c r="A1913" s="3"/>
      <c r="B1913" s="81" t="s">
        <v>2674</v>
      </c>
      <c r="C1913" s="81" t="s">
        <v>6909</v>
      </c>
      <c r="D1913" s="81" t="s">
        <v>973</v>
      </c>
      <c r="E1913" s="82" t="s">
        <v>1186</v>
      </c>
      <c r="F1913" s="82" t="s">
        <v>1107</v>
      </c>
      <c r="G1913" s="83" t="s">
        <v>1121</v>
      </c>
      <c r="H1913" s="84" t="s">
        <v>1138</v>
      </c>
      <c r="I1913" s="85" t="s">
        <v>3480</v>
      </c>
      <c r="J1913" s="85" t="s">
        <v>6910</v>
      </c>
      <c r="K1913" s="3"/>
      <c r="L1913" s="86">
        <v>44029</v>
      </c>
      <c r="M1913" s="87">
        <v>987.62569999974198</v>
      </c>
      <c r="N1913" s="88">
        <v>987.62569999974198</v>
      </c>
      <c r="O1913" s="88">
        <v>1117.7599999997799</v>
      </c>
      <c r="P1913" s="89">
        <f t="shared" si="29"/>
        <v>0.88357581233890681</v>
      </c>
      <c r="Q1913" s="86">
        <v>43748</v>
      </c>
      <c r="R1913" s="90">
        <v>17383729.026000001</v>
      </c>
      <c r="S1913" s="90">
        <v>29622340.640687499</v>
      </c>
      <c r="T1913" s="3"/>
      <c r="U1913" s="91">
        <v>-3.6529755916490099E-3</v>
      </c>
      <c r="V1913" s="92">
        <v>0.80747705096655398</v>
      </c>
      <c r="W1913" s="91">
        <v>4.47578123021231E-3</v>
      </c>
      <c r="X1913" s="92">
        <v>0.45608773889398402</v>
      </c>
      <c r="Y1913" s="91">
        <v>-8.9241077958868098E-2</v>
      </c>
      <c r="Z1913" s="92">
        <v>9.2260481129487708</v>
      </c>
      <c r="AA1913" s="91">
        <v>-9.5641896696179202E-2</v>
      </c>
      <c r="AB1913" s="92">
        <v>11.333838691178199</v>
      </c>
      <c r="AC1913" s="91">
        <v>-4.1726597624801798E-2</v>
      </c>
      <c r="AD1913" s="92">
        <v>21.175536189926799</v>
      </c>
      <c r="AE1913" s="91"/>
      <c r="AF1913" s="93"/>
      <c r="AG1913" s="91">
        <v>-1.03948918631431E-2</v>
      </c>
      <c r="AH1913" s="92">
        <v>-1.94571913843902</v>
      </c>
      <c r="AI1913" s="91">
        <v>-8.4032456089480595E-2</v>
      </c>
      <c r="AJ1913" s="92">
        <v>6.0801300709572397</v>
      </c>
      <c r="AK1913" s="91">
        <v>-1.23743000003742E-2</v>
      </c>
      <c r="AL1913" s="91">
        <v>-4.7429254109374597E-3</v>
      </c>
      <c r="AM1913" s="92">
        <v>28.616195008624299</v>
      </c>
      <c r="AN1913" s="3"/>
      <c r="AO1913" s="94">
        <v>1.4419622870264E-2</v>
      </c>
      <c r="AP1913" s="94">
        <v>-2.4563532260799499E-2</v>
      </c>
      <c r="AQ1913" s="94">
        <v>5.1240966216937502E-2</v>
      </c>
      <c r="AR1913" s="94">
        <v>-9.5312789801100695E-2</v>
      </c>
      <c r="AS1913" s="95">
        <v>6</v>
      </c>
      <c r="AT1913" s="95">
        <v>6</v>
      </c>
      <c r="AU1913" s="95">
        <v>7</v>
      </c>
      <c r="AV1913" s="96">
        <v>5</v>
      </c>
      <c r="AW1913" s="3"/>
      <c r="AX1913" s="97">
        <v>6.37778404165147E-2</v>
      </c>
      <c r="AY1913" s="98">
        <v>-1.82520340179872</v>
      </c>
      <c r="AZ1913" s="98">
        <v>0.222211891127017</v>
      </c>
      <c r="BA1913" s="98">
        <v>-2.2131949705289999</v>
      </c>
      <c r="BB1913" s="89">
        <v>6.5624472556373801E-3</v>
      </c>
      <c r="BC1913" s="99">
        <v>-14.2939987116988</v>
      </c>
      <c r="BD1913" s="86">
        <v>43748</v>
      </c>
      <c r="BE1913" s="86">
        <v>43921</v>
      </c>
      <c r="BF1913" s="95"/>
      <c r="BG1913" s="86"/>
      <c r="BH1913" s="3"/>
    </row>
    <row r="1914" spans="1:60" x14ac:dyDescent="0.25">
      <c r="A1914" s="3"/>
      <c r="B1914" s="81" t="s">
        <v>2675</v>
      </c>
      <c r="C1914" s="81" t="s">
        <v>6911</v>
      </c>
      <c r="D1914" s="81" t="s">
        <v>973</v>
      </c>
      <c r="E1914" s="82" t="s">
        <v>1163</v>
      </c>
      <c r="F1914" s="82" t="s">
        <v>1107</v>
      </c>
      <c r="G1914" s="83" t="s">
        <v>1121</v>
      </c>
      <c r="H1914" s="84" t="s">
        <v>1138</v>
      </c>
      <c r="I1914" s="85" t="s">
        <v>3480</v>
      </c>
      <c r="J1914" s="85" t="s">
        <v>6912</v>
      </c>
      <c r="K1914" s="3"/>
      <c r="L1914" s="86">
        <v>44029</v>
      </c>
      <c r="M1914" s="87">
        <v>1000.35199999996</v>
      </c>
      <c r="N1914" s="88">
        <v>1000.35199999996</v>
      </c>
      <c r="O1914" s="88">
        <v>1128.3851999994399</v>
      </c>
      <c r="P1914" s="89">
        <f t="shared" si="29"/>
        <v>0.88653413745630172</v>
      </c>
      <c r="Q1914" s="86">
        <v>43748</v>
      </c>
      <c r="R1914" s="90">
        <v>21015691.688000001</v>
      </c>
      <c r="S1914" s="90">
        <v>58023223.354999997</v>
      </c>
      <c r="T1914" s="3"/>
      <c r="U1914" s="91">
        <v>-3.64110753343994E-3</v>
      </c>
      <c r="V1914" s="92">
        <v>0.808663856787462</v>
      </c>
      <c r="W1914" s="91">
        <v>4.8339614022552303E-3</v>
      </c>
      <c r="X1914" s="92">
        <v>0.49190575609827603</v>
      </c>
      <c r="Y1914" s="91">
        <v>-8.7268823817867103E-2</v>
      </c>
      <c r="Z1914" s="92">
        <v>9.4232735270488792</v>
      </c>
      <c r="AA1914" s="91">
        <v>-9.16943337587873E-2</v>
      </c>
      <c r="AB1914" s="92">
        <v>11.7285949849174</v>
      </c>
      <c r="AC1914" s="91">
        <v>-3.3347721720019798E-2</v>
      </c>
      <c r="AD1914" s="92">
        <v>22.013423780386798</v>
      </c>
      <c r="AE1914" s="91"/>
      <c r="AF1914" s="93"/>
      <c r="AG1914" s="91">
        <v>-1.01948685778552E-2</v>
      </c>
      <c r="AH1914" s="92">
        <v>-1.92571680991023</v>
      </c>
      <c r="AI1914" s="91">
        <v>-8.1863455054262901E-2</v>
      </c>
      <c r="AJ1914" s="92">
        <v>6.2970301744789996</v>
      </c>
      <c r="AK1914" s="91">
        <v>3.51999999111285E-4</v>
      </c>
      <c r="AL1914" s="91">
        <v>1.34793874167372E-4</v>
      </c>
      <c r="AM1914" s="92">
        <v>30.0653150689031</v>
      </c>
      <c r="AN1914" s="3"/>
      <c r="AO1914" s="94">
        <v>1.44315768666274E-2</v>
      </c>
      <c r="AP1914" s="94">
        <v>-2.45520151192977E-2</v>
      </c>
      <c r="AQ1914" s="94">
        <v>5.1615902390039999E-2</v>
      </c>
      <c r="AR1914" s="94">
        <v>-9.4979407726059395E-2</v>
      </c>
      <c r="AS1914" s="95">
        <v>6</v>
      </c>
      <c r="AT1914" s="95">
        <v>6</v>
      </c>
      <c r="AU1914" s="95">
        <v>7</v>
      </c>
      <c r="AV1914" s="96">
        <v>5</v>
      </c>
      <c r="AW1914" s="3"/>
      <c r="AX1914" s="97">
        <v>6.3774846763117204E-2</v>
      </c>
      <c r="AY1914" s="98">
        <v>-1.7684498613416499</v>
      </c>
      <c r="AZ1914" s="98">
        <v>0.235286669402967</v>
      </c>
      <c r="BA1914" s="98">
        <v>-2.1484075980006301</v>
      </c>
      <c r="BB1914" s="89">
        <v>6.56222899354361E-3</v>
      </c>
      <c r="BC1914" s="99">
        <v>-14.117359922762301</v>
      </c>
      <c r="BD1914" s="86">
        <v>43748</v>
      </c>
      <c r="BE1914" s="86">
        <v>43921</v>
      </c>
      <c r="BF1914" s="95"/>
      <c r="BG1914" s="86"/>
      <c r="BH1914" s="3"/>
    </row>
    <row r="1915" spans="1:60" x14ac:dyDescent="0.25">
      <c r="A1915" s="3"/>
      <c r="B1915" s="81" t="s">
        <v>2676</v>
      </c>
      <c r="C1915" s="81" t="s">
        <v>6913</v>
      </c>
      <c r="D1915" s="81" t="s">
        <v>973</v>
      </c>
      <c r="E1915" s="82" t="s">
        <v>1164</v>
      </c>
      <c r="F1915" s="82" t="s">
        <v>1107</v>
      </c>
      <c r="G1915" s="83" t="s">
        <v>1121</v>
      </c>
      <c r="H1915" s="84" t="s">
        <v>1138</v>
      </c>
      <c r="I1915" s="85" t="s">
        <v>3480</v>
      </c>
      <c r="J1915" s="85" t="s">
        <v>6914</v>
      </c>
      <c r="K1915" s="3"/>
      <c r="L1915" s="86">
        <v>44029</v>
      </c>
      <c r="M1915" s="87">
        <v>988.92879999987804</v>
      </c>
      <c r="N1915" s="88">
        <v>988.92879999987804</v>
      </c>
      <c r="O1915" s="88">
        <v>1119.7828999999899</v>
      </c>
      <c r="P1915" s="89">
        <f t="shared" si="29"/>
        <v>0.88314333072945383</v>
      </c>
      <c r="Q1915" s="86">
        <v>43748</v>
      </c>
      <c r="R1915" s="90">
        <v>10244942.323999999</v>
      </c>
      <c r="S1915" s="90">
        <v>40658015.750562496</v>
      </c>
      <c r="T1915" s="3"/>
      <c r="U1915" s="91">
        <v>-3.6547045247061799E-3</v>
      </c>
      <c r="V1915" s="92">
        <v>0.80730415766083796</v>
      </c>
      <c r="W1915" s="91">
        <v>4.4232336877030303E-3</v>
      </c>
      <c r="X1915" s="92">
        <v>0.45083298464305699</v>
      </c>
      <c r="Y1915" s="91">
        <v>-8.9529703170264804E-2</v>
      </c>
      <c r="Z1915" s="92">
        <v>9.1971855918091006</v>
      </c>
      <c r="AA1915" s="91">
        <v>-9.6218696095165798E-2</v>
      </c>
      <c r="AB1915" s="92">
        <v>11.276158751279601</v>
      </c>
      <c r="AC1915" s="91">
        <v>-4.2947647016262601E-2</v>
      </c>
      <c r="AD1915" s="92">
        <v>21.053431250766199</v>
      </c>
      <c r="AE1915" s="91"/>
      <c r="AF1915" s="93"/>
      <c r="AG1915" s="91">
        <v>-1.04242153520318E-2</v>
      </c>
      <c r="AH1915" s="92">
        <v>-1.94865148732788</v>
      </c>
      <c r="AI1915" s="91">
        <v>-8.4349772088899003E-2</v>
      </c>
      <c r="AJ1915" s="92">
        <v>6.04839847101539</v>
      </c>
      <c r="AK1915" s="91">
        <v>-1.10712000005151E-2</v>
      </c>
      <c r="AL1915" s="91">
        <v>-4.2610652708390297E-3</v>
      </c>
      <c r="AM1915" s="92">
        <v>28.532295255805401</v>
      </c>
      <c r="AN1915" s="3"/>
      <c r="AO1915" s="94">
        <v>1.4417851891266801E-2</v>
      </c>
      <c r="AP1915" s="94">
        <v>-2.4565310776779401E-2</v>
      </c>
      <c r="AQ1915" s="94">
        <v>5.11861291233799E-2</v>
      </c>
      <c r="AR1915" s="94">
        <v>-9.5361604812787895E-2</v>
      </c>
      <c r="AS1915" s="95">
        <v>6</v>
      </c>
      <c r="AT1915" s="95">
        <v>6</v>
      </c>
      <c r="AU1915" s="95">
        <v>7</v>
      </c>
      <c r="AV1915" s="96">
        <v>5</v>
      </c>
      <c r="AW1915" s="3"/>
      <c r="AX1915" s="97">
        <v>6.3778296573800602E-2</v>
      </c>
      <c r="AY1915" s="98">
        <v>-1.8334975162942999</v>
      </c>
      <c r="AZ1915" s="98">
        <v>0.220300775107034</v>
      </c>
      <c r="BA1915" s="98">
        <v>-2.2226404494067502</v>
      </c>
      <c r="BB1915" s="89">
        <v>6.5624810636108998E-3</v>
      </c>
      <c r="BC1915" s="99">
        <v>-14.3198382471892</v>
      </c>
      <c r="BD1915" s="86">
        <v>43748</v>
      </c>
      <c r="BE1915" s="86">
        <v>43921</v>
      </c>
      <c r="BF1915" s="95"/>
      <c r="BG1915" s="86"/>
      <c r="BH1915" s="3"/>
    </row>
    <row r="1916" spans="1:60" x14ac:dyDescent="0.25">
      <c r="A1916" s="3"/>
      <c r="B1916" s="81" t="s">
        <v>2677</v>
      </c>
      <c r="C1916" s="81" t="s">
        <v>6915</v>
      </c>
      <c r="D1916" s="81" t="s">
        <v>973</v>
      </c>
      <c r="E1916" s="82" t="s">
        <v>1165</v>
      </c>
      <c r="F1916" s="82" t="s">
        <v>1107</v>
      </c>
      <c r="G1916" s="83" t="s">
        <v>1121</v>
      </c>
      <c r="H1916" s="84" t="s">
        <v>1138</v>
      </c>
      <c r="I1916" s="85" t="s">
        <v>3480</v>
      </c>
      <c r="J1916" s="85" t="s">
        <v>6916</v>
      </c>
      <c r="K1916" s="3"/>
      <c r="L1916" s="86">
        <v>44029</v>
      </c>
      <c r="M1916" s="87">
        <v>992.41229999996699</v>
      </c>
      <c r="N1916" s="88">
        <v>992.41229999996699</v>
      </c>
      <c r="O1916" s="88">
        <v>1122.3410000000099</v>
      </c>
      <c r="P1916" s="89">
        <f t="shared" si="29"/>
        <v>0.88423420333032321</v>
      </c>
      <c r="Q1916" s="86">
        <v>43748</v>
      </c>
      <c r="R1916" s="90">
        <v>26797332.138999999</v>
      </c>
      <c r="S1916" s="90">
        <v>101294048.052875</v>
      </c>
      <c r="T1916" s="3"/>
      <c r="U1916" s="91">
        <v>-3.6503253559203599E-3</v>
      </c>
      <c r="V1916" s="92">
        <v>0.80774207453941904</v>
      </c>
      <c r="W1916" s="91">
        <v>4.5555686247098501E-3</v>
      </c>
      <c r="X1916" s="92">
        <v>0.46406647834373899</v>
      </c>
      <c r="Y1916" s="91">
        <v>-8.8802044790063497E-2</v>
      </c>
      <c r="Z1916" s="92">
        <v>9.2699514298292307</v>
      </c>
      <c r="AA1916" s="91">
        <v>-9.4763677778246305E-2</v>
      </c>
      <c r="AB1916" s="92">
        <v>11.4216605829715</v>
      </c>
      <c r="AC1916" s="91">
        <v>-3.98656873503569E-2</v>
      </c>
      <c r="AD1916" s="92">
        <v>21.361627217353099</v>
      </c>
      <c r="AE1916" s="91"/>
      <c r="AF1916" s="93"/>
      <c r="AG1916" s="91">
        <v>-1.0350307117732899E-2</v>
      </c>
      <c r="AH1916" s="92">
        <v>-1.9412606638979899</v>
      </c>
      <c r="AI1916" s="91">
        <v>-8.3549614729272401E-2</v>
      </c>
      <c r="AJ1916" s="92">
        <v>6.1284142069780501</v>
      </c>
      <c r="AK1916" s="91">
        <v>-7.58769999993092E-3</v>
      </c>
      <c r="AL1916" s="91">
        <v>-2.92162543973973E-3</v>
      </c>
      <c r="AM1916" s="92">
        <v>29.367449980520199</v>
      </c>
      <c r="AN1916" s="3"/>
      <c r="AO1916" s="94">
        <v>1.44222033577535E-2</v>
      </c>
      <c r="AP1916" s="94">
        <v>-2.4560938203649098E-2</v>
      </c>
      <c r="AQ1916" s="94">
        <v>5.1324615136763903E-2</v>
      </c>
      <c r="AR1916" s="94">
        <v>-9.5238583221507703E-2</v>
      </c>
      <c r="AS1916" s="95">
        <v>6</v>
      </c>
      <c r="AT1916" s="95">
        <v>6</v>
      </c>
      <c r="AU1916" s="95">
        <v>7</v>
      </c>
      <c r="AV1916" s="96">
        <v>5</v>
      </c>
      <c r="AW1916" s="3"/>
      <c r="AX1916" s="97">
        <v>6.3777129961090404E-2</v>
      </c>
      <c r="AY1916" s="98">
        <v>-1.81257880576959</v>
      </c>
      <c r="AZ1916" s="98">
        <v>0.22512042214339101</v>
      </c>
      <c r="BA1916" s="98">
        <v>-2.19880697869303</v>
      </c>
      <c r="BB1916" s="89">
        <v>6.5623941460580702E-3</v>
      </c>
      <c r="BC1916" s="99">
        <v>-14.2546694809862</v>
      </c>
      <c r="BD1916" s="86">
        <v>43748</v>
      </c>
      <c r="BE1916" s="86">
        <v>43921</v>
      </c>
      <c r="BF1916" s="95"/>
      <c r="BG1916" s="86"/>
      <c r="BH1916" s="3"/>
    </row>
    <row r="1917" spans="1:60" x14ac:dyDescent="0.25">
      <c r="A1917" s="3"/>
      <c r="B1917" s="81" t="s">
        <v>2678</v>
      </c>
      <c r="C1917" s="81" t="s">
        <v>6917</v>
      </c>
      <c r="D1917" s="81" t="s">
        <v>973</v>
      </c>
      <c r="E1917" s="82" t="s">
        <v>1206</v>
      </c>
      <c r="F1917" s="82" t="s">
        <v>1107</v>
      </c>
      <c r="G1917" s="83" t="s">
        <v>1121</v>
      </c>
      <c r="H1917" s="84" t="s">
        <v>1138</v>
      </c>
      <c r="I1917" s="85" t="s">
        <v>3480</v>
      </c>
      <c r="J1917" s="85" t="s">
        <v>6918</v>
      </c>
      <c r="K1917" s="3"/>
      <c r="L1917" s="86">
        <v>44029</v>
      </c>
      <c r="M1917" s="87">
        <v>1003.80510000046</v>
      </c>
      <c r="N1917" s="88">
        <v>1003.80510000046</v>
      </c>
      <c r="O1917" s="88">
        <v>1131.0194000005699</v>
      </c>
      <c r="P1917" s="89">
        <f t="shared" si="29"/>
        <v>0.88752244214374587</v>
      </c>
      <c r="Q1917" s="86">
        <v>43748</v>
      </c>
      <c r="R1917" s="90">
        <v>6005084.2039999999</v>
      </c>
      <c r="S1917" s="90">
        <v>20611948.897437502</v>
      </c>
      <c r="T1917" s="3"/>
      <c r="U1917" s="91">
        <v>-3.6372316972119699E-3</v>
      </c>
      <c r="V1917" s="92">
        <v>0.809051440410258</v>
      </c>
      <c r="W1917" s="91">
        <v>4.9533597084518996E-3</v>
      </c>
      <c r="X1917" s="92">
        <v>0.50384558671794399</v>
      </c>
      <c r="Y1917" s="91">
        <v>-8.6610504144191497E-2</v>
      </c>
      <c r="Z1917" s="92">
        <v>9.4891054944164406</v>
      </c>
      <c r="AA1917" s="91">
        <v>-9.0374685251008502E-2</v>
      </c>
      <c r="AB1917" s="92">
        <v>11.8605598356953</v>
      </c>
      <c r="AC1917" s="91">
        <v>-3.0538556370629501E-2</v>
      </c>
      <c r="AD1917" s="92">
        <v>22.294340315333098</v>
      </c>
      <c r="AE1917" s="91"/>
      <c r="AF1917" s="93"/>
      <c r="AG1917" s="91">
        <v>-1.0128235962838499E-2</v>
      </c>
      <c r="AH1917" s="92">
        <v>-1.91905354840856</v>
      </c>
      <c r="AI1917" s="91">
        <v>-8.1139341150410493E-2</v>
      </c>
      <c r="AJ1917" s="92">
        <v>6.3694415648642497</v>
      </c>
      <c r="AK1917" s="91">
        <v>3.8051000010455001E-3</v>
      </c>
      <c r="AL1917" s="91">
        <v>1.4600060658267501E-3</v>
      </c>
      <c r="AM1917" s="92">
        <v>30.506729980610501</v>
      </c>
      <c r="AN1917" s="3"/>
      <c r="AO1917" s="94">
        <v>1.44355883821845E-2</v>
      </c>
      <c r="AP1917" s="94">
        <v>-2.4548116923142502E-2</v>
      </c>
      <c r="AQ1917" s="94">
        <v>5.1740907198109198E-2</v>
      </c>
      <c r="AR1917" s="94">
        <v>-9.4868239874776897E-2</v>
      </c>
      <c r="AS1917" s="95">
        <v>6</v>
      </c>
      <c r="AT1917" s="95">
        <v>6</v>
      </c>
      <c r="AU1917" s="95">
        <v>7</v>
      </c>
      <c r="AV1917" s="96">
        <v>5</v>
      </c>
      <c r="AW1917" s="3"/>
      <c r="AX1917" s="97">
        <v>6.3773873723475802E-2</v>
      </c>
      <c r="AY1917" s="98">
        <v>-1.74947577142302</v>
      </c>
      <c r="AZ1917" s="98">
        <v>0.23965700102644399</v>
      </c>
      <c r="BA1917" s="98">
        <v>-2.1266872188571102</v>
      </c>
      <c r="BB1917" s="89">
        <v>6.5621589745478602E-3</v>
      </c>
      <c r="BC1917" s="99">
        <v>-14.058397229979199</v>
      </c>
      <c r="BD1917" s="86">
        <v>43748</v>
      </c>
      <c r="BE1917" s="86">
        <v>43921</v>
      </c>
      <c r="BF1917" s="95"/>
      <c r="BG1917" s="86"/>
      <c r="BH1917" s="3"/>
    </row>
    <row r="1918" spans="1:60" x14ac:dyDescent="0.25">
      <c r="A1918" s="3"/>
      <c r="B1918" s="81" t="s">
        <v>2679</v>
      </c>
      <c r="C1918" s="81" t="s">
        <v>6919</v>
      </c>
      <c r="D1918" s="81" t="s">
        <v>973</v>
      </c>
      <c r="E1918" s="82" t="s">
        <v>1166</v>
      </c>
      <c r="F1918" s="82" t="s">
        <v>1107</v>
      </c>
      <c r="G1918" s="83" t="s">
        <v>1121</v>
      </c>
      <c r="H1918" s="84" t="s">
        <v>1138</v>
      </c>
      <c r="I1918" s="85" t="s">
        <v>3480</v>
      </c>
      <c r="J1918" s="85" t="s">
        <v>6920</v>
      </c>
      <c r="K1918" s="3"/>
      <c r="L1918" s="86">
        <v>44029</v>
      </c>
      <c r="M1918" s="87">
        <v>1000.3678999999501</v>
      </c>
      <c r="N1918" s="88">
        <v>1000.3678999999501</v>
      </c>
      <c r="O1918" s="88">
        <v>1128.5072000008099</v>
      </c>
      <c r="P1918" s="89">
        <f t="shared" si="29"/>
        <v>0.88645238594776543</v>
      </c>
      <c r="Q1918" s="86">
        <v>43748</v>
      </c>
      <c r="R1918" s="90">
        <v>1682438.105</v>
      </c>
      <c r="S1918" s="90">
        <v>12871177.645140599</v>
      </c>
      <c r="T1918" s="3"/>
      <c r="U1918" s="91">
        <v>-3.64144681861944E-3</v>
      </c>
      <c r="V1918" s="92">
        <v>0.80862992826951097</v>
      </c>
      <c r="W1918" s="91">
        <v>4.8240938922390298E-3</v>
      </c>
      <c r="X1918" s="92">
        <v>0.49091900509665698</v>
      </c>
      <c r="Y1918" s="91">
        <v>-8.7323350254300797E-2</v>
      </c>
      <c r="Z1918" s="92">
        <v>9.4178208834055095</v>
      </c>
      <c r="AA1918" s="91">
        <v>-9.1803508778830298E-2</v>
      </c>
      <c r="AB1918" s="92">
        <v>11.7176774829131</v>
      </c>
      <c r="AC1918" s="91">
        <v>-3.3579831195311299E-2</v>
      </c>
      <c r="AD1918" s="92">
        <v>21.9902128328686</v>
      </c>
      <c r="AE1918" s="91"/>
      <c r="AF1918" s="93"/>
      <c r="AG1918" s="91">
        <v>-1.02003884130681E-2</v>
      </c>
      <c r="AH1918" s="92">
        <v>-1.9262687934315199</v>
      </c>
      <c r="AI1918" s="91">
        <v>-8.1923349704156906E-2</v>
      </c>
      <c r="AJ1918" s="92">
        <v>6.2910407094896099</v>
      </c>
      <c r="AK1918" s="91">
        <v>3.67900000128429E-4</v>
      </c>
      <c r="AL1918" s="91">
        <v>1.4109633048065001E-4</v>
      </c>
      <c r="AM1918" s="92">
        <v>29.676205255877001</v>
      </c>
      <c r="AN1918" s="3"/>
      <c r="AO1918" s="94">
        <v>1.44312757856824E-2</v>
      </c>
      <c r="AP1918" s="94">
        <v>-2.4552255843445898E-2</v>
      </c>
      <c r="AQ1918" s="94">
        <v>5.1605619722977301E-2</v>
      </c>
      <c r="AR1918" s="94">
        <v>-9.4988690822938204E-2</v>
      </c>
      <c r="AS1918" s="95">
        <v>6</v>
      </c>
      <c r="AT1918" s="95">
        <v>6</v>
      </c>
      <c r="AU1918" s="95">
        <v>7</v>
      </c>
      <c r="AV1918" s="96">
        <v>5</v>
      </c>
      <c r="AW1918" s="3"/>
      <c r="AX1918" s="97">
        <v>6.3774857926764503E-2</v>
      </c>
      <c r="AY1918" s="98">
        <v>-1.77002277148313</v>
      </c>
      <c r="AZ1918" s="98">
        <v>0.234924689402078</v>
      </c>
      <c r="BA1918" s="98">
        <v>-2.1502074445525099</v>
      </c>
      <c r="BB1918" s="89">
        <v>6.5622277469447E-3</v>
      </c>
      <c r="BC1918" s="99">
        <v>-14.1222404253203</v>
      </c>
      <c r="BD1918" s="86">
        <v>43748</v>
      </c>
      <c r="BE1918" s="86">
        <v>43921</v>
      </c>
      <c r="BF1918" s="95"/>
      <c r="BG1918" s="86"/>
      <c r="BH1918" s="3"/>
    </row>
    <row r="1919" spans="1:60" x14ac:dyDescent="0.25">
      <c r="A1919" s="3"/>
      <c r="B1919" s="81" t="s">
        <v>489</v>
      </c>
      <c r="C1919" s="81" t="s">
        <v>6921</v>
      </c>
      <c r="D1919" s="81" t="s">
        <v>973</v>
      </c>
      <c r="E1919" s="82" t="s">
        <v>1184</v>
      </c>
      <c r="F1919" s="82" t="s">
        <v>1107</v>
      </c>
      <c r="G1919" s="83" t="s">
        <v>1121</v>
      </c>
      <c r="H1919" s="84" t="s">
        <v>1138</v>
      </c>
      <c r="I1919" s="85" t="s">
        <v>3480</v>
      </c>
      <c r="J1919" s="85" t="s">
        <v>6922</v>
      </c>
      <c r="K1919" s="3"/>
      <c r="L1919" s="86">
        <v>44029</v>
      </c>
      <c r="M1919" s="87">
        <v>962.99820000026398</v>
      </c>
      <c r="N1919" s="88">
        <v>962.99820000026398</v>
      </c>
      <c r="O1919" s="88">
        <v>1084.6658999994399</v>
      </c>
      <c r="P1919" s="89">
        <f t="shared" si="29"/>
        <v>0.88782933067293923</v>
      </c>
      <c r="Q1919" s="86">
        <v>43748</v>
      </c>
      <c r="R1919" s="90">
        <v>315167.31400000001</v>
      </c>
      <c r="S1919" s="90">
        <v>1156450.1515039101</v>
      </c>
      <c r="T1919" s="3"/>
      <c r="U1919" s="91">
        <v>-3.63606264818372E-3</v>
      </c>
      <c r="V1919" s="92">
        <v>0.80916834531308302</v>
      </c>
      <c r="W1919" s="91">
        <v>4.9904181341844404E-3</v>
      </c>
      <c r="X1919" s="92">
        <v>0.50755142929119801</v>
      </c>
      <c r="Y1919" s="91">
        <v>-8.6406124638451695E-2</v>
      </c>
      <c r="Z1919" s="92">
        <v>9.5095434449904097</v>
      </c>
      <c r="AA1919" s="91">
        <v>-8.9964758983987897E-2</v>
      </c>
      <c r="AB1919" s="92">
        <v>11.901552462397399</v>
      </c>
      <c r="AC1919" s="91"/>
      <c r="AD1919" s="92"/>
      <c r="AE1919" s="91"/>
      <c r="AF1919" s="93"/>
      <c r="AG1919" s="91">
        <v>-1.0107611679813999E-2</v>
      </c>
      <c r="AH1919" s="92">
        <v>-1.9169911201061001</v>
      </c>
      <c r="AI1919" s="91">
        <v>-8.0914509904687307E-2</v>
      </c>
      <c r="AJ1919" s="92">
        <v>6.3919246894365598</v>
      </c>
      <c r="AK1919" s="91">
        <v>-3.70017999994161E-2</v>
      </c>
      <c r="AL1919" s="91">
        <v>-2.2005649338098E-2</v>
      </c>
      <c r="AM1919" s="92">
        <v>18.1806371821149</v>
      </c>
      <c r="AN1919" s="3"/>
      <c r="AO1919" s="94">
        <v>1.4436969564485499E-2</v>
      </c>
      <c r="AP1919" s="94">
        <v>-2.4546919991735201E-2</v>
      </c>
      <c r="AQ1919" s="94">
        <v>5.1779654128040399E-2</v>
      </c>
      <c r="AR1919" s="94">
        <v>-9.4833760087640301E-2</v>
      </c>
      <c r="AS1919" s="95">
        <v>6</v>
      </c>
      <c r="AT1919" s="95">
        <v>6</v>
      </c>
      <c r="AU1919" s="95">
        <v>7</v>
      </c>
      <c r="AV1919" s="96">
        <v>5</v>
      </c>
      <c r="AW1919" s="3"/>
      <c r="AX1919" s="97">
        <v>6.3773580532797497E-2</v>
      </c>
      <c r="AY1919" s="98">
        <v>-1.7435866331543399</v>
      </c>
      <c r="AZ1919" s="98">
        <v>0.24101332240343301</v>
      </c>
      <c r="BA1919" s="98">
        <v>-2.1199390540678</v>
      </c>
      <c r="BB1919" s="89">
        <v>6.5621380537686496E-3</v>
      </c>
      <c r="BC1919" s="99">
        <v>-14.040092898620101</v>
      </c>
      <c r="BD1919" s="86">
        <v>43748</v>
      </c>
      <c r="BE1919" s="86">
        <v>43921</v>
      </c>
      <c r="BF1919" s="95"/>
      <c r="BG1919" s="86"/>
      <c r="BH1919" s="3"/>
    </row>
    <row r="1920" spans="1:60" x14ac:dyDescent="0.25">
      <c r="A1920" s="3"/>
      <c r="B1920" s="81" t="s">
        <v>490</v>
      </c>
      <c r="C1920" s="81" t="s">
        <v>6923</v>
      </c>
      <c r="D1920" s="81" t="s">
        <v>973</v>
      </c>
      <c r="E1920" s="82" t="s">
        <v>1207</v>
      </c>
      <c r="F1920" s="82" t="s">
        <v>1107</v>
      </c>
      <c r="G1920" s="83" t="s">
        <v>1121</v>
      </c>
      <c r="H1920" s="84" t="s">
        <v>1138</v>
      </c>
      <c r="I1920" s="85" t="s">
        <v>3480</v>
      </c>
      <c r="J1920" s="85" t="s">
        <v>6924</v>
      </c>
      <c r="K1920" s="3"/>
      <c r="L1920" s="86">
        <v>44029</v>
      </c>
      <c r="M1920" s="87">
        <v>916.51630000025</v>
      </c>
      <c r="N1920" s="88">
        <v>916.51630000025</v>
      </c>
      <c r="O1920" s="88">
        <v>1044.0883000008801</v>
      </c>
      <c r="P1920" s="89">
        <f t="shared" si="29"/>
        <v>0.87781493193581184</v>
      </c>
      <c r="Q1920" s="86">
        <v>43748</v>
      </c>
      <c r="R1920" s="90">
        <v>0</v>
      </c>
      <c r="S1920" s="90">
        <v>2661727.0385390599</v>
      </c>
      <c r="T1920" s="3"/>
      <c r="U1920" s="91">
        <v>0</v>
      </c>
      <c r="V1920" s="92">
        <v>1.17277461013146</v>
      </c>
      <c r="W1920" s="91">
        <v>0</v>
      </c>
      <c r="X1920" s="92">
        <v>8.5096158727537806E-3</v>
      </c>
      <c r="Y1920" s="91">
        <v>-9.8545915998402095E-2</v>
      </c>
      <c r="Z1920" s="92">
        <v>8.2955643089953792</v>
      </c>
      <c r="AA1920" s="91">
        <v>-0.119975668935658</v>
      </c>
      <c r="AB1920" s="92">
        <v>8.9004614672303397</v>
      </c>
      <c r="AC1920" s="91">
        <v>-9.9281403464410695E-2</v>
      </c>
      <c r="AD1920" s="92">
        <v>15.420055605951299</v>
      </c>
      <c r="AE1920" s="91"/>
      <c r="AF1920" s="93"/>
      <c r="AG1920" s="91">
        <v>0</v>
      </c>
      <c r="AH1920" s="92">
        <v>-0.90622995212470403</v>
      </c>
      <c r="AI1920" s="91">
        <v>-9.2811323254864006E-2</v>
      </c>
      <c r="AJ1920" s="92">
        <v>5.2022433544188997</v>
      </c>
      <c r="AK1920" s="91">
        <v>-8.3483699999342201E-2</v>
      </c>
      <c r="AL1920" s="91">
        <v>-3.7042557793029098E-2</v>
      </c>
      <c r="AM1920" s="92">
        <v>21.130549728433799</v>
      </c>
      <c r="AN1920" s="3"/>
      <c r="AO1920" s="94">
        <v>9.82496108190389E-3</v>
      </c>
      <c r="AP1920" s="94">
        <v>-2.4542685882806801E-2</v>
      </c>
      <c r="AQ1920" s="94">
        <v>9.7507710943318705E-3</v>
      </c>
      <c r="AR1920" s="94">
        <v>-7.8267431045824204E-2</v>
      </c>
      <c r="AS1920" s="95">
        <v>2</v>
      </c>
      <c r="AT1920" s="95">
        <v>4</v>
      </c>
      <c r="AU1920" s="95">
        <v>7</v>
      </c>
      <c r="AV1920" s="96">
        <v>5</v>
      </c>
      <c r="AW1920" s="3"/>
      <c r="AX1920" s="97">
        <v>4.7352457991364602E-2</v>
      </c>
      <c r="AY1920" s="98">
        <v>-3.0387220289667298</v>
      </c>
      <c r="AZ1920" s="98">
        <v>0.13832047218784299</v>
      </c>
      <c r="BA1920" s="98">
        <v>-3.2573091106278298</v>
      </c>
      <c r="BB1920" s="89">
        <v>4.8567995544590301E-3</v>
      </c>
      <c r="BC1920" s="99">
        <v>-12.2185068064136</v>
      </c>
      <c r="BD1920" s="86">
        <v>43748</v>
      </c>
      <c r="BE1920" s="86">
        <v>43914</v>
      </c>
      <c r="BF1920" s="95"/>
      <c r="BG1920" s="86"/>
      <c r="BH1920" s="3"/>
    </row>
    <row r="1921" spans="1:60" x14ac:dyDescent="0.25">
      <c r="A1921" s="3"/>
      <c r="B1921" s="81" t="s">
        <v>2680</v>
      </c>
      <c r="C1921" s="81" t="s">
        <v>6925</v>
      </c>
      <c r="D1921" s="81" t="s">
        <v>974</v>
      </c>
      <c r="E1921" s="82" t="s">
        <v>1161</v>
      </c>
      <c r="F1921" s="82" t="s">
        <v>1107</v>
      </c>
      <c r="G1921" s="83" t="s">
        <v>1121</v>
      </c>
      <c r="H1921" s="84" t="s">
        <v>1134</v>
      </c>
      <c r="I1921" s="85" t="s">
        <v>3480</v>
      </c>
      <c r="J1921" s="85" t="s">
        <v>6926</v>
      </c>
      <c r="K1921" s="3"/>
      <c r="L1921" s="86">
        <v>44029</v>
      </c>
      <c r="M1921" s="87">
        <v>1137.26490000077</v>
      </c>
      <c r="N1921" s="88">
        <v>1137.26490000077</v>
      </c>
      <c r="O1921" s="88">
        <v>1234.40069999918</v>
      </c>
      <c r="P1921" s="89">
        <f t="shared" si="29"/>
        <v>0.92130934468971504</v>
      </c>
      <c r="Q1921" s="86">
        <v>43881</v>
      </c>
      <c r="R1921" s="90">
        <v>6141981.1500000004</v>
      </c>
      <c r="S1921" s="90">
        <v>7761837.73327344</v>
      </c>
      <c r="T1921" s="3"/>
      <c r="U1921" s="91">
        <v>-7.8237167708721193E-3</v>
      </c>
      <c r="V1921" s="92">
        <v>0.39040293304424301</v>
      </c>
      <c r="W1921" s="91">
        <v>3.0838550908811199E-2</v>
      </c>
      <c r="X1921" s="92">
        <v>3.09236470675387</v>
      </c>
      <c r="Y1921" s="91">
        <v>-6.5895765270397505E-2</v>
      </c>
      <c r="Z1921" s="92">
        <v>11.560579381795799</v>
      </c>
      <c r="AA1921" s="91">
        <v>4.4296028358076001E-2</v>
      </c>
      <c r="AB1921" s="92">
        <v>25.327631196618299</v>
      </c>
      <c r="AC1921" s="91">
        <v>6.5046842719311798E-2</v>
      </c>
      <c r="AD1921" s="92">
        <v>31.852880224323599</v>
      </c>
      <c r="AE1921" s="91">
        <v>0.137264900000446</v>
      </c>
      <c r="AF1921" s="93">
        <v>34.565899694745902</v>
      </c>
      <c r="AG1921" s="91">
        <v>5.0974054574908197E-3</v>
      </c>
      <c r="AH1921" s="92">
        <v>-0.39648940637562202</v>
      </c>
      <c r="AI1921" s="91">
        <v>-2.9963727217364101E-2</v>
      </c>
      <c r="AJ1921" s="92">
        <v>11.487002958165199</v>
      </c>
      <c r="AK1921" s="91">
        <v>0.137264900000446</v>
      </c>
      <c r="AL1921" s="91">
        <v>4.2210695433823303E-2</v>
      </c>
      <c r="AM1921" s="92">
        <v>34.565899694745902</v>
      </c>
      <c r="AN1921" s="3"/>
      <c r="AO1921" s="94">
        <v>2.7160037045177901E-2</v>
      </c>
      <c r="AP1921" s="94">
        <v>-4.3872648700926199E-2</v>
      </c>
      <c r="AQ1921" s="94">
        <v>6.4681684185416102E-2</v>
      </c>
      <c r="AR1921" s="94">
        <v>-9.0708473045233398E-2</v>
      </c>
      <c r="AS1921" s="95">
        <v>7</v>
      </c>
      <c r="AT1921" s="95">
        <v>5</v>
      </c>
      <c r="AU1921" s="95">
        <v>7</v>
      </c>
      <c r="AV1921" s="96">
        <v>5</v>
      </c>
      <c r="AW1921" s="3"/>
      <c r="AX1921" s="97">
        <v>0.162162042487762</v>
      </c>
      <c r="AY1921" s="98">
        <v>0.24231580616901699</v>
      </c>
      <c r="AZ1921" s="98">
        <v>0.84493157245651695</v>
      </c>
      <c r="BA1921" s="98">
        <v>0.33170372287986499</v>
      </c>
      <c r="BB1921" s="89">
        <v>1.66856739700415E-2</v>
      </c>
      <c r="BC1921" s="99">
        <v>-21.892647986911498</v>
      </c>
      <c r="BD1921" s="86">
        <v>43881</v>
      </c>
      <c r="BE1921" s="86">
        <v>43910</v>
      </c>
      <c r="BF1921" s="95"/>
      <c r="BG1921" s="86"/>
      <c r="BH1921" s="3"/>
    </row>
    <row r="1922" spans="1:60" x14ac:dyDescent="0.25">
      <c r="A1922" s="3"/>
      <c r="B1922" s="81" t="s">
        <v>2681</v>
      </c>
      <c r="C1922" s="81" t="s">
        <v>6927</v>
      </c>
      <c r="D1922" s="81" t="s">
        <v>974</v>
      </c>
      <c r="E1922" s="82" t="s">
        <v>1204</v>
      </c>
      <c r="F1922" s="82" t="s">
        <v>1107</v>
      </c>
      <c r="G1922" s="83" t="s">
        <v>1121</v>
      </c>
      <c r="H1922" s="84" t="s">
        <v>1134</v>
      </c>
      <c r="I1922" s="85" t="s">
        <v>3480</v>
      </c>
      <c r="J1922" s="85" t="s">
        <v>6928</v>
      </c>
      <c r="K1922" s="3"/>
      <c r="L1922" s="86">
        <v>44029</v>
      </c>
      <c r="M1922" s="87">
        <v>1186.00359999947</v>
      </c>
      <c r="N1922" s="88">
        <v>1186.00359999947</v>
      </c>
      <c r="O1922" s="88">
        <v>1278.1379000004399</v>
      </c>
      <c r="P1922" s="89">
        <f t="shared" si="29"/>
        <v>0.92791521165209312</v>
      </c>
      <c r="Q1922" s="86">
        <v>43881</v>
      </c>
      <c r="R1922" s="90">
        <v>115945.137</v>
      </c>
      <c r="S1922" s="90">
        <v>145148.58782812499</v>
      </c>
      <c r="T1922" s="3"/>
      <c r="U1922" s="91">
        <v>-7.77563549581828E-3</v>
      </c>
      <c r="V1922" s="92">
        <v>0.39521106054962701</v>
      </c>
      <c r="W1922" s="91">
        <v>3.2337931052097701E-2</v>
      </c>
      <c r="X1922" s="92">
        <v>3.2423027210825199</v>
      </c>
      <c r="Y1922" s="91">
        <v>-5.7656470265137601E-2</v>
      </c>
      <c r="Z1922" s="92">
        <v>12.384508882329101</v>
      </c>
      <c r="AA1922" s="91">
        <v>6.2907343886763598E-2</v>
      </c>
      <c r="AB1922" s="92">
        <v>27.1887627494871</v>
      </c>
      <c r="AC1922" s="91">
        <v>0.103303808107739</v>
      </c>
      <c r="AD1922" s="92">
        <v>35.678576763195501</v>
      </c>
      <c r="AE1922" s="91"/>
      <c r="AF1922" s="93"/>
      <c r="AG1922" s="91">
        <v>5.9255279793433103E-3</v>
      </c>
      <c r="AH1922" s="92">
        <v>-0.31367715419037301</v>
      </c>
      <c r="AI1922" s="91">
        <v>-2.0605942492693399E-2</v>
      </c>
      <c r="AJ1922" s="92">
        <v>12.422781430636</v>
      </c>
      <c r="AK1922" s="91">
        <v>0.18600359999982199</v>
      </c>
      <c r="AL1922" s="91">
        <v>5.8431394492799903E-2</v>
      </c>
      <c r="AM1922" s="92">
        <v>40.690884829557</v>
      </c>
      <c r="AN1922" s="3"/>
      <c r="AO1922" s="94">
        <v>2.7209903255425199E-2</v>
      </c>
      <c r="AP1922" s="94">
        <v>-4.3734548406064298E-2</v>
      </c>
      <c r="AQ1922" s="94">
        <v>6.6225208391188103E-2</v>
      </c>
      <c r="AR1922" s="94">
        <v>-8.9350042587320794E-2</v>
      </c>
      <c r="AS1922" s="95">
        <v>7</v>
      </c>
      <c r="AT1922" s="95">
        <v>5</v>
      </c>
      <c r="AU1922" s="95">
        <v>7</v>
      </c>
      <c r="AV1922" s="96">
        <v>5</v>
      </c>
      <c r="AW1922" s="3"/>
      <c r="AX1922" s="97">
        <v>0.16214731094951301</v>
      </c>
      <c r="AY1922" s="98">
        <v>0.350138099278411</v>
      </c>
      <c r="AZ1922" s="98">
        <v>0.91450299252755896</v>
      </c>
      <c r="BA1922" s="98">
        <v>0.48132533103216701</v>
      </c>
      <c r="BB1922" s="89">
        <v>1.6685550301972399E-2</v>
      </c>
      <c r="BC1922" s="99">
        <v>-21.783486742729998</v>
      </c>
      <c r="BD1922" s="86">
        <v>43881</v>
      </c>
      <c r="BE1922" s="86">
        <v>43910</v>
      </c>
      <c r="BF1922" s="95"/>
      <c r="BG1922" s="86"/>
      <c r="BH1922" s="3"/>
    </row>
    <row r="1923" spans="1:60" x14ac:dyDescent="0.25">
      <c r="A1923" s="3"/>
      <c r="B1923" s="81" t="s">
        <v>2682</v>
      </c>
      <c r="C1923" s="81" t="s">
        <v>6929</v>
      </c>
      <c r="D1923" s="81" t="s">
        <v>974</v>
      </c>
      <c r="E1923" s="82" t="s">
        <v>1205</v>
      </c>
      <c r="F1923" s="82" t="s">
        <v>1107</v>
      </c>
      <c r="G1923" s="83" t="s">
        <v>1121</v>
      </c>
      <c r="H1923" s="84" t="s">
        <v>1134</v>
      </c>
      <c r="I1923" s="85" t="s">
        <v>3480</v>
      </c>
      <c r="J1923" s="85" t="s">
        <v>6930</v>
      </c>
      <c r="K1923" s="3"/>
      <c r="L1923" s="86">
        <v>44029</v>
      </c>
      <c r="M1923" s="87">
        <v>1238.6536999996799</v>
      </c>
      <c r="N1923" s="88">
        <v>1238.6536999996799</v>
      </c>
      <c r="O1923" s="88">
        <v>1329.24389999919</v>
      </c>
      <c r="P1923" s="89">
        <f t="shared" si="29"/>
        <v>0.93184832369773118</v>
      </c>
      <c r="Q1923" s="86">
        <v>43881</v>
      </c>
      <c r="R1923" s="90">
        <v>202034.43700000001</v>
      </c>
      <c r="S1923" s="90">
        <v>260310.94904589801</v>
      </c>
      <c r="T1923" s="3"/>
      <c r="U1923" s="91">
        <v>-7.74742154499108E-3</v>
      </c>
      <c r="V1923" s="92">
        <v>0.39803245563234702</v>
      </c>
      <c r="W1923" s="91">
        <v>3.32179431461554E-2</v>
      </c>
      <c r="X1923" s="92">
        <v>3.3303039304883</v>
      </c>
      <c r="Y1923" s="91">
        <v>-5.2738446850562497E-2</v>
      </c>
      <c r="Z1923" s="92">
        <v>12.8763112237793</v>
      </c>
      <c r="AA1923" s="91">
        <v>7.4125028420894495E-2</v>
      </c>
      <c r="AB1923" s="92">
        <v>28.310531202878298</v>
      </c>
      <c r="AC1923" s="91">
        <v>0.12671942109416701</v>
      </c>
      <c r="AD1923" s="92">
        <v>38.020138061838203</v>
      </c>
      <c r="AE1923" s="91"/>
      <c r="AF1923" s="93"/>
      <c r="AG1923" s="91">
        <v>6.41138974788191E-3</v>
      </c>
      <c r="AH1923" s="92">
        <v>-0.26509097733651299</v>
      </c>
      <c r="AI1923" s="91">
        <v>-1.5014219092336099E-2</v>
      </c>
      <c r="AJ1923" s="92">
        <v>12.981953770679</v>
      </c>
      <c r="AK1923" s="91">
        <v>0.23189086552709301</v>
      </c>
      <c r="AL1923" s="91">
        <v>7.1891588519065394E-2</v>
      </c>
      <c r="AM1923" s="92">
        <v>45.279611382284202</v>
      </c>
      <c r="AN1923" s="3"/>
      <c r="AO1923" s="94">
        <v>2.7239039147389101E-2</v>
      </c>
      <c r="AP1923" s="94">
        <v>-4.3652164853483597E-2</v>
      </c>
      <c r="AQ1923" s="94">
        <v>6.7145919947506599E-2</v>
      </c>
      <c r="AR1923" s="94">
        <v>-8.8539484736393198E-2</v>
      </c>
      <c r="AS1923" s="95">
        <v>7</v>
      </c>
      <c r="AT1923" s="95">
        <v>5</v>
      </c>
      <c r="AU1923" s="95">
        <v>7</v>
      </c>
      <c r="AV1923" s="96">
        <v>5</v>
      </c>
      <c r="AW1923" s="3"/>
      <c r="AX1923" s="97">
        <v>0.16213954461069099</v>
      </c>
      <c r="AY1923" s="98">
        <v>0.41510734921166698</v>
      </c>
      <c r="AZ1923" s="98">
        <v>0.95641043789055402</v>
      </c>
      <c r="BA1923" s="98">
        <v>0.57207091047530401</v>
      </c>
      <c r="BB1923" s="89">
        <v>1.6685580231987799E-2</v>
      </c>
      <c r="BC1923" s="99">
        <v>-21.7183768907562</v>
      </c>
      <c r="BD1923" s="86">
        <v>43881</v>
      </c>
      <c r="BE1923" s="86">
        <v>43910</v>
      </c>
      <c r="BF1923" s="95"/>
      <c r="BG1923" s="86"/>
      <c r="BH1923" s="3"/>
    </row>
    <row r="1924" spans="1:60" x14ac:dyDescent="0.25">
      <c r="A1924" s="3"/>
      <c r="B1924" s="81" t="s">
        <v>2683</v>
      </c>
      <c r="C1924" s="81" t="s">
        <v>6931</v>
      </c>
      <c r="D1924" s="81" t="s">
        <v>974</v>
      </c>
      <c r="E1924" s="82" t="s">
        <v>1162</v>
      </c>
      <c r="F1924" s="82" t="s">
        <v>1107</v>
      </c>
      <c r="G1924" s="83" t="s">
        <v>1121</v>
      </c>
      <c r="H1924" s="84" t="s">
        <v>1134</v>
      </c>
      <c r="I1924" s="85" t="s">
        <v>3480</v>
      </c>
      <c r="J1924" s="85" t="s">
        <v>6932</v>
      </c>
      <c r="K1924" s="3"/>
      <c r="L1924" s="86">
        <v>44029</v>
      </c>
      <c r="M1924" s="87">
        <v>1161.1078999992501</v>
      </c>
      <c r="N1924" s="88">
        <v>1161.1078999992501</v>
      </c>
      <c r="O1924" s="88">
        <v>1256.75520000048</v>
      </c>
      <c r="P1924" s="89">
        <f t="shared" si="29"/>
        <v>0.92389345196169192</v>
      </c>
      <c r="Q1924" s="86">
        <v>43881</v>
      </c>
      <c r="R1924" s="90">
        <v>11193094.807</v>
      </c>
      <c r="S1924" s="90">
        <v>13965255.014421901</v>
      </c>
      <c r="T1924" s="3"/>
      <c r="U1924" s="91">
        <v>-7.80488471809804E-3</v>
      </c>
      <c r="V1924" s="92">
        <v>0.39228613832165099</v>
      </c>
      <c r="W1924" s="91">
        <v>3.1423972774064203E-2</v>
      </c>
      <c r="X1924" s="92">
        <v>3.1509068932791702</v>
      </c>
      <c r="Y1924" s="91">
        <v>-6.26728616544278E-2</v>
      </c>
      <c r="Z1924" s="92">
        <v>11.882869743392799</v>
      </c>
      <c r="AA1924" s="91">
        <v>5.1563672963311498E-2</v>
      </c>
      <c r="AB1924" s="92">
        <v>26.054395657120001</v>
      </c>
      <c r="AC1924" s="91">
        <v>7.9913019741070498E-2</v>
      </c>
      <c r="AD1924" s="92">
        <v>33.339497926528601</v>
      </c>
      <c r="AE1924" s="91">
        <v>0.161107899999479</v>
      </c>
      <c r="AF1924" s="93">
        <v>36.950199694663802</v>
      </c>
      <c r="AG1924" s="91">
        <v>5.4208013752940999E-3</v>
      </c>
      <c r="AH1924" s="92">
        <v>-0.364149814595294</v>
      </c>
      <c r="AI1924" s="91">
        <v>-2.6303546022063501E-2</v>
      </c>
      <c r="AJ1924" s="92">
        <v>11.853021077695301</v>
      </c>
      <c r="AK1924" s="91">
        <v>0.161107899999479</v>
      </c>
      <c r="AL1924" s="91">
        <v>4.9184583895112197E-2</v>
      </c>
      <c r="AM1924" s="92">
        <v>36.950199694663802</v>
      </c>
      <c r="AN1924" s="3"/>
      <c r="AO1924" s="94">
        <v>2.71795424887387E-2</v>
      </c>
      <c r="AP1924" s="94">
        <v>-4.3818413830231301E-2</v>
      </c>
      <c r="AQ1924" s="94">
        <v>6.5287959070701604E-2</v>
      </c>
      <c r="AR1924" s="94">
        <v>-9.0174847927264601E-2</v>
      </c>
      <c r="AS1924" s="95">
        <v>7</v>
      </c>
      <c r="AT1924" s="95">
        <v>5</v>
      </c>
      <c r="AU1924" s="95">
        <v>7</v>
      </c>
      <c r="AV1924" s="96">
        <v>5</v>
      </c>
      <c r="AW1924" s="3"/>
      <c r="AX1924" s="97">
        <v>0.16215590132225799</v>
      </c>
      <c r="AY1924" s="98">
        <v>0.284428681216923</v>
      </c>
      <c r="AZ1924" s="98">
        <v>0.87210722633608395</v>
      </c>
      <c r="BA1924" s="98">
        <v>0.38999625866836102</v>
      </c>
      <c r="BB1924" s="89">
        <v>1.6685588774125799E-2</v>
      </c>
      <c r="BC1924" s="99">
        <v>-21.849768355837998</v>
      </c>
      <c r="BD1924" s="86">
        <v>43881</v>
      </c>
      <c r="BE1924" s="86">
        <v>43910</v>
      </c>
      <c r="BF1924" s="95"/>
      <c r="BG1924" s="86"/>
      <c r="BH1924" s="3"/>
    </row>
    <row r="1925" spans="1:60" x14ac:dyDescent="0.25">
      <c r="A1925" s="3"/>
      <c r="B1925" s="81" t="s">
        <v>2684</v>
      </c>
      <c r="C1925" s="81" t="s">
        <v>6933</v>
      </c>
      <c r="D1925" s="81" t="s">
        <v>974</v>
      </c>
      <c r="E1925" s="82" t="s">
        <v>1186</v>
      </c>
      <c r="F1925" s="82" t="s">
        <v>1107</v>
      </c>
      <c r="G1925" s="83" t="s">
        <v>1121</v>
      </c>
      <c r="H1925" s="84" t="s">
        <v>1134</v>
      </c>
      <c r="I1925" s="85" t="s">
        <v>3480</v>
      </c>
      <c r="J1925" s="85" t="s">
        <v>6934</v>
      </c>
      <c r="K1925" s="3"/>
      <c r="L1925" s="86">
        <v>44029</v>
      </c>
      <c r="M1925" s="87">
        <v>1203.7789999991701</v>
      </c>
      <c r="N1925" s="88">
        <v>1203.7789999991701</v>
      </c>
      <c r="O1925" s="88">
        <v>1296.63360000029</v>
      </c>
      <c r="P1925" s="89">
        <f t="shared" si="29"/>
        <v>0.92838794243717027</v>
      </c>
      <c r="Q1925" s="86">
        <v>43881</v>
      </c>
      <c r="R1925" s="90">
        <v>20378295.655000001</v>
      </c>
      <c r="S1925" s="90">
        <v>23287531.158156201</v>
      </c>
      <c r="T1925" s="3"/>
      <c r="U1925" s="91">
        <v>-7.77236559133598E-3</v>
      </c>
      <c r="V1925" s="92">
        <v>0.39553805099785699</v>
      </c>
      <c r="W1925" s="91">
        <v>3.2439120364870198E-2</v>
      </c>
      <c r="X1925" s="92">
        <v>3.2524216523597702</v>
      </c>
      <c r="Y1925" s="91">
        <v>-5.7062352546417998E-2</v>
      </c>
      <c r="Z1925" s="92">
        <v>12.443920654201101</v>
      </c>
      <c r="AA1925" s="91">
        <v>6.42756619308784E-2</v>
      </c>
      <c r="AB1925" s="92">
        <v>27.3255945538986</v>
      </c>
      <c r="AC1925" s="91">
        <v>0.10616360185857</v>
      </c>
      <c r="AD1925" s="92">
        <v>35.964556138264001</v>
      </c>
      <c r="AE1925" s="91">
        <v>0.20377899999963101</v>
      </c>
      <c r="AF1925" s="93">
        <v>41.217309694679003</v>
      </c>
      <c r="AG1925" s="91">
        <v>5.9814235319208802E-3</v>
      </c>
      <c r="AH1925" s="92">
        <v>-0.308087598932616</v>
      </c>
      <c r="AI1925" s="91">
        <v>-1.9929213523937499E-2</v>
      </c>
      <c r="AJ1925" s="92">
        <v>12.490454327518799</v>
      </c>
      <c r="AK1925" s="91">
        <v>0.20377899999963101</v>
      </c>
      <c r="AL1925" s="91">
        <v>6.1426755861248197E-2</v>
      </c>
      <c r="AM1925" s="92">
        <v>41.217309694679003</v>
      </c>
      <c r="AN1925" s="3"/>
      <c r="AO1925" s="94">
        <v>2.7213180957915001E-2</v>
      </c>
      <c r="AP1925" s="94">
        <v>-4.3724365496018401E-2</v>
      </c>
      <c r="AQ1925" s="94">
        <v>6.6339267106741304E-2</v>
      </c>
      <c r="AR1925" s="94">
        <v>-8.9249531709356206E-2</v>
      </c>
      <c r="AS1925" s="95">
        <v>7</v>
      </c>
      <c r="AT1925" s="95">
        <v>5</v>
      </c>
      <c r="AU1925" s="95">
        <v>7</v>
      </c>
      <c r="AV1925" s="96">
        <v>5</v>
      </c>
      <c r="AW1925" s="3"/>
      <c r="AX1925" s="97">
        <v>0.16214620193582999</v>
      </c>
      <c r="AY1925" s="98">
        <v>0.35807035527432202</v>
      </c>
      <c r="AZ1925" s="98">
        <v>0.91961926786098003</v>
      </c>
      <c r="BA1925" s="98">
        <v>0.492381261403807</v>
      </c>
      <c r="BB1925" s="89">
        <v>1.6685538324964E-2</v>
      </c>
      <c r="BC1925" s="99">
        <v>-21.775419054407401</v>
      </c>
      <c r="BD1925" s="86">
        <v>43881</v>
      </c>
      <c r="BE1925" s="86">
        <v>43910</v>
      </c>
      <c r="BF1925" s="95"/>
      <c r="BG1925" s="86"/>
      <c r="BH1925" s="3"/>
    </row>
    <row r="1926" spans="1:60" x14ac:dyDescent="0.25">
      <c r="A1926" s="3"/>
      <c r="B1926" s="81" t="s">
        <v>2685</v>
      </c>
      <c r="C1926" s="81" t="s">
        <v>6935</v>
      </c>
      <c r="D1926" s="81" t="s">
        <v>974</v>
      </c>
      <c r="E1926" s="82" t="s">
        <v>1163</v>
      </c>
      <c r="F1926" s="82" t="s">
        <v>1107</v>
      </c>
      <c r="G1926" s="83" t="s">
        <v>1121</v>
      </c>
      <c r="H1926" s="84" t="s">
        <v>1134</v>
      </c>
      <c r="I1926" s="85" t="s">
        <v>3480</v>
      </c>
      <c r="J1926" s="85" t="s">
        <v>6936</v>
      </c>
      <c r="K1926" s="3"/>
      <c r="L1926" s="86">
        <v>44029</v>
      </c>
      <c r="M1926" s="87">
        <v>1233.7730000000399</v>
      </c>
      <c r="N1926" s="88">
        <v>1233.7730000000399</v>
      </c>
      <c r="O1926" s="88">
        <v>1324.5417999997701</v>
      </c>
      <c r="P1926" s="89">
        <f t="shared" si="29"/>
        <v>0.9314715473684968</v>
      </c>
      <c r="Q1926" s="86">
        <v>43881</v>
      </c>
      <c r="R1926" s="90">
        <v>44842155.582000002</v>
      </c>
      <c r="S1926" s="90">
        <v>52058017.694375001</v>
      </c>
      <c r="T1926" s="3"/>
      <c r="U1926" s="91">
        <v>-7.75014122518769E-3</v>
      </c>
      <c r="V1926" s="92">
        <v>0.39776048761268601</v>
      </c>
      <c r="W1926" s="91">
        <v>3.3133253240521299E-2</v>
      </c>
      <c r="X1926" s="92">
        <v>3.3218349399248801</v>
      </c>
      <c r="Y1926" s="91">
        <v>-5.3209443126470399E-2</v>
      </c>
      <c r="Z1926" s="92">
        <v>12.829211596195799</v>
      </c>
      <c r="AA1926" s="91">
        <v>7.3049966449616505E-2</v>
      </c>
      <c r="AB1926" s="92">
        <v>28.203025005757802</v>
      </c>
      <c r="AC1926" s="91">
        <v>0.124466737002949</v>
      </c>
      <c r="AD1926" s="92">
        <v>37.7948696527164</v>
      </c>
      <c r="AE1926" s="91">
        <v>0.23377299999992801</v>
      </c>
      <c r="AF1926" s="93">
        <v>44.216709694708697</v>
      </c>
      <c r="AG1926" s="91">
        <v>6.3646739836258296E-3</v>
      </c>
      <c r="AH1926" s="92">
        <v>-0.26976255376212099</v>
      </c>
      <c r="AI1926" s="91">
        <v>-1.55496764919008E-2</v>
      </c>
      <c r="AJ1926" s="92">
        <v>12.9284080307116</v>
      </c>
      <c r="AK1926" s="91">
        <v>0.23377299999992801</v>
      </c>
      <c r="AL1926" s="91">
        <v>6.9856722386248293E-2</v>
      </c>
      <c r="AM1926" s="92">
        <v>44.216709694708697</v>
      </c>
      <c r="AN1926" s="3"/>
      <c r="AO1926" s="94">
        <v>2.72361796160112E-2</v>
      </c>
      <c r="AP1926" s="94">
        <v>-4.3660137246697601E-2</v>
      </c>
      <c r="AQ1926" s="94">
        <v>6.7058308615742093E-2</v>
      </c>
      <c r="AR1926" s="94">
        <v>-8.8616729135537795E-2</v>
      </c>
      <c r="AS1926" s="95">
        <v>7</v>
      </c>
      <c r="AT1926" s="95">
        <v>5</v>
      </c>
      <c r="AU1926" s="95">
        <v>7</v>
      </c>
      <c r="AV1926" s="96">
        <v>5</v>
      </c>
      <c r="AW1926" s="3"/>
      <c r="AX1926" s="97">
        <v>0.16214024409535299</v>
      </c>
      <c r="AY1926" s="98">
        <v>0.40888287140069202</v>
      </c>
      <c r="AZ1926" s="98">
        <v>0.95239561095331704</v>
      </c>
      <c r="BA1926" s="98">
        <v>0.56335770867826795</v>
      </c>
      <c r="BB1926" s="89">
        <v>1.6685572871028901E-2</v>
      </c>
      <c r="BC1926" s="99">
        <v>-21.7245767555141</v>
      </c>
      <c r="BD1926" s="86">
        <v>43881</v>
      </c>
      <c r="BE1926" s="86">
        <v>43910</v>
      </c>
      <c r="BF1926" s="95"/>
      <c r="BG1926" s="86"/>
      <c r="BH1926" s="3"/>
    </row>
    <row r="1927" spans="1:60" x14ac:dyDescent="0.25">
      <c r="A1927" s="3"/>
      <c r="B1927" s="81" t="s">
        <v>2686</v>
      </c>
      <c r="C1927" s="81" t="s">
        <v>6937</v>
      </c>
      <c r="D1927" s="81" t="s">
        <v>974</v>
      </c>
      <c r="E1927" s="82" t="s">
        <v>1164</v>
      </c>
      <c r="F1927" s="82" t="s">
        <v>1107</v>
      </c>
      <c r="G1927" s="83" t="s">
        <v>1121</v>
      </c>
      <c r="H1927" s="84" t="s">
        <v>1134</v>
      </c>
      <c r="I1927" s="85" t="s">
        <v>3480</v>
      </c>
      <c r="J1927" s="85" t="s">
        <v>6938</v>
      </c>
      <c r="K1927" s="3"/>
      <c r="L1927" s="86">
        <v>44029</v>
      </c>
      <c r="M1927" s="87">
        <v>1193.4804999995999</v>
      </c>
      <c r="N1927" s="88">
        <v>1193.4804999995999</v>
      </c>
      <c r="O1927" s="88">
        <v>1287.0289999991701</v>
      </c>
      <c r="P1927" s="89">
        <f t="shared" ref="P1927:P1990" si="30">IFERROR(N1927/O1927,"")</f>
        <v>0.92731438063972882</v>
      </c>
      <c r="Q1927" s="86">
        <v>43881</v>
      </c>
      <c r="R1927" s="90">
        <v>11588929.77</v>
      </c>
      <c r="S1927" s="90">
        <v>13928554.9897188</v>
      </c>
      <c r="T1927" s="3"/>
      <c r="U1927" s="91">
        <v>-7.7801780262234397E-3</v>
      </c>
      <c r="V1927" s="92">
        <v>0.39475680750911102</v>
      </c>
      <c r="W1927" s="91">
        <v>3.21969410324527E-2</v>
      </c>
      <c r="X1927" s="92">
        <v>3.2282037191180302</v>
      </c>
      <c r="Y1927" s="91">
        <v>-5.8403079178824598E-2</v>
      </c>
      <c r="Z1927" s="92">
        <v>12.3098479909531</v>
      </c>
      <c r="AA1927" s="91">
        <v>6.1231053470692097E-2</v>
      </c>
      <c r="AB1927" s="92">
        <v>27.021133707865399</v>
      </c>
      <c r="AC1927" s="91">
        <v>9.9847815805405804E-2</v>
      </c>
      <c r="AD1927" s="92">
        <v>35.332977532933</v>
      </c>
      <c r="AE1927" s="91">
        <v>0.193480500000005</v>
      </c>
      <c r="AF1927" s="93">
        <v>40.187459694687298</v>
      </c>
      <c r="AG1927" s="91">
        <v>5.8477496659179503E-3</v>
      </c>
      <c r="AH1927" s="92">
        <v>-0.32145498553291002</v>
      </c>
      <c r="AI1927" s="91">
        <v>-2.1452714280712801E-2</v>
      </c>
      <c r="AJ1927" s="92">
        <v>12.3381042518304</v>
      </c>
      <c r="AK1927" s="91">
        <v>0.193480500000005</v>
      </c>
      <c r="AL1927" s="91">
        <v>5.8499460499660899E-2</v>
      </c>
      <c r="AM1927" s="92">
        <v>40.187459694687298</v>
      </c>
      <c r="AN1927" s="3"/>
      <c r="AO1927" s="94">
        <v>2.7205216778384101E-2</v>
      </c>
      <c r="AP1927" s="94">
        <v>-4.3746800100052503E-2</v>
      </c>
      <c r="AQ1927" s="94">
        <v>6.6088571084037498E-2</v>
      </c>
      <c r="AR1927" s="94">
        <v>-8.9470242673996794E-2</v>
      </c>
      <c r="AS1927" s="95">
        <v>7</v>
      </c>
      <c r="AT1927" s="95">
        <v>5</v>
      </c>
      <c r="AU1927" s="95">
        <v>7</v>
      </c>
      <c r="AV1927" s="96">
        <v>5</v>
      </c>
      <c r="AW1927" s="3"/>
      <c r="AX1927" s="97">
        <v>0.16214848101837601</v>
      </c>
      <c r="AY1927" s="98">
        <v>0.340434224131968</v>
      </c>
      <c r="AZ1927" s="98">
        <v>0.90824160142710797</v>
      </c>
      <c r="BA1927" s="98">
        <v>0.46780939550399098</v>
      </c>
      <c r="BB1927" s="89">
        <v>1.6685546674671099E-2</v>
      </c>
      <c r="BC1927" s="99">
        <v>-21.793153067963399</v>
      </c>
      <c r="BD1927" s="86">
        <v>43881</v>
      </c>
      <c r="BE1927" s="86">
        <v>43910</v>
      </c>
      <c r="BF1927" s="95"/>
      <c r="BG1927" s="86"/>
      <c r="BH1927" s="3"/>
    </row>
    <row r="1928" spans="1:60" x14ac:dyDescent="0.25">
      <c r="A1928" s="3"/>
      <c r="B1928" s="81" t="s">
        <v>2687</v>
      </c>
      <c r="C1928" s="81" t="s">
        <v>6939</v>
      </c>
      <c r="D1928" s="81" t="s">
        <v>974</v>
      </c>
      <c r="E1928" s="82" t="s">
        <v>1165</v>
      </c>
      <c r="F1928" s="82" t="s">
        <v>1107</v>
      </c>
      <c r="G1928" s="83" t="s">
        <v>1121</v>
      </c>
      <c r="H1928" s="84" t="s">
        <v>1134</v>
      </c>
      <c r="I1928" s="85" t="s">
        <v>3480</v>
      </c>
      <c r="J1928" s="85" t="s">
        <v>6940</v>
      </c>
      <c r="K1928" s="3"/>
      <c r="L1928" s="86">
        <v>44029</v>
      </c>
      <c r="M1928" s="87">
        <v>1204.96429999918</v>
      </c>
      <c r="N1928" s="88">
        <v>1204.96429999918</v>
      </c>
      <c r="O1928" s="88">
        <v>1297.75060000084</v>
      </c>
      <c r="P1928" s="89">
        <f t="shared" si="30"/>
        <v>0.92850220989949839</v>
      </c>
      <c r="Q1928" s="86">
        <v>43881</v>
      </c>
      <c r="R1928" s="90">
        <v>38377090.457000002</v>
      </c>
      <c r="S1928" s="90">
        <v>47701615.436499998</v>
      </c>
      <c r="T1928" s="3"/>
      <c r="U1928" s="91">
        <v>-7.77156100230059E-3</v>
      </c>
      <c r="V1928" s="92">
        <v>0.39561850990139602</v>
      </c>
      <c r="W1928" s="91">
        <v>3.2464826179420897E-2</v>
      </c>
      <c r="X1928" s="92">
        <v>3.2549922338148498</v>
      </c>
      <c r="Y1928" s="91">
        <v>-5.6919675352255603E-2</v>
      </c>
      <c r="Z1928" s="92">
        <v>12.45818837361</v>
      </c>
      <c r="AA1928" s="91">
        <v>6.4600079746014699E-2</v>
      </c>
      <c r="AB1928" s="92">
        <v>27.358036335412201</v>
      </c>
      <c r="AC1928" s="91">
        <v>0.10683771321782801</v>
      </c>
      <c r="AD1928" s="92">
        <v>36.031967274204398</v>
      </c>
      <c r="AE1928" s="91">
        <v>0.204964299999119</v>
      </c>
      <c r="AF1928" s="93">
        <v>41.335839694598697</v>
      </c>
      <c r="AG1928" s="91">
        <v>5.9956613167742E-3</v>
      </c>
      <c r="AH1928" s="92">
        <v>-0.30666382044728402</v>
      </c>
      <c r="AI1928" s="91">
        <v>-1.9767044193940798E-2</v>
      </c>
      <c r="AJ1928" s="92">
        <v>12.5066712605185</v>
      </c>
      <c r="AK1928" s="91">
        <v>0.204964299999119</v>
      </c>
      <c r="AL1928" s="91">
        <v>6.1762579294736497E-2</v>
      </c>
      <c r="AM1928" s="92">
        <v>41.335839694598697</v>
      </c>
      <c r="AN1928" s="3"/>
      <c r="AO1928" s="94">
        <v>2.72140445504192E-2</v>
      </c>
      <c r="AP1928" s="94">
        <v>-4.3721962213603499E-2</v>
      </c>
      <c r="AQ1928" s="94">
        <v>6.6366009927150998E-2</v>
      </c>
      <c r="AR1928" s="94">
        <v>-8.9226040762732703E-2</v>
      </c>
      <c r="AS1928" s="95">
        <v>7</v>
      </c>
      <c r="AT1928" s="95">
        <v>5</v>
      </c>
      <c r="AU1928" s="95">
        <v>7</v>
      </c>
      <c r="AV1928" s="96">
        <v>5</v>
      </c>
      <c r="AW1928" s="3"/>
      <c r="AX1928" s="97">
        <v>0.16214597756683399</v>
      </c>
      <c r="AY1928" s="98">
        <v>0.35994725682439799</v>
      </c>
      <c r="AZ1928" s="98">
        <v>0.92083014096078797</v>
      </c>
      <c r="BA1928" s="98">
        <v>0.49499808212476598</v>
      </c>
      <c r="BB1928" s="89">
        <v>1.6685539139798498E-2</v>
      </c>
      <c r="BC1928" s="99">
        <v>-21.773528750461999</v>
      </c>
      <c r="BD1928" s="86">
        <v>43881</v>
      </c>
      <c r="BE1928" s="86">
        <v>43910</v>
      </c>
      <c r="BF1928" s="95"/>
      <c r="BG1928" s="86"/>
      <c r="BH1928" s="3"/>
    </row>
    <row r="1929" spans="1:60" x14ac:dyDescent="0.25">
      <c r="A1929" s="3"/>
      <c r="B1929" s="81" t="s">
        <v>2688</v>
      </c>
      <c r="C1929" s="81" t="s">
        <v>6941</v>
      </c>
      <c r="D1929" s="81" t="s">
        <v>974</v>
      </c>
      <c r="E1929" s="82" t="s">
        <v>1206</v>
      </c>
      <c r="F1929" s="82" t="s">
        <v>1107</v>
      </c>
      <c r="G1929" s="83" t="s">
        <v>1121</v>
      </c>
      <c r="H1929" s="84" t="s">
        <v>1134</v>
      </c>
      <c r="I1929" s="85" t="s">
        <v>3480</v>
      </c>
      <c r="J1929" s="85" t="s">
        <v>6942</v>
      </c>
      <c r="K1929" s="3"/>
      <c r="L1929" s="86">
        <v>44029</v>
      </c>
      <c r="M1929" s="87">
        <v>1223.63169999979</v>
      </c>
      <c r="N1929" s="88">
        <v>1223.63169999979</v>
      </c>
      <c r="O1929" s="88">
        <v>1312.64540000074</v>
      </c>
      <c r="P1929" s="89">
        <f t="shared" si="30"/>
        <v>0.93218755042230006</v>
      </c>
      <c r="Q1929" s="86">
        <v>43881</v>
      </c>
      <c r="R1929" s="90">
        <v>9973372.7699999996</v>
      </c>
      <c r="S1929" s="90">
        <v>12428825.5011719</v>
      </c>
      <c r="T1929" s="3"/>
      <c r="U1929" s="91">
        <v>-7.74499999170075E-3</v>
      </c>
      <c r="V1929" s="92">
        <v>0.39827461096138</v>
      </c>
      <c r="W1929" s="91">
        <v>3.3294249429673101E-2</v>
      </c>
      <c r="X1929" s="92">
        <v>3.3379345588400602</v>
      </c>
      <c r="Y1929" s="91">
        <v>-5.23144351018709E-2</v>
      </c>
      <c r="Z1929" s="92">
        <v>12.9187123986485</v>
      </c>
      <c r="AA1929" s="91">
        <v>7.5093360952450894E-2</v>
      </c>
      <c r="AB1929" s="92">
        <v>28.4073644560413</v>
      </c>
      <c r="AC1929" s="91">
        <v>0.12875072044160299</v>
      </c>
      <c r="AD1929" s="92">
        <v>38.223267996567301</v>
      </c>
      <c r="AE1929" s="91"/>
      <c r="AF1929" s="93"/>
      <c r="AG1929" s="91">
        <v>6.4535227265878304E-3</v>
      </c>
      <c r="AH1929" s="92">
        <v>-0.260877679465921</v>
      </c>
      <c r="AI1929" s="91">
        <v>-1.45320541796536E-2</v>
      </c>
      <c r="AJ1929" s="92">
        <v>13.0301702619472</v>
      </c>
      <c r="AK1929" s="91">
        <v>0.22363170000055099</v>
      </c>
      <c r="AL1929" s="91">
        <v>6.8007644687895705E-2</v>
      </c>
      <c r="AM1929" s="92">
        <v>43.678098591510199</v>
      </c>
      <c r="AN1929" s="3"/>
      <c r="AO1929" s="94">
        <v>2.7241487145147399E-2</v>
      </c>
      <c r="AP1929" s="94">
        <v>-4.3645194212367601E-2</v>
      </c>
      <c r="AQ1929" s="94">
        <v>6.7224890663055703E-2</v>
      </c>
      <c r="AR1929" s="94">
        <v>-8.8470036916114603E-2</v>
      </c>
      <c r="AS1929" s="95">
        <v>7</v>
      </c>
      <c r="AT1929" s="95">
        <v>5</v>
      </c>
      <c r="AU1929" s="95">
        <v>7</v>
      </c>
      <c r="AV1929" s="96">
        <v>5</v>
      </c>
      <c r="AW1929" s="3"/>
      <c r="AX1929" s="97">
        <v>0.162138887621113</v>
      </c>
      <c r="AY1929" s="98">
        <v>0.42071408452784498</v>
      </c>
      <c r="AZ1929" s="98">
        <v>0.96002623963613598</v>
      </c>
      <c r="BA1929" s="98">
        <v>0.57992267867757596</v>
      </c>
      <c r="BB1929" s="89">
        <v>1.6685583723283302E-2</v>
      </c>
      <c r="BC1929" s="99">
        <v>-21.712787017750099</v>
      </c>
      <c r="BD1929" s="86">
        <v>43881</v>
      </c>
      <c r="BE1929" s="86">
        <v>43910</v>
      </c>
      <c r="BF1929" s="95"/>
      <c r="BG1929" s="86"/>
      <c r="BH1929" s="3"/>
    </row>
    <row r="1930" spans="1:60" x14ac:dyDescent="0.25">
      <c r="A1930" s="3"/>
      <c r="B1930" s="81" t="s">
        <v>2689</v>
      </c>
      <c r="C1930" s="81" t="s">
        <v>6943</v>
      </c>
      <c r="D1930" s="81" t="s">
        <v>974</v>
      </c>
      <c r="E1930" s="82" t="s">
        <v>1166</v>
      </c>
      <c r="F1930" s="82" t="s">
        <v>1107</v>
      </c>
      <c r="G1930" s="83" t="s">
        <v>1121</v>
      </c>
      <c r="H1930" s="84" t="s">
        <v>1134</v>
      </c>
      <c r="I1930" s="85" t="s">
        <v>3480</v>
      </c>
      <c r="J1930" s="85" t="s">
        <v>6944</v>
      </c>
      <c r="K1930" s="3"/>
      <c r="L1930" s="86">
        <v>44029</v>
      </c>
      <c r="M1930" s="87">
        <v>1250.3936000000699</v>
      </c>
      <c r="N1930" s="88">
        <v>1250.3936000000699</v>
      </c>
      <c r="O1930" s="88">
        <v>1339.6715999990699</v>
      </c>
      <c r="P1930" s="89">
        <f t="shared" si="30"/>
        <v>0.93335829467530551</v>
      </c>
      <c r="Q1930" s="86">
        <v>43881</v>
      </c>
      <c r="R1930" s="90">
        <v>677510.72600000002</v>
      </c>
      <c r="S1930" s="90">
        <v>820078.438320313</v>
      </c>
      <c r="T1930" s="3"/>
      <c r="U1930" s="91">
        <v>-7.7365835040836802E-3</v>
      </c>
      <c r="V1930" s="92">
        <v>0.39911625972308701</v>
      </c>
      <c r="W1930" s="91">
        <v>3.35571368505043E-2</v>
      </c>
      <c r="X1930" s="92">
        <v>3.3642233009231899</v>
      </c>
      <c r="Y1930" s="91">
        <v>-5.085050424168E-2</v>
      </c>
      <c r="Z1930" s="92">
        <v>13.065105484667599</v>
      </c>
      <c r="AA1930" s="91">
        <v>7.8439914486807497E-2</v>
      </c>
      <c r="AB1930" s="92">
        <v>28.742019809491499</v>
      </c>
      <c r="AC1930" s="91">
        <v>0.135784329220769</v>
      </c>
      <c r="AD1930" s="92">
        <v>38.926628874498398</v>
      </c>
      <c r="AE1930" s="91">
        <v>0.25039359999937</v>
      </c>
      <c r="AF1930" s="93">
        <v>45.878769694652902</v>
      </c>
      <c r="AG1930" s="91">
        <v>6.5986323588731501E-3</v>
      </c>
      <c r="AH1930" s="92">
        <v>-0.24636671623738901</v>
      </c>
      <c r="AI1930" s="91">
        <v>-1.2867523996646899E-2</v>
      </c>
      <c r="AJ1930" s="92">
        <v>13.196623280237</v>
      </c>
      <c r="AK1930" s="91">
        <v>0.25039359999937</v>
      </c>
      <c r="AL1930" s="91">
        <v>7.4468271901423605E-2</v>
      </c>
      <c r="AM1930" s="92">
        <v>45.878769694652902</v>
      </c>
      <c r="AN1930" s="3"/>
      <c r="AO1930" s="94">
        <v>2.7250235118117399E-2</v>
      </c>
      <c r="AP1930" s="94">
        <v>-4.3620842897362302E-2</v>
      </c>
      <c r="AQ1930" s="94">
        <v>6.7497258934963597E-2</v>
      </c>
      <c r="AR1930" s="94">
        <v>-8.8230412966367994E-2</v>
      </c>
      <c r="AS1930" s="95">
        <v>7</v>
      </c>
      <c r="AT1930" s="95">
        <v>5</v>
      </c>
      <c r="AU1930" s="95">
        <v>7</v>
      </c>
      <c r="AV1930" s="96">
        <v>5</v>
      </c>
      <c r="AW1930" s="3"/>
      <c r="AX1930" s="97">
        <v>0.16213680401298899</v>
      </c>
      <c r="AY1930" s="98">
        <v>0.440088952166661</v>
      </c>
      <c r="AZ1930" s="98">
        <v>0.97252230635967896</v>
      </c>
      <c r="BA1930" s="98">
        <v>0.60708069800784903</v>
      </c>
      <c r="BB1930" s="89">
        <v>1.6685614681227898E-2</v>
      </c>
      <c r="BC1930" s="99">
        <v>-21.693532952369399</v>
      </c>
      <c r="BD1930" s="86">
        <v>43881</v>
      </c>
      <c r="BE1930" s="86">
        <v>43910</v>
      </c>
      <c r="BF1930" s="95"/>
      <c r="BG1930" s="86"/>
      <c r="BH1930" s="3"/>
    </row>
    <row r="1931" spans="1:60" x14ac:dyDescent="0.25">
      <c r="A1931" s="3"/>
      <c r="B1931" s="81" t="s">
        <v>2690</v>
      </c>
      <c r="C1931" s="81" t="s">
        <v>6945</v>
      </c>
      <c r="D1931" s="81" t="s">
        <v>974</v>
      </c>
      <c r="E1931" s="82" t="s">
        <v>1184</v>
      </c>
      <c r="F1931" s="82" t="s">
        <v>1107</v>
      </c>
      <c r="G1931" s="83" t="s">
        <v>1121</v>
      </c>
      <c r="H1931" s="84" t="s">
        <v>1134</v>
      </c>
      <c r="I1931" s="85" t="s">
        <v>3480</v>
      </c>
      <c r="J1931" s="85" t="s">
        <v>6946</v>
      </c>
      <c r="K1931" s="3"/>
      <c r="L1931" s="86">
        <v>44029</v>
      </c>
      <c r="M1931" s="87">
        <v>1139.00970000029</v>
      </c>
      <c r="N1931" s="88">
        <v>1139.00970000029</v>
      </c>
      <c r="O1931" s="88">
        <v>1152.87959999964</v>
      </c>
      <c r="P1931" s="89">
        <f t="shared" si="30"/>
        <v>0.98796934215909937</v>
      </c>
      <c r="Q1931" s="86">
        <v>44018</v>
      </c>
      <c r="R1931" s="90">
        <v>394.673</v>
      </c>
      <c r="S1931" s="90">
        <v>45.888744274795101</v>
      </c>
      <c r="T1931" s="3"/>
      <c r="U1931" s="91">
        <v>-7.7310076621870403E-3</v>
      </c>
      <c r="V1931" s="92">
        <v>0.39967384391275101</v>
      </c>
      <c r="W1931" s="91">
        <v>3.3697713968649602E-2</v>
      </c>
      <c r="X1931" s="92">
        <v>3.3782810127377201</v>
      </c>
      <c r="Y1931" s="91">
        <v>7.5755085803393699E-2</v>
      </c>
      <c r="Z1931" s="92">
        <v>25.725664489174999</v>
      </c>
      <c r="AA1931" s="91">
        <v>7.5755085803393699E-2</v>
      </c>
      <c r="AB1931" s="92">
        <v>28.473536941135499</v>
      </c>
      <c r="AC1931" s="91">
        <v>6.76927365839219E-2</v>
      </c>
      <c r="AD1931" s="92">
        <v>32.117469610762797</v>
      </c>
      <c r="AE1931" s="91"/>
      <c r="AF1931" s="93"/>
      <c r="AG1931" s="91">
        <v>6.6802698438550596E-3</v>
      </c>
      <c r="AH1931" s="92">
        <v>-0.238202967739198</v>
      </c>
      <c r="AI1931" s="91">
        <v>7.5755085803393699E-2</v>
      </c>
      <c r="AJ1931" s="92">
        <v>22.0588842602447</v>
      </c>
      <c r="AK1931" s="91">
        <v>0.13900970000031501</v>
      </c>
      <c r="AL1931" s="91">
        <v>4.5321490539208802E-2</v>
      </c>
      <c r="AM1931" s="92">
        <v>37.1016548990156</v>
      </c>
      <c r="AN1931" s="3"/>
      <c r="AO1931" s="94">
        <v>2.7254797070781898E-2</v>
      </c>
      <c r="AP1931" s="94">
        <v>-1.00856151839253E-2</v>
      </c>
      <c r="AQ1931" s="94">
        <v>6.8616439626566703E-2</v>
      </c>
      <c r="AR1931" s="94">
        <v>0</v>
      </c>
      <c r="AS1931" s="95">
        <v>2</v>
      </c>
      <c r="AT1931" s="95">
        <v>0</v>
      </c>
      <c r="AU1931" s="95">
        <v>7</v>
      </c>
      <c r="AV1931" s="96">
        <v>5</v>
      </c>
      <c r="AW1931" s="3"/>
      <c r="AX1931" s="97">
        <v>4.7307007215349597E-2</v>
      </c>
      <c r="AY1931" s="98">
        <v>1.15715269428983</v>
      </c>
      <c r="AZ1931" s="98">
        <v>0.81626887198217402</v>
      </c>
      <c r="BA1931" s="98">
        <v>2.9688957838261598</v>
      </c>
      <c r="BB1931" s="89">
        <v>4.92057472056331E-3</v>
      </c>
      <c r="BC1931" s="99">
        <v>-1.6423208012020001</v>
      </c>
      <c r="BD1931" s="86">
        <v>44005</v>
      </c>
      <c r="BE1931" s="86">
        <v>44011</v>
      </c>
      <c r="BF1931" s="95">
        <v>9</v>
      </c>
      <c r="BG1931" s="86">
        <v>44018</v>
      </c>
      <c r="BH1931" s="3"/>
    </row>
    <row r="1932" spans="1:60" x14ac:dyDescent="0.25">
      <c r="A1932" s="3"/>
      <c r="B1932" s="81" t="s">
        <v>2691</v>
      </c>
      <c r="C1932" s="81" t="s">
        <v>6947</v>
      </c>
      <c r="D1932" s="81" t="s">
        <v>974</v>
      </c>
      <c r="E1932" s="82" t="s">
        <v>1207</v>
      </c>
      <c r="F1932" s="82" t="s">
        <v>1107</v>
      </c>
      <c r="G1932" s="83" t="s">
        <v>1121</v>
      </c>
      <c r="H1932" s="84" t="s">
        <v>1134</v>
      </c>
      <c r="I1932" s="85" t="s">
        <v>3480</v>
      </c>
      <c r="J1932" s="85" t="s">
        <v>6948</v>
      </c>
      <c r="K1932" s="3"/>
      <c r="L1932" s="86">
        <v>44029</v>
      </c>
      <c r="M1932" s="87">
        <v>1263.9700000006701</v>
      </c>
      <c r="N1932" s="88">
        <v>1263.9700000006701</v>
      </c>
      <c r="O1932" s="88">
        <v>1352.2400000002201</v>
      </c>
      <c r="P1932" s="89">
        <f t="shared" si="30"/>
        <v>0.9347231260726383</v>
      </c>
      <c r="Q1932" s="86">
        <v>43881</v>
      </c>
      <c r="R1932" s="90">
        <v>126.39700000000001</v>
      </c>
      <c r="S1932" s="90">
        <v>121.960881679416</v>
      </c>
      <c r="T1932" s="3"/>
      <c r="U1932" s="91">
        <v>-7.72485692505143E-3</v>
      </c>
      <c r="V1932" s="92">
        <v>0.40028891762631202</v>
      </c>
      <c r="W1932" s="91">
        <v>3.3922290389455198E-2</v>
      </c>
      <c r="X1932" s="92">
        <v>3.4007386548182699</v>
      </c>
      <c r="Y1932" s="91">
        <v>-4.95394217387366E-2</v>
      </c>
      <c r="Z1932" s="92">
        <v>13.1962137349619</v>
      </c>
      <c r="AA1932" s="91">
        <v>8.1684524015145102E-2</v>
      </c>
      <c r="AB1932" s="92">
        <v>29.066480762325199</v>
      </c>
      <c r="AC1932" s="91">
        <v>0.14297469842684199</v>
      </c>
      <c r="AD1932" s="92">
        <v>39.645665795076603</v>
      </c>
      <c r="AE1932" s="91">
        <v>0.263969999999972</v>
      </c>
      <c r="AF1932" s="93">
        <v>47.236409694713103</v>
      </c>
      <c r="AG1932" s="91">
        <v>6.8104698038951002E-3</v>
      </c>
      <c r="AH1932" s="92">
        <v>-0.225182971735194</v>
      </c>
      <c r="AI1932" s="91">
        <v>-1.1527242299052901E-2</v>
      </c>
      <c r="AJ1932" s="92">
        <v>13.33065145</v>
      </c>
      <c r="AK1932" s="91">
        <v>0.263969999999972</v>
      </c>
      <c r="AL1932" s="91">
        <v>7.8204409015597803E-2</v>
      </c>
      <c r="AM1932" s="92">
        <v>47.236409694713103</v>
      </c>
      <c r="AN1932" s="3"/>
      <c r="AO1932" s="94">
        <v>2.7259129790763802E-2</v>
      </c>
      <c r="AP1932" s="94">
        <v>-4.35962359097175E-2</v>
      </c>
      <c r="AQ1932" s="94">
        <v>6.7797998328387593E-2</v>
      </c>
      <c r="AR1932" s="94">
        <v>-8.7995173939852997E-2</v>
      </c>
      <c r="AS1932" s="95">
        <v>7</v>
      </c>
      <c r="AT1932" s="95">
        <v>5</v>
      </c>
      <c r="AU1932" s="95">
        <v>7</v>
      </c>
      <c r="AV1932" s="96">
        <v>5</v>
      </c>
      <c r="AW1932" s="3"/>
      <c r="AX1932" s="97">
        <v>0.16214028630609401</v>
      </c>
      <c r="AY1932" s="98">
        <v>0.45876697404537498</v>
      </c>
      <c r="AZ1932" s="98">
        <v>0.98449365897795404</v>
      </c>
      <c r="BA1932" s="98">
        <v>0.63329500881809497</v>
      </c>
      <c r="BB1932" s="89">
        <v>1.6686202219880202E-2</v>
      </c>
      <c r="BC1932" s="99">
        <v>-21.676625451189501</v>
      </c>
      <c r="BD1932" s="86">
        <v>43881</v>
      </c>
      <c r="BE1932" s="86">
        <v>43910</v>
      </c>
      <c r="BF1932" s="95"/>
      <c r="BG1932" s="86"/>
      <c r="BH1932" s="3"/>
    </row>
    <row r="1933" spans="1:60" x14ac:dyDescent="0.25">
      <c r="A1933" s="3"/>
      <c r="B1933" s="81" t="s">
        <v>2692</v>
      </c>
      <c r="C1933" s="81" t="s">
        <v>6949</v>
      </c>
      <c r="D1933" s="81" t="s">
        <v>975</v>
      </c>
      <c r="E1933" s="82" t="s">
        <v>1161</v>
      </c>
      <c r="F1933" s="82" t="s">
        <v>1107</v>
      </c>
      <c r="G1933" s="83" t="s">
        <v>1121</v>
      </c>
      <c r="H1933" s="84" t="s">
        <v>1133</v>
      </c>
      <c r="I1933" s="85" t="s">
        <v>3480</v>
      </c>
      <c r="J1933" s="85" t="s">
        <v>6950</v>
      </c>
      <c r="K1933" s="3"/>
      <c r="L1933" s="86">
        <v>44029</v>
      </c>
      <c r="M1933" s="87">
        <v>1071.94720000029</v>
      </c>
      <c r="N1933" s="88">
        <v>1071.94720000029</v>
      </c>
      <c r="O1933" s="88">
        <v>1139.5724999997799</v>
      </c>
      <c r="P1933" s="89">
        <f t="shared" si="30"/>
        <v>0.94065730789440516</v>
      </c>
      <c r="Q1933" s="86">
        <v>43880</v>
      </c>
      <c r="R1933" s="90">
        <v>6325725.0269999998</v>
      </c>
      <c r="S1933" s="90">
        <v>5234958.0262500001</v>
      </c>
      <c r="T1933" s="3"/>
      <c r="U1933" s="91">
        <v>-4.8173113864322702E-3</v>
      </c>
      <c r="V1933" s="92">
        <v>0.69104347148822898</v>
      </c>
      <c r="W1933" s="91">
        <v>1.5646174648281899E-2</v>
      </c>
      <c r="X1933" s="92">
        <v>1.5731270807009401</v>
      </c>
      <c r="Y1933" s="91">
        <v>-5.27399741240515E-2</v>
      </c>
      <c r="Z1933" s="92">
        <v>12.8761584964377</v>
      </c>
      <c r="AA1933" s="91">
        <v>1.64871527049399E-2</v>
      </c>
      <c r="AB1933" s="92">
        <v>22.5467436313047</v>
      </c>
      <c r="AC1933" s="91">
        <v>6.8966813627412193E-2</v>
      </c>
      <c r="AD1933" s="92">
        <v>32.244877315126402</v>
      </c>
      <c r="AE1933" s="91">
        <v>7.1947200000067796E-2</v>
      </c>
      <c r="AF1933" s="93">
        <v>28.0341296946863</v>
      </c>
      <c r="AG1933" s="91">
        <v>-1.9477873811411001E-3</v>
      </c>
      <c r="AH1933" s="92">
        <v>-1.1010086902388101</v>
      </c>
      <c r="AI1933" s="91">
        <v>-3.08757228558534E-2</v>
      </c>
      <c r="AJ1933" s="92">
        <v>11.39580339432</v>
      </c>
      <c r="AK1933" s="91">
        <v>7.1947200000067796E-2</v>
      </c>
      <c r="AL1933" s="91">
        <v>2.25830529834639E-2</v>
      </c>
      <c r="AM1933" s="92">
        <v>28.0341296946863</v>
      </c>
      <c r="AN1933" s="3"/>
      <c r="AO1933" s="94">
        <v>1.47755017915188E-2</v>
      </c>
      <c r="AP1933" s="94">
        <v>-2.22698200650484E-2</v>
      </c>
      <c r="AQ1933" s="94">
        <v>3.15515351921931E-2</v>
      </c>
      <c r="AR1933" s="94">
        <v>-6.4104209952347405E-2</v>
      </c>
      <c r="AS1933" s="95">
        <v>6</v>
      </c>
      <c r="AT1933" s="95">
        <v>6</v>
      </c>
      <c r="AU1933" s="95">
        <v>7</v>
      </c>
      <c r="AV1933" s="96">
        <v>5</v>
      </c>
      <c r="AW1933" s="3"/>
      <c r="AX1933" s="97">
        <v>8.5155718708847403E-2</v>
      </c>
      <c r="AY1933" s="98">
        <v>-2.87872346736151E-2</v>
      </c>
      <c r="AZ1933" s="98">
        <v>0.67022760857344099</v>
      </c>
      <c r="BA1933" s="98">
        <v>-3.9101580475176E-2</v>
      </c>
      <c r="BB1933" s="89">
        <v>8.7807567776144405E-3</v>
      </c>
      <c r="BC1933" s="99">
        <v>-13.485197299814899</v>
      </c>
      <c r="BD1933" s="86">
        <v>43880</v>
      </c>
      <c r="BE1933" s="86">
        <v>43910</v>
      </c>
      <c r="BF1933" s="95"/>
      <c r="BG1933" s="86"/>
      <c r="BH1933" s="3"/>
    </row>
    <row r="1934" spans="1:60" x14ac:dyDescent="0.25">
      <c r="A1934" s="3"/>
      <c r="B1934" s="81" t="s">
        <v>2693</v>
      </c>
      <c r="C1934" s="81" t="s">
        <v>6951</v>
      </c>
      <c r="D1934" s="81" t="s">
        <v>975</v>
      </c>
      <c r="E1934" s="82" t="s">
        <v>1162</v>
      </c>
      <c r="F1934" s="82" t="s">
        <v>1107</v>
      </c>
      <c r="G1934" s="83" t="s">
        <v>1121</v>
      </c>
      <c r="H1934" s="84" t="s">
        <v>1133</v>
      </c>
      <c r="I1934" s="85" t="s">
        <v>3480</v>
      </c>
      <c r="J1934" s="85" t="s">
        <v>6952</v>
      </c>
      <c r="K1934" s="3"/>
      <c r="L1934" s="86">
        <v>44029</v>
      </c>
      <c r="M1934" s="87">
        <v>1085.5129000004399</v>
      </c>
      <c r="N1934" s="88">
        <v>1085.5129000004399</v>
      </c>
      <c r="O1934" s="88">
        <v>1152.1164999995401</v>
      </c>
      <c r="P1934" s="89">
        <f t="shared" si="30"/>
        <v>0.942190221215366</v>
      </c>
      <c r="Q1934" s="86">
        <v>43880</v>
      </c>
      <c r="R1934" s="90">
        <v>6611258.8760000002</v>
      </c>
      <c r="S1934" s="90">
        <v>6126432.9986406201</v>
      </c>
      <c r="T1934" s="3"/>
      <c r="U1934" s="91">
        <v>-4.8064846050692696E-3</v>
      </c>
      <c r="V1934" s="92">
        <v>0.69212614962452801</v>
      </c>
      <c r="W1934" s="91">
        <v>1.5979183111994599E-2</v>
      </c>
      <c r="X1934" s="92">
        <v>1.6064279270722199</v>
      </c>
      <c r="Y1934" s="91">
        <v>-5.08540332275879E-2</v>
      </c>
      <c r="Z1934" s="92">
        <v>13.064752586084101</v>
      </c>
      <c r="AA1934" s="91">
        <v>2.0578587378622601E-2</v>
      </c>
      <c r="AB1934" s="92">
        <v>22.9558870986511</v>
      </c>
      <c r="AC1934" s="91">
        <v>7.7890382581244894E-2</v>
      </c>
      <c r="AD1934" s="92">
        <v>33.137234210502399</v>
      </c>
      <c r="AE1934" s="91">
        <v>8.5512900001049302E-2</v>
      </c>
      <c r="AF1934" s="93">
        <v>29.390699694806202</v>
      </c>
      <c r="AG1934" s="91">
        <v>-1.7624132660785099E-3</v>
      </c>
      <c r="AH1934" s="92">
        <v>-1.0824712787325601</v>
      </c>
      <c r="AI1934" s="91">
        <v>-2.87658162551452E-2</v>
      </c>
      <c r="AJ1934" s="92">
        <v>11.6067940543871</v>
      </c>
      <c r="AK1934" s="91">
        <v>8.5512900001049302E-2</v>
      </c>
      <c r="AL1934" s="91">
        <v>2.67249211974558E-2</v>
      </c>
      <c r="AM1934" s="92">
        <v>29.390699694806202</v>
      </c>
      <c r="AN1934" s="3"/>
      <c r="AO1934" s="94">
        <v>1.47866069528391E-2</v>
      </c>
      <c r="AP1934" s="94">
        <v>-2.2259183625465102E-2</v>
      </c>
      <c r="AQ1934" s="94">
        <v>3.18898827626981E-2</v>
      </c>
      <c r="AR1934" s="94">
        <v>-6.3787132179641007E-2</v>
      </c>
      <c r="AS1934" s="95">
        <v>6</v>
      </c>
      <c r="AT1934" s="95">
        <v>6</v>
      </c>
      <c r="AU1934" s="95">
        <v>7</v>
      </c>
      <c r="AV1934" s="96">
        <v>5</v>
      </c>
      <c r="AW1934" s="3"/>
      <c r="AX1934" s="97">
        <v>8.5155619651341094E-2</v>
      </c>
      <c r="AY1934" s="98">
        <v>1.56170553819237E-2</v>
      </c>
      <c r="AZ1934" s="98">
        <v>0.68486021147236897</v>
      </c>
      <c r="BA1934" s="98">
        <v>2.12508108542977E-2</v>
      </c>
      <c r="BB1934" s="89">
        <v>8.7808977635268105E-3</v>
      </c>
      <c r="BC1934" s="99">
        <v>-13.456833575430201</v>
      </c>
      <c r="BD1934" s="86">
        <v>43880</v>
      </c>
      <c r="BE1934" s="86">
        <v>43910</v>
      </c>
      <c r="BF1934" s="95"/>
      <c r="BG1934" s="86"/>
      <c r="BH1934" s="3"/>
    </row>
    <row r="1935" spans="1:60" x14ac:dyDescent="0.25">
      <c r="A1935" s="3"/>
      <c r="B1935" s="81" t="s">
        <v>2694</v>
      </c>
      <c r="C1935" s="81" t="s">
        <v>6953</v>
      </c>
      <c r="D1935" s="81" t="s">
        <v>975</v>
      </c>
      <c r="E1935" s="82" t="s">
        <v>1186</v>
      </c>
      <c r="F1935" s="82" t="s">
        <v>1107</v>
      </c>
      <c r="G1935" s="83" t="s">
        <v>1121</v>
      </c>
      <c r="H1935" s="84" t="s">
        <v>1133</v>
      </c>
      <c r="I1935" s="85" t="s">
        <v>3480</v>
      </c>
      <c r="J1935" s="85" t="s">
        <v>6954</v>
      </c>
      <c r="K1935" s="3"/>
      <c r="L1935" s="86">
        <v>44029</v>
      </c>
      <c r="M1935" s="87">
        <v>1104.1655000001199</v>
      </c>
      <c r="N1935" s="88">
        <v>1104.1655000001199</v>
      </c>
      <c r="O1935" s="88">
        <v>1168.3408000003501</v>
      </c>
      <c r="P1935" s="89">
        <f t="shared" si="30"/>
        <v>0.9450714209413803</v>
      </c>
      <c r="Q1935" s="86">
        <v>43880</v>
      </c>
      <c r="R1935" s="90">
        <v>12690798.487</v>
      </c>
      <c r="S1935" s="90">
        <v>9606349.7736093793</v>
      </c>
      <c r="T1935" s="3"/>
      <c r="U1935" s="91">
        <v>-4.7860452987151803E-3</v>
      </c>
      <c r="V1935" s="92">
        <v>0.69417008025993698</v>
      </c>
      <c r="W1935" s="91">
        <v>1.6603976277110601E-2</v>
      </c>
      <c r="X1935" s="92">
        <v>1.6689072435838199</v>
      </c>
      <c r="Y1935" s="91">
        <v>-4.7307550241384902E-2</v>
      </c>
      <c r="Z1935" s="92">
        <v>13.419400884697099</v>
      </c>
      <c r="AA1935" s="91">
        <v>2.8157420456409499E-2</v>
      </c>
      <c r="AB1935" s="92">
        <v>23.713770406437099</v>
      </c>
      <c r="AC1935" s="91">
        <v>9.1123518805106898E-2</v>
      </c>
      <c r="AD1935" s="92">
        <v>34.460547832888601</v>
      </c>
      <c r="AE1935" s="91">
        <v>0.10416550000081801</v>
      </c>
      <c r="AF1935" s="93">
        <v>31.255959694768499</v>
      </c>
      <c r="AG1935" s="91">
        <v>-1.41454113145301E-3</v>
      </c>
      <c r="AH1935" s="92">
        <v>-1.0476840652699999</v>
      </c>
      <c r="AI1935" s="91">
        <v>-2.4797174526611301E-2</v>
      </c>
      <c r="AJ1935" s="92">
        <v>12.0036582272442</v>
      </c>
      <c r="AK1935" s="91">
        <v>0.10416550000081801</v>
      </c>
      <c r="AL1935" s="91">
        <v>3.2362956906581503E-2</v>
      </c>
      <c r="AM1935" s="92">
        <v>31.255959694768499</v>
      </c>
      <c r="AN1935" s="3"/>
      <c r="AO1935" s="94">
        <v>1.4807387913606401E-2</v>
      </c>
      <c r="AP1935" s="94">
        <v>-2.22390156604888E-2</v>
      </c>
      <c r="AQ1935" s="94">
        <v>3.2524430102057501E-2</v>
      </c>
      <c r="AR1935" s="94">
        <v>-6.3192250639112907E-2</v>
      </c>
      <c r="AS1935" s="95">
        <v>6</v>
      </c>
      <c r="AT1935" s="95">
        <v>6</v>
      </c>
      <c r="AU1935" s="95">
        <v>7</v>
      </c>
      <c r="AV1935" s="96">
        <v>5</v>
      </c>
      <c r="AW1935" s="3"/>
      <c r="AX1935" s="97">
        <v>8.5154607561853501E-2</v>
      </c>
      <c r="AY1935" s="98">
        <v>9.7762405833805105E-2</v>
      </c>
      <c r="AZ1935" s="98">
        <v>0.71193321460214098</v>
      </c>
      <c r="BA1935" s="98">
        <v>0.13347611813537699</v>
      </c>
      <c r="BB1935" s="89">
        <v>8.7810780774725608E-3</v>
      </c>
      <c r="BC1935" s="99">
        <v>-13.403614767259601</v>
      </c>
      <c r="BD1935" s="86">
        <v>43880</v>
      </c>
      <c r="BE1935" s="86">
        <v>43910</v>
      </c>
      <c r="BF1935" s="95"/>
      <c r="BG1935" s="86"/>
      <c r="BH1935" s="3"/>
    </row>
    <row r="1936" spans="1:60" x14ac:dyDescent="0.25">
      <c r="A1936" s="3"/>
      <c r="B1936" s="81" t="s">
        <v>2695</v>
      </c>
      <c r="C1936" s="81" t="s">
        <v>6955</v>
      </c>
      <c r="D1936" s="81" t="s">
        <v>975</v>
      </c>
      <c r="E1936" s="82" t="s">
        <v>1163</v>
      </c>
      <c r="F1936" s="82" t="s">
        <v>1107</v>
      </c>
      <c r="G1936" s="83" t="s">
        <v>1121</v>
      </c>
      <c r="H1936" s="84" t="s">
        <v>1133</v>
      </c>
      <c r="I1936" s="85" t="s">
        <v>3480</v>
      </c>
      <c r="J1936" s="85" t="s">
        <v>6956</v>
      </c>
      <c r="K1936" s="3"/>
      <c r="L1936" s="86">
        <v>44029</v>
      </c>
      <c r="M1936" s="87">
        <v>1122.3155000004899</v>
      </c>
      <c r="N1936" s="88">
        <v>1122.3155000004899</v>
      </c>
      <c r="O1936" s="88">
        <v>1184.88949999958</v>
      </c>
      <c r="P1936" s="89">
        <f t="shared" si="30"/>
        <v>0.94719001223395738</v>
      </c>
      <c r="Q1936" s="86">
        <v>43880</v>
      </c>
      <c r="R1936" s="90">
        <v>13404034.242000001</v>
      </c>
      <c r="S1936" s="90">
        <v>12173176.4651406</v>
      </c>
      <c r="T1936" s="3"/>
      <c r="U1936" s="91">
        <v>-4.7711444194646901E-3</v>
      </c>
      <c r="V1936" s="92">
        <v>0.69566016818498599</v>
      </c>
      <c r="W1936" s="91">
        <v>1.7062360657291699E-2</v>
      </c>
      <c r="X1936" s="92">
        <v>1.71474568160193</v>
      </c>
      <c r="Y1936" s="91">
        <v>-4.46982763342385E-2</v>
      </c>
      <c r="Z1936" s="92">
        <v>13.6803282754117</v>
      </c>
      <c r="AA1936" s="91">
        <v>3.3830943386419697E-2</v>
      </c>
      <c r="AB1936" s="92">
        <v>24.2811226994381</v>
      </c>
      <c r="AC1936" s="91">
        <v>0.103085303593689</v>
      </c>
      <c r="AD1936" s="92">
        <v>35.656726311775898</v>
      </c>
      <c r="AE1936" s="91">
        <v>0.12231550000069499</v>
      </c>
      <c r="AF1936" s="93">
        <v>33.070959694741802</v>
      </c>
      <c r="AG1936" s="91">
        <v>-1.1594684774536301E-3</v>
      </c>
      <c r="AH1936" s="92">
        <v>-1.0221767998700699</v>
      </c>
      <c r="AI1936" s="91">
        <v>-2.18764426417692E-2</v>
      </c>
      <c r="AJ1936" s="92">
        <v>12.295731415724701</v>
      </c>
      <c r="AK1936" s="91">
        <v>0.12231550000069499</v>
      </c>
      <c r="AL1936" s="91">
        <v>3.7787368351928301E-2</v>
      </c>
      <c r="AM1936" s="92">
        <v>33.070959694741802</v>
      </c>
      <c r="AN1936" s="3"/>
      <c r="AO1936" s="94">
        <v>1.48226495566632E-2</v>
      </c>
      <c r="AP1936" s="94">
        <v>-2.2224434815143499E-2</v>
      </c>
      <c r="AQ1936" s="94">
        <v>3.2989954044751399E-2</v>
      </c>
      <c r="AR1936" s="94">
        <v>-6.2755669527177801E-2</v>
      </c>
      <c r="AS1936" s="95">
        <v>6</v>
      </c>
      <c r="AT1936" s="95">
        <v>6</v>
      </c>
      <c r="AU1936" s="95">
        <v>7</v>
      </c>
      <c r="AV1936" s="96">
        <v>5</v>
      </c>
      <c r="AW1936" s="3"/>
      <c r="AX1936" s="97">
        <v>8.5155138180998596E-2</v>
      </c>
      <c r="AY1936" s="98">
        <v>0.15928884615550501</v>
      </c>
      <c r="AZ1936" s="98">
        <v>0.73220550627320302</v>
      </c>
      <c r="BA1936" s="98">
        <v>0.21801825502347999</v>
      </c>
      <c r="BB1936" s="89">
        <v>8.7813412286595893E-3</v>
      </c>
      <c r="BC1936" s="99">
        <v>-13.3645542474842</v>
      </c>
      <c r="BD1936" s="86">
        <v>43880</v>
      </c>
      <c r="BE1936" s="86">
        <v>43910</v>
      </c>
      <c r="BF1936" s="95"/>
      <c r="BG1936" s="86"/>
      <c r="BH1936" s="3"/>
    </row>
    <row r="1937" spans="1:60" x14ac:dyDescent="0.25">
      <c r="A1937" s="3"/>
      <c r="B1937" s="81" t="s">
        <v>2696</v>
      </c>
      <c r="C1937" s="81" t="s">
        <v>6957</v>
      </c>
      <c r="D1937" s="81" t="s">
        <v>975</v>
      </c>
      <c r="E1937" s="82" t="s">
        <v>1164</v>
      </c>
      <c r="F1937" s="82" t="s">
        <v>1107</v>
      </c>
      <c r="G1937" s="83" t="s">
        <v>1121</v>
      </c>
      <c r="H1937" s="84" t="s">
        <v>1133</v>
      </c>
      <c r="I1937" s="85" t="s">
        <v>3480</v>
      </c>
      <c r="J1937" s="85" t="s">
        <v>6958</v>
      </c>
      <c r="K1937" s="3"/>
      <c r="L1937" s="86">
        <v>44029</v>
      </c>
      <c r="M1937" s="87">
        <v>1099.7210000008299</v>
      </c>
      <c r="N1937" s="88">
        <v>1099.7210000008299</v>
      </c>
      <c r="O1937" s="88">
        <v>1164.34850000031</v>
      </c>
      <c r="P1937" s="89">
        <f t="shared" si="30"/>
        <v>0.94449471099119997</v>
      </c>
      <c r="Q1937" s="86">
        <v>43880</v>
      </c>
      <c r="R1937" s="90">
        <v>8589416.6459999997</v>
      </c>
      <c r="S1937" s="90">
        <v>6791888.7172968797</v>
      </c>
      <c r="T1937" s="3"/>
      <c r="U1937" s="91">
        <v>-4.79016468671034E-3</v>
      </c>
      <c r="V1937" s="92">
        <v>0.69375814146042103</v>
      </c>
      <c r="W1937" s="91">
        <v>1.64790879389329E-2</v>
      </c>
      <c r="X1937" s="92">
        <v>1.6564184097660499</v>
      </c>
      <c r="Y1937" s="91">
        <v>-4.8017703744335401E-2</v>
      </c>
      <c r="Z1937" s="92">
        <v>13.348385534409299</v>
      </c>
      <c r="AA1937" s="91">
        <v>2.6624513351635001E-2</v>
      </c>
      <c r="AB1937" s="92">
        <v>23.560479695966901</v>
      </c>
      <c r="AC1937" s="91">
        <v>8.8114948339352794E-2</v>
      </c>
      <c r="AD1937" s="92">
        <v>34.159690786327701</v>
      </c>
      <c r="AE1937" s="91">
        <v>9.9721000000572504E-2</v>
      </c>
      <c r="AF1937" s="93">
        <v>30.811509694758598</v>
      </c>
      <c r="AG1937" s="91">
        <v>-1.4840802978142199E-3</v>
      </c>
      <c r="AH1937" s="92">
        <v>-1.05463798190613</v>
      </c>
      <c r="AI1937" s="91">
        <v>-2.5591965721105201E-2</v>
      </c>
      <c r="AJ1937" s="92">
        <v>11.924179107794799</v>
      </c>
      <c r="AK1937" s="91">
        <v>9.9721000000572504E-2</v>
      </c>
      <c r="AL1937" s="91">
        <v>3.1025438782307901E-2</v>
      </c>
      <c r="AM1937" s="92">
        <v>30.811509694758598</v>
      </c>
      <c r="AN1937" s="3"/>
      <c r="AO1937" s="94">
        <v>1.4803154568653601E-2</v>
      </c>
      <c r="AP1937" s="94">
        <v>-2.2243097794671499E-2</v>
      </c>
      <c r="AQ1937" s="94">
        <v>3.2397531862443402E-2</v>
      </c>
      <c r="AR1937" s="94">
        <v>-6.3311191968750805E-2</v>
      </c>
      <c r="AS1937" s="95">
        <v>6</v>
      </c>
      <c r="AT1937" s="95">
        <v>6</v>
      </c>
      <c r="AU1937" s="95">
        <v>7</v>
      </c>
      <c r="AV1937" s="96">
        <v>5</v>
      </c>
      <c r="AW1937" s="3"/>
      <c r="AX1937" s="97">
        <v>8.5154709074267906E-2</v>
      </c>
      <c r="AY1937" s="98">
        <v>8.11408515742187E-2</v>
      </c>
      <c r="AZ1937" s="98">
        <v>0.70645588846309704</v>
      </c>
      <c r="BA1937" s="98">
        <v>0.1107079568568</v>
      </c>
      <c r="BB1937" s="89">
        <v>8.7810316358900298E-3</v>
      </c>
      <c r="BC1937" s="99">
        <v>-13.414248397282799</v>
      </c>
      <c r="BD1937" s="86">
        <v>43880</v>
      </c>
      <c r="BE1937" s="86">
        <v>43910</v>
      </c>
      <c r="BF1937" s="95"/>
      <c r="BG1937" s="86"/>
      <c r="BH1937" s="3"/>
    </row>
    <row r="1938" spans="1:60" x14ac:dyDescent="0.25">
      <c r="A1938" s="3"/>
      <c r="B1938" s="81" t="s">
        <v>2697</v>
      </c>
      <c r="C1938" s="81" t="s">
        <v>6959</v>
      </c>
      <c r="D1938" s="81" t="s">
        <v>975</v>
      </c>
      <c r="E1938" s="82" t="s">
        <v>1165</v>
      </c>
      <c r="F1938" s="82" t="s">
        <v>1107</v>
      </c>
      <c r="G1938" s="83" t="s">
        <v>1121</v>
      </c>
      <c r="H1938" s="84" t="s">
        <v>1133</v>
      </c>
      <c r="I1938" s="85" t="s">
        <v>3480</v>
      </c>
      <c r="J1938" s="85" t="s">
        <v>6960</v>
      </c>
      <c r="K1938" s="3"/>
      <c r="L1938" s="86">
        <v>44029</v>
      </c>
      <c r="M1938" s="87">
        <v>1105.2709999997201</v>
      </c>
      <c r="N1938" s="88">
        <v>1105.2709999997201</v>
      </c>
      <c r="O1938" s="88">
        <v>1169.51009999961</v>
      </c>
      <c r="P1938" s="89">
        <f t="shared" si="30"/>
        <v>0.94507178689614446</v>
      </c>
      <c r="Q1938" s="86">
        <v>43880</v>
      </c>
      <c r="R1938" s="90">
        <v>16776852.309</v>
      </c>
      <c r="S1938" s="90">
        <v>13953898.4013281</v>
      </c>
      <c r="T1938" s="3"/>
      <c r="U1938" s="91">
        <v>-4.7861201983323597E-3</v>
      </c>
      <c r="V1938" s="92">
        <v>0.69416259029822003</v>
      </c>
      <c r="W1938" s="91">
        <v>1.66040175154194E-2</v>
      </c>
      <c r="X1938" s="92">
        <v>1.66891136741469</v>
      </c>
      <c r="Y1938" s="91">
        <v>-4.7307061257961303E-2</v>
      </c>
      <c r="Z1938" s="92">
        <v>13.4194497830467</v>
      </c>
      <c r="AA1938" s="91">
        <v>2.81802072386199E-2</v>
      </c>
      <c r="AB1938" s="92">
        <v>23.716049084672701</v>
      </c>
      <c r="AC1938" s="91">
        <v>9.1710859414888504E-2</v>
      </c>
      <c r="AD1938" s="92">
        <v>34.519281893910403</v>
      </c>
      <c r="AE1938" s="91">
        <v>0.105271000000357</v>
      </c>
      <c r="AF1938" s="93">
        <v>31.366509694722499</v>
      </c>
      <c r="AG1938" s="91">
        <v>-1.41457181507576E-3</v>
      </c>
      <c r="AH1938" s="92">
        <v>-1.0476871336322799</v>
      </c>
      <c r="AI1938" s="91">
        <v>-2.4796649370728101E-2</v>
      </c>
      <c r="AJ1938" s="92">
        <v>12.0037107428361</v>
      </c>
      <c r="AK1938" s="91">
        <v>0.105271000000357</v>
      </c>
      <c r="AL1938" s="91">
        <v>3.2695076115487602E-2</v>
      </c>
      <c r="AM1938" s="92">
        <v>31.366509694722499</v>
      </c>
      <c r="AN1938" s="3"/>
      <c r="AO1938" s="94">
        <v>1.4807419540375099E-2</v>
      </c>
      <c r="AP1938" s="94">
        <v>-2.2239067838199799E-2</v>
      </c>
      <c r="AQ1938" s="94">
        <v>3.2524416668820798E-2</v>
      </c>
      <c r="AR1938" s="94">
        <v>-6.3192129539893394E-2</v>
      </c>
      <c r="AS1938" s="95">
        <v>6</v>
      </c>
      <c r="AT1938" s="95">
        <v>6</v>
      </c>
      <c r="AU1938" s="95">
        <v>7</v>
      </c>
      <c r="AV1938" s="96">
        <v>5</v>
      </c>
      <c r="AW1938" s="3"/>
      <c r="AX1938" s="97">
        <v>8.5154829117673206E-2</v>
      </c>
      <c r="AY1938" s="98">
        <v>9.8021339056003895E-2</v>
      </c>
      <c r="AZ1938" s="98">
        <v>0.71201743596156997</v>
      </c>
      <c r="BA1938" s="98">
        <v>0.13383036926370601</v>
      </c>
      <c r="BB1938" s="89">
        <v>8.7811009034794597E-3</v>
      </c>
      <c r="BC1938" s="99">
        <v>-13.4036037824117</v>
      </c>
      <c r="BD1938" s="86">
        <v>43880</v>
      </c>
      <c r="BE1938" s="86">
        <v>43910</v>
      </c>
      <c r="BF1938" s="95"/>
      <c r="BG1938" s="86"/>
      <c r="BH1938" s="3"/>
    </row>
    <row r="1939" spans="1:60" x14ac:dyDescent="0.25">
      <c r="A1939" s="3"/>
      <c r="B1939" s="81" t="s">
        <v>2698</v>
      </c>
      <c r="C1939" s="81" t="s">
        <v>6961</v>
      </c>
      <c r="D1939" s="81" t="s">
        <v>975</v>
      </c>
      <c r="E1939" s="82" t="s">
        <v>1206</v>
      </c>
      <c r="F1939" s="82" t="s">
        <v>1107</v>
      </c>
      <c r="G1939" s="83" t="s">
        <v>1121</v>
      </c>
      <c r="H1939" s="84" t="s">
        <v>1133</v>
      </c>
      <c r="I1939" s="85" t="s">
        <v>3480</v>
      </c>
      <c r="J1939" s="85" t="s">
        <v>6962</v>
      </c>
      <c r="K1939" s="3"/>
      <c r="L1939" s="86">
        <v>44029</v>
      </c>
      <c r="M1939" s="87">
        <v>1122.6708000004301</v>
      </c>
      <c r="N1939" s="88">
        <v>1122.6708000004301</v>
      </c>
      <c r="O1939" s="88">
        <v>1184.3000000007501</v>
      </c>
      <c r="P1939" s="89">
        <f t="shared" si="30"/>
        <v>0.94796149624226889</v>
      </c>
      <c r="Q1939" s="86">
        <v>43880</v>
      </c>
      <c r="R1939" s="90">
        <v>1890910.0209999999</v>
      </c>
      <c r="S1939" s="90">
        <v>1576965.0005312499</v>
      </c>
      <c r="T1939" s="3"/>
      <c r="U1939" s="91">
        <v>-4.7656714923505197E-3</v>
      </c>
      <c r="V1939" s="92">
        <v>0.69620746089640295</v>
      </c>
      <c r="W1939" s="91">
        <v>1.72291034941736E-2</v>
      </c>
      <c r="X1939" s="92">
        <v>1.7314199652901201</v>
      </c>
      <c r="Y1939" s="91">
        <v>-4.37477816822502E-2</v>
      </c>
      <c r="Z1939" s="92">
        <v>13.775377740617801</v>
      </c>
      <c r="AA1939" s="91">
        <v>3.5886220619431697E-2</v>
      </c>
      <c r="AB1939" s="92">
        <v>24.486650422739299</v>
      </c>
      <c r="AC1939" s="91">
        <v>0.107048355024745</v>
      </c>
      <c r="AD1939" s="92">
        <v>36.053031454852302</v>
      </c>
      <c r="AE1939" s="91"/>
      <c r="AF1939" s="93"/>
      <c r="AG1939" s="91">
        <v>-1.06667179170472E-3</v>
      </c>
      <c r="AH1939" s="92">
        <v>-1.01289713129518</v>
      </c>
      <c r="AI1939" s="91">
        <v>-2.0812228032809799E-2</v>
      </c>
      <c r="AJ1939" s="92">
        <v>12.4021528766316</v>
      </c>
      <c r="AK1939" s="91">
        <v>0.12267080000136001</v>
      </c>
      <c r="AL1939" s="91">
        <v>3.9590572310771698E-2</v>
      </c>
      <c r="AM1939" s="92">
        <v>34.739018784835899</v>
      </c>
      <c r="AN1939" s="3"/>
      <c r="AO1939" s="94">
        <v>1.48281927376956E-2</v>
      </c>
      <c r="AP1939" s="94">
        <v>-2.2219037282411602E-2</v>
      </c>
      <c r="AQ1939" s="94">
        <v>3.3159373251692201E-2</v>
      </c>
      <c r="AR1939" s="94">
        <v>-6.2596870686320499E-2</v>
      </c>
      <c r="AS1939" s="95">
        <v>6</v>
      </c>
      <c r="AT1939" s="95">
        <v>6</v>
      </c>
      <c r="AU1939" s="95">
        <v>7</v>
      </c>
      <c r="AV1939" s="96">
        <v>5</v>
      </c>
      <c r="AW1939" s="3"/>
      <c r="AX1939" s="97">
        <v>8.5155284613865706E-2</v>
      </c>
      <c r="AY1939" s="98">
        <v>0.18156796902007999</v>
      </c>
      <c r="AZ1939" s="98">
        <v>0.73954678961945297</v>
      </c>
      <c r="BA1939" s="98">
        <v>0.24873490115192001</v>
      </c>
      <c r="BB1939" s="89">
        <v>8.7814323296424805E-3</v>
      </c>
      <c r="BC1939" s="99">
        <v>-13.3503588618041</v>
      </c>
      <c r="BD1939" s="86">
        <v>43880</v>
      </c>
      <c r="BE1939" s="86">
        <v>43910</v>
      </c>
      <c r="BF1939" s="95"/>
      <c r="BG1939" s="86"/>
      <c r="BH1939" s="3"/>
    </row>
    <row r="1940" spans="1:60" x14ac:dyDescent="0.25">
      <c r="A1940" s="3"/>
      <c r="B1940" s="81" t="s">
        <v>2699</v>
      </c>
      <c r="C1940" s="81" t="s">
        <v>6963</v>
      </c>
      <c r="D1940" s="81" t="s">
        <v>975</v>
      </c>
      <c r="E1940" s="82" t="s">
        <v>1166</v>
      </c>
      <c r="F1940" s="82" t="s">
        <v>1107</v>
      </c>
      <c r="G1940" s="83" t="s">
        <v>1121</v>
      </c>
      <c r="H1940" s="84" t="s">
        <v>1133</v>
      </c>
      <c r="I1940" s="85" t="s">
        <v>3480</v>
      </c>
      <c r="J1940" s="85" t="s">
        <v>6964</v>
      </c>
      <c r="K1940" s="3"/>
      <c r="L1940" s="86">
        <v>44029</v>
      </c>
      <c r="M1940" s="87">
        <v>1109.4469000008</v>
      </c>
      <c r="N1940" s="88">
        <v>1109.4469000008</v>
      </c>
      <c r="O1940" s="88">
        <v>1172.4956999998501</v>
      </c>
      <c r="P1940" s="89">
        <f t="shared" si="30"/>
        <v>0.94622683904166294</v>
      </c>
      <c r="Q1940" s="86">
        <v>43880</v>
      </c>
      <c r="R1940" s="90">
        <v>718431.90500000003</v>
      </c>
      <c r="S1940" s="90">
        <v>347030.39206103497</v>
      </c>
      <c r="T1940" s="3"/>
      <c r="U1940" s="91">
        <v>-4.77792253968801E-3</v>
      </c>
      <c r="V1940" s="92">
        <v>0.69498235616265402</v>
      </c>
      <c r="W1940" s="91">
        <v>1.68540978720557E-2</v>
      </c>
      <c r="X1940" s="92">
        <v>1.69391940307833</v>
      </c>
      <c r="Y1940" s="91">
        <v>-4.5884693838161197E-2</v>
      </c>
      <c r="Z1940" s="92">
        <v>13.5616865250195</v>
      </c>
      <c r="AA1940" s="91">
        <v>3.0624721313870399E-2</v>
      </c>
      <c r="AB1940" s="92">
        <v>23.960500492190501</v>
      </c>
      <c r="AC1940" s="91">
        <v>9.3938139003585094E-2</v>
      </c>
      <c r="AD1940" s="92">
        <v>34.742009852780001</v>
      </c>
      <c r="AE1940" s="91">
        <v>0.109446900000039</v>
      </c>
      <c r="AF1940" s="93">
        <v>31.784099694690699</v>
      </c>
      <c r="AG1940" s="91">
        <v>-1.2754039944411499E-3</v>
      </c>
      <c r="AH1940" s="92">
        <v>-1.0337703515688199</v>
      </c>
      <c r="AI1940" s="91">
        <v>-2.3204558326142401E-2</v>
      </c>
      <c r="AJ1940" s="92">
        <v>12.162919847294701</v>
      </c>
      <c r="AK1940" s="91">
        <v>0.109446900000039</v>
      </c>
      <c r="AL1940" s="91">
        <v>3.3947588430237402E-2</v>
      </c>
      <c r="AM1940" s="92">
        <v>31.784099694690699</v>
      </c>
      <c r="AN1940" s="3"/>
      <c r="AO1940" s="94">
        <v>1.48157063522376E-2</v>
      </c>
      <c r="AP1940" s="94">
        <v>-2.2231084426493901E-2</v>
      </c>
      <c r="AQ1940" s="94">
        <v>3.2778416745713898E-2</v>
      </c>
      <c r="AR1940" s="94">
        <v>-6.2953954920885694E-2</v>
      </c>
      <c r="AS1940" s="95">
        <v>6</v>
      </c>
      <c r="AT1940" s="95">
        <v>6</v>
      </c>
      <c r="AU1940" s="95">
        <v>7</v>
      </c>
      <c r="AV1940" s="96">
        <v>5</v>
      </c>
      <c r="AW1940" s="3"/>
      <c r="AX1940" s="97">
        <v>8.5152297870226906E-2</v>
      </c>
      <c r="AY1940" s="98">
        <v>0.124345051720979</v>
      </c>
      <c r="AZ1940" s="98">
        <v>0.72071493410658105</v>
      </c>
      <c r="BA1940" s="98">
        <v>0.16996621129828801</v>
      </c>
      <c r="BB1940" s="89">
        <v>8.7809500547700696E-3</v>
      </c>
      <c r="BC1940" s="99">
        <v>-13.382300677083499</v>
      </c>
      <c r="BD1940" s="86">
        <v>43880</v>
      </c>
      <c r="BE1940" s="86">
        <v>43910</v>
      </c>
      <c r="BF1940" s="95"/>
      <c r="BG1940" s="86"/>
      <c r="BH1940" s="3"/>
    </row>
    <row r="1941" spans="1:60" x14ac:dyDescent="0.25">
      <c r="A1941" s="3"/>
      <c r="B1941" s="81" t="s">
        <v>2700</v>
      </c>
      <c r="C1941" s="81" t="s">
        <v>6965</v>
      </c>
      <c r="D1941" s="81" t="s">
        <v>975</v>
      </c>
      <c r="E1941" s="82" t="s">
        <v>1184</v>
      </c>
      <c r="F1941" s="82" t="s">
        <v>1107</v>
      </c>
      <c r="G1941" s="83" t="s">
        <v>1121</v>
      </c>
      <c r="H1941" s="84" t="s">
        <v>1133</v>
      </c>
      <c r="I1941" s="85" t="s">
        <v>3480</v>
      </c>
      <c r="J1941" s="85" t="s">
        <v>6966</v>
      </c>
      <c r="K1941" s="3"/>
      <c r="L1941" s="86">
        <v>44029</v>
      </c>
      <c r="M1941" s="87">
        <v>1132.56739999913</v>
      </c>
      <c r="N1941" s="88">
        <v>1132.56739999913</v>
      </c>
      <c r="O1941" s="88">
        <v>1194.0106000006199</v>
      </c>
      <c r="P1941" s="89">
        <f t="shared" si="30"/>
        <v>0.9485404903428345</v>
      </c>
      <c r="Q1941" s="86">
        <v>43880</v>
      </c>
      <c r="R1941" s="90">
        <v>87890.679000000004</v>
      </c>
      <c r="S1941" s="90">
        <v>72325.464515258805</v>
      </c>
      <c r="T1941" s="3"/>
      <c r="U1941" s="91">
        <v>-4.7616574584026204E-3</v>
      </c>
      <c r="V1941" s="92">
        <v>0.69660886429119295</v>
      </c>
      <c r="W1941" s="91">
        <v>1.73541760104854E-2</v>
      </c>
      <c r="X1941" s="92">
        <v>1.74392721692129</v>
      </c>
      <c r="Y1941" s="91">
        <v>-4.3034278713094003E-2</v>
      </c>
      <c r="Z1941" s="92">
        <v>13.8467280375335</v>
      </c>
      <c r="AA1941" s="91">
        <v>3.7506395283344297E-2</v>
      </c>
      <c r="AB1941" s="92">
        <v>24.648667889123299</v>
      </c>
      <c r="AC1941" s="91">
        <v>0.11208862165774899</v>
      </c>
      <c r="AD1941" s="92">
        <v>36.557058118167298</v>
      </c>
      <c r="AE1941" s="91"/>
      <c r="AF1941" s="93"/>
      <c r="AG1941" s="91">
        <v>-9.9709111236734294E-4</v>
      </c>
      <c r="AH1941" s="92">
        <v>-1.00593906336144</v>
      </c>
      <c r="AI1941" s="91">
        <v>-2.00132958761969E-2</v>
      </c>
      <c r="AJ1941" s="92">
        <v>12.482046092292901</v>
      </c>
      <c r="AK1941" s="91">
        <v>0.132567399999971</v>
      </c>
      <c r="AL1941" s="91">
        <v>4.2541016713585102E-2</v>
      </c>
      <c r="AM1941" s="92">
        <v>35.8748485681717</v>
      </c>
      <c r="AN1941" s="3"/>
      <c r="AO1941" s="94">
        <v>1.4832304628725999E-2</v>
      </c>
      <c r="AP1941" s="94">
        <v>-2.2215043572941798E-2</v>
      </c>
      <c r="AQ1941" s="94">
        <v>3.32864016618259E-2</v>
      </c>
      <c r="AR1941" s="94">
        <v>-6.2477862103187398E-2</v>
      </c>
      <c r="AS1941" s="95">
        <v>6</v>
      </c>
      <c r="AT1941" s="95">
        <v>6</v>
      </c>
      <c r="AU1941" s="95">
        <v>7</v>
      </c>
      <c r="AV1941" s="96">
        <v>5</v>
      </c>
      <c r="AW1941" s="3"/>
      <c r="AX1941" s="97">
        <v>8.5156061602028807E-2</v>
      </c>
      <c r="AY1941" s="98">
        <v>0.19917772062035499</v>
      </c>
      <c r="AZ1941" s="98">
        <v>0.74534604190739595</v>
      </c>
      <c r="BA1941" s="98">
        <v>0.27304732862694397</v>
      </c>
      <c r="BB1941" s="89">
        <v>8.7815690611387307E-3</v>
      </c>
      <c r="BC1941" s="99">
        <v>-13.3396973192721</v>
      </c>
      <c r="BD1941" s="86">
        <v>43880</v>
      </c>
      <c r="BE1941" s="86">
        <v>43910</v>
      </c>
      <c r="BF1941" s="95"/>
      <c r="BG1941" s="86"/>
      <c r="BH1941" s="3"/>
    </row>
    <row r="1942" spans="1:60" x14ac:dyDescent="0.25">
      <c r="A1942" s="3"/>
      <c r="B1942" s="81" t="s">
        <v>2701</v>
      </c>
      <c r="C1942" s="81" t="s">
        <v>6967</v>
      </c>
      <c r="D1942" s="81" t="s">
        <v>975</v>
      </c>
      <c r="E1942" s="82" t="s">
        <v>1207</v>
      </c>
      <c r="F1942" s="82" t="s">
        <v>1107</v>
      </c>
      <c r="G1942" s="83" t="s">
        <v>1121</v>
      </c>
      <c r="H1942" s="84" t="s">
        <v>1133</v>
      </c>
      <c r="I1942" s="85" t="s">
        <v>3480</v>
      </c>
      <c r="J1942" s="85" t="s">
        <v>6968</v>
      </c>
      <c r="K1942" s="3"/>
      <c r="L1942" s="86">
        <v>44029</v>
      </c>
      <c r="M1942" s="87">
        <v>1146.40000000037</v>
      </c>
      <c r="N1942" s="88">
        <v>1146.40000000037</v>
      </c>
      <c r="O1942" s="88">
        <v>1207.5299999993299</v>
      </c>
      <c r="P1942" s="89">
        <f t="shared" si="30"/>
        <v>0.94937599894081826</v>
      </c>
      <c r="Q1942" s="86">
        <v>43880</v>
      </c>
      <c r="R1942" s="90">
        <v>114.64</v>
      </c>
      <c r="S1942" s="90">
        <v>113.555889312983</v>
      </c>
      <c r="T1942" s="3"/>
      <c r="U1942" s="91">
        <v>-4.7487997762800703E-3</v>
      </c>
      <c r="V1942" s="92">
        <v>0.69789463250344896</v>
      </c>
      <c r="W1942" s="91">
        <v>1.75659722535784E-2</v>
      </c>
      <c r="X1942" s="92">
        <v>1.7651068412305899</v>
      </c>
      <c r="Y1942" s="91">
        <v>-4.1960204243005103E-2</v>
      </c>
      <c r="Z1942" s="92">
        <v>13.9541354845423</v>
      </c>
      <c r="AA1942" s="91">
        <v>3.9884618525320499E-2</v>
      </c>
      <c r="AB1942" s="92">
        <v>24.886490213335499</v>
      </c>
      <c r="AC1942" s="91">
        <v>0.11819902069692</v>
      </c>
      <c r="AD1942" s="92">
        <v>37.168098022113597</v>
      </c>
      <c r="AE1942" s="91">
        <v>0.14639999999970299</v>
      </c>
      <c r="AF1942" s="93">
        <v>35.479409694671602</v>
      </c>
      <c r="AG1942" s="91">
        <v>-8.97658243957267E-4</v>
      </c>
      <c r="AH1942" s="92">
        <v>-0.99599577652043103</v>
      </c>
      <c r="AI1942" s="91">
        <v>-1.8803974767251899E-2</v>
      </c>
      <c r="AJ1942" s="92">
        <v>12.602978203183699</v>
      </c>
      <c r="AK1942" s="91">
        <v>0.14639999999970299</v>
      </c>
      <c r="AL1942" s="91">
        <v>4.4894258297063103E-2</v>
      </c>
      <c r="AM1942" s="92">
        <v>35.479409694671602</v>
      </c>
      <c r="AN1942" s="3"/>
      <c r="AO1942" s="94">
        <v>1.48359666345641E-2</v>
      </c>
      <c r="AP1942" s="94">
        <v>-2.22064471490739E-2</v>
      </c>
      <c r="AQ1942" s="94">
        <v>3.3453879521403003E-2</v>
      </c>
      <c r="AR1942" s="94">
        <v>-6.2281006071352799E-2</v>
      </c>
      <c r="AS1942" s="95">
        <v>7</v>
      </c>
      <c r="AT1942" s="95">
        <v>5</v>
      </c>
      <c r="AU1942" s="95">
        <v>7</v>
      </c>
      <c r="AV1942" s="96">
        <v>5</v>
      </c>
      <c r="AW1942" s="3"/>
      <c r="AX1942" s="97">
        <v>8.5147319135139704E-2</v>
      </c>
      <c r="AY1942" s="98">
        <v>0.22481284472996799</v>
      </c>
      <c r="AZ1942" s="98">
        <v>0.75379845658062505</v>
      </c>
      <c r="BA1942" s="98">
        <v>0.30851496302511799</v>
      </c>
      <c r="BB1942" s="89">
        <v>8.78075920621086E-3</v>
      </c>
      <c r="BC1942" s="99">
        <v>-13.3197518902161</v>
      </c>
      <c r="BD1942" s="86">
        <v>43880</v>
      </c>
      <c r="BE1942" s="86">
        <v>43910</v>
      </c>
      <c r="BF1942" s="95"/>
      <c r="BG1942" s="86"/>
      <c r="BH1942" s="3"/>
    </row>
    <row r="1943" spans="1:60" x14ac:dyDescent="0.25">
      <c r="A1943" s="3"/>
      <c r="B1943" s="81" t="s">
        <v>2702</v>
      </c>
      <c r="C1943" s="81" t="s">
        <v>6969</v>
      </c>
      <c r="D1943" s="81" t="s">
        <v>976</v>
      </c>
      <c r="E1943" s="82" t="s">
        <v>1170</v>
      </c>
      <c r="F1943" s="82" t="s">
        <v>1110</v>
      </c>
      <c r="G1943" s="83" t="s">
        <v>1121</v>
      </c>
      <c r="H1943" s="84" t="s">
        <v>1154</v>
      </c>
      <c r="I1943" s="85" t="s">
        <v>3480</v>
      </c>
      <c r="J1943" s="85" t="s">
        <v>6970</v>
      </c>
      <c r="K1943" s="3"/>
      <c r="L1943" s="86">
        <v>44029</v>
      </c>
      <c r="M1943" s="87">
        <v>2407.3526000008001</v>
      </c>
      <c r="N1943" s="88">
        <v>2407.3526000008001</v>
      </c>
      <c r="O1943" s="88">
        <v>2588.39490000159</v>
      </c>
      <c r="P1943" s="89">
        <f t="shared" si="30"/>
        <v>0.93005615178708678</v>
      </c>
      <c r="Q1943" s="86">
        <v>43881</v>
      </c>
      <c r="R1943" s="90">
        <v>4692908.5060000001</v>
      </c>
      <c r="S1943" s="90">
        <v>4006694.04126172</v>
      </c>
      <c r="T1943" s="3"/>
      <c r="U1943" s="91">
        <v>-2.3174176749307701E-3</v>
      </c>
      <c r="V1943" s="92">
        <v>0.94103284263837805</v>
      </c>
      <c r="W1943" s="91">
        <v>2.68447515718435E-2</v>
      </c>
      <c r="X1943" s="92">
        <v>2.6929847730571099</v>
      </c>
      <c r="Y1943" s="91">
        <v>-4.1491295948653702E-2</v>
      </c>
      <c r="Z1943" s="92">
        <v>14.0010263139702</v>
      </c>
      <c r="AA1943" s="91">
        <v>0.19321644531912199</v>
      </c>
      <c r="AB1943" s="92">
        <v>40.219672892708303</v>
      </c>
      <c r="AC1943" s="91">
        <v>0.25746670160151602</v>
      </c>
      <c r="AD1943" s="92">
        <v>51.094866112573101</v>
      </c>
      <c r="AE1943" s="91">
        <v>0.36732174144533902</v>
      </c>
      <c r="AF1943" s="93">
        <v>57.571583839249797</v>
      </c>
      <c r="AG1943" s="91">
        <v>5.9525112883420696E-3</v>
      </c>
      <c r="AH1943" s="92">
        <v>-0.31097882329049797</v>
      </c>
      <c r="AI1943" s="91">
        <v>1.51462344965694E-2</v>
      </c>
      <c r="AJ1943" s="92">
        <v>15.9979991295695</v>
      </c>
      <c r="AK1943" s="91">
        <v>1.4073525999998699</v>
      </c>
      <c r="AL1943" s="91">
        <v>0.107774152942584</v>
      </c>
      <c r="AM1943" s="92">
        <v>154.913921863772</v>
      </c>
      <c r="AN1943" s="3"/>
      <c r="AO1943" s="94">
        <v>5.0889882797491702E-2</v>
      </c>
      <c r="AP1943" s="94">
        <v>-8.14871681404475E-2</v>
      </c>
      <c r="AQ1943" s="94">
        <v>0.12843429064203499</v>
      </c>
      <c r="AR1943" s="94">
        <v>-0.103071855529415</v>
      </c>
      <c r="AS1943" s="95">
        <v>9</v>
      </c>
      <c r="AT1943" s="95">
        <v>3</v>
      </c>
      <c r="AU1943" s="95">
        <v>7</v>
      </c>
      <c r="AV1943" s="96">
        <v>5</v>
      </c>
      <c r="AW1943" s="3"/>
      <c r="AX1943" s="97">
        <v>0.23500796285952699</v>
      </c>
      <c r="AY1943" s="98">
        <v>0.85049435254859396</v>
      </c>
      <c r="AZ1943" s="98">
        <v>1.48967784012348</v>
      </c>
      <c r="BA1943" s="98">
        <v>1.19387714148615</v>
      </c>
      <c r="BB1943" s="89">
        <v>2.4111119635344999E-2</v>
      </c>
      <c r="BC1943" s="99">
        <v>-27.479242058499899</v>
      </c>
      <c r="BD1943" s="86">
        <v>43881</v>
      </c>
      <c r="BE1943" s="86">
        <v>43913</v>
      </c>
      <c r="BF1943" s="95"/>
      <c r="BG1943" s="86"/>
      <c r="BH1943" s="3"/>
    </row>
    <row r="1944" spans="1:60" x14ac:dyDescent="0.25">
      <c r="A1944" s="3"/>
      <c r="B1944" s="81" t="s">
        <v>2703</v>
      </c>
      <c r="C1944" s="81" t="s">
        <v>6971</v>
      </c>
      <c r="D1944" s="81" t="s">
        <v>976</v>
      </c>
      <c r="E1944" s="82" t="s">
        <v>1216</v>
      </c>
      <c r="F1944" s="82" t="s">
        <v>1110</v>
      </c>
      <c r="G1944" s="83" t="s">
        <v>1121</v>
      </c>
      <c r="H1944" s="84" t="s">
        <v>1154</v>
      </c>
      <c r="I1944" s="85" t="s">
        <v>3480</v>
      </c>
      <c r="J1944" s="85" t="s">
        <v>6972</v>
      </c>
      <c r="K1944" s="3"/>
      <c r="L1944" s="86">
        <v>44029</v>
      </c>
      <c r="M1944" s="87">
        <v>1947.1471999995399</v>
      </c>
      <c r="N1944" s="88">
        <v>1947.1471999995399</v>
      </c>
      <c r="O1944" s="88">
        <v>2115.3673000000399</v>
      </c>
      <c r="P1944" s="89">
        <f t="shared" si="30"/>
        <v>0.92047711997793635</v>
      </c>
      <c r="Q1944" s="86">
        <v>43881</v>
      </c>
      <c r="R1944" s="90">
        <v>5997446.7920000004</v>
      </c>
      <c r="S1944" s="90">
        <v>5546200.34072656</v>
      </c>
      <c r="T1944" s="3"/>
      <c r="U1944" s="91">
        <v>-2.3872242263678302E-3</v>
      </c>
      <c r="V1944" s="92">
        <v>0.934052187494672</v>
      </c>
      <c r="W1944" s="91">
        <v>2.46919459987112E-2</v>
      </c>
      <c r="X1944" s="92">
        <v>2.47770421574387</v>
      </c>
      <c r="Y1944" s="91">
        <v>-5.3616931929354898E-2</v>
      </c>
      <c r="Z1944" s="92">
        <v>12.7884627159074</v>
      </c>
      <c r="AA1944" s="91">
        <v>0.16301766351185501</v>
      </c>
      <c r="AB1944" s="92">
        <v>37.199794712010799</v>
      </c>
      <c r="AC1944" s="91">
        <v>0.19466059601662</v>
      </c>
      <c r="AD1944" s="92">
        <v>44.814255554054398</v>
      </c>
      <c r="AE1944" s="91">
        <v>0.26619244722329299</v>
      </c>
      <c r="AF1944" s="93">
        <v>47.458654417016099</v>
      </c>
      <c r="AG1944" s="91">
        <v>4.7569348007527896E-3</v>
      </c>
      <c r="AH1944" s="92">
        <v>-0.43053647204942502</v>
      </c>
      <c r="AI1944" s="91">
        <v>1.1128633686894301E-3</v>
      </c>
      <c r="AJ1944" s="92">
        <v>14.5946620167815</v>
      </c>
      <c r="AK1944" s="91">
        <v>0.94714719999814401</v>
      </c>
      <c r="AL1944" s="91">
        <v>8.0727899770863601E-2</v>
      </c>
      <c r="AM1944" s="92">
        <v>108.893381863716</v>
      </c>
      <c r="AN1944" s="3"/>
      <c r="AO1944" s="94">
        <v>5.0816381875847597E-2</v>
      </c>
      <c r="AP1944" s="94">
        <v>-8.16799377325515E-2</v>
      </c>
      <c r="AQ1944" s="94">
        <v>0.126062304874795</v>
      </c>
      <c r="AR1944" s="94">
        <v>-0.105014883753902</v>
      </c>
      <c r="AS1944" s="95">
        <v>8</v>
      </c>
      <c r="AT1944" s="95">
        <v>4</v>
      </c>
      <c r="AU1944" s="95">
        <v>7</v>
      </c>
      <c r="AV1944" s="96">
        <v>5</v>
      </c>
      <c r="AW1944" s="3"/>
      <c r="AX1944" s="97">
        <v>0.23500650309346399</v>
      </c>
      <c r="AY1944" s="98">
        <v>0.72788954727639099</v>
      </c>
      <c r="AZ1944" s="98">
        <v>1.37563678616061</v>
      </c>
      <c r="BA1944" s="98">
        <v>1.01780048741966</v>
      </c>
      <c r="BB1944" s="89">
        <v>2.4108001646600302E-2</v>
      </c>
      <c r="BC1944" s="99">
        <v>-27.641402984707401</v>
      </c>
      <c r="BD1944" s="86">
        <v>43881</v>
      </c>
      <c r="BE1944" s="86">
        <v>43913</v>
      </c>
      <c r="BF1944" s="95"/>
      <c r="BG1944" s="86"/>
      <c r="BH1944" s="3"/>
    </row>
    <row r="1945" spans="1:60" x14ac:dyDescent="0.25">
      <c r="A1945" s="3"/>
      <c r="B1945" s="81" t="s">
        <v>2704</v>
      </c>
      <c r="C1945" s="81" t="s">
        <v>6973</v>
      </c>
      <c r="D1945" s="81" t="s">
        <v>976</v>
      </c>
      <c r="E1945" s="82" t="s">
        <v>1163</v>
      </c>
      <c r="F1945" s="82" t="s">
        <v>1110</v>
      </c>
      <c r="G1945" s="83" t="s">
        <v>1121</v>
      </c>
      <c r="H1945" s="84" t="s">
        <v>1154</v>
      </c>
      <c r="I1945" s="85" t="s">
        <v>3480</v>
      </c>
      <c r="J1945" s="85" t="s">
        <v>6974</v>
      </c>
      <c r="K1945" s="3"/>
      <c r="L1945" s="86">
        <v>44029</v>
      </c>
      <c r="M1945" s="87">
        <v>1447.4478999990999</v>
      </c>
      <c r="N1945" s="88">
        <v>1447.4478999990999</v>
      </c>
      <c r="O1945" s="88">
        <v>1568.3049999996999</v>
      </c>
      <c r="P1945" s="89">
        <f t="shared" si="30"/>
        <v>0.92293775764240815</v>
      </c>
      <c r="Q1945" s="86">
        <v>43881</v>
      </c>
      <c r="R1945" s="90">
        <v>1939207.166</v>
      </c>
      <c r="S1945" s="90">
        <v>1518779.33372852</v>
      </c>
      <c r="T1945" s="3"/>
      <c r="U1945" s="91">
        <v>-2.3692429467701E-3</v>
      </c>
      <c r="V1945" s="92">
        <v>0.93585031545444497</v>
      </c>
      <c r="W1945" s="91">
        <v>2.5246696690373899E-2</v>
      </c>
      <c r="X1945" s="92">
        <v>2.5331792849101502</v>
      </c>
      <c r="Y1945" s="91">
        <v>-5.0504919972809099E-2</v>
      </c>
      <c r="Z1945" s="92">
        <v>13.099663911561899</v>
      </c>
      <c r="AA1945" s="91">
        <v>0.17073033231659801</v>
      </c>
      <c r="AB1945" s="92">
        <v>37.971061592456003</v>
      </c>
      <c r="AC1945" s="91">
        <v>0.21054770829505301</v>
      </c>
      <c r="AD1945" s="92">
        <v>46.4029667819268</v>
      </c>
      <c r="AE1945" s="91">
        <v>0.29152701016952098</v>
      </c>
      <c r="AF1945" s="93">
        <v>49.992110711638801</v>
      </c>
      <c r="AG1945" s="91">
        <v>5.0650156390474902E-3</v>
      </c>
      <c r="AH1945" s="92">
        <v>-0.39972838821995499</v>
      </c>
      <c r="AI1945" s="91">
        <v>4.7126362896960901E-3</v>
      </c>
      <c r="AJ1945" s="92">
        <v>14.9546393088822</v>
      </c>
      <c r="AK1945" s="91">
        <v>0.44744789999851498</v>
      </c>
      <c r="AL1945" s="91">
        <v>4.40252978078206E-2</v>
      </c>
      <c r="AM1945" s="92">
        <v>58.923451863694901</v>
      </c>
      <c r="AN1945" s="3"/>
      <c r="AO1945" s="94">
        <v>5.0835318874305799E-2</v>
      </c>
      <c r="AP1945" s="94">
        <v>-8.1630266544380006E-2</v>
      </c>
      <c r="AQ1945" s="94">
        <v>0.12667351889293099</v>
      </c>
      <c r="AR1945" s="94">
        <v>-0.10451433265378</v>
      </c>
      <c r="AS1945" s="95">
        <v>9</v>
      </c>
      <c r="AT1945" s="95">
        <v>3</v>
      </c>
      <c r="AU1945" s="95">
        <v>7</v>
      </c>
      <c r="AV1945" s="96">
        <v>5</v>
      </c>
      <c r="AW1945" s="3"/>
      <c r="AX1945" s="97">
        <v>0.23500655837444401</v>
      </c>
      <c r="AY1945" s="98">
        <v>0.75921572557581396</v>
      </c>
      <c r="AZ1945" s="98">
        <v>1.40477814184123</v>
      </c>
      <c r="BA1945" s="98">
        <v>1.0626702041481599</v>
      </c>
      <c r="BB1945" s="89">
        <v>2.4108771929204499E-2</v>
      </c>
      <c r="BC1945" s="99">
        <v>-27.5996314492659</v>
      </c>
      <c r="BD1945" s="86">
        <v>43881</v>
      </c>
      <c r="BE1945" s="86">
        <v>43913</v>
      </c>
      <c r="BF1945" s="95"/>
      <c r="BG1945" s="86"/>
      <c r="BH1945" s="3"/>
    </row>
    <row r="1946" spans="1:60" x14ac:dyDescent="0.25">
      <c r="A1946" s="3"/>
      <c r="B1946" s="81" t="s">
        <v>2705</v>
      </c>
      <c r="C1946" s="81" t="s">
        <v>6975</v>
      </c>
      <c r="D1946" s="81" t="s">
        <v>976</v>
      </c>
      <c r="E1946" s="82" t="s">
        <v>1164</v>
      </c>
      <c r="F1946" s="82" t="s">
        <v>1110</v>
      </c>
      <c r="G1946" s="83" t="s">
        <v>1121</v>
      </c>
      <c r="H1946" s="84" t="s">
        <v>1154</v>
      </c>
      <c r="I1946" s="85" t="s">
        <v>3480</v>
      </c>
      <c r="J1946" s="85" t="s">
        <v>6976</v>
      </c>
      <c r="K1946" s="3"/>
      <c r="L1946" s="86">
        <v>44029</v>
      </c>
      <c r="M1946" s="87">
        <v>1000</v>
      </c>
      <c r="N1946" s="88">
        <v>1000</v>
      </c>
      <c r="O1946" s="88">
        <v>1000</v>
      </c>
      <c r="P1946" s="89">
        <f t="shared" si="30"/>
        <v>1</v>
      </c>
      <c r="Q1946" s="86">
        <v>44029</v>
      </c>
      <c r="R1946" s="90">
        <v>0</v>
      </c>
      <c r="S1946" s="90">
        <v>0</v>
      </c>
      <c r="T1946" s="3"/>
      <c r="U1946" s="91">
        <v>0</v>
      </c>
      <c r="V1946" s="92">
        <v>1.17277461013146</v>
      </c>
      <c r="W1946" s="91">
        <v>0</v>
      </c>
      <c r="X1946" s="92">
        <v>8.5096158727537806E-3</v>
      </c>
      <c r="Y1946" s="91">
        <v>0</v>
      </c>
      <c r="Z1946" s="92">
        <v>18.1501559088356</v>
      </c>
      <c r="AA1946" s="91">
        <v>0</v>
      </c>
      <c r="AB1946" s="92">
        <v>20.8980283607962</v>
      </c>
      <c r="AC1946" s="91">
        <v>0</v>
      </c>
      <c r="AD1946" s="92">
        <v>25.348195952392398</v>
      </c>
      <c r="AE1946" s="91">
        <v>0</v>
      </c>
      <c r="AF1946" s="93">
        <v>20.8394096946868</v>
      </c>
      <c r="AG1946" s="91">
        <v>0</v>
      </c>
      <c r="AH1946" s="92">
        <v>-0.90622995212470403</v>
      </c>
      <c r="AI1946" s="91">
        <v>0</v>
      </c>
      <c r="AJ1946" s="92">
        <v>14.483375679905301</v>
      </c>
      <c r="AK1946" s="91">
        <v>0</v>
      </c>
      <c r="AL1946" s="91">
        <v>0</v>
      </c>
      <c r="AM1946" s="92">
        <v>14.1786618638434</v>
      </c>
      <c r="AN1946" s="3"/>
      <c r="AO1946" s="94">
        <v>0</v>
      </c>
      <c r="AP1946" s="94">
        <v>0</v>
      </c>
      <c r="AQ1946" s="94">
        <v>0</v>
      </c>
      <c r="AR1946" s="94">
        <v>0</v>
      </c>
      <c r="AS1946" s="95">
        <v>0</v>
      </c>
      <c r="AT1946" s="95">
        <v>0</v>
      </c>
      <c r="AU1946" s="95">
        <v>7</v>
      </c>
      <c r="AV1946" s="96">
        <v>5</v>
      </c>
      <c r="AW1946" s="3"/>
      <c r="AX1946" s="97">
        <v>0</v>
      </c>
      <c r="AY1946" s="98">
        <v>-113.07365610974399</v>
      </c>
      <c r="AZ1946" s="98">
        <v>0.54787164163735702</v>
      </c>
      <c r="BA1946" s="98">
        <v>-15.957369743191499</v>
      </c>
      <c r="BB1946" s="89">
        <v>0</v>
      </c>
      <c r="BC1946" s="99">
        <v>0</v>
      </c>
      <c r="BD1946" s="86">
        <v>43664</v>
      </c>
      <c r="BE1946" s="86"/>
      <c r="BF1946" s="95"/>
      <c r="BG1946" s="86"/>
      <c r="BH1946" s="3"/>
    </row>
    <row r="1947" spans="1:60" x14ac:dyDescent="0.25">
      <c r="A1947" s="3"/>
      <c r="B1947" s="81" t="s">
        <v>491</v>
      </c>
      <c r="C1947" s="81" t="s">
        <v>6977</v>
      </c>
      <c r="D1947" s="81" t="s">
        <v>976</v>
      </c>
      <c r="E1947" s="82" t="s">
        <v>1172</v>
      </c>
      <c r="F1947" s="82" t="s">
        <v>1110</v>
      </c>
      <c r="G1947" s="83" t="s">
        <v>1121</v>
      </c>
      <c r="H1947" s="84" t="s">
        <v>1154</v>
      </c>
      <c r="I1947" s="85" t="s">
        <v>3480</v>
      </c>
      <c r="J1947" s="85" t="s">
        <v>1096</v>
      </c>
      <c r="K1947" s="3"/>
      <c r="L1947" s="86">
        <v>44029</v>
      </c>
      <c r="M1947" s="87">
        <v>1514.55700000003</v>
      </c>
      <c r="N1947" s="88">
        <v>1514.55700000003</v>
      </c>
      <c r="O1947" s="88">
        <v>1628.4570000004001</v>
      </c>
      <c r="P1947" s="89">
        <f t="shared" si="30"/>
        <v>0.93005648905660876</v>
      </c>
      <c r="Q1947" s="86">
        <v>43881</v>
      </c>
      <c r="R1947" s="90">
        <v>518764.5</v>
      </c>
      <c r="S1947" s="90">
        <v>493561.73501904297</v>
      </c>
      <c r="T1947" s="3"/>
      <c r="U1947" s="91">
        <v>-2.3174085599748698E-3</v>
      </c>
      <c r="V1947" s="92">
        <v>0.94103375413396895</v>
      </c>
      <c r="W1947" s="91">
        <v>2.6844759391679001E-2</v>
      </c>
      <c r="X1947" s="92">
        <v>2.6929855550406501</v>
      </c>
      <c r="Y1947" s="91">
        <v>-4.1490962444222498E-2</v>
      </c>
      <c r="Z1947" s="92">
        <v>14.001059664413299</v>
      </c>
      <c r="AA1947" s="91">
        <v>0.19321726616908599</v>
      </c>
      <c r="AB1947" s="92">
        <v>40.2197549777338</v>
      </c>
      <c r="AC1947" s="91">
        <v>0.25746866347442798</v>
      </c>
      <c r="AD1947" s="92">
        <v>51.095062299864402</v>
      </c>
      <c r="AE1947" s="91">
        <v>0.36732273117930198</v>
      </c>
      <c r="AF1947" s="93">
        <v>57.571682812646003</v>
      </c>
      <c r="AG1947" s="91">
        <v>5.9525307897274598E-3</v>
      </c>
      <c r="AH1947" s="92">
        <v>-0.31097687315195799</v>
      </c>
      <c r="AI1947" s="91">
        <v>1.51465288254258E-2</v>
      </c>
      <c r="AJ1947" s="92">
        <v>15.9980285624479</v>
      </c>
      <c r="AK1947" s="91">
        <v>0.51600736424559701</v>
      </c>
      <c r="AL1947" s="91">
        <v>0.12356025259039601</v>
      </c>
      <c r="AM1947" s="92">
        <v>57.861713565885999</v>
      </c>
      <c r="AN1947" s="3"/>
      <c r="AO1947" s="94">
        <v>5.0889900505353601E-2</v>
      </c>
      <c r="AP1947" s="94">
        <v>-8.1487264826137107E-2</v>
      </c>
      <c r="AQ1947" s="94">
        <v>0.12843439120668301</v>
      </c>
      <c r="AR1947" s="94">
        <v>-0.10307201637711801</v>
      </c>
      <c r="AS1947" s="95">
        <v>9</v>
      </c>
      <c r="AT1947" s="95">
        <v>3</v>
      </c>
      <c r="AU1947" s="95">
        <v>7</v>
      </c>
      <c r="AV1947" s="96">
        <v>5</v>
      </c>
      <c r="AW1947" s="3"/>
      <c r="AX1947" s="97">
        <v>0.23500798170280199</v>
      </c>
      <c r="AY1947" s="98">
        <v>0.85049810672899195</v>
      </c>
      <c r="AZ1947" s="98">
        <v>1.4896813382401899</v>
      </c>
      <c r="BA1947" s="98">
        <v>1.19388241990782</v>
      </c>
      <c r="BB1947" s="89">
        <v>2.41111213856493E-2</v>
      </c>
      <c r="BC1947" s="99">
        <v>-27.4792579724162</v>
      </c>
      <c r="BD1947" s="86">
        <v>43881</v>
      </c>
      <c r="BE1947" s="86">
        <v>43913</v>
      </c>
      <c r="BF1947" s="95"/>
      <c r="BG1947" s="86"/>
      <c r="BH1947" s="3"/>
    </row>
    <row r="1948" spans="1:60" x14ac:dyDescent="0.25">
      <c r="A1948" s="3"/>
      <c r="B1948" s="81" t="s">
        <v>2706</v>
      </c>
      <c r="C1948" s="81" t="s">
        <v>6978</v>
      </c>
      <c r="D1948" s="81" t="s">
        <v>976</v>
      </c>
      <c r="E1948" s="82" t="s">
        <v>1228</v>
      </c>
      <c r="F1948" s="82" t="s">
        <v>1110</v>
      </c>
      <c r="G1948" s="83" t="s">
        <v>1121</v>
      </c>
      <c r="H1948" s="84" t="s">
        <v>1154</v>
      </c>
      <c r="I1948" s="85" t="s">
        <v>3480</v>
      </c>
      <c r="J1948" s="85" t="s">
        <v>6979</v>
      </c>
      <c r="K1948" s="3"/>
      <c r="L1948" s="86">
        <v>44029</v>
      </c>
      <c r="M1948" s="87">
        <v>1993.2312000002701</v>
      </c>
      <c r="N1948" s="88">
        <v>1993.2312000002701</v>
      </c>
      <c r="O1948" s="88">
        <v>2152.5108999982499</v>
      </c>
      <c r="P1948" s="89">
        <f t="shared" si="30"/>
        <v>0.92600283696676777</v>
      </c>
      <c r="Q1948" s="86">
        <v>43881</v>
      </c>
      <c r="R1948" s="90">
        <v>2870296.0819999999</v>
      </c>
      <c r="S1948" s="90">
        <v>2554391.6812499999</v>
      </c>
      <c r="T1948" s="3"/>
      <c r="U1948" s="91">
        <v>-2.3468906483685701E-3</v>
      </c>
      <c r="V1948" s="92">
        <v>0.93808554529459798</v>
      </c>
      <c r="W1948" s="91">
        <v>2.5935872599802699E-2</v>
      </c>
      <c r="X1948" s="92">
        <v>2.6020968758530199</v>
      </c>
      <c r="Y1948" s="91">
        <v>-4.6625692747547902E-2</v>
      </c>
      <c r="Z1948" s="92">
        <v>13.4875866340881</v>
      </c>
      <c r="AA1948" s="91">
        <v>0.180382086755417</v>
      </c>
      <c r="AB1948" s="92">
        <v>38.936237036366897</v>
      </c>
      <c r="AC1948" s="91">
        <v>0.23057930595852699</v>
      </c>
      <c r="AD1948" s="92">
        <v>48.406126548245098</v>
      </c>
      <c r="AE1948" s="91">
        <v>0.32371065912419</v>
      </c>
      <c r="AF1948" s="93">
        <v>53.210475607134903</v>
      </c>
      <c r="AG1948" s="91">
        <v>5.4478054298669996E-3</v>
      </c>
      <c r="AH1948" s="92">
        <v>-0.361449409138004</v>
      </c>
      <c r="AI1948" s="91">
        <v>9.2019121075281908E-3</v>
      </c>
      <c r="AJ1948" s="92">
        <v>15.4035668906581</v>
      </c>
      <c r="AK1948" s="91">
        <v>0.99323119999957299</v>
      </c>
      <c r="AL1948" s="91">
        <v>8.3677168426220305E-2</v>
      </c>
      <c r="AM1948" s="92">
        <v>113.50178186385899</v>
      </c>
      <c r="AN1948" s="3"/>
      <c r="AO1948" s="94">
        <v>5.0858853834142799E-2</v>
      </c>
      <c r="AP1948" s="94">
        <v>-8.1568506440817104E-2</v>
      </c>
      <c r="AQ1948" s="94">
        <v>0.127433141258807</v>
      </c>
      <c r="AR1948" s="94">
        <v>-0.103892019098566</v>
      </c>
      <c r="AS1948" s="95">
        <v>9</v>
      </c>
      <c r="AT1948" s="95">
        <v>3</v>
      </c>
      <c r="AU1948" s="95">
        <v>7</v>
      </c>
      <c r="AV1948" s="96">
        <v>5</v>
      </c>
      <c r="AW1948" s="3"/>
      <c r="AX1948" s="97">
        <v>0.23500691586057701</v>
      </c>
      <c r="AY1948" s="98">
        <v>0.79840508464349103</v>
      </c>
      <c r="AZ1948" s="98">
        <v>1.4412309574672699</v>
      </c>
      <c r="BA1948" s="98">
        <v>1.1189180999936099</v>
      </c>
      <c r="BB1948" s="89">
        <v>2.4109759295097299E-2</v>
      </c>
      <c r="BC1948" s="99">
        <v>-27.547702545823999</v>
      </c>
      <c r="BD1948" s="86">
        <v>43881</v>
      </c>
      <c r="BE1948" s="86">
        <v>43913</v>
      </c>
      <c r="BF1948" s="95"/>
      <c r="BG1948" s="86"/>
      <c r="BH1948" s="3"/>
    </row>
    <row r="1949" spans="1:60" x14ac:dyDescent="0.25">
      <c r="A1949" s="3"/>
      <c r="B1949" s="81" t="s">
        <v>2707</v>
      </c>
      <c r="C1949" s="81" t="s">
        <v>6980</v>
      </c>
      <c r="D1949" s="81" t="s">
        <v>976</v>
      </c>
      <c r="E1949" s="82" t="s">
        <v>1230</v>
      </c>
      <c r="F1949" s="82" t="s">
        <v>1110</v>
      </c>
      <c r="G1949" s="83" t="s">
        <v>1121</v>
      </c>
      <c r="H1949" s="84" t="s">
        <v>1154</v>
      </c>
      <c r="I1949" s="85" t="s">
        <v>3480</v>
      </c>
      <c r="J1949" s="85" t="s">
        <v>6981</v>
      </c>
      <c r="K1949" s="3"/>
      <c r="L1949" s="86">
        <v>44029</v>
      </c>
      <c r="M1949" s="87">
        <v>2122.7457000017198</v>
      </c>
      <c r="N1949" s="88">
        <v>2122.7457000017198</v>
      </c>
      <c r="O1949" s="88">
        <v>2297.8504000008102</v>
      </c>
      <c r="P1949" s="89">
        <f t="shared" si="30"/>
        <v>0.92379630109991995</v>
      </c>
      <c r="Q1949" s="86">
        <v>43881</v>
      </c>
      <c r="R1949" s="90">
        <v>928836.94400000002</v>
      </c>
      <c r="S1949" s="90">
        <v>846218.32625976601</v>
      </c>
      <c r="T1949" s="3"/>
      <c r="U1949" s="91">
        <v>-2.3629394754607299E-3</v>
      </c>
      <c r="V1949" s="92">
        <v>0.93648066258538198</v>
      </c>
      <c r="W1949" s="91">
        <v>2.5439848286623601E-2</v>
      </c>
      <c r="X1949" s="92">
        <v>2.5524944445351099</v>
      </c>
      <c r="Y1949" s="91">
        <v>-4.9418685489436003E-2</v>
      </c>
      <c r="Z1949" s="92">
        <v>13.2082873598993</v>
      </c>
      <c r="AA1949" s="91">
        <v>0.173429564980324</v>
      </c>
      <c r="AB1949" s="92">
        <v>38.240984858828597</v>
      </c>
      <c r="AC1949" s="91">
        <v>0.21613336009992101</v>
      </c>
      <c r="AD1949" s="92">
        <v>46.961531962384498</v>
      </c>
      <c r="AE1949" s="91">
        <v>0.30047491706500301</v>
      </c>
      <c r="AF1949" s="93">
        <v>50.8869014012162</v>
      </c>
      <c r="AG1949" s="91">
        <v>5.1723568085435502E-3</v>
      </c>
      <c r="AH1949" s="92">
        <v>-0.38899427127034902</v>
      </c>
      <c r="AI1949" s="91">
        <v>5.9697214710468004E-3</v>
      </c>
      <c r="AJ1949" s="92">
        <v>15.08034782701</v>
      </c>
      <c r="AK1949" s="91">
        <v>1.1227457000024199</v>
      </c>
      <c r="AL1949" s="91">
        <v>9.1654477411793805E-2</v>
      </c>
      <c r="AM1949" s="92">
        <v>126.45323186414301</v>
      </c>
      <c r="AN1949" s="3"/>
      <c r="AO1949" s="94">
        <v>5.0841929754824398E-2</v>
      </c>
      <c r="AP1949" s="94">
        <v>-8.1612917372694896E-2</v>
      </c>
      <c r="AQ1949" s="94">
        <v>0.12688642195469599</v>
      </c>
      <c r="AR1949" s="94">
        <v>-0.104339828284574</v>
      </c>
      <c r="AS1949" s="95">
        <v>9</v>
      </c>
      <c r="AT1949" s="95">
        <v>3</v>
      </c>
      <c r="AU1949" s="95">
        <v>7</v>
      </c>
      <c r="AV1949" s="96">
        <v>5</v>
      </c>
      <c r="AW1949" s="3"/>
      <c r="AX1949" s="97">
        <v>0.235006598989421</v>
      </c>
      <c r="AY1949" s="98">
        <v>0.77017672737929399</v>
      </c>
      <c r="AZ1949" s="98">
        <v>1.41497408876603</v>
      </c>
      <c r="BA1949" s="98">
        <v>1.0783895143667901</v>
      </c>
      <c r="BB1949" s="89">
        <v>2.4109042726195198E-2</v>
      </c>
      <c r="BC1949" s="99">
        <v>-27.585068201151401</v>
      </c>
      <c r="BD1949" s="86">
        <v>43881</v>
      </c>
      <c r="BE1949" s="86">
        <v>43913</v>
      </c>
      <c r="BF1949" s="95"/>
      <c r="BG1949" s="86"/>
      <c r="BH1949" s="3"/>
    </row>
    <row r="1950" spans="1:60" x14ac:dyDescent="0.25">
      <c r="A1950" s="3"/>
      <c r="B1950" s="81" t="s">
        <v>2708</v>
      </c>
      <c r="C1950" s="81" t="s">
        <v>6982</v>
      </c>
      <c r="D1950" s="81" t="s">
        <v>976</v>
      </c>
      <c r="E1950" s="82" t="s">
        <v>1218</v>
      </c>
      <c r="F1950" s="82" t="s">
        <v>1110</v>
      </c>
      <c r="G1950" s="83" t="s">
        <v>1121</v>
      </c>
      <c r="H1950" s="84" t="s">
        <v>1154</v>
      </c>
      <c r="I1950" s="85" t="s">
        <v>3480</v>
      </c>
      <c r="J1950" s="85" t="s">
        <v>6983</v>
      </c>
      <c r="K1950" s="3"/>
      <c r="L1950" s="86">
        <v>44029</v>
      </c>
      <c r="M1950" s="87">
        <v>1769.9218000005901</v>
      </c>
      <c r="N1950" s="88">
        <v>1769.9218000005901</v>
      </c>
      <c r="O1950" s="88">
        <v>1930.1548999995</v>
      </c>
      <c r="P1950" s="89">
        <f t="shared" si="30"/>
        <v>0.9169843311544833</v>
      </c>
      <c r="Q1950" s="86">
        <v>43881</v>
      </c>
      <c r="R1950" s="90">
        <v>14280482.649</v>
      </c>
      <c r="S1950" s="90">
        <v>12714697.604281301</v>
      </c>
      <c r="T1950" s="3"/>
      <c r="U1950" s="91">
        <v>-2.41285846277606E-3</v>
      </c>
      <c r="V1950" s="92">
        <v>0.93148876385384904</v>
      </c>
      <c r="W1950" s="91">
        <v>2.3902646044007301E-2</v>
      </c>
      <c r="X1950" s="92">
        <v>2.3987742202734799</v>
      </c>
      <c r="Y1950" s="91">
        <v>-5.80311448884459E-2</v>
      </c>
      <c r="Z1950" s="92">
        <v>12.3470414199983</v>
      </c>
      <c r="AA1950" s="91">
        <v>0.15212129548133799</v>
      </c>
      <c r="AB1950" s="92">
        <v>36.110157908929999</v>
      </c>
      <c r="AC1950" s="91">
        <v>0.17027654526114899</v>
      </c>
      <c r="AD1950" s="92">
        <v>42.3758504785364</v>
      </c>
      <c r="AE1950" s="91">
        <v>0.225674429451756</v>
      </c>
      <c r="AF1950" s="93">
        <v>43.406852639862301</v>
      </c>
      <c r="AG1950" s="91">
        <v>4.3182485824218002E-3</v>
      </c>
      <c r="AH1950" s="92">
        <v>-0.474405093882524</v>
      </c>
      <c r="AI1950" s="91">
        <v>-3.9916937112138796E-3</v>
      </c>
      <c r="AJ1950" s="92">
        <v>14.084206308791201</v>
      </c>
      <c r="AK1950" s="91">
        <v>0.769921799999429</v>
      </c>
      <c r="AL1950" s="91">
        <v>6.8778856921198894E-2</v>
      </c>
      <c r="AM1950" s="92">
        <v>91.170841863844501</v>
      </c>
      <c r="AN1950" s="3"/>
      <c r="AO1950" s="94">
        <v>5.0789352579158703E-2</v>
      </c>
      <c r="AP1950" s="94">
        <v>-8.1750703981087997E-2</v>
      </c>
      <c r="AQ1950" s="94">
        <v>0.125192680630862</v>
      </c>
      <c r="AR1950" s="94">
        <v>-0.105727253554505</v>
      </c>
      <c r="AS1950" s="95">
        <v>8</v>
      </c>
      <c r="AT1950" s="95">
        <v>4</v>
      </c>
      <c r="AU1950" s="95">
        <v>7</v>
      </c>
      <c r="AV1950" s="96">
        <v>5</v>
      </c>
      <c r="AW1950" s="3"/>
      <c r="AX1950" s="97">
        <v>0.23500676541676499</v>
      </c>
      <c r="AY1950" s="98">
        <v>0.68361793919393699</v>
      </c>
      <c r="AZ1950" s="98">
        <v>1.3344482308857599</v>
      </c>
      <c r="BA1950" s="98">
        <v>0.954529185454703</v>
      </c>
      <c r="BB1950" s="89">
        <v>2.4106939967532499E-2</v>
      </c>
      <c r="BC1950" s="99">
        <v>-27.7008596563537</v>
      </c>
      <c r="BD1950" s="86">
        <v>43881</v>
      </c>
      <c r="BE1950" s="86">
        <v>43913</v>
      </c>
      <c r="BF1950" s="95"/>
      <c r="BG1950" s="86"/>
      <c r="BH1950" s="3"/>
    </row>
    <row r="1951" spans="1:60" x14ac:dyDescent="0.25">
      <c r="A1951" s="3"/>
      <c r="B1951" s="81" t="s">
        <v>492</v>
      </c>
      <c r="C1951" s="81" t="s">
        <v>6984</v>
      </c>
      <c r="D1951" s="81" t="s">
        <v>976</v>
      </c>
      <c r="E1951" s="82" t="s">
        <v>1231</v>
      </c>
      <c r="F1951" s="82" t="s">
        <v>1110</v>
      </c>
      <c r="G1951" s="83" t="s">
        <v>1121</v>
      </c>
      <c r="H1951" s="84" t="s">
        <v>1154</v>
      </c>
      <c r="I1951" s="85" t="s">
        <v>3480</v>
      </c>
      <c r="J1951" s="85" t="s">
        <v>6985</v>
      </c>
      <c r="K1951" s="3"/>
      <c r="L1951" s="86">
        <v>44029</v>
      </c>
      <c r="M1951" s="87">
        <v>1334.0197000000601</v>
      </c>
      <c r="N1951" s="88">
        <v>1334.0197000000601</v>
      </c>
      <c r="O1951" s="88">
        <v>1429.1326999999601</v>
      </c>
      <c r="P1951" s="89">
        <f t="shared" si="30"/>
        <v>0.9334470479893836</v>
      </c>
      <c r="Q1951" s="86">
        <v>43881</v>
      </c>
      <c r="R1951" s="90">
        <v>1522513.19</v>
      </c>
      <c r="S1951" s="90">
        <v>429661.10670214798</v>
      </c>
      <c r="T1951" s="3"/>
      <c r="U1951" s="91">
        <v>-2.2928974995011201E-3</v>
      </c>
      <c r="V1951" s="92">
        <v>0.94348486018134303</v>
      </c>
      <c r="W1951" s="91">
        <v>2.76023471815279E-2</v>
      </c>
      <c r="X1951" s="92">
        <v>2.76874433402554</v>
      </c>
      <c r="Y1951" s="91">
        <v>-3.7192266039710403E-2</v>
      </c>
      <c r="Z1951" s="92">
        <v>14.4309293048718</v>
      </c>
      <c r="AA1951" s="91">
        <v>0.20401736936415499</v>
      </c>
      <c r="AB1951" s="92">
        <v>41.2997652972117</v>
      </c>
      <c r="AC1951" s="91">
        <v>0.212077767724695</v>
      </c>
      <c r="AD1951" s="92">
        <v>46.555972724861903</v>
      </c>
      <c r="AE1951" s="91">
        <v>0.212077767724695</v>
      </c>
      <c r="AF1951" s="93">
        <v>42.047186467156301</v>
      </c>
      <c r="AG1951" s="91">
        <v>6.3729474040883404E-3</v>
      </c>
      <c r="AH1951" s="92">
        <v>-0.26893521171587098</v>
      </c>
      <c r="AI1951" s="91">
        <v>2.0125540881053901E-2</v>
      </c>
      <c r="AJ1951" s="92">
        <v>16.495929768018001</v>
      </c>
      <c r="AK1951" s="91">
        <v>0.33401970000006298</v>
      </c>
      <c r="AL1951" s="91">
        <v>7.9014063005161006E-2</v>
      </c>
      <c r="AM1951" s="92">
        <v>37.956517553655402</v>
      </c>
      <c r="AN1951" s="3"/>
      <c r="AO1951" s="94">
        <v>5.0915734105728902E-2</v>
      </c>
      <c r="AP1951" s="94">
        <v>-8.1419476709997995E-2</v>
      </c>
      <c r="AQ1951" s="94">
        <v>0.12926954050824899</v>
      </c>
      <c r="AR1951" s="94">
        <v>-0.102388023945387</v>
      </c>
      <c r="AS1951" s="95">
        <v>9</v>
      </c>
      <c r="AT1951" s="95">
        <v>3</v>
      </c>
      <c r="AU1951" s="95">
        <v>7</v>
      </c>
      <c r="AV1951" s="96">
        <v>5</v>
      </c>
      <c r="AW1951" s="3"/>
      <c r="AX1951" s="97">
        <v>0.23500928533700099</v>
      </c>
      <c r="AY1951" s="98">
        <v>0.89431374484229298</v>
      </c>
      <c r="AZ1951" s="98">
        <v>1.53042776115763</v>
      </c>
      <c r="BA1951" s="98">
        <v>1.2571068055258401</v>
      </c>
      <c r="BB1951" s="89">
        <v>2.4112300042434101E-2</v>
      </c>
      <c r="BC1951" s="99">
        <v>-27.422177100816</v>
      </c>
      <c r="BD1951" s="86">
        <v>43881</v>
      </c>
      <c r="BE1951" s="86">
        <v>43913</v>
      </c>
      <c r="BF1951" s="95"/>
      <c r="BG1951" s="86"/>
      <c r="BH1951" s="3"/>
    </row>
    <row r="1952" spans="1:60" x14ac:dyDescent="0.25">
      <c r="A1952" s="3"/>
      <c r="B1952" s="81" t="s">
        <v>493</v>
      </c>
      <c r="C1952" s="81" t="s">
        <v>6986</v>
      </c>
      <c r="D1952" s="81" t="s">
        <v>977</v>
      </c>
      <c r="E1952" s="82" t="s">
        <v>1161</v>
      </c>
      <c r="F1952" s="82" t="s">
        <v>1113</v>
      </c>
      <c r="G1952" s="83" t="s">
        <v>1121</v>
      </c>
      <c r="H1952" s="84" t="s">
        <v>1096</v>
      </c>
      <c r="I1952" s="85" t="s">
        <v>3480</v>
      </c>
      <c r="J1952" s="85" t="s">
        <v>6987</v>
      </c>
      <c r="K1952" s="3"/>
      <c r="L1952" s="86">
        <v>44029</v>
      </c>
      <c r="M1952" s="87">
        <v>1573.6381000000999</v>
      </c>
      <c r="N1952" s="88">
        <v>1573.6381000000999</v>
      </c>
      <c r="O1952" s="88">
        <v>1618.2025000005999</v>
      </c>
      <c r="P1952" s="89">
        <f t="shared" si="30"/>
        <v>0.97246055422576383</v>
      </c>
      <c r="Q1952" s="86">
        <v>43881</v>
      </c>
      <c r="R1952" s="90">
        <v>27287568.852000002</v>
      </c>
      <c r="S1952" s="90">
        <v>12928835.6836094</v>
      </c>
      <c r="T1952" s="3"/>
      <c r="U1952" s="91">
        <v>-2.7430240115791098E-3</v>
      </c>
      <c r="V1952" s="92">
        <v>0.89847220897354396</v>
      </c>
      <c r="W1952" s="91">
        <v>2.9886536554840901E-2</v>
      </c>
      <c r="X1952" s="92">
        <v>2.9971632713568401</v>
      </c>
      <c r="Y1952" s="91">
        <v>2.9398573922662801E-2</v>
      </c>
      <c r="Z1952" s="92">
        <v>21.0900133011164</v>
      </c>
      <c r="AA1952" s="91">
        <v>0.285189626216306</v>
      </c>
      <c r="AB1952" s="92">
        <v>49.416990982426803</v>
      </c>
      <c r="AC1952" s="91">
        <v>0.386874872650951</v>
      </c>
      <c r="AD1952" s="92">
        <v>64.035683217458399</v>
      </c>
      <c r="AE1952" s="91"/>
      <c r="AF1952" s="93"/>
      <c r="AG1952" s="91">
        <v>-1.51653377815819E-3</v>
      </c>
      <c r="AH1952" s="92">
        <v>-1.0578833299405199</v>
      </c>
      <c r="AI1952" s="91">
        <v>9.4476352760539201E-2</v>
      </c>
      <c r="AJ1952" s="92">
        <v>23.9310109559738</v>
      </c>
      <c r="AK1952" s="91">
        <v>0.54859667236800302</v>
      </c>
      <c r="AL1952" s="91">
        <v>0.19084414041018999</v>
      </c>
      <c r="AM1952" s="92">
        <v>83.898843574454105</v>
      </c>
      <c r="AN1952" s="3"/>
      <c r="AO1952" s="94">
        <v>7.2507784059780506E-2</v>
      </c>
      <c r="AP1952" s="94">
        <v>-0.100313126334222</v>
      </c>
      <c r="AQ1952" s="94">
        <v>0.12778229213654399</v>
      </c>
      <c r="AR1952" s="94">
        <v>-8.2536143491743097E-2</v>
      </c>
      <c r="AS1952" s="95">
        <v>8</v>
      </c>
      <c r="AT1952" s="95">
        <v>4</v>
      </c>
      <c r="AU1952" s="95">
        <v>7</v>
      </c>
      <c r="AV1952" s="96">
        <v>5</v>
      </c>
      <c r="AW1952" s="3"/>
      <c r="AX1952" s="97">
        <v>0.29486273298098198</v>
      </c>
      <c r="AY1952" s="98">
        <v>1.0595000718876699</v>
      </c>
      <c r="AZ1952" s="98">
        <v>1.7490869088396701</v>
      </c>
      <c r="BA1952" s="98">
        <v>1.53665034059122</v>
      </c>
      <c r="BB1952" s="89">
        <v>3.0304331687802898E-2</v>
      </c>
      <c r="BC1952" s="99">
        <v>-27.400625076319599</v>
      </c>
      <c r="BD1952" s="86">
        <v>43881</v>
      </c>
      <c r="BE1952" s="86">
        <v>43913</v>
      </c>
      <c r="BF1952" s="95"/>
      <c r="BG1952" s="86"/>
      <c r="BH1952" s="3"/>
    </row>
    <row r="1953" spans="1:60" x14ac:dyDescent="0.25">
      <c r="A1953" s="3"/>
      <c r="B1953" s="81" t="s">
        <v>494</v>
      </c>
      <c r="C1953" s="81" t="s">
        <v>6988</v>
      </c>
      <c r="D1953" s="81" t="s">
        <v>977</v>
      </c>
      <c r="E1953" s="82" t="s">
        <v>1170</v>
      </c>
      <c r="F1953" s="82" t="s">
        <v>1113</v>
      </c>
      <c r="G1953" s="83" t="s">
        <v>1121</v>
      </c>
      <c r="H1953" s="84" t="s">
        <v>1096</v>
      </c>
      <c r="I1953" s="85" t="s">
        <v>3480</v>
      </c>
      <c r="J1953" s="85" t="s">
        <v>1096</v>
      </c>
      <c r="K1953" s="3"/>
      <c r="L1953" s="86">
        <v>44029</v>
      </c>
      <c r="M1953" s="87">
        <v>1564.1004000008099</v>
      </c>
      <c r="N1953" s="88">
        <v>1564.1004000008099</v>
      </c>
      <c r="O1953" s="88">
        <v>1614.1942999996199</v>
      </c>
      <c r="P1953" s="89">
        <f t="shared" si="30"/>
        <v>0.96896662316375304</v>
      </c>
      <c r="Q1953" s="86">
        <v>43881</v>
      </c>
      <c r="R1953" s="90">
        <v>3713556.5520000001</v>
      </c>
      <c r="S1953" s="90">
        <v>2089119.42001953</v>
      </c>
      <c r="T1953" s="3"/>
      <c r="U1953" s="91">
        <v>-2.7239700566497002E-3</v>
      </c>
      <c r="V1953" s="92">
        <v>0.90037760446648496</v>
      </c>
      <c r="W1953" s="91">
        <v>3.04776484390459E-2</v>
      </c>
      <c r="X1953" s="92">
        <v>3.0562744597773399</v>
      </c>
      <c r="Y1953" s="91">
        <v>2.6185806569628801E-2</v>
      </c>
      <c r="Z1953" s="92">
        <v>20.7687365658057</v>
      </c>
      <c r="AA1953" s="91">
        <v>0.284989817684691</v>
      </c>
      <c r="AB1953" s="92">
        <v>49.397010129294401</v>
      </c>
      <c r="AC1953" s="91"/>
      <c r="AD1953" s="92"/>
      <c r="AE1953" s="91"/>
      <c r="AF1953" s="93"/>
      <c r="AG1953" s="91">
        <v>-1.19185157655011E-3</v>
      </c>
      <c r="AH1953" s="92">
        <v>-1.02541510977971</v>
      </c>
      <c r="AI1953" s="91">
        <v>9.1082369339419503E-2</v>
      </c>
      <c r="AJ1953" s="92">
        <v>23.5916126138472</v>
      </c>
      <c r="AK1953" s="91">
        <v>0.564100400001043</v>
      </c>
      <c r="AL1953" s="91">
        <v>0.31644182899268303</v>
      </c>
      <c r="AM1953" s="92">
        <v>77.506630583666293</v>
      </c>
      <c r="AN1953" s="3"/>
      <c r="AO1953" s="94">
        <v>7.2528308379332898E-2</v>
      </c>
      <c r="AP1953" s="94">
        <v>-0.100261506601819</v>
      </c>
      <c r="AQ1953" s="94">
        <v>0.12795445798838001</v>
      </c>
      <c r="AR1953" s="94">
        <v>-8.2239770596934297E-2</v>
      </c>
      <c r="AS1953" s="95">
        <v>8</v>
      </c>
      <c r="AT1953" s="95">
        <v>4</v>
      </c>
      <c r="AU1953" s="95">
        <v>7</v>
      </c>
      <c r="AV1953" s="96">
        <v>5</v>
      </c>
      <c r="AW1953" s="3"/>
      <c r="AX1953" s="97">
        <v>0.29518303019372999</v>
      </c>
      <c r="AY1953" s="98">
        <v>1.0565013032228301</v>
      </c>
      <c r="AZ1953" s="98">
        <v>1.74573957360735</v>
      </c>
      <c r="BA1953" s="98">
        <v>1.52886678757386</v>
      </c>
      <c r="BB1953" s="89">
        <v>3.0332878840599702E-2</v>
      </c>
      <c r="BC1953" s="99">
        <v>-27.821774615382299</v>
      </c>
      <c r="BD1953" s="86">
        <v>43881</v>
      </c>
      <c r="BE1953" s="86">
        <v>43913</v>
      </c>
      <c r="BF1953" s="95"/>
      <c r="BG1953" s="86"/>
      <c r="BH1953" s="3"/>
    </row>
    <row r="1954" spans="1:60" x14ac:dyDescent="0.25">
      <c r="A1954" s="3"/>
      <c r="B1954" s="81" t="s">
        <v>495</v>
      </c>
      <c r="C1954" s="81" t="s">
        <v>6989</v>
      </c>
      <c r="D1954" s="81" t="s">
        <v>978</v>
      </c>
      <c r="E1954" s="82" t="s">
        <v>1170</v>
      </c>
      <c r="F1954" s="82" t="s">
        <v>1101</v>
      </c>
      <c r="G1954" s="83" t="s">
        <v>1126</v>
      </c>
      <c r="H1954" s="84" t="s">
        <v>1137</v>
      </c>
      <c r="I1954" s="85" t="s">
        <v>3480</v>
      </c>
      <c r="J1954" s="85" t="s">
        <v>1096</v>
      </c>
      <c r="K1954" s="3"/>
      <c r="L1954" s="86">
        <v>44029</v>
      </c>
      <c r="M1954" s="87">
        <v>1124.7247999999699</v>
      </c>
      <c r="N1954" s="88">
        <v>1124.7247999999699</v>
      </c>
      <c r="O1954" s="88">
        <v>1129.2354000005901</v>
      </c>
      <c r="P1954" s="89">
        <f t="shared" si="30"/>
        <v>0.99600561583473401</v>
      </c>
      <c r="Q1954" s="86">
        <v>43984</v>
      </c>
      <c r="R1954" s="90">
        <v>69478.596000000005</v>
      </c>
      <c r="S1954" s="90">
        <v>86778.5932525635</v>
      </c>
      <c r="T1954" s="3"/>
      <c r="U1954" s="91">
        <v>-3.9904946333990698E-4</v>
      </c>
      <c r="V1954" s="92">
        <v>1.13286966379746</v>
      </c>
      <c r="W1954" s="91">
        <v>4.5809954826836501E-4</v>
      </c>
      <c r="X1954" s="92">
        <v>5.43195706995903E-2</v>
      </c>
      <c r="Y1954" s="91">
        <v>1.09378783508873E-2</v>
      </c>
      <c r="Z1954" s="92">
        <v>19.243943743931599</v>
      </c>
      <c r="AA1954" s="91">
        <v>2.5331427179480701E-2</v>
      </c>
      <c r="AB1954" s="92">
        <v>23.431171078758801</v>
      </c>
      <c r="AC1954" s="91">
        <v>5.5137332285085001E-2</v>
      </c>
      <c r="AD1954" s="92">
        <v>30.861929180915499</v>
      </c>
      <c r="AE1954" s="91">
        <v>8.3013196543179193E-2</v>
      </c>
      <c r="AF1954" s="93">
        <v>29.1407293490192</v>
      </c>
      <c r="AG1954" s="91">
        <v>-2.52531335718231E-4</v>
      </c>
      <c r="AH1954" s="92">
        <v>-0.93148308569652705</v>
      </c>
      <c r="AI1954" s="91">
        <v>1.3220857817941601E-2</v>
      </c>
      <c r="AJ1954" s="92">
        <v>15.805461461699499</v>
      </c>
      <c r="AK1954" s="91">
        <v>0.124724799999967</v>
      </c>
      <c r="AL1954" s="91">
        <v>2.8042069914590701E-2</v>
      </c>
      <c r="AM1954" s="92">
        <v>11.9887337390537</v>
      </c>
      <c r="AN1954" s="3"/>
      <c r="AO1954" s="94">
        <v>9.4149454635044094E-3</v>
      </c>
      <c r="AP1954" s="94">
        <v>-9.9501287540988397E-3</v>
      </c>
      <c r="AQ1954" s="94">
        <v>6.9687863015133198E-3</v>
      </c>
      <c r="AR1954" s="94">
        <v>-6.6387954202582504E-3</v>
      </c>
      <c r="AS1954" s="95">
        <v>9</v>
      </c>
      <c r="AT1954" s="95">
        <v>3</v>
      </c>
      <c r="AU1954" s="95">
        <v>7</v>
      </c>
      <c r="AV1954" s="96">
        <v>5</v>
      </c>
      <c r="AW1954" s="3"/>
      <c r="AX1954" s="97">
        <v>1.68105971535806E-2</v>
      </c>
      <c r="AY1954" s="98">
        <v>-0.220799725100051</v>
      </c>
      <c r="AZ1954" s="98">
        <v>0.63727957032097005</v>
      </c>
      <c r="BA1954" s="98">
        <v>-0.306319414253721</v>
      </c>
      <c r="BB1954" s="89">
        <v>1.7361596298110301E-3</v>
      </c>
      <c r="BC1954" s="99">
        <v>-2.149518577462</v>
      </c>
      <c r="BD1954" s="86">
        <v>43745</v>
      </c>
      <c r="BE1954" s="86">
        <v>43783</v>
      </c>
      <c r="BF1954" s="95">
        <v>66</v>
      </c>
      <c r="BG1954" s="86">
        <v>43837</v>
      </c>
      <c r="BH1954" s="3"/>
    </row>
    <row r="1955" spans="1:60" x14ac:dyDescent="0.25">
      <c r="A1955" s="3"/>
      <c r="B1955" s="81" t="s">
        <v>496</v>
      </c>
      <c r="C1955" s="81" t="s">
        <v>6990</v>
      </c>
      <c r="D1955" s="81" t="s">
        <v>978</v>
      </c>
      <c r="E1955" s="82" t="s">
        <v>1181</v>
      </c>
      <c r="F1955" s="82" t="s">
        <v>1101</v>
      </c>
      <c r="G1955" s="83" t="s">
        <v>1126</v>
      </c>
      <c r="H1955" s="84" t="s">
        <v>1137</v>
      </c>
      <c r="I1955" s="85" t="s">
        <v>3480</v>
      </c>
      <c r="J1955" s="85" t="s">
        <v>1096</v>
      </c>
      <c r="K1955" s="3"/>
      <c r="L1955" s="86">
        <v>44029</v>
      </c>
      <c r="M1955" s="87">
        <v>1032.7910999991</v>
      </c>
      <c r="N1955" s="88">
        <v>1032.7910999991</v>
      </c>
      <c r="O1955" s="88">
        <v>1040.3784999996401</v>
      </c>
      <c r="P1955" s="89">
        <f t="shared" si="30"/>
        <v>0.9927070772795259</v>
      </c>
      <c r="Q1955" s="86">
        <v>43745</v>
      </c>
      <c r="R1955" s="90">
        <v>28112.163</v>
      </c>
      <c r="S1955" s="90">
        <v>9043.4036057891808</v>
      </c>
      <c r="T1955" s="3"/>
      <c r="U1955" s="91">
        <v>-3.9817944798414801E-4</v>
      </c>
      <c r="V1955" s="92">
        <v>1.1329566653330401</v>
      </c>
      <c r="W1955" s="91">
        <v>4.8474717368662801E-4</v>
      </c>
      <c r="X1955" s="92">
        <v>5.69843332414166E-2</v>
      </c>
      <c r="Y1955" s="91">
        <v>2.6416651289764598E-3</v>
      </c>
      <c r="Z1955" s="92">
        <v>18.414322421740501</v>
      </c>
      <c r="AA1955" s="91">
        <v>-6.4078013447215199E-3</v>
      </c>
      <c r="AB1955" s="92">
        <v>20.257248226320399</v>
      </c>
      <c r="AC1955" s="91">
        <v>-6.0761911536246797E-3</v>
      </c>
      <c r="AD1955" s="92">
        <v>24.740576837037199</v>
      </c>
      <c r="AE1955" s="91">
        <v>2.0458451430386E-2</v>
      </c>
      <c r="AF1955" s="93">
        <v>22.885254837718101</v>
      </c>
      <c r="AG1955" s="91">
        <v>-2.3755210986564599E-4</v>
      </c>
      <c r="AH1955" s="92">
        <v>-0.929985163111269</v>
      </c>
      <c r="AI1955" s="91">
        <v>2.6416651289764598E-3</v>
      </c>
      <c r="AJ1955" s="92">
        <v>14.747542192810201</v>
      </c>
      <c r="AK1955" s="91">
        <v>3.11095665183529E-2</v>
      </c>
      <c r="AL1955" s="91">
        <v>8.6437641912198195E-3</v>
      </c>
      <c r="AM1955" s="92">
        <v>9.4894312888791301</v>
      </c>
      <c r="AN1955" s="3"/>
      <c r="AO1955" s="94">
        <v>9.4158486390369892E-3</v>
      </c>
      <c r="AP1955" s="94">
        <v>-9.9493309326135204E-3</v>
      </c>
      <c r="AQ1955" s="94">
        <v>6.9961892950232097E-3</v>
      </c>
      <c r="AR1955" s="94">
        <v>-8.1924922524194699E-3</v>
      </c>
      <c r="AS1955" s="95">
        <v>1</v>
      </c>
      <c r="AT1955" s="95">
        <v>5</v>
      </c>
      <c r="AU1955" s="95">
        <v>7</v>
      </c>
      <c r="AV1955" s="96">
        <v>5</v>
      </c>
      <c r="AW1955" s="3"/>
      <c r="AX1955" s="97">
        <v>1.50389689772783E-2</v>
      </c>
      <c r="AY1955" s="98">
        <v>-2.23637117653925</v>
      </c>
      <c r="AZ1955" s="98">
        <v>0.52828748737374598</v>
      </c>
      <c r="BA1955" s="98">
        <v>-3.0066249558804001</v>
      </c>
      <c r="BB1955" s="89">
        <v>1.5531232937723901E-3</v>
      </c>
      <c r="BC1955" s="99">
        <v>-2.1462381239071</v>
      </c>
      <c r="BD1955" s="86">
        <v>43745</v>
      </c>
      <c r="BE1955" s="86">
        <v>43783</v>
      </c>
      <c r="BF1955" s="95"/>
      <c r="BG1955" s="86"/>
      <c r="BH1955" s="3"/>
    </row>
    <row r="1956" spans="1:60" x14ac:dyDescent="0.25">
      <c r="A1956" s="3"/>
      <c r="B1956" s="81" t="s">
        <v>497</v>
      </c>
      <c r="C1956" s="81" t="s">
        <v>6991</v>
      </c>
      <c r="D1956" s="81" t="s">
        <v>978</v>
      </c>
      <c r="E1956" s="82" t="s">
        <v>1174</v>
      </c>
      <c r="F1956" s="82" t="s">
        <v>1101</v>
      </c>
      <c r="G1956" s="83" t="s">
        <v>1126</v>
      </c>
      <c r="H1956" s="84" t="s">
        <v>1137</v>
      </c>
      <c r="I1956" s="85" t="s">
        <v>3480</v>
      </c>
      <c r="J1956" s="85" t="s">
        <v>1096</v>
      </c>
      <c r="K1956" s="3"/>
      <c r="L1956" s="86">
        <v>44029</v>
      </c>
      <c r="M1956" s="87">
        <v>1112.5887000002001</v>
      </c>
      <c r="N1956" s="88">
        <v>1112.5887000002001</v>
      </c>
      <c r="O1956" s="88">
        <v>1117.1385999992499</v>
      </c>
      <c r="P1956" s="89">
        <f t="shared" si="30"/>
        <v>0.99592718396888902</v>
      </c>
      <c r="Q1956" s="86">
        <v>43984</v>
      </c>
      <c r="R1956" s="90">
        <v>332971.00199999998</v>
      </c>
      <c r="S1956" s="90">
        <v>275439.87140527298</v>
      </c>
      <c r="T1956" s="3"/>
      <c r="U1956" s="91">
        <v>-4.0079609425447399E-4</v>
      </c>
      <c r="V1956" s="92">
        <v>1.1326950007060099</v>
      </c>
      <c r="W1956" s="91">
        <v>4.0552532300353099E-4</v>
      </c>
      <c r="X1956" s="92">
        <v>4.90621481731068E-2</v>
      </c>
      <c r="Y1956" s="91">
        <v>1.06167613485013E-2</v>
      </c>
      <c r="Z1956" s="92">
        <v>19.2118320436857</v>
      </c>
      <c r="AA1956" s="91">
        <v>2.4676195902429799E-2</v>
      </c>
      <c r="AB1956" s="92">
        <v>23.365647951053699</v>
      </c>
      <c r="AC1956" s="91">
        <v>5.3789461031556102E-2</v>
      </c>
      <c r="AD1956" s="92">
        <v>30.727142055548001</v>
      </c>
      <c r="AE1956" s="91">
        <v>8.09388115977345E-2</v>
      </c>
      <c r="AF1956" s="93">
        <v>28.933290854474802</v>
      </c>
      <c r="AG1956" s="91">
        <v>-2.82414550383692E-4</v>
      </c>
      <c r="AH1956" s="92">
        <v>-0.93447140716307298</v>
      </c>
      <c r="AI1956" s="91">
        <v>1.2869103318735101E-2</v>
      </c>
      <c r="AJ1956" s="92">
        <v>15.7702860117861</v>
      </c>
      <c r="AK1956" s="91">
        <v>0.11258869999990601</v>
      </c>
      <c r="AL1956" s="91">
        <v>2.58116141903884E-2</v>
      </c>
      <c r="AM1956" s="92">
        <v>12.111721504799799</v>
      </c>
      <c r="AN1956" s="3"/>
      <c r="AO1956" s="94">
        <v>9.4132292251742893E-3</v>
      </c>
      <c r="AP1956" s="94">
        <v>-9.9518718016042805E-3</v>
      </c>
      <c r="AQ1956" s="94">
        <v>6.9141524090809998E-3</v>
      </c>
      <c r="AR1956" s="94">
        <v>-6.6926777999469804E-3</v>
      </c>
      <c r="AS1956" s="95">
        <v>9</v>
      </c>
      <c r="AT1956" s="95">
        <v>3</v>
      </c>
      <c r="AU1956" s="95">
        <v>7</v>
      </c>
      <c r="AV1956" s="96">
        <v>5</v>
      </c>
      <c r="AW1956" s="3"/>
      <c r="AX1956" s="97">
        <v>1.6807979146469702E-2</v>
      </c>
      <c r="AY1956" s="98">
        <v>-0.25636245163514099</v>
      </c>
      <c r="AZ1956" s="98">
        <v>0.63510908884018102</v>
      </c>
      <c r="BA1956" s="98">
        <v>-0.35532485711928502</v>
      </c>
      <c r="BB1956" s="89">
        <v>1.7358860317881399E-3</v>
      </c>
      <c r="BC1956" s="99">
        <v>-2.15601844885532</v>
      </c>
      <c r="BD1956" s="86">
        <v>43745</v>
      </c>
      <c r="BE1956" s="86">
        <v>43783</v>
      </c>
      <c r="BF1956" s="95">
        <v>70</v>
      </c>
      <c r="BG1956" s="86">
        <v>43843</v>
      </c>
      <c r="BH1956" s="3"/>
    </row>
    <row r="1957" spans="1:60" x14ac:dyDescent="0.25">
      <c r="A1957" s="3"/>
      <c r="B1957" s="81" t="s">
        <v>498</v>
      </c>
      <c r="C1957" s="81" t="s">
        <v>6992</v>
      </c>
      <c r="D1957" s="81" t="s">
        <v>978</v>
      </c>
      <c r="E1957" s="82" t="s">
        <v>1182</v>
      </c>
      <c r="F1957" s="82" t="s">
        <v>1101</v>
      </c>
      <c r="G1957" s="83" t="s">
        <v>1126</v>
      </c>
      <c r="H1957" s="84" t="s">
        <v>1137</v>
      </c>
      <c r="I1957" s="85" t="s">
        <v>3480</v>
      </c>
      <c r="J1957" s="85" t="s">
        <v>1096</v>
      </c>
      <c r="K1957" s="3"/>
      <c r="L1957" s="86">
        <v>44029</v>
      </c>
      <c r="M1957" s="87">
        <v>1099.5635999999899</v>
      </c>
      <c r="N1957" s="88">
        <v>1099.5635999999899</v>
      </c>
      <c r="O1957" s="88">
        <v>1103.8639000002299</v>
      </c>
      <c r="P1957" s="89">
        <f t="shared" si="30"/>
        <v>0.99610432046900066</v>
      </c>
      <c r="Q1957" s="86">
        <v>43984</v>
      </c>
      <c r="R1957" s="90">
        <v>254959.08</v>
      </c>
      <c r="S1957" s="90">
        <v>162756.36064770501</v>
      </c>
      <c r="T1957" s="3"/>
      <c r="U1957" s="91">
        <v>-3.9681814541836502E-4</v>
      </c>
      <c r="V1957" s="92">
        <v>1.1330927955896199</v>
      </c>
      <c r="W1957" s="91">
        <v>5.24118742760038E-4</v>
      </c>
      <c r="X1957" s="92">
        <v>6.0921490148757598E-2</v>
      </c>
      <c r="Y1957" s="91">
        <v>1.1343220652634E-2</v>
      </c>
      <c r="Z1957" s="92">
        <v>19.2844779741135</v>
      </c>
      <c r="AA1957" s="91">
        <v>3.4999795270778102E-2</v>
      </c>
      <c r="AB1957" s="92">
        <v>24.398007887881199</v>
      </c>
      <c r="AC1957" s="91">
        <v>6.5942287919824594E-2</v>
      </c>
      <c r="AD1957" s="92">
        <v>31.942424744367599</v>
      </c>
      <c r="AE1957" s="91">
        <v>9.4985356725374004E-2</v>
      </c>
      <c r="AF1957" s="93">
        <v>30.337945367238699</v>
      </c>
      <c r="AG1957" s="91">
        <v>-2.15129985008389E-4</v>
      </c>
      <c r="AH1957" s="92">
        <v>-0.92774295062554302</v>
      </c>
      <c r="AI1957" s="91">
        <v>1.36652050568955E-2</v>
      </c>
      <c r="AJ1957" s="92">
        <v>15.849896185594799</v>
      </c>
      <c r="AK1957" s="91">
        <v>9.9563600000692504E-2</v>
      </c>
      <c r="AL1957" s="91">
        <v>2.7023308863135798E-2</v>
      </c>
      <c r="AM1957" s="92">
        <v>16.334834637120402</v>
      </c>
      <c r="AN1957" s="3"/>
      <c r="AO1957" s="94">
        <v>2.77945318157435E-3</v>
      </c>
      <c r="AP1957" s="94">
        <v>-2.63180986530642E-3</v>
      </c>
      <c r="AQ1957" s="94">
        <v>7.0373705239035198E-3</v>
      </c>
      <c r="AR1957" s="94">
        <v>-3.0851960445943401E-3</v>
      </c>
      <c r="AS1957" s="95">
        <v>10</v>
      </c>
      <c r="AT1957" s="95">
        <v>2</v>
      </c>
      <c r="AU1957" s="95">
        <v>7</v>
      </c>
      <c r="AV1957" s="96">
        <v>5</v>
      </c>
      <c r="AW1957" s="3"/>
      <c r="AX1957" s="97">
        <v>8.2911332270123195E-3</v>
      </c>
      <c r="AY1957" s="98">
        <v>0.65550691563839802</v>
      </c>
      <c r="AZ1957" s="98">
        <v>0.66695982983947</v>
      </c>
      <c r="BA1957" s="98">
        <v>0.93884188675838198</v>
      </c>
      <c r="BB1957" s="89">
        <v>8.5656862771770696E-4</v>
      </c>
      <c r="BC1957" s="99">
        <v>-0.59961627911161497</v>
      </c>
      <c r="BD1957" s="86">
        <v>43907</v>
      </c>
      <c r="BE1957" s="86">
        <v>43914</v>
      </c>
      <c r="BF1957" s="95">
        <v>20</v>
      </c>
      <c r="BG1957" s="86">
        <v>43935</v>
      </c>
      <c r="BH1957" s="3"/>
    </row>
    <row r="1958" spans="1:60" x14ac:dyDescent="0.25">
      <c r="A1958" s="3"/>
      <c r="B1958" s="81" t="s">
        <v>499</v>
      </c>
      <c r="C1958" s="81" t="s">
        <v>6993</v>
      </c>
      <c r="D1958" s="81" t="s">
        <v>978</v>
      </c>
      <c r="E1958" s="82" t="s">
        <v>1183</v>
      </c>
      <c r="F1958" s="82" t="s">
        <v>1101</v>
      </c>
      <c r="G1958" s="83" t="s">
        <v>1126</v>
      </c>
      <c r="H1958" s="84" t="s">
        <v>1137</v>
      </c>
      <c r="I1958" s="85" t="s">
        <v>3480</v>
      </c>
      <c r="J1958" s="85" t="s">
        <v>1096</v>
      </c>
      <c r="K1958" s="3"/>
      <c r="L1958" s="86">
        <v>44029</v>
      </c>
      <c r="M1958" s="87">
        <v>1181.67699999921</v>
      </c>
      <c r="N1958" s="88">
        <v>1181.67699999921</v>
      </c>
      <c r="O1958" s="88">
        <v>1186.7957000005999</v>
      </c>
      <c r="P1958" s="89">
        <f t="shared" si="30"/>
        <v>0.99568695774564453</v>
      </c>
      <c r="Q1958" s="86">
        <v>43984</v>
      </c>
      <c r="R1958" s="90">
        <v>7129948.4579999996</v>
      </c>
      <c r="S1958" s="90">
        <v>9269632.7070937492</v>
      </c>
      <c r="T1958" s="3"/>
      <c r="U1958" s="91">
        <v>-4.0612199518363901E-4</v>
      </c>
      <c r="V1958" s="92">
        <v>1.1321624106130901</v>
      </c>
      <c r="W1958" s="91">
        <v>2.4479683816025499E-4</v>
      </c>
      <c r="X1958" s="92">
        <v>3.2989299688779297E-2</v>
      </c>
      <c r="Y1958" s="91">
        <v>9.6306817486038199E-3</v>
      </c>
      <c r="Z1958" s="92">
        <v>19.113224083703201</v>
      </c>
      <c r="AA1958" s="91">
        <v>2.2664794210868401E-2</v>
      </c>
      <c r="AB1958" s="92">
        <v>23.164507781883</v>
      </c>
      <c r="AC1958" s="91">
        <v>4.96602816783707E-2</v>
      </c>
      <c r="AD1958" s="92">
        <v>30.3142241202295</v>
      </c>
      <c r="AE1958" s="91">
        <v>7.4593734369045706E-2</v>
      </c>
      <c r="AF1958" s="93">
        <v>28.298783131584099</v>
      </c>
      <c r="AG1958" s="91">
        <v>-3.73397453586222E-4</v>
      </c>
      <c r="AH1958" s="92">
        <v>-0.94356969748332598</v>
      </c>
      <c r="AI1958" s="91">
        <v>1.17887629567122E-2</v>
      </c>
      <c r="AJ1958" s="92">
        <v>15.662251975576501</v>
      </c>
      <c r="AK1958" s="91">
        <v>0.107887379746971</v>
      </c>
      <c r="AL1958" s="91">
        <v>2.3925169993162899E-2</v>
      </c>
      <c r="AM1958" s="92">
        <v>10.915955691423701</v>
      </c>
      <c r="AN1958" s="3"/>
      <c r="AO1958" s="94">
        <v>9.4077847552398505E-3</v>
      </c>
      <c r="AP1958" s="94">
        <v>-9.95718968897563E-3</v>
      </c>
      <c r="AQ1958" s="94">
        <v>6.7467961871443497E-3</v>
      </c>
      <c r="AR1958" s="94">
        <v>-6.8580939141611504E-3</v>
      </c>
      <c r="AS1958" s="95">
        <v>9</v>
      </c>
      <c r="AT1958" s="95">
        <v>3</v>
      </c>
      <c r="AU1958" s="95">
        <v>7</v>
      </c>
      <c r="AV1958" s="96">
        <v>5</v>
      </c>
      <c r="AW1958" s="3"/>
      <c r="AX1958" s="97">
        <v>1.6800060450059402E-2</v>
      </c>
      <c r="AY1958" s="98">
        <v>-0.365586424061348</v>
      </c>
      <c r="AZ1958" s="98">
        <v>0.62844821859016498</v>
      </c>
      <c r="BA1958" s="98">
        <v>-0.50525010685578298</v>
      </c>
      <c r="BB1958" s="89">
        <v>1.73505820878063E-3</v>
      </c>
      <c r="BC1958" s="99">
        <v>-2.1759841157145301</v>
      </c>
      <c r="BD1958" s="86">
        <v>43745</v>
      </c>
      <c r="BE1958" s="86">
        <v>43783</v>
      </c>
      <c r="BF1958" s="95">
        <v>73</v>
      </c>
      <c r="BG1958" s="86">
        <v>43846</v>
      </c>
      <c r="BH1958" s="3"/>
    </row>
    <row r="1959" spans="1:60" x14ac:dyDescent="0.25">
      <c r="A1959" s="3"/>
      <c r="B1959" s="81" t="s">
        <v>2709</v>
      </c>
      <c r="C1959" s="81" t="s">
        <v>6994</v>
      </c>
      <c r="D1959" s="81" t="s">
        <v>979</v>
      </c>
      <c r="E1959" s="82" t="s">
        <v>1160</v>
      </c>
      <c r="F1959" s="82" t="s">
        <v>1101</v>
      </c>
      <c r="G1959" s="83" t="s">
        <v>1126</v>
      </c>
      <c r="H1959" s="84" t="s">
        <v>1144</v>
      </c>
      <c r="I1959" s="85" t="s">
        <v>3480</v>
      </c>
      <c r="J1959" s="85" t="s">
        <v>6995</v>
      </c>
      <c r="K1959" s="3"/>
      <c r="L1959" s="86">
        <v>44029</v>
      </c>
      <c r="M1959" s="87">
        <v>1047.2356000002501</v>
      </c>
      <c r="N1959" s="88">
        <v>1047.2356000002501</v>
      </c>
      <c r="O1959" s="88">
        <v>1047.2356000002501</v>
      </c>
      <c r="P1959" s="89">
        <f t="shared" si="30"/>
        <v>1</v>
      </c>
      <c r="Q1959" s="86">
        <v>44029</v>
      </c>
      <c r="R1959" s="90">
        <v>326912.67300000001</v>
      </c>
      <c r="S1959" s="90">
        <v>332081.43015625002</v>
      </c>
      <c r="T1959" s="3"/>
      <c r="U1959" s="91">
        <v>3.05567300529219E-6</v>
      </c>
      <c r="V1959" s="92">
        <v>1.1730801774319799</v>
      </c>
      <c r="W1959" s="91">
        <v>9.6453693913645097E-5</v>
      </c>
      <c r="X1959" s="92">
        <v>1.8154985264118299E-2</v>
      </c>
      <c r="Y1959" s="91">
        <v>2.53612338747189E-3</v>
      </c>
      <c r="Z1959" s="92">
        <v>18.403768247575499</v>
      </c>
      <c r="AA1959" s="91">
        <v>8.6377563857240602E-3</v>
      </c>
      <c r="AB1959" s="92">
        <v>21.761803999368599</v>
      </c>
      <c r="AC1959" s="91">
        <v>2.20378695485124E-2</v>
      </c>
      <c r="AD1959" s="92">
        <v>27.5519829072582</v>
      </c>
      <c r="AE1959" s="91">
        <v>3.5440688034213998E-2</v>
      </c>
      <c r="AF1959" s="93">
        <v>24.383478498115402</v>
      </c>
      <c r="AG1959" s="91">
        <v>5.3572477554553202E-5</v>
      </c>
      <c r="AH1959" s="92">
        <v>-0.90087270436924904</v>
      </c>
      <c r="AI1959" s="91">
        <v>3.0281378531071801E-3</v>
      </c>
      <c r="AJ1959" s="92">
        <v>14.786189465215999</v>
      </c>
      <c r="AK1959" s="91">
        <v>4.7235600000931299E-2</v>
      </c>
      <c r="AL1959" s="91">
        <v>7.1041113496903598E-3</v>
      </c>
      <c r="AM1959" s="92">
        <v>-0.56063596493913803</v>
      </c>
      <c r="AN1959" s="3"/>
      <c r="AO1959" s="94">
        <v>1.10050923467497E-4</v>
      </c>
      <c r="AP1959" s="94">
        <v>3.05567300529219E-6</v>
      </c>
      <c r="AQ1959" s="94">
        <v>1.0555227472650601E-3</v>
      </c>
      <c r="AR1959" s="94">
        <v>5.3572477554553202E-5</v>
      </c>
      <c r="AS1959" s="95">
        <v>12</v>
      </c>
      <c r="AT1959" s="95">
        <v>0</v>
      </c>
      <c r="AU1959" s="95">
        <v>7</v>
      </c>
      <c r="AV1959" s="96">
        <v>5</v>
      </c>
      <c r="AW1959" s="3"/>
      <c r="AX1959" s="97">
        <v>4.4468570927051602E-4</v>
      </c>
      <c r="AY1959" s="98">
        <v>-47.302034733293098</v>
      </c>
      <c r="AZ1959" s="98">
        <v>0.57652483502170104</v>
      </c>
      <c r="BA1959" s="98">
        <v>-15.352104615405599</v>
      </c>
      <c r="BB1959" s="89">
        <v>4.5942956347602199E-5</v>
      </c>
      <c r="BC1959" s="99">
        <v>0</v>
      </c>
      <c r="BD1959" s="86">
        <v>44029</v>
      </c>
      <c r="BE1959" s="86"/>
      <c r="BF1959" s="95"/>
      <c r="BG1959" s="86"/>
      <c r="BH1959" s="3"/>
    </row>
    <row r="1960" spans="1:60" x14ac:dyDescent="0.25">
      <c r="A1960" s="3"/>
      <c r="B1960" s="81" t="s">
        <v>2710</v>
      </c>
      <c r="C1960" s="81" t="s">
        <v>6996</v>
      </c>
      <c r="D1960" s="81" t="s">
        <v>980</v>
      </c>
      <c r="E1960" s="82" t="s">
        <v>1162</v>
      </c>
      <c r="F1960" s="82" t="s">
        <v>1097</v>
      </c>
      <c r="G1960" s="83" t="s">
        <v>1121</v>
      </c>
      <c r="H1960" s="84" t="s">
        <v>1134</v>
      </c>
      <c r="I1960" s="85" t="s">
        <v>3480</v>
      </c>
      <c r="J1960" s="85" t="s">
        <v>6997</v>
      </c>
      <c r="K1960" s="3"/>
      <c r="L1960" s="86">
        <v>44029</v>
      </c>
      <c r="M1960" s="87">
        <v>913.30730000045196</v>
      </c>
      <c r="N1960" s="88">
        <v>913.30730000045196</v>
      </c>
      <c r="O1960" s="88">
        <v>976.05179999954998</v>
      </c>
      <c r="P1960" s="89">
        <f t="shared" si="30"/>
        <v>0.93571601425341677</v>
      </c>
      <c r="Q1960" s="86">
        <v>43881</v>
      </c>
      <c r="R1960" s="90">
        <v>8417870.6030000001</v>
      </c>
      <c r="S1960" s="90">
        <v>7279076.0944921896</v>
      </c>
      <c r="T1960" s="3"/>
      <c r="U1960" s="91">
        <v>-4.4118168061686404E-3</v>
      </c>
      <c r="V1960" s="92">
        <v>0.73159292951459098</v>
      </c>
      <c r="W1960" s="91">
        <v>2.7874037425135601E-2</v>
      </c>
      <c r="X1960" s="92">
        <v>2.7959133583863101</v>
      </c>
      <c r="Y1960" s="91">
        <v>-4.6609692663914799E-2</v>
      </c>
      <c r="Z1960" s="92">
        <v>13.4891866424441</v>
      </c>
      <c r="AA1960" s="91">
        <v>0.107945114878094</v>
      </c>
      <c r="AB1960" s="92">
        <v>31.6925398486201</v>
      </c>
      <c r="AC1960" s="91">
        <v>0.12138058982236501</v>
      </c>
      <c r="AD1960" s="92">
        <v>37.486254934629002</v>
      </c>
      <c r="AE1960" s="91">
        <v>0.14437031442328599</v>
      </c>
      <c r="AF1960" s="93">
        <v>35.276441137015397</v>
      </c>
      <c r="AG1960" s="91">
        <v>5.7011667613551297E-3</v>
      </c>
      <c r="AH1960" s="92">
        <v>-0.336113275989192</v>
      </c>
      <c r="AI1960" s="91">
        <v>-7.9504701079713403E-4</v>
      </c>
      <c r="AJ1960" s="92">
        <v>14.4038709788292</v>
      </c>
      <c r="AK1960" s="91">
        <v>0.73405095976660995</v>
      </c>
      <c r="AL1960" s="91">
        <v>4.3077766247734003E-2</v>
      </c>
      <c r="AM1960" s="92">
        <v>50.557418714161003</v>
      </c>
      <c r="AN1960" s="3"/>
      <c r="AO1960" s="94">
        <v>3.61311745000421E-2</v>
      </c>
      <c r="AP1960" s="94">
        <v>-4.87422399910429E-2</v>
      </c>
      <c r="AQ1960" s="94">
        <v>7.9520113324179006E-2</v>
      </c>
      <c r="AR1960" s="94">
        <v>-0.11622669381904401</v>
      </c>
      <c r="AS1960" s="95">
        <v>7</v>
      </c>
      <c r="AT1960" s="95">
        <v>5</v>
      </c>
      <c r="AU1960" s="95">
        <v>7</v>
      </c>
      <c r="AV1960" s="96">
        <v>5</v>
      </c>
      <c r="AW1960" s="3"/>
      <c r="AX1960" s="97">
        <v>0.147922748970159</v>
      </c>
      <c r="AY1960" s="98">
        <v>0.640069613689775</v>
      </c>
      <c r="AZ1960" s="98">
        <v>1.14671676020043</v>
      </c>
      <c r="BA1960" s="98">
        <v>0.88697311909891097</v>
      </c>
      <c r="BB1960" s="89">
        <v>1.52188133389609E-2</v>
      </c>
      <c r="BC1960" s="99">
        <v>-25.2906454350159</v>
      </c>
      <c r="BD1960" s="86">
        <v>43881</v>
      </c>
      <c r="BE1960" s="86">
        <v>43913</v>
      </c>
      <c r="BF1960" s="95"/>
      <c r="BG1960" s="86"/>
      <c r="BH1960" s="3"/>
    </row>
    <row r="1961" spans="1:60" x14ac:dyDescent="0.25">
      <c r="A1961" s="3"/>
      <c r="B1961" s="81" t="s">
        <v>500</v>
      </c>
      <c r="C1961" s="81" t="s">
        <v>6998</v>
      </c>
      <c r="D1961" s="81" t="s">
        <v>980</v>
      </c>
      <c r="E1961" s="82" t="s">
        <v>1209</v>
      </c>
      <c r="F1961" s="82" t="s">
        <v>1097</v>
      </c>
      <c r="G1961" s="83" t="s">
        <v>1121</v>
      </c>
      <c r="H1961" s="84" t="s">
        <v>1134</v>
      </c>
      <c r="I1961" s="85" t="s">
        <v>3480</v>
      </c>
      <c r="J1961" s="85" t="s">
        <v>6999</v>
      </c>
      <c r="K1961" s="3"/>
      <c r="L1961" s="86">
        <v>44029</v>
      </c>
      <c r="M1961" s="87">
        <v>2331.02100000158</v>
      </c>
      <c r="N1961" s="88">
        <v>2331.02100000158</v>
      </c>
      <c r="O1961" s="88">
        <v>2482.0872999988501</v>
      </c>
      <c r="P1961" s="89">
        <f t="shared" si="30"/>
        <v>0.93913739456410739</v>
      </c>
      <c r="Q1961" s="86">
        <v>43881</v>
      </c>
      <c r="R1961" s="90">
        <v>3758492.352</v>
      </c>
      <c r="S1961" s="90">
        <v>3742393.4721835898</v>
      </c>
      <c r="T1961" s="3"/>
      <c r="U1961" s="91">
        <v>-4.3872767901120798E-3</v>
      </c>
      <c r="V1961" s="92">
        <v>0.73404693112024699</v>
      </c>
      <c r="W1961" s="91">
        <v>2.8634572057853799E-2</v>
      </c>
      <c r="X1961" s="92">
        <v>2.87196682165813</v>
      </c>
      <c r="Y1961" s="91">
        <v>-4.2321018250731902E-2</v>
      </c>
      <c r="Z1961" s="92">
        <v>13.9180540837697</v>
      </c>
      <c r="AA1961" s="91">
        <v>0.117989946047601</v>
      </c>
      <c r="AB1961" s="92">
        <v>32.697022965585298</v>
      </c>
      <c r="AC1961" s="91">
        <v>0.14177779225618001</v>
      </c>
      <c r="AD1961" s="92">
        <v>39.525975177995903</v>
      </c>
      <c r="AE1961" s="91"/>
      <c r="AF1961" s="93"/>
      <c r="AG1961" s="91">
        <v>6.1227911974128801E-3</v>
      </c>
      <c r="AH1961" s="92">
        <v>-0.29395083238341602</v>
      </c>
      <c r="AI1961" s="91">
        <v>4.1206050409527996E-3</v>
      </c>
      <c r="AJ1961" s="92">
        <v>14.8954361840006</v>
      </c>
      <c r="AK1961" s="91">
        <v>0.16551050000096401</v>
      </c>
      <c r="AL1961" s="91">
        <v>5.6190660632637397E-2</v>
      </c>
      <c r="AM1961" s="92">
        <v>44.071163098851699</v>
      </c>
      <c r="AN1961" s="3"/>
      <c r="AO1961" s="94">
        <v>3.6156679316263797E-2</v>
      </c>
      <c r="AP1961" s="94">
        <v>-4.8718804758245797E-2</v>
      </c>
      <c r="AQ1961" s="94">
        <v>8.0319243245030494E-2</v>
      </c>
      <c r="AR1961" s="94">
        <v>-0.115550916356442</v>
      </c>
      <c r="AS1961" s="95">
        <v>7</v>
      </c>
      <c r="AT1961" s="95">
        <v>5</v>
      </c>
      <c r="AU1961" s="95">
        <v>7</v>
      </c>
      <c r="AV1961" s="96">
        <v>5</v>
      </c>
      <c r="AW1961" s="3"/>
      <c r="AX1961" s="97">
        <v>0.14792370653085499</v>
      </c>
      <c r="AY1961" s="98">
        <v>0.70344366172230399</v>
      </c>
      <c r="AZ1961" s="98">
        <v>1.1864772024200601</v>
      </c>
      <c r="BA1961" s="98">
        <v>0.97694593021697096</v>
      </c>
      <c r="BB1961" s="89">
        <v>1.5219555388048299E-2</v>
      </c>
      <c r="BC1961" s="99">
        <v>-25.231666911888201</v>
      </c>
      <c r="BD1961" s="86">
        <v>43881</v>
      </c>
      <c r="BE1961" s="86">
        <v>43913</v>
      </c>
      <c r="BF1961" s="95"/>
      <c r="BG1961" s="86"/>
      <c r="BH1961" s="3"/>
    </row>
    <row r="1962" spans="1:60" x14ac:dyDescent="0.25">
      <c r="A1962" s="3"/>
      <c r="B1962" s="81" t="s">
        <v>2711</v>
      </c>
      <c r="C1962" s="81" t="s">
        <v>7000</v>
      </c>
      <c r="D1962" s="81" t="s">
        <v>980</v>
      </c>
      <c r="E1962" s="82" t="s">
        <v>1273</v>
      </c>
      <c r="F1962" s="82" t="s">
        <v>1097</v>
      </c>
      <c r="G1962" s="83" t="s">
        <v>1121</v>
      </c>
      <c r="H1962" s="84" t="s">
        <v>1134</v>
      </c>
      <c r="I1962" s="85" t="s">
        <v>3480</v>
      </c>
      <c r="J1962" s="85" t="s">
        <v>1096</v>
      </c>
      <c r="K1962" s="3"/>
      <c r="L1962" s="86">
        <v>44029</v>
      </c>
      <c r="M1962" s="87">
        <v>589.18499999958999</v>
      </c>
      <c r="N1962" s="88">
        <v>589.18499999958999</v>
      </c>
      <c r="O1962" s="88"/>
      <c r="P1962" s="89" t="str">
        <f t="shared" si="30"/>
        <v/>
      </c>
      <c r="Q1962" s="86"/>
      <c r="R1962" s="90">
        <v>34924655.788999997</v>
      </c>
      <c r="S1962" s="90"/>
      <c r="T1962" s="3"/>
      <c r="U1962" s="91">
        <v>-4.4705344835165297E-3</v>
      </c>
      <c r="V1962" s="92">
        <v>0.72572116177980195</v>
      </c>
      <c r="W1962" s="91">
        <v>2.60585808682663E-2</v>
      </c>
      <c r="X1962" s="92">
        <v>2.6143677026993801</v>
      </c>
      <c r="Y1962" s="91"/>
      <c r="Z1962" s="92"/>
      <c r="AA1962" s="91"/>
      <c r="AB1962" s="92"/>
      <c r="AC1962" s="91"/>
      <c r="AD1962" s="92"/>
      <c r="AE1962" s="91"/>
      <c r="AF1962" s="93"/>
      <c r="AG1962" s="91">
        <v>4.69449143201928E-3</v>
      </c>
      <c r="AH1962" s="92">
        <v>-0.43678080892277599</v>
      </c>
      <c r="AI1962" s="91"/>
      <c r="AJ1962" s="92"/>
      <c r="AK1962" s="91">
        <v>-6.8195674401067705E-2</v>
      </c>
      <c r="AL1962" s="91">
        <v>-0.14939931681510599</v>
      </c>
      <c r="AM1962" s="92">
        <v>7.3675260637246502</v>
      </c>
      <c r="AN1962" s="3"/>
      <c r="AO1962" s="94">
        <v>3.6069985193535103E-2</v>
      </c>
      <c r="AP1962" s="94">
        <v>-4.8798318445769803E-2</v>
      </c>
      <c r="AQ1962" s="94">
        <v>7.7613796020159498E-2</v>
      </c>
      <c r="AR1962" s="94">
        <v>-0.117839193927503</v>
      </c>
      <c r="AS1962" s="95"/>
      <c r="AT1962" s="95"/>
      <c r="AU1962" s="95"/>
      <c r="AV1962" s="96"/>
      <c r="AW1962" s="3"/>
      <c r="AX1962" s="97"/>
      <c r="AY1962" s="98"/>
      <c r="AZ1962" s="98"/>
      <c r="BA1962" s="98"/>
      <c r="BB1962" s="89"/>
      <c r="BC1962" s="99">
        <v>-25.4313135257398</v>
      </c>
      <c r="BD1962" s="86">
        <v>43881</v>
      </c>
      <c r="BE1962" s="86">
        <v>43913</v>
      </c>
      <c r="BF1962" s="95"/>
      <c r="BG1962" s="86"/>
      <c r="BH1962" s="3"/>
    </row>
    <row r="1963" spans="1:60" x14ac:dyDescent="0.25">
      <c r="A1963" s="3"/>
      <c r="B1963" s="81" t="s">
        <v>2712</v>
      </c>
      <c r="C1963" s="81" t="s">
        <v>7001</v>
      </c>
      <c r="D1963" s="81" t="s">
        <v>981</v>
      </c>
      <c r="E1963" s="82" t="s">
        <v>1161</v>
      </c>
      <c r="F1963" s="82" t="s">
        <v>1108</v>
      </c>
      <c r="G1963" s="83" t="s">
        <v>1123</v>
      </c>
      <c r="H1963" s="84" t="s">
        <v>1135</v>
      </c>
      <c r="I1963" s="85" t="s">
        <v>3480</v>
      </c>
      <c r="J1963" s="85" t="s">
        <v>7002</v>
      </c>
      <c r="K1963" s="3"/>
      <c r="L1963" s="86">
        <v>44029</v>
      </c>
      <c r="M1963" s="87">
        <v>3582.5852000005498</v>
      </c>
      <c r="N1963" s="88">
        <v>3582.5852000005498</v>
      </c>
      <c r="O1963" s="88">
        <v>3627.9792000018101</v>
      </c>
      <c r="P1963" s="89">
        <f t="shared" si="30"/>
        <v>0.98748780037073047</v>
      </c>
      <c r="Q1963" s="86">
        <v>43976</v>
      </c>
      <c r="R1963" s="90">
        <v>114290658.98199999</v>
      </c>
      <c r="S1963" s="90">
        <v>125903749.3955</v>
      </c>
      <c r="T1963" s="3"/>
      <c r="U1963" s="91">
        <v>-3.5063503710261999E-3</v>
      </c>
      <c r="V1963" s="92">
        <v>0.822139573028835</v>
      </c>
      <c r="W1963" s="91">
        <v>-2.9744745543212E-3</v>
      </c>
      <c r="X1963" s="92">
        <v>-0.28893783955936703</v>
      </c>
      <c r="Y1963" s="91">
        <v>1.1916977386135799E-2</v>
      </c>
      <c r="Z1963" s="92">
        <v>19.341853647463701</v>
      </c>
      <c r="AA1963" s="91">
        <v>2.3919827426652801E-2</v>
      </c>
      <c r="AB1963" s="92">
        <v>23.2900111034687</v>
      </c>
      <c r="AC1963" s="91">
        <v>5.7771398198383402E-2</v>
      </c>
      <c r="AD1963" s="92">
        <v>31.125335772230802</v>
      </c>
      <c r="AE1963" s="91">
        <v>7.7943625536136096E-2</v>
      </c>
      <c r="AF1963" s="93">
        <v>28.633772248314902</v>
      </c>
      <c r="AG1963" s="91">
        <v>-5.8386477730891801E-3</v>
      </c>
      <c r="AH1963" s="92">
        <v>-1.49009472943362</v>
      </c>
      <c r="AI1963" s="91">
        <v>1.6637064998576499E-2</v>
      </c>
      <c r="AJ1963" s="92">
        <v>16.147082179755699</v>
      </c>
      <c r="AK1963" s="91">
        <v>0.34317059454217103</v>
      </c>
      <c r="AL1963" s="91">
        <v>3.3687019056742401E-2</v>
      </c>
      <c r="AM1963" s="92">
        <v>38.278745091229197</v>
      </c>
      <c r="AN1963" s="3"/>
      <c r="AO1963" s="94">
        <v>1.98679056502442E-2</v>
      </c>
      <c r="AP1963" s="94">
        <v>-2.01796789733635E-2</v>
      </c>
      <c r="AQ1963" s="94">
        <v>2.3510988043199201E-2</v>
      </c>
      <c r="AR1963" s="94">
        <v>-1.53506014012237E-2</v>
      </c>
      <c r="AS1963" s="95">
        <v>6</v>
      </c>
      <c r="AT1963" s="95">
        <v>6</v>
      </c>
      <c r="AU1963" s="95">
        <v>7</v>
      </c>
      <c r="AV1963" s="96">
        <v>5</v>
      </c>
      <c r="AW1963" s="3"/>
      <c r="AX1963" s="97">
        <v>4.0292386642468002E-2</v>
      </c>
      <c r="AY1963" s="98">
        <v>-1.23184679888624E-2</v>
      </c>
      <c r="AZ1963" s="98">
        <v>0.64563758979693397</v>
      </c>
      <c r="BA1963" s="98">
        <v>-1.71994107326441E-2</v>
      </c>
      <c r="BB1963" s="89">
        <v>4.1608614905499098E-3</v>
      </c>
      <c r="BC1963" s="99">
        <v>-5.0236406337062398</v>
      </c>
      <c r="BD1963" s="86">
        <v>43747</v>
      </c>
      <c r="BE1963" s="86">
        <v>43783</v>
      </c>
      <c r="BF1963" s="95">
        <v>134</v>
      </c>
      <c r="BG1963" s="86">
        <v>43935</v>
      </c>
      <c r="BH1963" s="3"/>
    </row>
    <row r="1964" spans="1:60" x14ac:dyDescent="0.25">
      <c r="A1964" s="3"/>
      <c r="B1964" s="81" t="s">
        <v>501</v>
      </c>
      <c r="C1964" s="81" t="s">
        <v>7003</v>
      </c>
      <c r="D1964" s="81" t="s">
        <v>981</v>
      </c>
      <c r="E1964" s="82" t="s">
        <v>1170</v>
      </c>
      <c r="F1964" s="82" t="s">
        <v>1108</v>
      </c>
      <c r="G1964" s="83" t="s">
        <v>1123</v>
      </c>
      <c r="H1964" s="84" t="s">
        <v>1135</v>
      </c>
      <c r="I1964" s="85" t="s">
        <v>3480</v>
      </c>
      <c r="J1964" s="85" t="s">
        <v>1096</v>
      </c>
      <c r="K1964" s="3"/>
      <c r="L1964" s="86">
        <v>44029</v>
      </c>
      <c r="M1964" s="87">
        <v>3786.5756999999298</v>
      </c>
      <c r="N1964" s="88">
        <v>3786.5756999999298</v>
      </c>
      <c r="O1964" s="88">
        <v>3831.6512999981601</v>
      </c>
      <c r="P1964" s="89">
        <f t="shared" si="30"/>
        <v>0.98823598587944261</v>
      </c>
      <c r="Q1964" s="86">
        <v>43976</v>
      </c>
      <c r="R1964" s="90">
        <v>1896502.8330000001</v>
      </c>
      <c r="S1964" s="90">
        <v>1862348.2383203099</v>
      </c>
      <c r="T1964" s="3"/>
      <c r="U1964" s="91">
        <v>-3.4921159412988302E-3</v>
      </c>
      <c r="V1964" s="92">
        <v>0.823563016001572</v>
      </c>
      <c r="W1964" s="91">
        <v>-2.5469381644143102E-3</v>
      </c>
      <c r="X1964" s="92">
        <v>-0.24618420056867801</v>
      </c>
      <c r="Y1964" s="91">
        <v>1.4552488544723E-2</v>
      </c>
      <c r="Z1964" s="92">
        <v>19.605404763307899</v>
      </c>
      <c r="AA1964" s="91">
        <v>2.9296372224052899E-2</v>
      </c>
      <c r="AB1964" s="92">
        <v>23.827665583201501</v>
      </c>
      <c r="AC1964" s="91">
        <v>6.8902176841220394E-2</v>
      </c>
      <c r="AD1964" s="92">
        <v>32.238413636514501</v>
      </c>
      <c r="AE1964" s="91">
        <v>9.4999113376688898E-2</v>
      </c>
      <c r="AF1964" s="93">
        <v>30.339321032370201</v>
      </c>
      <c r="AG1964" s="91">
        <v>-5.5970909652387499E-3</v>
      </c>
      <c r="AH1964" s="92">
        <v>-1.4659390486485799</v>
      </c>
      <c r="AI1964" s="91">
        <v>1.9532522517693E-2</v>
      </c>
      <c r="AJ1964" s="92">
        <v>16.436627931689099</v>
      </c>
      <c r="AK1964" s="91">
        <v>0.40175014437409101</v>
      </c>
      <c r="AL1964" s="91">
        <v>3.8654318175758803E-2</v>
      </c>
      <c r="AM1964" s="92">
        <v>44.136700074421199</v>
      </c>
      <c r="AN1964" s="3"/>
      <c r="AO1964" s="94">
        <v>1.9882529684764401E-2</v>
      </c>
      <c r="AP1964" s="94">
        <v>-2.0165641810308398E-2</v>
      </c>
      <c r="AQ1964" s="94">
        <v>2.3949859791173402E-2</v>
      </c>
      <c r="AR1964" s="94">
        <v>-1.49130447834978E-2</v>
      </c>
      <c r="AS1964" s="95">
        <v>6</v>
      </c>
      <c r="AT1964" s="95">
        <v>6</v>
      </c>
      <c r="AU1964" s="95">
        <v>7</v>
      </c>
      <c r="AV1964" s="96">
        <v>5</v>
      </c>
      <c r="AW1964" s="3"/>
      <c r="AX1964" s="97">
        <v>4.0298867050223598E-2</v>
      </c>
      <c r="AY1964" s="98">
        <v>0.110325142361376</v>
      </c>
      <c r="AZ1964" s="98">
        <v>0.66370606529017095</v>
      </c>
      <c r="BA1964" s="98">
        <v>0.15455492290016101</v>
      </c>
      <c r="BB1964" s="89">
        <v>4.1615917971830601E-3</v>
      </c>
      <c r="BC1964" s="99">
        <v>-4.97463014836831</v>
      </c>
      <c r="BD1964" s="86">
        <v>43747</v>
      </c>
      <c r="BE1964" s="86">
        <v>43783</v>
      </c>
      <c r="BF1964" s="95">
        <v>131</v>
      </c>
      <c r="BG1964" s="86">
        <v>43930</v>
      </c>
      <c r="BH1964" s="3"/>
    </row>
    <row r="1965" spans="1:60" x14ac:dyDescent="0.25">
      <c r="A1965" s="3"/>
      <c r="B1965" s="81" t="s">
        <v>502</v>
      </c>
      <c r="C1965" s="81" t="s">
        <v>7004</v>
      </c>
      <c r="D1965" s="81" t="s">
        <v>981</v>
      </c>
      <c r="E1965" s="82" t="s">
        <v>1165</v>
      </c>
      <c r="F1965" s="82" t="s">
        <v>1108</v>
      </c>
      <c r="G1965" s="83" t="s">
        <v>1123</v>
      </c>
      <c r="H1965" s="84" t="s">
        <v>1135</v>
      </c>
      <c r="I1965" s="85" t="s">
        <v>3480</v>
      </c>
      <c r="J1965" s="85" t="s">
        <v>1096</v>
      </c>
      <c r="K1965" s="3"/>
      <c r="L1965" s="86">
        <v>44029</v>
      </c>
      <c r="M1965" s="87">
        <v>1171.70240000077</v>
      </c>
      <c r="N1965" s="88">
        <v>1171.70240000077</v>
      </c>
      <c r="O1965" s="88">
        <v>1185.8219000008</v>
      </c>
      <c r="P1965" s="89">
        <f t="shared" si="30"/>
        <v>0.98809306861340607</v>
      </c>
      <c r="Q1965" s="86">
        <v>43976</v>
      </c>
      <c r="R1965" s="90">
        <v>23410258.149</v>
      </c>
      <c r="S1965" s="90">
        <v>29280732.9557187</v>
      </c>
      <c r="T1965" s="3"/>
      <c r="U1965" s="91">
        <v>-3.4948623142554399E-3</v>
      </c>
      <c r="V1965" s="92">
        <v>0.82328837870591098</v>
      </c>
      <c r="W1965" s="91">
        <v>-2.6286388929292999E-3</v>
      </c>
      <c r="X1965" s="92">
        <v>-0.25435427342017602</v>
      </c>
      <c r="Y1965" s="91">
        <v>1.4048221584744201E-2</v>
      </c>
      <c r="Z1965" s="92">
        <v>19.5549780673173</v>
      </c>
      <c r="AA1965" s="91">
        <v>2.8265528382689802E-2</v>
      </c>
      <c r="AB1965" s="92">
        <v>23.724581199057901</v>
      </c>
      <c r="AC1965" s="91">
        <v>6.6765139896233394E-2</v>
      </c>
      <c r="AD1965" s="92">
        <v>32.024709941993898</v>
      </c>
      <c r="AE1965" s="91">
        <v>9.17171939290711E-2</v>
      </c>
      <c r="AF1965" s="93">
        <v>30.011129087593901</v>
      </c>
      <c r="AG1965" s="91">
        <v>-5.6433042673234004E-3</v>
      </c>
      <c r="AH1965" s="92">
        <v>-1.4705603788570401</v>
      </c>
      <c r="AI1965" s="91">
        <v>1.8978423391672501E-2</v>
      </c>
      <c r="AJ1965" s="92">
        <v>16.3812180190871</v>
      </c>
      <c r="AK1965" s="91">
        <v>0.171702400000941</v>
      </c>
      <c r="AL1965" s="91">
        <v>2.8975036591873501E-2</v>
      </c>
      <c r="AM1965" s="92">
        <v>13.9676330514776</v>
      </c>
      <c r="AN1965" s="3"/>
      <c r="AO1965" s="94">
        <v>1.9879746168953698E-2</v>
      </c>
      <c r="AP1965" s="94">
        <v>-2.0168368780105101E-2</v>
      </c>
      <c r="AQ1965" s="94">
        <v>2.3865809416747701E-2</v>
      </c>
      <c r="AR1965" s="94">
        <v>-1.4996765939940799E-2</v>
      </c>
      <c r="AS1965" s="95">
        <v>6</v>
      </c>
      <c r="AT1965" s="95">
        <v>6</v>
      </c>
      <c r="AU1965" s="95">
        <v>7</v>
      </c>
      <c r="AV1965" s="96">
        <v>5</v>
      </c>
      <c r="AW1965" s="3"/>
      <c r="AX1965" s="97">
        <v>4.0297573213756599E-2</v>
      </c>
      <c r="AY1965" s="98">
        <v>8.6816850229411102E-2</v>
      </c>
      <c r="AZ1965" s="98">
        <v>0.660242337274212</v>
      </c>
      <c r="BA1965" s="98">
        <v>0.12154452982576899</v>
      </c>
      <c r="BB1965" s="89">
        <v>4.1614464551594198E-3</v>
      </c>
      <c r="BC1965" s="99">
        <v>-4.9840315523906602</v>
      </c>
      <c r="BD1965" s="86">
        <v>43747</v>
      </c>
      <c r="BE1965" s="86">
        <v>43783</v>
      </c>
      <c r="BF1965" s="95">
        <v>131</v>
      </c>
      <c r="BG1965" s="86">
        <v>43930</v>
      </c>
      <c r="BH1965" s="3"/>
    </row>
    <row r="1966" spans="1:60" x14ac:dyDescent="0.25">
      <c r="A1966" s="3"/>
      <c r="B1966" s="81" t="s">
        <v>2713</v>
      </c>
      <c r="C1966" s="81" t="s">
        <v>7005</v>
      </c>
      <c r="D1966" s="81" t="s">
        <v>982</v>
      </c>
      <c r="E1966" s="82" t="s">
        <v>1161</v>
      </c>
      <c r="F1966" s="82" t="s">
        <v>1106</v>
      </c>
      <c r="G1966" s="83" t="s">
        <v>1123</v>
      </c>
      <c r="H1966" s="84" t="s">
        <v>1147</v>
      </c>
      <c r="I1966" s="85" t="s">
        <v>3480</v>
      </c>
      <c r="J1966" s="85" t="s">
        <v>7006</v>
      </c>
      <c r="K1966" s="3"/>
      <c r="L1966" s="86">
        <v>44029</v>
      </c>
      <c r="M1966" s="87">
        <v>1233.0747999995899</v>
      </c>
      <c r="N1966" s="88">
        <v>1233.0747999995899</v>
      </c>
      <c r="O1966" s="88">
        <v>1458.37629999965</v>
      </c>
      <c r="P1966" s="89">
        <f t="shared" si="30"/>
        <v>0.84551209451215426</v>
      </c>
      <c r="Q1966" s="86">
        <v>43747</v>
      </c>
      <c r="R1966" s="90">
        <v>188753.40299999999</v>
      </c>
      <c r="S1966" s="90">
        <v>511568.57559521502</v>
      </c>
      <c r="T1966" s="3"/>
      <c r="U1966" s="91">
        <v>-9.2978943266643892E-3</v>
      </c>
      <c r="V1966" s="92">
        <v>0.24298517746501599</v>
      </c>
      <c r="W1966" s="91">
        <v>1.36335720708303E-2</v>
      </c>
      <c r="X1966" s="92">
        <v>1.37186682295578</v>
      </c>
      <c r="Y1966" s="91">
        <v>-6.6881682024395595E-2</v>
      </c>
      <c r="Z1966" s="92">
        <v>11.461987706396</v>
      </c>
      <c r="AA1966" s="91">
        <v>-0.112961302281328</v>
      </c>
      <c r="AB1966" s="92">
        <v>9.6018981326633401</v>
      </c>
      <c r="AC1966" s="91">
        <v>-2.5416743431378602E-2</v>
      </c>
      <c r="AD1966" s="92">
        <v>22.8065216092509</v>
      </c>
      <c r="AE1966" s="91">
        <v>8.7300989325740392E-3</v>
      </c>
      <c r="AF1966" s="93">
        <v>21.712419587944201</v>
      </c>
      <c r="AG1966" s="91">
        <v>-1.30891022436117E-2</v>
      </c>
      <c r="AH1966" s="92">
        <v>-2.2151401764858698</v>
      </c>
      <c r="AI1966" s="91">
        <v>-5.9898591092860401E-2</v>
      </c>
      <c r="AJ1966" s="92">
        <v>8.4935165706265305</v>
      </c>
      <c r="AK1966" s="91">
        <v>0.23307480000046801</v>
      </c>
      <c r="AL1966" s="91">
        <v>3.0736259743207501E-2</v>
      </c>
      <c r="AM1966" s="92">
        <v>17.543690473598001</v>
      </c>
      <c r="AN1966" s="3"/>
      <c r="AO1966" s="94">
        <v>2.44641125609633E-2</v>
      </c>
      <c r="AP1966" s="94">
        <v>-6.8067865223420093E-2</v>
      </c>
      <c r="AQ1966" s="94">
        <v>3.49481762514188E-2</v>
      </c>
      <c r="AR1966" s="94">
        <v>-7.6500695462527801E-2</v>
      </c>
      <c r="AS1966" s="95">
        <v>6</v>
      </c>
      <c r="AT1966" s="95">
        <v>6</v>
      </c>
      <c r="AU1966" s="95">
        <v>6</v>
      </c>
      <c r="AV1966" s="96">
        <v>6</v>
      </c>
      <c r="AW1966" s="3"/>
      <c r="AX1966" s="97">
        <v>0.102917575292231</v>
      </c>
      <c r="AY1966" s="98">
        <v>-1.2238079744493</v>
      </c>
      <c r="AZ1966" s="98">
        <v>0.167056034048983</v>
      </c>
      <c r="BA1966" s="98">
        <v>-1.43339822193957</v>
      </c>
      <c r="BB1966" s="89">
        <v>1.04658519380791E-2</v>
      </c>
      <c r="BC1966" s="99">
        <v>-20.749548658990498</v>
      </c>
      <c r="BD1966" s="86">
        <v>43747</v>
      </c>
      <c r="BE1966" s="86">
        <v>43928</v>
      </c>
      <c r="BF1966" s="95"/>
      <c r="BG1966" s="86"/>
      <c r="BH1966" s="3"/>
    </row>
    <row r="1967" spans="1:60" x14ac:dyDescent="0.25">
      <c r="A1967" s="3"/>
      <c r="B1967" s="81" t="s">
        <v>2714</v>
      </c>
      <c r="C1967" s="81" t="s">
        <v>7007</v>
      </c>
      <c r="D1967" s="81" t="s">
        <v>982</v>
      </c>
      <c r="E1967" s="82" t="s">
        <v>1162</v>
      </c>
      <c r="F1967" s="82" t="s">
        <v>1106</v>
      </c>
      <c r="G1967" s="83" t="s">
        <v>1123</v>
      </c>
      <c r="H1967" s="84" t="s">
        <v>1147</v>
      </c>
      <c r="I1967" s="85" t="s">
        <v>3480</v>
      </c>
      <c r="J1967" s="85" t="s">
        <v>7008</v>
      </c>
      <c r="K1967" s="3"/>
      <c r="L1967" s="86">
        <v>44029</v>
      </c>
      <c r="M1967" s="87">
        <v>1301.7346999999099</v>
      </c>
      <c r="N1967" s="88">
        <v>1301.7346999999099</v>
      </c>
      <c r="O1967" s="88">
        <v>1530.0472999997401</v>
      </c>
      <c r="P1967" s="89">
        <f t="shared" si="30"/>
        <v>0.85078069155125535</v>
      </c>
      <c r="Q1967" s="86">
        <v>43747</v>
      </c>
      <c r="R1967" s="90">
        <v>2390820.125</v>
      </c>
      <c r="S1967" s="90">
        <v>3690528.54973828</v>
      </c>
      <c r="T1967" s="3"/>
      <c r="U1967" s="91">
        <v>-9.2760403640568308E-3</v>
      </c>
      <c r="V1967" s="92">
        <v>0.245170573725773</v>
      </c>
      <c r="W1967" s="91">
        <v>1.4303898447906201E-2</v>
      </c>
      <c r="X1967" s="92">
        <v>1.43889946066338</v>
      </c>
      <c r="Y1967" s="91">
        <v>-6.3133287599193899E-2</v>
      </c>
      <c r="Z1967" s="92">
        <v>11.8368271489162</v>
      </c>
      <c r="AA1967" s="91">
        <v>-0.105780951093911</v>
      </c>
      <c r="AB1967" s="92">
        <v>10.319933251405001</v>
      </c>
      <c r="AC1967" s="91">
        <v>-9.5979022935353004E-3</v>
      </c>
      <c r="AD1967" s="92">
        <v>24.3884057230316</v>
      </c>
      <c r="AE1967" s="91">
        <v>3.3378005742633797E-2</v>
      </c>
      <c r="AF1967" s="93">
        <v>24.1772102689429</v>
      </c>
      <c r="AG1967" s="91">
        <v>-1.27192530399043E-2</v>
      </c>
      <c r="AH1967" s="92">
        <v>-2.1781552561151298</v>
      </c>
      <c r="AI1967" s="91">
        <v>-5.57685224239685E-2</v>
      </c>
      <c r="AJ1967" s="92">
        <v>8.9065234375157196</v>
      </c>
      <c r="AK1967" s="91">
        <v>0.301734700000379</v>
      </c>
      <c r="AL1967" s="91">
        <v>3.8838348873468903E-2</v>
      </c>
      <c r="AM1967" s="92">
        <v>24.409680473589098</v>
      </c>
      <c r="AN1967" s="3"/>
      <c r="AO1967" s="94">
        <v>2.4486670976330099E-2</v>
      </c>
      <c r="AP1967" s="94">
        <v>-6.8047345638697201E-2</v>
      </c>
      <c r="AQ1967" s="94">
        <v>3.5655220699482001E-2</v>
      </c>
      <c r="AR1967" s="94">
        <v>-7.5869951636414107E-2</v>
      </c>
      <c r="AS1967" s="95">
        <v>6</v>
      </c>
      <c r="AT1967" s="95">
        <v>6</v>
      </c>
      <c r="AU1967" s="95">
        <v>6</v>
      </c>
      <c r="AV1967" s="96">
        <v>6</v>
      </c>
      <c r="AW1967" s="3"/>
      <c r="AX1967" s="97">
        <v>0.102935575507727</v>
      </c>
      <c r="AY1967" s="98">
        <v>-1.1579452605201399</v>
      </c>
      <c r="AZ1967" s="98">
        <v>0.18997543063005701</v>
      </c>
      <c r="BA1967" s="98">
        <v>-1.3587515503404599</v>
      </c>
      <c r="BB1967" s="89">
        <v>1.0467967926997499E-2</v>
      </c>
      <c r="BC1967" s="99">
        <v>-20.432950014015699</v>
      </c>
      <c r="BD1967" s="86">
        <v>43747</v>
      </c>
      <c r="BE1967" s="86">
        <v>43928</v>
      </c>
      <c r="BF1967" s="95"/>
      <c r="BG1967" s="86"/>
      <c r="BH1967" s="3"/>
    </row>
    <row r="1968" spans="1:60" x14ac:dyDescent="0.25">
      <c r="A1968" s="3"/>
      <c r="B1968" s="81" t="s">
        <v>2715</v>
      </c>
      <c r="C1968" s="81" t="s">
        <v>7009</v>
      </c>
      <c r="D1968" s="81" t="s">
        <v>982</v>
      </c>
      <c r="E1968" s="82" t="s">
        <v>1186</v>
      </c>
      <c r="F1968" s="82" t="s">
        <v>1106</v>
      </c>
      <c r="G1968" s="83" t="s">
        <v>1123</v>
      </c>
      <c r="H1968" s="84" t="s">
        <v>1147</v>
      </c>
      <c r="I1968" s="85" t="s">
        <v>3480</v>
      </c>
      <c r="J1968" s="85" t="s">
        <v>7010</v>
      </c>
      <c r="K1968" s="3"/>
      <c r="L1968" s="86">
        <v>44029</v>
      </c>
      <c r="M1968" s="87">
        <v>1324.1232999991601</v>
      </c>
      <c r="N1968" s="88">
        <v>1324.1232999991601</v>
      </c>
      <c r="O1968" s="88">
        <v>1553.3590999990699</v>
      </c>
      <c r="P1968" s="89">
        <f t="shared" si="30"/>
        <v>0.85242575268008081</v>
      </c>
      <c r="Q1968" s="86">
        <v>43747</v>
      </c>
      <c r="R1968" s="90">
        <v>5404686.8909999998</v>
      </c>
      <c r="S1968" s="90">
        <v>13672025.480093701</v>
      </c>
      <c r="T1968" s="3"/>
      <c r="U1968" s="91">
        <v>-9.2692784319297096E-3</v>
      </c>
      <c r="V1968" s="92">
        <v>0.24584676693848501</v>
      </c>
      <c r="W1968" s="91">
        <v>1.45122267222177E-2</v>
      </c>
      <c r="X1968" s="92">
        <v>1.45973228809453</v>
      </c>
      <c r="Y1968" s="91">
        <v>-6.19641774529009E-2</v>
      </c>
      <c r="Z1968" s="92">
        <v>11.9537381635455</v>
      </c>
      <c r="AA1968" s="91">
        <v>-0.103536193320033</v>
      </c>
      <c r="AB1968" s="92">
        <v>10.5444090287929</v>
      </c>
      <c r="AC1968" s="91">
        <v>-4.6256541963885E-3</v>
      </c>
      <c r="AD1968" s="92">
        <v>24.8856305327499</v>
      </c>
      <c r="AE1968" s="91">
        <v>4.1166844344843398E-2</v>
      </c>
      <c r="AF1968" s="93">
        <v>24.956094129185701</v>
      </c>
      <c r="AG1968" s="91">
        <v>-1.26043780965119E-2</v>
      </c>
      <c r="AH1968" s="92">
        <v>-2.1666677617759</v>
      </c>
      <c r="AI1968" s="91">
        <v>-5.4480285715762897E-2</v>
      </c>
      <c r="AJ1968" s="92">
        <v>9.0353471083362802</v>
      </c>
      <c r="AK1968" s="91">
        <v>0.32412329999904599</v>
      </c>
      <c r="AL1968" s="91">
        <v>4.1401259288250003E-2</v>
      </c>
      <c r="AM1968" s="92">
        <v>26.6485404734558</v>
      </c>
      <c r="AN1968" s="3"/>
      <c r="AO1968" s="94">
        <v>2.4493722963597999E-2</v>
      </c>
      <c r="AP1968" s="94">
        <v>-6.8041001442907104E-2</v>
      </c>
      <c r="AQ1968" s="94">
        <v>3.5875197776476901E-2</v>
      </c>
      <c r="AR1968" s="94">
        <v>-7.5673550400097198E-2</v>
      </c>
      <c r="AS1968" s="95">
        <v>6</v>
      </c>
      <c r="AT1968" s="95">
        <v>6</v>
      </c>
      <c r="AU1968" s="95">
        <v>6</v>
      </c>
      <c r="AV1968" s="96">
        <v>6</v>
      </c>
      <c r="AW1968" s="3"/>
      <c r="AX1968" s="97">
        <v>0.102941348237073</v>
      </c>
      <c r="AY1968" s="98">
        <v>-1.13735991879184</v>
      </c>
      <c r="AZ1968" s="98">
        <v>0.19713959429873301</v>
      </c>
      <c r="BA1968" s="98">
        <v>-1.3353586267130599</v>
      </c>
      <c r="BB1968" s="89">
        <v>1.0468644147804299E-2</v>
      </c>
      <c r="BC1968" s="99">
        <v>-20.334242095006601</v>
      </c>
      <c r="BD1968" s="86">
        <v>43747</v>
      </c>
      <c r="BE1968" s="86">
        <v>43928</v>
      </c>
      <c r="BF1968" s="95"/>
      <c r="BG1968" s="86"/>
      <c r="BH1968" s="3"/>
    </row>
    <row r="1969" spans="1:60" x14ac:dyDescent="0.25">
      <c r="A1969" s="3"/>
      <c r="B1969" s="81" t="s">
        <v>2716</v>
      </c>
      <c r="C1969" s="81" t="s">
        <v>7011</v>
      </c>
      <c r="D1969" s="81" t="s">
        <v>982</v>
      </c>
      <c r="E1969" s="82" t="s">
        <v>1172</v>
      </c>
      <c r="F1969" s="82" t="s">
        <v>1106</v>
      </c>
      <c r="G1969" s="83" t="s">
        <v>1123</v>
      </c>
      <c r="H1969" s="84" t="s">
        <v>1147</v>
      </c>
      <c r="I1969" s="85" t="s">
        <v>3480</v>
      </c>
      <c r="J1969" s="85" t="s">
        <v>7012</v>
      </c>
      <c r="K1969" s="3"/>
      <c r="L1969" s="86">
        <v>44029</v>
      </c>
      <c r="M1969" s="87">
        <v>1160.2052999995601</v>
      </c>
      <c r="N1969" s="88">
        <v>1160.2052999995601</v>
      </c>
      <c r="O1969" s="88">
        <v>1368.84090000018</v>
      </c>
      <c r="P1969" s="89">
        <f t="shared" si="30"/>
        <v>0.84758228658963031</v>
      </c>
      <c r="Q1969" s="86">
        <v>43747</v>
      </c>
      <c r="R1969" s="90">
        <v>126951.55499999999</v>
      </c>
      <c r="S1969" s="90">
        <v>182337.86746557601</v>
      </c>
      <c r="T1969" s="3"/>
      <c r="U1969" s="91">
        <v>-9.2892583770662895E-3</v>
      </c>
      <c r="V1969" s="92">
        <v>0.243848772424826</v>
      </c>
      <c r="W1969" s="91">
        <v>1.3897374163207099E-2</v>
      </c>
      <c r="X1969" s="92">
        <v>1.3982470321934699</v>
      </c>
      <c r="Y1969" s="91">
        <v>-6.5407633705035606E-2</v>
      </c>
      <c r="Z1969" s="92">
        <v>11.609392538331999</v>
      </c>
      <c r="AA1969" s="91">
        <v>-0.110141669524601</v>
      </c>
      <c r="AB1969" s="92">
        <v>9.8838614083360898</v>
      </c>
      <c r="AC1969" s="91">
        <v>-1.9219971505663101E-2</v>
      </c>
      <c r="AD1969" s="92">
        <v>23.426198801840702</v>
      </c>
      <c r="AE1969" s="91">
        <v>1.8360690788540499E-2</v>
      </c>
      <c r="AF1969" s="93">
        <v>22.675478773540799</v>
      </c>
      <c r="AG1969" s="91">
        <v>-1.29434662167114E-2</v>
      </c>
      <c r="AH1969" s="92">
        <v>-2.20057657379584</v>
      </c>
      <c r="AI1969" s="91">
        <v>-5.8274460197935703E-2</v>
      </c>
      <c r="AJ1969" s="92">
        <v>8.6559296601189999</v>
      </c>
      <c r="AK1969" s="91">
        <v>0.16020529999892499</v>
      </c>
      <c r="AL1969" s="91">
        <v>2.17037539696321E-2</v>
      </c>
      <c r="AM1969" s="92">
        <v>10.256740473429099</v>
      </c>
      <c r="AN1969" s="3"/>
      <c r="AO1969" s="94">
        <v>2.44729804544477E-2</v>
      </c>
      <c r="AP1969" s="94">
        <v>-6.8059837988621405E-2</v>
      </c>
      <c r="AQ1969" s="94">
        <v>3.5226710571805597E-2</v>
      </c>
      <c r="AR1969" s="94">
        <v>-7.62523420780781E-2</v>
      </c>
      <c r="AS1969" s="95">
        <v>6</v>
      </c>
      <c r="AT1969" s="95">
        <v>6</v>
      </c>
      <c r="AU1969" s="95">
        <v>6</v>
      </c>
      <c r="AV1969" s="96">
        <v>6</v>
      </c>
      <c r="AW1969" s="3"/>
      <c r="AX1969" s="97">
        <v>0.10292459893433301</v>
      </c>
      <c r="AY1969" s="98">
        <v>-1.1979396228089201</v>
      </c>
      <c r="AZ1969" s="98">
        <v>0.17605755865020001</v>
      </c>
      <c r="BA1969" s="98">
        <v>-1.4041161024069899</v>
      </c>
      <c r="BB1969" s="89">
        <v>1.0466677990698401E-2</v>
      </c>
      <c r="BC1969" s="99">
        <v>-20.6250704519625</v>
      </c>
      <c r="BD1969" s="86">
        <v>43747</v>
      </c>
      <c r="BE1969" s="86">
        <v>43928</v>
      </c>
      <c r="BF1969" s="95"/>
      <c r="BG1969" s="86"/>
      <c r="BH1969" s="3"/>
    </row>
    <row r="1970" spans="1:60" x14ac:dyDescent="0.25">
      <c r="A1970" s="3"/>
      <c r="B1970" s="81" t="s">
        <v>2717</v>
      </c>
      <c r="C1970" s="81" t="s">
        <v>7013</v>
      </c>
      <c r="D1970" s="81" t="s">
        <v>982</v>
      </c>
      <c r="E1970" s="82" t="s">
        <v>1166</v>
      </c>
      <c r="F1970" s="82" t="s">
        <v>1106</v>
      </c>
      <c r="G1970" s="83" t="s">
        <v>1123</v>
      </c>
      <c r="H1970" s="84" t="s">
        <v>1147</v>
      </c>
      <c r="I1970" s="85" t="s">
        <v>3480</v>
      </c>
      <c r="J1970" s="85" t="s">
        <v>7014</v>
      </c>
      <c r="K1970" s="3"/>
      <c r="L1970" s="86">
        <v>44029</v>
      </c>
      <c r="M1970" s="87">
        <v>1004.9347000001</v>
      </c>
      <c r="N1970" s="88">
        <v>1004.9347000001</v>
      </c>
      <c r="O1970" s="88">
        <v>1004.9347000001</v>
      </c>
      <c r="P1970" s="89">
        <f t="shared" si="30"/>
        <v>1</v>
      </c>
      <c r="Q1970" s="86">
        <v>44029</v>
      </c>
      <c r="R1970" s="90">
        <v>0</v>
      </c>
      <c r="S1970" s="90">
        <v>0</v>
      </c>
      <c r="T1970" s="3"/>
      <c r="U1970" s="91">
        <v>0</v>
      </c>
      <c r="V1970" s="92">
        <v>1.17277461013146</v>
      </c>
      <c r="W1970" s="91">
        <v>0</v>
      </c>
      <c r="X1970" s="92">
        <v>8.5096158727537806E-3</v>
      </c>
      <c r="Y1970" s="91">
        <v>0</v>
      </c>
      <c r="Z1970" s="92">
        <v>18.1501559088356</v>
      </c>
      <c r="AA1970" s="91">
        <v>2.5603363556001599E-3</v>
      </c>
      <c r="AB1970" s="92">
        <v>21.154061996348901</v>
      </c>
      <c r="AC1970" s="91"/>
      <c r="AD1970" s="92"/>
      <c r="AE1970" s="91"/>
      <c r="AF1970" s="93"/>
      <c r="AG1970" s="91">
        <v>0</v>
      </c>
      <c r="AH1970" s="92">
        <v>-0.90622995212470403</v>
      </c>
      <c r="AI1970" s="91">
        <v>0</v>
      </c>
      <c r="AJ1970" s="92">
        <v>14.483375679905301</v>
      </c>
      <c r="AK1970" s="91">
        <v>4.9347000003763198E-3</v>
      </c>
      <c r="AL1970" s="91">
        <v>4.6743729017180201E-3</v>
      </c>
      <c r="AM1970" s="92">
        <v>21.777083379129198</v>
      </c>
      <c r="AN1970" s="3"/>
      <c r="AO1970" s="94">
        <v>2.5603363556001599E-3</v>
      </c>
      <c r="AP1970" s="94">
        <v>0</v>
      </c>
      <c r="AQ1970" s="94">
        <v>0</v>
      </c>
      <c r="AR1970" s="94">
        <v>0</v>
      </c>
      <c r="AS1970" s="95">
        <v>0</v>
      </c>
      <c r="AT1970" s="95">
        <v>0</v>
      </c>
      <c r="AU1970" s="95">
        <v>7</v>
      </c>
      <c r="AV1970" s="96">
        <v>5</v>
      </c>
      <c r="AW1970" s="3"/>
      <c r="AX1970" s="97">
        <v>2.5030001633922399E-3</v>
      </c>
      <c r="AY1970" s="98">
        <v>-10.2046615125437</v>
      </c>
      <c r="AZ1970" s="98">
        <v>0.55670920645752597</v>
      </c>
      <c r="BA1970" s="98">
        <v>-14.586647522301099</v>
      </c>
      <c r="BB1970" s="89">
        <v>2.5891656303912198E-4</v>
      </c>
      <c r="BC1970" s="99">
        <v>0</v>
      </c>
      <c r="BD1970" s="86">
        <v>43664</v>
      </c>
      <c r="BE1970" s="86"/>
      <c r="BF1970" s="95"/>
      <c r="BG1970" s="86"/>
      <c r="BH1970" s="3"/>
    </row>
    <row r="1971" spans="1:60" x14ac:dyDescent="0.25">
      <c r="A1971" s="3"/>
      <c r="B1971" s="81" t="s">
        <v>2718</v>
      </c>
      <c r="C1971" s="81" t="s">
        <v>7015</v>
      </c>
      <c r="D1971" s="81" t="s">
        <v>982</v>
      </c>
      <c r="E1971" s="82" t="s">
        <v>1197</v>
      </c>
      <c r="F1971" s="82" t="s">
        <v>1106</v>
      </c>
      <c r="G1971" s="83" t="s">
        <v>1123</v>
      </c>
      <c r="H1971" s="84" t="s">
        <v>1147</v>
      </c>
      <c r="I1971" s="85" t="s">
        <v>3480</v>
      </c>
      <c r="J1971" s="85" t="s">
        <v>7016</v>
      </c>
      <c r="K1971" s="3"/>
      <c r="L1971" s="86">
        <v>44029</v>
      </c>
      <c r="M1971" s="87">
        <v>1268.1486000008899</v>
      </c>
      <c r="N1971" s="88">
        <v>1268.1486000008899</v>
      </c>
      <c r="O1971" s="88">
        <v>1495.0390000007999</v>
      </c>
      <c r="P1971" s="89">
        <f t="shared" si="30"/>
        <v>0.84823780516776581</v>
      </c>
      <c r="Q1971" s="86">
        <v>43747</v>
      </c>
      <c r="R1971" s="90">
        <v>7251571.6220000004</v>
      </c>
      <c r="S1971" s="90">
        <v>19973257.330375001</v>
      </c>
      <c r="T1971" s="3"/>
      <c r="U1971" s="91">
        <v>-9.2866152645001403E-3</v>
      </c>
      <c r="V1971" s="92">
        <v>0.244113083681441</v>
      </c>
      <c r="W1971" s="91">
        <v>1.3981469821374E-2</v>
      </c>
      <c r="X1971" s="92">
        <v>1.40665659801016</v>
      </c>
      <c r="Y1971" s="91">
        <v>-6.4940735765048899E-2</v>
      </c>
      <c r="Z1971" s="92">
        <v>11.656082332338</v>
      </c>
      <c r="AA1971" s="91">
        <v>-0.109248353408475</v>
      </c>
      <c r="AB1971" s="92">
        <v>9.9731930199486705</v>
      </c>
      <c r="AC1971" s="91">
        <v>-1.7252787056349899E-2</v>
      </c>
      <c r="AD1971" s="92">
        <v>23.622917246772001</v>
      </c>
      <c r="AE1971" s="91">
        <v>2.14246914820251E-2</v>
      </c>
      <c r="AF1971" s="93">
        <v>22.981878842896499</v>
      </c>
      <c r="AG1971" s="91">
        <v>-1.2896844083115901E-2</v>
      </c>
      <c r="AH1971" s="92">
        <v>-2.1959143604362898</v>
      </c>
      <c r="AI1971" s="91">
        <v>-5.7760325435083401E-2</v>
      </c>
      <c r="AJ1971" s="92">
        <v>8.7073431363969593</v>
      </c>
      <c r="AK1971" s="91">
        <v>0.26814860000013102</v>
      </c>
      <c r="AL1971" s="91">
        <v>3.4921985235996503E-2</v>
      </c>
      <c r="AM1971" s="92">
        <v>21.051070473564302</v>
      </c>
      <c r="AN1971" s="3"/>
      <c r="AO1971" s="94">
        <v>2.4475792302837401E-2</v>
      </c>
      <c r="AP1971" s="94">
        <v>-6.8057269480996205E-2</v>
      </c>
      <c r="AQ1971" s="94">
        <v>3.5314625813043697E-2</v>
      </c>
      <c r="AR1971" s="94">
        <v>-7.6173869725607801E-2</v>
      </c>
      <c r="AS1971" s="95">
        <v>6</v>
      </c>
      <c r="AT1971" s="95">
        <v>6</v>
      </c>
      <c r="AU1971" s="95">
        <v>6</v>
      </c>
      <c r="AV1971" s="96">
        <v>6</v>
      </c>
      <c r="AW1971" s="3"/>
      <c r="AX1971" s="97">
        <v>0.10292685400709201</v>
      </c>
      <c r="AY1971" s="98">
        <v>-1.1897463128279899</v>
      </c>
      <c r="AZ1971" s="98">
        <v>0.17890845570764199</v>
      </c>
      <c r="BA1971" s="98">
        <v>-1.39483180565912</v>
      </c>
      <c r="BB1971" s="89">
        <v>1.0466942980619899E-2</v>
      </c>
      <c r="BC1971" s="99">
        <v>-20.5857171619718</v>
      </c>
      <c r="BD1971" s="86">
        <v>43747</v>
      </c>
      <c r="BE1971" s="86">
        <v>43928</v>
      </c>
      <c r="BF1971" s="95"/>
      <c r="BG1971" s="86"/>
      <c r="BH1971" s="3"/>
    </row>
    <row r="1972" spans="1:60" x14ac:dyDescent="0.25">
      <c r="A1972" s="3"/>
      <c r="B1972" s="81" t="s">
        <v>2719</v>
      </c>
      <c r="C1972" s="81" t="s">
        <v>7017</v>
      </c>
      <c r="D1972" s="81" t="s">
        <v>982</v>
      </c>
      <c r="E1972" s="82" t="s">
        <v>1198</v>
      </c>
      <c r="F1972" s="82" t="s">
        <v>1106</v>
      </c>
      <c r="G1972" s="83" t="s">
        <v>1123</v>
      </c>
      <c r="H1972" s="84" t="s">
        <v>1147</v>
      </c>
      <c r="I1972" s="85" t="s">
        <v>3480</v>
      </c>
      <c r="J1972" s="85" t="s">
        <v>7018</v>
      </c>
      <c r="K1972" s="3"/>
      <c r="L1972" s="86">
        <v>44029</v>
      </c>
      <c r="M1972" s="87">
        <v>1325.77969999984</v>
      </c>
      <c r="N1972" s="88">
        <v>1325.77969999984</v>
      </c>
      <c r="O1972" s="88">
        <v>1555.09789999947</v>
      </c>
      <c r="P1972" s="89">
        <f t="shared" si="30"/>
        <v>0.85253777270247222</v>
      </c>
      <c r="Q1972" s="86">
        <v>43747</v>
      </c>
      <c r="R1972" s="90">
        <v>2060460.2209999999</v>
      </c>
      <c r="S1972" s="90">
        <v>3060549.9292148398</v>
      </c>
      <c r="T1972" s="3"/>
      <c r="U1972" s="91">
        <v>-9.2688362301487394E-3</v>
      </c>
      <c r="V1972" s="92">
        <v>0.245890987116582</v>
      </c>
      <c r="W1972" s="91">
        <v>1.4526438162647501E-2</v>
      </c>
      <c r="X1972" s="92">
        <v>1.4611534321375099</v>
      </c>
      <c r="Y1972" s="91">
        <v>-6.1884847821638701E-2</v>
      </c>
      <c r="Z1972" s="92">
        <v>11.9616711266717</v>
      </c>
      <c r="AA1972" s="91">
        <v>-0.103383409958042</v>
      </c>
      <c r="AB1972" s="92">
        <v>10.559687364992</v>
      </c>
      <c r="AC1972" s="91">
        <v>-4.2866349531323102E-3</v>
      </c>
      <c r="AD1972" s="92">
        <v>24.919532457075501</v>
      </c>
      <c r="AE1972" s="91">
        <v>4.2389122001623002E-2</v>
      </c>
      <c r="AF1972" s="93">
        <v>25.078321894863599</v>
      </c>
      <c r="AG1972" s="91">
        <v>-1.25964032877164E-2</v>
      </c>
      <c r="AH1972" s="92">
        <v>-2.1658702808963399</v>
      </c>
      <c r="AI1972" s="91">
        <v>-5.43927900517156E-2</v>
      </c>
      <c r="AJ1972" s="92">
        <v>9.0440966747410094</v>
      </c>
      <c r="AK1972" s="91">
        <v>0.325779700000421</v>
      </c>
      <c r="AL1972" s="91">
        <v>4.15893973586208E-2</v>
      </c>
      <c r="AM1972" s="92">
        <v>26.8141804735933</v>
      </c>
      <c r="AN1972" s="3"/>
      <c r="AO1972" s="94">
        <v>2.4494187489835902E-2</v>
      </c>
      <c r="AP1972" s="94">
        <v>-6.8040540502843194E-2</v>
      </c>
      <c r="AQ1972" s="94">
        <v>3.58901812487602E-2</v>
      </c>
      <c r="AR1972" s="94">
        <v>-7.5660233049347894E-2</v>
      </c>
      <c r="AS1972" s="95">
        <v>6</v>
      </c>
      <c r="AT1972" s="95">
        <v>6</v>
      </c>
      <c r="AU1972" s="95">
        <v>6</v>
      </c>
      <c r="AV1972" s="96">
        <v>6</v>
      </c>
      <c r="AW1972" s="3"/>
      <c r="AX1972" s="97">
        <v>0.102941708983271</v>
      </c>
      <c r="AY1972" s="98">
        <v>-1.1359584601614201</v>
      </c>
      <c r="AZ1972" s="98">
        <v>0.197627114898523</v>
      </c>
      <c r="BA1972" s="98">
        <v>-1.3337650335342901</v>
      </c>
      <c r="BB1972" s="89">
        <v>1.04686870192927E-2</v>
      </c>
      <c r="BC1972" s="99">
        <v>-20.327517643774598</v>
      </c>
      <c r="BD1972" s="86">
        <v>43747</v>
      </c>
      <c r="BE1972" s="86">
        <v>43928</v>
      </c>
      <c r="BF1972" s="95"/>
      <c r="BG1972" s="86"/>
      <c r="BH1972" s="3"/>
    </row>
    <row r="1973" spans="1:60" x14ac:dyDescent="0.25">
      <c r="A1973" s="3"/>
      <c r="B1973" s="81" t="s">
        <v>503</v>
      </c>
      <c r="C1973" s="81" t="s">
        <v>7019</v>
      </c>
      <c r="D1973" s="81" t="s">
        <v>982</v>
      </c>
      <c r="E1973" s="82" t="s">
        <v>1199</v>
      </c>
      <c r="F1973" s="82" t="s">
        <v>1106</v>
      </c>
      <c r="G1973" s="83" t="s">
        <v>1123</v>
      </c>
      <c r="H1973" s="84" t="s">
        <v>1147</v>
      </c>
      <c r="I1973" s="85" t="s">
        <v>3480</v>
      </c>
      <c r="J1973" s="85" t="s">
        <v>7020</v>
      </c>
      <c r="K1973" s="3"/>
      <c r="L1973" s="86">
        <v>44029</v>
      </c>
      <c r="M1973" s="87">
        <v>1101.1217999998501</v>
      </c>
      <c r="N1973" s="88">
        <v>1101.1217999998501</v>
      </c>
      <c r="O1973" s="88">
        <v>1290.2544999998099</v>
      </c>
      <c r="P1973" s="89">
        <f t="shared" si="30"/>
        <v>0.85341442327851769</v>
      </c>
      <c r="Q1973" s="86">
        <v>43747</v>
      </c>
      <c r="R1973" s="90">
        <v>352004.005</v>
      </c>
      <c r="S1973" s="90">
        <v>1905538.8178925801</v>
      </c>
      <c r="T1973" s="3"/>
      <c r="U1973" s="91">
        <v>-9.2651801160172909E-3</v>
      </c>
      <c r="V1973" s="92">
        <v>0.24625659852972601</v>
      </c>
      <c r="W1973" s="91">
        <v>1.4637638891144901E-2</v>
      </c>
      <c r="X1973" s="92">
        <v>1.47227350498724</v>
      </c>
      <c r="Y1973" s="91">
        <v>-6.1262272467502002E-2</v>
      </c>
      <c r="Z1973" s="92">
        <v>12.0239286620927</v>
      </c>
      <c r="AA1973" s="91">
        <v>-0.102186386851827</v>
      </c>
      <c r="AB1973" s="92">
        <v>10.6793896756135</v>
      </c>
      <c r="AC1973" s="91">
        <v>-1.63021826301701E-3</v>
      </c>
      <c r="AD1973" s="92">
        <v>25.1851741260907</v>
      </c>
      <c r="AE1973" s="91">
        <v>4.5866974358432303E-2</v>
      </c>
      <c r="AF1973" s="93">
        <v>25.4261071305373</v>
      </c>
      <c r="AG1973" s="91">
        <v>-1.2535112331533999E-2</v>
      </c>
      <c r="AH1973" s="92">
        <v>-2.1597411852781101</v>
      </c>
      <c r="AI1973" s="91">
        <v>-5.3706567700865002E-2</v>
      </c>
      <c r="AJ1973" s="92">
        <v>9.1127189098188008</v>
      </c>
      <c r="AK1973" s="91">
        <v>0.101121800000401</v>
      </c>
      <c r="AL1973" s="91">
        <v>1.4016490380527101E-2</v>
      </c>
      <c r="AM1973" s="92">
        <v>4.34839047357673</v>
      </c>
      <c r="AN1973" s="3"/>
      <c r="AO1973" s="94">
        <v>2.4497958838764999E-2</v>
      </c>
      <c r="AP1973" s="94">
        <v>-6.8037167075090096E-2</v>
      </c>
      <c r="AQ1973" s="94">
        <v>3.6007414204504998E-2</v>
      </c>
      <c r="AR1973" s="94">
        <v>-7.5555845425697002E-2</v>
      </c>
      <c r="AS1973" s="95">
        <v>6</v>
      </c>
      <c r="AT1973" s="95">
        <v>6</v>
      </c>
      <c r="AU1973" s="95">
        <v>6</v>
      </c>
      <c r="AV1973" s="96">
        <v>6</v>
      </c>
      <c r="AW1973" s="3"/>
      <c r="AX1973" s="97">
        <v>0.102944843231671</v>
      </c>
      <c r="AY1973" s="98">
        <v>-1.12498509053148</v>
      </c>
      <c r="AZ1973" s="98">
        <v>0.20144602468712899</v>
      </c>
      <c r="BA1973" s="98">
        <v>-1.32128197015118</v>
      </c>
      <c r="BB1973" s="89">
        <v>1.0469053352426301E-2</v>
      </c>
      <c r="BC1973" s="99">
        <v>-20.274961257644499</v>
      </c>
      <c r="BD1973" s="86">
        <v>43747</v>
      </c>
      <c r="BE1973" s="86">
        <v>43928</v>
      </c>
      <c r="BF1973" s="95"/>
      <c r="BG1973" s="86"/>
      <c r="BH1973" s="3"/>
    </row>
    <row r="1974" spans="1:60" x14ac:dyDescent="0.25">
      <c r="A1974" s="3"/>
      <c r="B1974" s="81" t="s">
        <v>504</v>
      </c>
      <c r="C1974" s="81" t="s">
        <v>7021</v>
      </c>
      <c r="D1974" s="81" t="s">
        <v>982</v>
      </c>
      <c r="E1974" s="82" t="s">
        <v>1178</v>
      </c>
      <c r="F1974" s="82" t="s">
        <v>1106</v>
      </c>
      <c r="G1974" s="83" t="s">
        <v>1123</v>
      </c>
      <c r="H1974" s="84" t="s">
        <v>1147</v>
      </c>
      <c r="I1974" s="85" t="s">
        <v>3480</v>
      </c>
      <c r="J1974" s="85" t="s">
        <v>7022</v>
      </c>
      <c r="K1974" s="3"/>
      <c r="L1974" s="86">
        <v>44029</v>
      </c>
      <c r="M1974" s="87">
        <v>1029.13089999929</v>
      </c>
      <c r="N1974" s="88">
        <v>1029.13089999929</v>
      </c>
      <c r="O1974" s="88">
        <v>1198.46800000034</v>
      </c>
      <c r="P1974" s="89">
        <f t="shared" si="30"/>
        <v>0.85870536384700968</v>
      </c>
      <c r="Q1974" s="86">
        <v>43747</v>
      </c>
      <c r="R1974" s="90">
        <v>5262000.1059999997</v>
      </c>
      <c r="S1974" s="90">
        <v>7069064.1540625002</v>
      </c>
      <c r="T1974" s="3"/>
      <c r="U1974" s="91">
        <v>-9.2434779171526298E-3</v>
      </c>
      <c r="V1974" s="92">
        <v>0.24842681841619199</v>
      </c>
      <c r="W1974" s="91">
        <v>1.5304784041291E-2</v>
      </c>
      <c r="X1974" s="92">
        <v>1.53898802000185</v>
      </c>
      <c r="Y1974" s="91">
        <v>-5.7510552663225099E-2</v>
      </c>
      <c r="Z1974" s="92">
        <v>12.3991006425204</v>
      </c>
      <c r="AA1974" s="91">
        <v>-9.4955895924649703E-2</v>
      </c>
      <c r="AB1974" s="92">
        <v>11.4024387683312</v>
      </c>
      <c r="AC1974" s="91">
        <v>1.44952837872552E-2</v>
      </c>
      <c r="AD1974" s="92">
        <v>26.797724331117902</v>
      </c>
      <c r="AE1974" s="91"/>
      <c r="AF1974" s="93"/>
      <c r="AG1974" s="91">
        <v>-1.2167132349531999E-2</v>
      </c>
      <c r="AH1974" s="92">
        <v>-2.1229431870779099</v>
      </c>
      <c r="AI1974" s="91">
        <v>-4.9570551036595099E-2</v>
      </c>
      <c r="AJ1974" s="92">
        <v>9.5263205762457801</v>
      </c>
      <c r="AK1974" s="91">
        <v>2.9189975504778001E-2</v>
      </c>
      <c r="AL1974" s="91">
        <v>1.2322875210884401E-2</v>
      </c>
      <c r="AM1974" s="92">
        <v>31.752720583434002</v>
      </c>
      <c r="AN1974" s="3"/>
      <c r="AO1974" s="94">
        <v>2.4520384986317399E-2</v>
      </c>
      <c r="AP1974" s="94">
        <v>-6.8016708153663799E-2</v>
      </c>
      <c r="AQ1974" s="94">
        <v>3.6711605407617802E-2</v>
      </c>
      <c r="AR1974" s="94">
        <v>-7.4927805761981298E-2</v>
      </c>
      <c r="AS1974" s="95">
        <v>7</v>
      </c>
      <c r="AT1974" s="95">
        <v>5</v>
      </c>
      <c r="AU1974" s="95">
        <v>6</v>
      </c>
      <c r="AV1974" s="96">
        <v>6</v>
      </c>
      <c r="AW1974" s="3"/>
      <c r="AX1974" s="97">
        <v>0.102963795729302</v>
      </c>
      <c r="AY1974" s="98">
        <v>-1.0587167530266</v>
      </c>
      <c r="AZ1974" s="98">
        <v>0.224511886048958</v>
      </c>
      <c r="BA1974" s="98">
        <v>-1.24572100145997</v>
      </c>
      <c r="BB1974" s="89">
        <v>1.04712688266409E-2</v>
      </c>
      <c r="BC1974" s="99">
        <v>-19.958063127298399</v>
      </c>
      <c r="BD1974" s="86">
        <v>43747</v>
      </c>
      <c r="BE1974" s="86">
        <v>43928</v>
      </c>
      <c r="BF1974" s="95"/>
      <c r="BG1974" s="86"/>
      <c r="BH1974" s="3"/>
    </row>
    <row r="1975" spans="1:60" x14ac:dyDescent="0.25">
      <c r="A1975" s="3"/>
      <c r="B1975" s="81" t="s">
        <v>2720</v>
      </c>
      <c r="C1975" s="81" t="s">
        <v>7023</v>
      </c>
      <c r="D1975" s="81" t="s">
        <v>982</v>
      </c>
      <c r="E1975" s="82" t="s">
        <v>1200</v>
      </c>
      <c r="F1975" s="82" t="s">
        <v>1106</v>
      </c>
      <c r="G1975" s="83" t="s">
        <v>1123</v>
      </c>
      <c r="H1975" s="84" t="s">
        <v>1147</v>
      </c>
      <c r="I1975" s="85" t="s">
        <v>3480</v>
      </c>
      <c r="J1975" s="85" t="s">
        <v>7024</v>
      </c>
      <c r="K1975" s="3"/>
      <c r="L1975" s="86">
        <v>44029</v>
      </c>
      <c r="M1975" s="87">
        <v>1303.8528000004601</v>
      </c>
      <c r="N1975" s="88">
        <v>1303.8528000004601</v>
      </c>
      <c r="O1975" s="88">
        <v>1529.57870000042</v>
      </c>
      <c r="P1975" s="89">
        <f t="shared" si="30"/>
        <v>0.85242609615321008</v>
      </c>
      <c r="Q1975" s="86">
        <v>43747</v>
      </c>
      <c r="R1975" s="90">
        <v>22822.959999999999</v>
      </c>
      <c r="S1975" s="90">
        <v>34693.536335876503</v>
      </c>
      <c r="T1975" s="3"/>
      <c r="U1975" s="91">
        <v>-9.2692414182238298E-3</v>
      </c>
      <c r="V1975" s="92">
        <v>0.24585046830907201</v>
      </c>
      <c r="W1975" s="91">
        <v>1.4512512552755701E-2</v>
      </c>
      <c r="X1975" s="92">
        <v>1.4597608711483201</v>
      </c>
      <c r="Y1975" s="91">
        <v>-6.1964120680422598E-2</v>
      </c>
      <c r="Z1975" s="92">
        <v>11.9537438408006</v>
      </c>
      <c r="AA1975" s="91">
        <v>-0.103535713284218</v>
      </c>
      <c r="AB1975" s="92">
        <v>10.5444570323743</v>
      </c>
      <c r="AC1975" s="91">
        <v>-4.6241344825830302E-3</v>
      </c>
      <c r="AD1975" s="92">
        <v>24.885782504134099</v>
      </c>
      <c r="AE1975" s="91">
        <v>4.1167325056449003E-2</v>
      </c>
      <c r="AF1975" s="93">
        <v>24.956142200331701</v>
      </c>
      <c r="AG1975" s="91">
        <v>-1.2604272315911699E-2</v>
      </c>
      <c r="AH1975" s="92">
        <v>-2.1666571837158699</v>
      </c>
      <c r="AI1975" s="91">
        <v>-5.4480199457466398E-2</v>
      </c>
      <c r="AJ1975" s="92">
        <v>9.0353557341586601</v>
      </c>
      <c r="AK1975" s="91">
        <v>0.30385279999987702</v>
      </c>
      <c r="AL1975" s="91">
        <v>3.9082424231310101E-2</v>
      </c>
      <c r="AM1975" s="92">
        <v>24.621490473538898</v>
      </c>
      <c r="AN1975" s="3"/>
      <c r="AO1975" s="94">
        <v>2.4493743483617401E-2</v>
      </c>
      <c r="AP1975" s="94">
        <v>-6.8040994283364895E-2</v>
      </c>
      <c r="AQ1975" s="94">
        <v>3.5875225838026402E-2</v>
      </c>
      <c r="AR1975" s="94">
        <v>-7.5673600869777105E-2</v>
      </c>
      <c r="AS1975" s="95">
        <v>6</v>
      </c>
      <c r="AT1975" s="95">
        <v>6</v>
      </c>
      <c r="AU1975" s="95">
        <v>6</v>
      </c>
      <c r="AV1975" s="96">
        <v>6</v>
      </c>
      <c r="AW1975" s="3"/>
      <c r="AX1975" s="97">
        <v>0.10294132231531</v>
      </c>
      <c r="AY1975" s="98">
        <v>-1.1373573084802</v>
      </c>
      <c r="AZ1975" s="98">
        <v>0.197140627652061</v>
      </c>
      <c r="BA1975" s="98">
        <v>-1.3353556110923801</v>
      </c>
      <c r="BB1975" s="89">
        <v>1.04686415108881E-2</v>
      </c>
      <c r="BC1975" s="99">
        <v>-20.334213597583599</v>
      </c>
      <c r="BD1975" s="86">
        <v>43747</v>
      </c>
      <c r="BE1975" s="86">
        <v>43928</v>
      </c>
      <c r="BF1975" s="95"/>
      <c r="BG1975" s="86"/>
      <c r="BH1975" s="3"/>
    </row>
    <row r="1976" spans="1:60" x14ac:dyDescent="0.25">
      <c r="A1976" s="3"/>
      <c r="B1976" s="81" t="s">
        <v>2721</v>
      </c>
      <c r="C1976" s="81" t="s">
        <v>7025</v>
      </c>
      <c r="D1976" s="81" t="s">
        <v>982</v>
      </c>
      <c r="E1976" s="82" t="s">
        <v>1201</v>
      </c>
      <c r="F1976" s="82" t="s">
        <v>1106</v>
      </c>
      <c r="G1976" s="83" t="s">
        <v>1123</v>
      </c>
      <c r="H1976" s="84" t="s">
        <v>1147</v>
      </c>
      <c r="I1976" s="85" t="s">
        <v>3480</v>
      </c>
      <c r="J1976" s="85" t="s">
        <v>7026</v>
      </c>
      <c r="K1976" s="3"/>
      <c r="L1976" s="86">
        <v>44029</v>
      </c>
      <c r="M1976" s="87">
        <v>1332.2380999997299</v>
      </c>
      <c r="N1976" s="88">
        <v>1332.2380999997299</v>
      </c>
      <c r="O1976" s="88">
        <v>1561.6708000004301</v>
      </c>
      <c r="P1976" s="89">
        <f t="shared" si="30"/>
        <v>0.85308510602834031</v>
      </c>
      <c r="Q1976" s="86">
        <v>43747</v>
      </c>
      <c r="R1976" s="90">
        <v>41533.243999999999</v>
      </c>
      <c r="S1976" s="90">
        <v>26981.017244262701</v>
      </c>
      <c r="T1976" s="3"/>
      <c r="U1976" s="91">
        <v>-9.2665361189574504E-3</v>
      </c>
      <c r="V1976" s="92">
        <v>0.24612099823570999</v>
      </c>
      <c r="W1976" s="91">
        <v>1.4595918002669401E-2</v>
      </c>
      <c r="X1976" s="92">
        <v>1.4681014161396899</v>
      </c>
      <c r="Y1976" s="91">
        <v>-6.1495968711824403E-2</v>
      </c>
      <c r="Z1976" s="92">
        <v>12.000559037653099</v>
      </c>
      <c r="AA1976" s="91">
        <v>-0.102636228749325</v>
      </c>
      <c r="AB1976" s="92">
        <v>10.6344054858637</v>
      </c>
      <c r="AC1976" s="91">
        <v>-2.6290849809811299E-3</v>
      </c>
      <c r="AD1976" s="92">
        <v>25.085287454305199</v>
      </c>
      <c r="AE1976" s="91">
        <v>4.4297500733591698E-2</v>
      </c>
      <c r="AF1976" s="93">
        <v>25.269159768038701</v>
      </c>
      <c r="AG1976" s="91">
        <v>-1.2558061141135101E-2</v>
      </c>
      <c r="AH1976" s="92">
        <v>-2.1620360662382199</v>
      </c>
      <c r="AI1976" s="91">
        <v>-5.3964182895506398E-2</v>
      </c>
      <c r="AJ1976" s="92">
        <v>9.0869573903619294</v>
      </c>
      <c r="AK1976" s="91">
        <v>0.33223809999995901</v>
      </c>
      <c r="AL1976" s="91">
        <v>4.2321043356423602E-2</v>
      </c>
      <c r="AM1976" s="92">
        <v>27.460020473547001</v>
      </c>
      <c r="AN1976" s="3"/>
      <c r="AO1976" s="94">
        <v>2.44965228903311E-2</v>
      </c>
      <c r="AP1976" s="94">
        <v>-6.8038399135766703E-2</v>
      </c>
      <c r="AQ1976" s="94">
        <v>3.5963080921646899E-2</v>
      </c>
      <c r="AR1976" s="94">
        <v>-7.5594918464994401E-2</v>
      </c>
      <c r="AS1976" s="95">
        <v>6</v>
      </c>
      <c r="AT1976" s="95">
        <v>6</v>
      </c>
      <c r="AU1976" s="95">
        <v>6</v>
      </c>
      <c r="AV1976" s="96">
        <v>6</v>
      </c>
      <c r="AW1976" s="3"/>
      <c r="AX1976" s="97">
        <v>0.102943638184224</v>
      </c>
      <c r="AY1976" s="98">
        <v>-1.1291091240764199</v>
      </c>
      <c r="AZ1976" s="98">
        <v>0.20001117664469301</v>
      </c>
      <c r="BA1976" s="98">
        <v>-1.3259745814339099</v>
      </c>
      <c r="BB1976" s="89">
        <v>1.0468913114345901E-2</v>
      </c>
      <c r="BC1976" s="99">
        <v>-20.294693350239001</v>
      </c>
      <c r="BD1976" s="86">
        <v>43747</v>
      </c>
      <c r="BE1976" s="86">
        <v>43928</v>
      </c>
      <c r="BF1976" s="95"/>
      <c r="BG1976" s="86"/>
      <c r="BH1976" s="3"/>
    </row>
    <row r="1977" spans="1:60" x14ac:dyDescent="0.25">
      <c r="A1977" s="3"/>
      <c r="B1977" s="81" t="s">
        <v>2722</v>
      </c>
      <c r="C1977" s="81" t="s">
        <v>7027</v>
      </c>
      <c r="D1977" s="81" t="s">
        <v>982</v>
      </c>
      <c r="E1977" s="82" t="s">
        <v>1202</v>
      </c>
      <c r="F1977" s="82" t="s">
        <v>1106</v>
      </c>
      <c r="G1977" s="83" t="s">
        <v>1123</v>
      </c>
      <c r="H1977" s="84" t="s">
        <v>1147</v>
      </c>
      <c r="I1977" s="85" t="s">
        <v>3480</v>
      </c>
      <c r="J1977" s="85" t="s">
        <v>7028</v>
      </c>
      <c r="K1977" s="3"/>
      <c r="L1977" s="86">
        <v>44029</v>
      </c>
      <c r="M1977" s="87">
        <v>1312.2643999997499</v>
      </c>
      <c r="N1977" s="88">
        <v>1312.2643999997499</v>
      </c>
      <c r="O1977" s="88">
        <v>1537.6644999999601</v>
      </c>
      <c r="P1977" s="89">
        <f t="shared" si="30"/>
        <v>0.85341399245400018</v>
      </c>
      <c r="Q1977" s="86">
        <v>43747</v>
      </c>
      <c r="R1977" s="90">
        <v>46028.110999999997</v>
      </c>
      <c r="S1977" s="90">
        <v>136353.76324047899</v>
      </c>
      <c r="T1977" s="3"/>
      <c r="U1977" s="91">
        <v>-9.26520333723602E-3</v>
      </c>
      <c r="V1977" s="92">
        <v>0.246254276407853</v>
      </c>
      <c r="W1977" s="91">
        <v>1.4637448830399099E-2</v>
      </c>
      <c r="X1977" s="92">
        <v>1.47225449891266</v>
      </c>
      <c r="Y1977" s="91">
        <v>-6.1262660653519603E-2</v>
      </c>
      <c r="Z1977" s="92">
        <v>12.023889843490901</v>
      </c>
      <c r="AA1977" s="91">
        <v>-0.102187122744945</v>
      </c>
      <c r="AB1977" s="92">
        <v>10.6793160863017</v>
      </c>
      <c r="AC1977" s="91">
        <v>-1.63130399505462E-3</v>
      </c>
      <c r="AD1977" s="92">
        <v>25.185065552883302</v>
      </c>
      <c r="AE1977" s="91">
        <v>4.5865761325330802E-2</v>
      </c>
      <c r="AF1977" s="93">
        <v>25.425985827227102</v>
      </c>
      <c r="AG1977" s="91">
        <v>-1.25352654049493E-2</v>
      </c>
      <c r="AH1977" s="92">
        <v>-2.15975649261964</v>
      </c>
      <c r="AI1977" s="91">
        <v>-5.3707026439951698E-2</v>
      </c>
      <c r="AJ1977" s="92">
        <v>9.1126730359101202</v>
      </c>
      <c r="AK1977" s="91">
        <v>0.31226439999969402</v>
      </c>
      <c r="AL1977" s="91">
        <v>4.0048383369139601E-2</v>
      </c>
      <c r="AM1977" s="92">
        <v>25.462650473520601</v>
      </c>
      <c r="AN1977" s="3"/>
      <c r="AO1977" s="94">
        <v>2.44978899536363E-2</v>
      </c>
      <c r="AP1977" s="94">
        <v>-6.8037122016030502E-2</v>
      </c>
      <c r="AQ1977" s="94">
        <v>3.6007082775540801E-2</v>
      </c>
      <c r="AR1977" s="94">
        <v>-7.5555870362222805E-2</v>
      </c>
      <c r="AS1977" s="95">
        <v>6</v>
      </c>
      <c r="AT1977" s="95">
        <v>6</v>
      </c>
      <c r="AU1977" s="95">
        <v>6</v>
      </c>
      <c r="AV1977" s="96">
        <v>6</v>
      </c>
      <c r="AW1977" s="3"/>
      <c r="AX1977" s="97">
        <v>0.10294476882874699</v>
      </c>
      <c r="AY1977" s="98">
        <v>-1.12499226365617</v>
      </c>
      <c r="AZ1977" s="98">
        <v>0.201444182305522</v>
      </c>
      <c r="BA1977" s="98">
        <v>-1.3212899265654401</v>
      </c>
      <c r="BB1977" s="89">
        <v>1.04690458262121E-2</v>
      </c>
      <c r="BC1977" s="99">
        <v>-20.2749624511926</v>
      </c>
      <c r="BD1977" s="86">
        <v>43747</v>
      </c>
      <c r="BE1977" s="86">
        <v>43928</v>
      </c>
      <c r="BF1977" s="95"/>
      <c r="BG1977" s="86"/>
      <c r="BH1977" s="3"/>
    </row>
    <row r="1978" spans="1:60" x14ac:dyDescent="0.25">
      <c r="A1978" s="3"/>
      <c r="B1978" s="81" t="s">
        <v>2723</v>
      </c>
      <c r="C1978" s="81" t="s">
        <v>7029</v>
      </c>
      <c r="D1978" s="81" t="s">
        <v>982</v>
      </c>
      <c r="E1978" s="82" t="s">
        <v>1203</v>
      </c>
      <c r="F1978" s="82" t="s">
        <v>1106</v>
      </c>
      <c r="G1978" s="83" t="s">
        <v>1123</v>
      </c>
      <c r="H1978" s="84" t="s">
        <v>1147</v>
      </c>
      <c r="I1978" s="85" t="s">
        <v>3480</v>
      </c>
      <c r="J1978" s="85" t="s">
        <v>7030</v>
      </c>
      <c r="K1978" s="3"/>
      <c r="L1978" s="86">
        <v>44029</v>
      </c>
      <c r="M1978" s="87">
        <v>1337.2164999991701</v>
      </c>
      <c r="N1978" s="88">
        <v>1337.2164999991701</v>
      </c>
      <c r="O1978" s="88">
        <v>1566.2961999997499</v>
      </c>
      <c r="P1978" s="89">
        <f t="shared" si="30"/>
        <v>0.85374433009502515</v>
      </c>
      <c r="Q1978" s="86">
        <v>43747</v>
      </c>
      <c r="R1978" s="90">
        <v>293955.78600000002</v>
      </c>
      <c r="S1978" s="90">
        <v>614799.41480175802</v>
      </c>
      <c r="T1978" s="3"/>
      <c r="U1978" s="91">
        <v>-9.2638466312564595E-3</v>
      </c>
      <c r="V1978" s="92">
        <v>0.24638994700580999</v>
      </c>
      <c r="W1978" s="91">
        <v>1.46790498674818E-2</v>
      </c>
      <c r="X1978" s="92">
        <v>1.4764146026209299</v>
      </c>
      <c r="Y1978" s="91">
        <v>-6.1027937023973203E-2</v>
      </c>
      <c r="Z1978" s="92">
        <v>12.0473622064455</v>
      </c>
      <c r="AA1978" s="91">
        <v>-0.101736250124377</v>
      </c>
      <c r="AB1978" s="92">
        <v>10.7244033483585</v>
      </c>
      <c r="AC1978" s="91">
        <v>-6.2956869896879696E-4</v>
      </c>
      <c r="AD1978" s="92">
        <v>25.285239082499199</v>
      </c>
      <c r="AE1978" s="91">
        <v>4.7439034544368E-2</v>
      </c>
      <c r="AF1978" s="93">
        <v>25.5833131491381</v>
      </c>
      <c r="AG1978" s="91">
        <v>-1.25122575982459E-2</v>
      </c>
      <c r="AH1978" s="92">
        <v>-2.1574557119493001</v>
      </c>
      <c r="AI1978" s="91">
        <v>-5.3448295145281002E-2</v>
      </c>
      <c r="AJ1978" s="92">
        <v>9.1385461653844704</v>
      </c>
      <c r="AK1978" s="91">
        <v>0.33721650000021303</v>
      </c>
      <c r="AL1978" s="91">
        <v>4.2882958003246999E-2</v>
      </c>
      <c r="AM1978" s="92">
        <v>27.957860473572499</v>
      </c>
      <c r="AN1978" s="3"/>
      <c r="AO1978" s="94">
        <v>2.44993433680065E-2</v>
      </c>
      <c r="AP1978" s="94">
        <v>-6.8035845139092999E-2</v>
      </c>
      <c r="AQ1978" s="94">
        <v>3.6051227769348798E-2</v>
      </c>
      <c r="AR1978" s="94">
        <v>-7.55165395839867E-2</v>
      </c>
      <c r="AS1978" s="95">
        <v>7</v>
      </c>
      <c r="AT1978" s="95">
        <v>5</v>
      </c>
      <c r="AU1978" s="95">
        <v>6</v>
      </c>
      <c r="AV1978" s="96">
        <v>6</v>
      </c>
      <c r="AW1978" s="3"/>
      <c r="AX1978" s="97">
        <v>0.102945948278793</v>
      </c>
      <c r="AY1978" s="98">
        <v>-1.1208576026110699</v>
      </c>
      <c r="AZ1978" s="98">
        <v>0.202882874269562</v>
      </c>
      <c r="BA1978" s="98">
        <v>-1.31658445422363</v>
      </c>
      <c r="BB1978" s="89">
        <v>1.0469183792374701E-2</v>
      </c>
      <c r="BC1978" s="99">
        <v>-20.255166296090501</v>
      </c>
      <c r="BD1978" s="86">
        <v>43747</v>
      </c>
      <c r="BE1978" s="86">
        <v>43928</v>
      </c>
      <c r="BF1978" s="95"/>
      <c r="BG1978" s="86"/>
      <c r="BH1978" s="3"/>
    </row>
    <row r="1979" spans="1:60" x14ac:dyDescent="0.25">
      <c r="A1979" s="3"/>
      <c r="B1979" s="81" t="s">
        <v>505</v>
      </c>
      <c r="C1979" s="81" t="s">
        <v>7031</v>
      </c>
      <c r="D1979" s="81" t="s">
        <v>983</v>
      </c>
      <c r="E1979" s="82" t="s">
        <v>1161</v>
      </c>
      <c r="F1979" s="82" t="s">
        <v>1113</v>
      </c>
      <c r="G1979" s="83" t="s">
        <v>1121</v>
      </c>
      <c r="H1979" s="84" t="s">
        <v>1096</v>
      </c>
      <c r="I1979" s="85" t="s">
        <v>3480</v>
      </c>
      <c r="J1979" s="85" t="s">
        <v>7032</v>
      </c>
      <c r="K1979" s="3"/>
      <c r="L1979" s="86">
        <v>44029</v>
      </c>
      <c r="M1979" s="87">
        <v>1342.0919000003501</v>
      </c>
      <c r="N1979" s="88">
        <v>1342.0919000003501</v>
      </c>
      <c r="O1979" s="88">
        <v>1348.12040000036</v>
      </c>
      <c r="P1979" s="89">
        <f t="shared" si="30"/>
        <v>0.99552821839947803</v>
      </c>
      <c r="Q1979" s="86">
        <v>44022</v>
      </c>
      <c r="R1979" s="90">
        <v>32209409.710000001</v>
      </c>
      <c r="S1979" s="90">
        <v>15434749.195953101</v>
      </c>
      <c r="T1979" s="3"/>
      <c r="U1979" s="91">
        <v>-2.1492471350939E-3</v>
      </c>
      <c r="V1979" s="92">
        <v>0.95784989662206499</v>
      </c>
      <c r="W1979" s="91">
        <v>1.8382518650469099E-2</v>
      </c>
      <c r="X1979" s="92">
        <v>1.84676148091967</v>
      </c>
      <c r="Y1979" s="91">
        <v>4.6572402061428902E-2</v>
      </c>
      <c r="Z1979" s="92">
        <v>22.807396114978499</v>
      </c>
      <c r="AA1979" s="91">
        <v>0.16853917616390399</v>
      </c>
      <c r="AB1979" s="92">
        <v>37.751945977215698</v>
      </c>
      <c r="AC1979" s="91">
        <v>0.24207079559535499</v>
      </c>
      <c r="AD1979" s="92">
        <v>49.555275511927903</v>
      </c>
      <c r="AE1979" s="91"/>
      <c r="AF1979" s="93"/>
      <c r="AG1979" s="91">
        <v>-1.1090502848674099E-3</v>
      </c>
      <c r="AH1979" s="92">
        <v>-1.01713498061144</v>
      </c>
      <c r="AI1979" s="91">
        <v>8.1583006738655997E-2</v>
      </c>
      <c r="AJ1979" s="92">
        <v>22.6416763537854</v>
      </c>
      <c r="AK1979" s="91">
        <v>0.33279750333167601</v>
      </c>
      <c r="AL1979" s="91">
        <v>0.121570501592942</v>
      </c>
      <c r="AM1979" s="92">
        <v>62.318926670821398</v>
      </c>
      <c r="AN1979" s="3"/>
      <c r="AO1979" s="94">
        <v>2.6640728299753402E-2</v>
      </c>
      <c r="AP1979" s="94">
        <v>-4.3505557740936597E-2</v>
      </c>
      <c r="AQ1979" s="94">
        <v>6.3607237867472605E-2</v>
      </c>
      <c r="AR1979" s="94">
        <v>-3.3928087210370002E-2</v>
      </c>
      <c r="AS1979" s="95">
        <v>8</v>
      </c>
      <c r="AT1979" s="95">
        <v>4</v>
      </c>
      <c r="AU1979" s="95">
        <v>7</v>
      </c>
      <c r="AV1979" s="96">
        <v>5</v>
      </c>
      <c r="AW1979" s="3"/>
      <c r="AX1979" s="97">
        <v>0.13060685911405001</v>
      </c>
      <c r="AY1979" s="98">
        <v>1.13910984037466</v>
      </c>
      <c r="AZ1979" s="98">
        <v>1.25659237590298</v>
      </c>
      <c r="BA1979" s="98">
        <v>1.64599350106437</v>
      </c>
      <c r="BB1979" s="89">
        <v>1.3464316935842401E-2</v>
      </c>
      <c r="BC1979" s="99">
        <v>-13.260438663070101</v>
      </c>
      <c r="BD1979" s="86">
        <v>43881</v>
      </c>
      <c r="BE1979" s="86">
        <v>43913</v>
      </c>
      <c r="BF1979" s="95">
        <v>85</v>
      </c>
      <c r="BG1979" s="86">
        <v>44000</v>
      </c>
      <c r="BH1979" s="3"/>
    </row>
    <row r="1980" spans="1:60" x14ac:dyDescent="0.25">
      <c r="A1980" s="3"/>
      <c r="B1980" s="81" t="s">
        <v>506</v>
      </c>
      <c r="C1980" s="81" t="s">
        <v>7033</v>
      </c>
      <c r="D1980" s="81" t="s">
        <v>983</v>
      </c>
      <c r="E1980" s="82" t="s">
        <v>1170</v>
      </c>
      <c r="F1980" s="82" t="s">
        <v>1113</v>
      </c>
      <c r="G1980" s="83" t="s">
        <v>1121</v>
      </c>
      <c r="H1980" s="84" t="s">
        <v>1096</v>
      </c>
      <c r="I1980" s="85" t="s">
        <v>3480</v>
      </c>
      <c r="J1980" s="85" t="s">
        <v>1096</v>
      </c>
      <c r="K1980" s="3"/>
      <c r="L1980" s="86">
        <v>44029</v>
      </c>
      <c r="M1980" s="87">
        <v>1297.3893999997499</v>
      </c>
      <c r="N1980" s="88">
        <v>1297.3893999997499</v>
      </c>
      <c r="O1980" s="88">
        <v>1303.0426000002799</v>
      </c>
      <c r="P1980" s="89">
        <f t="shared" si="30"/>
        <v>0.99566153861698092</v>
      </c>
      <c r="Q1980" s="86">
        <v>44022</v>
      </c>
      <c r="R1980" s="90">
        <v>1865559.7749999999</v>
      </c>
      <c r="S1980" s="90">
        <v>946049.48490429705</v>
      </c>
      <c r="T1980" s="3"/>
      <c r="U1980" s="91">
        <v>-2.13012424865155E-3</v>
      </c>
      <c r="V1980" s="92">
        <v>0.95976218526629997</v>
      </c>
      <c r="W1980" s="91">
        <v>1.8967047682963301E-2</v>
      </c>
      <c r="X1980" s="92">
        <v>1.9052143841690801</v>
      </c>
      <c r="Y1980" s="91">
        <v>5.0395427640978603E-2</v>
      </c>
      <c r="Z1980" s="92">
        <v>23.1896986729407</v>
      </c>
      <c r="AA1980" s="91">
        <v>0.176347159256693</v>
      </c>
      <c r="AB1980" s="92">
        <v>38.532744286465501</v>
      </c>
      <c r="AC1980" s="91"/>
      <c r="AD1980" s="92"/>
      <c r="AE1980" s="91"/>
      <c r="AF1980" s="93"/>
      <c r="AG1980" s="91">
        <v>-7.8419134388241197E-4</v>
      </c>
      <c r="AH1980" s="92">
        <v>-0.98464908651294503</v>
      </c>
      <c r="AI1980" s="91">
        <v>8.5693953142326806E-2</v>
      </c>
      <c r="AJ1980" s="92">
        <v>23.052770994138001</v>
      </c>
      <c r="AK1980" s="91">
        <v>0.29738940000068398</v>
      </c>
      <c r="AL1980" s="91">
        <v>0.17308046582911599</v>
      </c>
      <c r="AM1980" s="92">
        <v>50.680014965881099</v>
      </c>
      <c r="AN1980" s="3"/>
      <c r="AO1980" s="94">
        <v>2.66996402096993E-2</v>
      </c>
      <c r="AP1980" s="94">
        <v>-4.3450643745964003E-2</v>
      </c>
      <c r="AQ1980" s="94">
        <v>6.4217702920359401E-2</v>
      </c>
      <c r="AR1980" s="94">
        <v>-3.3532998362716199E-2</v>
      </c>
      <c r="AS1980" s="95">
        <v>8</v>
      </c>
      <c r="AT1980" s="95">
        <v>4</v>
      </c>
      <c r="AU1980" s="95">
        <v>7</v>
      </c>
      <c r="AV1980" s="96">
        <v>5</v>
      </c>
      <c r="AW1980" s="3"/>
      <c r="AX1980" s="97">
        <v>0.130167340533662</v>
      </c>
      <c r="AY1980" s="98">
        <v>1.1978956871189399</v>
      </c>
      <c r="AZ1980" s="98">
        <v>1.2847774469955799</v>
      </c>
      <c r="BA1980" s="98">
        <v>1.73462510942227</v>
      </c>
      <c r="BB1980" s="89">
        <v>1.34194575088623E-2</v>
      </c>
      <c r="BC1980" s="99">
        <v>-13.182178399336401</v>
      </c>
      <c r="BD1980" s="86">
        <v>43881</v>
      </c>
      <c r="BE1980" s="86">
        <v>43913</v>
      </c>
      <c r="BF1980" s="95">
        <v>85</v>
      </c>
      <c r="BG1980" s="86">
        <v>44000</v>
      </c>
      <c r="BH1980" s="3"/>
    </row>
    <row r="1981" spans="1:60" x14ac:dyDescent="0.25">
      <c r="A1981" s="3"/>
      <c r="B1981" s="81" t="s">
        <v>2724</v>
      </c>
      <c r="C1981" s="81" t="s">
        <v>7034</v>
      </c>
      <c r="D1981" s="81" t="s">
        <v>984</v>
      </c>
      <c r="E1981" s="82" t="s">
        <v>1161</v>
      </c>
      <c r="F1981" s="82" t="s">
        <v>1100</v>
      </c>
      <c r="G1981" s="83" t="s">
        <v>1121</v>
      </c>
      <c r="H1981" s="84" t="s">
        <v>1133</v>
      </c>
      <c r="I1981" s="85" t="s">
        <v>3480</v>
      </c>
      <c r="J1981" s="85" t="s">
        <v>7035</v>
      </c>
      <c r="K1981" s="3"/>
      <c r="L1981" s="86">
        <v>44029</v>
      </c>
      <c r="M1981" s="87">
        <v>2391.0361000001399</v>
      </c>
      <c r="N1981" s="88">
        <v>2391.0361000001399</v>
      </c>
      <c r="O1981" s="88">
        <v>2591.23550000042</v>
      </c>
      <c r="P1981" s="89">
        <f t="shared" si="30"/>
        <v>0.92273978957132707</v>
      </c>
      <c r="Q1981" s="86">
        <v>43881</v>
      </c>
      <c r="R1981" s="90">
        <v>26138055.447999999</v>
      </c>
      <c r="S1981" s="90">
        <v>30208245.9355313</v>
      </c>
      <c r="T1981" s="3"/>
      <c r="U1981" s="91">
        <v>-5.5879622977954603E-3</v>
      </c>
      <c r="V1981" s="92">
        <v>0.61397838035190899</v>
      </c>
      <c r="W1981" s="91">
        <v>1.57811173012306E-2</v>
      </c>
      <c r="X1981" s="92">
        <v>1.5866213459958101</v>
      </c>
      <c r="Y1981" s="91">
        <v>-7.2219537093624206E-2</v>
      </c>
      <c r="Z1981" s="92">
        <v>10.928202199473199</v>
      </c>
      <c r="AA1981" s="91">
        <v>-3.89881175951814E-2</v>
      </c>
      <c r="AB1981" s="92">
        <v>16.999216601281699</v>
      </c>
      <c r="AC1981" s="91">
        <v>-5.8924956647388199E-5</v>
      </c>
      <c r="AD1981" s="92">
        <v>25.342303456738598</v>
      </c>
      <c r="AE1981" s="91">
        <v>2.9668473720448701E-2</v>
      </c>
      <c r="AF1981" s="93">
        <v>23.806257066724399</v>
      </c>
      <c r="AG1981" s="91">
        <v>-2.9865156466257802E-4</v>
      </c>
      <c r="AH1981" s="92">
        <v>-0.93609510859096201</v>
      </c>
      <c r="AI1981" s="91">
        <v>-4.92930720002187E-2</v>
      </c>
      <c r="AJ1981" s="92">
        <v>9.5540684798907005</v>
      </c>
      <c r="AK1981" s="91">
        <v>0.97091570773743996</v>
      </c>
      <c r="AL1981" s="91">
        <v>4.3078059197796399E-2</v>
      </c>
      <c r="AM1981" s="92">
        <v>-25.369097664952299</v>
      </c>
      <c r="AN1981" s="3"/>
      <c r="AO1981" s="94">
        <v>1.4405413696295E-2</v>
      </c>
      <c r="AP1981" s="94">
        <v>-3.01827031544235E-2</v>
      </c>
      <c r="AQ1981" s="94">
        <v>5.1378903963268399E-2</v>
      </c>
      <c r="AR1981" s="94">
        <v>-9.5888552049436804E-2</v>
      </c>
      <c r="AS1981" s="95">
        <v>5</v>
      </c>
      <c r="AT1981" s="95">
        <v>7</v>
      </c>
      <c r="AU1981" s="95">
        <v>7</v>
      </c>
      <c r="AV1981" s="96">
        <v>5</v>
      </c>
      <c r="AW1981" s="3"/>
      <c r="AX1981" s="97">
        <v>8.1949710080079993E-2</v>
      </c>
      <c r="AY1981" s="98">
        <v>-0.68643260126827998</v>
      </c>
      <c r="AZ1981" s="98">
        <v>0.43566127370968399</v>
      </c>
      <c r="BA1981" s="98">
        <v>-0.88875139786978297</v>
      </c>
      <c r="BB1981" s="89">
        <v>8.4382306114366701E-3</v>
      </c>
      <c r="BC1981" s="99">
        <v>-16.1697614903096</v>
      </c>
      <c r="BD1981" s="86">
        <v>43881</v>
      </c>
      <c r="BE1981" s="86">
        <v>43914</v>
      </c>
      <c r="BF1981" s="95"/>
      <c r="BG1981" s="86"/>
      <c r="BH1981" s="3"/>
    </row>
    <row r="1982" spans="1:60" x14ac:dyDescent="0.25">
      <c r="A1982" s="3"/>
      <c r="B1982" s="81" t="s">
        <v>2725</v>
      </c>
      <c r="C1982" s="81" t="s">
        <v>7036</v>
      </c>
      <c r="D1982" s="81" t="s">
        <v>984</v>
      </c>
      <c r="E1982" s="82" t="s">
        <v>1170</v>
      </c>
      <c r="F1982" s="82" t="s">
        <v>1100</v>
      </c>
      <c r="G1982" s="83" t="s">
        <v>1121</v>
      </c>
      <c r="H1982" s="84" t="s">
        <v>1133</v>
      </c>
      <c r="I1982" s="85" t="s">
        <v>3480</v>
      </c>
      <c r="J1982" s="85" t="s">
        <v>7037</v>
      </c>
      <c r="K1982" s="3"/>
      <c r="L1982" s="86">
        <v>44029</v>
      </c>
      <c r="M1982" s="87">
        <v>2880.30139999837</v>
      </c>
      <c r="N1982" s="88">
        <v>2880.30139999837</v>
      </c>
      <c r="O1982" s="88">
        <v>3105.72899999842</v>
      </c>
      <c r="P1982" s="89">
        <f t="shared" si="30"/>
        <v>0.92741556008262005</v>
      </c>
      <c r="Q1982" s="86">
        <v>43881</v>
      </c>
      <c r="R1982" s="90">
        <v>3265478.0389999999</v>
      </c>
      <c r="S1982" s="90">
        <v>3774044.8424999998</v>
      </c>
      <c r="T1982" s="3"/>
      <c r="U1982" s="91">
        <v>-5.5540210778417497E-3</v>
      </c>
      <c r="V1982" s="92">
        <v>0.61737250234728003</v>
      </c>
      <c r="W1982" s="91">
        <v>1.68224495700997E-2</v>
      </c>
      <c r="X1982" s="92">
        <v>1.69075457288272</v>
      </c>
      <c r="Y1982" s="91">
        <v>-6.6434725902581704E-2</v>
      </c>
      <c r="Z1982" s="92">
        <v>11.506683318584701</v>
      </c>
      <c r="AA1982" s="91">
        <v>-2.68846671888241E-2</v>
      </c>
      <c r="AB1982" s="92">
        <v>18.209561641910099</v>
      </c>
      <c r="AC1982" s="91">
        <v>2.5271252867241901E-2</v>
      </c>
      <c r="AD1982" s="92">
        <v>27.875321239116602</v>
      </c>
      <c r="AE1982" s="91">
        <v>6.8950482858781498E-2</v>
      </c>
      <c r="AF1982" s="93">
        <v>27.734457980579499</v>
      </c>
      <c r="AG1982" s="91">
        <v>2.8195970116939899E-4</v>
      </c>
      <c r="AH1982" s="92">
        <v>-0.87803398200776395</v>
      </c>
      <c r="AI1982" s="91">
        <v>-4.2809710876099402E-2</v>
      </c>
      <c r="AJ1982" s="92">
        <v>10.202404592302599</v>
      </c>
      <c r="AK1982" s="91">
        <v>0.51666652624960996</v>
      </c>
      <c r="AL1982" s="91">
        <v>4.47235338979226E-2</v>
      </c>
      <c r="AM1982" s="92">
        <v>68.808542466955302</v>
      </c>
      <c r="AN1982" s="3"/>
      <c r="AO1982" s="94">
        <v>1.44400771150686E-2</v>
      </c>
      <c r="AP1982" s="94">
        <v>-3.01495812946087E-2</v>
      </c>
      <c r="AQ1982" s="94">
        <v>5.2456786401307902E-2</v>
      </c>
      <c r="AR1982" s="94">
        <v>-9.4931203086162E-2</v>
      </c>
      <c r="AS1982" s="95">
        <v>6</v>
      </c>
      <c r="AT1982" s="95">
        <v>6</v>
      </c>
      <c r="AU1982" s="95">
        <v>7</v>
      </c>
      <c r="AV1982" s="96">
        <v>5</v>
      </c>
      <c r="AW1982" s="3"/>
      <c r="AX1982" s="97">
        <v>8.1970651101874001E-2</v>
      </c>
      <c r="AY1982" s="98">
        <v>-0.54966209011581701</v>
      </c>
      <c r="AZ1982" s="98">
        <v>0.476571823084669</v>
      </c>
      <c r="BA1982" s="98">
        <v>-0.71519171495492595</v>
      </c>
      <c r="BB1982" s="89">
        <v>8.4407198298958996E-3</v>
      </c>
      <c r="BC1982" s="99">
        <v>-16.0752596249513</v>
      </c>
      <c r="BD1982" s="86">
        <v>43881</v>
      </c>
      <c r="BE1982" s="86">
        <v>43914</v>
      </c>
      <c r="BF1982" s="95"/>
      <c r="BG1982" s="86"/>
      <c r="BH1982" s="3"/>
    </row>
    <row r="1983" spans="1:60" x14ac:dyDescent="0.25">
      <c r="A1983" s="3"/>
      <c r="B1983" s="81" t="s">
        <v>507</v>
      </c>
      <c r="C1983" s="81" t="s">
        <v>7038</v>
      </c>
      <c r="D1983" s="81" t="s">
        <v>984</v>
      </c>
      <c r="E1983" s="82" t="s">
        <v>1256</v>
      </c>
      <c r="F1983" s="82" t="s">
        <v>1100</v>
      </c>
      <c r="G1983" s="83" t="s">
        <v>1121</v>
      </c>
      <c r="H1983" s="84" t="s">
        <v>1133</v>
      </c>
      <c r="I1983" s="85" t="s">
        <v>3480</v>
      </c>
      <c r="J1983" s="85" t="s">
        <v>1096</v>
      </c>
      <c r="K1983" s="3"/>
      <c r="L1983" s="86">
        <v>44029</v>
      </c>
      <c r="M1983" s="87">
        <v>1064.75129999965</v>
      </c>
      <c r="N1983" s="88">
        <v>1064.75129999965</v>
      </c>
      <c r="O1983" s="88">
        <v>1145.3013000004</v>
      </c>
      <c r="P1983" s="89">
        <f t="shared" si="30"/>
        <v>0.92966916216656537</v>
      </c>
      <c r="Q1983" s="86">
        <v>43881</v>
      </c>
      <c r="R1983" s="90">
        <v>5070192.5669999998</v>
      </c>
      <c r="S1983" s="90">
        <v>4837918.1151874997</v>
      </c>
      <c r="T1983" s="3"/>
      <c r="U1983" s="91">
        <v>-5.5376936024913396E-3</v>
      </c>
      <c r="V1983" s="92">
        <v>0.61900524988232097</v>
      </c>
      <c r="W1983" s="91">
        <v>1.7322601273917802E-2</v>
      </c>
      <c r="X1983" s="92">
        <v>1.7407697432645399</v>
      </c>
      <c r="Y1983" s="91">
        <v>-6.3644401467172401E-2</v>
      </c>
      <c r="Z1983" s="92">
        <v>11.785715762118301</v>
      </c>
      <c r="AA1983" s="91">
        <v>-2.1020068719735701E-2</v>
      </c>
      <c r="AB1983" s="92">
        <v>18.796021488815299</v>
      </c>
      <c r="AC1983" s="91">
        <v>3.76585539834196E-2</v>
      </c>
      <c r="AD1983" s="92">
        <v>29.114051350741601</v>
      </c>
      <c r="AE1983" s="91"/>
      <c r="AF1983" s="93"/>
      <c r="AG1983" s="91">
        <v>5.6072679581120599E-4</v>
      </c>
      <c r="AH1983" s="92">
        <v>-0.85015727254358398</v>
      </c>
      <c r="AI1983" s="91">
        <v>-3.9681164615103598E-2</v>
      </c>
      <c r="AJ1983" s="92">
        <v>10.5152592184022</v>
      </c>
      <c r="AK1983" s="91">
        <v>5.6483471647879903E-2</v>
      </c>
      <c r="AL1983" s="91">
        <v>2.2186064488778402E-2</v>
      </c>
      <c r="AM1983" s="92">
        <v>34.687523502448997</v>
      </c>
      <c r="AN1983" s="3"/>
      <c r="AO1983" s="94">
        <v>1.4456718850851801E-2</v>
      </c>
      <c r="AP1983" s="94">
        <v>-3.0133667581139899E-2</v>
      </c>
      <c r="AQ1983" s="94">
        <v>5.2974570764490601E-2</v>
      </c>
      <c r="AR1983" s="94">
        <v>-9.4470480479649302E-2</v>
      </c>
      <c r="AS1983" s="95">
        <v>6</v>
      </c>
      <c r="AT1983" s="95">
        <v>6</v>
      </c>
      <c r="AU1983" s="95">
        <v>7</v>
      </c>
      <c r="AV1983" s="96">
        <v>5</v>
      </c>
      <c r="AW1983" s="3"/>
      <c r="AX1983" s="97">
        <v>8.1981351002323205E-2</v>
      </c>
      <c r="AY1983" s="98">
        <v>-0.48343348692515098</v>
      </c>
      <c r="AZ1983" s="98">
        <v>0.49638605587279</v>
      </c>
      <c r="BA1983" s="98">
        <v>-0.63050965016009297</v>
      </c>
      <c r="BB1983" s="89">
        <v>8.4419822910058399E-3</v>
      </c>
      <c r="BC1983" s="99">
        <v>-16.029781857418101</v>
      </c>
      <c r="BD1983" s="86">
        <v>43881</v>
      </c>
      <c r="BE1983" s="86">
        <v>43914</v>
      </c>
      <c r="BF1983" s="95"/>
      <c r="BG1983" s="86"/>
      <c r="BH1983" s="3"/>
    </row>
    <row r="1984" spans="1:60" x14ac:dyDescent="0.25">
      <c r="A1984" s="3"/>
      <c r="B1984" s="81" t="s">
        <v>2726</v>
      </c>
      <c r="C1984" s="81" t="s">
        <v>7039</v>
      </c>
      <c r="D1984" s="81" t="s">
        <v>984</v>
      </c>
      <c r="E1984" s="82" t="s">
        <v>1165</v>
      </c>
      <c r="F1984" s="82" t="s">
        <v>1100</v>
      </c>
      <c r="G1984" s="83" t="s">
        <v>1121</v>
      </c>
      <c r="H1984" s="84" t="s">
        <v>1133</v>
      </c>
      <c r="I1984" s="85" t="s">
        <v>3480</v>
      </c>
      <c r="J1984" s="85" t="s">
        <v>7040</v>
      </c>
      <c r="K1984" s="3"/>
      <c r="L1984" s="86">
        <v>44029</v>
      </c>
      <c r="M1984" s="87">
        <v>1890.92259999923</v>
      </c>
      <c r="N1984" s="88">
        <v>1890.92259999923</v>
      </c>
      <c r="O1984" s="88">
        <v>2038.33819999918</v>
      </c>
      <c r="P1984" s="89">
        <f t="shared" si="30"/>
        <v>0.92767853734968553</v>
      </c>
      <c r="Q1984" s="86">
        <v>43881</v>
      </c>
      <c r="R1984" s="90">
        <v>18344163.822000001</v>
      </c>
      <c r="S1984" s="90">
        <v>21592202.080125</v>
      </c>
      <c r="T1984" s="3"/>
      <c r="U1984" s="91">
        <v>-5.5520968462587899E-3</v>
      </c>
      <c r="V1984" s="92">
        <v>0.61756492550557596</v>
      </c>
      <c r="W1984" s="91">
        <v>1.6880804752872802E-2</v>
      </c>
      <c r="X1984" s="92">
        <v>1.69659009116003</v>
      </c>
      <c r="Y1984" s="91">
        <v>-6.6109279169759297E-2</v>
      </c>
      <c r="Z1984" s="92">
        <v>11.5392279918597</v>
      </c>
      <c r="AA1984" s="91">
        <v>-2.6201855658655401E-2</v>
      </c>
      <c r="AB1984" s="92">
        <v>18.277842794923298</v>
      </c>
      <c r="AC1984" s="91">
        <v>2.6709605264841198E-2</v>
      </c>
      <c r="AD1984" s="92">
        <v>28.019156478869299</v>
      </c>
      <c r="AE1984" s="91">
        <v>7.1282157414316302E-2</v>
      </c>
      <c r="AF1984" s="93">
        <v>27.967625436111099</v>
      </c>
      <c r="AG1984" s="91">
        <v>3.14495668135351E-4</v>
      </c>
      <c r="AH1984" s="92">
        <v>-0.87478038531116897</v>
      </c>
      <c r="AI1984" s="91">
        <v>-4.2444826030987301E-2</v>
      </c>
      <c r="AJ1984" s="92">
        <v>10.238893076806599</v>
      </c>
      <c r="AK1984" s="91">
        <v>0.57616287405311595</v>
      </c>
      <c r="AL1984" s="91">
        <v>4.89547730903723E-2</v>
      </c>
      <c r="AM1984" s="92">
        <v>74.758177247247701</v>
      </c>
      <c r="AN1984" s="3"/>
      <c r="AO1984" s="94">
        <v>1.4442019883063E-2</v>
      </c>
      <c r="AP1984" s="94">
        <v>-3.0147745838803499E-2</v>
      </c>
      <c r="AQ1984" s="94">
        <v>5.2517179014103001E-2</v>
      </c>
      <c r="AR1984" s="94">
        <v>-9.4877134910348104E-2</v>
      </c>
      <c r="AS1984" s="95">
        <v>6</v>
      </c>
      <c r="AT1984" s="95">
        <v>6</v>
      </c>
      <c r="AU1984" s="95">
        <v>7</v>
      </c>
      <c r="AV1984" s="96">
        <v>5</v>
      </c>
      <c r="AW1984" s="3"/>
      <c r="AX1984" s="97">
        <v>8.1971836457087194E-2</v>
      </c>
      <c r="AY1984" s="98">
        <v>-0.54194954073318502</v>
      </c>
      <c r="AZ1984" s="98">
        <v>0.47887945220372802</v>
      </c>
      <c r="BA1984" s="98">
        <v>-0.70535173521602701</v>
      </c>
      <c r="BB1984" s="89">
        <v>8.4408607008390393E-3</v>
      </c>
      <c r="BC1984" s="99">
        <v>-16.069928925426201</v>
      </c>
      <c r="BD1984" s="86">
        <v>43881</v>
      </c>
      <c r="BE1984" s="86">
        <v>43914</v>
      </c>
      <c r="BF1984" s="95"/>
      <c r="BG1984" s="86"/>
      <c r="BH1984" s="3"/>
    </row>
    <row r="1985" spans="1:60" x14ac:dyDescent="0.25">
      <c r="A1985" s="3"/>
      <c r="B1985" s="81" t="s">
        <v>2727</v>
      </c>
      <c r="C1985" s="81" t="s">
        <v>7041</v>
      </c>
      <c r="D1985" s="81" t="s">
        <v>984</v>
      </c>
      <c r="E1985" s="82" t="s">
        <v>1166</v>
      </c>
      <c r="F1985" s="82" t="s">
        <v>1100</v>
      </c>
      <c r="G1985" s="83" t="s">
        <v>1121</v>
      </c>
      <c r="H1985" s="84" t="s">
        <v>1133</v>
      </c>
      <c r="I1985" s="85" t="s">
        <v>3480</v>
      </c>
      <c r="J1985" s="85" t="s">
        <v>7042</v>
      </c>
      <c r="K1985" s="3"/>
      <c r="L1985" s="86">
        <v>44029</v>
      </c>
      <c r="M1985" s="87">
        <v>1409.82619999908</v>
      </c>
      <c r="N1985" s="88">
        <v>1409.82619999908</v>
      </c>
      <c r="O1985" s="88">
        <v>1517.0953999999899</v>
      </c>
      <c r="P1985" s="89">
        <f t="shared" si="30"/>
        <v>0.92929304248044609</v>
      </c>
      <c r="Q1985" s="86">
        <v>43881</v>
      </c>
      <c r="R1985" s="90">
        <v>1689357.118</v>
      </c>
      <c r="S1985" s="90">
        <v>1748414.9846191399</v>
      </c>
      <c r="T1985" s="3"/>
      <c r="U1985" s="91">
        <v>-5.5403871983799001E-3</v>
      </c>
      <c r="V1985" s="92">
        <v>0.61873589029346499</v>
      </c>
      <c r="W1985" s="91">
        <v>1.7239280636204099E-2</v>
      </c>
      <c r="X1985" s="92">
        <v>1.73243767949316</v>
      </c>
      <c r="Y1985" s="91">
        <v>-6.4110182018339401E-2</v>
      </c>
      <c r="Z1985" s="92">
        <v>11.7391377070016</v>
      </c>
      <c r="AA1985" s="91">
        <v>-2.2000080192810901E-2</v>
      </c>
      <c r="AB1985" s="92">
        <v>18.6980203415151</v>
      </c>
      <c r="AC1985" s="91">
        <v>3.5583205852162798E-2</v>
      </c>
      <c r="AD1985" s="92">
        <v>28.906516537623201</v>
      </c>
      <c r="AE1985" s="91">
        <v>8.5198006468999707E-2</v>
      </c>
      <c r="AF1985" s="93">
        <v>29.359210341586699</v>
      </c>
      <c r="AG1985" s="91">
        <v>5.1429935956548401E-4</v>
      </c>
      <c r="AH1985" s="92">
        <v>-0.85480001616815604</v>
      </c>
      <c r="AI1985" s="91">
        <v>-4.0203414820134599E-2</v>
      </c>
      <c r="AJ1985" s="92">
        <v>10.463034197891799</v>
      </c>
      <c r="AK1985" s="91">
        <v>0.40982619999907899</v>
      </c>
      <c r="AL1985" s="91">
        <v>3.6737754380737897E-2</v>
      </c>
      <c r="AM1985" s="92">
        <v>58.124509841902203</v>
      </c>
      <c r="AN1985" s="3"/>
      <c r="AO1985" s="94">
        <v>1.44539172015357E-2</v>
      </c>
      <c r="AP1985" s="94">
        <v>-3.0136311633214102E-2</v>
      </c>
      <c r="AQ1985" s="94">
        <v>5.2888232601617298E-2</v>
      </c>
      <c r="AR1985" s="94">
        <v>-9.4547447929508102E-2</v>
      </c>
      <c r="AS1985" s="95">
        <v>6</v>
      </c>
      <c r="AT1985" s="95">
        <v>6</v>
      </c>
      <c r="AU1985" s="95">
        <v>7</v>
      </c>
      <c r="AV1985" s="96">
        <v>5</v>
      </c>
      <c r="AW1985" s="3"/>
      <c r="AX1985" s="97">
        <v>8.1979564156936205E-2</v>
      </c>
      <c r="AY1985" s="98">
        <v>-0.49450010330929201</v>
      </c>
      <c r="AZ1985" s="98">
        <v>0.49307482067160902</v>
      </c>
      <c r="BA1985" s="98">
        <v>-0.64468881571701797</v>
      </c>
      <c r="BB1985" s="89">
        <v>8.4417715475683507E-3</v>
      </c>
      <c r="BC1985" s="99">
        <v>-16.0373764234246</v>
      </c>
      <c r="BD1985" s="86">
        <v>43881</v>
      </c>
      <c r="BE1985" s="86">
        <v>43914</v>
      </c>
      <c r="BF1985" s="95"/>
      <c r="BG1985" s="86"/>
      <c r="BH1985" s="3"/>
    </row>
    <row r="1986" spans="1:60" x14ac:dyDescent="0.25">
      <c r="A1986" s="3"/>
      <c r="B1986" s="81" t="s">
        <v>508</v>
      </c>
      <c r="C1986" s="81" t="s">
        <v>7043</v>
      </c>
      <c r="D1986" s="81" t="s">
        <v>984</v>
      </c>
      <c r="E1986" s="82" t="s">
        <v>1177</v>
      </c>
      <c r="F1986" s="82" t="s">
        <v>1100</v>
      </c>
      <c r="G1986" s="83" t="s">
        <v>1121</v>
      </c>
      <c r="H1986" s="84" t="s">
        <v>1133</v>
      </c>
      <c r="I1986" s="85" t="s">
        <v>3480</v>
      </c>
      <c r="J1986" s="85" t="s">
        <v>7044</v>
      </c>
      <c r="K1986" s="3"/>
      <c r="L1986" s="86">
        <v>44029</v>
      </c>
      <c r="M1986" s="87">
        <v>1235.81039999984</v>
      </c>
      <c r="N1986" s="88">
        <v>1235.81039999984</v>
      </c>
      <c r="O1986" s="88">
        <v>1235.81039999984</v>
      </c>
      <c r="P1986" s="89">
        <f t="shared" si="30"/>
        <v>1</v>
      </c>
      <c r="Q1986" s="86">
        <v>44029</v>
      </c>
      <c r="R1986" s="90">
        <v>0</v>
      </c>
      <c r="S1986" s="90">
        <v>0</v>
      </c>
      <c r="T1986" s="3"/>
      <c r="U1986" s="91">
        <v>0</v>
      </c>
      <c r="V1986" s="92">
        <v>1.17277461013146</v>
      </c>
      <c r="W1986" s="91">
        <v>0</v>
      </c>
      <c r="X1986" s="92">
        <v>8.5096158727537806E-3</v>
      </c>
      <c r="Y1986" s="91">
        <v>0</v>
      </c>
      <c r="Z1986" s="92">
        <v>18.1501559088356</v>
      </c>
      <c r="AA1986" s="91">
        <v>0</v>
      </c>
      <c r="AB1986" s="92">
        <v>20.8980283607962</v>
      </c>
      <c r="AC1986" s="91">
        <v>2.91238175668695E-3</v>
      </c>
      <c r="AD1986" s="92">
        <v>25.639434128068402</v>
      </c>
      <c r="AE1986" s="91">
        <v>6.1538295029094997E-2</v>
      </c>
      <c r="AF1986" s="93">
        <v>26.993239197588998</v>
      </c>
      <c r="AG1986" s="91">
        <v>0</v>
      </c>
      <c r="AH1986" s="92">
        <v>-0.90622995212470403</v>
      </c>
      <c r="AI1986" s="91">
        <v>0</v>
      </c>
      <c r="AJ1986" s="92">
        <v>14.483375679905301</v>
      </c>
      <c r="AK1986" s="91">
        <v>0.23581039999960901</v>
      </c>
      <c r="AL1986" s="91">
        <v>4.0807022287481197E-2</v>
      </c>
      <c r="AM1986" s="92">
        <v>22.360894811048599</v>
      </c>
      <c r="AN1986" s="3"/>
      <c r="AO1986" s="94">
        <v>0</v>
      </c>
      <c r="AP1986" s="94">
        <v>0</v>
      </c>
      <c r="AQ1986" s="94">
        <v>0</v>
      </c>
      <c r="AR1986" s="94">
        <v>0</v>
      </c>
      <c r="AS1986" s="95">
        <v>0</v>
      </c>
      <c r="AT1986" s="95">
        <v>0</v>
      </c>
      <c r="AU1986" s="95">
        <v>7</v>
      </c>
      <c r="AV1986" s="96">
        <v>5</v>
      </c>
      <c r="AW1986" s="3"/>
      <c r="AX1986" s="97">
        <v>0</v>
      </c>
      <c r="AY1986" s="98">
        <v>-113.07365610974399</v>
      </c>
      <c r="AZ1986" s="98">
        <v>0.54787164163735702</v>
      </c>
      <c r="BA1986" s="98">
        <v>-15.957369743191499</v>
      </c>
      <c r="BB1986" s="89">
        <v>0</v>
      </c>
      <c r="BC1986" s="99">
        <v>0</v>
      </c>
      <c r="BD1986" s="86">
        <v>43664</v>
      </c>
      <c r="BE1986" s="86"/>
      <c r="BF1986" s="95"/>
      <c r="BG1986" s="86"/>
      <c r="BH1986" s="3"/>
    </row>
    <row r="1987" spans="1:60" x14ac:dyDescent="0.25">
      <c r="A1987" s="3"/>
      <c r="B1987" s="81" t="s">
        <v>2728</v>
      </c>
      <c r="C1987" s="81" t="s">
        <v>7045</v>
      </c>
      <c r="D1987" s="81" t="s">
        <v>984</v>
      </c>
      <c r="E1987" s="82" t="s">
        <v>1179</v>
      </c>
      <c r="F1987" s="82" t="s">
        <v>1100</v>
      </c>
      <c r="G1987" s="83" t="s">
        <v>1121</v>
      </c>
      <c r="H1987" s="84" t="s">
        <v>1133</v>
      </c>
      <c r="I1987" s="85" t="s">
        <v>3480</v>
      </c>
      <c r="J1987" s="85" t="s">
        <v>7046</v>
      </c>
      <c r="K1987" s="3"/>
      <c r="L1987" s="86">
        <v>44029</v>
      </c>
      <c r="M1987" s="87">
        <v>1504.3610999994</v>
      </c>
      <c r="N1987" s="88">
        <v>1504.3610999994</v>
      </c>
      <c r="O1987" s="88">
        <v>1626.3166000004901</v>
      </c>
      <c r="P1987" s="89">
        <f t="shared" si="30"/>
        <v>0.92501121860217539</v>
      </c>
      <c r="Q1987" s="86">
        <v>43881</v>
      </c>
      <c r="R1987" s="90">
        <v>29889.602999999999</v>
      </c>
      <c r="S1987" s="90">
        <v>27795.903202301</v>
      </c>
      <c r="T1987" s="3"/>
      <c r="U1987" s="91">
        <v>-5.5714952031849004E-3</v>
      </c>
      <c r="V1987" s="92">
        <v>0.61562508981296604</v>
      </c>
      <c r="W1987" s="91">
        <v>1.6287571152133799E-2</v>
      </c>
      <c r="X1987" s="92">
        <v>1.63726673108613</v>
      </c>
      <c r="Y1987" s="91">
        <v>-6.9410278259965694E-2</v>
      </c>
      <c r="Z1987" s="92">
        <v>11.2091280828463</v>
      </c>
      <c r="AA1987" s="91">
        <v>-3.3118849502898201E-2</v>
      </c>
      <c r="AB1987" s="92">
        <v>17.5861434105027</v>
      </c>
      <c r="AC1987" s="91">
        <v>1.2183317840026599E-2</v>
      </c>
      <c r="AD1987" s="92">
        <v>26.5665277364023</v>
      </c>
      <c r="AE1987" s="91">
        <v>4.86305586127855E-2</v>
      </c>
      <c r="AF1987" s="93">
        <v>25.702465555979899</v>
      </c>
      <c r="AG1987" s="91">
        <v>-1.6152775970113001E-5</v>
      </c>
      <c r="AH1987" s="92">
        <v>-0.907845229721715</v>
      </c>
      <c r="AI1987" s="91">
        <v>-4.61449156646268E-2</v>
      </c>
      <c r="AJ1987" s="92">
        <v>9.8688841134426202</v>
      </c>
      <c r="AK1987" s="91">
        <v>0.50436110000009604</v>
      </c>
      <c r="AL1987" s="91">
        <v>4.3829898786498199E-2</v>
      </c>
      <c r="AM1987" s="92">
        <v>67.577999842003905</v>
      </c>
      <c r="AN1987" s="3"/>
      <c r="AO1987" s="94">
        <v>1.44222613635066E-2</v>
      </c>
      <c r="AP1987" s="94">
        <v>-3.01665577671884E-2</v>
      </c>
      <c r="AQ1987" s="94">
        <v>5.1903335863244103E-2</v>
      </c>
      <c r="AR1987" s="94">
        <v>-9.5422862825216698E-2</v>
      </c>
      <c r="AS1987" s="95">
        <v>5</v>
      </c>
      <c r="AT1987" s="95">
        <v>7</v>
      </c>
      <c r="AU1987" s="95">
        <v>7</v>
      </c>
      <c r="AV1987" s="96">
        <v>5</v>
      </c>
      <c r="AW1987" s="3"/>
      <c r="AX1987" s="97">
        <v>8.1959616863023305E-2</v>
      </c>
      <c r="AY1987" s="98">
        <v>-0.62009460477202105</v>
      </c>
      <c r="AZ1987" s="98">
        <v>0.455502953073392</v>
      </c>
      <c r="BA1987" s="98">
        <v>-0.80479295611803503</v>
      </c>
      <c r="BB1987" s="89">
        <v>8.4394125195831303E-3</v>
      </c>
      <c r="BC1987" s="99">
        <v>-16.123797789507101</v>
      </c>
      <c r="BD1987" s="86">
        <v>43881</v>
      </c>
      <c r="BE1987" s="86">
        <v>43914</v>
      </c>
      <c r="BF1987" s="95"/>
      <c r="BG1987" s="86"/>
      <c r="BH1987" s="3"/>
    </row>
    <row r="1988" spans="1:60" x14ac:dyDescent="0.25">
      <c r="A1988" s="3"/>
      <c r="B1988" s="81" t="s">
        <v>2729</v>
      </c>
      <c r="C1988" s="81" t="s">
        <v>7047</v>
      </c>
      <c r="D1988" s="81" t="s">
        <v>985</v>
      </c>
      <c r="E1988" s="82" t="s">
        <v>1161</v>
      </c>
      <c r="F1988" s="82" t="s">
        <v>1106</v>
      </c>
      <c r="G1988" s="83" t="s">
        <v>1120</v>
      </c>
      <c r="H1988" s="84" t="s">
        <v>1140</v>
      </c>
      <c r="I1988" s="85" t="s">
        <v>3480</v>
      </c>
      <c r="J1988" s="85" t="s">
        <v>7048</v>
      </c>
      <c r="K1988" s="3"/>
      <c r="L1988" s="86">
        <v>44029</v>
      </c>
      <c r="M1988" s="87">
        <v>1530.1666000001101</v>
      </c>
      <c r="N1988" s="88">
        <v>1530.1666000001101</v>
      </c>
      <c r="O1988" s="88">
        <v>1570.9812000002701</v>
      </c>
      <c r="P1988" s="89">
        <f t="shared" si="30"/>
        <v>0.97401967636522135</v>
      </c>
      <c r="Q1988" s="86">
        <v>43843</v>
      </c>
      <c r="R1988" s="90">
        <v>595839.23199999996</v>
      </c>
      <c r="S1988" s="90">
        <v>494573.60427490203</v>
      </c>
      <c r="T1988" s="3"/>
      <c r="U1988" s="91">
        <v>-1.0844361217095901E-2</v>
      </c>
      <c r="V1988" s="92">
        <v>8.8338488421868505E-2</v>
      </c>
      <c r="W1988" s="91">
        <v>5.6079952975778703E-2</v>
      </c>
      <c r="X1988" s="92">
        <v>5.6165049134506297</v>
      </c>
      <c r="Y1988" s="91">
        <v>-2.2143045024677101E-2</v>
      </c>
      <c r="Z1988" s="92">
        <v>15.9358514063642</v>
      </c>
      <c r="AA1988" s="91">
        <v>0.190835703655612</v>
      </c>
      <c r="AB1988" s="92">
        <v>39.981598726357298</v>
      </c>
      <c r="AC1988" s="91">
        <v>0.16965666135744001</v>
      </c>
      <c r="AD1988" s="92">
        <v>42.313862088136403</v>
      </c>
      <c r="AE1988" s="91">
        <v>0.17539708540804</v>
      </c>
      <c r="AF1988" s="93">
        <v>38.3791182354908</v>
      </c>
      <c r="AG1988" s="91">
        <v>1.4125629591944701E-2</v>
      </c>
      <c r="AH1988" s="92">
        <v>0.50633300706977002</v>
      </c>
      <c r="AI1988" s="91">
        <v>3.9914929269798401E-2</v>
      </c>
      <c r="AJ1988" s="92">
        <v>18.4748686068924</v>
      </c>
      <c r="AK1988" s="91">
        <v>0.80201921944739296</v>
      </c>
      <c r="AL1988" s="91">
        <v>5.0522370645921903E-2</v>
      </c>
      <c r="AM1988" s="92">
        <v>12.0858113513095</v>
      </c>
      <c r="AN1988" s="3"/>
      <c r="AO1988" s="94">
        <v>3.5251201257779002E-2</v>
      </c>
      <c r="AP1988" s="94">
        <v>-4.6045429192454301E-2</v>
      </c>
      <c r="AQ1988" s="94">
        <v>0.10510480811542899</v>
      </c>
      <c r="AR1988" s="94">
        <v>-9.5933162828296198E-2</v>
      </c>
      <c r="AS1988" s="95">
        <v>7</v>
      </c>
      <c r="AT1988" s="95">
        <v>5</v>
      </c>
      <c r="AU1988" s="95">
        <v>9</v>
      </c>
      <c r="AV1988" s="96">
        <v>3</v>
      </c>
      <c r="AW1988" s="3"/>
      <c r="AX1988" s="97">
        <v>0.171179564796621</v>
      </c>
      <c r="AY1988" s="98">
        <v>1.1098295873252899</v>
      </c>
      <c r="AZ1988" s="98">
        <v>1.18631578971872</v>
      </c>
      <c r="BA1988" s="98">
        <v>1.60349173621398</v>
      </c>
      <c r="BB1988" s="89">
        <v>1.7645975509094601E-2</v>
      </c>
      <c r="BC1988" s="99">
        <v>-21.272049595485399</v>
      </c>
      <c r="BD1988" s="86">
        <v>43843</v>
      </c>
      <c r="BE1988" s="86">
        <v>43910</v>
      </c>
      <c r="BF1988" s="95"/>
      <c r="BG1988" s="86"/>
      <c r="BH1988" s="3"/>
    </row>
    <row r="1989" spans="1:60" x14ac:dyDescent="0.25">
      <c r="A1989" s="3"/>
      <c r="B1989" s="81" t="s">
        <v>2730</v>
      </c>
      <c r="C1989" s="81" t="s">
        <v>7049</v>
      </c>
      <c r="D1989" s="81" t="s">
        <v>985</v>
      </c>
      <c r="E1989" s="82" t="s">
        <v>1162</v>
      </c>
      <c r="F1989" s="82" t="s">
        <v>1106</v>
      </c>
      <c r="G1989" s="83" t="s">
        <v>1120</v>
      </c>
      <c r="H1989" s="84" t="s">
        <v>1140</v>
      </c>
      <c r="I1989" s="85" t="s">
        <v>3480</v>
      </c>
      <c r="J1989" s="85" t="s">
        <v>7050</v>
      </c>
      <c r="K1989" s="3"/>
      <c r="L1989" s="86">
        <v>44029</v>
      </c>
      <c r="M1989" s="87">
        <v>2485.89790000021</v>
      </c>
      <c r="N1989" s="88">
        <v>2485.89790000021</v>
      </c>
      <c r="O1989" s="88">
        <v>2542.7718000002201</v>
      </c>
      <c r="P1989" s="89">
        <f t="shared" si="30"/>
        <v>0.97763310887748356</v>
      </c>
      <c r="Q1989" s="86">
        <v>44022</v>
      </c>
      <c r="R1989" s="90">
        <v>4246539.4050000003</v>
      </c>
      <c r="S1989" s="90">
        <v>3888987.7718945299</v>
      </c>
      <c r="T1989" s="3"/>
      <c r="U1989" s="91">
        <v>-1.0768777242447E-2</v>
      </c>
      <c r="V1989" s="92">
        <v>9.5896885886759306E-2</v>
      </c>
      <c r="W1989" s="91">
        <v>5.85028220939421E-2</v>
      </c>
      <c r="X1989" s="92">
        <v>5.8587918252669597</v>
      </c>
      <c r="Y1989" s="91">
        <v>-8.4535004625649907E-3</v>
      </c>
      <c r="Z1989" s="92">
        <v>17.304805862571801</v>
      </c>
      <c r="AA1989" s="91">
        <v>0.224599248707818</v>
      </c>
      <c r="AB1989" s="92">
        <v>43.357953231607098</v>
      </c>
      <c r="AC1989" s="91">
        <v>0.23682825800089599</v>
      </c>
      <c r="AD1989" s="92">
        <v>49.031021752511201</v>
      </c>
      <c r="AE1989" s="91">
        <v>0.27804075400315897</v>
      </c>
      <c r="AF1989" s="93">
        <v>48.643485095002703</v>
      </c>
      <c r="AG1989" s="91">
        <v>1.54433380575938E-2</v>
      </c>
      <c r="AH1989" s="92">
        <v>0.63810385363467503</v>
      </c>
      <c r="AI1989" s="91">
        <v>5.5843548310804202E-2</v>
      </c>
      <c r="AJ1989" s="92">
        <v>20.067730510985701</v>
      </c>
      <c r="AK1989" s="91">
        <v>1.6297449486958799</v>
      </c>
      <c r="AL1989" s="91">
        <v>8.4286084029445194E-2</v>
      </c>
      <c r="AM1989" s="92">
        <v>94.858384276158205</v>
      </c>
      <c r="AN1989" s="3"/>
      <c r="AO1989" s="94">
        <v>3.5330297161635799E-2</v>
      </c>
      <c r="AP1989" s="94">
        <v>-4.5972559802103199E-2</v>
      </c>
      <c r="AQ1989" s="94">
        <v>0.107640456266381</v>
      </c>
      <c r="AR1989" s="94">
        <v>-9.3789782824460405E-2</v>
      </c>
      <c r="AS1989" s="95">
        <v>7</v>
      </c>
      <c r="AT1989" s="95">
        <v>5</v>
      </c>
      <c r="AU1989" s="95">
        <v>9</v>
      </c>
      <c r="AV1989" s="96">
        <v>3</v>
      </c>
      <c r="AW1989" s="3"/>
      <c r="AX1989" s="97">
        <v>0.17123795222927601</v>
      </c>
      <c r="AY1989" s="98">
        <v>1.29589902197768</v>
      </c>
      <c r="AZ1989" s="98">
        <v>1.29139662152011</v>
      </c>
      <c r="BA1989" s="98">
        <v>1.8838494476822201</v>
      </c>
      <c r="BB1989" s="89">
        <v>1.7653853016672699E-2</v>
      </c>
      <c r="BC1989" s="99">
        <v>-20.868082166416599</v>
      </c>
      <c r="BD1989" s="86">
        <v>43843</v>
      </c>
      <c r="BE1989" s="86">
        <v>43910</v>
      </c>
      <c r="BF1989" s="95">
        <v>125</v>
      </c>
      <c r="BG1989" s="86">
        <v>44018</v>
      </c>
      <c r="BH1989" s="3"/>
    </row>
    <row r="1990" spans="1:60" x14ac:dyDescent="0.25">
      <c r="A1990" s="3"/>
      <c r="B1990" s="81" t="s">
        <v>2731</v>
      </c>
      <c r="C1990" s="81" t="s">
        <v>7051</v>
      </c>
      <c r="D1990" s="81" t="s">
        <v>985</v>
      </c>
      <c r="E1990" s="82" t="s">
        <v>1186</v>
      </c>
      <c r="F1990" s="82" t="s">
        <v>1106</v>
      </c>
      <c r="G1990" s="83" t="s">
        <v>1120</v>
      </c>
      <c r="H1990" s="84" t="s">
        <v>1140</v>
      </c>
      <c r="I1990" s="85" t="s">
        <v>3480</v>
      </c>
      <c r="J1990" s="85" t="s">
        <v>7052</v>
      </c>
      <c r="K1990" s="3"/>
      <c r="L1990" s="86">
        <v>44029</v>
      </c>
      <c r="M1990" s="87">
        <v>2612.3935000002398</v>
      </c>
      <c r="N1990" s="88">
        <v>2612.3935000002398</v>
      </c>
      <c r="O1990" s="88">
        <v>2671.9818999990798</v>
      </c>
      <c r="P1990" s="89">
        <f t="shared" si="30"/>
        <v>0.97769880102898132</v>
      </c>
      <c r="Q1990" s="86">
        <v>44022</v>
      </c>
      <c r="R1990" s="90">
        <v>27991111.903999999</v>
      </c>
      <c r="S1990" s="90">
        <v>26102805.1391875</v>
      </c>
      <c r="T1990" s="3"/>
      <c r="U1990" s="91">
        <v>-1.0759288061308299E-2</v>
      </c>
      <c r="V1990" s="92">
        <v>9.6845804000622607E-2</v>
      </c>
      <c r="W1990" s="91">
        <v>5.8807405559491599E-2</v>
      </c>
      <c r="X1990" s="92">
        <v>5.8892501718219101</v>
      </c>
      <c r="Y1990" s="91">
        <v>-6.7211881414550598E-3</v>
      </c>
      <c r="Z1990" s="92">
        <v>17.478037094697399</v>
      </c>
      <c r="AA1990" s="91">
        <v>0.22890570858173301</v>
      </c>
      <c r="AB1990" s="92">
        <v>43.788599218998598</v>
      </c>
      <c r="AC1990" s="91">
        <v>0.24553021176339801</v>
      </c>
      <c r="AD1990" s="92">
        <v>49.901217128732199</v>
      </c>
      <c r="AE1990" s="91">
        <v>0.29154558602749597</v>
      </c>
      <c r="AF1990" s="93">
        <v>49.993968297436403</v>
      </c>
      <c r="AG1990" s="91">
        <v>1.56089421543584E-2</v>
      </c>
      <c r="AH1990" s="92">
        <v>0.65466426331113303</v>
      </c>
      <c r="AI1990" s="91">
        <v>5.7860719600284903E-2</v>
      </c>
      <c r="AJ1990" s="92">
        <v>20.269447639933801</v>
      </c>
      <c r="AK1990" s="91">
        <v>1.7382431554258799</v>
      </c>
      <c r="AL1990" s="91">
        <v>8.7961180945130807E-2</v>
      </c>
      <c r="AM1990" s="92">
        <v>105.708204949158</v>
      </c>
      <c r="AN1990" s="3"/>
      <c r="AO1990" s="94">
        <v>3.5340195938260897E-2</v>
      </c>
      <c r="AP1990" s="94">
        <v>-4.5963420591797297E-2</v>
      </c>
      <c r="AQ1990" s="94">
        <v>0.107959047973127</v>
      </c>
      <c r="AR1990" s="94">
        <v>-9.3520369096077097E-2</v>
      </c>
      <c r="AS1990" s="95">
        <v>7</v>
      </c>
      <c r="AT1990" s="95">
        <v>5</v>
      </c>
      <c r="AU1990" s="95">
        <v>9</v>
      </c>
      <c r="AV1990" s="96">
        <v>3</v>
      </c>
      <c r="AW1990" s="3"/>
      <c r="AX1990" s="97">
        <v>0.17124565093749</v>
      </c>
      <c r="AY1990" s="98">
        <v>1.3196071595612</v>
      </c>
      <c r="AZ1990" s="98">
        <v>1.3047882900391401</v>
      </c>
      <c r="BA1990" s="98">
        <v>1.91979203098708</v>
      </c>
      <c r="BB1990" s="89">
        <v>1.7654880301524799E-2</v>
      </c>
      <c r="BC1990" s="99">
        <v>-20.817223105404999</v>
      </c>
      <c r="BD1990" s="86">
        <v>43843</v>
      </c>
      <c r="BE1990" s="86">
        <v>43910</v>
      </c>
      <c r="BF1990" s="95">
        <v>125</v>
      </c>
      <c r="BG1990" s="86">
        <v>44018</v>
      </c>
      <c r="BH1990" s="3"/>
    </row>
    <row r="1991" spans="1:60" x14ac:dyDescent="0.25">
      <c r="A1991" s="3"/>
      <c r="B1991" s="81" t="s">
        <v>2732</v>
      </c>
      <c r="C1991" s="81" t="s">
        <v>7053</v>
      </c>
      <c r="D1991" s="81" t="s">
        <v>985</v>
      </c>
      <c r="E1991" s="82" t="s">
        <v>1172</v>
      </c>
      <c r="F1991" s="82" t="s">
        <v>1106</v>
      </c>
      <c r="G1991" s="83" t="s">
        <v>1120</v>
      </c>
      <c r="H1991" s="84" t="s">
        <v>1140</v>
      </c>
      <c r="I1991" s="85" t="s">
        <v>3480</v>
      </c>
      <c r="J1991" s="85" t="s">
        <v>7054</v>
      </c>
      <c r="K1991" s="3"/>
      <c r="L1991" s="86">
        <v>44029</v>
      </c>
      <c r="M1991" s="87">
        <v>1516.9940000008801</v>
      </c>
      <c r="N1991" s="88">
        <v>1516.9940000008801</v>
      </c>
      <c r="O1991" s="88">
        <v>1552.8030999992</v>
      </c>
      <c r="P1991" s="89">
        <f t="shared" ref="P1991:P2054" si="31">IFERROR(N1991/O1991,"")</f>
        <v>0.97693905943494164</v>
      </c>
      <c r="Q1991" s="86">
        <v>43843</v>
      </c>
      <c r="R1991" s="90">
        <v>362427.79499999998</v>
      </c>
      <c r="S1991" s="90">
        <v>270802.08195410197</v>
      </c>
      <c r="T1991" s="3"/>
      <c r="U1991" s="91">
        <v>-1.08284393490976E-2</v>
      </c>
      <c r="V1991" s="92">
        <v>8.9930675221694401E-2</v>
      </c>
      <c r="W1991" s="91">
        <v>5.6589911873743397E-2</v>
      </c>
      <c r="X1991" s="92">
        <v>5.6675008032470897</v>
      </c>
      <c r="Y1991" s="91">
        <v>-1.9275292646852901E-2</v>
      </c>
      <c r="Z1991" s="92">
        <v>16.2226266441576</v>
      </c>
      <c r="AA1991" s="91">
        <v>0.19786985207058</v>
      </c>
      <c r="AB1991" s="92">
        <v>40.685013567854199</v>
      </c>
      <c r="AC1991" s="91">
        <v>0.18349734757444799</v>
      </c>
      <c r="AD1991" s="92">
        <v>43.697930709866299</v>
      </c>
      <c r="AE1991" s="91">
        <v>0.196318070136767</v>
      </c>
      <c r="AF1991" s="93">
        <v>40.471216708363499</v>
      </c>
      <c r="AG1991" s="91">
        <v>1.440311000988E-2</v>
      </c>
      <c r="AH1991" s="92">
        <v>0.53408104886329999</v>
      </c>
      <c r="AI1991" s="91">
        <v>4.3250001375781701E-2</v>
      </c>
      <c r="AJ1991" s="92">
        <v>18.808375817490699</v>
      </c>
      <c r="AK1991" s="91">
        <v>1.12241203217884</v>
      </c>
      <c r="AL1991" s="91">
        <v>6.5009296897187596E-2</v>
      </c>
      <c r="AM1991" s="92">
        <v>44.125092624453799</v>
      </c>
      <c r="AN1991" s="3"/>
      <c r="AO1991" s="94">
        <v>3.52678682811529E-2</v>
      </c>
      <c r="AP1991" s="94">
        <v>-4.6030095824826298E-2</v>
      </c>
      <c r="AQ1991" s="94">
        <v>0.105638515931787</v>
      </c>
      <c r="AR1991" s="94">
        <v>-9.5482060099166099E-2</v>
      </c>
      <c r="AS1991" s="95">
        <v>7</v>
      </c>
      <c r="AT1991" s="95">
        <v>5</v>
      </c>
      <c r="AU1991" s="95">
        <v>9</v>
      </c>
      <c r="AV1991" s="96">
        <v>3</v>
      </c>
      <c r="AW1991" s="3"/>
      <c r="AX1991" s="97">
        <v>0.171191453653155</v>
      </c>
      <c r="AY1991" s="98">
        <v>1.1486223210704301</v>
      </c>
      <c r="AZ1991" s="98">
        <v>1.2082204418420599</v>
      </c>
      <c r="BA1991" s="98">
        <v>1.6616858177640099</v>
      </c>
      <c r="BB1991" s="89">
        <v>1.7647591942750299E-2</v>
      </c>
      <c r="BC1991" s="99">
        <v>-21.187122823146598</v>
      </c>
      <c r="BD1991" s="86">
        <v>43843</v>
      </c>
      <c r="BE1991" s="86">
        <v>43910</v>
      </c>
      <c r="BF1991" s="95"/>
      <c r="BG1991" s="86"/>
      <c r="BH1991" s="3"/>
    </row>
    <row r="1992" spans="1:60" x14ac:dyDescent="0.25">
      <c r="A1992" s="3"/>
      <c r="B1992" s="81" t="s">
        <v>2733</v>
      </c>
      <c r="C1992" s="81" t="s">
        <v>7055</v>
      </c>
      <c r="D1992" s="81" t="s">
        <v>985</v>
      </c>
      <c r="E1992" s="82" t="s">
        <v>1197</v>
      </c>
      <c r="F1992" s="82" t="s">
        <v>1106</v>
      </c>
      <c r="G1992" s="83" t="s">
        <v>1120</v>
      </c>
      <c r="H1992" s="84" t="s">
        <v>1140</v>
      </c>
      <c r="I1992" s="85" t="s">
        <v>3480</v>
      </c>
      <c r="J1992" s="85" t="s">
        <v>7056</v>
      </c>
      <c r="K1992" s="3"/>
      <c r="L1992" s="86">
        <v>44029</v>
      </c>
      <c r="M1992" s="87">
        <v>1986.40240000002</v>
      </c>
      <c r="N1992" s="88">
        <v>1986.40240000002</v>
      </c>
      <c r="O1992" s="88">
        <v>2032.46040000021</v>
      </c>
      <c r="P1992" s="89">
        <f t="shared" si="31"/>
        <v>0.97733879587509542</v>
      </c>
      <c r="Q1992" s="86">
        <v>44022</v>
      </c>
      <c r="R1992" s="90">
        <v>19384009.442000002</v>
      </c>
      <c r="S1992" s="90">
        <v>16060737.9898906</v>
      </c>
      <c r="T1992" s="3"/>
      <c r="U1992" s="91">
        <v>-1.08113448604854E-2</v>
      </c>
      <c r="V1992" s="92">
        <v>9.1640124082914595E-2</v>
      </c>
      <c r="W1992" s="91">
        <v>5.7137792242429E-2</v>
      </c>
      <c r="X1992" s="92">
        <v>5.7222888401156498</v>
      </c>
      <c r="Y1992" s="91">
        <v>-1.61859600439129E-2</v>
      </c>
      <c r="Z1992" s="92">
        <v>16.5315599044552</v>
      </c>
      <c r="AA1992" s="91">
        <v>0.205470660048304</v>
      </c>
      <c r="AB1992" s="92">
        <v>41.445094365626602</v>
      </c>
      <c r="AC1992" s="91">
        <v>0.198541936639231</v>
      </c>
      <c r="AD1992" s="92">
        <v>45.202389616344597</v>
      </c>
      <c r="AE1992" s="91">
        <v>0.21918552809453101</v>
      </c>
      <c r="AF1992" s="93">
        <v>42.757962504169001</v>
      </c>
      <c r="AG1992" s="91">
        <v>1.4701040798172501E-2</v>
      </c>
      <c r="AH1992" s="92">
        <v>0.56387412769254297</v>
      </c>
      <c r="AI1992" s="91">
        <v>4.6843888592775301E-2</v>
      </c>
      <c r="AJ1992" s="92">
        <v>19.167764539190099</v>
      </c>
      <c r="AK1992" s="91">
        <v>1.1936835595406601</v>
      </c>
      <c r="AL1992" s="91">
        <v>6.7957368768475093E-2</v>
      </c>
      <c r="AM1992" s="92">
        <v>51.252245360636202</v>
      </c>
      <c r="AN1992" s="3"/>
      <c r="AO1992" s="94">
        <v>3.5285718984596301E-2</v>
      </c>
      <c r="AP1992" s="94">
        <v>-4.6013590248549001E-2</v>
      </c>
      <c r="AQ1992" s="94">
        <v>0.106212005821435</v>
      </c>
      <c r="AR1992" s="94">
        <v>-9.4997358104592394E-2</v>
      </c>
      <c r="AS1992" s="95">
        <v>7</v>
      </c>
      <c r="AT1992" s="95">
        <v>5</v>
      </c>
      <c r="AU1992" s="95">
        <v>9</v>
      </c>
      <c r="AV1992" s="96">
        <v>3</v>
      </c>
      <c r="AW1992" s="3"/>
      <c r="AX1992" s="97">
        <v>0.17120440512080701</v>
      </c>
      <c r="AY1992" s="98">
        <v>1.19052395714607</v>
      </c>
      <c r="AZ1992" s="98">
        <v>1.2318822451306899</v>
      </c>
      <c r="BA1992" s="98">
        <v>1.7246966040856899</v>
      </c>
      <c r="BB1992" s="89">
        <v>1.7649347389851799E-2</v>
      </c>
      <c r="BC1992" s="99">
        <v>-21.095824038988201</v>
      </c>
      <c r="BD1992" s="86">
        <v>43843</v>
      </c>
      <c r="BE1992" s="86">
        <v>43910</v>
      </c>
      <c r="BF1992" s="95">
        <v>129</v>
      </c>
      <c r="BG1992" s="86">
        <v>44022</v>
      </c>
      <c r="BH1992" s="3"/>
    </row>
    <row r="1993" spans="1:60" x14ac:dyDescent="0.25">
      <c r="A1993" s="3"/>
      <c r="B1993" s="81" t="s">
        <v>2734</v>
      </c>
      <c r="C1993" s="81" t="s">
        <v>7057</v>
      </c>
      <c r="D1993" s="81" t="s">
        <v>985</v>
      </c>
      <c r="E1993" s="82" t="s">
        <v>1198</v>
      </c>
      <c r="F1993" s="82" t="s">
        <v>1106</v>
      </c>
      <c r="G1993" s="83" t="s">
        <v>1120</v>
      </c>
      <c r="H1993" s="84" t="s">
        <v>1140</v>
      </c>
      <c r="I1993" s="85" t="s">
        <v>3480</v>
      </c>
      <c r="J1993" s="85" t="s">
        <v>7058</v>
      </c>
      <c r="K1993" s="3"/>
      <c r="L1993" s="86">
        <v>44029</v>
      </c>
      <c r="M1993" s="87">
        <v>2346.6184000000399</v>
      </c>
      <c r="N1993" s="88">
        <v>2346.6184000000399</v>
      </c>
      <c r="O1993" s="88">
        <v>2400.4805999994301</v>
      </c>
      <c r="P1993" s="89">
        <f t="shared" si="31"/>
        <v>0.97756190989445901</v>
      </c>
      <c r="Q1993" s="86">
        <v>44022</v>
      </c>
      <c r="R1993" s="90">
        <v>2563405.307</v>
      </c>
      <c r="S1993" s="90">
        <v>1982630.77204102</v>
      </c>
      <c r="T1993" s="3"/>
      <c r="U1993" s="91">
        <v>-1.07790764004676E-2</v>
      </c>
      <c r="V1993" s="92">
        <v>9.4866970084694899E-2</v>
      </c>
      <c r="W1993" s="91">
        <v>5.8172373963316197E-2</v>
      </c>
      <c r="X1993" s="92">
        <v>5.8257470122043697</v>
      </c>
      <c r="Y1993" s="91">
        <v>-1.0330548101592301E-2</v>
      </c>
      <c r="Z1993" s="92">
        <v>17.117101098672698</v>
      </c>
      <c r="AA1993" s="91">
        <v>0.21994203319278299</v>
      </c>
      <c r="AB1993" s="92">
        <v>42.892231680103599</v>
      </c>
      <c r="AC1993" s="91">
        <v>0.227451021212037</v>
      </c>
      <c r="AD1993" s="92">
        <v>48.093298073625199</v>
      </c>
      <c r="AE1993" s="91">
        <v>0.26354052413982598</v>
      </c>
      <c r="AF1993" s="93">
        <v>47.193462108669301</v>
      </c>
      <c r="AG1993" s="91">
        <v>1.5263663844962101E-2</v>
      </c>
      <c r="AH1993" s="92">
        <v>0.62013643237150995</v>
      </c>
      <c r="AI1993" s="91">
        <v>5.3658340333640801E-2</v>
      </c>
      <c r="AJ1993" s="92">
        <v>19.849209713283901</v>
      </c>
      <c r="AK1993" s="91">
        <v>1.5168587240995799</v>
      </c>
      <c r="AL1993" s="91">
        <v>8.0311822743242403E-2</v>
      </c>
      <c r="AM1993" s="92">
        <v>83.569761816528597</v>
      </c>
      <c r="AN1993" s="3"/>
      <c r="AO1993" s="94">
        <v>3.5319495706062298E-2</v>
      </c>
      <c r="AP1993" s="94">
        <v>-4.5982495049465798E-2</v>
      </c>
      <c r="AQ1993" s="94">
        <v>0.107294545290642</v>
      </c>
      <c r="AR1993" s="94">
        <v>-9.4082209769112496E-2</v>
      </c>
      <c r="AS1993" s="95">
        <v>7</v>
      </c>
      <c r="AT1993" s="95">
        <v>5</v>
      </c>
      <c r="AU1993" s="95">
        <v>9</v>
      </c>
      <c r="AV1993" s="96">
        <v>3</v>
      </c>
      <c r="AW1993" s="3"/>
      <c r="AX1993" s="97">
        <v>0.171229673736088</v>
      </c>
      <c r="AY1993" s="98">
        <v>1.2702527064557201</v>
      </c>
      <c r="AZ1993" s="98">
        <v>1.2769107759468199</v>
      </c>
      <c r="BA1993" s="98">
        <v>1.84502369904658</v>
      </c>
      <c r="BB1993" s="89">
        <v>1.7652745784380398E-2</v>
      </c>
      <c r="BC1993" s="99">
        <v>-20.9232623405696</v>
      </c>
      <c r="BD1993" s="86">
        <v>43843</v>
      </c>
      <c r="BE1993" s="86">
        <v>43910</v>
      </c>
      <c r="BF1993" s="95">
        <v>125</v>
      </c>
      <c r="BG1993" s="86">
        <v>44018</v>
      </c>
      <c r="BH1993" s="3"/>
    </row>
    <row r="1994" spans="1:60" x14ac:dyDescent="0.25">
      <c r="A1994" s="3"/>
      <c r="B1994" s="81" t="s">
        <v>509</v>
      </c>
      <c r="C1994" s="81" t="s">
        <v>7059</v>
      </c>
      <c r="D1994" s="81" t="s">
        <v>985</v>
      </c>
      <c r="E1994" s="82" t="s">
        <v>1199</v>
      </c>
      <c r="F1994" s="82" t="s">
        <v>1106</v>
      </c>
      <c r="G1994" s="83" t="s">
        <v>1120</v>
      </c>
      <c r="H1994" s="84" t="s">
        <v>1140</v>
      </c>
      <c r="I1994" s="85" t="s">
        <v>3480</v>
      </c>
      <c r="J1994" s="85" t="s">
        <v>7060</v>
      </c>
      <c r="K1994" s="3"/>
      <c r="L1994" s="86">
        <v>44029</v>
      </c>
      <c r="M1994" s="87">
        <v>1446.6280000004899</v>
      </c>
      <c r="N1994" s="88">
        <v>1446.6280000004899</v>
      </c>
      <c r="O1994" s="88">
        <v>1479.5260000005401</v>
      </c>
      <c r="P1994" s="89">
        <f t="shared" si="31"/>
        <v>0.97776450025208195</v>
      </c>
      <c r="Q1994" s="86">
        <v>44022</v>
      </c>
      <c r="R1994" s="90">
        <v>576829.826</v>
      </c>
      <c r="S1994" s="90">
        <v>709178.97243554704</v>
      </c>
      <c r="T1994" s="3"/>
      <c r="U1994" s="91">
        <v>-1.07497675480772E-2</v>
      </c>
      <c r="V1994" s="92">
        <v>9.7797855323733501E-2</v>
      </c>
      <c r="W1994" s="91">
        <v>5.91121932902752E-2</v>
      </c>
      <c r="X1994" s="92">
        <v>5.9197289449002701</v>
      </c>
      <c r="Y1994" s="91">
        <v>-4.9859104301504002E-3</v>
      </c>
      <c r="Z1994" s="92">
        <v>17.6515648658096</v>
      </c>
      <c r="AA1994" s="91">
        <v>0.233227270111383</v>
      </c>
      <c r="AB1994" s="92">
        <v>44.220755371963598</v>
      </c>
      <c r="AC1994" s="91">
        <v>0.254292635045131</v>
      </c>
      <c r="AD1994" s="92">
        <v>50.777459456934601</v>
      </c>
      <c r="AE1994" s="91">
        <v>0.30519156829919702</v>
      </c>
      <c r="AF1994" s="93">
        <v>51.358566524635499</v>
      </c>
      <c r="AG1994" s="91">
        <v>1.5774605481055901E-2</v>
      </c>
      <c r="AH1994" s="92">
        <v>0.67123059598088697</v>
      </c>
      <c r="AI1994" s="91">
        <v>5.9881563129238202E-2</v>
      </c>
      <c r="AJ1994" s="92">
        <v>20.4715319928364</v>
      </c>
      <c r="AK1994" s="91">
        <v>0.44662799999990999</v>
      </c>
      <c r="AL1994" s="91">
        <v>3.9699704839222201E-2</v>
      </c>
      <c r="AM1994" s="92">
        <v>61.758115900156596</v>
      </c>
      <c r="AN1994" s="3"/>
      <c r="AO1994" s="94">
        <v>3.53501155223057E-2</v>
      </c>
      <c r="AP1994" s="94">
        <v>-4.5954224170636701E-2</v>
      </c>
      <c r="AQ1994" s="94">
        <v>0.108277988698392</v>
      </c>
      <c r="AR1994" s="94">
        <v>-9.32506817208196E-2</v>
      </c>
      <c r="AS1994" s="95">
        <v>7</v>
      </c>
      <c r="AT1994" s="95">
        <v>5</v>
      </c>
      <c r="AU1994" s="95">
        <v>9</v>
      </c>
      <c r="AV1994" s="96">
        <v>3</v>
      </c>
      <c r="AW1994" s="3"/>
      <c r="AX1994" s="97">
        <v>0.171253445241309</v>
      </c>
      <c r="AY1994" s="98">
        <v>1.34339266914503</v>
      </c>
      <c r="AZ1994" s="98">
        <v>1.31822485034172</v>
      </c>
      <c r="BA1994" s="98">
        <v>1.9559020947454</v>
      </c>
      <c r="BB1994" s="89">
        <v>1.7655917917054498E-2</v>
      </c>
      <c r="BC1994" s="99">
        <v>-20.766312688938299</v>
      </c>
      <c r="BD1994" s="86">
        <v>43843</v>
      </c>
      <c r="BE1994" s="86">
        <v>43910</v>
      </c>
      <c r="BF1994" s="95">
        <v>125</v>
      </c>
      <c r="BG1994" s="86">
        <v>44018</v>
      </c>
      <c r="BH1994" s="3"/>
    </row>
    <row r="1995" spans="1:60" x14ac:dyDescent="0.25">
      <c r="A1995" s="3"/>
      <c r="B1995" s="81" t="s">
        <v>510</v>
      </c>
      <c r="C1995" s="81" t="s">
        <v>7061</v>
      </c>
      <c r="D1995" s="81" t="s">
        <v>985</v>
      </c>
      <c r="E1995" s="82" t="s">
        <v>1178</v>
      </c>
      <c r="F1995" s="82" t="s">
        <v>1106</v>
      </c>
      <c r="G1995" s="83" t="s">
        <v>1120</v>
      </c>
      <c r="H1995" s="84" t="s">
        <v>1140</v>
      </c>
      <c r="I1995" s="85" t="s">
        <v>3480</v>
      </c>
      <c r="J1995" s="85" t="s">
        <v>7062</v>
      </c>
      <c r="K1995" s="3"/>
      <c r="L1995" s="86">
        <v>44029</v>
      </c>
      <c r="M1995" s="87">
        <v>1315.0745999999299</v>
      </c>
      <c r="N1995" s="88">
        <v>1315.0745999999299</v>
      </c>
      <c r="O1995" s="88">
        <v>1344.6457000002299</v>
      </c>
      <c r="P1995" s="89">
        <f t="shared" si="31"/>
        <v>0.97800825897833532</v>
      </c>
      <c r="Q1995" s="86">
        <v>44022</v>
      </c>
      <c r="R1995" s="90">
        <v>17690976.269000001</v>
      </c>
      <c r="S1995" s="90">
        <v>15084222.0857969</v>
      </c>
      <c r="T1995" s="3"/>
      <c r="U1995" s="91">
        <v>-1.0714594412093E-2</v>
      </c>
      <c r="V1995" s="92">
        <v>0.101315168922156</v>
      </c>
      <c r="W1995" s="91">
        <v>6.0244256745136199E-2</v>
      </c>
      <c r="X1995" s="92">
        <v>6.03293529038638</v>
      </c>
      <c r="Y1995" s="91">
        <v>1.4851601263217199E-3</v>
      </c>
      <c r="Z1995" s="92">
        <v>18.298671921482299</v>
      </c>
      <c r="AA1995" s="91">
        <v>0.249408084932074</v>
      </c>
      <c r="AB1995" s="92">
        <v>45.838836854032699</v>
      </c>
      <c r="AC1995" s="91">
        <v>0.28737883295252697</v>
      </c>
      <c r="AD1995" s="92">
        <v>54.086079247645102</v>
      </c>
      <c r="AE1995" s="91"/>
      <c r="AF1995" s="93"/>
      <c r="AG1995" s="91">
        <v>1.6389765760322899E-2</v>
      </c>
      <c r="AH1995" s="92">
        <v>0.73274662390758705</v>
      </c>
      <c r="AI1995" s="91">
        <v>6.7420631428831299E-2</v>
      </c>
      <c r="AJ1995" s="92">
        <v>21.225438822788401</v>
      </c>
      <c r="AK1995" s="91">
        <v>0.313666087220481</v>
      </c>
      <c r="AL1995" s="91">
        <v>0.12314590387541099</v>
      </c>
      <c r="AM1995" s="92">
        <v>60.2003317550407</v>
      </c>
      <c r="AN1995" s="3"/>
      <c r="AO1995" s="94">
        <v>3.5387038482440403E-2</v>
      </c>
      <c r="AP1995" s="94">
        <v>-4.59202905376878E-2</v>
      </c>
      <c r="AQ1995" s="94">
        <v>0.109462632905052</v>
      </c>
      <c r="AR1995" s="94">
        <v>-9.2248911054484795E-2</v>
      </c>
      <c r="AS1995" s="95">
        <v>7</v>
      </c>
      <c r="AT1995" s="95">
        <v>5</v>
      </c>
      <c r="AU1995" s="95">
        <v>9</v>
      </c>
      <c r="AV1995" s="96">
        <v>3</v>
      </c>
      <c r="AW1995" s="3"/>
      <c r="AX1995" s="97">
        <v>0.17128314183239099</v>
      </c>
      <c r="AY1995" s="98">
        <v>1.4324032115109699</v>
      </c>
      <c r="AZ1995" s="98">
        <v>1.3685126816526501</v>
      </c>
      <c r="BA1995" s="98">
        <v>2.0914702309091799</v>
      </c>
      <c r="BB1995" s="89">
        <v>1.76598488745731E-2</v>
      </c>
      <c r="BC1995" s="99">
        <v>-20.5770086050034</v>
      </c>
      <c r="BD1995" s="86">
        <v>43843</v>
      </c>
      <c r="BE1995" s="86">
        <v>43910</v>
      </c>
      <c r="BF1995" s="95">
        <v>125</v>
      </c>
      <c r="BG1995" s="86">
        <v>44018</v>
      </c>
      <c r="BH1995" s="3"/>
    </row>
    <row r="1996" spans="1:60" x14ac:dyDescent="0.25">
      <c r="A1996" s="3"/>
      <c r="B1996" s="81" t="s">
        <v>2735</v>
      </c>
      <c r="C1996" s="81" t="s">
        <v>7063</v>
      </c>
      <c r="D1996" s="81" t="s">
        <v>985</v>
      </c>
      <c r="E1996" s="82" t="s">
        <v>1200</v>
      </c>
      <c r="F1996" s="82" t="s">
        <v>1106</v>
      </c>
      <c r="G1996" s="83" t="s">
        <v>1120</v>
      </c>
      <c r="H1996" s="84" t="s">
        <v>1140</v>
      </c>
      <c r="I1996" s="85" t="s">
        <v>3480</v>
      </c>
      <c r="J1996" s="85" t="s">
        <v>7064</v>
      </c>
      <c r="K1996" s="3"/>
      <c r="L1996" s="86">
        <v>44029</v>
      </c>
      <c r="M1996" s="87">
        <v>2104.5333999991399</v>
      </c>
      <c r="N1996" s="88">
        <v>2104.5333999991399</v>
      </c>
      <c r="O1996" s="88">
        <v>2152.5373999998001</v>
      </c>
      <c r="P1996" s="89">
        <f t="shared" si="31"/>
        <v>0.97769887761268881</v>
      </c>
      <c r="Q1996" s="86">
        <v>44022</v>
      </c>
      <c r="R1996" s="90">
        <v>133781.285</v>
      </c>
      <c r="S1996" s="90">
        <v>131804.07867944299</v>
      </c>
      <c r="T1996" s="3"/>
      <c r="U1996" s="91">
        <v>-1.07592618278431E-2</v>
      </c>
      <c r="V1996" s="92">
        <v>9.6848427347140401E-2</v>
      </c>
      <c r="W1996" s="91">
        <v>5.8807429957596503E-2</v>
      </c>
      <c r="X1996" s="92">
        <v>5.8892526116323998</v>
      </c>
      <c r="Y1996" s="91">
        <v>-6.7211978848717999E-3</v>
      </c>
      <c r="Z1996" s="92">
        <v>17.478036120359299</v>
      </c>
      <c r="AA1996" s="91">
        <v>0.228905596497643</v>
      </c>
      <c r="AB1996" s="92">
        <v>43.788588010589599</v>
      </c>
      <c r="AC1996" s="91">
        <v>0.24553057221608501</v>
      </c>
      <c r="AD1996" s="92">
        <v>49.9012531740009</v>
      </c>
      <c r="AE1996" s="91">
        <v>0.29154592433042098</v>
      </c>
      <c r="AF1996" s="93">
        <v>49.994002127728898</v>
      </c>
      <c r="AG1996" s="91">
        <v>1.5609003929057501E-2</v>
      </c>
      <c r="AH1996" s="92">
        <v>0.65467044078104697</v>
      </c>
      <c r="AI1996" s="91">
        <v>5.78606140334159E-2</v>
      </c>
      <c r="AJ1996" s="92">
        <v>20.269437083246899</v>
      </c>
      <c r="AK1996" s="91">
        <v>1.15412127167336</v>
      </c>
      <c r="AL1996" s="91">
        <v>9.06736685993383E-2</v>
      </c>
      <c r="AM1996" s="92">
        <v>119.44790925271801</v>
      </c>
      <c r="AN1996" s="3"/>
      <c r="AO1996" s="94">
        <v>3.5340210093636401E-2</v>
      </c>
      <c r="AP1996" s="94">
        <v>-4.5963385557115502E-2</v>
      </c>
      <c r="AQ1996" s="94">
        <v>0.107958999564289</v>
      </c>
      <c r="AR1996" s="94">
        <v>-9.3520348199526801E-2</v>
      </c>
      <c r="AS1996" s="95">
        <v>7</v>
      </c>
      <c r="AT1996" s="95">
        <v>5</v>
      </c>
      <c r="AU1996" s="95">
        <v>9</v>
      </c>
      <c r="AV1996" s="96">
        <v>3</v>
      </c>
      <c r="AW1996" s="3"/>
      <c r="AX1996" s="97">
        <v>0.17124560345342599</v>
      </c>
      <c r="AY1996" s="98">
        <v>1.3196074288061901</v>
      </c>
      <c r="AZ1996" s="98">
        <v>1.3047889253921301</v>
      </c>
      <c r="BA1996" s="98">
        <v>1.9197924665822901</v>
      </c>
      <c r="BB1996" s="89">
        <v>1.7654875482476198E-2</v>
      </c>
      <c r="BC1996" s="99">
        <v>-20.817204861348699</v>
      </c>
      <c r="BD1996" s="86">
        <v>43843</v>
      </c>
      <c r="BE1996" s="86">
        <v>43910</v>
      </c>
      <c r="BF1996" s="95">
        <v>125</v>
      </c>
      <c r="BG1996" s="86">
        <v>44018</v>
      </c>
      <c r="BH1996" s="3"/>
    </row>
    <row r="1997" spans="1:60" x14ac:dyDescent="0.25">
      <c r="A1997" s="3"/>
      <c r="B1997" s="81" t="s">
        <v>2736</v>
      </c>
      <c r="C1997" s="81" t="s">
        <v>7065</v>
      </c>
      <c r="D1997" s="81" t="s">
        <v>985</v>
      </c>
      <c r="E1997" s="82" t="s">
        <v>1201</v>
      </c>
      <c r="F1997" s="82" t="s">
        <v>1106</v>
      </c>
      <c r="G1997" s="83" t="s">
        <v>1120</v>
      </c>
      <c r="H1997" s="84" t="s">
        <v>1140</v>
      </c>
      <c r="I1997" s="85" t="s">
        <v>3480</v>
      </c>
      <c r="J1997" s="85" t="s">
        <v>7066</v>
      </c>
      <c r="K1997" s="3"/>
      <c r="L1997" s="86">
        <v>44029</v>
      </c>
      <c r="M1997" s="87">
        <v>2673.5777999982201</v>
      </c>
      <c r="N1997" s="88">
        <v>2673.5777999982201</v>
      </c>
      <c r="O1997" s="88">
        <v>2734.4567999988799</v>
      </c>
      <c r="P1997" s="89">
        <f t="shared" si="31"/>
        <v>0.97773634602649984</v>
      </c>
      <c r="Q1997" s="86">
        <v>44022</v>
      </c>
      <c r="R1997" s="90">
        <v>236837.34899999999</v>
      </c>
      <c r="S1997" s="90">
        <v>244451.50954589801</v>
      </c>
      <c r="T1997" s="3"/>
      <c r="U1997" s="91">
        <v>-1.0753849123830201E-2</v>
      </c>
      <c r="V1997" s="92">
        <v>9.7389697748440099E-2</v>
      </c>
      <c r="W1997" s="91">
        <v>5.8981639847843298E-2</v>
      </c>
      <c r="X1997" s="92">
        <v>5.9066736006570899</v>
      </c>
      <c r="Y1997" s="91">
        <v>-5.7300044409203102E-3</v>
      </c>
      <c r="Z1997" s="92">
        <v>17.5771554647363</v>
      </c>
      <c r="AA1997" s="91">
        <v>0.23137274191511101</v>
      </c>
      <c r="AB1997" s="92">
        <v>44.035302552336397</v>
      </c>
      <c r="AC1997" s="91">
        <v>0.25052920846617799</v>
      </c>
      <c r="AD1997" s="92">
        <v>50.401116799039301</v>
      </c>
      <c r="AE1997" s="91">
        <v>0.29932576504681502</v>
      </c>
      <c r="AF1997" s="93">
        <v>50.7719861993683</v>
      </c>
      <c r="AG1997" s="91">
        <v>1.57036087202869E-2</v>
      </c>
      <c r="AH1997" s="92">
        <v>0.66413091990398199</v>
      </c>
      <c r="AI1997" s="91">
        <v>5.9014903570641798E-2</v>
      </c>
      <c r="AJ1997" s="92">
        <v>20.384866036969498</v>
      </c>
      <c r="AK1997" s="91">
        <v>1.1912416811462001</v>
      </c>
      <c r="AL1997" s="91">
        <v>9.2783399877662306E-2</v>
      </c>
      <c r="AM1997" s="92">
        <v>123.159950200003</v>
      </c>
      <c r="AN1997" s="3"/>
      <c r="AO1997" s="94">
        <v>3.5345892940313199E-2</v>
      </c>
      <c r="AP1997" s="94">
        <v>-4.5958191072713803E-2</v>
      </c>
      <c r="AQ1997" s="94">
        <v>0.10814130803555599</v>
      </c>
      <c r="AR1997" s="94">
        <v>-9.3366362098167899E-2</v>
      </c>
      <c r="AS1997" s="95">
        <v>7</v>
      </c>
      <c r="AT1997" s="95">
        <v>5</v>
      </c>
      <c r="AU1997" s="95">
        <v>9</v>
      </c>
      <c r="AV1997" s="96">
        <v>3</v>
      </c>
      <c r="AW1997" s="3"/>
      <c r="AX1997" s="97">
        <v>0.17125010994699599</v>
      </c>
      <c r="AY1997" s="98">
        <v>1.3331864693136599</v>
      </c>
      <c r="AZ1997" s="98">
        <v>1.31245947276875</v>
      </c>
      <c r="BA1997" s="98">
        <v>1.94040139607023</v>
      </c>
      <c r="BB1997" s="89">
        <v>1.76554736525395E-2</v>
      </c>
      <c r="BC1997" s="99">
        <v>-20.788139235723101</v>
      </c>
      <c r="BD1997" s="86">
        <v>43843</v>
      </c>
      <c r="BE1997" s="86">
        <v>43910</v>
      </c>
      <c r="BF1997" s="95">
        <v>125</v>
      </c>
      <c r="BG1997" s="86">
        <v>44018</v>
      </c>
      <c r="BH1997" s="3"/>
    </row>
    <row r="1998" spans="1:60" x14ac:dyDescent="0.25">
      <c r="A1998" s="3"/>
      <c r="B1998" s="81" t="s">
        <v>2737</v>
      </c>
      <c r="C1998" s="81" t="s">
        <v>7067</v>
      </c>
      <c r="D1998" s="81" t="s">
        <v>985</v>
      </c>
      <c r="E1998" s="82" t="s">
        <v>1202</v>
      </c>
      <c r="F1998" s="82" t="s">
        <v>1106</v>
      </c>
      <c r="G1998" s="83" t="s">
        <v>1120</v>
      </c>
      <c r="H1998" s="84" t="s">
        <v>1140</v>
      </c>
      <c r="I1998" s="85" t="s">
        <v>3480</v>
      </c>
      <c r="J1998" s="85" t="s">
        <v>7068</v>
      </c>
      <c r="K1998" s="3"/>
      <c r="L1998" s="86">
        <v>44029</v>
      </c>
      <c r="M1998" s="87">
        <v>2350.2551000006501</v>
      </c>
      <c r="N1998" s="88">
        <v>2350.2551000006501</v>
      </c>
      <c r="O1998" s="88">
        <v>2403.6798000000399</v>
      </c>
      <c r="P1998" s="89">
        <f t="shared" si="31"/>
        <v>0.97777378667516823</v>
      </c>
      <c r="Q1998" s="86">
        <v>44022</v>
      </c>
      <c r="R1998" s="90">
        <v>698211.44499999995</v>
      </c>
      <c r="S1998" s="90">
        <v>623073.73891601595</v>
      </c>
      <c r="T1998" s="3"/>
      <c r="U1998" s="91">
        <v>-1.07484613972701E-2</v>
      </c>
      <c r="V1998" s="92">
        <v>9.7928470404440304E-2</v>
      </c>
      <c r="W1998" s="91">
        <v>5.9155622826437999E-2</v>
      </c>
      <c r="X1998" s="92">
        <v>5.9240718985165604</v>
      </c>
      <c r="Y1998" s="91">
        <v>-4.7380759169755003E-3</v>
      </c>
      <c r="Z1998" s="92">
        <v>17.676348317152598</v>
      </c>
      <c r="AA1998" s="91">
        <v>0.23384448149241499</v>
      </c>
      <c r="AB1998" s="92">
        <v>44.282476510037696</v>
      </c>
      <c r="AC1998" s="91">
        <v>0.25554823973827301</v>
      </c>
      <c r="AD1998" s="92">
        <v>50.903019926219699</v>
      </c>
      <c r="AE1998" s="91">
        <v>0.30715257431089399</v>
      </c>
      <c r="AF1998" s="93">
        <v>51.554667125805302</v>
      </c>
      <c r="AG1998" s="91">
        <v>1.57981828961056E-2</v>
      </c>
      <c r="AH1998" s="92">
        <v>0.67358833748585301</v>
      </c>
      <c r="AI1998" s="91">
        <v>6.0170170871060698E-2</v>
      </c>
      <c r="AJ1998" s="92">
        <v>20.500392767018599</v>
      </c>
      <c r="AK1998" s="91">
        <v>1.2290187691466401</v>
      </c>
      <c r="AL1998" s="91">
        <v>9.4898157100105907E-2</v>
      </c>
      <c r="AM1998" s="92">
        <v>126.93765900004701</v>
      </c>
      <c r="AN1998" s="3"/>
      <c r="AO1998" s="94">
        <v>3.5351569325939601E-2</v>
      </c>
      <c r="AP1998" s="94">
        <v>-4.5952935168315903E-2</v>
      </c>
      <c r="AQ1998" s="94">
        <v>0.10832355113787299</v>
      </c>
      <c r="AR1998" s="94">
        <v>-9.3212315869168394E-2</v>
      </c>
      <c r="AS1998" s="95">
        <v>7</v>
      </c>
      <c r="AT1998" s="95">
        <v>5</v>
      </c>
      <c r="AU1998" s="95">
        <v>9</v>
      </c>
      <c r="AV1998" s="96">
        <v>3</v>
      </c>
      <c r="AW1998" s="3"/>
      <c r="AX1998" s="97">
        <v>0.171254551660386</v>
      </c>
      <c r="AY1998" s="98">
        <v>1.34679085433891</v>
      </c>
      <c r="AZ1998" s="98">
        <v>1.32014437533689</v>
      </c>
      <c r="BA1998" s="98">
        <v>1.96106482478172</v>
      </c>
      <c r="BB1998" s="89">
        <v>1.7656065230148701E-2</v>
      </c>
      <c r="BC1998" s="99">
        <v>-20.759044180303999</v>
      </c>
      <c r="BD1998" s="86">
        <v>43843</v>
      </c>
      <c r="BE1998" s="86">
        <v>43910</v>
      </c>
      <c r="BF1998" s="95">
        <v>125</v>
      </c>
      <c r="BG1998" s="86">
        <v>44018</v>
      </c>
      <c r="BH1998" s="3"/>
    </row>
    <row r="1999" spans="1:60" x14ac:dyDescent="0.25">
      <c r="A1999" s="3"/>
      <c r="B1999" s="81" t="s">
        <v>2738</v>
      </c>
      <c r="C1999" s="81" t="s">
        <v>7069</v>
      </c>
      <c r="D1999" s="81" t="s">
        <v>985</v>
      </c>
      <c r="E1999" s="82" t="s">
        <v>1203</v>
      </c>
      <c r="F1999" s="82" t="s">
        <v>1106</v>
      </c>
      <c r="G1999" s="83" t="s">
        <v>1120</v>
      </c>
      <c r="H1999" s="84" t="s">
        <v>1140</v>
      </c>
      <c r="I1999" s="85" t="s">
        <v>3480</v>
      </c>
      <c r="J1999" s="85" t="s">
        <v>7070</v>
      </c>
      <c r="K1999" s="3"/>
      <c r="L1999" s="86">
        <v>44029</v>
      </c>
      <c r="M1999" s="87">
        <v>2239.64220000058</v>
      </c>
      <c r="N1999" s="88">
        <v>2239.64220000058</v>
      </c>
      <c r="O1999" s="88">
        <v>2290.46449999884</v>
      </c>
      <c r="P1999" s="89">
        <f t="shared" si="31"/>
        <v>0.97781135660548957</v>
      </c>
      <c r="Q1999" s="86">
        <v>44022</v>
      </c>
      <c r="R1999" s="90">
        <v>1619214.432</v>
      </c>
      <c r="S1999" s="90">
        <v>1496770.2211406201</v>
      </c>
      <c r="T1999" s="3"/>
      <c r="U1999" s="91">
        <v>-1.07430153484529E-2</v>
      </c>
      <c r="V1999" s="92">
        <v>9.8473075286165099E-2</v>
      </c>
      <c r="W1999" s="91">
        <v>5.9329818603146102E-2</v>
      </c>
      <c r="X1999" s="92">
        <v>5.9414914761873696</v>
      </c>
      <c r="Y1999" s="91">
        <v>-3.7448275425049399E-3</v>
      </c>
      <c r="Z1999" s="92">
        <v>17.775673154595999</v>
      </c>
      <c r="AA1999" s="91">
        <v>0.236321668982855</v>
      </c>
      <c r="AB1999" s="92">
        <v>44.530195259081701</v>
      </c>
      <c r="AC1999" s="91">
        <v>0.26145826468942701</v>
      </c>
      <c r="AD1999" s="92">
        <v>51.4940224213642</v>
      </c>
      <c r="AE1999" s="91">
        <v>0.31593425576284101</v>
      </c>
      <c r="AF1999" s="93">
        <v>52.432835270999902</v>
      </c>
      <c r="AG1999" s="91">
        <v>1.58928718610696E-2</v>
      </c>
      <c r="AH1999" s="92">
        <v>0.68305723398225404</v>
      </c>
      <c r="AI1999" s="91">
        <v>6.1327016670475097E-2</v>
      </c>
      <c r="AJ1999" s="92">
        <v>20.6160773469601</v>
      </c>
      <c r="AK1999" s="91">
        <v>1.26898011285812</v>
      </c>
      <c r="AL1999" s="91">
        <v>9.7100869170390097E-2</v>
      </c>
      <c r="AM1999" s="92">
        <v>130.93379337131</v>
      </c>
      <c r="AN1999" s="3"/>
      <c r="AO1999" s="94">
        <v>3.5357224534891402E-2</v>
      </c>
      <c r="AP1999" s="94">
        <v>-4.5947696550720098E-2</v>
      </c>
      <c r="AQ1999" s="94">
        <v>0.10850566664521499</v>
      </c>
      <c r="AR1999" s="94">
        <v>-9.3058323724107994E-2</v>
      </c>
      <c r="AS1999" s="95">
        <v>7</v>
      </c>
      <c r="AT1999" s="95">
        <v>5</v>
      </c>
      <c r="AU1999" s="95">
        <v>9</v>
      </c>
      <c r="AV1999" s="96">
        <v>3</v>
      </c>
      <c r="AW1999" s="3"/>
      <c r="AX1999" s="97">
        <v>0.171259072555695</v>
      </c>
      <c r="AY1999" s="98">
        <v>1.3604210068206199</v>
      </c>
      <c r="AZ1999" s="98">
        <v>1.3278449198114699</v>
      </c>
      <c r="BA1999" s="98">
        <v>1.9817838077160601</v>
      </c>
      <c r="BB1999" s="89">
        <v>1.7656665005542901E-2</v>
      </c>
      <c r="BC1999" s="99">
        <v>-20.7299686418264</v>
      </c>
      <c r="BD1999" s="86">
        <v>43843</v>
      </c>
      <c r="BE1999" s="86">
        <v>43910</v>
      </c>
      <c r="BF1999" s="95">
        <v>125</v>
      </c>
      <c r="BG1999" s="86">
        <v>44018</v>
      </c>
      <c r="BH1999" s="3"/>
    </row>
    <row r="2000" spans="1:60" x14ac:dyDescent="0.25">
      <c r="A2000" s="3"/>
      <c r="B2000" s="81" t="s">
        <v>2739</v>
      </c>
      <c r="C2000" s="81" t="s">
        <v>7071</v>
      </c>
      <c r="D2000" s="81" t="s">
        <v>986</v>
      </c>
      <c r="E2000" s="82" t="s">
        <v>1161</v>
      </c>
      <c r="F2000" s="82" t="s">
        <v>1106</v>
      </c>
      <c r="G2000" s="83" t="s">
        <v>1123</v>
      </c>
      <c r="H2000" s="84" t="s">
        <v>1149</v>
      </c>
      <c r="I2000" s="85" t="s">
        <v>3480</v>
      </c>
      <c r="J2000" s="85" t="s">
        <v>7072</v>
      </c>
      <c r="K2000" s="3"/>
      <c r="L2000" s="86">
        <v>44029</v>
      </c>
      <c r="M2000" s="87">
        <v>81907.785300016403</v>
      </c>
      <c r="N2000" s="88">
        <v>81907.785300016403</v>
      </c>
      <c r="O2000" s="88">
        <v>86280.942700028405</v>
      </c>
      <c r="P2000" s="89">
        <f t="shared" si="31"/>
        <v>0.94931490937441321</v>
      </c>
      <c r="Q2000" s="86">
        <v>43747</v>
      </c>
      <c r="R2000" s="90">
        <v>45078060.608999997</v>
      </c>
      <c r="S2000" s="90">
        <v>61040843.792874999</v>
      </c>
      <c r="T2000" s="3"/>
      <c r="U2000" s="91">
        <v>-4.7875121845208897E-3</v>
      </c>
      <c r="V2000" s="92">
        <v>0.694023391679366</v>
      </c>
      <c r="W2000" s="91">
        <v>6.0472493296401799E-3</v>
      </c>
      <c r="X2000" s="92">
        <v>0.61323454883677198</v>
      </c>
      <c r="Y2000" s="91">
        <v>-1.2973937758033601E-2</v>
      </c>
      <c r="Z2000" s="92">
        <v>16.852762133028602</v>
      </c>
      <c r="AA2000" s="91">
        <v>-1.5924369737149401E-2</v>
      </c>
      <c r="AB2000" s="92">
        <v>19.3055913870921</v>
      </c>
      <c r="AC2000" s="91">
        <v>5.4912405787035802E-2</v>
      </c>
      <c r="AD2000" s="92">
        <v>30.839436531095998</v>
      </c>
      <c r="AE2000" s="91">
        <v>8.6674129494058394E-2</v>
      </c>
      <c r="AF2000" s="93">
        <v>29.506822644092601</v>
      </c>
      <c r="AG2000" s="91">
        <v>-6.3221999807865402E-3</v>
      </c>
      <c r="AH2000" s="92">
        <v>-1.53844995020336</v>
      </c>
      <c r="AI2000" s="91">
        <v>-5.5909661759869804E-3</v>
      </c>
      <c r="AJ2000" s="92">
        <v>13.9242790623102</v>
      </c>
      <c r="AK2000" s="91">
        <v>0.88292287600575903</v>
      </c>
      <c r="AL2000" s="91">
        <v>4.01208876974124E-2</v>
      </c>
      <c r="AM2000" s="92">
        <v>-34.168380838120399</v>
      </c>
      <c r="AN2000" s="3"/>
      <c r="AO2000" s="94">
        <v>2.34439546056819E-2</v>
      </c>
      <c r="AP2000" s="94">
        <v>-3.8950663255491201E-2</v>
      </c>
      <c r="AQ2000" s="94">
        <v>2.4424388106126599E-2</v>
      </c>
      <c r="AR2000" s="94">
        <v>-3.3944790662644699E-2</v>
      </c>
      <c r="AS2000" s="95">
        <v>7</v>
      </c>
      <c r="AT2000" s="95">
        <v>5</v>
      </c>
      <c r="AU2000" s="95">
        <v>7</v>
      </c>
      <c r="AV2000" s="96">
        <v>5</v>
      </c>
      <c r="AW2000" s="3"/>
      <c r="AX2000" s="97">
        <v>6.1486305906946703E-2</v>
      </c>
      <c r="AY2000" s="98">
        <v>-0.61135983165968399</v>
      </c>
      <c r="AZ2000" s="98">
        <v>0.49991800022917199</v>
      </c>
      <c r="BA2000" s="98">
        <v>-0.75888115943325796</v>
      </c>
      <c r="BB2000" s="89">
        <v>6.3088057760705904E-3</v>
      </c>
      <c r="BC2000" s="99">
        <v>-9.2204168742755392</v>
      </c>
      <c r="BD2000" s="86">
        <v>43747</v>
      </c>
      <c r="BE2000" s="86">
        <v>43783</v>
      </c>
      <c r="BF2000" s="95"/>
      <c r="BG2000" s="86"/>
      <c r="BH2000" s="3"/>
    </row>
    <row r="2001" spans="1:60" x14ac:dyDescent="0.25">
      <c r="A2001" s="3"/>
      <c r="B2001" s="81" t="s">
        <v>2740</v>
      </c>
      <c r="C2001" s="81" t="s">
        <v>7073</v>
      </c>
      <c r="D2001" s="81" t="s">
        <v>986</v>
      </c>
      <c r="E2001" s="82" t="s">
        <v>1162</v>
      </c>
      <c r="F2001" s="82" t="s">
        <v>1106</v>
      </c>
      <c r="G2001" s="83" t="s">
        <v>1123</v>
      </c>
      <c r="H2001" s="84" t="s">
        <v>1149</v>
      </c>
      <c r="I2001" s="85" t="s">
        <v>3480</v>
      </c>
      <c r="J2001" s="85" t="s">
        <v>7074</v>
      </c>
      <c r="K2001" s="3"/>
      <c r="L2001" s="86">
        <v>44029</v>
      </c>
      <c r="M2001" s="87">
        <v>93445.890499949499</v>
      </c>
      <c r="N2001" s="88">
        <v>93445.890499949499</v>
      </c>
      <c r="O2001" s="88">
        <v>97825.516999959902</v>
      </c>
      <c r="P2001" s="89">
        <f t="shared" si="31"/>
        <v>0.95523022382787715</v>
      </c>
      <c r="Q2001" s="86">
        <v>43747</v>
      </c>
      <c r="R2001" s="90">
        <v>15460935.898</v>
      </c>
      <c r="S2001" s="90">
        <v>17940990.313468799</v>
      </c>
      <c r="T2001" s="3"/>
      <c r="U2001" s="91">
        <v>-4.7655900125391799E-3</v>
      </c>
      <c r="V2001" s="92">
        <v>0.69621560887753697</v>
      </c>
      <c r="W2001" s="91">
        <v>6.7121522770321497E-3</v>
      </c>
      <c r="X2001" s="92">
        <v>0.67972484357596796</v>
      </c>
      <c r="Y2001" s="91">
        <v>-9.0090248213527992E-3</v>
      </c>
      <c r="Z2001" s="92">
        <v>17.2492534267076</v>
      </c>
      <c r="AA2001" s="91">
        <v>-7.9585015710108599E-3</v>
      </c>
      <c r="AB2001" s="92">
        <v>20.102178203698699</v>
      </c>
      <c r="AC2001" s="91">
        <v>7.2036643619867405E-2</v>
      </c>
      <c r="AD2001" s="92">
        <v>32.551860314386403</v>
      </c>
      <c r="AE2001" s="91">
        <v>0.11322879359431701</v>
      </c>
      <c r="AF2001" s="93">
        <v>32.162289054132998</v>
      </c>
      <c r="AG2001" s="91">
        <v>-5.9501779851416402E-3</v>
      </c>
      <c r="AH2001" s="92">
        <v>-1.5012477506388699</v>
      </c>
      <c r="AI2001" s="91">
        <v>-1.2224431275171799E-3</v>
      </c>
      <c r="AJ2001" s="92">
        <v>14.361131367157199</v>
      </c>
      <c r="AK2001" s="91">
        <v>1.12254205861595</v>
      </c>
      <c r="AL2001" s="91">
        <v>4.7894736175294397E-2</v>
      </c>
      <c r="AM2001" s="92">
        <v>-10.206462577101799</v>
      </c>
      <c r="AN2001" s="3"/>
      <c r="AO2001" s="94">
        <v>2.3466500062568198E-2</v>
      </c>
      <c r="AP2001" s="94">
        <v>-3.8929492613533498E-2</v>
      </c>
      <c r="AQ2001" s="94">
        <v>2.5101602794166001E-2</v>
      </c>
      <c r="AR2001" s="94">
        <v>-3.3284870884926897E-2</v>
      </c>
      <c r="AS2001" s="95">
        <v>7</v>
      </c>
      <c r="AT2001" s="95">
        <v>5</v>
      </c>
      <c r="AU2001" s="95">
        <v>7</v>
      </c>
      <c r="AV2001" s="96">
        <v>5</v>
      </c>
      <c r="AW2001" s="3"/>
      <c r="AX2001" s="97">
        <v>6.1503363110386997E-2</v>
      </c>
      <c r="AY2001" s="98">
        <v>-0.49137956572212699</v>
      </c>
      <c r="AZ2001" s="98">
        <v>0.52630061285344698</v>
      </c>
      <c r="BA2001" s="98">
        <v>-0.61179819068911501</v>
      </c>
      <c r="BB2001" s="89">
        <v>6.3107208263500098E-3</v>
      </c>
      <c r="BC2001" s="99">
        <v>-9.1483987761603203</v>
      </c>
      <c r="BD2001" s="86">
        <v>43747</v>
      </c>
      <c r="BE2001" s="86">
        <v>43783</v>
      </c>
      <c r="BF2001" s="95"/>
      <c r="BG2001" s="86"/>
      <c r="BH2001" s="3"/>
    </row>
    <row r="2002" spans="1:60" x14ac:dyDescent="0.25">
      <c r="A2002" s="3"/>
      <c r="B2002" s="81" t="s">
        <v>2741</v>
      </c>
      <c r="C2002" s="81" t="s">
        <v>7075</v>
      </c>
      <c r="D2002" s="81" t="s">
        <v>986</v>
      </c>
      <c r="E2002" s="82" t="s">
        <v>1186</v>
      </c>
      <c r="F2002" s="82" t="s">
        <v>1106</v>
      </c>
      <c r="G2002" s="83" t="s">
        <v>1123</v>
      </c>
      <c r="H2002" s="84" t="s">
        <v>1149</v>
      </c>
      <c r="I2002" s="85" t="s">
        <v>3480</v>
      </c>
      <c r="J2002" s="85" t="s">
        <v>7076</v>
      </c>
      <c r="K2002" s="3"/>
      <c r="L2002" s="86">
        <v>44029</v>
      </c>
      <c r="M2002" s="87">
        <v>98011.505699992194</v>
      </c>
      <c r="N2002" s="88">
        <v>98011.505699992194</v>
      </c>
      <c r="O2002" s="88">
        <v>102407.116299987</v>
      </c>
      <c r="P2002" s="89">
        <f t="shared" si="31"/>
        <v>0.95707709816651321</v>
      </c>
      <c r="Q2002" s="86">
        <v>43747</v>
      </c>
      <c r="R2002" s="90">
        <v>51381731.755999997</v>
      </c>
      <c r="S2002" s="90">
        <v>66772265.361312501</v>
      </c>
      <c r="T2002" s="3"/>
      <c r="U2002" s="91">
        <v>-4.7587731960447898E-3</v>
      </c>
      <c r="V2002" s="92">
        <v>0.69689729052697702</v>
      </c>
      <c r="W2002" s="91">
        <v>6.9190384037938202E-3</v>
      </c>
      <c r="X2002" s="92">
        <v>0.70041345625213602</v>
      </c>
      <c r="Y2002" s="91">
        <v>-7.7728741016471802E-3</v>
      </c>
      <c r="Z2002" s="92">
        <v>17.372868498670901</v>
      </c>
      <c r="AA2002" s="91">
        <v>-5.46841099730955E-3</v>
      </c>
      <c r="AB2002" s="92">
        <v>20.351187261054299</v>
      </c>
      <c r="AC2002" s="91">
        <v>7.7417776950824205E-2</v>
      </c>
      <c r="AD2002" s="92">
        <v>33.089973647496699</v>
      </c>
      <c r="AE2002" s="91">
        <v>0.12161730721170901</v>
      </c>
      <c r="AF2002" s="93">
        <v>33.001140415843103</v>
      </c>
      <c r="AG2002" s="91">
        <v>-5.8344217604826597E-3</v>
      </c>
      <c r="AH2002" s="92">
        <v>-1.4896721281729699</v>
      </c>
      <c r="AI2002" s="91">
        <v>1.39870488055749E-4</v>
      </c>
      <c r="AJ2002" s="92">
        <v>14.4973627287109</v>
      </c>
      <c r="AK2002" s="91">
        <v>1.2092656023486099</v>
      </c>
      <c r="AL2002" s="91">
        <v>5.0506482461059897E-2</v>
      </c>
      <c r="AM2002" s="92">
        <v>-1.5341082038357901</v>
      </c>
      <c r="AN2002" s="3"/>
      <c r="AO2002" s="94">
        <v>2.3473510320400199E-2</v>
      </c>
      <c r="AP2002" s="94">
        <v>-3.8922910441215201E-2</v>
      </c>
      <c r="AQ2002" s="94">
        <v>2.5312266237961002E-2</v>
      </c>
      <c r="AR2002" s="94">
        <v>-3.3079580557569002E-2</v>
      </c>
      <c r="AS2002" s="95">
        <v>7</v>
      </c>
      <c r="AT2002" s="95">
        <v>5</v>
      </c>
      <c r="AU2002" s="95">
        <v>7</v>
      </c>
      <c r="AV2002" s="96">
        <v>5</v>
      </c>
      <c r="AW2002" s="3"/>
      <c r="AX2002" s="97">
        <v>6.1508922230204897E-2</v>
      </c>
      <c r="AY2002" s="98">
        <v>-0.45389309212850998</v>
      </c>
      <c r="AZ2002" s="98">
        <v>0.534545457318927</v>
      </c>
      <c r="BA2002" s="98">
        <v>-0.56565566229892295</v>
      </c>
      <c r="BB2002" s="89">
        <v>6.31134290661066E-3</v>
      </c>
      <c r="BC2002" s="99">
        <v>-9.1259933270775893</v>
      </c>
      <c r="BD2002" s="86">
        <v>43747</v>
      </c>
      <c r="BE2002" s="86">
        <v>43783</v>
      </c>
      <c r="BF2002" s="95"/>
      <c r="BG2002" s="86"/>
      <c r="BH2002" s="3"/>
    </row>
    <row r="2003" spans="1:60" x14ac:dyDescent="0.25">
      <c r="A2003" s="3"/>
      <c r="B2003" s="81" t="s">
        <v>2742</v>
      </c>
      <c r="C2003" s="81" t="s">
        <v>7077</v>
      </c>
      <c r="D2003" s="81" t="s">
        <v>986</v>
      </c>
      <c r="E2003" s="82" t="s">
        <v>1172</v>
      </c>
      <c r="F2003" s="82" t="s">
        <v>1106</v>
      </c>
      <c r="G2003" s="83" t="s">
        <v>1123</v>
      </c>
      <c r="H2003" s="84" t="s">
        <v>1149</v>
      </c>
      <c r="I2003" s="85" t="s">
        <v>3480</v>
      </c>
      <c r="J2003" s="85" t="s">
        <v>7078</v>
      </c>
      <c r="K2003" s="3"/>
      <c r="L2003" s="86">
        <v>44029</v>
      </c>
      <c r="M2003" s="87">
        <v>1423.14200000092</v>
      </c>
      <c r="N2003" s="88">
        <v>1423.14200000092</v>
      </c>
      <c r="O2003" s="88">
        <v>1495.4637000002001</v>
      </c>
      <c r="P2003" s="89">
        <f t="shared" si="31"/>
        <v>0.95163928084695704</v>
      </c>
      <c r="Q2003" s="86">
        <v>43747</v>
      </c>
      <c r="R2003" s="90">
        <v>7731814.5159999998</v>
      </c>
      <c r="S2003" s="90">
        <v>10481704.610781301</v>
      </c>
      <c r="T2003" s="3"/>
      <c r="U2003" s="91">
        <v>-4.7788923957341502E-3</v>
      </c>
      <c r="V2003" s="92">
        <v>0.69488537055804001</v>
      </c>
      <c r="W2003" s="91">
        <v>6.3089914547163096E-3</v>
      </c>
      <c r="X2003" s="92">
        <v>0.63940876134438396</v>
      </c>
      <c r="Y2003" s="91">
        <v>-1.1414693913138801E-2</v>
      </c>
      <c r="Z2003" s="92">
        <v>17.0086865175108</v>
      </c>
      <c r="AA2003" s="91">
        <v>-1.27958854272947E-2</v>
      </c>
      <c r="AB2003" s="92">
        <v>19.618439818063099</v>
      </c>
      <c r="AC2003" s="91">
        <v>6.16226495294541E-2</v>
      </c>
      <c r="AD2003" s="92">
        <v>31.510460905352399</v>
      </c>
      <c r="AE2003" s="91">
        <v>9.7053322033461897E-2</v>
      </c>
      <c r="AF2003" s="93">
        <v>30.544741898047501</v>
      </c>
      <c r="AG2003" s="91">
        <v>-6.1757604262311404E-3</v>
      </c>
      <c r="AH2003" s="92">
        <v>-1.52380599474782</v>
      </c>
      <c r="AI2003" s="91">
        <v>-3.8732375624022102E-3</v>
      </c>
      <c r="AJ2003" s="92">
        <v>14.0960519236687</v>
      </c>
      <c r="AK2003" s="91">
        <v>0.42314200000139002</v>
      </c>
      <c r="AL2003" s="91">
        <v>3.6656899948866298E-2</v>
      </c>
      <c r="AM2003" s="92">
        <v>56.807892948447297</v>
      </c>
      <c r="AN2003" s="3"/>
      <c r="AO2003" s="94">
        <v>2.3452810322851299E-2</v>
      </c>
      <c r="AP2003" s="94">
        <v>-3.8942317968576397E-2</v>
      </c>
      <c r="AQ2003" s="94">
        <v>2.4691007893125099E-2</v>
      </c>
      <c r="AR2003" s="94">
        <v>-3.3685040384625602E-2</v>
      </c>
      <c r="AS2003" s="95">
        <v>7</v>
      </c>
      <c r="AT2003" s="95">
        <v>5</v>
      </c>
      <c r="AU2003" s="95">
        <v>7</v>
      </c>
      <c r="AV2003" s="96">
        <v>5</v>
      </c>
      <c r="AW2003" s="3"/>
      <c r="AX2003" s="97">
        <v>6.1492865793479699E-2</v>
      </c>
      <c r="AY2003" s="98">
        <v>-0.56422822789227201</v>
      </c>
      <c r="AZ2003" s="98">
        <v>0.51028089987630698</v>
      </c>
      <c r="BA2003" s="98">
        <v>-0.70121261347958397</v>
      </c>
      <c r="BB2003" s="89">
        <v>6.3095435236391502E-3</v>
      </c>
      <c r="BC2003" s="99">
        <v>-9.1920920581906103</v>
      </c>
      <c r="BD2003" s="86">
        <v>43747</v>
      </c>
      <c r="BE2003" s="86">
        <v>43783</v>
      </c>
      <c r="BF2003" s="95"/>
      <c r="BG2003" s="86"/>
      <c r="BH2003" s="3"/>
    </row>
    <row r="2004" spans="1:60" x14ac:dyDescent="0.25">
      <c r="A2004" s="3"/>
      <c r="B2004" s="81" t="s">
        <v>2743</v>
      </c>
      <c r="C2004" s="81" t="s">
        <v>7079</v>
      </c>
      <c r="D2004" s="81" t="s">
        <v>986</v>
      </c>
      <c r="E2004" s="82" t="s">
        <v>1197</v>
      </c>
      <c r="F2004" s="82" t="s">
        <v>1106</v>
      </c>
      <c r="G2004" s="83" t="s">
        <v>1123</v>
      </c>
      <c r="H2004" s="84" t="s">
        <v>1149</v>
      </c>
      <c r="I2004" s="85" t="s">
        <v>3480</v>
      </c>
      <c r="J2004" s="85" t="s">
        <v>7080</v>
      </c>
      <c r="K2004" s="3"/>
      <c r="L2004" s="86">
        <v>44029</v>
      </c>
      <c r="M2004" s="87">
        <v>2105.2303999997698</v>
      </c>
      <c r="N2004" s="88">
        <v>2105.2303999997698</v>
      </c>
      <c r="O2004" s="88">
        <v>2210.5062999986098</v>
      </c>
      <c r="P2004" s="89">
        <f t="shared" si="31"/>
        <v>0.95237475686049555</v>
      </c>
      <c r="Q2004" s="86">
        <v>43747</v>
      </c>
      <c r="R2004" s="90">
        <v>72881896.788000003</v>
      </c>
      <c r="S2004" s="90">
        <v>105220480.904875</v>
      </c>
      <c r="T2004" s="3"/>
      <c r="U2004" s="91">
        <v>-4.7761733658262502E-3</v>
      </c>
      <c r="V2004" s="92">
        <v>0.69515727354882995</v>
      </c>
      <c r="W2004" s="91">
        <v>6.39163232699502E-3</v>
      </c>
      <c r="X2004" s="92">
        <v>0.64767284857225604</v>
      </c>
      <c r="Y2004" s="91">
        <v>-1.09219848027351E-2</v>
      </c>
      <c r="Z2004" s="92">
        <v>17.0579574285657</v>
      </c>
      <c r="AA2004" s="91">
        <v>-1.1805588936113101E-2</v>
      </c>
      <c r="AB2004" s="92">
        <v>19.7174694671994</v>
      </c>
      <c r="AC2004" s="91">
        <v>6.3748981907338007E-2</v>
      </c>
      <c r="AD2004" s="92">
        <v>31.7230941431189</v>
      </c>
      <c r="AE2004" s="91">
        <v>0.100350725195312</v>
      </c>
      <c r="AF2004" s="93">
        <v>30.874482214217998</v>
      </c>
      <c r="AG2004" s="91">
        <v>-6.1295503601286301E-3</v>
      </c>
      <c r="AH2004" s="92">
        <v>-1.5191849881375701</v>
      </c>
      <c r="AI2004" s="91">
        <v>-3.3302642741546199E-3</v>
      </c>
      <c r="AJ2004" s="92">
        <v>14.1503492524935</v>
      </c>
      <c r="AK2004" s="91">
        <v>1.00886513926904</v>
      </c>
      <c r="AL2004" s="91">
        <v>4.4315374372672502E-2</v>
      </c>
      <c r="AM2004" s="92">
        <v>-21.574154511792599</v>
      </c>
      <c r="AN2004" s="3"/>
      <c r="AO2004" s="94">
        <v>2.34556388913916E-2</v>
      </c>
      <c r="AP2004" s="94">
        <v>-3.89397086619283E-2</v>
      </c>
      <c r="AQ2004" s="94">
        <v>2.47752705963649E-2</v>
      </c>
      <c r="AR2004" s="94">
        <v>-3.3603042204958897E-2</v>
      </c>
      <c r="AS2004" s="95">
        <v>7</v>
      </c>
      <c r="AT2004" s="95">
        <v>5</v>
      </c>
      <c r="AU2004" s="95">
        <v>7</v>
      </c>
      <c r="AV2004" s="96">
        <v>5</v>
      </c>
      <c r="AW2004" s="3"/>
      <c r="AX2004" s="97">
        <v>6.1494999805581797E-2</v>
      </c>
      <c r="AY2004" s="98">
        <v>-0.54931081397899095</v>
      </c>
      <c r="AZ2004" s="98">
        <v>0.513560745315772</v>
      </c>
      <c r="BA2004" s="98">
        <v>-0.68293061947679201</v>
      </c>
      <c r="BB2004" s="89">
        <v>6.30978296064313E-3</v>
      </c>
      <c r="BC2004" s="99">
        <v>-9.1831133889354497</v>
      </c>
      <c r="BD2004" s="86">
        <v>43747</v>
      </c>
      <c r="BE2004" s="86">
        <v>43783</v>
      </c>
      <c r="BF2004" s="95"/>
      <c r="BG2004" s="86"/>
      <c r="BH2004" s="3"/>
    </row>
    <row r="2005" spans="1:60" x14ac:dyDescent="0.25">
      <c r="A2005" s="3"/>
      <c r="B2005" s="81" t="s">
        <v>2744</v>
      </c>
      <c r="C2005" s="81" t="s">
        <v>7081</v>
      </c>
      <c r="D2005" s="81" t="s">
        <v>986</v>
      </c>
      <c r="E2005" s="82" t="s">
        <v>1198</v>
      </c>
      <c r="F2005" s="82" t="s">
        <v>1106</v>
      </c>
      <c r="G2005" s="83" t="s">
        <v>1123</v>
      </c>
      <c r="H2005" s="84" t="s">
        <v>1149</v>
      </c>
      <c r="I2005" s="85" t="s">
        <v>3480</v>
      </c>
      <c r="J2005" s="85" t="s">
        <v>7082</v>
      </c>
      <c r="K2005" s="3"/>
      <c r="L2005" s="86">
        <v>44029</v>
      </c>
      <c r="M2005" s="87">
        <v>2336.9237999990601</v>
      </c>
      <c r="N2005" s="88">
        <v>2336.9237999990601</v>
      </c>
      <c r="O2005" s="88">
        <v>2441.4094000011701</v>
      </c>
      <c r="P2005" s="89">
        <f t="shared" si="31"/>
        <v>0.95720275345787564</v>
      </c>
      <c r="Q2005" s="86">
        <v>43747</v>
      </c>
      <c r="R2005" s="90">
        <v>12240696.538000001</v>
      </c>
      <c r="S2005" s="90">
        <v>14439539.495843699</v>
      </c>
      <c r="T2005" s="3"/>
      <c r="U2005" s="91">
        <v>-4.7583217183273501E-3</v>
      </c>
      <c r="V2005" s="92">
        <v>0.69694243829872005</v>
      </c>
      <c r="W2005" s="91">
        <v>6.9331568920461004E-3</v>
      </c>
      <c r="X2005" s="92">
        <v>0.70182530507736396</v>
      </c>
      <c r="Y2005" s="91">
        <v>-7.6887310615347797E-3</v>
      </c>
      <c r="Z2005" s="92">
        <v>17.381282802671201</v>
      </c>
      <c r="AA2005" s="91">
        <v>-5.2991574148109101E-3</v>
      </c>
      <c r="AB2005" s="92">
        <v>20.368112619325998</v>
      </c>
      <c r="AC2005" s="91">
        <v>7.7784197139408207E-2</v>
      </c>
      <c r="AD2005" s="92">
        <v>33.126615666318699</v>
      </c>
      <c r="AE2005" s="91">
        <v>0.122189752195554</v>
      </c>
      <c r="AF2005" s="93">
        <v>33.058384914242197</v>
      </c>
      <c r="AG2005" s="91">
        <v>-5.8265060915800903E-3</v>
      </c>
      <c r="AH2005" s="92">
        <v>-1.4888805612827101</v>
      </c>
      <c r="AI2005" s="91">
        <v>2.32667611271609E-4</v>
      </c>
      <c r="AJ2005" s="92">
        <v>14.506642441032501</v>
      </c>
      <c r="AK2005" s="91">
        <v>1.22403193878592</v>
      </c>
      <c r="AL2005" s="91">
        <v>5.09415763026482E-2</v>
      </c>
      <c r="AM2005" s="92">
        <v>-5.7474560104310499E-2</v>
      </c>
      <c r="AN2005" s="3"/>
      <c r="AO2005" s="94">
        <v>2.3473983090298099E-2</v>
      </c>
      <c r="AP2005" s="94">
        <v>-3.89224446498702E-2</v>
      </c>
      <c r="AQ2005" s="94">
        <v>2.53264655257226E-2</v>
      </c>
      <c r="AR2005" s="94">
        <v>-3.3065674148929199E-2</v>
      </c>
      <c r="AS2005" s="95">
        <v>7</v>
      </c>
      <c r="AT2005" s="95">
        <v>5</v>
      </c>
      <c r="AU2005" s="95">
        <v>7</v>
      </c>
      <c r="AV2005" s="96">
        <v>5</v>
      </c>
      <c r="AW2005" s="3"/>
      <c r="AX2005" s="97">
        <v>6.1509285589709202E-2</v>
      </c>
      <c r="AY2005" s="98">
        <v>-0.45134608665784998</v>
      </c>
      <c r="AZ2005" s="98">
        <v>0.53510582240232896</v>
      </c>
      <c r="BA2005" s="98">
        <v>-0.56251730491567298</v>
      </c>
      <c r="BB2005" s="89">
        <v>6.3113837456512598E-3</v>
      </c>
      <c r="BC2005" s="99">
        <v>-9.1244794912636298</v>
      </c>
      <c r="BD2005" s="86">
        <v>43747</v>
      </c>
      <c r="BE2005" s="86">
        <v>43783</v>
      </c>
      <c r="BF2005" s="95"/>
      <c r="BG2005" s="86"/>
      <c r="BH2005" s="3"/>
    </row>
    <row r="2006" spans="1:60" x14ac:dyDescent="0.25">
      <c r="A2006" s="3"/>
      <c r="B2006" s="81" t="s">
        <v>511</v>
      </c>
      <c r="C2006" s="81" t="s">
        <v>7083</v>
      </c>
      <c r="D2006" s="81" t="s">
        <v>986</v>
      </c>
      <c r="E2006" s="82" t="s">
        <v>1199</v>
      </c>
      <c r="F2006" s="82" t="s">
        <v>1106</v>
      </c>
      <c r="G2006" s="83" t="s">
        <v>1123</v>
      </c>
      <c r="H2006" s="84" t="s">
        <v>1149</v>
      </c>
      <c r="I2006" s="85" t="s">
        <v>3480</v>
      </c>
      <c r="J2006" s="85" t="s">
        <v>7084</v>
      </c>
      <c r="K2006" s="3"/>
      <c r="L2006" s="86">
        <v>44029</v>
      </c>
      <c r="M2006" s="87">
        <v>1439.59999999963</v>
      </c>
      <c r="N2006" s="88">
        <v>1439.59999999963</v>
      </c>
      <c r="O2006" s="88">
        <v>1503.5817000009099</v>
      </c>
      <c r="P2006" s="89">
        <f t="shared" si="31"/>
        <v>0.95744714104910877</v>
      </c>
      <c r="Q2006" s="86">
        <v>43747</v>
      </c>
      <c r="R2006" s="90">
        <v>6343143.0140000004</v>
      </c>
      <c r="S2006" s="90">
        <v>9388883.6576875001</v>
      </c>
      <c r="T2006" s="3"/>
      <c r="U2006" s="91">
        <v>-4.7574061609339004E-3</v>
      </c>
      <c r="V2006" s="92">
        <v>0.69703399403806499</v>
      </c>
      <c r="W2006" s="91">
        <v>6.9603792981070001E-3</v>
      </c>
      <c r="X2006" s="92">
        <v>0.70454754568345401</v>
      </c>
      <c r="Y2006" s="91">
        <v>-7.5251872540320602E-3</v>
      </c>
      <c r="Z2006" s="92">
        <v>17.397637183428699</v>
      </c>
      <c r="AA2006" s="91">
        <v>-4.9691409803926901E-3</v>
      </c>
      <c r="AB2006" s="92">
        <v>20.401114262756899</v>
      </c>
      <c r="AC2006" s="91">
        <v>7.8497636908650706E-2</v>
      </c>
      <c r="AD2006" s="92">
        <v>33.197959643264802</v>
      </c>
      <c r="AE2006" s="91">
        <v>0.123302853717178</v>
      </c>
      <c r="AF2006" s="93">
        <v>33.1696950664045</v>
      </c>
      <c r="AG2006" s="91">
        <v>-5.8113352297368701E-3</v>
      </c>
      <c r="AH2006" s="92">
        <v>-1.48736347509839</v>
      </c>
      <c r="AI2006" s="91">
        <v>4.1285445695393703E-4</v>
      </c>
      <c r="AJ2006" s="92">
        <v>14.5246611256007</v>
      </c>
      <c r="AK2006" s="91">
        <v>0.145899806360831</v>
      </c>
      <c r="AL2006" s="91">
        <v>3.5677813812071697E-2</v>
      </c>
      <c r="AM2006" s="92">
        <v>18.3630241974315</v>
      </c>
      <c r="AN2006" s="3"/>
      <c r="AO2006" s="94">
        <v>2.3474926385461E-2</v>
      </c>
      <c r="AP2006" s="94">
        <v>-3.8921625860894003E-2</v>
      </c>
      <c r="AQ2006" s="94">
        <v>2.5354380431963398E-2</v>
      </c>
      <c r="AR2006" s="94">
        <v>-3.3038539047993302E-2</v>
      </c>
      <c r="AS2006" s="95">
        <v>7</v>
      </c>
      <c r="AT2006" s="95">
        <v>5</v>
      </c>
      <c r="AU2006" s="95">
        <v>7</v>
      </c>
      <c r="AV2006" s="96">
        <v>5</v>
      </c>
      <c r="AW2006" s="3"/>
      <c r="AX2006" s="97">
        <v>6.1510088128416102E-2</v>
      </c>
      <c r="AY2006" s="98">
        <v>-0.44637496698851498</v>
      </c>
      <c r="AZ2006" s="98">
        <v>0.53619890434219997</v>
      </c>
      <c r="BA2006" s="98">
        <v>-0.55639076263832998</v>
      </c>
      <c r="BB2006" s="89">
        <v>6.3114728496111603E-3</v>
      </c>
      <c r="BC2006" s="99">
        <v>-9.1215063339477602</v>
      </c>
      <c r="BD2006" s="86">
        <v>43747</v>
      </c>
      <c r="BE2006" s="86">
        <v>43783</v>
      </c>
      <c r="BF2006" s="95"/>
      <c r="BG2006" s="86"/>
      <c r="BH2006" s="3"/>
    </row>
    <row r="2007" spans="1:60" x14ac:dyDescent="0.25">
      <c r="A2007" s="3"/>
      <c r="B2007" s="81" t="s">
        <v>512</v>
      </c>
      <c r="C2007" s="81" t="s">
        <v>7085</v>
      </c>
      <c r="D2007" s="81" t="s">
        <v>986</v>
      </c>
      <c r="E2007" s="82" t="s">
        <v>1178</v>
      </c>
      <c r="F2007" s="82" t="s">
        <v>1106</v>
      </c>
      <c r="G2007" s="83" t="s">
        <v>1123</v>
      </c>
      <c r="H2007" s="84" t="s">
        <v>1149</v>
      </c>
      <c r="I2007" s="85" t="s">
        <v>3480</v>
      </c>
      <c r="J2007" s="85" t="s">
        <v>7086</v>
      </c>
      <c r="K2007" s="3"/>
      <c r="L2007" s="86">
        <v>44029</v>
      </c>
      <c r="M2007" s="87">
        <v>1144.4697999991499</v>
      </c>
      <c r="N2007" s="88">
        <v>1144.4697999991499</v>
      </c>
      <c r="O2007" s="88">
        <v>1187.9695999994899</v>
      </c>
      <c r="P2007" s="89">
        <f t="shared" si="31"/>
        <v>0.96338306973481591</v>
      </c>
      <c r="Q2007" s="86">
        <v>43747</v>
      </c>
      <c r="R2007" s="90">
        <v>67036773.542999998</v>
      </c>
      <c r="S2007" s="90">
        <v>63123133.5185</v>
      </c>
      <c r="T2007" s="3"/>
      <c r="U2007" s="91">
        <v>-4.7355661772599004E-3</v>
      </c>
      <c r="V2007" s="92">
        <v>0.69921799240546501</v>
      </c>
      <c r="W2007" s="91">
        <v>7.6227417248446701E-3</v>
      </c>
      <c r="X2007" s="92">
        <v>0.77078378835722094</v>
      </c>
      <c r="Y2007" s="91">
        <v>-3.5583786548158999E-3</v>
      </c>
      <c r="Z2007" s="92">
        <v>17.7943180433649</v>
      </c>
      <c r="AA2007" s="91">
        <v>3.0446209311776298E-3</v>
      </c>
      <c r="AB2007" s="92">
        <v>21.202490453928501</v>
      </c>
      <c r="AC2007" s="91">
        <v>9.5916847925836907E-2</v>
      </c>
      <c r="AD2007" s="92">
        <v>34.939880744961599</v>
      </c>
      <c r="AE2007" s="91">
        <v>0.15061407918256001</v>
      </c>
      <c r="AF2007" s="93">
        <v>35.900817612942802</v>
      </c>
      <c r="AG2007" s="91">
        <v>-5.4406309736805304E-3</v>
      </c>
      <c r="AH2007" s="92">
        <v>-1.4502930494927599</v>
      </c>
      <c r="AI2007" s="91">
        <v>4.7856980054348198E-3</v>
      </c>
      <c r="AJ2007" s="92">
        <v>14.961945480448801</v>
      </c>
      <c r="AK2007" s="91">
        <v>0.143149919102143</v>
      </c>
      <c r="AL2007" s="91">
        <v>4.1609572261222597E-2</v>
      </c>
      <c r="AM2007" s="92">
        <v>32.000244698429</v>
      </c>
      <c r="AN2007" s="3"/>
      <c r="AO2007" s="94">
        <v>2.3497381858760501E-2</v>
      </c>
      <c r="AP2007" s="94">
        <v>-3.8900544169337102E-2</v>
      </c>
      <c r="AQ2007" s="94">
        <v>2.60287911423802E-2</v>
      </c>
      <c r="AR2007" s="94">
        <v>-3.2381196851019901E-2</v>
      </c>
      <c r="AS2007" s="95">
        <v>7</v>
      </c>
      <c r="AT2007" s="95">
        <v>5</v>
      </c>
      <c r="AU2007" s="95">
        <v>7</v>
      </c>
      <c r="AV2007" s="96">
        <v>5</v>
      </c>
      <c r="AW2007" s="3"/>
      <c r="AX2007" s="97">
        <v>6.1528739269051599E-2</v>
      </c>
      <c r="AY2007" s="98">
        <v>-0.32580640648438902</v>
      </c>
      <c r="AZ2007" s="98">
        <v>0.56272485162207897</v>
      </c>
      <c r="BA2007" s="98">
        <v>-0.40732400667639002</v>
      </c>
      <c r="BB2007" s="89">
        <v>6.3135534477532897E-3</v>
      </c>
      <c r="BC2007" s="99">
        <v>-9.0497938667831495</v>
      </c>
      <c r="BD2007" s="86">
        <v>43747</v>
      </c>
      <c r="BE2007" s="86">
        <v>43783</v>
      </c>
      <c r="BF2007" s="95"/>
      <c r="BG2007" s="86"/>
      <c r="BH2007" s="3"/>
    </row>
    <row r="2008" spans="1:60" x14ac:dyDescent="0.25">
      <c r="A2008" s="3"/>
      <c r="B2008" s="81" t="s">
        <v>2745</v>
      </c>
      <c r="C2008" s="81" t="s">
        <v>7087</v>
      </c>
      <c r="D2008" s="81" t="s">
        <v>986</v>
      </c>
      <c r="E2008" s="82" t="s">
        <v>1200</v>
      </c>
      <c r="F2008" s="82" t="s">
        <v>1106</v>
      </c>
      <c r="G2008" s="83" t="s">
        <v>1123</v>
      </c>
      <c r="H2008" s="84" t="s">
        <v>1149</v>
      </c>
      <c r="I2008" s="85" t="s">
        <v>3480</v>
      </c>
      <c r="J2008" s="85" t="s">
        <v>7088</v>
      </c>
      <c r="K2008" s="3"/>
      <c r="L2008" s="86">
        <v>44029</v>
      </c>
      <c r="M2008" s="87">
        <v>1690.2036000005901</v>
      </c>
      <c r="N2008" s="88">
        <v>1690.2036000005901</v>
      </c>
      <c r="O2008" s="88">
        <v>1766.0055999998001</v>
      </c>
      <c r="P2008" s="89">
        <f t="shared" si="31"/>
        <v>0.95707714630167728</v>
      </c>
      <c r="Q2008" s="86">
        <v>43747</v>
      </c>
      <c r="R2008" s="90">
        <v>1356735.19</v>
      </c>
      <c r="S2008" s="90">
        <v>1436468.3616152301</v>
      </c>
      <c r="T2008" s="3"/>
      <c r="U2008" s="91">
        <v>-4.7587996687070699E-3</v>
      </c>
      <c r="V2008" s="92">
        <v>0.69689464326074801</v>
      </c>
      <c r="W2008" s="91">
        <v>6.91902379367093E-3</v>
      </c>
      <c r="X2008" s="92">
        <v>0.70041199523984699</v>
      </c>
      <c r="Y2008" s="91">
        <v>-7.7727239640808E-3</v>
      </c>
      <c r="Z2008" s="92">
        <v>17.3728835124348</v>
      </c>
      <c r="AA2008" s="91">
        <v>-5.4683238622601502E-3</v>
      </c>
      <c r="AB2008" s="92">
        <v>20.351195974566501</v>
      </c>
      <c r="AC2008" s="91">
        <v>7.7418011673216797E-2</v>
      </c>
      <c r="AD2008" s="92">
        <v>33.089997119735898</v>
      </c>
      <c r="AE2008" s="91">
        <v>0.121618280309194</v>
      </c>
      <c r="AF2008" s="93">
        <v>33.001237725606202</v>
      </c>
      <c r="AG2008" s="91">
        <v>-5.83451903094101E-3</v>
      </c>
      <c r="AH2008" s="92">
        <v>-1.48968185521881</v>
      </c>
      <c r="AI2008" s="91">
        <v>1.4000273404235499E-4</v>
      </c>
      <c r="AJ2008" s="92">
        <v>14.4973759533168</v>
      </c>
      <c r="AK2008" s="91">
        <v>0.55117204922658902</v>
      </c>
      <c r="AL2008" s="91">
        <v>5.0908179426187403E-2</v>
      </c>
      <c r="AM2008" s="92">
        <v>59.152987008099402</v>
      </c>
      <c r="AN2008" s="3"/>
      <c r="AO2008" s="94">
        <v>2.34734912210115E-2</v>
      </c>
      <c r="AP2008" s="94">
        <v>-3.8922889921195698E-2</v>
      </c>
      <c r="AQ2008" s="94">
        <v>2.53123229340417E-2</v>
      </c>
      <c r="AR2008" s="94">
        <v>-3.3079571872804102E-2</v>
      </c>
      <c r="AS2008" s="95">
        <v>7</v>
      </c>
      <c r="AT2008" s="95">
        <v>5</v>
      </c>
      <c r="AU2008" s="95">
        <v>7</v>
      </c>
      <c r="AV2008" s="96">
        <v>5</v>
      </c>
      <c r="AW2008" s="3"/>
      <c r="AX2008" s="97">
        <v>6.1508902161076601E-2</v>
      </c>
      <c r="AY2008" s="98">
        <v>-0.45388986117723101</v>
      </c>
      <c r="AZ2008" s="98">
        <v>0.53454607400999499</v>
      </c>
      <c r="BA2008" s="98">
        <v>-0.56565154676081897</v>
      </c>
      <c r="BB2008" s="89">
        <v>6.3113408628396404E-3</v>
      </c>
      <c r="BC2008" s="99">
        <v>-9.1259903139725793</v>
      </c>
      <c r="BD2008" s="86">
        <v>43747</v>
      </c>
      <c r="BE2008" s="86">
        <v>43783</v>
      </c>
      <c r="BF2008" s="95"/>
      <c r="BG2008" s="86"/>
      <c r="BH2008" s="3"/>
    </row>
    <row r="2009" spans="1:60" x14ac:dyDescent="0.25">
      <c r="A2009" s="3"/>
      <c r="B2009" s="81" t="s">
        <v>2746</v>
      </c>
      <c r="C2009" s="81" t="s">
        <v>7089</v>
      </c>
      <c r="D2009" s="81" t="s">
        <v>986</v>
      </c>
      <c r="E2009" s="82" t="s">
        <v>1201</v>
      </c>
      <c r="F2009" s="82" t="s">
        <v>1106</v>
      </c>
      <c r="G2009" s="83" t="s">
        <v>1123</v>
      </c>
      <c r="H2009" s="84" t="s">
        <v>1149</v>
      </c>
      <c r="I2009" s="85" t="s">
        <v>3480</v>
      </c>
      <c r="J2009" s="85" t="s">
        <v>7090</v>
      </c>
      <c r="K2009" s="3"/>
      <c r="L2009" s="86">
        <v>44029</v>
      </c>
      <c r="M2009" s="87">
        <v>1797.1088999994099</v>
      </c>
      <c r="N2009" s="88">
        <v>1797.1088999994099</v>
      </c>
      <c r="O2009" s="88">
        <v>1876.25569999963</v>
      </c>
      <c r="P2009" s="89">
        <f t="shared" si="31"/>
        <v>0.95781662382145694</v>
      </c>
      <c r="Q2009" s="86">
        <v>43747</v>
      </c>
      <c r="R2009" s="90">
        <v>590144.63699999999</v>
      </c>
      <c r="S2009" s="90">
        <v>785241.87882812496</v>
      </c>
      <c r="T2009" s="3"/>
      <c r="U2009" s="91">
        <v>-4.7560584507664299E-3</v>
      </c>
      <c r="V2009" s="92">
        <v>0.69716876505481196</v>
      </c>
      <c r="W2009" s="91">
        <v>7.0017965790611899E-3</v>
      </c>
      <c r="X2009" s="92">
        <v>0.70868927377887303</v>
      </c>
      <c r="Y2009" s="91">
        <v>-7.2780833379510997E-3</v>
      </c>
      <c r="Z2009" s="92">
        <v>17.422347575047802</v>
      </c>
      <c r="AA2009" s="91">
        <v>-4.4707467859552699E-3</v>
      </c>
      <c r="AB2009" s="92">
        <v>20.4509536822152</v>
      </c>
      <c r="AC2009" s="91">
        <v>7.9578560953450506E-2</v>
      </c>
      <c r="AD2009" s="92">
        <v>33.306052047759302</v>
      </c>
      <c r="AE2009" s="91">
        <v>0.12499129076604699</v>
      </c>
      <c r="AF2009" s="93">
        <v>33.3385387713206</v>
      </c>
      <c r="AG2009" s="91">
        <v>-5.78820810187608E-3</v>
      </c>
      <c r="AH2009" s="92">
        <v>-1.4850507623123099</v>
      </c>
      <c r="AI2009" s="91">
        <v>6.8523574191203796E-4</v>
      </c>
      <c r="AJ2009" s="92">
        <v>14.5518992541038</v>
      </c>
      <c r="AK2009" s="91">
        <v>0.56448554440226895</v>
      </c>
      <c r="AL2009" s="91">
        <v>5.19245101295382E-2</v>
      </c>
      <c r="AM2009" s="92">
        <v>60.484336525667501</v>
      </c>
      <c r="AN2009" s="3"/>
      <c r="AO2009" s="94">
        <v>2.34762931759178E-2</v>
      </c>
      <c r="AP2009" s="94">
        <v>-3.8920252043681103E-2</v>
      </c>
      <c r="AQ2009" s="94">
        <v>2.5396635783181399E-2</v>
      </c>
      <c r="AR2009" s="94">
        <v>-3.2997611191603902E-2</v>
      </c>
      <c r="AS2009" s="95">
        <v>7</v>
      </c>
      <c r="AT2009" s="95">
        <v>5</v>
      </c>
      <c r="AU2009" s="95">
        <v>7</v>
      </c>
      <c r="AV2009" s="96">
        <v>5</v>
      </c>
      <c r="AW2009" s="3"/>
      <c r="AX2009" s="97">
        <v>6.15111688633624E-2</v>
      </c>
      <c r="AY2009" s="98">
        <v>-0.43887728238814799</v>
      </c>
      <c r="AZ2009" s="98">
        <v>0.537848344195481</v>
      </c>
      <c r="BA2009" s="98">
        <v>-0.54714756447992796</v>
      </c>
      <c r="BB2009" s="89">
        <v>6.3115942031799904E-3</v>
      </c>
      <c r="BC2009" s="99">
        <v>-9.1170355938520498</v>
      </c>
      <c r="BD2009" s="86">
        <v>43747</v>
      </c>
      <c r="BE2009" s="86">
        <v>43783</v>
      </c>
      <c r="BF2009" s="95"/>
      <c r="BG2009" s="86"/>
      <c r="BH2009" s="3"/>
    </row>
    <row r="2010" spans="1:60" x14ac:dyDescent="0.25">
      <c r="A2010" s="3"/>
      <c r="B2010" s="81" t="s">
        <v>2747</v>
      </c>
      <c r="C2010" s="81" t="s">
        <v>7091</v>
      </c>
      <c r="D2010" s="81" t="s">
        <v>986</v>
      </c>
      <c r="E2010" s="82" t="s">
        <v>1202</v>
      </c>
      <c r="F2010" s="82" t="s">
        <v>1106</v>
      </c>
      <c r="G2010" s="83" t="s">
        <v>1123</v>
      </c>
      <c r="H2010" s="84" t="s">
        <v>1149</v>
      </c>
      <c r="I2010" s="85" t="s">
        <v>3480</v>
      </c>
      <c r="J2010" s="85" t="s">
        <v>7092</v>
      </c>
      <c r="K2010" s="3"/>
      <c r="L2010" s="86">
        <v>44029</v>
      </c>
      <c r="M2010" s="87">
        <v>1719.8277000002599</v>
      </c>
      <c r="N2010" s="88">
        <v>1719.8277000002599</v>
      </c>
      <c r="O2010" s="88">
        <v>1794.8767000008399</v>
      </c>
      <c r="P2010" s="89">
        <f t="shared" si="31"/>
        <v>0.9581870999826646</v>
      </c>
      <c r="Q2010" s="86">
        <v>43747</v>
      </c>
      <c r="R2010" s="90">
        <v>1874207.36</v>
      </c>
      <c r="S2010" s="90">
        <v>2406301.44484375</v>
      </c>
      <c r="T2010" s="3"/>
      <c r="U2010" s="91">
        <v>-4.7546821724608898E-3</v>
      </c>
      <c r="V2010" s="92">
        <v>0.697306392885366</v>
      </c>
      <c r="W2010" s="91">
        <v>7.0432753454952E-3</v>
      </c>
      <c r="X2010" s="92">
        <v>0.71283715042227402</v>
      </c>
      <c r="Y2010" s="91">
        <v>-7.0301227387972202E-3</v>
      </c>
      <c r="Z2010" s="92">
        <v>17.4471436349559</v>
      </c>
      <c r="AA2010" s="91">
        <v>-3.9710209921395298E-3</v>
      </c>
      <c r="AB2010" s="92">
        <v>20.500926261593101</v>
      </c>
      <c r="AC2010" s="91">
        <v>8.0660269144573193E-2</v>
      </c>
      <c r="AD2010" s="92">
        <v>33.414222866878802</v>
      </c>
      <c r="AE2010" s="91">
        <v>0.12668142112132</v>
      </c>
      <c r="AF2010" s="93">
        <v>33.507551806804301</v>
      </c>
      <c r="AG2010" s="91">
        <v>-5.7650017342893997E-3</v>
      </c>
      <c r="AH2010" s="92">
        <v>-1.48273012555364</v>
      </c>
      <c r="AI2010" s="91">
        <v>9.5845553914841698E-4</v>
      </c>
      <c r="AJ2010" s="92">
        <v>14.579221233827401</v>
      </c>
      <c r="AK2010" s="91">
        <v>0.57117850193404596</v>
      </c>
      <c r="AL2010" s="91">
        <v>5.2432545533520197E-2</v>
      </c>
      <c r="AM2010" s="92">
        <v>61.153632278845201</v>
      </c>
      <c r="AN2010" s="3"/>
      <c r="AO2010" s="94">
        <v>2.3477709060898602E-2</v>
      </c>
      <c r="AP2010" s="94">
        <v>-3.8918972547435302E-2</v>
      </c>
      <c r="AQ2010" s="94">
        <v>2.5438851662329402E-2</v>
      </c>
      <c r="AR2010" s="94">
        <v>-3.2956212183307798E-2</v>
      </c>
      <c r="AS2010" s="95">
        <v>7</v>
      </c>
      <c r="AT2010" s="95">
        <v>5</v>
      </c>
      <c r="AU2010" s="95">
        <v>7</v>
      </c>
      <c r="AV2010" s="96">
        <v>5</v>
      </c>
      <c r="AW2010" s="3"/>
      <c r="AX2010" s="97">
        <v>6.1512310889593198E-2</v>
      </c>
      <c r="AY2010" s="98">
        <v>-0.43135342450114</v>
      </c>
      <c r="AZ2010" s="98">
        <v>0.53950340298160904</v>
      </c>
      <c r="BA2010" s="98">
        <v>-0.53786849556854599</v>
      </c>
      <c r="BB2010" s="89">
        <v>6.31172166289616E-3</v>
      </c>
      <c r="BC2010" s="99">
        <v>-9.1125535252649605</v>
      </c>
      <c r="BD2010" s="86">
        <v>43747</v>
      </c>
      <c r="BE2010" s="86">
        <v>43783</v>
      </c>
      <c r="BF2010" s="95"/>
      <c r="BG2010" s="86"/>
      <c r="BH2010" s="3"/>
    </row>
    <row r="2011" spans="1:60" x14ac:dyDescent="0.25">
      <c r="A2011" s="3"/>
      <c r="B2011" s="81" t="s">
        <v>2748</v>
      </c>
      <c r="C2011" s="81" t="s">
        <v>7093</v>
      </c>
      <c r="D2011" s="81" t="s">
        <v>986</v>
      </c>
      <c r="E2011" s="82" t="s">
        <v>1203</v>
      </c>
      <c r="F2011" s="82" t="s">
        <v>1106</v>
      </c>
      <c r="G2011" s="83" t="s">
        <v>1123</v>
      </c>
      <c r="H2011" s="84" t="s">
        <v>1149</v>
      </c>
      <c r="I2011" s="85" t="s">
        <v>3480</v>
      </c>
      <c r="J2011" s="85" t="s">
        <v>7094</v>
      </c>
      <c r="K2011" s="3"/>
      <c r="L2011" s="86">
        <v>44029</v>
      </c>
      <c r="M2011" s="87">
        <v>1761.6922999993001</v>
      </c>
      <c r="N2011" s="88">
        <v>1761.6922999993001</v>
      </c>
      <c r="O2011" s="88">
        <v>1837.85879999958</v>
      </c>
      <c r="P2011" s="89">
        <f t="shared" si="31"/>
        <v>0.95855693592984548</v>
      </c>
      <c r="Q2011" s="86">
        <v>43747</v>
      </c>
      <c r="R2011" s="90">
        <v>4985970.3990000002</v>
      </c>
      <c r="S2011" s="90">
        <v>5854420.9391796896</v>
      </c>
      <c r="T2011" s="3"/>
      <c r="U2011" s="91">
        <v>-4.7533306196783096E-3</v>
      </c>
      <c r="V2011" s="92">
        <v>0.69744154816362403</v>
      </c>
      <c r="W2011" s="91">
        <v>7.0845509399077898E-3</v>
      </c>
      <c r="X2011" s="92">
        <v>0.716964709863532</v>
      </c>
      <c r="Y2011" s="91">
        <v>-6.7831868755092702E-3</v>
      </c>
      <c r="Z2011" s="92">
        <v>17.471837221295601</v>
      </c>
      <c r="AA2011" s="91">
        <v>-3.4721654592431198E-3</v>
      </c>
      <c r="AB2011" s="92">
        <v>20.5508118148718</v>
      </c>
      <c r="AC2011" s="91">
        <v>8.1741967706038907E-2</v>
      </c>
      <c r="AD2011" s="92">
        <v>33.522392723010903</v>
      </c>
      <c r="AE2011" s="91">
        <v>0.128373060453741</v>
      </c>
      <c r="AF2011" s="93">
        <v>33.676715740060899</v>
      </c>
      <c r="AG2011" s="91">
        <v>-5.7417437747062598E-3</v>
      </c>
      <c r="AH2011" s="92">
        <v>-1.48040432959533</v>
      </c>
      <c r="AI2011" s="91">
        <v>1.2306717217143201E-3</v>
      </c>
      <c r="AJ2011" s="92">
        <v>14.6064428520767</v>
      </c>
      <c r="AK2011" s="91">
        <v>0.577898663656088</v>
      </c>
      <c r="AL2011" s="91">
        <v>5.29407184676529E-2</v>
      </c>
      <c r="AM2011" s="92">
        <v>61.825648451049297</v>
      </c>
      <c r="AN2011" s="3"/>
      <c r="AO2011" s="94">
        <v>2.3479145393139299E-2</v>
      </c>
      <c r="AP2011" s="94">
        <v>-3.8917650998882898E-2</v>
      </c>
      <c r="AQ2011" s="94">
        <v>2.5480855045316299E-2</v>
      </c>
      <c r="AR2011" s="94">
        <v>-3.2915399565354199E-2</v>
      </c>
      <c r="AS2011" s="95">
        <v>7</v>
      </c>
      <c r="AT2011" s="95">
        <v>5</v>
      </c>
      <c r="AU2011" s="95">
        <v>7</v>
      </c>
      <c r="AV2011" s="96">
        <v>5</v>
      </c>
      <c r="AW2011" s="3"/>
      <c r="AX2011" s="97">
        <v>6.1513484173701699E-2</v>
      </c>
      <c r="AY2011" s="98">
        <v>-0.42384496710064901</v>
      </c>
      <c r="AZ2011" s="98">
        <v>0.54115484457088303</v>
      </c>
      <c r="BA2011" s="98">
        <v>-0.528604905384782</v>
      </c>
      <c r="BB2011" s="89">
        <v>6.3118525029585704E-3</v>
      </c>
      <c r="BC2011" s="99">
        <v>-9.1080664086039196</v>
      </c>
      <c r="BD2011" s="86">
        <v>43747</v>
      </c>
      <c r="BE2011" s="86">
        <v>43783</v>
      </c>
      <c r="BF2011" s="95"/>
      <c r="BG2011" s="86"/>
      <c r="BH2011" s="3"/>
    </row>
    <row r="2012" spans="1:60" x14ac:dyDescent="0.25">
      <c r="A2012" s="3"/>
      <c r="B2012" s="81" t="s">
        <v>2749</v>
      </c>
      <c r="C2012" s="81" t="s">
        <v>7095</v>
      </c>
      <c r="D2012" s="81" t="s">
        <v>987</v>
      </c>
      <c r="E2012" s="82" t="s">
        <v>1161</v>
      </c>
      <c r="F2012" s="82" t="s">
        <v>1100</v>
      </c>
      <c r="G2012" s="83" t="s">
        <v>1121</v>
      </c>
      <c r="H2012" s="84" t="s">
        <v>1132</v>
      </c>
      <c r="I2012" s="85" t="s">
        <v>3480</v>
      </c>
      <c r="J2012" s="85" t="s">
        <v>7096</v>
      </c>
      <c r="K2012" s="3"/>
      <c r="L2012" s="86">
        <v>44029</v>
      </c>
      <c r="M2012" s="87">
        <v>1622.9116999991199</v>
      </c>
      <c r="N2012" s="88">
        <v>1622.9116999991199</v>
      </c>
      <c r="O2012" s="88">
        <v>1858.70830000006</v>
      </c>
      <c r="P2012" s="89">
        <f t="shared" si="31"/>
        <v>0.87313953458919158</v>
      </c>
      <c r="Q2012" s="86">
        <v>43753</v>
      </c>
      <c r="R2012" s="90">
        <v>7903197.5920000002</v>
      </c>
      <c r="S2012" s="90">
        <v>11409196.5843594</v>
      </c>
      <c r="T2012" s="3"/>
      <c r="U2012" s="91">
        <v>-7.73337525242823E-3</v>
      </c>
      <c r="V2012" s="92">
        <v>0.399437084888632</v>
      </c>
      <c r="W2012" s="91">
        <v>-3.27457164803491E-3</v>
      </c>
      <c r="X2012" s="92">
        <v>-0.31894754893073701</v>
      </c>
      <c r="Y2012" s="91">
        <v>-6.8259851032999003E-2</v>
      </c>
      <c r="Z2012" s="92">
        <v>11.324170805543</v>
      </c>
      <c r="AA2012" s="91">
        <v>-0.108065085663839</v>
      </c>
      <c r="AB2012" s="92">
        <v>10.091519794412299</v>
      </c>
      <c r="AC2012" s="91">
        <v>-6.2382838419580401E-2</v>
      </c>
      <c r="AD2012" s="92">
        <v>19.109912110434401</v>
      </c>
      <c r="AE2012" s="91">
        <v>-4.5981379106742701E-2</v>
      </c>
      <c r="AF2012" s="93">
        <v>16.2412717840052</v>
      </c>
      <c r="AG2012" s="91">
        <v>-9.24286896861304E-3</v>
      </c>
      <c r="AH2012" s="92">
        <v>-1.83051684898601</v>
      </c>
      <c r="AI2012" s="91">
        <v>-5.60145382842165E-2</v>
      </c>
      <c r="AJ2012" s="92">
        <v>8.8819218514836393</v>
      </c>
      <c r="AK2012" s="91">
        <v>0.216456941976503</v>
      </c>
      <c r="AL2012" s="91">
        <v>2.00363778640167E-2</v>
      </c>
      <c r="AM2012" s="92">
        <v>41.220272111357197</v>
      </c>
      <c r="AN2012" s="3"/>
      <c r="AO2012" s="94">
        <v>2.6369657753093599E-2</v>
      </c>
      <c r="AP2012" s="94">
        <v>-2.2728034570718599E-2</v>
      </c>
      <c r="AQ2012" s="94">
        <v>3.5504746241713299E-2</v>
      </c>
      <c r="AR2012" s="94">
        <v>-5.0962356136587901E-2</v>
      </c>
      <c r="AS2012" s="95">
        <v>6</v>
      </c>
      <c r="AT2012" s="95">
        <v>6</v>
      </c>
      <c r="AU2012" s="95">
        <v>6</v>
      </c>
      <c r="AV2012" s="96">
        <v>6</v>
      </c>
      <c r="AW2012" s="3"/>
      <c r="AX2012" s="97">
        <v>6.2856090737186607E-2</v>
      </c>
      <c r="AY2012" s="98">
        <v>-1.96353296569396</v>
      </c>
      <c r="AZ2012" s="98">
        <v>0.20280782945428699</v>
      </c>
      <c r="BA2012" s="98">
        <v>-2.4509920130876699</v>
      </c>
      <c r="BB2012" s="89">
        <v>6.4839334671705703E-3</v>
      </c>
      <c r="BC2012" s="99">
        <v>-15.856404149089901</v>
      </c>
      <c r="BD2012" s="86">
        <v>43753</v>
      </c>
      <c r="BE2012" s="86">
        <v>43914</v>
      </c>
      <c r="BF2012" s="95"/>
      <c r="BG2012" s="86"/>
      <c r="BH2012" s="3"/>
    </row>
    <row r="2013" spans="1:60" x14ac:dyDescent="0.25">
      <c r="A2013" s="3"/>
      <c r="B2013" s="81" t="s">
        <v>2750</v>
      </c>
      <c r="C2013" s="81" t="s">
        <v>7097</v>
      </c>
      <c r="D2013" s="81" t="s">
        <v>987</v>
      </c>
      <c r="E2013" s="82" t="s">
        <v>1170</v>
      </c>
      <c r="F2013" s="82" t="s">
        <v>1100</v>
      </c>
      <c r="G2013" s="83" t="s">
        <v>1121</v>
      </c>
      <c r="H2013" s="84" t="s">
        <v>1132</v>
      </c>
      <c r="I2013" s="85" t="s">
        <v>3480</v>
      </c>
      <c r="J2013" s="85" t="s">
        <v>7098</v>
      </c>
      <c r="K2013" s="3"/>
      <c r="L2013" s="86">
        <v>44029</v>
      </c>
      <c r="M2013" s="87">
        <v>1810.4396999999899</v>
      </c>
      <c r="N2013" s="88">
        <v>1810.4396999999899</v>
      </c>
      <c r="O2013" s="88">
        <v>2054.7888000011399</v>
      </c>
      <c r="P2013" s="89">
        <f t="shared" si="31"/>
        <v>0.88108310693487601</v>
      </c>
      <c r="Q2013" s="86">
        <v>43753</v>
      </c>
      <c r="R2013" s="90">
        <v>1463821.5319999999</v>
      </c>
      <c r="S2013" s="90">
        <v>1747548.3916249999</v>
      </c>
      <c r="T2013" s="3"/>
      <c r="U2013" s="91">
        <v>-7.7008377902529901E-3</v>
      </c>
      <c r="V2013" s="92">
        <v>0.402690831106156</v>
      </c>
      <c r="W2013" s="91">
        <v>-2.2936162795304002E-3</v>
      </c>
      <c r="X2013" s="92">
        <v>-0.22085201208028599</v>
      </c>
      <c r="Y2013" s="91">
        <v>-6.2682994525894195E-2</v>
      </c>
      <c r="Z2013" s="92">
        <v>11.8818564562534</v>
      </c>
      <c r="AA2013" s="91">
        <v>-9.7283293156651796E-2</v>
      </c>
      <c r="AB2013" s="92">
        <v>11.169699045131001</v>
      </c>
      <c r="AC2013" s="91">
        <v>-3.95927482986735E-2</v>
      </c>
      <c r="AD2013" s="92">
        <v>21.388921122532299</v>
      </c>
      <c r="AE2013" s="91">
        <v>-1.11092102806651E-2</v>
      </c>
      <c r="AF2013" s="93">
        <v>19.728488666616599</v>
      </c>
      <c r="AG2013" s="91">
        <v>-8.6904142453931906E-3</v>
      </c>
      <c r="AH2013" s="92">
        <v>-1.77527137666402</v>
      </c>
      <c r="AI2013" s="91">
        <v>-4.9834918734632097E-2</v>
      </c>
      <c r="AJ2013" s="92">
        <v>9.4998838064493594</v>
      </c>
      <c r="AK2013" s="91">
        <v>0.29690444636973601</v>
      </c>
      <c r="AL2013" s="91">
        <v>2.7685619861585999E-2</v>
      </c>
      <c r="AM2013" s="92">
        <v>46.832334478967802</v>
      </c>
      <c r="AN2013" s="3"/>
      <c r="AO2013" s="94">
        <v>2.64034329793503E-2</v>
      </c>
      <c r="AP2013" s="94">
        <v>-2.2696011041261999E-2</v>
      </c>
      <c r="AQ2013" s="94">
        <v>3.6523824606774703E-2</v>
      </c>
      <c r="AR2013" s="94">
        <v>-4.99971977724636E-2</v>
      </c>
      <c r="AS2013" s="95">
        <v>6</v>
      </c>
      <c r="AT2013" s="95">
        <v>6</v>
      </c>
      <c r="AU2013" s="95">
        <v>6</v>
      </c>
      <c r="AV2013" s="96">
        <v>6</v>
      </c>
      <c r="AW2013" s="3"/>
      <c r="AX2013" s="97">
        <v>6.2842698397944305E-2</v>
      </c>
      <c r="AY2013" s="98">
        <v>-1.80501813412229</v>
      </c>
      <c r="AZ2013" s="98">
        <v>0.24255692049337099</v>
      </c>
      <c r="BA2013" s="98">
        <v>-2.2666524266169299</v>
      </c>
      <c r="BB2013" s="89">
        <v>6.4827990363028202E-3</v>
      </c>
      <c r="BC2013" s="99">
        <v>-15.4104548361356</v>
      </c>
      <c r="BD2013" s="86">
        <v>43753</v>
      </c>
      <c r="BE2013" s="86">
        <v>43914</v>
      </c>
      <c r="BF2013" s="95"/>
      <c r="BG2013" s="86"/>
      <c r="BH2013" s="3"/>
    </row>
    <row r="2014" spans="1:60" x14ac:dyDescent="0.25">
      <c r="A2014" s="3"/>
      <c r="B2014" s="81" t="s">
        <v>513</v>
      </c>
      <c r="C2014" s="81" t="s">
        <v>7099</v>
      </c>
      <c r="D2014" s="81" t="s">
        <v>987</v>
      </c>
      <c r="E2014" s="82" t="s">
        <v>1256</v>
      </c>
      <c r="F2014" s="82" t="s">
        <v>1100</v>
      </c>
      <c r="G2014" s="83" t="s">
        <v>1121</v>
      </c>
      <c r="H2014" s="84" t="s">
        <v>1132</v>
      </c>
      <c r="I2014" s="85" t="s">
        <v>3480</v>
      </c>
      <c r="J2014" s="85" t="s">
        <v>1096</v>
      </c>
      <c r="K2014" s="3"/>
      <c r="L2014" s="86">
        <v>44029</v>
      </c>
      <c r="M2014" s="87">
        <v>972.61579999979597</v>
      </c>
      <c r="N2014" s="88">
        <v>972.61579999979597</v>
      </c>
      <c r="O2014" s="88">
        <v>1100.5592000000199</v>
      </c>
      <c r="P2014" s="89">
        <f t="shared" si="31"/>
        <v>0.88374691702161812</v>
      </c>
      <c r="Q2014" s="86">
        <v>43753</v>
      </c>
      <c r="R2014" s="90">
        <v>1016354.906</v>
      </c>
      <c r="S2014" s="90">
        <v>1688738.85444727</v>
      </c>
      <c r="T2014" s="3"/>
      <c r="U2014" s="91">
        <v>-7.6900223348275202E-3</v>
      </c>
      <c r="V2014" s="92">
        <v>0.40377237664870302</v>
      </c>
      <c r="W2014" s="91">
        <v>-1.9664819701574699E-3</v>
      </c>
      <c r="X2014" s="92">
        <v>-0.188138581142994</v>
      </c>
      <c r="Y2014" s="91">
        <v>-6.0816684167584803E-2</v>
      </c>
      <c r="Z2014" s="92">
        <v>12.068487492084399</v>
      </c>
      <c r="AA2014" s="91">
        <v>-9.3660460121172906E-2</v>
      </c>
      <c r="AB2014" s="92">
        <v>11.5319823486789</v>
      </c>
      <c r="AC2014" s="91">
        <v>-3.18724393709999E-2</v>
      </c>
      <c r="AD2014" s="92">
        <v>22.160952015285101</v>
      </c>
      <c r="AE2014" s="91"/>
      <c r="AF2014" s="93"/>
      <c r="AG2014" s="91">
        <v>-8.5062583075341501E-3</v>
      </c>
      <c r="AH2014" s="92">
        <v>-1.7568557828781199</v>
      </c>
      <c r="AI2014" s="91">
        <v>-4.7766193292773103E-2</v>
      </c>
      <c r="AJ2014" s="92">
        <v>9.7067563506279804</v>
      </c>
      <c r="AK2014" s="91">
        <v>-2.7252587275143E-2</v>
      </c>
      <c r="AL2014" s="91">
        <v>-1.14055751673732E-2</v>
      </c>
      <c r="AM2014" s="92">
        <v>25.101559164439099</v>
      </c>
      <c r="AN2014" s="3"/>
      <c r="AO2014" s="94">
        <v>2.6414681191454299E-2</v>
      </c>
      <c r="AP2014" s="94">
        <v>-2.2685233546326299E-2</v>
      </c>
      <c r="AQ2014" s="94">
        <v>3.6863744708170998E-2</v>
      </c>
      <c r="AR2014" s="94">
        <v>-4.9675224149759702E-2</v>
      </c>
      <c r="AS2014" s="95">
        <v>6</v>
      </c>
      <c r="AT2014" s="95">
        <v>6</v>
      </c>
      <c r="AU2014" s="95">
        <v>6</v>
      </c>
      <c r="AV2014" s="96">
        <v>6</v>
      </c>
      <c r="AW2014" s="3"/>
      <c r="AX2014" s="97">
        <v>6.2838763145700804E-2</v>
      </c>
      <c r="AY2014" s="98">
        <v>-1.75174051087379</v>
      </c>
      <c r="AZ2014" s="98">
        <v>0.255907347402626</v>
      </c>
      <c r="BA2014" s="98">
        <v>-2.2041308847546999</v>
      </c>
      <c r="BB2014" s="89">
        <v>6.4824756380221504E-3</v>
      </c>
      <c r="BC2014" s="99">
        <v>-15.261287171088</v>
      </c>
      <c r="BD2014" s="86">
        <v>43753</v>
      </c>
      <c r="BE2014" s="86">
        <v>43914</v>
      </c>
      <c r="BF2014" s="95"/>
      <c r="BG2014" s="86"/>
      <c r="BH2014" s="3"/>
    </row>
    <row r="2015" spans="1:60" x14ac:dyDescent="0.25">
      <c r="A2015" s="3"/>
      <c r="B2015" s="81" t="s">
        <v>2751</v>
      </c>
      <c r="C2015" s="81" t="s">
        <v>7100</v>
      </c>
      <c r="D2015" s="81" t="s">
        <v>987</v>
      </c>
      <c r="E2015" s="82" t="s">
        <v>1165</v>
      </c>
      <c r="F2015" s="82" t="s">
        <v>1100</v>
      </c>
      <c r="G2015" s="83" t="s">
        <v>1121</v>
      </c>
      <c r="H2015" s="84" t="s">
        <v>1132</v>
      </c>
      <c r="I2015" s="85" t="s">
        <v>3480</v>
      </c>
      <c r="J2015" s="85" t="s">
        <v>7101</v>
      </c>
      <c r="K2015" s="3"/>
      <c r="L2015" s="86">
        <v>44029</v>
      </c>
      <c r="M2015" s="87">
        <v>1681.9546000007499</v>
      </c>
      <c r="N2015" s="88">
        <v>1681.9546000007499</v>
      </c>
      <c r="O2015" s="88">
        <v>1910.83630000055</v>
      </c>
      <c r="P2015" s="89">
        <f t="shared" si="31"/>
        <v>0.88021909569138179</v>
      </c>
      <c r="Q2015" s="86">
        <v>43753</v>
      </c>
      <c r="R2015" s="90">
        <v>5214047.1579999998</v>
      </c>
      <c r="S2015" s="90">
        <v>8280105.3348046904</v>
      </c>
      <c r="T2015" s="3"/>
      <c r="U2015" s="91">
        <v>-7.7043629607942404E-3</v>
      </c>
      <c r="V2015" s="92">
        <v>0.40233831405203102</v>
      </c>
      <c r="W2015" s="91">
        <v>-2.3999394070415301E-3</v>
      </c>
      <c r="X2015" s="92">
        <v>-0.231484324831399</v>
      </c>
      <c r="Y2015" s="91">
        <v>-6.3288749425773894E-2</v>
      </c>
      <c r="Z2015" s="92">
        <v>11.821280966265499</v>
      </c>
      <c r="AA2015" s="91">
        <v>-9.8457527466089198E-2</v>
      </c>
      <c r="AB2015" s="92">
        <v>11.052275614187201</v>
      </c>
      <c r="AC2015" s="91">
        <v>-4.2087603737891201E-2</v>
      </c>
      <c r="AD2015" s="92">
        <v>21.139435578603301</v>
      </c>
      <c r="AE2015" s="91">
        <v>-1.4845946036985001E-2</v>
      </c>
      <c r="AF2015" s="93">
        <v>19.3548150909774</v>
      </c>
      <c r="AG2015" s="91">
        <v>-8.7502838432556001E-3</v>
      </c>
      <c r="AH2015" s="92">
        <v>-1.7812583364502601</v>
      </c>
      <c r="AI2015" s="91">
        <v>-5.0506299286134898E-2</v>
      </c>
      <c r="AJ2015" s="92">
        <v>9.4327457512990804</v>
      </c>
      <c r="AK2015" s="91">
        <v>0.33002894195844401</v>
      </c>
      <c r="AL2015" s="91">
        <v>3.04118292297062E-2</v>
      </c>
      <c r="AM2015" s="92">
        <v>50.144784037838697</v>
      </c>
      <c r="AN2015" s="3"/>
      <c r="AO2015" s="94">
        <v>2.63997261808981E-2</v>
      </c>
      <c r="AP2015" s="94">
        <v>-2.2699457220369399E-2</v>
      </c>
      <c r="AQ2015" s="94">
        <v>3.6413331126823302E-2</v>
      </c>
      <c r="AR2015" s="94">
        <v>-5.0101771355912199E-2</v>
      </c>
      <c r="AS2015" s="95">
        <v>6</v>
      </c>
      <c r="AT2015" s="95">
        <v>6</v>
      </c>
      <c r="AU2015" s="95">
        <v>6</v>
      </c>
      <c r="AV2015" s="96">
        <v>6</v>
      </c>
      <c r="AW2015" s="3"/>
      <c r="AX2015" s="97">
        <v>6.2843958809535194E-2</v>
      </c>
      <c r="AY2015" s="98">
        <v>-1.8222882264453799</v>
      </c>
      <c r="AZ2015" s="98">
        <v>0.23822885962704299</v>
      </c>
      <c r="BA2015" s="98">
        <v>-2.2868581204347702</v>
      </c>
      <c r="BB2015" s="89">
        <v>6.4829022425328701E-3</v>
      </c>
      <c r="BC2015" s="99">
        <v>-15.458880491292801</v>
      </c>
      <c r="BD2015" s="86">
        <v>43753</v>
      </c>
      <c r="BE2015" s="86">
        <v>43914</v>
      </c>
      <c r="BF2015" s="95"/>
      <c r="BG2015" s="86"/>
      <c r="BH2015" s="3"/>
    </row>
    <row r="2016" spans="1:60" x14ac:dyDescent="0.25">
      <c r="A2016" s="3"/>
      <c r="B2016" s="81" t="s">
        <v>2752</v>
      </c>
      <c r="C2016" s="81" t="s">
        <v>7102</v>
      </c>
      <c r="D2016" s="81" t="s">
        <v>987</v>
      </c>
      <c r="E2016" s="82" t="s">
        <v>1166</v>
      </c>
      <c r="F2016" s="82" t="s">
        <v>1100</v>
      </c>
      <c r="G2016" s="83" t="s">
        <v>1121</v>
      </c>
      <c r="H2016" s="84" t="s">
        <v>1132</v>
      </c>
      <c r="I2016" s="85" t="s">
        <v>3480</v>
      </c>
      <c r="J2016" s="85" t="s">
        <v>7103</v>
      </c>
      <c r="K2016" s="3"/>
      <c r="L2016" s="86">
        <v>44029</v>
      </c>
      <c r="M2016" s="87">
        <v>1002.47250000015</v>
      </c>
      <c r="N2016" s="88">
        <v>1002.47250000015</v>
      </c>
      <c r="O2016" s="88">
        <v>1002.47250000015</v>
      </c>
      <c r="P2016" s="89">
        <f t="shared" si="31"/>
        <v>1</v>
      </c>
      <c r="Q2016" s="86">
        <v>44029</v>
      </c>
      <c r="R2016" s="90">
        <v>0</v>
      </c>
      <c r="S2016" s="90">
        <v>2368.8259580154399</v>
      </c>
      <c r="T2016" s="3"/>
      <c r="U2016" s="91">
        <v>0</v>
      </c>
      <c r="V2016" s="92">
        <v>1.17277461013146</v>
      </c>
      <c r="W2016" s="91">
        <v>0</v>
      </c>
      <c r="X2016" s="92">
        <v>8.5096158727537806E-3</v>
      </c>
      <c r="Y2016" s="91">
        <v>0</v>
      </c>
      <c r="Z2016" s="92">
        <v>18.1501559088356</v>
      </c>
      <c r="AA2016" s="91">
        <v>2.0950108100805699E-3</v>
      </c>
      <c r="AB2016" s="92">
        <v>21.107529441796899</v>
      </c>
      <c r="AC2016" s="91">
        <v>1.18837579066167E-3</v>
      </c>
      <c r="AD2016" s="92">
        <v>25.4670335314586</v>
      </c>
      <c r="AE2016" s="91">
        <v>1.7828581592766599E-2</v>
      </c>
      <c r="AF2016" s="93">
        <v>22.6222678539634</v>
      </c>
      <c r="AG2016" s="91">
        <v>0</v>
      </c>
      <c r="AH2016" s="92">
        <v>-0.90622995212470403</v>
      </c>
      <c r="AI2016" s="91">
        <v>0</v>
      </c>
      <c r="AJ2016" s="92">
        <v>14.483375679905301</v>
      </c>
      <c r="AK2016" s="91">
        <v>2.4725000002945299E-3</v>
      </c>
      <c r="AL2016" s="91">
        <v>2.5943381297111002E-4</v>
      </c>
      <c r="AM2016" s="92">
        <v>17.3891398420092</v>
      </c>
      <c r="AN2016" s="3"/>
      <c r="AO2016" s="94">
        <v>2.0399315581016699E-3</v>
      </c>
      <c r="AP2016" s="94">
        <v>0</v>
      </c>
      <c r="AQ2016" s="94">
        <v>2.0399315581016699E-3</v>
      </c>
      <c r="AR2016" s="94">
        <v>0</v>
      </c>
      <c r="AS2016" s="95">
        <v>2</v>
      </c>
      <c r="AT2016" s="95">
        <v>0</v>
      </c>
      <c r="AU2016" s="95">
        <v>7</v>
      </c>
      <c r="AV2016" s="96">
        <v>5</v>
      </c>
      <c r="AW2016" s="3"/>
      <c r="AX2016" s="97">
        <v>1.9952866884545999E-3</v>
      </c>
      <c r="AY2016" s="98">
        <v>-12.8922075737937</v>
      </c>
      <c r="AZ2016" s="98">
        <v>0.55534414144312905</v>
      </c>
      <c r="BA2016" s="98">
        <v>-14.8528905893327</v>
      </c>
      <c r="BB2016" s="89">
        <v>2.0634369534406E-4</v>
      </c>
      <c r="BC2016" s="99">
        <v>0</v>
      </c>
      <c r="BD2016" s="86">
        <v>43710</v>
      </c>
      <c r="BE2016" s="86"/>
      <c r="BF2016" s="95"/>
      <c r="BG2016" s="86"/>
      <c r="BH2016" s="3"/>
    </row>
    <row r="2017" spans="1:60" x14ac:dyDescent="0.25">
      <c r="A2017" s="3"/>
      <c r="B2017" s="81" t="s">
        <v>2753</v>
      </c>
      <c r="C2017" s="81" t="s">
        <v>7104</v>
      </c>
      <c r="D2017" s="81" t="s">
        <v>987</v>
      </c>
      <c r="E2017" s="82" t="s">
        <v>1179</v>
      </c>
      <c r="F2017" s="82" t="s">
        <v>1100</v>
      </c>
      <c r="G2017" s="83" t="s">
        <v>1121</v>
      </c>
      <c r="H2017" s="84" t="s">
        <v>1132</v>
      </c>
      <c r="I2017" s="85" t="s">
        <v>3480</v>
      </c>
      <c r="J2017" s="85" t="s">
        <v>7105</v>
      </c>
      <c r="K2017" s="3"/>
      <c r="L2017" s="86">
        <v>44029</v>
      </c>
      <c r="M2017" s="87">
        <v>1254.1765000000601</v>
      </c>
      <c r="N2017" s="88">
        <v>1254.1765000000601</v>
      </c>
      <c r="O2017" s="88">
        <v>1432.5230000000399</v>
      </c>
      <c r="P2017" s="89">
        <f t="shared" si="31"/>
        <v>0.87550182440353497</v>
      </c>
      <c r="Q2017" s="86">
        <v>43753</v>
      </c>
      <c r="R2017" s="90">
        <v>263354.40100000001</v>
      </c>
      <c r="S2017" s="90">
        <v>286459.78367578099</v>
      </c>
      <c r="T2017" s="3"/>
      <c r="U2017" s="91">
        <v>-7.7237125715328104E-3</v>
      </c>
      <c r="V2017" s="92">
        <v>0.40040335297817398</v>
      </c>
      <c r="W2017" s="91">
        <v>-2.9820473782820002E-3</v>
      </c>
      <c r="X2017" s="92">
        <v>-0.289695121955447</v>
      </c>
      <c r="Y2017" s="91">
        <v>-6.6599611212950494E-2</v>
      </c>
      <c r="Z2017" s="92">
        <v>11.4901947875478</v>
      </c>
      <c r="AA2017" s="91">
        <v>-0.10486200649029299</v>
      </c>
      <c r="AB2017" s="92">
        <v>10.411827711766801</v>
      </c>
      <c r="AC2017" s="91">
        <v>-5.5640758470908602E-2</v>
      </c>
      <c r="AD2017" s="92">
        <v>19.784120105294299</v>
      </c>
      <c r="AE2017" s="91">
        <v>-3.5675374352649697E-2</v>
      </c>
      <c r="AF2017" s="93">
        <v>17.271872259414501</v>
      </c>
      <c r="AG2017" s="91">
        <v>-9.0780642576646607E-3</v>
      </c>
      <c r="AH2017" s="92">
        <v>-1.8140363778911699</v>
      </c>
      <c r="AI2017" s="91">
        <v>-5.4175164882544799E-2</v>
      </c>
      <c r="AJ2017" s="92">
        <v>9.06585919165809</v>
      </c>
      <c r="AK2017" s="91">
        <v>0.25417650000046699</v>
      </c>
      <c r="AL2017" s="91">
        <v>2.4075471659671201E-2</v>
      </c>
      <c r="AM2017" s="92">
        <v>42.559539842011901</v>
      </c>
      <c r="AN2017" s="3"/>
      <c r="AO2017" s="94">
        <v>2.6379734981674102E-2</v>
      </c>
      <c r="AP2017" s="94">
        <v>-2.2718539161360199E-2</v>
      </c>
      <c r="AQ2017" s="94">
        <v>3.58086659252876E-2</v>
      </c>
      <c r="AR2017" s="94">
        <v>-5.0674489046286901E-2</v>
      </c>
      <c r="AS2017" s="95">
        <v>6</v>
      </c>
      <c r="AT2017" s="95">
        <v>6</v>
      </c>
      <c r="AU2017" s="95">
        <v>6</v>
      </c>
      <c r="AV2017" s="96">
        <v>6</v>
      </c>
      <c r="AW2017" s="3"/>
      <c r="AX2017" s="97">
        <v>6.2851802995792197E-2</v>
      </c>
      <c r="AY2017" s="98">
        <v>-1.91645012809022</v>
      </c>
      <c r="AZ2017" s="98">
        <v>0.214619299555807</v>
      </c>
      <c r="BA2017" s="98">
        <v>-2.3965024334502201</v>
      </c>
      <c r="BB2017" s="89">
        <v>6.4835647927611699E-3</v>
      </c>
      <c r="BC2017" s="99">
        <v>-15.723607928128301</v>
      </c>
      <c r="BD2017" s="86">
        <v>43753</v>
      </c>
      <c r="BE2017" s="86">
        <v>43914</v>
      </c>
      <c r="BF2017" s="95"/>
      <c r="BG2017" s="86"/>
      <c r="BH2017" s="3"/>
    </row>
    <row r="2018" spans="1:60" x14ac:dyDescent="0.25">
      <c r="A2018" s="3"/>
      <c r="B2018" s="81" t="s">
        <v>2754</v>
      </c>
      <c r="C2018" s="81" t="s">
        <v>7106</v>
      </c>
      <c r="D2018" s="81" t="s">
        <v>987</v>
      </c>
      <c r="E2018" s="82" t="s">
        <v>1180</v>
      </c>
      <c r="F2018" s="82" t="s">
        <v>1100</v>
      </c>
      <c r="G2018" s="83" t="s">
        <v>1121</v>
      </c>
      <c r="H2018" s="84" t="s">
        <v>1132</v>
      </c>
      <c r="I2018" s="85" t="s">
        <v>3480</v>
      </c>
      <c r="J2018" s="85" t="s">
        <v>7107</v>
      </c>
      <c r="K2018" s="3"/>
      <c r="L2018" s="86">
        <v>44029</v>
      </c>
      <c r="M2018" s="87">
        <v>1019.01840000041</v>
      </c>
      <c r="N2018" s="88">
        <v>1019.01840000041</v>
      </c>
      <c r="O2018" s="88">
        <v>1149.41669999994</v>
      </c>
      <c r="P2018" s="89">
        <f t="shared" si="31"/>
        <v>0.88655263143511243</v>
      </c>
      <c r="Q2018" s="86">
        <v>43753</v>
      </c>
      <c r="R2018" s="90">
        <v>8686535.8430000003</v>
      </c>
      <c r="S2018" s="90">
        <v>9469599.4755156208</v>
      </c>
      <c r="T2018" s="3"/>
      <c r="U2018" s="91">
        <v>-7.6785209121226199E-3</v>
      </c>
      <c r="V2018" s="92">
        <v>0.40492251891919301</v>
      </c>
      <c r="W2018" s="91">
        <v>-1.6227501282628501E-3</v>
      </c>
      <c r="X2018" s="92">
        <v>-0.153765396953531</v>
      </c>
      <c r="Y2018" s="91">
        <v>-5.8853040570320397E-2</v>
      </c>
      <c r="Z2018" s="92">
        <v>12.2648518518108</v>
      </c>
      <c r="AA2018" s="91">
        <v>-8.9840986748604301E-2</v>
      </c>
      <c r="AB2018" s="92">
        <v>11.913929685935701</v>
      </c>
      <c r="AC2018" s="91">
        <v>-2.37012131265146E-2</v>
      </c>
      <c r="AD2018" s="92">
        <v>22.978074639744602</v>
      </c>
      <c r="AE2018" s="91">
        <v>1.36474874234409E-2</v>
      </c>
      <c r="AF2018" s="93">
        <v>22.204158437030902</v>
      </c>
      <c r="AG2018" s="91">
        <v>-8.3127003163099306E-3</v>
      </c>
      <c r="AH2018" s="92">
        <v>-1.7374999837556999</v>
      </c>
      <c r="AI2018" s="91">
        <v>-4.5589019694525598E-2</v>
      </c>
      <c r="AJ2018" s="92">
        <v>9.9244737104600098</v>
      </c>
      <c r="AK2018" s="91">
        <v>1.9786401138844702E-2</v>
      </c>
      <c r="AL2018" s="91">
        <v>6.0321094606479199E-3</v>
      </c>
      <c r="AM2018" s="92">
        <v>19.9826312400692</v>
      </c>
      <c r="AN2018" s="3"/>
      <c r="AO2018" s="94">
        <v>2.6426456623085001E-2</v>
      </c>
      <c r="AP2018" s="94">
        <v>-2.2674136342175199E-2</v>
      </c>
      <c r="AQ2018" s="94">
        <v>3.7220731652269003E-2</v>
      </c>
      <c r="AR2018" s="94">
        <v>-4.93370825397869E-2</v>
      </c>
      <c r="AS2018" s="95">
        <v>6</v>
      </c>
      <c r="AT2018" s="95">
        <v>6</v>
      </c>
      <c r="AU2018" s="95">
        <v>6</v>
      </c>
      <c r="AV2018" s="96">
        <v>6</v>
      </c>
      <c r="AW2018" s="3"/>
      <c r="AX2018" s="97">
        <v>6.28351389071031E-2</v>
      </c>
      <c r="AY2018" s="98">
        <v>-1.69555977945856</v>
      </c>
      <c r="AZ2018" s="98">
        <v>0.26997963466965302</v>
      </c>
      <c r="BA2018" s="98">
        <v>-2.13789658491442</v>
      </c>
      <c r="BB2018" s="89">
        <v>6.4821882157866601E-3</v>
      </c>
      <c r="BC2018" s="99">
        <v>-15.1043742448092</v>
      </c>
      <c r="BD2018" s="86">
        <v>43753</v>
      </c>
      <c r="BE2018" s="86">
        <v>43914</v>
      </c>
      <c r="BF2018" s="95"/>
      <c r="BG2018" s="86"/>
      <c r="BH2018" s="3"/>
    </row>
    <row r="2019" spans="1:60" x14ac:dyDescent="0.25">
      <c r="A2019" s="3"/>
      <c r="B2019" s="81" t="s">
        <v>2755</v>
      </c>
      <c r="C2019" s="81" t="s">
        <v>7108</v>
      </c>
      <c r="D2019" s="81" t="s">
        <v>988</v>
      </c>
      <c r="E2019" s="82" t="s">
        <v>1161</v>
      </c>
      <c r="F2019" s="82" t="s">
        <v>1103</v>
      </c>
      <c r="G2019" s="83" t="s">
        <v>1124</v>
      </c>
      <c r="H2019" s="84" t="s">
        <v>1136</v>
      </c>
      <c r="I2019" s="85" t="s">
        <v>3480</v>
      </c>
      <c r="J2019" s="85" t="s">
        <v>7109</v>
      </c>
      <c r="K2019" s="3"/>
      <c r="L2019" s="86">
        <v>44029</v>
      </c>
      <c r="M2019" s="87">
        <v>1812.8879000004399</v>
      </c>
      <c r="N2019" s="88">
        <v>1812.8879000004399</v>
      </c>
      <c r="O2019" s="88">
        <v>1817.5955999996499</v>
      </c>
      <c r="P2019" s="89">
        <f t="shared" si="31"/>
        <v>0.99740992991003563</v>
      </c>
      <c r="Q2019" s="86">
        <v>43984</v>
      </c>
      <c r="R2019" s="90">
        <v>302115913.551</v>
      </c>
      <c r="S2019" s="90">
        <v>324990159.04049999</v>
      </c>
      <c r="T2019" s="3"/>
      <c r="U2019" s="91">
        <v>-8.7650538443995196E-4</v>
      </c>
      <c r="V2019" s="92">
        <v>1.0851240716874599</v>
      </c>
      <c r="W2019" s="91">
        <v>-8.0888227239484E-4</v>
      </c>
      <c r="X2019" s="92">
        <v>-7.2378611366730197E-2</v>
      </c>
      <c r="Y2019" s="91">
        <v>1.17140628863126E-2</v>
      </c>
      <c r="Z2019" s="92">
        <v>19.3215621974668</v>
      </c>
      <c r="AA2019" s="91">
        <v>2.4426829391813999E-2</v>
      </c>
      <c r="AB2019" s="92">
        <v>23.340711299970302</v>
      </c>
      <c r="AC2019" s="91">
        <v>5.8282762618546299E-2</v>
      </c>
      <c r="AD2019" s="92">
        <v>31.1764722142543</v>
      </c>
      <c r="AE2019" s="91">
        <v>8.5758223525772295E-2</v>
      </c>
      <c r="AF2019" s="93">
        <v>29.415232047263999</v>
      </c>
      <c r="AG2019" s="91">
        <v>-9.5215752844524104E-4</v>
      </c>
      <c r="AH2019" s="92">
        <v>-1.00144570496923</v>
      </c>
      <c r="AI2019" s="91">
        <v>1.47157433621032E-2</v>
      </c>
      <c r="AJ2019" s="92">
        <v>15.954950016122901</v>
      </c>
      <c r="AK2019" s="91">
        <v>0.81288790000020505</v>
      </c>
      <c r="AL2019" s="91">
        <v>4.15113170474797E-2</v>
      </c>
      <c r="AM2019" s="92">
        <v>-3.4132142772432399</v>
      </c>
      <c r="AN2019" s="3"/>
      <c r="AO2019" s="94">
        <v>3.2396974747825901E-3</v>
      </c>
      <c r="AP2019" s="94">
        <v>-4.0745028791206997E-3</v>
      </c>
      <c r="AQ2019" s="94">
        <v>6.6459752997616297E-3</v>
      </c>
      <c r="AR2019" s="94">
        <v>-3.0760453610127999E-3</v>
      </c>
      <c r="AS2019" s="95">
        <v>7</v>
      </c>
      <c r="AT2019" s="95">
        <v>5</v>
      </c>
      <c r="AU2019" s="95">
        <v>7</v>
      </c>
      <c r="AV2019" s="96">
        <v>5</v>
      </c>
      <c r="AW2019" s="3"/>
      <c r="AX2019" s="97">
        <v>8.2878357139179598E-3</v>
      </c>
      <c r="AY2019" s="98">
        <v>-0.50048080782471505</v>
      </c>
      <c r="AZ2019" s="98">
        <v>0.63366768903233595</v>
      </c>
      <c r="BA2019" s="98">
        <v>-0.65843226299966795</v>
      </c>
      <c r="BB2019" s="89">
        <v>8.5600234531170796E-4</v>
      </c>
      <c r="BC2019" s="99">
        <v>-1.0876811867565299</v>
      </c>
      <c r="BD2019" s="86">
        <v>43753</v>
      </c>
      <c r="BE2019" s="86">
        <v>43783</v>
      </c>
      <c r="BF2019" s="95">
        <v>58</v>
      </c>
      <c r="BG2019" s="86">
        <v>43833</v>
      </c>
      <c r="BH2019" s="3"/>
    </row>
    <row r="2020" spans="1:60" x14ac:dyDescent="0.25">
      <c r="A2020" s="3"/>
      <c r="B2020" s="81" t="s">
        <v>2756</v>
      </c>
      <c r="C2020" s="81" t="s">
        <v>7110</v>
      </c>
      <c r="D2020" s="81" t="s">
        <v>988</v>
      </c>
      <c r="E2020" s="82" t="s">
        <v>1170</v>
      </c>
      <c r="F2020" s="82" t="s">
        <v>1103</v>
      </c>
      <c r="G2020" s="83" t="s">
        <v>1124</v>
      </c>
      <c r="H2020" s="84" t="s">
        <v>1136</v>
      </c>
      <c r="I2020" s="85" t="s">
        <v>3480</v>
      </c>
      <c r="J2020" s="85" t="s">
        <v>7111</v>
      </c>
      <c r="K2020" s="3"/>
      <c r="L2020" s="86">
        <v>44029</v>
      </c>
      <c r="M2020" s="87">
        <v>1265.6417999994001</v>
      </c>
      <c r="N2020" s="88">
        <v>1265.6417999994001</v>
      </c>
      <c r="O2020" s="88">
        <v>1269.1896999999899</v>
      </c>
      <c r="P2020" s="89">
        <f t="shared" si="31"/>
        <v>0.99720459439547149</v>
      </c>
      <c r="Q2020" s="86">
        <v>43984</v>
      </c>
      <c r="R2020" s="90">
        <v>9237113.7300000004</v>
      </c>
      <c r="S2020" s="90">
        <v>8625004.5452500004</v>
      </c>
      <c r="T2020" s="3"/>
      <c r="U2020" s="91">
        <v>-8.8106811926991202E-4</v>
      </c>
      <c r="V2020" s="92">
        <v>1.0846677982044599</v>
      </c>
      <c r="W2020" s="91">
        <v>-9.4605452613905105E-4</v>
      </c>
      <c r="X2020" s="92">
        <v>-8.6095836741151302E-2</v>
      </c>
      <c r="Y2020" s="91">
        <v>1.08719457002735E-2</v>
      </c>
      <c r="Z2020" s="92">
        <v>19.237350478855699</v>
      </c>
      <c r="AA2020" s="91">
        <v>2.2712667068844901E-2</v>
      </c>
      <c r="AB2020" s="92">
        <v>23.169295067695199</v>
      </c>
      <c r="AC2020" s="91">
        <v>5.4748963702877497E-2</v>
      </c>
      <c r="AD2020" s="92">
        <v>30.8230923226802</v>
      </c>
      <c r="AE2020" s="91">
        <v>8.0326852950820496E-2</v>
      </c>
      <c r="AF2020" s="93">
        <v>28.872094989783399</v>
      </c>
      <c r="AG2020" s="91">
        <v>-1.02987766058504E-3</v>
      </c>
      <c r="AH2020" s="92">
        <v>-1.00921771818321</v>
      </c>
      <c r="AI2020" s="91">
        <v>1.37921969253512E-2</v>
      </c>
      <c r="AJ2020" s="92">
        <v>15.862595372440399</v>
      </c>
      <c r="AK2020" s="91">
        <v>0.26564179999870202</v>
      </c>
      <c r="AL2020" s="91">
        <v>3.3249341600821901E-2</v>
      </c>
      <c r="AM2020" s="92">
        <v>21.994139923306602</v>
      </c>
      <c r="AN2020" s="3"/>
      <c r="AO2020" s="94">
        <v>3.2350203982787198E-3</v>
      </c>
      <c r="AP2020" s="94">
        <v>-4.0789964104988004E-3</v>
      </c>
      <c r="AQ2020" s="94">
        <v>6.5077525177912304E-3</v>
      </c>
      <c r="AR2020" s="94">
        <v>-3.2174055468203698E-3</v>
      </c>
      <c r="AS2020" s="95">
        <v>7</v>
      </c>
      <c r="AT2020" s="95">
        <v>5</v>
      </c>
      <c r="AU2020" s="95">
        <v>7</v>
      </c>
      <c r="AV2020" s="96">
        <v>5</v>
      </c>
      <c r="AW2020" s="3"/>
      <c r="AX2020" s="97">
        <v>8.2826109382222093E-3</v>
      </c>
      <c r="AY2020" s="98">
        <v>-0.69011150899132201</v>
      </c>
      <c r="AZ2020" s="98">
        <v>0.62798910859601198</v>
      </c>
      <c r="BA2020" s="98">
        <v>-0.90282466249482196</v>
      </c>
      <c r="BB2020" s="89">
        <v>8.5545820819902499E-4</v>
      </c>
      <c r="BC2020" s="99">
        <v>-1.1012458570694399</v>
      </c>
      <c r="BD2020" s="86">
        <v>43753</v>
      </c>
      <c r="BE2020" s="86">
        <v>43783</v>
      </c>
      <c r="BF2020" s="95">
        <v>59</v>
      </c>
      <c r="BG2020" s="86">
        <v>43836</v>
      </c>
      <c r="BH2020" s="3"/>
    </row>
    <row r="2021" spans="1:60" x14ac:dyDescent="0.25">
      <c r="A2021" s="3"/>
      <c r="B2021" s="81" t="s">
        <v>2757</v>
      </c>
      <c r="C2021" s="81" t="s">
        <v>7112</v>
      </c>
      <c r="D2021" s="81" t="s">
        <v>988</v>
      </c>
      <c r="E2021" s="82" t="s">
        <v>1162</v>
      </c>
      <c r="F2021" s="82" t="s">
        <v>1103</v>
      </c>
      <c r="G2021" s="83" t="s">
        <v>1124</v>
      </c>
      <c r="H2021" s="84" t="s">
        <v>1136</v>
      </c>
      <c r="I2021" s="85" t="s">
        <v>3480</v>
      </c>
      <c r="J2021" s="85" t="s">
        <v>7113</v>
      </c>
      <c r="K2021" s="3"/>
      <c r="L2021" s="86">
        <v>44029</v>
      </c>
      <c r="M2021" s="87">
        <v>1783.4076000005</v>
      </c>
      <c r="N2021" s="88">
        <v>1783.4076000005</v>
      </c>
      <c r="O2021" s="88">
        <v>1789.08840000071</v>
      </c>
      <c r="P2021" s="89">
        <f t="shared" si="31"/>
        <v>0.99682475164435269</v>
      </c>
      <c r="Q2021" s="86">
        <v>43984</v>
      </c>
      <c r="R2021" s="90">
        <v>70419093.657124996</v>
      </c>
      <c r="S2021" s="90">
        <v>74488076.323500007</v>
      </c>
      <c r="T2021" s="3"/>
      <c r="U2021" s="91">
        <v>-8.8958207470568595E-4</v>
      </c>
      <c r="V2021" s="92">
        <v>1.0838164026608901</v>
      </c>
      <c r="W2021" s="91">
        <v>-1.1997425099252699E-3</v>
      </c>
      <c r="X2021" s="92">
        <v>-0.111464635119773</v>
      </c>
      <c r="Y2021" s="91">
        <v>9.3155569138616608E-3</v>
      </c>
      <c r="Z2021" s="92">
        <v>19.081711600214501</v>
      </c>
      <c r="AA2021" s="91">
        <v>1.9548679269064499E-2</v>
      </c>
      <c r="AB2021" s="92">
        <v>22.852896287717201</v>
      </c>
      <c r="AC2021" s="91">
        <v>4.8241719256111502E-2</v>
      </c>
      <c r="AD2021" s="92">
        <v>30.172367877996301</v>
      </c>
      <c r="AE2021" s="91">
        <v>7.0349331268516793E-2</v>
      </c>
      <c r="AF2021" s="93">
        <v>27.874342821538399</v>
      </c>
      <c r="AG2021" s="91">
        <v>-1.1736747374016001E-3</v>
      </c>
      <c r="AH2021" s="92">
        <v>-1.0235974258648599</v>
      </c>
      <c r="AI2021" s="91">
        <v>1.20856724533951E-2</v>
      </c>
      <c r="AJ2021" s="92">
        <v>15.691942925244801</v>
      </c>
      <c r="AK2021" s="91">
        <v>0.70065378673840295</v>
      </c>
      <c r="AL2021" s="91">
        <v>3.6970663864849498E-2</v>
      </c>
      <c r="AM2021" s="92">
        <v>-14.6366256034235</v>
      </c>
      <c r="AN2021" s="3"/>
      <c r="AO2021" s="94">
        <v>3.2265658956021101E-3</v>
      </c>
      <c r="AP2021" s="94">
        <v>-4.0874608230296898E-3</v>
      </c>
      <c r="AQ2021" s="94">
        <v>6.25218247841985E-3</v>
      </c>
      <c r="AR2021" s="94">
        <v>-3.4790358658938199E-3</v>
      </c>
      <c r="AS2021" s="95">
        <v>7</v>
      </c>
      <c r="AT2021" s="95">
        <v>5</v>
      </c>
      <c r="AU2021" s="95">
        <v>7</v>
      </c>
      <c r="AV2021" s="96">
        <v>5</v>
      </c>
      <c r="AW2021" s="3"/>
      <c r="AX2021" s="97">
        <v>8.2742209067419008E-3</v>
      </c>
      <c r="AY2021" s="98">
        <v>-1.04061005340191</v>
      </c>
      <c r="AZ2021" s="98">
        <v>0.61750574242887502</v>
      </c>
      <c r="BA2021" s="98">
        <v>-1.3471696855303901</v>
      </c>
      <c r="BB2021" s="89">
        <v>8.5458344921221399E-4</v>
      </c>
      <c r="BC2021" s="99">
        <v>-1.12636484154064</v>
      </c>
      <c r="BD2021" s="86">
        <v>43753</v>
      </c>
      <c r="BE2021" s="86">
        <v>43783</v>
      </c>
      <c r="BF2021" s="95">
        <v>62</v>
      </c>
      <c r="BG2021" s="86">
        <v>43839</v>
      </c>
      <c r="BH2021" s="3"/>
    </row>
    <row r="2022" spans="1:60" x14ac:dyDescent="0.25">
      <c r="A2022" s="3"/>
      <c r="B2022" s="81" t="s">
        <v>2758</v>
      </c>
      <c r="C2022" s="81" t="s">
        <v>7114</v>
      </c>
      <c r="D2022" s="81" t="s">
        <v>988</v>
      </c>
      <c r="E2022" s="82" t="s">
        <v>3451</v>
      </c>
      <c r="F2022" s="82" t="s">
        <v>1103</v>
      </c>
      <c r="G2022" s="83" t="s">
        <v>1124</v>
      </c>
      <c r="H2022" s="84" t="s">
        <v>1136</v>
      </c>
      <c r="I2022" s="85" t="s">
        <v>3480</v>
      </c>
      <c r="J2022" s="85" t="s">
        <v>1096</v>
      </c>
      <c r="K2022" s="3"/>
      <c r="L2022" s="86">
        <v>44029</v>
      </c>
      <c r="M2022" s="87">
        <v>1035.17870000005</v>
      </c>
      <c r="N2022" s="88">
        <v>1035.17870000005</v>
      </c>
      <c r="O2022" s="88">
        <v>1036.8015000000601</v>
      </c>
      <c r="P2022" s="89">
        <f t="shared" si="31"/>
        <v>0.99843480164717158</v>
      </c>
      <c r="Q2022" s="86">
        <v>43984</v>
      </c>
      <c r="R2022" s="90">
        <v>2070416.486</v>
      </c>
      <c r="S2022" s="90">
        <v>1496012.4116875001</v>
      </c>
      <c r="T2022" s="3"/>
      <c r="U2022" s="91">
        <v>-8.5371239947562604E-4</v>
      </c>
      <c r="V2022" s="92">
        <v>1.0874033701838901</v>
      </c>
      <c r="W2022" s="91">
        <v>-1.2460063862818101E-4</v>
      </c>
      <c r="X2022" s="92">
        <v>-3.9504479900642799E-3</v>
      </c>
      <c r="Y2022" s="91">
        <v>1.5925090863674999E-2</v>
      </c>
      <c r="Z2022" s="92">
        <v>19.742664995195799</v>
      </c>
      <c r="AA2022" s="91">
        <v>3.3019585764122901E-2</v>
      </c>
      <c r="AB2022" s="92">
        <v>24.199986937222999</v>
      </c>
      <c r="AC2022" s="91"/>
      <c r="AD2022" s="92"/>
      <c r="AE2022" s="91"/>
      <c r="AF2022" s="93"/>
      <c r="AG2022" s="91">
        <v>-5.6451116142852698E-4</v>
      </c>
      <c r="AH2022" s="92">
        <v>-0.96268106826755695</v>
      </c>
      <c r="AI2022" s="91">
        <v>1.93346715332154E-2</v>
      </c>
      <c r="AJ2022" s="92">
        <v>16.416842833219601</v>
      </c>
      <c r="AK2022" s="91">
        <v>3.51786999999604E-2</v>
      </c>
      <c r="AL2022" s="91">
        <v>3.2429254708404201E-2</v>
      </c>
      <c r="AM2022" s="92">
        <v>23.770099665503899</v>
      </c>
      <c r="AN2022" s="3"/>
      <c r="AO2022" s="94">
        <v>3.2625673811708098E-3</v>
      </c>
      <c r="AP2022" s="94">
        <v>-4.0517202651244597E-3</v>
      </c>
      <c r="AQ2022" s="94">
        <v>7.3353603838768296E-3</v>
      </c>
      <c r="AR2022" s="94">
        <v>-2.3705798039372898E-3</v>
      </c>
      <c r="AS2022" s="95">
        <v>8</v>
      </c>
      <c r="AT2022" s="95">
        <v>4</v>
      </c>
      <c r="AU2022" s="95">
        <v>7</v>
      </c>
      <c r="AV2022" s="96">
        <v>5</v>
      </c>
      <c r="AW2022" s="3"/>
      <c r="AX2022" s="97">
        <v>8.3193991457665099E-3</v>
      </c>
      <c r="AY2022" s="98">
        <v>0.44629600803091302</v>
      </c>
      <c r="AZ2022" s="98">
        <v>0.66212772841845402</v>
      </c>
      <c r="BA2022" s="98">
        <v>0.60359736145255705</v>
      </c>
      <c r="BB2022" s="89">
        <v>8.5928550597827804E-4</v>
      </c>
      <c r="BC2022" s="99">
        <v>-1.0199318330414799</v>
      </c>
      <c r="BD2022" s="86">
        <v>43753</v>
      </c>
      <c r="BE2022" s="86">
        <v>43783</v>
      </c>
      <c r="BF2022" s="95">
        <v>52</v>
      </c>
      <c r="BG2022" s="86">
        <v>43825</v>
      </c>
      <c r="BH2022" s="3"/>
    </row>
    <row r="2023" spans="1:60" x14ac:dyDescent="0.25">
      <c r="A2023" s="3"/>
      <c r="B2023" s="81" t="s">
        <v>2759</v>
      </c>
      <c r="C2023" s="81" t="s">
        <v>7115</v>
      </c>
      <c r="D2023" s="81" t="s">
        <v>988</v>
      </c>
      <c r="E2023" s="82" t="s">
        <v>1186</v>
      </c>
      <c r="F2023" s="82" t="s">
        <v>1103</v>
      </c>
      <c r="G2023" s="83" t="s">
        <v>1124</v>
      </c>
      <c r="H2023" s="84" t="s">
        <v>1136</v>
      </c>
      <c r="I2023" s="85" t="s">
        <v>3480</v>
      </c>
      <c r="J2023" s="85" t="s">
        <v>7116</v>
      </c>
      <c r="K2023" s="3"/>
      <c r="L2023" s="86">
        <v>44029</v>
      </c>
      <c r="M2023" s="87">
        <v>1589.9755000006401</v>
      </c>
      <c r="N2023" s="88">
        <v>1589.9755000006401</v>
      </c>
      <c r="O2023" s="88">
        <v>1595.9765000007999</v>
      </c>
      <c r="P2023" s="89">
        <f t="shared" si="31"/>
        <v>0.99623991957265234</v>
      </c>
      <c r="Q2023" s="86">
        <v>43984</v>
      </c>
      <c r="R2023" s="90">
        <v>11771509.082</v>
      </c>
      <c r="S2023" s="90">
        <v>11941143.608156299</v>
      </c>
      <c r="T2023" s="3"/>
      <c r="U2023" s="91">
        <v>-9.0259473381593103E-4</v>
      </c>
      <c r="V2023" s="92">
        <v>1.08251513674986</v>
      </c>
      <c r="W2023" s="91">
        <v>-1.59044697011268E-3</v>
      </c>
      <c r="X2023" s="92">
        <v>-0.15053508113851399</v>
      </c>
      <c r="Y2023" s="91">
        <v>6.9227321200742197E-3</v>
      </c>
      <c r="Z2023" s="92">
        <v>18.842429120850301</v>
      </c>
      <c r="AA2023" s="91">
        <v>1.4693693077788301E-2</v>
      </c>
      <c r="AB2023" s="92">
        <v>22.367397668567701</v>
      </c>
      <c r="AC2023" s="91">
        <v>3.82958807495015E-2</v>
      </c>
      <c r="AD2023" s="92">
        <v>29.177784027357099</v>
      </c>
      <c r="AE2023" s="91">
        <v>5.5158987370305099E-2</v>
      </c>
      <c r="AF2023" s="93">
        <v>26.355308431724598</v>
      </c>
      <c r="AG2023" s="91">
        <v>-1.3950537631899399E-3</v>
      </c>
      <c r="AH2023" s="92">
        <v>-1.0457353284437001</v>
      </c>
      <c r="AI2023" s="91">
        <v>9.4624916691827803E-3</v>
      </c>
      <c r="AJ2023" s="92">
        <v>15.4296248468308</v>
      </c>
      <c r="AK2023" s="91">
        <v>0.58997550000087395</v>
      </c>
      <c r="AL2023" s="91">
        <v>3.2210845825829899E-2</v>
      </c>
      <c r="AM2023" s="92">
        <v>-25.704454277176399</v>
      </c>
      <c r="AN2023" s="3"/>
      <c r="AO2023" s="94">
        <v>3.2134419034264301E-3</v>
      </c>
      <c r="AP2023" s="94">
        <v>-4.1004218101079503E-3</v>
      </c>
      <c r="AQ2023" s="94">
        <v>5.8585539427440398E-3</v>
      </c>
      <c r="AR2023" s="94">
        <v>-3.8818624680061501E-3</v>
      </c>
      <c r="AS2023" s="95">
        <v>7</v>
      </c>
      <c r="AT2023" s="95">
        <v>5</v>
      </c>
      <c r="AU2023" s="95">
        <v>7</v>
      </c>
      <c r="AV2023" s="96">
        <v>5</v>
      </c>
      <c r="AW2023" s="3"/>
      <c r="AX2023" s="97">
        <v>8.2638694613251604E-3</v>
      </c>
      <c r="AY2023" s="98">
        <v>-1.57937125051467</v>
      </c>
      <c r="AZ2023" s="98">
        <v>0.60141603951979095</v>
      </c>
      <c r="BA2023" s="98">
        <v>-2.0113994124840202</v>
      </c>
      <c r="BB2023" s="89">
        <v>8.5350194881812097E-4</v>
      </c>
      <c r="BC2023" s="99">
        <v>-1.1650411814152899</v>
      </c>
      <c r="BD2023" s="86">
        <v>43753</v>
      </c>
      <c r="BE2023" s="86">
        <v>43783</v>
      </c>
      <c r="BF2023" s="95">
        <v>74</v>
      </c>
      <c r="BG2023" s="86">
        <v>43857</v>
      </c>
      <c r="BH2023" s="3"/>
    </row>
    <row r="2024" spans="1:60" x14ac:dyDescent="0.25">
      <c r="A2024" s="3"/>
      <c r="B2024" s="81" t="s">
        <v>514</v>
      </c>
      <c r="C2024" s="81" t="s">
        <v>7117</v>
      </c>
      <c r="D2024" s="81" t="s">
        <v>988</v>
      </c>
      <c r="E2024" s="82" t="s">
        <v>1165</v>
      </c>
      <c r="F2024" s="82" t="s">
        <v>1103</v>
      </c>
      <c r="G2024" s="83" t="s">
        <v>1124</v>
      </c>
      <c r="H2024" s="84" t="s">
        <v>1136</v>
      </c>
      <c r="I2024" s="85" t="s">
        <v>3480</v>
      </c>
      <c r="J2024" s="85" t="s">
        <v>7118</v>
      </c>
      <c r="K2024" s="3"/>
      <c r="L2024" s="86">
        <v>44029</v>
      </c>
      <c r="M2024" s="87">
        <v>1086.6465000007299</v>
      </c>
      <c r="N2024" s="88">
        <v>1086.6465000007299</v>
      </c>
      <c r="O2024" s="88">
        <v>1088.5111999996</v>
      </c>
      <c r="P2024" s="89">
        <f t="shared" si="31"/>
        <v>0.99828692621732262</v>
      </c>
      <c r="Q2024" s="86">
        <v>43984</v>
      </c>
      <c r="R2024" s="90">
        <v>11202.218999999999</v>
      </c>
      <c r="S2024" s="90">
        <v>11041.014606872601</v>
      </c>
      <c r="T2024" s="3"/>
      <c r="U2024" s="91">
        <v>-8.57041504787048E-4</v>
      </c>
      <c r="V2024" s="92">
        <v>1.0870704596527501</v>
      </c>
      <c r="W2024" s="91">
        <v>-2.2302187426248601E-4</v>
      </c>
      <c r="X2024" s="92">
        <v>-1.37925715534948E-2</v>
      </c>
      <c r="Y2024" s="91">
        <v>1.53125680626545E-2</v>
      </c>
      <c r="Z2024" s="92">
        <v>19.681412715115599</v>
      </c>
      <c r="AA2024" s="91">
        <v>3.1771916950674502E-2</v>
      </c>
      <c r="AB2024" s="92">
        <v>24.075220055878201</v>
      </c>
      <c r="AC2024" s="91">
        <v>7.3326729947439204E-2</v>
      </c>
      <c r="AD2024" s="92">
        <v>32.680868947121802</v>
      </c>
      <c r="AE2024" s="91"/>
      <c r="AF2024" s="93"/>
      <c r="AG2024" s="91">
        <v>-6.2042390163696804E-4</v>
      </c>
      <c r="AH2024" s="92">
        <v>-0.96827234228840098</v>
      </c>
      <c r="AI2024" s="91">
        <v>1.86631616506929E-2</v>
      </c>
      <c r="AJ2024" s="92">
        <v>16.349691844981901</v>
      </c>
      <c r="AK2024" s="91">
        <v>8.6646499999915194E-2</v>
      </c>
      <c r="AL2024" s="91">
        <v>3.4351483949649299E-2</v>
      </c>
      <c r="AM2024" s="92">
        <v>36.621414032240899</v>
      </c>
      <c r="AN2024" s="3"/>
      <c r="AO2024" s="94">
        <v>3.25931878796837E-3</v>
      </c>
      <c r="AP2024" s="94">
        <v>-4.0550556577727496E-3</v>
      </c>
      <c r="AQ2024" s="94">
        <v>7.2350575774180496E-3</v>
      </c>
      <c r="AR2024" s="94">
        <v>-2.4718458371353301E-3</v>
      </c>
      <c r="AS2024" s="95">
        <v>8</v>
      </c>
      <c r="AT2024" s="95">
        <v>4</v>
      </c>
      <c r="AU2024" s="95">
        <v>7</v>
      </c>
      <c r="AV2024" s="96">
        <v>5</v>
      </c>
      <c r="AW2024" s="3"/>
      <c r="AX2024" s="97">
        <v>8.3142145965212008E-3</v>
      </c>
      <c r="AY2024" s="98">
        <v>0.30932532706492599</v>
      </c>
      <c r="AZ2024" s="98">
        <v>0.65799638805310701</v>
      </c>
      <c r="BA2024" s="98">
        <v>0.41669236204597798</v>
      </c>
      <c r="BB2024" s="89">
        <v>8.5874658832608497E-4</v>
      </c>
      <c r="BC2024" s="99">
        <v>-1.0296951105046901</v>
      </c>
      <c r="BD2024" s="86">
        <v>43753</v>
      </c>
      <c r="BE2024" s="86">
        <v>43783</v>
      </c>
      <c r="BF2024" s="95">
        <v>53</v>
      </c>
      <c r="BG2024" s="86">
        <v>43826</v>
      </c>
      <c r="BH2024" s="3"/>
    </row>
    <row r="2025" spans="1:60" x14ac:dyDescent="0.25">
      <c r="A2025" s="3"/>
      <c r="B2025" s="81" t="s">
        <v>2760</v>
      </c>
      <c r="C2025" s="81" t="s">
        <v>7119</v>
      </c>
      <c r="D2025" s="81" t="s">
        <v>988</v>
      </c>
      <c r="E2025" s="82" t="s">
        <v>1166</v>
      </c>
      <c r="F2025" s="82" t="s">
        <v>1103</v>
      </c>
      <c r="G2025" s="83" t="s">
        <v>1124</v>
      </c>
      <c r="H2025" s="84" t="s">
        <v>1136</v>
      </c>
      <c r="I2025" s="85" t="s">
        <v>3480</v>
      </c>
      <c r="J2025" s="85" t="s">
        <v>7120</v>
      </c>
      <c r="K2025" s="3"/>
      <c r="L2025" s="86">
        <v>44029</v>
      </c>
      <c r="M2025" s="87">
        <v>1323.9656000006901</v>
      </c>
      <c r="N2025" s="88">
        <v>1323.9656000006901</v>
      </c>
      <c r="O2025" s="88">
        <v>1326.6249000001701</v>
      </c>
      <c r="P2025" s="89">
        <f t="shared" si="31"/>
        <v>0.99799543940455238</v>
      </c>
      <c r="Q2025" s="86">
        <v>43984</v>
      </c>
      <c r="R2025" s="90">
        <v>30320186.388</v>
      </c>
      <c r="S2025" s="90">
        <v>33052187.1574688</v>
      </c>
      <c r="T2025" s="3"/>
      <c r="U2025" s="91">
        <v>-8.6347561500588199E-4</v>
      </c>
      <c r="V2025" s="92">
        <v>1.08642704863087</v>
      </c>
      <c r="W2025" s="91">
        <v>-4.17812049818167E-4</v>
      </c>
      <c r="X2025" s="92">
        <v>-3.3271589109062902E-2</v>
      </c>
      <c r="Y2025" s="91">
        <v>1.41182874103833E-2</v>
      </c>
      <c r="Z2025" s="92">
        <v>19.561984649888501</v>
      </c>
      <c r="AA2025" s="91">
        <v>2.93282199381792E-2</v>
      </c>
      <c r="AB2025" s="92">
        <v>23.830850354628598</v>
      </c>
      <c r="AC2025" s="91">
        <v>6.84198676390224E-2</v>
      </c>
      <c r="AD2025" s="92">
        <v>32.1901827162947</v>
      </c>
      <c r="AE2025" s="91">
        <v>0.101388709224993</v>
      </c>
      <c r="AF2025" s="93">
        <v>30.978280617186101</v>
      </c>
      <c r="AG2025" s="91">
        <v>-7.3067807079496604E-4</v>
      </c>
      <c r="AH2025" s="92">
        <v>-0.97929775920420103</v>
      </c>
      <c r="AI2025" s="91">
        <v>1.7352613744151299E-2</v>
      </c>
      <c r="AJ2025" s="92">
        <v>16.2186370543204</v>
      </c>
      <c r="AK2025" s="91">
        <v>0.32396560000081098</v>
      </c>
      <c r="AL2025" s="91">
        <v>3.9732749990435003E-2</v>
      </c>
      <c r="AM2025" s="92">
        <v>27.826519923517498</v>
      </c>
      <c r="AN2025" s="3"/>
      <c r="AO2025" s="94">
        <v>3.25271210749634E-3</v>
      </c>
      <c r="AP2025" s="94">
        <v>-4.0614804529468503E-3</v>
      </c>
      <c r="AQ2025" s="94">
        <v>7.0398588050011304E-3</v>
      </c>
      <c r="AR2025" s="94">
        <v>-2.6729835544756502E-3</v>
      </c>
      <c r="AS2025" s="95">
        <v>8</v>
      </c>
      <c r="AT2025" s="95">
        <v>4</v>
      </c>
      <c r="AU2025" s="95">
        <v>7</v>
      </c>
      <c r="AV2025" s="96">
        <v>5</v>
      </c>
      <c r="AW2025" s="3"/>
      <c r="AX2025" s="97">
        <v>8.3046173997536193E-3</v>
      </c>
      <c r="AY2025" s="98">
        <v>4.0453382708904001E-2</v>
      </c>
      <c r="AZ2025" s="98">
        <v>0.64990304168350099</v>
      </c>
      <c r="BA2025" s="98">
        <v>5.4070848350477298E-2</v>
      </c>
      <c r="BB2025" s="89">
        <v>8.5774870430668695E-4</v>
      </c>
      <c r="BC2025" s="99">
        <v>-1.04896630972326</v>
      </c>
      <c r="BD2025" s="86">
        <v>43753</v>
      </c>
      <c r="BE2025" s="86">
        <v>43783</v>
      </c>
      <c r="BF2025" s="95">
        <v>55</v>
      </c>
      <c r="BG2025" s="86">
        <v>43830</v>
      </c>
      <c r="BH2025" s="3"/>
    </row>
    <row r="2026" spans="1:60" x14ac:dyDescent="0.25">
      <c r="A2026" s="3"/>
      <c r="B2026" s="81" t="s">
        <v>515</v>
      </c>
      <c r="C2026" s="81" t="s">
        <v>7121</v>
      </c>
      <c r="D2026" s="81" t="s">
        <v>988</v>
      </c>
      <c r="E2026" s="82" t="s">
        <v>1214</v>
      </c>
      <c r="F2026" s="82" t="s">
        <v>1103</v>
      </c>
      <c r="G2026" s="83" t="s">
        <v>1124</v>
      </c>
      <c r="H2026" s="84" t="s">
        <v>1136</v>
      </c>
      <c r="I2026" s="85" t="s">
        <v>3480</v>
      </c>
      <c r="J2026" s="85" t="s">
        <v>1096</v>
      </c>
      <c r="K2026" s="3"/>
      <c r="L2026" s="86">
        <v>44029</v>
      </c>
      <c r="M2026" s="87">
        <v>1055.33379999921</v>
      </c>
      <c r="N2026" s="88">
        <v>1055.33379999921</v>
      </c>
      <c r="O2026" s="88">
        <v>1058.29209999926</v>
      </c>
      <c r="P2026" s="89">
        <f t="shared" si="31"/>
        <v>0.99720464699674871</v>
      </c>
      <c r="Q2026" s="86">
        <v>43984</v>
      </c>
      <c r="R2026" s="90">
        <v>999308.69400000002</v>
      </c>
      <c r="S2026" s="90">
        <v>877445.50285156199</v>
      </c>
      <c r="T2026" s="3"/>
      <c r="U2026" s="91">
        <v>-8.8112399953388398E-4</v>
      </c>
      <c r="V2026" s="92">
        <v>1.0846622101780701</v>
      </c>
      <c r="W2026" s="91">
        <v>-9.4600841475767105E-4</v>
      </c>
      <c r="X2026" s="92">
        <v>-8.6091225603013299E-2</v>
      </c>
      <c r="Y2026" s="91">
        <v>1.08722035220126E-2</v>
      </c>
      <c r="Z2026" s="92">
        <v>19.2373762610368</v>
      </c>
      <c r="AA2026" s="91">
        <v>2.2713137232131E-2</v>
      </c>
      <c r="AB2026" s="92">
        <v>23.169342084002</v>
      </c>
      <c r="AC2026" s="91">
        <v>5.4749785043895799E-2</v>
      </c>
      <c r="AD2026" s="92">
        <v>30.823174456774701</v>
      </c>
      <c r="AE2026" s="91"/>
      <c r="AF2026" s="93"/>
      <c r="AG2026" s="91">
        <v>-1.02989166043699E-3</v>
      </c>
      <c r="AH2026" s="92">
        <v>-1.0092191181684</v>
      </c>
      <c r="AI2026" s="91">
        <v>1.3792535677566799E-2</v>
      </c>
      <c r="AJ2026" s="92">
        <v>15.862629247669201</v>
      </c>
      <c r="AK2026" s="91">
        <v>5.5333799999061697E-2</v>
      </c>
      <c r="AL2026" s="91">
        <v>2.6037742520202301E-2</v>
      </c>
      <c r="AM2026" s="92">
        <v>30.4831112317625</v>
      </c>
      <c r="AN2026" s="3"/>
      <c r="AO2026" s="94">
        <v>3.2351205391023502E-3</v>
      </c>
      <c r="AP2026" s="94">
        <v>-4.0790175735310203E-3</v>
      </c>
      <c r="AQ2026" s="94">
        <v>6.50782284174056E-3</v>
      </c>
      <c r="AR2026" s="94">
        <v>-3.2174492271224201E-3</v>
      </c>
      <c r="AS2026" s="95">
        <v>7</v>
      </c>
      <c r="AT2026" s="95">
        <v>5</v>
      </c>
      <c r="AU2026" s="95">
        <v>7</v>
      </c>
      <c r="AV2026" s="96">
        <v>5</v>
      </c>
      <c r="AW2026" s="3"/>
      <c r="AX2026" s="97">
        <v>8.2827146827003199E-3</v>
      </c>
      <c r="AY2026" s="98">
        <v>-0.69001964049493802</v>
      </c>
      <c r="AZ2026" s="98">
        <v>0.62799122464548396</v>
      </c>
      <c r="BA2026" s="98">
        <v>-0.90271181785101395</v>
      </c>
      <c r="BB2026" s="89">
        <v>8.5546894635285802E-4</v>
      </c>
      <c r="BC2026" s="99">
        <v>-1.10125474906999</v>
      </c>
      <c r="BD2026" s="86">
        <v>43753</v>
      </c>
      <c r="BE2026" s="86">
        <v>43783</v>
      </c>
      <c r="BF2026" s="95">
        <v>59</v>
      </c>
      <c r="BG2026" s="86">
        <v>43836</v>
      </c>
      <c r="BH2026" s="3"/>
    </row>
    <row r="2027" spans="1:60" x14ac:dyDescent="0.25">
      <c r="A2027" s="3"/>
      <c r="B2027" s="81" t="s">
        <v>516</v>
      </c>
      <c r="C2027" s="81" t="s">
        <v>7122</v>
      </c>
      <c r="D2027" s="81" t="s">
        <v>988</v>
      </c>
      <c r="E2027" s="82" t="s">
        <v>1187</v>
      </c>
      <c r="F2027" s="82" t="s">
        <v>1103</v>
      </c>
      <c r="G2027" s="83" t="s">
        <v>1124</v>
      </c>
      <c r="H2027" s="84" t="s">
        <v>1136</v>
      </c>
      <c r="I2027" s="85" t="s">
        <v>3480</v>
      </c>
      <c r="J2027" s="85" t="s">
        <v>1096</v>
      </c>
      <c r="K2027" s="3"/>
      <c r="L2027" s="86">
        <v>44029</v>
      </c>
      <c r="M2027" s="87">
        <v>1180.80810000002</v>
      </c>
      <c r="N2027" s="88">
        <v>1180.80810000002</v>
      </c>
      <c r="O2027" s="88">
        <v>1182.8780000004899</v>
      </c>
      <c r="P2027" s="89">
        <f t="shared" si="31"/>
        <v>0.99825011539611941</v>
      </c>
      <c r="Q2027" s="86">
        <v>43984</v>
      </c>
      <c r="R2027" s="90">
        <v>71683181.380999997</v>
      </c>
      <c r="S2027" s="90">
        <v>71061366.899000004</v>
      </c>
      <c r="T2027" s="3"/>
      <c r="U2027" s="91">
        <v>-8.5782807127543503E-4</v>
      </c>
      <c r="V2027" s="92">
        <v>1.0869918030039101</v>
      </c>
      <c r="W2027" s="91">
        <v>-2.4781966112641401E-4</v>
      </c>
      <c r="X2027" s="92">
        <v>-1.6272350239887601E-2</v>
      </c>
      <c r="Y2027" s="91">
        <v>1.51654778019292E-2</v>
      </c>
      <c r="Z2027" s="92">
        <v>19.666703689028498</v>
      </c>
      <c r="AA2027" s="91">
        <v>3.1466951180846102E-2</v>
      </c>
      <c r="AB2027" s="92">
        <v>24.0447234788735</v>
      </c>
      <c r="AC2027" s="91">
        <v>7.2858280011132606E-2</v>
      </c>
      <c r="AD2027" s="92">
        <v>32.634023953520199</v>
      </c>
      <c r="AE2027" s="91">
        <v>0.10825590549575299</v>
      </c>
      <c r="AF2027" s="93">
        <v>31.665000244276602</v>
      </c>
      <c r="AG2027" s="91">
        <v>-6.34332173831353E-4</v>
      </c>
      <c r="AH2027" s="92">
        <v>-0.96966316950783904</v>
      </c>
      <c r="AI2027" s="91">
        <v>1.8501353852116199E-2</v>
      </c>
      <c r="AJ2027" s="92">
        <v>16.333511065109601</v>
      </c>
      <c r="AK2027" s="91">
        <v>0.18080809999984901</v>
      </c>
      <c r="AL2027" s="91">
        <v>3.66043768881354E-2</v>
      </c>
      <c r="AM2027" s="92">
        <v>10.2765197123517</v>
      </c>
      <c r="AN2027" s="3"/>
      <c r="AO2027" s="94">
        <v>3.2583900720055698E-3</v>
      </c>
      <c r="AP2027" s="94">
        <v>-4.0558170048825603E-3</v>
      </c>
      <c r="AQ2027" s="94">
        <v>7.2111588979169002E-3</v>
      </c>
      <c r="AR2027" s="94">
        <v>-2.49757148139906E-3</v>
      </c>
      <c r="AS2027" s="95">
        <v>8</v>
      </c>
      <c r="AT2027" s="95">
        <v>4</v>
      </c>
      <c r="AU2027" s="95">
        <v>7</v>
      </c>
      <c r="AV2027" s="96">
        <v>5</v>
      </c>
      <c r="AW2027" s="3"/>
      <c r="AX2027" s="97">
        <v>8.31297114855261E-3</v>
      </c>
      <c r="AY2027" s="98">
        <v>0.275786515117034</v>
      </c>
      <c r="AZ2027" s="98">
        <v>0.65698614304619696</v>
      </c>
      <c r="BA2027" s="98">
        <v>0.37115229810797201</v>
      </c>
      <c r="BB2027" s="89">
        <v>8.5861732292755698E-4</v>
      </c>
      <c r="BC2027" s="99">
        <v>-1.0321300618998099</v>
      </c>
      <c r="BD2027" s="86">
        <v>43753</v>
      </c>
      <c r="BE2027" s="86">
        <v>43783</v>
      </c>
      <c r="BF2027" s="95">
        <v>53</v>
      </c>
      <c r="BG2027" s="86">
        <v>43826</v>
      </c>
      <c r="BH2027" s="3"/>
    </row>
    <row r="2028" spans="1:60" x14ac:dyDescent="0.25">
      <c r="A2028" s="3"/>
      <c r="B2028" s="81" t="s">
        <v>2761</v>
      </c>
      <c r="C2028" s="81" t="s">
        <v>7123</v>
      </c>
      <c r="D2028" s="81" t="s">
        <v>989</v>
      </c>
      <c r="E2028" s="82" t="s">
        <v>1161</v>
      </c>
      <c r="F2028" s="82" t="s">
        <v>1118</v>
      </c>
      <c r="G2028" s="83" t="s">
        <v>1124</v>
      </c>
      <c r="H2028" s="84" t="s">
        <v>1136</v>
      </c>
      <c r="I2028" s="85" t="s">
        <v>3480</v>
      </c>
      <c r="J2028" s="85" t="s">
        <v>7124</v>
      </c>
      <c r="K2028" s="3"/>
      <c r="L2028" s="86">
        <v>44028</v>
      </c>
      <c r="M2028" s="87"/>
      <c r="N2028" s="88"/>
      <c r="O2028" s="88">
        <v>1149.9116999991199</v>
      </c>
      <c r="P2028" s="89">
        <f t="shared" si="31"/>
        <v>0</v>
      </c>
      <c r="Q2028" s="86">
        <v>43984</v>
      </c>
      <c r="R2028" s="90"/>
      <c r="S2028" s="90">
        <v>1146627.0280722701</v>
      </c>
      <c r="T2028" s="3"/>
      <c r="U2028" s="91"/>
      <c r="V2028" s="92"/>
      <c r="W2028" s="91">
        <v>-4.6711879076610801E-4</v>
      </c>
      <c r="X2028" s="92"/>
      <c r="Y2028" s="91">
        <v>1.1991874504019499E-2</v>
      </c>
      <c r="Z2028" s="92"/>
      <c r="AA2028" s="91">
        <v>2.1910408011535799E-2</v>
      </c>
      <c r="AB2028" s="92"/>
      <c r="AC2028" s="91">
        <v>5.3344645260949598E-2</v>
      </c>
      <c r="AD2028" s="92"/>
      <c r="AE2028" s="91">
        <v>7.7546820702991695E-2</v>
      </c>
      <c r="AF2028" s="93"/>
      <c r="AG2028" s="91">
        <v>-4.45104543359776E-4</v>
      </c>
      <c r="AH2028" s="92"/>
      <c r="AI2028" s="91">
        <v>1.4329585319501299E-2</v>
      </c>
      <c r="AJ2028" s="92"/>
      <c r="AK2028" s="91">
        <v>0.14802276833332101</v>
      </c>
      <c r="AL2028" s="91">
        <v>2.9487690544556199E-2</v>
      </c>
      <c r="AM2028" s="92"/>
      <c r="AN2028" s="3"/>
      <c r="AO2028" s="94">
        <v>2.9347250783757798E-3</v>
      </c>
      <c r="AP2028" s="94">
        <v>-1.9452461365290199E-3</v>
      </c>
      <c r="AQ2028" s="94">
        <v>7.1568033108633201E-3</v>
      </c>
      <c r="AR2028" s="94">
        <v>-1.5255327825798299E-3</v>
      </c>
      <c r="AS2028" s="95">
        <v>7</v>
      </c>
      <c r="AT2028" s="95">
        <v>5</v>
      </c>
      <c r="AU2028" s="95">
        <v>7</v>
      </c>
      <c r="AV2028" s="96">
        <v>5</v>
      </c>
      <c r="AW2028" s="3"/>
      <c r="AX2028" s="97">
        <v>6.9343157980529197E-3</v>
      </c>
      <c r="AY2028" s="98">
        <v>-1.0599165375770101</v>
      </c>
      <c r="AZ2028" s="98">
        <v>0.58452446457067697</v>
      </c>
      <c r="BA2028" s="98">
        <v>-1.50582866663535</v>
      </c>
      <c r="BB2028" s="89">
        <v>7.1652665884812405E-4</v>
      </c>
      <c r="BC2028" s="99">
        <v>-0.45042117139019</v>
      </c>
      <c r="BD2028" s="86">
        <v>43907</v>
      </c>
      <c r="BE2028" s="86">
        <v>43913</v>
      </c>
      <c r="BF2028" s="95">
        <v>11</v>
      </c>
      <c r="BG2028" s="86">
        <v>43922</v>
      </c>
      <c r="BH2028" s="3"/>
    </row>
    <row r="2029" spans="1:60" x14ac:dyDescent="0.25">
      <c r="A2029" s="3"/>
      <c r="B2029" s="81" t="s">
        <v>2762</v>
      </c>
      <c r="C2029" s="81" t="s">
        <v>7125</v>
      </c>
      <c r="D2029" s="81" t="s">
        <v>989</v>
      </c>
      <c r="E2029" s="82" t="s">
        <v>1162</v>
      </c>
      <c r="F2029" s="82" t="s">
        <v>1118</v>
      </c>
      <c r="G2029" s="83" t="s">
        <v>1124</v>
      </c>
      <c r="H2029" s="84" t="s">
        <v>1136</v>
      </c>
      <c r="I2029" s="85" t="s">
        <v>3480</v>
      </c>
      <c r="J2029" s="85" t="s">
        <v>7126</v>
      </c>
      <c r="K2029" s="3"/>
      <c r="L2029" s="86">
        <v>44028</v>
      </c>
      <c r="M2029" s="87"/>
      <c r="N2029" s="88"/>
      <c r="O2029" s="88">
        <v>1147.7183999996601</v>
      </c>
      <c r="P2029" s="89">
        <f t="shared" si="31"/>
        <v>0</v>
      </c>
      <c r="Q2029" s="86">
        <v>43984</v>
      </c>
      <c r="R2029" s="90"/>
      <c r="S2029" s="90">
        <v>19775.657111114499</v>
      </c>
      <c r="T2029" s="3"/>
      <c r="U2029" s="91"/>
      <c r="V2029" s="92"/>
      <c r="W2029" s="91">
        <v>-5.0700836800388104E-4</v>
      </c>
      <c r="X2029" s="92"/>
      <c r="Y2029" s="91">
        <v>1.17419471498579E-2</v>
      </c>
      <c r="Z2029" s="92"/>
      <c r="AA2029" s="91">
        <v>2.13996482889343E-2</v>
      </c>
      <c r="AB2029" s="92"/>
      <c r="AC2029" s="91">
        <v>5.2292683214545797E-2</v>
      </c>
      <c r="AD2029" s="92"/>
      <c r="AE2029" s="91">
        <v>7.5932542922601001E-2</v>
      </c>
      <c r="AF2029" s="93"/>
      <c r="AG2029" s="91">
        <v>-4.6699320137122402E-4</v>
      </c>
      <c r="AH2029" s="92"/>
      <c r="AI2029" s="91">
        <v>1.4055480904062299E-2</v>
      </c>
      <c r="AJ2029" s="92"/>
      <c r="AK2029" s="91">
        <v>0.14539922469164601</v>
      </c>
      <c r="AL2029" s="91">
        <v>2.89919465449202E-2</v>
      </c>
      <c r="AM2029" s="92"/>
      <c r="AN2029" s="3"/>
      <c r="AO2029" s="94">
        <v>2.9333791189856098E-3</v>
      </c>
      <c r="AP2029" s="94">
        <v>-1.9465631830826199E-3</v>
      </c>
      <c r="AQ2029" s="94">
        <v>7.1151904212456403E-3</v>
      </c>
      <c r="AR2029" s="94">
        <v>-1.56464726751437E-3</v>
      </c>
      <c r="AS2029" s="95">
        <v>7</v>
      </c>
      <c r="AT2029" s="95">
        <v>5</v>
      </c>
      <c r="AU2029" s="95">
        <v>7</v>
      </c>
      <c r="AV2029" s="96">
        <v>5</v>
      </c>
      <c r="AW2029" s="3"/>
      <c r="AX2029" s="97">
        <v>6.9326613302746398E-3</v>
      </c>
      <c r="AY2029" s="98">
        <v>-1.12733932804986</v>
      </c>
      <c r="AZ2029" s="98">
        <v>0.58284987602837601</v>
      </c>
      <c r="BA2029" s="98">
        <v>-1.59746594833996</v>
      </c>
      <c r="BB2029" s="89">
        <v>7.1635467534406398E-4</v>
      </c>
      <c r="BC2029" s="99">
        <v>-0.45248236555562499</v>
      </c>
      <c r="BD2029" s="86">
        <v>43753</v>
      </c>
      <c r="BE2029" s="86">
        <v>43783</v>
      </c>
      <c r="BF2029" s="95">
        <v>57</v>
      </c>
      <c r="BG2029" s="86">
        <v>43832</v>
      </c>
      <c r="BH2029" s="3"/>
    </row>
    <row r="2030" spans="1:60" x14ac:dyDescent="0.25">
      <c r="A2030" s="3"/>
      <c r="B2030" s="81" t="s">
        <v>2763</v>
      </c>
      <c r="C2030" s="81" t="s">
        <v>7127</v>
      </c>
      <c r="D2030" s="81" t="s">
        <v>989</v>
      </c>
      <c r="E2030" s="82" t="s">
        <v>1186</v>
      </c>
      <c r="F2030" s="82" t="s">
        <v>1118</v>
      </c>
      <c r="G2030" s="83" t="s">
        <v>1124</v>
      </c>
      <c r="H2030" s="84" t="s">
        <v>1136</v>
      </c>
      <c r="I2030" s="85" t="s">
        <v>3480</v>
      </c>
      <c r="J2030" s="85" t="s">
        <v>7128</v>
      </c>
      <c r="K2030" s="3"/>
      <c r="L2030" s="86">
        <v>44028</v>
      </c>
      <c r="M2030" s="87"/>
      <c r="N2030" s="88"/>
      <c r="O2030" s="88">
        <v>1165.7227999996401</v>
      </c>
      <c r="P2030" s="89">
        <f t="shared" si="31"/>
        <v>0</v>
      </c>
      <c r="Q2030" s="86">
        <v>43984</v>
      </c>
      <c r="R2030" s="90"/>
      <c r="S2030" s="90">
        <v>433084.79902294901</v>
      </c>
      <c r="T2030" s="3"/>
      <c r="U2030" s="91"/>
      <c r="V2030" s="92"/>
      <c r="W2030" s="91">
        <v>-2.2941876613913299E-4</v>
      </c>
      <c r="X2030" s="92"/>
      <c r="Y2030" s="91">
        <v>1.3494603716026199E-2</v>
      </c>
      <c r="Z2030" s="92"/>
      <c r="AA2030" s="91">
        <v>2.4976567743578901E-2</v>
      </c>
      <c r="AB2030" s="92"/>
      <c r="AC2030" s="91">
        <v>5.9679835987481097E-2</v>
      </c>
      <c r="AD2030" s="92"/>
      <c r="AE2030" s="91">
        <v>8.72849456136464E-2</v>
      </c>
      <c r="AF2030" s="93"/>
      <c r="AG2030" s="91">
        <v>-3.13964625092922E-4</v>
      </c>
      <c r="AH2030" s="92"/>
      <c r="AI2030" s="91">
        <v>1.5977441478753501E-2</v>
      </c>
      <c r="AJ2030" s="92"/>
      <c r="AK2030" s="91">
        <v>0.16393344794603801</v>
      </c>
      <c r="AL2030" s="91">
        <v>3.2475156082000502E-2</v>
      </c>
      <c r="AM2030" s="92"/>
      <c r="AN2030" s="3"/>
      <c r="AO2030" s="94">
        <v>2.9429809164866999E-3</v>
      </c>
      <c r="AP2030" s="94">
        <v>-1.9370003901713099E-3</v>
      </c>
      <c r="AQ2030" s="94">
        <v>7.4044517241418396E-3</v>
      </c>
      <c r="AR2030" s="94">
        <v>-1.2881449247288399E-3</v>
      </c>
      <c r="AS2030" s="95">
        <v>7</v>
      </c>
      <c r="AT2030" s="95">
        <v>5</v>
      </c>
      <c r="AU2030" s="95">
        <v>7</v>
      </c>
      <c r="AV2030" s="96">
        <v>5</v>
      </c>
      <c r="AW2030" s="3"/>
      <c r="AX2030" s="97">
        <v>6.9453120415528197E-3</v>
      </c>
      <c r="AY2030" s="98">
        <v>-0.65594373535350303</v>
      </c>
      <c r="AZ2030" s="98">
        <v>0.59457380465119103</v>
      </c>
      <c r="BA2030" s="98">
        <v>-0.94648548038367197</v>
      </c>
      <c r="BB2030" s="89">
        <v>7.1766915166335797E-4</v>
      </c>
      <c r="BC2030" s="99">
        <v>-0.44552022684956699</v>
      </c>
      <c r="BD2030" s="86">
        <v>43907</v>
      </c>
      <c r="BE2030" s="86">
        <v>43913</v>
      </c>
      <c r="BF2030" s="95">
        <v>11</v>
      </c>
      <c r="BG2030" s="86">
        <v>43922</v>
      </c>
      <c r="BH2030" s="3"/>
    </row>
    <row r="2031" spans="1:60" x14ac:dyDescent="0.25">
      <c r="A2031" s="3"/>
      <c r="B2031" s="81" t="s">
        <v>2764</v>
      </c>
      <c r="C2031" s="81" t="s">
        <v>7129</v>
      </c>
      <c r="D2031" s="81" t="s">
        <v>989</v>
      </c>
      <c r="E2031" s="82" t="s">
        <v>1163</v>
      </c>
      <c r="F2031" s="82" t="s">
        <v>1118</v>
      </c>
      <c r="G2031" s="83" t="s">
        <v>1124</v>
      </c>
      <c r="H2031" s="84" t="s">
        <v>1136</v>
      </c>
      <c r="I2031" s="85" t="s">
        <v>3480</v>
      </c>
      <c r="J2031" s="85" t="s">
        <v>7130</v>
      </c>
      <c r="K2031" s="3"/>
      <c r="L2031" s="86">
        <v>44028</v>
      </c>
      <c r="M2031" s="87"/>
      <c r="N2031" s="88"/>
      <c r="O2031" s="88">
        <v>1143.22409999929</v>
      </c>
      <c r="P2031" s="89">
        <f t="shared" si="31"/>
        <v>0</v>
      </c>
      <c r="Q2031" s="86">
        <v>43984</v>
      </c>
      <c r="R2031" s="90"/>
      <c r="S2031" s="90">
        <v>9872089.8944843691</v>
      </c>
      <c r="T2031" s="3"/>
      <c r="U2031" s="91"/>
      <c r="V2031" s="92"/>
      <c r="W2031" s="91">
        <v>-5.8581784924172098E-4</v>
      </c>
      <c r="X2031" s="92"/>
      <c r="Y2031" s="91">
        <v>1.12417968484806E-2</v>
      </c>
      <c r="Z2031" s="92"/>
      <c r="AA2031" s="91">
        <v>2.0381448101034001E-2</v>
      </c>
      <c r="AB2031" s="92"/>
      <c r="AC2031" s="91">
        <v>5.0192873268315501E-2</v>
      </c>
      <c r="AD2031" s="92"/>
      <c r="AE2031" s="91">
        <v>7.2712842938926797E-2</v>
      </c>
      <c r="AF2031" s="93"/>
      <c r="AG2031" s="91">
        <v>-5.1063689534203095E-4</v>
      </c>
      <c r="AH2031" s="92"/>
      <c r="AI2031" s="91">
        <v>1.35070730430016E-2</v>
      </c>
      <c r="AJ2031" s="92"/>
      <c r="AK2031" s="91">
        <v>0.141324199999945</v>
      </c>
      <c r="AL2031" s="91">
        <v>2.8006630624076899E-2</v>
      </c>
      <c r="AM2031" s="92"/>
      <c r="AN2031" s="3"/>
      <c r="AO2031" s="94">
        <v>2.9305948773981098E-3</v>
      </c>
      <c r="AP2031" s="94">
        <v>-1.9493121890263899E-3</v>
      </c>
      <c r="AQ2031" s="94">
        <v>7.03296742176462E-3</v>
      </c>
      <c r="AR2031" s="94">
        <v>-1.6441501084045701E-3</v>
      </c>
      <c r="AS2031" s="95">
        <v>7</v>
      </c>
      <c r="AT2031" s="95">
        <v>5</v>
      </c>
      <c r="AU2031" s="95">
        <v>7</v>
      </c>
      <c r="AV2031" s="96">
        <v>5</v>
      </c>
      <c r="AW2031" s="3"/>
      <c r="AX2031" s="97">
        <v>6.9293812102932898E-3</v>
      </c>
      <c r="AY2031" s="98">
        <v>-1.2617737207183399</v>
      </c>
      <c r="AZ2031" s="98">
        <v>0.57951166854218195</v>
      </c>
      <c r="BA2031" s="98">
        <v>-1.7786817507367201</v>
      </c>
      <c r="BB2031" s="89">
        <v>7.1601365613332805E-4</v>
      </c>
      <c r="BC2031" s="99">
        <v>-0.46071729999084698</v>
      </c>
      <c r="BD2031" s="86">
        <v>43753</v>
      </c>
      <c r="BE2031" s="86">
        <v>43783</v>
      </c>
      <c r="BF2031" s="95">
        <v>58</v>
      </c>
      <c r="BG2031" s="86">
        <v>43833</v>
      </c>
      <c r="BH2031" s="3"/>
    </row>
    <row r="2032" spans="1:60" x14ac:dyDescent="0.25">
      <c r="A2032" s="3"/>
      <c r="B2032" s="81" t="s">
        <v>2765</v>
      </c>
      <c r="C2032" s="81" t="s">
        <v>7131</v>
      </c>
      <c r="D2032" s="81" t="s">
        <v>989</v>
      </c>
      <c r="E2032" s="82" t="s">
        <v>1239</v>
      </c>
      <c r="F2032" s="82" t="s">
        <v>1118</v>
      </c>
      <c r="G2032" s="83" t="s">
        <v>1124</v>
      </c>
      <c r="H2032" s="84" t="s">
        <v>1136</v>
      </c>
      <c r="I2032" s="85" t="s">
        <v>3480</v>
      </c>
      <c r="J2032" s="85" t="s">
        <v>7132</v>
      </c>
      <c r="K2032" s="3"/>
      <c r="L2032" s="86">
        <v>44028</v>
      </c>
      <c r="M2032" s="87"/>
      <c r="N2032" s="88"/>
      <c r="O2032" s="88">
        <v>1038.0533000007299</v>
      </c>
      <c r="P2032" s="89">
        <f t="shared" si="31"/>
        <v>0</v>
      </c>
      <c r="Q2032" s="86">
        <v>43984</v>
      </c>
      <c r="R2032" s="90"/>
      <c r="S2032" s="90">
        <v>73293.633298828106</v>
      </c>
      <c r="T2032" s="3"/>
      <c r="U2032" s="91"/>
      <c r="V2032" s="92"/>
      <c r="W2032" s="91">
        <v>-1.6612658600934099E-4</v>
      </c>
      <c r="X2032" s="92"/>
      <c r="Y2032" s="91">
        <v>1.4987428014137501E-2</v>
      </c>
      <c r="Z2032" s="92"/>
      <c r="AA2032" s="91">
        <v>2.2773379629143199E-2</v>
      </c>
      <c r="AB2032" s="92"/>
      <c r="AC2032" s="91"/>
      <c r="AD2032" s="92"/>
      <c r="AE2032" s="91"/>
      <c r="AF2032" s="93"/>
      <c r="AG2032" s="91">
        <v>-2.7899945871467902E-4</v>
      </c>
      <c r="AH2032" s="92"/>
      <c r="AI2032" s="91">
        <v>1.75117962025979E-2</v>
      </c>
      <c r="AJ2032" s="92"/>
      <c r="AK2032" s="91">
        <v>3.6988600000768201E-2</v>
      </c>
      <c r="AL2032" s="91">
        <v>2.26309503905213E-2</v>
      </c>
      <c r="AM2032" s="92"/>
      <c r="AN2032" s="3"/>
      <c r="AO2032" s="94">
        <v>2.9217860792414298E-3</v>
      </c>
      <c r="AP2032" s="94">
        <v>-1.9462963427940799E-3</v>
      </c>
      <c r="AQ2032" s="94">
        <v>7.7243798386916803E-3</v>
      </c>
      <c r="AR2032" s="94">
        <v>-1.2085337039025E-3</v>
      </c>
      <c r="AS2032" s="95">
        <v>6</v>
      </c>
      <c r="AT2032" s="95">
        <v>4</v>
      </c>
      <c r="AU2032" s="95">
        <v>7</v>
      </c>
      <c r="AV2032" s="96">
        <v>5</v>
      </c>
      <c r="AW2032" s="3"/>
      <c r="AX2032" s="97">
        <v>6.4720386813951298E-3</v>
      </c>
      <c r="AY2032" s="98">
        <v>-1.0193595142827701</v>
      </c>
      <c r="AZ2032" s="98">
        <v>0.58716065957560204</v>
      </c>
      <c r="BA2032" s="98">
        <v>-1.4998742440948301</v>
      </c>
      <c r="BB2032" s="89">
        <v>6.6879289375833696E-4</v>
      </c>
      <c r="BC2032" s="99">
        <v>-0.44035035133356398</v>
      </c>
      <c r="BD2032" s="86">
        <v>43907</v>
      </c>
      <c r="BE2032" s="86">
        <v>43914</v>
      </c>
      <c r="BF2032" s="95">
        <v>11</v>
      </c>
      <c r="BG2032" s="86">
        <v>43922</v>
      </c>
      <c r="BH2032" s="3"/>
    </row>
    <row r="2033" spans="1:60" x14ac:dyDescent="0.25">
      <c r="A2033" s="3"/>
      <c r="B2033" s="81" t="s">
        <v>2766</v>
      </c>
      <c r="C2033" s="81" t="s">
        <v>7133</v>
      </c>
      <c r="D2033" s="81" t="s">
        <v>989</v>
      </c>
      <c r="E2033" s="82" t="s">
        <v>1266</v>
      </c>
      <c r="F2033" s="82" t="s">
        <v>1118</v>
      </c>
      <c r="G2033" s="83" t="s">
        <v>1124</v>
      </c>
      <c r="H2033" s="84" t="s">
        <v>1136</v>
      </c>
      <c r="I2033" s="85" t="s">
        <v>3480</v>
      </c>
      <c r="J2033" s="85" t="s">
        <v>7134</v>
      </c>
      <c r="K2033" s="3"/>
      <c r="L2033" s="86">
        <v>44028</v>
      </c>
      <c r="M2033" s="87"/>
      <c r="N2033" s="88"/>
      <c r="O2033" s="88">
        <v>1118.57049999945</v>
      </c>
      <c r="P2033" s="89">
        <f t="shared" si="31"/>
        <v>0</v>
      </c>
      <c r="Q2033" s="86">
        <v>43984</v>
      </c>
      <c r="R2033" s="90"/>
      <c r="S2033" s="90">
        <v>135656.36929492201</v>
      </c>
      <c r="T2033" s="3"/>
      <c r="U2033" s="91"/>
      <c r="V2033" s="92"/>
      <c r="W2033" s="91">
        <v>-1.89782507732161E-4</v>
      </c>
      <c r="X2033" s="92"/>
      <c r="Y2033" s="91">
        <v>1.3745285135883E-2</v>
      </c>
      <c r="Z2033" s="92"/>
      <c r="AA2033" s="91">
        <v>2.5488183486231698E-2</v>
      </c>
      <c r="AB2033" s="92"/>
      <c r="AC2033" s="91">
        <v>6.0738905976904803E-2</v>
      </c>
      <c r="AD2033" s="92"/>
      <c r="AE2033" s="91">
        <v>8.8916013126436197E-2</v>
      </c>
      <c r="AF2033" s="93"/>
      <c r="AG2033" s="91">
        <v>-2.9211525907157899E-4</v>
      </c>
      <c r="AH2033" s="92"/>
      <c r="AI2033" s="91">
        <v>1.6252372754024701E-2</v>
      </c>
      <c r="AJ2033" s="92"/>
      <c r="AK2033" s="91">
        <v>0.117382999998954</v>
      </c>
      <c r="AL2033" s="91">
        <v>3.0136602130369301E-2</v>
      </c>
      <c r="AM2033" s="92"/>
      <c r="AN2033" s="3"/>
      <c r="AO2033" s="94">
        <v>2.94425260290154E-3</v>
      </c>
      <c r="AP2033" s="94">
        <v>-1.9356046304892501E-3</v>
      </c>
      <c r="AQ2033" s="94">
        <v>7.4456985621509401E-3</v>
      </c>
      <c r="AR2033" s="94">
        <v>-1.2486251325754E-3</v>
      </c>
      <c r="AS2033" s="95">
        <v>7</v>
      </c>
      <c r="AT2033" s="95">
        <v>5</v>
      </c>
      <c r="AU2033" s="95">
        <v>7</v>
      </c>
      <c r="AV2033" s="96">
        <v>5</v>
      </c>
      <c r="AW2033" s="3"/>
      <c r="AX2033" s="97">
        <v>6.9472999498521003E-3</v>
      </c>
      <c r="AY2033" s="98">
        <v>-0.58866600055807805</v>
      </c>
      <c r="AZ2033" s="98">
        <v>0.59625045028951695</v>
      </c>
      <c r="BA2033" s="98">
        <v>-0.85159277503498698</v>
      </c>
      <c r="BB2033" s="89">
        <v>7.1787559076369695E-4</v>
      </c>
      <c r="BC2033" s="99">
        <v>-0.44469517717698198</v>
      </c>
      <c r="BD2033" s="86">
        <v>43907</v>
      </c>
      <c r="BE2033" s="86">
        <v>43913</v>
      </c>
      <c r="BF2033" s="95">
        <v>11</v>
      </c>
      <c r="BG2033" s="86">
        <v>43922</v>
      </c>
      <c r="BH2033" s="3"/>
    </row>
    <row r="2034" spans="1:60" x14ac:dyDescent="0.25">
      <c r="A2034" s="3"/>
      <c r="B2034" s="81" t="s">
        <v>2767</v>
      </c>
      <c r="C2034" s="81" t="s">
        <v>7135</v>
      </c>
      <c r="D2034" s="81" t="s">
        <v>989</v>
      </c>
      <c r="E2034" s="82" t="s">
        <v>1166</v>
      </c>
      <c r="F2034" s="82" t="s">
        <v>1118</v>
      </c>
      <c r="G2034" s="83" t="s">
        <v>1124</v>
      </c>
      <c r="H2034" s="84" t="s">
        <v>1136</v>
      </c>
      <c r="I2034" s="85" t="s">
        <v>3480</v>
      </c>
      <c r="J2034" s="85" t="s">
        <v>7136</v>
      </c>
      <c r="K2034" s="3"/>
      <c r="L2034" s="86">
        <v>44028</v>
      </c>
      <c r="M2034" s="87"/>
      <c r="N2034" s="88"/>
      <c r="O2034" s="88">
        <v>1025.1878999993201</v>
      </c>
      <c r="P2034" s="89">
        <f t="shared" si="31"/>
        <v>0</v>
      </c>
      <c r="Q2034" s="86">
        <v>43984</v>
      </c>
      <c r="R2034" s="90"/>
      <c r="S2034" s="90">
        <v>1657344.8607890599</v>
      </c>
      <c r="T2034" s="3"/>
      <c r="U2034" s="91"/>
      <c r="V2034" s="92"/>
      <c r="W2034" s="91">
        <v>-2.2952865037950701E-4</v>
      </c>
      <c r="X2034" s="92"/>
      <c r="Y2034" s="91">
        <v>1.3494516544596999E-2</v>
      </c>
      <c r="Z2034" s="92"/>
      <c r="AA2034" s="91">
        <v>1.65292053734447E-2</v>
      </c>
      <c r="AB2034" s="92"/>
      <c r="AC2034" s="91">
        <v>1.65292053734447E-2</v>
      </c>
      <c r="AD2034" s="92"/>
      <c r="AE2034" s="91"/>
      <c r="AF2034" s="93"/>
      <c r="AG2034" s="91">
        <v>-3.1404987021232999E-4</v>
      </c>
      <c r="AH2034" s="92"/>
      <c r="AI2034" s="91">
        <v>1.5977338989614499E-2</v>
      </c>
      <c r="AJ2034" s="92"/>
      <c r="AK2034" s="91">
        <v>2.40379000006214E-2</v>
      </c>
      <c r="AL2034" s="91">
        <v>7.6938403581152696E-3</v>
      </c>
      <c r="AM2034" s="92"/>
      <c r="AN2034" s="3"/>
      <c r="AO2034" s="94">
        <v>2.9429763744701601E-3</v>
      </c>
      <c r="AP2034" s="94">
        <v>-1.9369955816728201E-3</v>
      </c>
      <c r="AQ2034" s="94">
        <v>7.4044621778739401E-3</v>
      </c>
      <c r="AR2034" s="94">
        <v>-1.7071896727429701E-3</v>
      </c>
      <c r="AS2034" s="95">
        <v>5</v>
      </c>
      <c r="AT2034" s="95">
        <v>4</v>
      </c>
      <c r="AU2034" s="95">
        <v>7</v>
      </c>
      <c r="AV2034" s="96">
        <v>5</v>
      </c>
      <c r="AW2034" s="3"/>
      <c r="AX2034" s="97">
        <v>6.3791932082858703E-3</v>
      </c>
      <c r="AY2034" s="98">
        <v>-1.9587626187549201</v>
      </c>
      <c r="AZ2034" s="98">
        <v>0.566071475585886</v>
      </c>
      <c r="BA2034" s="98">
        <v>-2.7939612411573802</v>
      </c>
      <c r="BB2034" s="89">
        <v>6.5920009827323198E-4</v>
      </c>
      <c r="BC2034" s="99">
        <v>-0.44551911738017203</v>
      </c>
      <c r="BD2034" s="86">
        <v>43907</v>
      </c>
      <c r="BE2034" s="86">
        <v>43913</v>
      </c>
      <c r="BF2034" s="95">
        <v>11</v>
      </c>
      <c r="BG2034" s="86">
        <v>43922</v>
      </c>
      <c r="BH2034" s="3"/>
    </row>
    <row r="2035" spans="1:60" x14ac:dyDescent="0.25">
      <c r="A2035" s="3"/>
      <c r="B2035" s="81" t="s">
        <v>517</v>
      </c>
      <c r="C2035" s="81" t="s">
        <v>7137</v>
      </c>
      <c r="D2035" s="81" t="s">
        <v>989</v>
      </c>
      <c r="E2035" s="82" t="s">
        <v>1179</v>
      </c>
      <c r="F2035" s="82" t="s">
        <v>1118</v>
      </c>
      <c r="G2035" s="83" t="s">
        <v>1124</v>
      </c>
      <c r="H2035" s="84" t="s">
        <v>1136</v>
      </c>
      <c r="I2035" s="85" t="s">
        <v>3480</v>
      </c>
      <c r="J2035" s="85" t="s">
        <v>1096</v>
      </c>
      <c r="K2035" s="3"/>
      <c r="L2035" s="86">
        <v>44028</v>
      </c>
      <c r="M2035" s="87"/>
      <c r="N2035" s="88"/>
      <c r="O2035" s="88">
        <v>1051.2993999999001</v>
      </c>
      <c r="P2035" s="89">
        <f t="shared" si="31"/>
        <v>0</v>
      </c>
      <c r="Q2035" s="86">
        <v>43984</v>
      </c>
      <c r="R2035" s="90"/>
      <c r="S2035" s="90">
        <v>60906.951406127897</v>
      </c>
      <c r="T2035" s="3"/>
      <c r="U2035" s="91"/>
      <c r="V2035" s="92"/>
      <c r="W2035" s="91">
        <v>-4.5132519608159799E-4</v>
      </c>
      <c r="X2035" s="92"/>
      <c r="Y2035" s="91">
        <v>1.2091885604604599E-2</v>
      </c>
      <c r="Z2035" s="92"/>
      <c r="AA2035" s="91">
        <v>2.2114221843367001E-2</v>
      </c>
      <c r="AB2035" s="92"/>
      <c r="AC2035" s="91"/>
      <c r="AD2035" s="92"/>
      <c r="AE2035" s="91"/>
      <c r="AF2035" s="93"/>
      <c r="AG2035" s="91">
        <v>-4.3638276292767798E-4</v>
      </c>
      <c r="AH2035" s="92"/>
      <c r="AI2035" s="91">
        <v>1.4439261385632601E-2</v>
      </c>
      <c r="AJ2035" s="92"/>
      <c r="AK2035" s="91">
        <v>4.9766500000259797E-2</v>
      </c>
      <c r="AL2035" s="91">
        <v>2.7447529459095701E-2</v>
      </c>
      <c r="AM2035" s="92"/>
      <c r="AN2035" s="3"/>
      <c r="AO2035" s="94">
        <v>2.93531927854929E-3</v>
      </c>
      <c r="AP2035" s="94">
        <v>-1.94464646938286E-3</v>
      </c>
      <c r="AQ2035" s="94">
        <v>7.1733634085831E-3</v>
      </c>
      <c r="AR2035" s="94">
        <v>-1.50970275262807E-3</v>
      </c>
      <c r="AS2035" s="95">
        <v>7</v>
      </c>
      <c r="AT2035" s="95">
        <v>5</v>
      </c>
      <c r="AU2035" s="95">
        <v>7</v>
      </c>
      <c r="AV2035" s="96">
        <v>5</v>
      </c>
      <c r="AW2035" s="3"/>
      <c r="AX2035" s="97">
        <v>6.9350098510585698E-3</v>
      </c>
      <c r="AY2035" s="98">
        <v>-1.03306171118857</v>
      </c>
      <c r="AZ2035" s="98">
        <v>0.58519194149175702</v>
      </c>
      <c r="BA2035" s="98">
        <v>-1.46920092121763</v>
      </c>
      <c r="BB2035" s="89">
        <v>7.1659879992921601E-4</v>
      </c>
      <c r="BC2035" s="99">
        <v>-0.45008949901739498</v>
      </c>
      <c r="BD2035" s="86">
        <v>43907</v>
      </c>
      <c r="BE2035" s="86">
        <v>43913</v>
      </c>
      <c r="BF2035" s="95">
        <v>11</v>
      </c>
      <c r="BG2035" s="86">
        <v>43922</v>
      </c>
      <c r="BH2035" s="3"/>
    </row>
    <row r="2036" spans="1:60" x14ac:dyDescent="0.25">
      <c r="A2036" s="3"/>
      <c r="B2036" s="81" t="s">
        <v>2768</v>
      </c>
      <c r="C2036" s="81" t="s">
        <v>7138</v>
      </c>
      <c r="D2036" s="81" t="s">
        <v>990</v>
      </c>
      <c r="E2036" s="82" t="s">
        <v>1161</v>
      </c>
      <c r="F2036" s="82" t="s">
        <v>1118</v>
      </c>
      <c r="G2036" s="83" t="s">
        <v>1124</v>
      </c>
      <c r="H2036" s="84" t="s">
        <v>1137</v>
      </c>
      <c r="I2036" s="85" t="s">
        <v>3480</v>
      </c>
      <c r="J2036" s="85" t="s">
        <v>7139</v>
      </c>
      <c r="K2036" s="3"/>
      <c r="L2036" s="86">
        <v>44028</v>
      </c>
      <c r="M2036" s="87"/>
      <c r="N2036" s="88"/>
      <c r="O2036" s="88">
        <v>1112.1044999994299</v>
      </c>
      <c r="P2036" s="89">
        <f t="shared" si="31"/>
        <v>0</v>
      </c>
      <c r="Q2036" s="86">
        <v>43984</v>
      </c>
      <c r="R2036" s="90"/>
      <c r="S2036" s="90">
        <v>35479.3399923096</v>
      </c>
      <c r="T2036" s="3"/>
      <c r="U2036" s="91"/>
      <c r="V2036" s="92"/>
      <c r="W2036" s="91">
        <v>-3.9640739942115001E-4</v>
      </c>
      <c r="X2036" s="92"/>
      <c r="Y2036" s="91">
        <v>9.2660663940478099E-3</v>
      </c>
      <c r="Z2036" s="92"/>
      <c r="AA2036" s="91">
        <v>9.0233694245398493E-3</v>
      </c>
      <c r="AB2036" s="92"/>
      <c r="AC2036" s="91">
        <v>3.5760838318310603E-2</v>
      </c>
      <c r="AD2036" s="92"/>
      <c r="AE2036" s="91">
        <v>5.5572764145836097E-2</v>
      </c>
      <c r="AF2036" s="93"/>
      <c r="AG2036" s="91">
        <v>-7.9854612704366402E-4</v>
      </c>
      <c r="AH2036" s="92"/>
      <c r="AI2036" s="91">
        <v>1.18193694124784E-2</v>
      </c>
      <c r="AJ2036" s="92"/>
      <c r="AK2036" s="91">
        <v>0.106420550384501</v>
      </c>
      <c r="AL2036" s="91">
        <v>2.1518802814171099E-2</v>
      </c>
      <c r="AM2036" s="92"/>
      <c r="AN2036" s="3"/>
      <c r="AO2036" s="94">
        <v>9.7472257439221704E-3</v>
      </c>
      <c r="AP2036" s="94">
        <v>-1.5249528248205E-2</v>
      </c>
      <c r="AQ2036" s="94">
        <v>7.1781816350267001E-3</v>
      </c>
      <c r="AR2036" s="94">
        <v>-1.11737440993238E-2</v>
      </c>
      <c r="AS2036" s="95">
        <v>8</v>
      </c>
      <c r="AT2036" s="95">
        <v>4</v>
      </c>
      <c r="AU2036" s="95">
        <v>7</v>
      </c>
      <c r="AV2036" s="96">
        <v>5</v>
      </c>
      <c r="AW2036" s="3"/>
      <c r="AX2036" s="97">
        <v>2.1844144142523898E-2</v>
      </c>
      <c r="AY2036" s="98">
        <v>-0.89693883838663202</v>
      </c>
      <c r="AZ2036" s="98">
        <v>0.54179930629561601</v>
      </c>
      <c r="BA2036" s="98">
        <v>-1.1041916462018</v>
      </c>
      <c r="BB2036" s="89">
        <v>2.2502600264237998E-3</v>
      </c>
      <c r="BC2036" s="99">
        <v>-3.04885598628243</v>
      </c>
      <c r="BD2036" s="86">
        <v>43745</v>
      </c>
      <c r="BE2036" s="86">
        <v>43783</v>
      </c>
      <c r="BF2036" s="95">
        <v>162</v>
      </c>
      <c r="BG2036" s="86">
        <v>43971</v>
      </c>
      <c r="BH2036" s="3"/>
    </row>
    <row r="2037" spans="1:60" x14ac:dyDescent="0.25">
      <c r="A2037" s="3"/>
      <c r="B2037" s="81" t="s">
        <v>2769</v>
      </c>
      <c r="C2037" s="81" t="s">
        <v>7140</v>
      </c>
      <c r="D2037" s="81" t="s">
        <v>990</v>
      </c>
      <c r="E2037" s="82" t="s">
        <v>1162</v>
      </c>
      <c r="F2037" s="82" t="s">
        <v>1118</v>
      </c>
      <c r="G2037" s="83" t="s">
        <v>1124</v>
      </c>
      <c r="H2037" s="84" t="s">
        <v>1137</v>
      </c>
      <c r="I2037" s="85" t="s">
        <v>3480</v>
      </c>
      <c r="J2037" s="85" t="s">
        <v>7141</v>
      </c>
      <c r="K2037" s="3"/>
      <c r="L2037" s="86">
        <v>44028</v>
      </c>
      <c r="M2037" s="87"/>
      <c r="N2037" s="88"/>
      <c r="O2037" s="88">
        <v>1110.12160000019</v>
      </c>
      <c r="P2037" s="89">
        <f t="shared" si="31"/>
        <v>0</v>
      </c>
      <c r="Q2037" s="86">
        <v>43984</v>
      </c>
      <c r="R2037" s="90"/>
      <c r="S2037" s="90">
        <v>13026.354954025301</v>
      </c>
      <c r="T2037" s="3"/>
      <c r="U2037" s="91"/>
      <c r="V2037" s="92"/>
      <c r="W2037" s="91">
        <v>-4.3531554729270299E-4</v>
      </c>
      <c r="X2037" s="92"/>
      <c r="Y2037" s="91">
        <v>9.0188806334481307E-3</v>
      </c>
      <c r="Z2037" s="92"/>
      <c r="AA2037" s="91">
        <v>8.5258550225262297E-3</v>
      </c>
      <c r="AB2037" s="92"/>
      <c r="AC2037" s="91">
        <v>3.4730587616650203E-2</v>
      </c>
      <c r="AD2037" s="92"/>
      <c r="AE2037" s="91">
        <v>5.4010488147468998E-2</v>
      </c>
      <c r="AF2037" s="93"/>
      <c r="AG2037" s="91">
        <v>-8.2008657409460295E-4</v>
      </c>
      <c r="AH2037" s="92"/>
      <c r="AI2037" s="91">
        <v>1.15487862403825E-2</v>
      </c>
      <c r="AJ2037" s="92"/>
      <c r="AK2037" s="91">
        <v>0.103910105954128</v>
      </c>
      <c r="AL2037" s="91">
        <v>2.1030406403951901E-2</v>
      </c>
      <c r="AM2037" s="92"/>
      <c r="AN2037" s="3"/>
      <c r="AO2037" s="94">
        <v>9.7458722884766792E-3</v>
      </c>
      <c r="AP2037" s="94">
        <v>-1.5250950084919199E-2</v>
      </c>
      <c r="AQ2037" s="94">
        <v>7.1358425902872096E-3</v>
      </c>
      <c r="AR2037" s="94">
        <v>-1.12152246410915E-2</v>
      </c>
      <c r="AS2037" s="95">
        <v>8</v>
      </c>
      <c r="AT2037" s="95">
        <v>4</v>
      </c>
      <c r="AU2037" s="95">
        <v>7</v>
      </c>
      <c r="AV2037" s="96">
        <v>5</v>
      </c>
      <c r="AW2037" s="3"/>
      <c r="AX2037" s="97">
        <v>2.184309575925E-2</v>
      </c>
      <c r="AY2037" s="98">
        <v>-0.91785957408956198</v>
      </c>
      <c r="AZ2037" s="98">
        <v>0.54016784762188796</v>
      </c>
      <c r="BA2037" s="98">
        <v>-1.1294479556527199</v>
      </c>
      <c r="BB2037" s="89">
        <v>2.2501484239433002E-3</v>
      </c>
      <c r="BC2037" s="99">
        <v>-3.0539765228895699</v>
      </c>
      <c r="BD2037" s="86">
        <v>43745</v>
      </c>
      <c r="BE2037" s="86">
        <v>43783</v>
      </c>
      <c r="BF2037" s="95">
        <v>164</v>
      </c>
      <c r="BG2037" s="86">
        <v>43973</v>
      </c>
      <c r="BH2037" s="3"/>
    </row>
    <row r="2038" spans="1:60" x14ac:dyDescent="0.25">
      <c r="A2038" s="3"/>
      <c r="B2038" s="81" t="s">
        <v>2770</v>
      </c>
      <c r="C2038" s="81" t="s">
        <v>7142</v>
      </c>
      <c r="D2038" s="81" t="s">
        <v>990</v>
      </c>
      <c r="E2038" s="82" t="s">
        <v>1186</v>
      </c>
      <c r="F2038" s="82" t="s">
        <v>1118</v>
      </c>
      <c r="G2038" s="83" t="s">
        <v>1124</v>
      </c>
      <c r="H2038" s="84" t="s">
        <v>1137</v>
      </c>
      <c r="I2038" s="85" t="s">
        <v>3480</v>
      </c>
      <c r="J2038" s="85" t="s">
        <v>7143</v>
      </c>
      <c r="K2038" s="3"/>
      <c r="L2038" s="86">
        <v>44028</v>
      </c>
      <c r="M2038" s="87"/>
      <c r="N2038" s="88"/>
      <c r="O2038" s="88">
        <v>1127.6461999993801</v>
      </c>
      <c r="P2038" s="89">
        <f t="shared" si="31"/>
        <v>0</v>
      </c>
      <c r="Q2038" s="86">
        <v>43984</v>
      </c>
      <c r="R2038" s="90"/>
      <c r="S2038" s="90">
        <v>453032.64690820302</v>
      </c>
      <c r="T2038" s="3"/>
      <c r="U2038" s="91"/>
      <c r="V2038" s="92"/>
      <c r="W2038" s="91">
        <v>-1.5865671412029799E-4</v>
      </c>
      <c r="X2038" s="92"/>
      <c r="Y2038" s="91">
        <v>1.0764776037831301E-2</v>
      </c>
      <c r="Z2038" s="92"/>
      <c r="AA2038" s="91">
        <v>1.20537018956384E-2</v>
      </c>
      <c r="AB2038" s="92"/>
      <c r="AC2038" s="91">
        <v>4.1992227937953402E-2</v>
      </c>
      <c r="AD2038" s="92"/>
      <c r="AE2038" s="91">
        <v>6.5114878101667301E-2</v>
      </c>
      <c r="AF2038" s="93"/>
      <c r="AG2038" s="91">
        <v>-6.6751489703165102E-4</v>
      </c>
      <c r="AH2038" s="92"/>
      <c r="AI2038" s="91">
        <v>1.34637734790886E-2</v>
      </c>
      <c r="AJ2038" s="92"/>
      <c r="AK2038" s="91">
        <v>0.121756241052935</v>
      </c>
      <c r="AL2038" s="91">
        <v>2.4483448143655599E-2</v>
      </c>
      <c r="AM2038" s="92"/>
      <c r="AN2038" s="3"/>
      <c r="AO2038" s="94">
        <v>9.7554637886787497E-3</v>
      </c>
      <c r="AP2038" s="94">
        <v>-1.52414343801865E-2</v>
      </c>
      <c r="AQ2038" s="94">
        <v>7.4340727205708399E-3</v>
      </c>
      <c r="AR2038" s="94">
        <v>-1.0930861089946099E-2</v>
      </c>
      <c r="AS2038" s="95">
        <v>8</v>
      </c>
      <c r="AT2038" s="95">
        <v>4</v>
      </c>
      <c r="AU2038" s="95">
        <v>7</v>
      </c>
      <c r="AV2038" s="96">
        <v>5</v>
      </c>
      <c r="AW2038" s="3"/>
      <c r="AX2038" s="97">
        <v>2.18509738045395E-2</v>
      </c>
      <c r="AY2038" s="98">
        <v>-0.76948790464484795</v>
      </c>
      <c r="AZ2038" s="98">
        <v>0.55173449440280797</v>
      </c>
      <c r="BA2038" s="98">
        <v>-0.94979951091863801</v>
      </c>
      <c r="BB2038" s="89">
        <v>2.25098478916379E-3</v>
      </c>
      <c r="BC2038" s="99">
        <v>-3.0186154676957799</v>
      </c>
      <c r="BD2038" s="86">
        <v>43745</v>
      </c>
      <c r="BE2038" s="86">
        <v>43783</v>
      </c>
      <c r="BF2038" s="95">
        <v>157</v>
      </c>
      <c r="BG2038" s="86">
        <v>43964</v>
      </c>
      <c r="BH2038" s="3"/>
    </row>
    <row r="2039" spans="1:60" x14ac:dyDescent="0.25">
      <c r="A2039" s="3"/>
      <c r="B2039" s="81" t="s">
        <v>2771</v>
      </c>
      <c r="C2039" s="81" t="s">
        <v>7144</v>
      </c>
      <c r="D2039" s="81" t="s">
        <v>990</v>
      </c>
      <c r="E2039" s="82" t="s">
        <v>1163</v>
      </c>
      <c r="F2039" s="82" t="s">
        <v>1118</v>
      </c>
      <c r="G2039" s="83" t="s">
        <v>1124</v>
      </c>
      <c r="H2039" s="84" t="s">
        <v>1137</v>
      </c>
      <c r="I2039" s="85" t="s">
        <v>3480</v>
      </c>
      <c r="J2039" s="85" t="s">
        <v>7145</v>
      </c>
      <c r="K2039" s="3"/>
      <c r="L2039" s="86">
        <v>44028</v>
      </c>
      <c r="M2039" s="87"/>
      <c r="N2039" s="88"/>
      <c r="O2039" s="88">
        <v>1105.7770000006999</v>
      </c>
      <c r="P2039" s="89">
        <f t="shared" si="31"/>
        <v>0</v>
      </c>
      <c r="Q2039" s="86">
        <v>43984</v>
      </c>
      <c r="R2039" s="90"/>
      <c r="S2039" s="90">
        <v>3744858.8477539099</v>
      </c>
      <c r="T2039" s="3"/>
      <c r="U2039" s="91"/>
      <c r="V2039" s="92"/>
      <c r="W2039" s="91">
        <v>-5.1509391414583704E-4</v>
      </c>
      <c r="X2039" s="92"/>
      <c r="Y2039" s="91">
        <v>8.5180564037727908E-3</v>
      </c>
      <c r="Z2039" s="92"/>
      <c r="AA2039" s="91">
        <v>7.5164686350035499E-3</v>
      </c>
      <c r="AB2039" s="92"/>
      <c r="AC2039" s="91">
        <v>3.2663631474861198E-2</v>
      </c>
      <c r="AD2039" s="92"/>
      <c r="AE2039" s="91">
        <v>5.0839781215472599E-2</v>
      </c>
      <c r="AF2039" s="93"/>
      <c r="AG2039" s="91">
        <v>-8.6406377613457196E-4</v>
      </c>
      <c r="AH2039" s="92"/>
      <c r="AI2039" s="91">
        <v>1.0999584483215599E-2</v>
      </c>
      <c r="AJ2039" s="92"/>
      <c r="AK2039" s="91">
        <v>0.100009099998715</v>
      </c>
      <c r="AL2039" s="91">
        <v>2.0116961215535401E-2</v>
      </c>
      <c r="AM2039" s="92"/>
      <c r="AN2039" s="3"/>
      <c r="AO2039" s="94">
        <v>9.74300058260269E-3</v>
      </c>
      <c r="AP2039" s="94">
        <v>-1.5253646287419501E-2</v>
      </c>
      <c r="AQ2039" s="94">
        <v>7.0502118760487099E-3</v>
      </c>
      <c r="AR2039" s="94">
        <v>-1.12965465787056E-2</v>
      </c>
      <c r="AS2039" s="95">
        <v>8</v>
      </c>
      <c r="AT2039" s="95">
        <v>4</v>
      </c>
      <c r="AU2039" s="95">
        <v>7</v>
      </c>
      <c r="AV2039" s="96">
        <v>5</v>
      </c>
      <c r="AW2039" s="3"/>
      <c r="AX2039" s="97">
        <v>2.1841002506953401E-2</v>
      </c>
      <c r="AY2039" s="98">
        <v>-0.96032787239528306</v>
      </c>
      <c r="AZ2039" s="98">
        <v>0.53685844083338496</v>
      </c>
      <c r="BA2039" s="98">
        <v>-1.18065400281012</v>
      </c>
      <c r="BB2039" s="89">
        <v>2.2499257566164499E-3</v>
      </c>
      <c r="BC2039" s="99">
        <v>-3.0640409761290401</v>
      </c>
      <c r="BD2039" s="86">
        <v>43745</v>
      </c>
      <c r="BE2039" s="86">
        <v>43783</v>
      </c>
      <c r="BF2039" s="95">
        <v>165</v>
      </c>
      <c r="BG2039" s="86">
        <v>43976</v>
      </c>
      <c r="BH2039" s="3"/>
    </row>
    <row r="2040" spans="1:60" x14ac:dyDescent="0.25">
      <c r="A2040" s="3"/>
      <c r="B2040" s="81" t="s">
        <v>2772</v>
      </c>
      <c r="C2040" s="81" t="s">
        <v>7146</v>
      </c>
      <c r="D2040" s="81" t="s">
        <v>990</v>
      </c>
      <c r="E2040" s="82" t="s">
        <v>1239</v>
      </c>
      <c r="F2040" s="82" t="s">
        <v>1118</v>
      </c>
      <c r="G2040" s="83" t="s">
        <v>1124</v>
      </c>
      <c r="H2040" s="84" t="s">
        <v>1137</v>
      </c>
      <c r="I2040" s="85" t="s">
        <v>3480</v>
      </c>
      <c r="J2040" s="85" t="s">
        <v>7147</v>
      </c>
      <c r="K2040" s="3"/>
      <c r="L2040" s="86">
        <v>44028</v>
      </c>
      <c r="M2040" s="87"/>
      <c r="N2040" s="88"/>
      <c r="O2040" s="88">
        <v>1048.5124999992499</v>
      </c>
      <c r="P2040" s="89">
        <f t="shared" si="31"/>
        <v>0</v>
      </c>
      <c r="Q2040" s="86">
        <v>43745</v>
      </c>
      <c r="R2040" s="90"/>
      <c r="S2040" s="90">
        <v>145.58962835240399</v>
      </c>
      <c r="T2040" s="3"/>
      <c r="U2040" s="91"/>
      <c r="V2040" s="92"/>
      <c r="W2040" s="91">
        <v>0</v>
      </c>
      <c r="X2040" s="92"/>
      <c r="Y2040" s="91">
        <v>4.9710660823620899E-4</v>
      </c>
      <c r="Z2040" s="92"/>
      <c r="AA2040" s="91">
        <v>2.2079136579122899E-3</v>
      </c>
      <c r="AB2040" s="92"/>
      <c r="AC2040" s="91">
        <v>3.2690636655388502E-2</v>
      </c>
      <c r="AD2040" s="92"/>
      <c r="AE2040" s="91"/>
      <c r="AF2040" s="93"/>
      <c r="AG2040" s="91">
        <v>0</v>
      </c>
      <c r="AH2040" s="92"/>
      <c r="AI2040" s="91">
        <v>3.2001336676330499E-3</v>
      </c>
      <c r="AJ2040" s="92"/>
      <c r="AK2040" s="91">
        <v>3.7516399999731199E-2</v>
      </c>
      <c r="AL2040" s="91">
        <v>1.6802261861812402E-2</v>
      </c>
      <c r="AM2040" s="92"/>
      <c r="AN2040" s="3"/>
      <c r="AO2040" s="94">
        <v>9.7562419414316502E-3</v>
      </c>
      <c r="AP2040" s="94">
        <v>-1.5235317848237199E-2</v>
      </c>
      <c r="AQ2040" s="94">
        <v>6.7524590922403097E-3</v>
      </c>
      <c r="AR2040" s="94">
        <v>-1.08621520903398E-2</v>
      </c>
      <c r="AS2040" s="95">
        <v>4</v>
      </c>
      <c r="AT2040" s="95">
        <v>2</v>
      </c>
      <c r="AU2040" s="95">
        <v>7</v>
      </c>
      <c r="AV2040" s="96">
        <v>5</v>
      </c>
      <c r="AW2040" s="3"/>
      <c r="AX2040" s="97">
        <v>2.00813040638241E-2</v>
      </c>
      <c r="AY2040" s="98">
        <v>-1.29813651809854</v>
      </c>
      <c r="AZ2040" s="98">
        <v>0.51867175787174302</v>
      </c>
      <c r="BA2040" s="98">
        <v>-1.5822266486739001</v>
      </c>
      <c r="BB2040" s="89">
        <v>2.0677823597679899E-3</v>
      </c>
      <c r="BC2040" s="99">
        <v>-3.0093394212162798</v>
      </c>
      <c r="BD2040" s="86">
        <v>43745</v>
      </c>
      <c r="BE2040" s="86">
        <v>43783</v>
      </c>
      <c r="BF2040" s="95"/>
      <c r="BG2040" s="86"/>
      <c r="BH2040" s="3"/>
    </row>
    <row r="2041" spans="1:60" x14ac:dyDescent="0.25">
      <c r="A2041" s="3"/>
      <c r="B2041" s="81" t="s">
        <v>2773</v>
      </c>
      <c r="C2041" s="81" t="s">
        <v>7148</v>
      </c>
      <c r="D2041" s="81" t="s">
        <v>990</v>
      </c>
      <c r="E2041" s="82" t="s">
        <v>1266</v>
      </c>
      <c r="F2041" s="82" t="s">
        <v>1118</v>
      </c>
      <c r="G2041" s="83" t="s">
        <v>1124</v>
      </c>
      <c r="H2041" s="84" t="s">
        <v>1137</v>
      </c>
      <c r="I2041" s="85" t="s">
        <v>3480</v>
      </c>
      <c r="J2041" s="85" t="s">
        <v>7149</v>
      </c>
      <c r="K2041" s="3"/>
      <c r="L2041" s="86">
        <v>44028</v>
      </c>
      <c r="M2041" s="87"/>
      <c r="N2041" s="88"/>
      <c r="O2041" s="88">
        <v>1022.35539999977</v>
      </c>
      <c r="P2041" s="89">
        <f t="shared" si="31"/>
        <v>0</v>
      </c>
      <c r="Q2041" s="86">
        <v>43984</v>
      </c>
      <c r="R2041" s="90"/>
      <c r="S2041" s="90">
        <v>4804.7709463577303</v>
      </c>
      <c r="T2041" s="3"/>
      <c r="U2041" s="91"/>
      <c r="V2041" s="92"/>
      <c r="W2041" s="91">
        <v>-1.1888908920809599E-4</v>
      </c>
      <c r="X2041" s="92"/>
      <c r="Y2041" s="91">
        <v>2.5915171354426998E-3</v>
      </c>
      <c r="Z2041" s="92"/>
      <c r="AA2041" s="91">
        <v>2.5915171354426998E-3</v>
      </c>
      <c r="AB2041" s="92"/>
      <c r="AC2041" s="91">
        <v>1.21486567095417E-2</v>
      </c>
      <c r="AD2041" s="92"/>
      <c r="AE2041" s="91"/>
      <c r="AF2041" s="93"/>
      <c r="AG2041" s="91">
        <v>-6.4568918242002805E-4</v>
      </c>
      <c r="AH2041" s="92"/>
      <c r="AI2041" s="91">
        <v>2.5915171354426998E-3</v>
      </c>
      <c r="AJ2041" s="92"/>
      <c r="AK2041" s="91">
        <v>1.76343000002817E-2</v>
      </c>
      <c r="AL2041" s="91">
        <v>7.8831668415659806E-3</v>
      </c>
      <c r="AM2041" s="92"/>
      <c r="AN2041" s="3"/>
      <c r="AO2041" s="94">
        <v>1.31351357777021E-3</v>
      </c>
      <c r="AP2041" s="94">
        <v>-1.8140102238248801E-3</v>
      </c>
      <c r="AQ2041" s="94">
        <v>7.4766522902791604E-3</v>
      </c>
      <c r="AR2041" s="94">
        <v>-3.1640959978176402E-3</v>
      </c>
      <c r="AS2041" s="95">
        <v>1</v>
      </c>
      <c r="AT2041" s="95">
        <v>3</v>
      </c>
      <c r="AU2041" s="95">
        <v>7</v>
      </c>
      <c r="AV2041" s="96">
        <v>5</v>
      </c>
      <c r="AW2041" s="3"/>
      <c r="AX2041" s="97">
        <v>4.2906226765308001E-3</v>
      </c>
      <c r="AY2041" s="98">
        <v>-5.9041371588246001</v>
      </c>
      <c r="AZ2041" s="98">
        <v>0.51757429885219597</v>
      </c>
      <c r="BA2041" s="98">
        <v>-6.7905896527372498</v>
      </c>
      <c r="BB2041" s="89">
        <v>4.4320617145729099E-4</v>
      </c>
      <c r="BC2041" s="99">
        <v>-0.54824379071305895</v>
      </c>
      <c r="BD2041" s="86">
        <v>43984</v>
      </c>
      <c r="BE2041" s="86">
        <v>43998</v>
      </c>
      <c r="BF2041" s="95"/>
      <c r="BG2041" s="86"/>
      <c r="BH2041" s="3"/>
    </row>
    <row r="2042" spans="1:60" x14ac:dyDescent="0.25">
      <c r="A2042" s="3"/>
      <c r="B2042" s="81" t="s">
        <v>2774</v>
      </c>
      <c r="C2042" s="81" t="s">
        <v>7150</v>
      </c>
      <c r="D2042" s="81" t="s">
        <v>990</v>
      </c>
      <c r="E2042" s="82" t="s">
        <v>1166</v>
      </c>
      <c r="F2042" s="82" t="s">
        <v>1118</v>
      </c>
      <c r="G2042" s="83" t="s">
        <v>1124</v>
      </c>
      <c r="H2042" s="84" t="s">
        <v>1137</v>
      </c>
      <c r="I2042" s="85" t="s">
        <v>3480</v>
      </c>
      <c r="J2042" s="85" t="s">
        <v>7151</v>
      </c>
      <c r="K2042" s="3"/>
      <c r="L2042" s="86">
        <v>44028</v>
      </c>
      <c r="M2042" s="87"/>
      <c r="N2042" s="88"/>
      <c r="O2042" s="88">
        <v>1040.02040000074</v>
      </c>
      <c r="P2042" s="89">
        <f t="shared" si="31"/>
        <v>0</v>
      </c>
      <c r="Q2042" s="86">
        <v>43984</v>
      </c>
      <c r="R2042" s="90"/>
      <c r="S2042" s="90">
        <v>667907.27821093798</v>
      </c>
      <c r="T2042" s="3"/>
      <c r="U2042" s="91"/>
      <c r="V2042" s="92"/>
      <c r="W2042" s="91">
        <v>-1.5859836730669499E-4</v>
      </c>
      <c r="X2042" s="92"/>
      <c r="Y2042" s="91">
        <v>1.07647372042265E-2</v>
      </c>
      <c r="Z2042" s="92"/>
      <c r="AA2042" s="91">
        <v>1.20536560152686E-2</v>
      </c>
      <c r="AB2042" s="92"/>
      <c r="AC2042" s="91"/>
      <c r="AD2042" s="92"/>
      <c r="AE2042" s="91"/>
      <c r="AF2042" s="93"/>
      <c r="AG2042" s="91">
        <v>-6.6747322034643698E-4</v>
      </c>
      <c r="AH2042" s="92"/>
      <c r="AI2042" s="91">
        <v>1.3463729075738199E-2</v>
      </c>
      <c r="AJ2042" s="92"/>
      <c r="AK2042" s="91">
        <v>3.5155400000803597E-2</v>
      </c>
      <c r="AL2042" s="91">
        <v>1.8983539874170698E-2</v>
      </c>
      <c r="AM2042" s="92"/>
      <c r="AN2042" s="3"/>
      <c r="AO2042" s="94">
        <v>9.7554754647717293E-3</v>
      </c>
      <c r="AP2042" s="94">
        <v>-1.52414897611379E-2</v>
      </c>
      <c r="AQ2042" s="94">
        <v>7.4340587561891897E-3</v>
      </c>
      <c r="AR2042" s="94">
        <v>-1.09308208266157E-2</v>
      </c>
      <c r="AS2042" s="95">
        <v>8</v>
      </c>
      <c r="AT2042" s="95">
        <v>4</v>
      </c>
      <c r="AU2042" s="95">
        <v>7</v>
      </c>
      <c r="AV2042" s="96">
        <v>5</v>
      </c>
      <c r="AW2042" s="3"/>
      <c r="AX2042" s="97">
        <v>2.18510023191993E-2</v>
      </c>
      <c r="AY2042" s="98">
        <v>-0.76948754171553402</v>
      </c>
      <c r="AZ2042" s="98">
        <v>0.55173435885080802</v>
      </c>
      <c r="BA2042" s="98">
        <v>-0.94979925261759501</v>
      </c>
      <c r="BB2042" s="89">
        <v>2.25098767715735E-3</v>
      </c>
      <c r="BC2042" s="99">
        <v>-3.01862403650011</v>
      </c>
      <c r="BD2042" s="86">
        <v>43745</v>
      </c>
      <c r="BE2042" s="86">
        <v>43783</v>
      </c>
      <c r="BF2042" s="95">
        <v>157</v>
      </c>
      <c r="BG2042" s="86">
        <v>43964</v>
      </c>
      <c r="BH2042" s="3"/>
    </row>
    <row r="2043" spans="1:60" x14ac:dyDescent="0.25">
      <c r="A2043" s="3"/>
      <c r="B2043" s="81" t="s">
        <v>518</v>
      </c>
      <c r="C2043" s="81" t="s">
        <v>7152</v>
      </c>
      <c r="D2043" s="81" t="s">
        <v>990</v>
      </c>
      <c r="E2043" s="82" t="s">
        <v>1179</v>
      </c>
      <c r="F2043" s="82" t="s">
        <v>1118</v>
      </c>
      <c r="G2043" s="83" t="s">
        <v>1124</v>
      </c>
      <c r="H2043" s="84" t="s">
        <v>1137</v>
      </c>
      <c r="I2043" s="85" t="s">
        <v>3480</v>
      </c>
      <c r="J2043" s="85" t="s">
        <v>1096</v>
      </c>
      <c r="K2043" s="3"/>
      <c r="L2043" s="86">
        <v>44028</v>
      </c>
      <c r="M2043" s="87"/>
      <c r="N2043" s="88"/>
      <c r="O2043" s="88">
        <v>1022.19319999963</v>
      </c>
      <c r="P2043" s="89">
        <f t="shared" si="31"/>
        <v>0</v>
      </c>
      <c r="Q2043" s="86">
        <v>43745</v>
      </c>
      <c r="R2043" s="90"/>
      <c r="S2043" s="90">
        <v>7406.6755440597499</v>
      </c>
      <c r="T2043" s="3"/>
      <c r="U2043" s="91"/>
      <c r="V2043" s="92"/>
      <c r="W2043" s="91">
        <v>0</v>
      </c>
      <c r="X2043" s="92"/>
      <c r="Y2043" s="91">
        <v>3.5176091114408302E-3</v>
      </c>
      <c r="Z2043" s="92"/>
      <c r="AA2043" s="91">
        <v>-1.1710238745763501E-2</v>
      </c>
      <c r="AB2043" s="92"/>
      <c r="AC2043" s="91"/>
      <c r="AD2043" s="92"/>
      <c r="AE2043" s="91"/>
      <c r="AF2043" s="93"/>
      <c r="AG2043" s="91">
        <v>0</v>
      </c>
      <c r="AH2043" s="92"/>
      <c r="AI2043" s="91">
        <v>3.5176091114408302E-3</v>
      </c>
      <c r="AJ2043" s="92"/>
      <c r="AK2043" s="91">
        <v>9.9338999989413406E-3</v>
      </c>
      <c r="AL2043" s="91">
        <v>5.5262547793972798E-3</v>
      </c>
      <c r="AM2043" s="92"/>
      <c r="AN2043" s="3"/>
      <c r="AO2043" s="94">
        <v>2.3417850679834399E-3</v>
      </c>
      <c r="AP2043" s="94">
        <v>-2.4629362724226701E-3</v>
      </c>
      <c r="AQ2043" s="94">
        <v>2.2010171705915101E-3</v>
      </c>
      <c r="AR2043" s="94">
        <v>-9.4604113164678E-3</v>
      </c>
      <c r="AS2043" s="95">
        <v>2</v>
      </c>
      <c r="AT2043" s="95">
        <v>2</v>
      </c>
      <c r="AU2043" s="95">
        <v>7</v>
      </c>
      <c r="AV2043" s="96">
        <v>5</v>
      </c>
      <c r="AW2043" s="3"/>
      <c r="AX2043" s="97">
        <v>5.7069575012883402E-3</v>
      </c>
      <c r="AY2043" s="98">
        <v>-6.9722084126042301</v>
      </c>
      <c r="AZ2043" s="98">
        <v>0.469856720334064</v>
      </c>
      <c r="BA2043" s="98">
        <v>-7.0854063057849999</v>
      </c>
      <c r="BB2043" s="89">
        <v>5.8928773692400703E-4</v>
      </c>
      <c r="BC2043" s="99">
        <v>-1.54563736091222</v>
      </c>
      <c r="BD2043" s="86">
        <v>43745</v>
      </c>
      <c r="BE2043" s="86">
        <v>43782</v>
      </c>
      <c r="BF2043" s="95"/>
      <c r="BG2043" s="86"/>
      <c r="BH2043" s="3"/>
    </row>
    <row r="2044" spans="1:60" x14ac:dyDescent="0.25">
      <c r="A2044" s="3"/>
      <c r="B2044" s="81" t="s">
        <v>2775</v>
      </c>
      <c r="C2044" s="81" t="s">
        <v>7153</v>
      </c>
      <c r="D2044" s="81" t="s">
        <v>991</v>
      </c>
      <c r="E2044" s="82" t="s">
        <v>1170</v>
      </c>
      <c r="F2044" s="82" t="s">
        <v>1105</v>
      </c>
      <c r="G2044" s="83" t="s">
        <v>1125</v>
      </c>
      <c r="H2044" s="84" t="s">
        <v>1144</v>
      </c>
      <c r="I2044" s="85" t="s">
        <v>3480</v>
      </c>
      <c r="J2044" s="85" t="s">
        <v>7154</v>
      </c>
      <c r="K2044" s="3"/>
      <c r="L2044" s="86">
        <v>44029</v>
      </c>
      <c r="M2044" s="87">
        <v>50979.842599987998</v>
      </c>
      <c r="N2044" s="88">
        <v>50979.842599987998</v>
      </c>
      <c r="O2044" s="88">
        <v>50979.842599987998</v>
      </c>
      <c r="P2044" s="89">
        <f t="shared" si="31"/>
        <v>1</v>
      </c>
      <c r="Q2044" s="86">
        <v>44029</v>
      </c>
      <c r="R2044" s="90">
        <v>12630.255999999999</v>
      </c>
      <c r="S2044" s="90">
        <v>14458.9272022858</v>
      </c>
      <c r="T2044" s="3"/>
      <c r="U2044" s="91">
        <v>3.4052791306748999E-6</v>
      </c>
      <c r="V2044" s="92">
        <v>1.1731151380445199</v>
      </c>
      <c r="W2044" s="91">
        <v>1.08641010228894E-4</v>
      </c>
      <c r="X2044" s="92">
        <v>1.9373716895643201E-2</v>
      </c>
      <c r="Y2044" s="91">
        <v>4.3770207976194797E-3</v>
      </c>
      <c r="Z2044" s="92">
        <v>18.587857988604799</v>
      </c>
      <c r="AA2044" s="91">
        <v>1.30902374003199E-2</v>
      </c>
      <c r="AB2044" s="92">
        <v>22.2070521008282</v>
      </c>
      <c r="AC2044" s="91">
        <v>3.5893825788662098E-2</v>
      </c>
      <c r="AD2044" s="92">
        <v>28.9375785312732</v>
      </c>
      <c r="AE2044" s="91">
        <v>5.7316273841934197E-2</v>
      </c>
      <c r="AF2044" s="93">
        <v>26.5710370788875</v>
      </c>
      <c r="AG2044" s="91">
        <v>5.6772720199660398E-5</v>
      </c>
      <c r="AH2044" s="92">
        <v>-0.90055268010473799</v>
      </c>
      <c r="AI2044" s="91">
        <v>4.9846366782730902E-3</v>
      </c>
      <c r="AJ2044" s="92">
        <v>14.981839347732601</v>
      </c>
      <c r="AK2044" s="91">
        <v>0.29772667012177401</v>
      </c>
      <c r="AL2044" s="91">
        <v>2.98885090596741E-2</v>
      </c>
      <c r="AM2044" s="92">
        <v>34.138671507826103</v>
      </c>
      <c r="AN2044" s="3"/>
      <c r="AO2044" s="94">
        <v>5.1299141705385398E-4</v>
      </c>
      <c r="AP2044" s="94">
        <v>3.2464140531374099E-6</v>
      </c>
      <c r="AQ2044" s="94">
        <v>1.84156047362194E-3</v>
      </c>
      <c r="AR2044" s="94">
        <v>5.6772720199660398E-5</v>
      </c>
      <c r="AS2044" s="95">
        <v>12</v>
      </c>
      <c r="AT2044" s="95">
        <v>0</v>
      </c>
      <c r="AU2044" s="95">
        <v>7</v>
      </c>
      <c r="AV2044" s="96">
        <v>5</v>
      </c>
      <c r="AW2044" s="3"/>
      <c r="AX2044" s="97">
        <v>8.7368623003840199E-4</v>
      </c>
      <c r="AY2044" s="98">
        <v>-18.792282300331902</v>
      </c>
      <c r="AZ2044" s="98">
        <v>0.591640352705326</v>
      </c>
      <c r="BA2044" s="98">
        <v>-13.5627328438713</v>
      </c>
      <c r="BB2044" s="89">
        <v>9.0275693305841298E-5</v>
      </c>
      <c r="BC2044" s="99">
        <v>0</v>
      </c>
      <c r="BD2044" s="86">
        <v>44029</v>
      </c>
      <c r="BE2044" s="86"/>
      <c r="BF2044" s="95"/>
      <c r="BG2044" s="86"/>
      <c r="BH2044" s="3"/>
    </row>
    <row r="2045" spans="1:60" x14ac:dyDescent="0.25">
      <c r="A2045" s="3"/>
      <c r="B2045" s="81" t="s">
        <v>519</v>
      </c>
      <c r="C2045" s="81" t="s">
        <v>7155</v>
      </c>
      <c r="D2045" s="81" t="s">
        <v>991</v>
      </c>
      <c r="E2045" s="82" t="s">
        <v>1193</v>
      </c>
      <c r="F2045" s="82" t="s">
        <v>1105</v>
      </c>
      <c r="G2045" s="83" t="s">
        <v>1125</v>
      </c>
      <c r="H2045" s="84" t="s">
        <v>1144</v>
      </c>
      <c r="I2045" s="85" t="s">
        <v>3480</v>
      </c>
      <c r="J2045" s="85" t="s">
        <v>1096</v>
      </c>
      <c r="K2045" s="3"/>
      <c r="L2045" s="86">
        <v>44029</v>
      </c>
      <c r="M2045" s="87">
        <v>10539.5317000002</v>
      </c>
      <c r="N2045" s="88">
        <v>10539.5317000002</v>
      </c>
      <c r="O2045" s="88">
        <v>10539.5317000002</v>
      </c>
      <c r="P2045" s="89">
        <f t="shared" si="31"/>
        <v>1</v>
      </c>
      <c r="Q2045" s="86">
        <v>44029</v>
      </c>
      <c r="R2045" s="90">
        <v>33562104.309</v>
      </c>
      <c r="S2045" s="90">
        <v>9019027.4989218693</v>
      </c>
      <c r="T2045" s="3"/>
      <c r="U2045" s="91">
        <v>1.3738939742324899E-5</v>
      </c>
      <c r="V2045" s="92">
        <v>1.17414850410569</v>
      </c>
      <c r="W2045" s="91">
        <v>4.8591222366667401E-4</v>
      </c>
      <c r="X2045" s="92">
        <v>5.7100838239421102E-2</v>
      </c>
      <c r="Y2045" s="91">
        <v>7.5145667851756999E-3</v>
      </c>
      <c r="Z2045" s="92">
        <v>18.9016125873604</v>
      </c>
      <c r="AA2045" s="91">
        <v>1.9846465065711499E-2</v>
      </c>
      <c r="AB2045" s="92">
        <v>22.8826748673746</v>
      </c>
      <c r="AC2045" s="91">
        <v>5.0128099401263199E-2</v>
      </c>
      <c r="AD2045" s="92">
        <v>30.3610058925115</v>
      </c>
      <c r="AE2045" s="91"/>
      <c r="AF2045" s="93"/>
      <c r="AG2045" s="91">
        <v>2.6328782951168299E-4</v>
      </c>
      <c r="AH2045" s="92">
        <v>-0.879901169173536</v>
      </c>
      <c r="AI2045" s="91">
        <v>8.4522965225914994E-3</v>
      </c>
      <c r="AJ2045" s="92">
        <v>15.3286053321644</v>
      </c>
      <c r="AK2045" s="91">
        <v>5.3874983015703003E-2</v>
      </c>
      <c r="AL2045" s="91">
        <v>2.2359016384143601E-2</v>
      </c>
      <c r="AM2045" s="92">
        <v>33.200136906176297</v>
      </c>
      <c r="AN2045" s="3"/>
      <c r="AO2045" s="94">
        <v>5.3213952196529103E-4</v>
      </c>
      <c r="AP2045" s="94">
        <v>1.3738939742324899E-5</v>
      </c>
      <c r="AQ2045" s="94">
        <v>2.4182319266401499E-3</v>
      </c>
      <c r="AR2045" s="94">
        <v>2.6328782951168299E-4</v>
      </c>
      <c r="AS2045" s="95">
        <v>12</v>
      </c>
      <c r="AT2045" s="95">
        <v>0</v>
      </c>
      <c r="AU2045" s="95">
        <v>7</v>
      </c>
      <c r="AV2045" s="96">
        <v>5</v>
      </c>
      <c r="AW2045" s="3"/>
      <c r="AX2045" s="97">
        <v>1.0121757680576599E-3</v>
      </c>
      <c r="AY2045" s="98">
        <v>-9.9927876445290202</v>
      </c>
      <c r="AZ2045" s="98">
        <v>0.61397775392651999</v>
      </c>
      <c r="BA2045" s="98">
        <v>-10.705282171853501</v>
      </c>
      <c r="BB2045" s="89">
        <v>1.04586168595802E-4</v>
      </c>
      <c r="BC2045" s="99">
        <v>0</v>
      </c>
      <c r="BD2045" s="86">
        <v>44029</v>
      </c>
      <c r="BE2045" s="86"/>
      <c r="BF2045" s="95"/>
      <c r="BG2045" s="86"/>
      <c r="BH2045" s="3"/>
    </row>
    <row r="2046" spans="1:60" x14ac:dyDescent="0.25">
      <c r="A2046" s="3"/>
      <c r="B2046" s="81" t="s">
        <v>2776</v>
      </c>
      <c r="C2046" s="81" t="s">
        <v>7156</v>
      </c>
      <c r="D2046" s="81" t="s">
        <v>991</v>
      </c>
      <c r="E2046" s="82" t="s">
        <v>1195</v>
      </c>
      <c r="F2046" s="82" t="s">
        <v>1105</v>
      </c>
      <c r="G2046" s="83" t="s">
        <v>1125</v>
      </c>
      <c r="H2046" s="84" t="s">
        <v>1144</v>
      </c>
      <c r="I2046" s="85" t="s">
        <v>3480</v>
      </c>
      <c r="J2046" s="85" t="s">
        <v>7157</v>
      </c>
      <c r="K2046" s="3"/>
      <c r="L2046" s="86">
        <v>44029</v>
      </c>
      <c r="M2046" s="87">
        <v>40777.956600010402</v>
      </c>
      <c r="N2046" s="88">
        <v>40777.956600010402</v>
      </c>
      <c r="O2046" s="88">
        <v>40777.956600010402</v>
      </c>
      <c r="P2046" s="89">
        <f t="shared" si="31"/>
        <v>1</v>
      </c>
      <c r="Q2046" s="86">
        <v>44029</v>
      </c>
      <c r="R2046" s="90">
        <v>459564144.37800002</v>
      </c>
      <c r="S2046" s="90">
        <v>172852092.65274999</v>
      </c>
      <c r="T2046" s="3"/>
      <c r="U2046" s="91">
        <v>3.3326941775158001E-6</v>
      </c>
      <c r="V2046" s="92">
        <v>1.17310787954921</v>
      </c>
      <c r="W2046" s="91">
        <v>1.08599873783533E-4</v>
      </c>
      <c r="X2046" s="92">
        <v>1.9369603251106999E-2</v>
      </c>
      <c r="Y2046" s="91">
        <v>3.1987603924790199E-3</v>
      </c>
      <c r="Z2046" s="92">
        <v>18.470031948090799</v>
      </c>
      <c r="AA2046" s="91">
        <v>8.8496954540460103E-3</v>
      </c>
      <c r="AB2046" s="92">
        <v>21.782997906207999</v>
      </c>
      <c r="AC2046" s="91">
        <v>2.2418096390538302E-2</v>
      </c>
      <c r="AD2046" s="92">
        <v>27.590005591453501</v>
      </c>
      <c r="AE2046" s="91">
        <v>3.4315438508201603E-2</v>
      </c>
      <c r="AF2046" s="93">
        <v>24.2709535455215</v>
      </c>
      <c r="AG2046" s="91">
        <v>5.66661765333265E-5</v>
      </c>
      <c r="AH2046" s="92">
        <v>-0.90056333447137105</v>
      </c>
      <c r="AI2046" s="91">
        <v>3.5635255171655401E-3</v>
      </c>
      <c r="AJ2046" s="92">
        <v>14.839728231629101</v>
      </c>
      <c r="AK2046" s="91">
        <v>0.19750961315381599</v>
      </c>
      <c r="AL2046" s="91">
        <v>2.0577240293277999E-2</v>
      </c>
      <c r="AM2046" s="92">
        <v>24.116965811059298</v>
      </c>
      <c r="AN2046" s="3"/>
      <c r="AO2046" s="94">
        <v>4.8867253099160702E-4</v>
      </c>
      <c r="AP2046" s="94">
        <v>3.23952735925559E-6</v>
      </c>
      <c r="AQ2046" s="94">
        <v>1.3440840666589799E-3</v>
      </c>
      <c r="AR2046" s="94">
        <v>5.66661765333265E-5</v>
      </c>
      <c r="AS2046" s="95">
        <v>12</v>
      </c>
      <c r="AT2046" s="95">
        <v>0</v>
      </c>
      <c r="AU2046" s="95">
        <v>7</v>
      </c>
      <c r="AV2046" s="96">
        <v>5</v>
      </c>
      <c r="AW2046" s="3"/>
      <c r="AX2046" s="97">
        <v>7.1015316152283996E-4</v>
      </c>
      <c r="AY2046" s="98">
        <v>-28.074509342812199</v>
      </c>
      <c r="AZ2046" s="98">
        <v>0.57747004790962797</v>
      </c>
      <c r="BA2046" s="98">
        <v>-14.8741222986719</v>
      </c>
      <c r="BB2046" s="89">
        <v>7.3379662390280501E-5</v>
      </c>
      <c r="BC2046" s="99">
        <v>0</v>
      </c>
      <c r="BD2046" s="86">
        <v>44029</v>
      </c>
      <c r="BE2046" s="86"/>
      <c r="BF2046" s="95"/>
      <c r="BG2046" s="86"/>
      <c r="BH2046" s="3"/>
    </row>
    <row r="2047" spans="1:60" x14ac:dyDescent="0.25">
      <c r="A2047" s="3"/>
      <c r="B2047" s="81" t="s">
        <v>2777</v>
      </c>
      <c r="C2047" s="81" t="s">
        <v>7158</v>
      </c>
      <c r="D2047" s="81" t="s">
        <v>991</v>
      </c>
      <c r="E2047" s="82" t="s">
        <v>1196</v>
      </c>
      <c r="F2047" s="82" t="s">
        <v>1105</v>
      </c>
      <c r="G2047" s="83" t="s">
        <v>1125</v>
      </c>
      <c r="H2047" s="84" t="s">
        <v>1144</v>
      </c>
      <c r="I2047" s="85" t="s">
        <v>3480</v>
      </c>
      <c r="J2047" s="85" t="s">
        <v>7159</v>
      </c>
      <c r="K2047" s="3"/>
      <c r="L2047" s="86">
        <v>44029</v>
      </c>
      <c r="M2047" s="87">
        <v>10841.799999997</v>
      </c>
      <c r="N2047" s="88">
        <v>10841.799999997</v>
      </c>
      <c r="O2047" s="88">
        <v>10841.799999997</v>
      </c>
      <c r="P2047" s="89">
        <f t="shared" si="31"/>
        <v>1</v>
      </c>
      <c r="Q2047" s="86">
        <v>44029</v>
      </c>
      <c r="R2047" s="90">
        <v>0</v>
      </c>
      <c r="S2047" s="90">
        <v>0</v>
      </c>
      <c r="T2047" s="3"/>
      <c r="U2047" s="91">
        <v>0</v>
      </c>
      <c r="V2047" s="92">
        <v>1.17277461013146</v>
      </c>
      <c r="W2047" s="91">
        <v>0</v>
      </c>
      <c r="X2047" s="92">
        <v>8.5096158727537806E-3</v>
      </c>
      <c r="Y2047" s="91">
        <v>0</v>
      </c>
      <c r="Z2047" s="92">
        <v>18.1501559088356</v>
      </c>
      <c r="AA2047" s="91">
        <v>0</v>
      </c>
      <c r="AB2047" s="92">
        <v>20.8980283607962</v>
      </c>
      <c r="AC2047" s="91">
        <v>0</v>
      </c>
      <c r="AD2047" s="92">
        <v>25.348195952392398</v>
      </c>
      <c r="AE2047" s="91">
        <v>0</v>
      </c>
      <c r="AF2047" s="93">
        <v>20.8394096946868</v>
      </c>
      <c r="AG2047" s="91">
        <v>0</v>
      </c>
      <c r="AH2047" s="92">
        <v>-0.90622995212470403</v>
      </c>
      <c r="AI2047" s="91">
        <v>0</v>
      </c>
      <c r="AJ2047" s="92">
        <v>14.483375679905301</v>
      </c>
      <c r="AK2047" s="91">
        <v>8.4179999999905705E-2</v>
      </c>
      <c r="AL2047" s="91">
        <v>9.1753051528939995E-3</v>
      </c>
      <c r="AM2047" s="92">
        <v>12.7840044956538</v>
      </c>
      <c r="AN2047" s="3"/>
      <c r="AO2047" s="94">
        <v>0</v>
      </c>
      <c r="AP2047" s="94">
        <v>0</v>
      </c>
      <c r="AQ2047" s="94">
        <v>0</v>
      </c>
      <c r="AR2047" s="94">
        <v>0</v>
      </c>
      <c r="AS2047" s="95">
        <v>0</v>
      </c>
      <c r="AT2047" s="95">
        <v>0</v>
      </c>
      <c r="AU2047" s="95">
        <v>7</v>
      </c>
      <c r="AV2047" s="96">
        <v>5</v>
      </c>
      <c r="AW2047" s="3"/>
      <c r="AX2047" s="97">
        <v>0</v>
      </c>
      <c r="AY2047" s="98">
        <v>-113.07365610974399</v>
      </c>
      <c r="AZ2047" s="98">
        <v>0.54787164163735702</v>
      </c>
      <c r="BA2047" s="98">
        <v>-15.957369743191499</v>
      </c>
      <c r="BB2047" s="89">
        <v>0</v>
      </c>
      <c r="BC2047" s="99">
        <v>0</v>
      </c>
      <c r="BD2047" s="86">
        <v>43664</v>
      </c>
      <c r="BE2047" s="86"/>
      <c r="BF2047" s="95"/>
      <c r="BG2047" s="86"/>
      <c r="BH2047" s="3"/>
    </row>
    <row r="2048" spans="1:60" x14ac:dyDescent="0.25">
      <c r="A2048" s="3"/>
      <c r="B2048" s="81" t="s">
        <v>2778</v>
      </c>
      <c r="C2048" s="81" t="s">
        <v>7160</v>
      </c>
      <c r="D2048" s="81" t="s">
        <v>992</v>
      </c>
      <c r="E2048" s="82" t="s">
        <v>1161</v>
      </c>
      <c r="F2048" s="82" t="s">
        <v>1111</v>
      </c>
      <c r="G2048" s="83" t="s">
        <v>1123</v>
      </c>
      <c r="H2048" s="84" t="s">
        <v>1138</v>
      </c>
      <c r="I2048" s="85" t="s">
        <v>3480</v>
      </c>
      <c r="J2048" s="85" t="s">
        <v>7161</v>
      </c>
      <c r="K2048" s="3"/>
      <c r="L2048" s="86">
        <v>44029</v>
      </c>
      <c r="M2048" s="87">
        <v>1234.5392000004599</v>
      </c>
      <c r="N2048" s="88">
        <v>1234.5392000004599</v>
      </c>
      <c r="O2048" s="88">
        <v>1441.91559999995</v>
      </c>
      <c r="P2048" s="89">
        <f t="shared" si="31"/>
        <v>0.85617993175224871</v>
      </c>
      <c r="Q2048" s="86">
        <v>43747</v>
      </c>
      <c r="R2048" s="90">
        <v>30957360.267000001</v>
      </c>
      <c r="S2048" s="90">
        <v>48609787.215000004</v>
      </c>
      <c r="T2048" s="3"/>
      <c r="U2048" s="91">
        <v>-3.17625036404934E-3</v>
      </c>
      <c r="V2048" s="92">
        <v>0.85514957372652101</v>
      </c>
      <c r="W2048" s="91">
        <v>1.2321724898356499E-2</v>
      </c>
      <c r="X2048" s="92">
        <v>1.2406821057084001</v>
      </c>
      <c r="Y2048" s="91">
        <v>-8.4338668377313297E-2</v>
      </c>
      <c r="Z2048" s="92">
        <v>9.71628907110426</v>
      </c>
      <c r="AA2048" s="91">
        <v>-0.118359968801087</v>
      </c>
      <c r="AB2048" s="92">
        <v>9.0620314806874394</v>
      </c>
      <c r="AC2048" s="91">
        <v>-6.1401620069809697E-2</v>
      </c>
      <c r="AD2048" s="92">
        <v>19.208033945411401</v>
      </c>
      <c r="AE2048" s="91">
        <v>-3.1535482527033303E-2</v>
      </c>
      <c r="AF2048" s="93">
        <v>17.685861441976201</v>
      </c>
      <c r="AG2048" s="91">
        <v>1.70930239801237E-3</v>
      </c>
      <c r="AH2048" s="92">
        <v>-0.73529971232346703</v>
      </c>
      <c r="AI2048" s="91">
        <v>-8.0127754238637897E-2</v>
      </c>
      <c r="AJ2048" s="92">
        <v>6.4706002560415099</v>
      </c>
      <c r="AK2048" s="91">
        <v>0.23452685473254001</v>
      </c>
      <c r="AL2048" s="91">
        <v>2.7587054828472901E-2</v>
      </c>
      <c r="AM2048" s="92">
        <v>34.388175600732197</v>
      </c>
      <c r="AN2048" s="3"/>
      <c r="AO2048" s="94">
        <v>1.7129176463640799E-2</v>
      </c>
      <c r="AP2048" s="94">
        <v>-2.76328754043789E-2</v>
      </c>
      <c r="AQ2048" s="94">
        <v>1.0758834761873001E-2</v>
      </c>
      <c r="AR2048" s="94">
        <v>-6.5773922851803904E-2</v>
      </c>
      <c r="AS2048" s="95">
        <v>6</v>
      </c>
      <c r="AT2048" s="95">
        <v>6</v>
      </c>
      <c r="AU2048" s="95">
        <v>6</v>
      </c>
      <c r="AV2048" s="96">
        <v>6</v>
      </c>
      <c r="AW2048" s="3"/>
      <c r="AX2048" s="97">
        <v>5.8775082895954303E-2</v>
      </c>
      <c r="AY2048" s="98">
        <v>-2.35979732234046</v>
      </c>
      <c r="AZ2048" s="98">
        <v>0.142783608742548</v>
      </c>
      <c r="BA2048" s="98">
        <v>-2.7442113331162501</v>
      </c>
      <c r="BB2048" s="89">
        <v>6.0453280376259501E-3</v>
      </c>
      <c r="BC2048" s="99">
        <v>-16.693723266478599</v>
      </c>
      <c r="BD2048" s="86">
        <v>43747</v>
      </c>
      <c r="BE2048" s="86">
        <v>43990</v>
      </c>
      <c r="BF2048" s="95"/>
      <c r="BG2048" s="86"/>
      <c r="BH2048" s="3"/>
    </row>
    <row r="2049" spans="1:60" x14ac:dyDescent="0.25">
      <c r="A2049" s="3"/>
      <c r="B2049" s="81" t="s">
        <v>2779</v>
      </c>
      <c r="C2049" s="81" t="s">
        <v>7162</v>
      </c>
      <c r="D2049" s="81" t="s">
        <v>992</v>
      </c>
      <c r="E2049" s="82" t="s">
        <v>1162</v>
      </c>
      <c r="F2049" s="82" t="s">
        <v>1111</v>
      </c>
      <c r="G2049" s="83" t="s">
        <v>1123</v>
      </c>
      <c r="H2049" s="84" t="s">
        <v>1138</v>
      </c>
      <c r="I2049" s="85" t="s">
        <v>3480</v>
      </c>
      <c r="J2049" s="85" t="s">
        <v>7163</v>
      </c>
      <c r="K2049" s="3"/>
      <c r="L2049" s="86">
        <v>44029</v>
      </c>
      <c r="M2049" s="87">
        <v>1238.0932999998299</v>
      </c>
      <c r="N2049" s="88">
        <v>1238.0932999998299</v>
      </c>
      <c r="O2049" s="88">
        <v>1443.41579999961</v>
      </c>
      <c r="P2049" s="89">
        <f t="shared" si="31"/>
        <v>0.85775235382636406</v>
      </c>
      <c r="Q2049" s="86">
        <v>43747</v>
      </c>
      <c r="R2049" s="90">
        <v>1091434.2579999999</v>
      </c>
      <c r="S2049" s="90">
        <v>1550840.20280469</v>
      </c>
      <c r="T2049" s="3"/>
      <c r="U2049" s="91">
        <v>-3.1698099483037402E-3</v>
      </c>
      <c r="V2049" s="92">
        <v>0.855793615301081</v>
      </c>
      <c r="W2049" s="91">
        <v>1.2519208201410901E-2</v>
      </c>
      <c r="X2049" s="92">
        <v>1.2604304360138501</v>
      </c>
      <c r="Y2049" s="91">
        <v>-8.3254438439325895E-2</v>
      </c>
      <c r="Z2049" s="92">
        <v>9.8247120649030002</v>
      </c>
      <c r="AA2049" s="91">
        <v>-0.11625685750463199</v>
      </c>
      <c r="AB2049" s="92">
        <v>9.2723426103330002</v>
      </c>
      <c r="AC2049" s="91">
        <v>-5.6921038094515097E-2</v>
      </c>
      <c r="AD2049" s="92">
        <v>19.6560921429482</v>
      </c>
      <c r="AE2049" s="91">
        <v>-2.4593824757175801E-2</v>
      </c>
      <c r="AF2049" s="93">
        <v>18.380027218983699</v>
      </c>
      <c r="AG2049" s="91">
        <v>1.8198895941168301E-3</v>
      </c>
      <c r="AH2049" s="92">
        <v>-0.724240992713021</v>
      </c>
      <c r="AI2049" s="91">
        <v>-7.8936828012083404E-2</v>
      </c>
      <c r="AJ2049" s="92">
        <v>6.5896928786969502</v>
      </c>
      <c r="AK2049" s="91">
        <v>0.23809330000047299</v>
      </c>
      <c r="AL2049" s="91">
        <v>2.7970012932200899E-2</v>
      </c>
      <c r="AM2049" s="92">
        <v>34.744820127554704</v>
      </c>
      <c r="AN2049" s="3"/>
      <c r="AO2049" s="94">
        <v>1.7135809808678501E-2</v>
      </c>
      <c r="AP2049" s="94">
        <v>-2.7626539951597799E-2</v>
      </c>
      <c r="AQ2049" s="94">
        <v>1.0956104659271699E-2</v>
      </c>
      <c r="AR2049" s="94">
        <v>-6.5585695800109506E-2</v>
      </c>
      <c r="AS2049" s="95">
        <v>6</v>
      </c>
      <c r="AT2049" s="95">
        <v>6</v>
      </c>
      <c r="AU2049" s="95">
        <v>6</v>
      </c>
      <c r="AV2049" s="96">
        <v>6</v>
      </c>
      <c r="AW2049" s="3"/>
      <c r="AX2049" s="97">
        <v>5.8779215584509097E-2</v>
      </c>
      <c r="AY2049" s="98">
        <v>-2.32679744325287</v>
      </c>
      <c r="AZ2049" s="98">
        <v>0.14971892415474</v>
      </c>
      <c r="BA2049" s="98">
        <v>-2.7087449010286901</v>
      </c>
      <c r="BB2049" s="89">
        <v>6.0457965353543797E-3</v>
      </c>
      <c r="BC2049" s="99">
        <v>-16.561880505992999</v>
      </c>
      <c r="BD2049" s="86">
        <v>43747</v>
      </c>
      <c r="BE2049" s="86">
        <v>43990</v>
      </c>
      <c r="BF2049" s="95"/>
      <c r="BG2049" s="86"/>
      <c r="BH2049" s="3"/>
    </row>
    <row r="2050" spans="1:60" x14ac:dyDescent="0.25">
      <c r="A2050" s="3"/>
      <c r="B2050" s="81" t="s">
        <v>2780</v>
      </c>
      <c r="C2050" s="81" t="s">
        <v>7164</v>
      </c>
      <c r="D2050" s="81" t="s">
        <v>992</v>
      </c>
      <c r="E2050" s="82" t="s">
        <v>1234</v>
      </c>
      <c r="F2050" s="82" t="s">
        <v>1111</v>
      </c>
      <c r="G2050" s="83" t="s">
        <v>1123</v>
      </c>
      <c r="H2050" s="84" t="s">
        <v>1138</v>
      </c>
      <c r="I2050" s="85" t="s">
        <v>3480</v>
      </c>
      <c r="J2050" s="85" t="s">
        <v>7165</v>
      </c>
      <c r="K2050" s="3"/>
      <c r="L2050" s="86">
        <v>44029</v>
      </c>
      <c r="M2050" s="87">
        <v>1291.0918000005199</v>
      </c>
      <c r="N2050" s="88">
        <v>1291.0918000005199</v>
      </c>
      <c r="O2050" s="88">
        <v>1500.74090000056</v>
      </c>
      <c r="P2050" s="89">
        <f t="shared" si="31"/>
        <v>0.86030293437064198</v>
      </c>
      <c r="Q2050" s="86">
        <v>43747</v>
      </c>
      <c r="R2050" s="90">
        <v>2114897.3059999999</v>
      </c>
      <c r="S2050" s="90">
        <v>2583521.2072031298</v>
      </c>
      <c r="T2050" s="3"/>
      <c r="U2050" s="91">
        <v>-3.1593201802024898E-3</v>
      </c>
      <c r="V2050" s="92">
        <v>0.85684259211120695</v>
      </c>
      <c r="W2050" s="91">
        <v>1.2838918992201799E-2</v>
      </c>
      <c r="X2050" s="92">
        <v>1.29240151509293</v>
      </c>
      <c r="Y2050" s="91">
        <v>-8.1497205345804097E-2</v>
      </c>
      <c r="Z2050" s="92">
        <v>10.000435374255201</v>
      </c>
      <c r="AA2050" s="91">
        <v>-0.112843260926602</v>
      </c>
      <c r="AB2050" s="92">
        <v>9.6137022681359703</v>
      </c>
      <c r="AC2050" s="91">
        <v>-4.9625456861613203E-2</v>
      </c>
      <c r="AD2050" s="92">
        <v>20.385650266223799</v>
      </c>
      <c r="AE2050" s="91">
        <v>-1.32556731850855E-2</v>
      </c>
      <c r="AF2050" s="93">
        <v>19.513842376181898</v>
      </c>
      <c r="AG2050" s="91">
        <v>1.9991216249764E-3</v>
      </c>
      <c r="AH2050" s="92">
        <v>-0.70631778962706404</v>
      </c>
      <c r="AI2050" s="91">
        <v>-7.7006367560025005E-2</v>
      </c>
      <c r="AJ2050" s="92">
        <v>6.7827389239027998</v>
      </c>
      <c r="AK2050" s="91">
        <v>0.29109179999970403</v>
      </c>
      <c r="AL2050" s="91">
        <v>3.3550555497640702E-2</v>
      </c>
      <c r="AM2050" s="92">
        <v>40.044670127448597</v>
      </c>
      <c r="AN2050" s="3"/>
      <c r="AO2050" s="94">
        <v>1.7146515909189499E-2</v>
      </c>
      <c r="AP2050" s="94">
        <v>-2.7616344418674998E-2</v>
      </c>
      <c r="AQ2050" s="94">
        <v>1.12752859859029E-2</v>
      </c>
      <c r="AR2050" s="94">
        <v>-6.5280692268061102E-2</v>
      </c>
      <c r="AS2050" s="95">
        <v>6</v>
      </c>
      <c r="AT2050" s="95">
        <v>6</v>
      </c>
      <c r="AU2050" s="95">
        <v>6</v>
      </c>
      <c r="AV2050" s="96">
        <v>6</v>
      </c>
      <c r="AW2050" s="3"/>
      <c r="AX2050" s="97">
        <v>5.8785955626735803E-2</v>
      </c>
      <c r="AY2050" s="98">
        <v>-2.2732432034572398</v>
      </c>
      <c r="AZ2050" s="98">
        <v>0.16097571496538901</v>
      </c>
      <c r="BA2050" s="98">
        <v>-2.65099880692651</v>
      </c>
      <c r="BB2050" s="89">
        <v>6.0465601209853002E-3</v>
      </c>
      <c r="BC2050" s="99">
        <v>-16.3481117893534</v>
      </c>
      <c r="BD2050" s="86">
        <v>43747</v>
      </c>
      <c r="BE2050" s="86">
        <v>43990</v>
      </c>
      <c r="BF2050" s="95"/>
      <c r="BG2050" s="86"/>
      <c r="BH2050" s="3"/>
    </row>
    <row r="2051" spans="1:60" x14ac:dyDescent="0.25">
      <c r="A2051" s="3"/>
      <c r="B2051" s="81" t="s">
        <v>2781</v>
      </c>
      <c r="C2051" s="81" t="s">
        <v>7166</v>
      </c>
      <c r="D2051" s="81" t="s">
        <v>992</v>
      </c>
      <c r="E2051" s="82" t="s">
        <v>1186</v>
      </c>
      <c r="F2051" s="82" t="s">
        <v>1111</v>
      </c>
      <c r="G2051" s="83" t="s">
        <v>1123</v>
      </c>
      <c r="H2051" s="84" t="s">
        <v>1138</v>
      </c>
      <c r="I2051" s="85" t="s">
        <v>3480</v>
      </c>
      <c r="J2051" s="85" t="s">
        <v>7167</v>
      </c>
      <c r="K2051" s="3"/>
      <c r="L2051" s="86">
        <v>44029</v>
      </c>
      <c r="M2051" s="87">
        <v>1332.99599999934</v>
      </c>
      <c r="N2051" s="88">
        <v>1332.99599999934</v>
      </c>
      <c r="O2051" s="88">
        <v>1544.6776999998799</v>
      </c>
      <c r="P2051" s="89">
        <f t="shared" si="31"/>
        <v>0.86296060336693126</v>
      </c>
      <c r="Q2051" s="86">
        <v>43747</v>
      </c>
      <c r="R2051" s="90">
        <v>15535929.222999999</v>
      </c>
      <c r="S2051" s="90">
        <v>13961467.3738438</v>
      </c>
      <c r="T2051" s="3"/>
      <c r="U2051" s="91">
        <v>-3.14843014893995E-3</v>
      </c>
      <c r="V2051" s="92">
        <v>0.85793159523745999</v>
      </c>
      <c r="W2051" s="91">
        <v>1.3170957947295401E-2</v>
      </c>
      <c r="X2051" s="92">
        <v>1.3256054106022901</v>
      </c>
      <c r="Y2051" s="91">
        <v>-7.9668624477562802E-2</v>
      </c>
      <c r="Z2051" s="92">
        <v>10.183293461086601</v>
      </c>
      <c r="AA2051" s="91">
        <v>-0.109282539968262</v>
      </c>
      <c r="AB2051" s="92">
        <v>9.9697743639699201</v>
      </c>
      <c r="AC2051" s="91">
        <v>-4.1986831843169099E-2</v>
      </c>
      <c r="AD2051" s="92">
        <v>21.149512768082801</v>
      </c>
      <c r="AE2051" s="91">
        <v>-1.3382706674747199E-3</v>
      </c>
      <c r="AF2051" s="93">
        <v>20.7055826279393</v>
      </c>
      <c r="AG2051" s="91">
        <v>2.1853419912076801E-3</v>
      </c>
      <c r="AH2051" s="92">
        <v>-0.68769575300393604</v>
      </c>
      <c r="AI2051" s="91">
        <v>-7.4997010906372494E-2</v>
      </c>
      <c r="AJ2051" s="92">
        <v>6.9836745892680501</v>
      </c>
      <c r="AK2051" s="91">
        <v>0.332995999999112</v>
      </c>
      <c r="AL2051" s="91">
        <v>3.7823401880814303E-2</v>
      </c>
      <c r="AM2051" s="92">
        <v>44.235090127389398</v>
      </c>
      <c r="AN2051" s="3"/>
      <c r="AO2051" s="94">
        <v>1.71576827215176E-2</v>
      </c>
      <c r="AP2051" s="94">
        <v>-2.7605688121184399E-2</v>
      </c>
      <c r="AQ2051" s="94">
        <v>1.16069156410958E-2</v>
      </c>
      <c r="AR2051" s="94">
        <v>-6.4964188733065406E-2</v>
      </c>
      <c r="AS2051" s="95">
        <v>6</v>
      </c>
      <c r="AT2051" s="95">
        <v>6</v>
      </c>
      <c r="AU2051" s="95">
        <v>6</v>
      </c>
      <c r="AV2051" s="96">
        <v>6</v>
      </c>
      <c r="AW2051" s="3"/>
      <c r="AX2051" s="97">
        <v>5.8793368652695799E-2</v>
      </c>
      <c r="AY2051" s="98">
        <v>-2.2173906081188801</v>
      </c>
      <c r="AZ2051" s="98">
        <v>0.17271472279139699</v>
      </c>
      <c r="BA2051" s="98">
        <v>-2.59053076793862</v>
      </c>
      <c r="BB2051" s="89">
        <v>6.0473961338539097E-3</v>
      </c>
      <c r="BC2051" s="99">
        <v>-16.125454520428299</v>
      </c>
      <c r="BD2051" s="86">
        <v>43747</v>
      </c>
      <c r="BE2051" s="86">
        <v>43990</v>
      </c>
      <c r="BF2051" s="95"/>
      <c r="BG2051" s="86"/>
      <c r="BH2051" s="3"/>
    </row>
    <row r="2052" spans="1:60" x14ac:dyDescent="0.25">
      <c r="A2052" s="3"/>
      <c r="B2052" s="81" t="s">
        <v>2782</v>
      </c>
      <c r="C2052" s="81" t="s">
        <v>7168</v>
      </c>
      <c r="D2052" s="81" t="s">
        <v>992</v>
      </c>
      <c r="E2052" s="82" t="s">
        <v>1267</v>
      </c>
      <c r="F2052" s="82" t="s">
        <v>1111</v>
      </c>
      <c r="G2052" s="83" t="s">
        <v>1123</v>
      </c>
      <c r="H2052" s="84" t="s">
        <v>1138</v>
      </c>
      <c r="I2052" s="85" t="s">
        <v>3480</v>
      </c>
      <c r="J2052" s="85" t="s">
        <v>7169</v>
      </c>
      <c r="K2052" s="3"/>
      <c r="L2052" s="86">
        <v>44029</v>
      </c>
      <c r="M2052" s="87">
        <v>1000</v>
      </c>
      <c r="N2052" s="88">
        <v>1000</v>
      </c>
      <c r="O2052" s="88">
        <v>1000</v>
      </c>
      <c r="P2052" s="89">
        <f t="shared" si="31"/>
        <v>1</v>
      </c>
      <c r="Q2052" s="86">
        <v>44029</v>
      </c>
      <c r="R2052" s="90">
        <v>0</v>
      </c>
      <c r="S2052" s="90">
        <v>0</v>
      </c>
      <c r="T2052" s="3"/>
      <c r="U2052" s="91">
        <v>0</v>
      </c>
      <c r="V2052" s="92">
        <v>1.17277461013146</v>
      </c>
      <c r="W2052" s="91">
        <v>0</v>
      </c>
      <c r="X2052" s="92">
        <v>8.5096158727537806E-3</v>
      </c>
      <c r="Y2052" s="91">
        <v>0</v>
      </c>
      <c r="Z2052" s="92">
        <v>18.1501559088356</v>
      </c>
      <c r="AA2052" s="91">
        <v>0</v>
      </c>
      <c r="AB2052" s="92">
        <v>20.8980283607962</v>
      </c>
      <c r="AC2052" s="91">
        <v>0</v>
      </c>
      <c r="AD2052" s="92">
        <v>25.348195952392398</v>
      </c>
      <c r="AE2052" s="91">
        <v>0</v>
      </c>
      <c r="AF2052" s="93">
        <v>20.8394096946868</v>
      </c>
      <c r="AG2052" s="91">
        <v>0</v>
      </c>
      <c r="AH2052" s="92">
        <v>-0.90622995212470403</v>
      </c>
      <c r="AI2052" s="91">
        <v>0</v>
      </c>
      <c r="AJ2052" s="92">
        <v>14.483375679905301</v>
      </c>
      <c r="AK2052" s="91">
        <v>0</v>
      </c>
      <c r="AL2052" s="91">
        <v>0</v>
      </c>
      <c r="AM2052" s="92">
        <v>10.9354901274928</v>
      </c>
      <c r="AN2052" s="3"/>
      <c r="AO2052" s="94">
        <v>0</v>
      </c>
      <c r="AP2052" s="94">
        <v>0</v>
      </c>
      <c r="AQ2052" s="94">
        <v>0</v>
      </c>
      <c r="AR2052" s="94">
        <v>0</v>
      </c>
      <c r="AS2052" s="95">
        <v>0</v>
      </c>
      <c r="AT2052" s="95">
        <v>0</v>
      </c>
      <c r="AU2052" s="95">
        <v>7</v>
      </c>
      <c r="AV2052" s="96">
        <v>5</v>
      </c>
      <c r="AW2052" s="3"/>
      <c r="AX2052" s="97">
        <v>0</v>
      </c>
      <c r="AY2052" s="98">
        <v>-113.07365610974399</v>
      </c>
      <c r="AZ2052" s="98">
        <v>0.54787164163735702</v>
      </c>
      <c r="BA2052" s="98">
        <v>-15.957369743191499</v>
      </c>
      <c r="BB2052" s="89">
        <v>0</v>
      </c>
      <c r="BC2052" s="99">
        <v>0</v>
      </c>
      <c r="BD2052" s="86">
        <v>43664</v>
      </c>
      <c r="BE2052" s="86"/>
      <c r="BF2052" s="95"/>
      <c r="BG2052" s="86"/>
      <c r="BH2052" s="3"/>
    </row>
    <row r="2053" spans="1:60" x14ac:dyDescent="0.25">
      <c r="A2053" s="3"/>
      <c r="B2053" s="81" t="s">
        <v>520</v>
      </c>
      <c r="C2053" s="81" t="s">
        <v>7170</v>
      </c>
      <c r="D2053" s="81" t="s">
        <v>992</v>
      </c>
      <c r="E2053" s="82" t="s">
        <v>1165</v>
      </c>
      <c r="F2053" s="82" t="s">
        <v>1111</v>
      </c>
      <c r="G2053" s="83" t="s">
        <v>1123</v>
      </c>
      <c r="H2053" s="84" t="s">
        <v>1138</v>
      </c>
      <c r="I2053" s="85" t="s">
        <v>3480</v>
      </c>
      <c r="J2053" s="85" t="s">
        <v>1096</v>
      </c>
      <c r="K2053" s="3"/>
      <c r="L2053" s="86">
        <v>44029</v>
      </c>
      <c r="M2053" s="87">
        <v>1098.4804999995999</v>
      </c>
      <c r="N2053" s="88">
        <v>1098.4804999995999</v>
      </c>
      <c r="O2053" s="88">
        <v>1098.4804999995999</v>
      </c>
      <c r="P2053" s="89">
        <f t="shared" si="31"/>
        <v>1</v>
      </c>
      <c r="Q2053" s="86">
        <v>44029</v>
      </c>
      <c r="R2053" s="90">
        <v>0</v>
      </c>
      <c r="S2053" s="90">
        <v>0</v>
      </c>
      <c r="T2053" s="3"/>
      <c r="U2053" s="91">
        <v>0</v>
      </c>
      <c r="V2053" s="92">
        <v>1.17277461013146</v>
      </c>
      <c r="W2053" s="91">
        <v>0</v>
      </c>
      <c r="X2053" s="92">
        <v>8.5096158727537806E-3</v>
      </c>
      <c r="Y2053" s="91">
        <v>0</v>
      </c>
      <c r="Z2053" s="92">
        <v>18.1501559088356</v>
      </c>
      <c r="AA2053" s="91">
        <v>0</v>
      </c>
      <c r="AB2053" s="92">
        <v>20.8980283607962</v>
      </c>
      <c r="AC2053" s="91">
        <v>2.4238567439169901E-2</v>
      </c>
      <c r="AD2053" s="92">
        <v>27.772052696324</v>
      </c>
      <c r="AE2053" s="91">
        <v>5.3611202602041899E-2</v>
      </c>
      <c r="AF2053" s="93">
        <v>26.200529954891</v>
      </c>
      <c r="AG2053" s="91">
        <v>0</v>
      </c>
      <c r="AH2053" s="92">
        <v>-0.90622995212470403</v>
      </c>
      <c r="AI2053" s="91">
        <v>0</v>
      </c>
      <c r="AJ2053" s="92">
        <v>14.483375679905301</v>
      </c>
      <c r="AK2053" s="91">
        <v>9.8480499998986504E-2</v>
      </c>
      <c r="AL2053" s="91">
        <v>1.9054722912187599E-2</v>
      </c>
      <c r="AM2053" s="92">
        <v>0.476854844600894</v>
      </c>
      <c r="AN2053" s="3"/>
      <c r="AO2053" s="94">
        <v>0</v>
      </c>
      <c r="AP2053" s="94">
        <v>0</v>
      </c>
      <c r="AQ2053" s="94">
        <v>0</v>
      </c>
      <c r="AR2053" s="94">
        <v>0</v>
      </c>
      <c r="AS2053" s="95">
        <v>0</v>
      </c>
      <c r="AT2053" s="95">
        <v>0</v>
      </c>
      <c r="AU2053" s="95">
        <v>7</v>
      </c>
      <c r="AV2053" s="96">
        <v>5</v>
      </c>
      <c r="AW2053" s="3"/>
      <c r="AX2053" s="97">
        <v>0</v>
      </c>
      <c r="AY2053" s="98">
        <v>-113.07365610974399</v>
      </c>
      <c r="AZ2053" s="98">
        <v>0.54787164163735702</v>
      </c>
      <c r="BA2053" s="98">
        <v>-15.957369743191499</v>
      </c>
      <c r="BB2053" s="89">
        <v>0</v>
      </c>
      <c r="BC2053" s="99">
        <v>0</v>
      </c>
      <c r="BD2053" s="86">
        <v>43664</v>
      </c>
      <c r="BE2053" s="86"/>
      <c r="BF2053" s="95"/>
      <c r="BG2053" s="86"/>
      <c r="BH2053" s="3"/>
    </row>
    <row r="2054" spans="1:60" x14ac:dyDescent="0.25">
      <c r="A2054" s="3"/>
      <c r="B2054" s="81" t="s">
        <v>521</v>
      </c>
      <c r="C2054" s="81" t="s">
        <v>7171</v>
      </c>
      <c r="D2054" s="81" t="s">
        <v>992</v>
      </c>
      <c r="E2054" s="82" t="s">
        <v>1235</v>
      </c>
      <c r="F2054" s="82" t="s">
        <v>1111</v>
      </c>
      <c r="G2054" s="83" t="s">
        <v>1123</v>
      </c>
      <c r="H2054" s="84" t="s">
        <v>1138</v>
      </c>
      <c r="I2054" s="85" t="s">
        <v>3480</v>
      </c>
      <c r="J2054" s="85" t="s">
        <v>1096</v>
      </c>
      <c r="K2054" s="3"/>
      <c r="L2054" s="86">
        <v>44029</v>
      </c>
      <c r="M2054" s="87">
        <v>1000</v>
      </c>
      <c r="N2054" s="88">
        <v>1000</v>
      </c>
      <c r="O2054" s="88">
        <v>1000</v>
      </c>
      <c r="P2054" s="89">
        <f t="shared" si="31"/>
        <v>1</v>
      </c>
      <c r="Q2054" s="86">
        <v>44029</v>
      </c>
      <c r="R2054" s="90">
        <v>0</v>
      </c>
      <c r="S2054" s="90">
        <v>0</v>
      </c>
      <c r="T2054" s="3"/>
      <c r="U2054" s="91">
        <v>0</v>
      </c>
      <c r="V2054" s="92">
        <v>1.17277461013146</v>
      </c>
      <c r="W2054" s="91">
        <v>0</v>
      </c>
      <c r="X2054" s="92">
        <v>8.5096158727537806E-3</v>
      </c>
      <c r="Y2054" s="91">
        <v>0</v>
      </c>
      <c r="Z2054" s="92">
        <v>18.1501559088356</v>
      </c>
      <c r="AA2054" s="91">
        <v>0</v>
      </c>
      <c r="AB2054" s="92">
        <v>20.8980283607962</v>
      </c>
      <c r="AC2054" s="91">
        <v>0</v>
      </c>
      <c r="AD2054" s="92">
        <v>25.348195952392398</v>
      </c>
      <c r="AE2054" s="91">
        <v>0</v>
      </c>
      <c r="AF2054" s="93">
        <v>20.8394096946868</v>
      </c>
      <c r="AG2054" s="91">
        <v>0</v>
      </c>
      <c r="AH2054" s="92">
        <v>-0.90622995212470403</v>
      </c>
      <c r="AI2054" s="91">
        <v>0</v>
      </c>
      <c r="AJ2054" s="92">
        <v>14.483375679905301</v>
      </c>
      <c r="AK2054" s="91">
        <v>0</v>
      </c>
      <c r="AL2054" s="91">
        <v>0</v>
      </c>
      <c r="AM2054" s="92">
        <v>-9.3711951552977606</v>
      </c>
      <c r="AN2054" s="3"/>
      <c r="AO2054" s="94">
        <v>0</v>
      </c>
      <c r="AP2054" s="94">
        <v>0</v>
      </c>
      <c r="AQ2054" s="94">
        <v>0</v>
      </c>
      <c r="AR2054" s="94">
        <v>0</v>
      </c>
      <c r="AS2054" s="95">
        <v>0</v>
      </c>
      <c r="AT2054" s="95">
        <v>0</v>
      </c>
      <c r="AU2054" s="95">
        <v>7</v>
      </c>
      <c r="AV2054" s="96">
        <v>5</v>
      </c>
      <c r="AW2054" s="3"/>
      <c r="AX2054" s="97">
        <v>0</v>
      </c>
      <c r="AY2054" s="98">
        <v>-113.07365610974399</v>
      </c>
      <c r="AZ2054" s="98">
        <v>0.54787164163735702</v>
      </c>
      <c r="BA2054" s="98">
        <v>-15.957369743191499</v>
      </c>
      <c r="BB2054" s="89">
        <v>0</v>
      </c>
      <c r="BC2054" s="99">
        <v>0</v>
      </c>
      <c r="BD2054" s="86">
        <v>43664</v>
      </c>
      <c r="BE2054" s="86"/>
      <c r="BF2054" s="95"/>
      <c r="BG2054" s="86"/>
      <c r="BH2054" s="3"/>
    </row>
    <row r="2055" spans="1:60" x14ac:dyDescent="0.25">
      <c r="A2055" s="3"/>
      <c r="B2055" s="81" t="s">
        <v>2783</v>
      </c>
      <c r="C2055" s="81" t="s">
        <v>7172</v>
      </c>
      <c r="D2055" s="81" t="s">
        <v>992</v>
      </c>
      <c r="E2055" s="82" t="s">
        <v>1166</v>
      </c>
      <c r="F2055" s="82" t="s">
        <v>1111</v>
      </c>
      <c r="G2055" s="83" t="s">
        <v>1123</v>
      </c>
      <c r="H2055" s="84" t="s">
        <v>1138</v>
      </c>
      <c r="I2055" s="85" t="s">
        <v>3480</v>
      </c>
      <c r="J2055" s="85" t="s">
        <v>7173</v>
      </c>
      <c r="K2055" s="3"/>
      <c r="L2055" s="86">
        <v>44029</v>
      </c>
      <c r="M2055" s="87">
        <v>1373.51219999976</v>
      </c>
      <c r="N2055" s="88">
        <v>1373.51219999976</v>
      </c>
      <c r="O2055" s="88">
        <v>1586.6644000001299</v>
      </c>
      <c r="P2055" s="89">
        <f t="shared" ref="P2055:P2118" si="32">IFERROR(N2055/O2055,"")</f>
        <v>0.86566018623701868</v>
      </c>
      <c r="Q2055" s="86">
        <v>43747</v>
      </c>
      <c r="R2055" s="90">
        <v>25804456.963</v>
      </c>
      <c r="S2055" s="90">
        <v>53667163.762249999</v>
      </c>
      <c r="T2055" s="3"/>
      <c r="U2055" s="91">
        <v>-3.13738582735823E-3</v>
      </c>
      <c r="V2055" s="92">
        <v>0.85903602739563201</v>
      </c>
      <c r="W2055" s="91">
        <v>1.3507533572919801E-2</v>
      </c>
      <c r="X2055" s="92">
        <v>1.3592629731647301</v>
      </c>
      <c r="Y2055" s="91">
        <v>-7.7813084880326594E-2</v>
      </c>
      <c r="Z2055" s="92">
        <v>10.368847420802901</v>
      </c>
      <c r="AA2055" s="91">
        <v>-0.105663123904378</v>
      </c>
      <c r="AB2055" s="92">
        <v>10.331715970358299</v>
      </c>
      <c r="AC2055" s="91">
        <v>-3.4190410535302397E-2</v>
      </c>
      <c r="AD2055" s="92">
        <v>21.9291548988549</v>
      </c>
      <c r="AE2055" s="91">
        <v>1.08751090538135E-2</v>
      </c>
      <c r="AF2055" s="93">
        <v>21.9269206000608</v>
      </c>
      <c r="AG2055" s="91">
        <v>2.3739302487229001E-3</v>
      </c>
      <c r="AH2055" s="92">
        <v>-0.66883692725241395</v>
      </c>
      <c r="AI2055" s="91">
        <v>-7.2957620939632803E-2</v>
      </c>
      <c r="AJ2055" s="92">
        <v>7.18761358594202</v>
      </c>
      <c r="AK2055" s="91">
        <v>0.37351220000011398</v>
      </c>
      <c r="AL2055" s="91">
        <v>4.1844906831102001E-2</v>
      </c>
      <c r="AM2055" s="92">
        <v>48.286710127489599</v>
      </c>
      <c r="AN2055" s="3"/>
      <c r="AO2055" s="94">
        <v>1.71689746712218E-2</v>
      </c>
      <c r="AP2055" s="94">
        <v>-2.7594834211413399E-2</v>
      </c>
      <c r="AQ2055" s="94">
        <v>1.1943025241635E-2</v>
      </c>
      <c r="AR2055" s="94">
        <v>-6.4643418621926699E-2</v>
      </c>
      <c r="AS2055" s="95">
        <v>6</v>
      </c>
      <c r="AT2055" s="95">
        <v>6</v>
      </c>
      <c r="AU2055" s="95">
        <v>6</v>
      </c>
      <c r="AV2055" s="96">
        <v>6</v>
      </c>
      <c r="AW2055" s="3"/>
      <c r="AX2055" s="97">
        <v>5.8801155092442103E-2</v>
      </c>
      <c r="AY2055" s="98">
        <v>-2.1606287531722002</v>
      </c>
      <c r="AZ2055" s="98">
        <v>0.18464511872366501</v>
      </c>
      <c r="BA2055" s="98">
        <v>-2.5288235682637601</v>
      </c>
      <c r="BB2055" s="89">
        <v>6.0482718864750496E-3</v>
      </c>
      <c r="BC2055" s="99">
        <v>-15.8993924612878</v>
      </c>
      <c r="BD2055" s="86">
        <v>43747</v>
      </c>
      <c r="BE2055" s="86">
        <v>43990</v>
      </c>
      <c r="BF2055" s="95"/>
      <c r="BG2055" s="86"/>
      <c r="BH2055" s="3"/>
    </row>
    <row r="2056" spans="1:60" x14ac:dyDescent="0.25">
      <c r="A2056" s="3"/>
      <c r="B2056" s="81" t="s">
        <v>2784</v>
      </c>
      <c r="C2056" s="81" t="s">
        <v>7174</v>
      </c>
      <c r="D2056" s="81" t="s">
        <v>992</v>
      </c>
      <c r="E2056" s="82" t="s">
        <v>1236</v>
      </c>
      <c r="F2056" s="82" t="s">
        <v>1111</v>
      </c>
      <c r="G2056" s="83" t="s">
        <v>1123</v>
      </c>
      <c r="H2056" s="84" t="s">
        <v>1138</v>
      </c>
      <c r="I2056" s="85" t="s">
        <v>3480</v>
      </c>
      <c r="J2056" s="85" t="s">
        <v>7175</v>
      </c>
      <c r="K2056" s="3"/>
      <c r="L2056" s="86">
        <v>44029</v>
      </c>
      <c r="M2056" s="87">
        <v>920.77599999960501</v>
      </c>
      <c r="N2056" s="88">
        <v>920.77599999960501</v>
      </c>
      <c r="O2056" s="88">
        <v>1000.61780000012</v>
      </c>
      <c r="P2056" s="89">
        <f t="shared" si="32"/>
        <v>0.92020749580858396</v>
      </c>
      <c r="Q2056" s="86">
        <v>43851</v>
      </c>
      <c r="R2056" s="90">
        <v>217506.80799999999</v>
      </c>
      <c r="S2056" s="90">
        <v>110156.97369848601</v>
      </c>
      <c r="T2056" s="3"/>
      <c r="U2056" s="91">
        <v>-3.1347724816441799E-3</v>
      </c>
      <c r="V2056" s="92">
        <v>0.85929736196703699</v>
      </c>
      <c r="W2056" s="91">
        <v>1.3586240405857101E-2</v>
      </c>
      <c r="X2056" s="92">
        <v>1.36713365645846</v>
      </c>
      <c r="Y2056" s="91">
        <v>-7.9224000000103906E-2</v>
      </c>
      <c r="Z2056" s="92">
        <v>10.2277559088252</v>
      </c>
      <c r="AA2056" s="91">
        <v>-7.9224000000103906E-2</v>
      </c>
      <c r="AB2056" s="92">
        <v>12.9756283607858</v>
      </c>
      <c r="AC2056" s="91">
        <v>-7.9224000000103906E-2</v>
      </c>
      <c r="AD2056" s="92">
        <v>17.425795952382</v>
      </c>
      <c r="AE2056" s="91">
        <v>-7.9224000000103906E-2</v>
      </c>
      <c r="AF2056" s="93">
        <v>12.9170096946764</v>
      </c>
      <c r="AG2056" s="91">
        <v>2.4180372893170001E-3</v>
      </c>
      <c r="AH2056" s="92">
        <v>-0.66442622319300404</v>
      </c>
      <c r="AI2056" s="91">
        <v>-7.9224000000103906E-2</v>
      </c>
      <c r="AJ2056" s="92">
        <v>6.5609756798949102</v>
      </c>
      <c r="AK2056" s="91">
        <v>-7.9224000000103906E-2</v>
      </c>
      <c r="AL2056" s="91">
        <v>-1.06044173371629E-2</v>
      </c>
      <c r="AM2056" s="92">
        <v>3.01309012748243</v>
      </c>
      <c r="AN2056" s="3"/>
      <c r="AO2056" s="94">
        <v>7.5947253571939698E-3</v>
      </c>
      <c r="AP2056" s="94">
        <v>-1.5678685255807099E-2</v>
      </c>
      <c r="AQ2056" s="94">
        <v>1.20215688184544E-2</v>
      </c>
      <c r="AR2056" s="94">
        <v>-6.45681300120486E-2</v>
      </c>
      <c r="AS2056" s="95">
        <v>3</v>
      </c>
      <c r="AT2056" s="95">
        <v>4</v>
      </c>
      <c r="AU2056" s="95">
        <v>7</v>
      </c>
      <c r="AV2056" s="96">
        <v>5</v>
      </c>
      <c r="AW2056" s="3"/>
      <c r="AX2056" s="97">
        <v>4.2685773195844399E-2</v>
      </c>
      <c r="AY2056" s="98">
        <v>-2.3840600229486899</v>
      </c>
      <c r="AZ2056" s="98">
        <v>0.27387676674425199</v>
      </c>
      <c r="BA2056" s="98">
        <v>-2.7397896413058298</v>
      </c>
      <c r="BB2056" s="89">
        <v>4.3951942623607501E-3</v>
      </c>
      <c r="BC2056" s="99">
        <v>-10.6090257438773</v>
      </c>
      <c r="BD2056" s="86">
        <v>43851</v>
      </c>
      <c r="BE2056" s="86">
        <v>43990</v>
      </c>
      <c r="BF2056" s="95"/>
      <c r="BG2056" s="86"/>
      <c r="BH2056" s="3"/>
    </row>
    <row r="2057" spans="1:60" x14ac:dyDescent="0.25">
      <c r="A2057" s="3"/>
      <c r="B2057" s="81" t="s">
        <v>2785</v>
      </c>
      <c r="C2057" s="81" t="s">
        <v>7176</v>
      </c>
      <c r="D2057" s="81" t="s">
        <v>992</v>
      </c>
      <c r="E2057" s="82" t="s">
        <v>1161</v>
      </c>
      <c r="F2057" s="82" t="s">
        <v>1107</v>
      </c>
      <c r="G2057" s="83" t="s">
        <v>1123</v>
      </c>
      <c r="H2057" s="84" t="s">
        <v>1138</v>
      </c>
      <c r="I2057" s="85" t="s">
        <v>3480</v>
      </c>
      <c r="J2057" s="85" t="s">
        <v>7177</v>
      </c>
      <c r="K2057" s="3"/>
      <c r="L2057" s="86">
        <v>44029</v>
      </c>
      <c r="M2057" s="87">
        <v>1279.7031999994099</v>
      </c>
      <c r="N2057" s="88">
        <v>1279.7031999994099</v>
      </c>
      <c r="O2057" s="88">
        <v>1379.57389999926</v>
      </c>
      <c r="P2057" s="89">
        <f t="shared" si="32"/>
        <v>0.92760757506364566</v>
      </c>
      <c r="Q2057" s="86">
        <v>43748</v>
      </c>
      <c r="R2057" s="90">
        <v>1561158.385</v>
      </c>
      <c r="S2057" s="90">
        <v>3359205.2135429699</v>
      </c>
      <c r="T2057" s="3"/>
      <c r="U2057" s="91">
        <v>-5.6736367505436603E-3</v>
      </c>
      <c r="V2057" s="92">
        <v>0.60541093507708899</v>
      </c>
      <c r="W2057" s="91">
        <v>-1.4229901389626301E-3</v>
      </c>
      <c r="X2057" s="92">
        <v>-0.133789398023509</v>
      </c>
      <c r="Y2057" s="91">
        <v>-3.6136541835730902E-2</v>
      </c>
      <c r="Z2057" s="92">
        <v>14.5365017252625</v>
      </c>
      <c r="AA2057" s="91">
        <v>-4.8589824360533398E-2</v>
      </c>
      <c r="AB2057" s="92">
        <v>16.039045924757399</v>
      </c>
      <c r="AC2057" s="91">
        <v>1.01156905839161E-3</v>
      </c>
      <c r="AD2057" s="92">
        <v>25.4493528582389</v>
      </c>
      <c r="AE2057" s="91">
        <v>2.5906211547407999E-2</v>
      </c>
      <c r="AF2057" s="93">
        <v>23.430030849442101</v>
      </c>
      <c r="AG2057" s="91">
        <v>-8.7857442731547105E-3</v>
      </c>
      <c r="AH2057" s="92">
        <v>-1.78480437944017</v>
      </c>
      <c r="AI2057" s="91">
        <v>-3.3378971449565101E-2</v>
      </c>
      <c r="AJ2057" s="92">
        <v>11.145478534948801</v>
      </c>
      <c r="AK2057" s="91">
        <v>0.27970319999993098</v>
      </c>
      <c r="AL2057" s="91">
        <v>3.4430388684995698E-2</v>
      </c>
      <c r="AM2057" s="92">
        <v>24.635951893491399</v>
      </c>
      <c r="AN2057" s="3"/>
      <c r="AO2057" s="94">
        <v>1.24401954999485E-2</v>
      </c>
      <c r="AP2057" s="94">
        <v>-2.2354047278895499E-2</v>
      </c>
      <c r="AQ2057" s="94">
        <v>3.03717596780189E-2</v>
      </c>
      <c r="AR2057" s="94">
        <v>-4.1652758571217398E-2</v>
      </c>
      <c r="AS2057" s="95">
        <v>6</v>
      </c>
      <c r="AT2057" s="95">
        <v>6</v>
      </c>
      <c r="AU2057" s="95">
        <v>7</v>
      </c>
      <c r="AV2057" s="96">
        <v>5</v>
      </c>
      <c r="AW2057" s="3"/>
      <c r="AX2057" s="97">
        <v>5.03782264637994E-2</v>
      </c>
      <c r="AY2057" s="98">
        <v>-1.3740028520733201</v>
      </c>
      <c r="AZ2057" s="98">
        <v>0.38680987466386801</v>
      </c>
      <c r="BA2057" s="98">
        <v>-1.7191918701209901</v>
      </c>
      <c r="BB2057" s="89">
        <v>5.1902531894847904E-3</v>
      </c>
      <c r="BC2057" s="99">
        <v>-10.0226019062247</v>
      </c>
      <c r="BD2057" s="86">
        <v>43748</v>
      </c>
      <c r="BE2057" s="86">
        <v>43920</v>
      </c>
      <c r="BF2057" s="95"/>
      <c r="BG2057" s="86"/>
      <c r="BH2057" s="3"/>
    </row>
    <row r="2058" spans="1:60" x14ac:dyDescent="0.25">
      <c r="A2058" s="3"/>
      <c r="B2058" s="81" t="s">
        <v>2786</v>
      </c>
      <c r="C2058" s="81" t="s">
        <v>7178</v>
      </c>
      <c r="D2058" s="81" t="s">
        <v>992</v>
      </c>
      <c r="E2058" s="82" t="s">
        <v>1204</v>
      </c>
      <c r="F2058" s="82" t="s">
        <v>1107</v>
      </c>
      <c r="G2058" s="83" t="s">
        <v>1123</v>
      </c>
      <c r="H2058" s="84" t="s">
        <v>1138</v>
      </c>
      <c r="I2058" s="85" t="s">
        <v>3480</v>
      </c>
      <c r="J2058" s="85" t="s">
        <v>7179</v>
      </c>
      <c r="K2058" s="3"/>
      <c r="L2058" s="86">
        <v>44029</v>
      </c>
      <c r="M2058" s="87">
        <v>1145.2601999994399</v>
      </c>
      <c r="N2058" s="88">
        <v>1145.2601999994399</v>
      </c>
      <c r="O2058" s="88">
        <v>1230.6023999992799</v>
      </c>
      <c r="P2058" s="89">
        <f t="shared" si="32"/>
        <v>0.93065006211600931</v>
      </c>
      <c r="Q2058" s="86">
        <v>43748</v>
      </c>
      <c r="R2058" s="90">
        <v>112.282</v>
      </c>
      <c r="S2058" s="90">
        <v>115.429725190878</v>
      </c>
      <c r="T2058" s="3"/>
      <c r="U2058" s="91">
        <v>-5.65881668626389E-3</v>
      </c>
      <c r="V2058" s="92">
        <v>0.60689294150506601</v>
      </c>
      <c r="W2058" s="91">
        <v>-1.06761174811254E-3</v>
      </c>
      <c r="X2058" s="92">
        <v>-9.8251558938500197E-2</v>
      </c>
      <c r="Y2058" s="91">
        <v>-3.41333923915954E-2</v>
      </c>
      <c r="Z2058" s="92">
        <v>14.7368166696833</v>
      </c>
      <c r="AA2058" s="91">
        <v>-4.4335351901318099E-2</v>
      </c>
      <c r="AB2058" s="92">
        <v>16.464493170671599</v>
      </c>
      <c r="AC2058" s="91">
        <v>9.6393805652041902E-3</v>
      </c>
      <c r="AD2058" s="92">
        <v>26.3121340089128</v>
      </c>
      <c r="AE2058" s="91">
        <v>3.9176679965748903E-2</v>
      </c>
      <c r="AF2058" s="93">
        <v>24.757077691261699</v>
      </c>
      <c r="AG2058" s="91">
        <v>-8.5650044447902508E-3</v>
      </c>
      <c r="AH2058" s="92">
        <v>-1.76273039660373</v>
      </c>
      <c r="AI2058" s="91">
        <v>-3.11580681682244E-2</v>
      </c>
      <c r="AJ2058" s="92">
        <v>11.367568863090099</v>
      </c>
      <c r="AK2058" s="91">
        <v>0.145260199999029</v>
      </c>
      <c r="AL2058" s="91">
        <v>2.7810860963654701E-2</v>
      </c>
      <c r="AM2058" s="92">
        <v>9.5412745766225306</v>
      </c>
      <c r="AN2058" s="3"/>
      <c r="AO2058" s="94">
        <v>1.24436218029587E-2</v>
      </c>
      <c r="AP2058" s="94">
        <v>-2.2346442435264201E-2</v>
      </c>
      <c r="AQ2058" s="94">
        <v>3.0713948124685E-2</v>
      </c>
      <c r="AR2058" s="94">
        <v>-4.1343331655298202E-2</v>
      </c>
      <c r="AS2058" s="95">
        <v>6</v>
      </c>
      <c r="AT2058" s="95">
        <v>6</v>
      </c>
      <c r="AU2058" s="95">
        <v>7</v>
      </c>
      <c r="AV2058" s="96">
        <v>5</v>
      </c>
      <c r="AW2058" s="3"/>
      <c r="AX2058" s="97">
        <v>5.03809826532233E-2</v>
      </c>
      <c r="AY2058" s="98">
        <v>-1.29565876495326</v>
      </c>
      <c r="AZ2058" s="98">
        <v>0.40100735496071099</v>
      </c>
      <c r="BA2058" s="98">
        <v>-1.6251375401625401</v>
      </c>
      <c r="BB2058" s="89">
        <v>5.1906032453553101E-3</v>
      </c>
      <c r="BC2058" s="99">
        <v>-9.8392868403025204</v>
      </c>
      <c r="BD2058" s="86">
        <v>43748</v>
      </c>
      <c r="BE2058" s="86">
        <v>43920</v>
      </c>
      <c r="BF2058" s="95"/>
      <c r="BG2058" s="86"/>
      <c r="BH2058" s="3"/>
    </row>
    <row r="2059" spans="1:60" x14ac:dyDescent="0.25">
      <c r="A2059" s="3"/>
      <c r="B2059" s="81" t="s">
        <v>2787</v>
      </c>
      <c r="C2059" s="81" t="s">
        <v>7180</v>
      </c>
      <c r="D2059" s="81" t="s">
        <v>992</v>
      </c>
      <c r="E2059" s="82" t="s">
        <v>1205</v>
      </c>
      <c r="F2059" s="82" t="s">
        <v>1107</v>
      </c>
      <c r="G2059" s="83" t="s">
        <v>1123</v>
      </c>
      <c r="H2059" s="84" t="s">
        <v>1138</v>
      </c>
      <c r="I2059" s="85" t="s">
        <v>3480</v>
      </c>
      <c r="J2059" s="85" t="s">
        <v>7181</v>
      </c>
      <c r="K2059" s="3"/>
      <c r="L2059" s="86">
        <v>44029</v>
      </c>
      <c r="M2059" s="87">
        <v>1069.1139000002299</v>
      </c>
      <c r="N2059" s="88">
        <v>1069.1139000002299</v>
      </c>
      <c r="O2059" s="88">
        <v>1069.1139000002299</v>
      </c>
      <c r="P2059" s="89">
        <f t="shared" si="32"/>
        <v>1</v>
      </c>
      <c r="Q2059" s="86">
        <v>44029</v>
      </c>
      <c r="R2059" s="90">
        <v>0</v>
      </c>
      <c r="S2059" s="90">
        <v>0</v>
      </c>
      <c r="T2059" s="3"/>
      <c r="U2059" s="91">
        <v>0</v>
      </c>
      <c r="V2059" s="92">
        <v>1.17277461013146</v>
      </c>
      <c r="W2059" s="91">
        <v>0</v>
      </c>
      <c r="X2059" s="92">
        <v>8.5096158727537806E-3</v>
      </c>
      <c r="Y2059" s="91">
        <v>0</v>
      </c>
      <c r="Z2059" s="92">
        <v>18.1501559088356</v>
      </c>
      <c r="AA2059" s="91">
        <v>0</v>
      </c>
      <c r="AB2059" s="92">
        <v>20.8980283607962</v>
      </c>
      <c r="AC2059" s="91">
        <v>0</v>
      </c>
      <c r="AD2059" s="92">
        <v>25.348195952392398</v>
      </c>
      <c r="AE2059" s="91">
        <v>0</v>
      </c>
      <c r="AF2059" s="93">
        <v>20.8394096946868</v>
      </c>
      <c r="AG2059" s="91">
        <v>0</v>
      </c>
      <c r="AH2059" s="92">
        <v>-0.90622995212470403</v>
      </c>
      <c r="AI2059" s="91">
        <v>0</v>
      </c>
      <c r="AJ2059" s="92">
        <v>14.483375679905301</v>
      </c>
      <c r="AK2059" s="91">
        <v>6.9113900000957101E-2</v>
      </c>
      <c r="AL2059" s="91">
        <v>1.3607972046884201E-2</v>
      </c>
      <c r="AM2059" s="92">
        <v>1.92664457681531</v>
      </c>
      <c r="AN2059" s="3"/>
      <c r="AO2059" s="94">
        <v>0</v>
      </c>
      <c r="AP2059" s="94">
        <v>0</v>
      </c>
      <c r="AQ2059" s="94">
        <v>0</v>
      </c>
      <c r="AR2059" s="94">
        <v>0</v>
      </c>
      <c r="AS2059" s="95">
        <v>0</v>
      </c>
      <c r="AT2059" s="95">
        <v>0</v>
      </c>
      <c r="AU2059" s="95">
        <v>7</v>
      </c>
      <c r="AV2059" s="96">
        <v>5</v>
      </c>
      <c r="AW2059" s="3"/>
      <c r="AX2059" s="97">
        <v>0</v>
      </c>
      <c r="AY2059" s="98">
        <v>-113.07365610974399</v>
      </c>
      <c r="AZ2059" s="98">
        <v>0.54787164163735702</v>
      </c>
      <c r="BA2059" s="98">
        <v>-15.957369743191499</v>
      </c>
      <c r="BB2059" s="89">
        <v>0</v>
      </c>
      <c r="BC2059" s="99">
        <v>0</v>
      </c>
      <c r="BD2059" s="86">
        <v>43664</v>
      </c>
      <c r="BE2059" s="86"/>
      <c r="BF2059" s="95"/>
      <c r="BG2059" s="86"/>
      <c r="BH2059" s="3"/>
    </row>
    <row r="2060" spans="1:60" x14ac:dyDescent="0.25">
      <c r="A2060" s="3"/>
      <c r="B2060" s="81" t="s">
        <v>2788</v>
      </c>
      <c r="C2060" s="81" t="s">
        <v>7182</v>
      </c>
      <c r="D2060" s="81" t="s">
        <v>992</v>
      </c>
      <c r="E2060" s="82" t="s">
        <v>1162</v>
      </c>
      <c r="F2060" s="82" t="s">
        <v>1107</v>
      </c>
      <c r="G2060" s="83" t="s">
        <v>1123</v>
      </c>
      <c r="H2060" s="84" t="s">
        <v>1138</v>
      </c>
      <c r="I2060" s="85" t="s">
        <v>3480</v>
      </c>
      <c r="J2060" s="85" t="s">
        <v>7183</v>
      </c>
      <c r="K2060" s="3"/>
      <c r="L2060" s="86">
        <v>44029</v>
      </c>
      <c r="M2060" s="87">
        <v>1311.92449999973</v>
      </c>
      <c r="N2060" s="88">
        <v>1311.92449999973</v>
      </c>
      <c r="O2060" s="88">
        <v>1410.43539999984</v>
      </c>
      <c r="P2060" s="89">
        <f t="shared" si="32"/>
        <v>0.93015568100451729</v>
      </c>
      <c r="Q2060" s="86">
        <v>43748</v>
      </c>
      <c r="R2060" s="90">
        <v>1403235.11</v>
      </c>
      <c r="S2060" s="90">
        <v>2152114.0914062499</v>
      </c>
      <c r="T2060" s="3"/>
      <c r="U2060" s="91">
        <v>-5.6639488866494503E-3</v>
      </c>
      <c r="V2060" s="92">
        <v>0.60637972146650998</v>
      </c>
      <c r="W2060" s="91">
        <v>-1.13072114072565E-3</v>
      </c>
      <c r="X2060" s="92">
        <v>-0.104562498199812</v>
      </c>
      <c r="Y2060" s="91">
        <v>-3.4423886254444397E-2</v>
      </c>
      <c r="Z2060" s="92">
        <v>14.7077672833984</v>
      </c>
      <c r="AA2060" s="91">
        <v>-4.5182705924162299E-2</v>
      </c>
      <c r="AB2060" s="92">
        <v>16.379757768387201</v>
      </c>
      <c r="AC2060" s="91">
        <v>8.1892424768739095E-3</v>
      </c>
      <c r="AD2060" s="92">
        <v>26.167120200087101</v>
      </c>
      <c r="AE2060" s="91">
        <v>3.6957899457775098E-2</v>
      </c>
      <c r="AF2060" s="93">
        <v>24.535199640464299</v>
      </c>
      <c r="AG2060" s="91">
        <v>-8.6213345784926804E-3</v>
      </c>
      <c r="AH2060" s="92">
        <v>-1.76836340997397</v>
      </c>
      <c r="AI2060" s="91">
        <v>-3.15007736999178E-2</v>
      </c>
      <c r="AJ2060" s="92">
        <v>11.3332983099099</v>
      </c>
      <c r="AK2060" s="91">
        <v>0.31192449999973199</v>
      </c>
      <c r="AL2060" s="91">
        <v>3.7967048703649198E-2</v>
      </c>
      <c r="AM2060" s="92">
        <v>27.8580818934715</v>
      </c>
      <c r="AN2060" s="3"/>
      <c r="AO2060" s="94">
        <v>1.2450047470338199E-2</v>
      </c>
      <c r="AP2060" s="94">
        <v>-2.23444327348261E-2</v>
      </c>
      <c r="AQ2060" s="94">
        <v>3.06732732824457E-2</v>
      </c>
      <c r="AR2060" s="94">
        <v>-4.1362880843735197E-2</v>
      </c>
      <c r="AS2060" s="95">
        <v>6</v>
      </c>
      <c r="AT2060" s="95">
        <v>6</v>
      </c>
      <c r="AU2060" s="95">
        <v>7</v>
      </c>
      <c r="AV2060" s="96">
        <v>5</v>
      </c>
      <c r="AW2060" s="3"/>
      <c r="AX2060" s="97">
        <v>5.0378003117002697E-2</v>
      </c>
      <c r="AY2060" s="98">
        <v>-1.3115635154099401</v>
      </c>
      <c r="AZ2060" s="98">
        <v>0.398160384347648</v>
      </c>
      <c r="BA2060" s="98">
        <v>-1.64440190662935</v>
      </c>
      <c r="BB2060" s="89">
        <v>5.1902891784811802E-3</v>
      </c>
      <c r="BC2060" s="99">
        <v>-9.8713205864769407</v>
      </c>
      <c r="BD2060" s="86">
        <v>43748</v>
      </c>
      <c r="BE2060" s="86">
        <v>43920</v>
      </c>
      <c r="BF2060" s="95"/>
      <c r="BG2060" s="86"/>
      <c r="BH2060" s="3"/>
    </row>
    <row r="2061" spans="1:60" x14ac:dyDescent="0.25">
      <c r="A2061" s="3"/>
      <c r="B2061" s="81" t="s">
        <v>2789</v>
      </c>
      <c r="C2061" s="81" t="s">
        <v>7184</v>
      </c>
      <c r="D2061" s="81" t="s">
        <v>992</v>
      </c>
      <c r="E2061" s="82" t="s">
        <v>1186</v>
      </c>
      <c r="F2061" s="82" t="s">
        <v>1107</v>
      </c>
      <c r="G2061" s="83" t="s">
        <v>1123</v>
      </c>
      <c r="H2061" s="84" t="s">
        <v>1138</v>
      </c>
      <c r="I2061" s="85" t="s">
        <v>3480</v>
      </c>
      <c r="J2061" s="85" t="s">
        <v>7185</v>
      </c>
      <c r="K2061" s="3"/>
      <c r="L2061" s="86">
        <v>44029</v>
      </c>
      <c r="M2061" s="87">
        <v>1342.8184999991199</v>
      </c>
      <c r="N2061" s="88">
        <v>1342.8184999991199</v>
      </c>
      <c r="O2061" s="88">
        <v>1439.8056000005499</v>
      </c>
      <c r="P2061" s="89">
        <f t="shared" si="32"/>
        <v>0.93263875345297109</v>
      </c>
      <c r="Q2061" s="86">
        <v>43748</v>
      </c>
      <c r="R2061" s="90">
        <v>3439868.7510000002</v>
      </c>
      <c r="S2061" s="90">
        <v>4449595.65514844</v>
      </c>
      <c r="T2061" s="3"/>
      <c r="U2061" s="91">
        <v>-5.6545399129390699E-3</v>
      </c>
      <c r="V2061" s="92">
        <v>0.60732061883754795</v>
      </c>
      <c r="W2061" s="91">
        <v>-8.4660490847454596E-4</v>
      </c>
      <c r="X2061" s="92">
        <v>-7.6150874974700897E-2</v>
      </c>
      <c r="Y2061" s="91">
        <v>-3.2756529560174399E-2</v>
      </c>
      <c r="Z2061" s="92">
        <v>14.8745029528218</v>
      </c>
      <c r="AA2061" s="91">
        <v>-4.1860036003563403E-2</v>
      </c>
      <c r="AB2061" s="92">
        <v>16.712024760432499</v>
      </c>
      <c r="AC2061" s="91">
        <v>1.5213860304356799E-2</v>
      </c>
      <c r="AD2061" s="92">
        <v>26.8695819828426</v>
      </c>
      <c r="AE2061" s="91">
        <v>4.7812129279918701E-2</v>
      </c>
      <c r="AF2061" s="93">
        <v>25.620622622693201</v>
      </c>
      <c r="AG2061" s="91">
        <v>-8.4615578871307696E-3</v>
      </c>
      <c r="AH2061" s="92">
        <v>-1.7523857408377801</v>
      </c>
      <c r="AI2061" s="91">
        <v>-2.9672057809875699E-2</v>
      </c>
      <c r="AJ2061" s="92">
        <v>11.516169898925</v>
      </c>
      <c r="AK2061" s="91">
        <v>0.34281849999912101</v>
      </c>
      <c r="AL2061" s="91">
        <v>4.1288337142759701E-2</v>
      </c>
      <c r="AM2061" s="92">
        <v>30.947481893410401</v>
      </c>
      <c r="AN2061" s="3"/>
      <c r="AO2061" s="94">
        <v>1.24596306795866E-2</v>
      </c>
      <c r="AP2061" s="94">
        <v>-2.2335127529004201E-2</v>
      </c>
      <c r="AQ2061" s="94">
        <v>3.0966460222771299E-2</v>
      </c>
      <c r="AR2061" s="94">
        <v>-4.1081141340328003E-2</v>
      </c>
      <c r="AS2061" s="95">
        <v>6</v>
      </c>
      <c r="AT2061" s="95">
        <v>6</v>
      </c>
      <c r="AU2061" s="95">
        <v>7</v>
      </c>
      <c r="AV2061" s="96">
        <v>5</v>
      </c>
      <c r="AW2061" s="3"/>
      <c r="AX2061" s="97">
        <v>5.0378133553313102E-2</v>
      </c>
      <c r="AY2061" s="98">
        <v>-1.25067370583383</v>
      </c>
      <c r="AZ2061" s="98">
        <v>0.40922719568925497</v>
      </c>
      <c r="BA2061" s="98">
        <v>-1.57115572498151</v>
      </c>
      <c r="BB2061" s="89">
        <v>5.1903601015510503E-3</v>
      </c>
      <c r="BC2061" s="99">
        <v>-9.7240488577372197</v>
      </c>
      <c r="BD2061" s="86">
        <v>43748</v>
      </c>
      <c r="BE2061" s="86">
        <v>43920</v>
      </c>
      <c r="BF2061" s="95"/>
      <c r="BG2061" s="86"/>
      <c r="BH2061" s="3"/>
    </row>
    <row r="2062" spans="1:60" x14ac:dyDescent="0.25">
      <c r="A2062" s="3"/>
      <c r="B2062" s="81" t="s">
        <v>2790</v>
      </c>
      <c r="C2062" s="81" t="s">
        <v>7186</v>
      </c>
      <c r="D2062" s="81" t="s">
        <v>992</v>
      </c>
      <c r="E2062" s="82" t="s">
        <v>1163</v>
      </c>
      <c r="F2062" s="82" t="s">
        <v>1107</v>
      </c>
      <c r="G2062" s="83" t="s">
        <v>1123</v>
      </c>
      <c r="H2062" s="84" t="s">
        <v>1138</v>
      </c>
      <c r="I2062" s="85" t="s">
        <v>3480</v>
      </c>
      <c r="J2062" s="85" t="s">
        <v>7187</v>
      </c>
      <c r="K2062" s="3"/>
      <c r="L2062" s="86">
        <v>44029</v>
      </c>
      <c r="M2062" s="87">
        <v>1390.80790000036</v>
      </c>
      <c r="N2062" s="88">
        <v>1390.80790000036</v>
      </c>
      <c r="O2062" s="88">
        <v>1485.5427999999399</v>
      </c>
      <c r="P2062" s="89">
        <f t="shared" si="32"/>
        <v>0.9362287643280397</v>
      </c>
      <c r="Q2062" s="86">
        <v>43748</v>
      </c>
      <c r="R2062" s="90">
        <v>2351230.128</v>
      </c>
      <c r="S2062" s="90">
        <v>4002645.1849296899</v>
      </c>
      <c r="T2062" s="3"/>
      <c r="U2062" s="91">
        <v>-5.64096078142029E-3</v>
      </c>
      <c r="V2062" s="92">
        <v>0.60867853198942601</v>
      </c>
      <c r="W2062" s="91">
        <v>-4.3703680239559601E-4</v>
      </c>
      <c r="X2062" s="92">
        <v>-3.5194064366805798E-2</v>
      </c>
      <c r="Y2062" s="91">
        <v>-3.0348564981977699E-2</v>
      </c>
      <c r="Z2062" s="92">
        <v>15.1152994106378</v>
      </c>
      <c r="AA2062" s="91">
        <v>-3.7051163877549698E-2</v>
      </c>
      <c r="AB2062" s="92">
        <v>17.192911973048499</v>
      </c>
      <c r="AC2062" s="91">
        <v>2.5423622593734801E-2</v>
      </c>
      <c r="AD2062" s="92">
        <v>27.8905582117732</v>
      </c>
      <c r="AE2062" s="91">
        <v>6.3654886482254397E-2</v>
      </c>
      <c r="AF2062" s="93">
        <v>27.2048983429268</v>
      </c>
      <c r="AG2062" s="91">
        <v>-8.2312488093521097E-3</v>
      </c>
      <c r="AH2062" s="92">
        <v>-1.72935483305992</v>
      </c>
      <c r="AI2062" s="91">
        <v>-2.7030462490074601E-2</v>
      </c>
      <c r="AJ2062" s="92">
        <v>11.780329430897799</v>
      </c>
      <c r="AK2062" s="91">
        <v>0.39080790000094601</v>
      </c>
      <c r="AL2062" s="91">
        <v>4.6319016317284002E-2</v>
      </c>
      <c r="AM2062" s="92">
        <v>35.746421893592903</v>
      </c>
      <c r="AN2062" s="3"/>
      <c r="AO2062" s="94">
        <v>1.2473514078010299E-2</v>
      </c>
      <c r="AP2062" s="94">
        <v>-2.2321798695884399E-2</v>
      </c>
      <c r="AQ2062" s="94">
        <v>3.1389105028210899E-2</v>
      </c>
      <c r="AR2062" s="94">
        <v>-4.06749921176379E-2</v>
      </c>
      <c r="AS2062" s="95">
        <v>7</v>
      </c>
      <c r="AT2062" s="95">
        <v>5</v>
      </c>
      <c r="AU2062" s="95">
        <v>7</v>
      </c>
      <c r="AV2062" s="96">
        <v>5</v>
      </c>
      <c r="AW2062" s="3"/>
      <c r="AX2062" s="97">
        <v>5.0378887554470599E-2</v>
      </c>
      <c r="AY2062" s="98">
        <v>-1.16254185022808</v>
      </c>
      <c r="AZ2062" s="98">
        <v>0.42524160653010801</v>
      </c>
      <c r="BA2062" s="98">
        <v>-1.46459261916425</v>
      </c>
      <c r="BB2062" s="89">
        <v>5.1905208158677897E-3</v>
      </c>
      <c r="BC2062" s="99">
        <v>-9.5113920649309893</v>
      </c>
      <c r="BD2062" s="86">
        <v>43748</v>
      </c>
      <c r="BE2062" s="86">
        <v>43920</v>
      </c>
      <c r="BF2062" s="95"/>
      <c r="BG2062" s="86"/>
      <c r="BH2062" s="3"/>
    </row>
    <row r="2063" spans="1:60" x14ac:dyDescent="0.25">
      <c r="A2063" s="3"/>
      <c r="B2063" s="81" t="s">
        <v>2791</v>
      </c>
      <c r="C2063" s="81" t="s">
        <v>7188</v>
      </c>
      <c r="D2063" s="81" t="s">
        <v>992</v>
      </c>
      <c r="E2063" s="82" t="s">
        <v>1164</v>
      </c>
      <c r="F2063" s="82" t="s">
        <v>1107</v>
      </c>
      <c r="G2063" s="83" t="s">
        <v>1123</v>
      </c>
      <c r="H2063" s="84" t="s">
        <v>1138</v>
      </c>
      <c r="I2063" s="85" t="s">
        <v>3480</v>
      </c>
      <c r="J2063" s="85" t="s">
        <v>7189</v>
      </c>
      <c r="K2063" s="3"/>
      <c r="L2063" s="86">
        <v>44029</v>
      </c>
      <c r="M2063" s="87">
        <v>1333.85600000061</v>
      </c>
      <c r="N2063" s="88">
        <v>1333.85600000061</v>
      </c>
      <c r="O2063" s="88">
        <v>1431.3936000000699</v>
      </c>
      <c r="P2063" s="89">
        <f t="shared" si="32"/>
        <v>0.93185829530084874</v>
      </c>
      <c r="Q2063" s="86">
        <v>43748</v>
      </c>
      <c r="R2063" s="90">
        <v>588251.22900000005</v>
      </c>
      <c r="S2063" s="90">
        <v>1197359.0563515599</v>
      </c>
      <c r="T2063" s="3"/>
      <c r="U2063" s="91">
        <v>-5.6574804539195602E-3</v>
      </c>
      <c r="V2063" s="92">
        <v>0.60702656473949901</v>
      </c>
      <c r="W2063" s="91">
        <v>-9.3588109666597997E-4</v>
      </c>
      <c r="X2063" s="92">
        <v>-8.5078493793844204E-2</v>
      </c>
      <c r="Y2063" s="91">
        <v>-3.3280414095315798E-2</v>
      </c>
      <c r="Z2063" s="92">
        <v>14.822114499300399</v>
      </c>
      <c r="AA2063" s="91">
        <v>-4.2904671696305699E-2</v>
      </c>
      <c r="AB2063" s="92">
        <v>16.607561191165601</v>
      </c>
      <c r="AC2063" s="91">
        <v>1.30028471194237E-2</v>
      </c>
      <c r="AD2063" s="92">
        <v>26.648480664327501</v>
      </c>
      <c r="AE2063" s="91">
        <v>4.4391672872734503E-2</v>
      </c>
      <c r="AF2063" s="93">
        <v>25.278576981974801</v>
      </c>
      <c r="AG2063" s="91">
        <v>-8.5117381022428197E-3</v>
      </c>
      <c r="AH2063" s="92">
        <v>-1.75740376234899</v>
      </c>
      <c r="AI2063" s="91">
        <v>-3.0246700901443501E-2</v>
      </c>
      <c r="AJ2063" s="92">
        <v>11.458705589757299</v>
      </c>
      <c r="AK2063" s="91">
        <v>0.33385600000096</v>
      </c>
      <c r="AL2063" s="91">
        <v>4.0331661944947E-2</v>
      </c>
      <c r="AM2063" s="92">
        <v>30.051231893594402</v>
      </c>
      <c r="AN2063" s="3"/>
      <c r="AO2063" s="94">
        <v>1.2456598391509E-2</v>
      </c>
      <c r="AP2063" s="94">
        <v>-2.2338072857564801E-2</v>
      </c>
      <c r="AQ2063" s="94">
        <v>3.08744112990098E-2</v>
      </c>
      <c r="AR2063" s="94">
        <v>-4.1169641165688498E-2</v>
      </c>
      <c r="AS2063" s="95">
        <v>6</v>
      </c>
      <c r="AT2063" s="95">
        <v>6</v>
      </c>
      <c r="AU2063" s="95">
        <v>7</v>
      </c>
      <c r="AV2063" s="96">
        <v>5</v>
      </c>
      <c r="AW2063" s="3"/>
      <c r="AX2063" s="97">
        <v>5.0378065832119297E-2</v>
      </c>
      <c r="AY2063" s="98">
        <v>-1.269818510611</v>
      </c>
      <c r="AZ2063" s="98">
        <v>0.40574786423667297</v>
      </c>
      <c r="BA2063" s="98">
        <v>-1.59421843187374</v>
      </c>
      <c r="BB2063" s="89">
        <v>5.1903350082921004E-3</v>
      </c>
      <c r="BC2063" s="99">
        <v>-9.7703175423230295</v>
      </c>
      <c r="BD2063" s="86">
        <v>43748</v>
      </c>
      <c r="BE2063" s="86">
        <v>43920</v>
      </c>
      <c r="BF2063" s="95"/>
      <c r="BG2063" s="86"/>
      <c r="BH2063" s="3"/>
    </row>
    <row r="2064" spans="1:60" x14ac:dyDescent="0.25">
      <c r="A2064" s="3"/>
      <c r="B2064" s="81" t="s">
        <v>2792</v>
      </c>
      <c r="C2064" s="81" t="s">
        <v>7190</v>
      </c>
      <c r="D2064" s="81" t="s">
        <v>992</v>
      </c>
      <c r="E2064" s="82" t="s">
        <v>1165</v>
      </c>
      <c r="F2064" s="82" t="s">
        <v>1107</v>
      </c>
      <c r="G2064" s="83" t="s">
        <v>1123</v>
      </c>
      <c r="H2064" s="84" t="s">
        <v>1138</v>
      </c>
      <c r="I2064" s="85" t="s">
        <v>3480</v>
      </c>
      <c r="J2064" s="85" t="s">
        <v>7191</v>
      </c>
      <c r="K2064" s="3"/>
      <c r="L2064" s="86">
        <v>44029</v>
      </c>
      <c r="M2064" s="87">
        <v>1347.6252999994899</v>
      </c>
      <c r="N2064" s="88">
        <v>1347.6252999994899</v>
      </c>
      <c r="O2064" s="88">
        <v>1444.8479999993001</v>
      </c>
      <c r="P2064" s="89">
        <f t="shared" si="32"/>
        <v>0.93271077649700362</v>
      </c>
      <c r="Q2064" s="86">
        <v>43748</v>
      </c>
      <c r="R2064" s="90">
        <v>3397155.1230000001</v>
      </c>
      <c r="S2064" s="90">
        <v>6023036.53075781</v>
      </c>
      <c r="T2064" s="3"/>
      <c r="U2064" s="91">
        <v>-5.6542942702435496E-3</v>
      </c>
      <c r="V2064" s="92">
        <v>0.60734518310709995</v>
      </c>
      <c r="W2064" s="91">
        <v>-8.3847622045141201E-4</v>
      </c>
      <c r="X2064" s="92">
        <v>-7.5338006172387395E-2</v>
      </c>
      <c r="Y2064" s="91">
        <v>-3.2708148850360899E-2</v>
      </c>
      <c r="Z2064" s="92">
        <v>14.879341023799499</v>
      </c>
      <c r="AA2064" s="91">
        <v>-4.1763562798223602E-2</v>
      </c>
      <c r="AB2064" s="92">
        <v>16.721672080981101</v>
      </c>
      <c r="AC2064" s="91">
        <v>1.54182290225435E-2</v>
      </c>
      <c r="AD2064" s="92">
        <v>26.8900188546395</v>
      </c>
      <c r="AE2064" s="91">
        <v>4.8128543132406797E-2</v>
      </c>
      <c r="AF2064" s="93">
        <v>25.652264007920198</v>
      </c>
      <c r="AG2064" s="91">
        <v>-8.4569470836868294E-3</v>
      </c>
      <c r="AH2064" s="92">
        <v>-1.75192466049339</v>
      </c>
      <c r="AI2064" s="91">
        <v>-2.96190339722671E-2</v>
      </c>
      <c r="AJ2064" s="92">
        <v>11.5214722826786</v>
      </c>
      <c r="AK2064" s="91">
        <v>0.34762529999890801</v>
      </c>
      <c r="AL2064" s="91">
        <v>4.17991572176106E-2</v>
      </c>
      <c r="AM2064" s="92">
        <v>31.428161893389198</v>
      </c>
      <c r="AN2064" s="3"/>
      <c r="AO2064" s="94">
        <v>1.2459848461730901E-2</v>
      </c>
      <c r="AP2064" s="94">
        <v>-2.2334906916512399E-2</v>
      </c>
      <c r="AQ2064" s="94">
        <v>3.0974988412708598E-2</v>
      </c>
      <c r="AR2064" s="94">
        <v>-4.1072973803238703E-2</v>
      </c>
      <c r="AS2064" s="95">
        <v>6</v>
      </c>
      <c r="AT2064" s="95">
        <v>6</v>
      </c>
      <c r="AU2064" s="95">
        <v>7</v>
      </c>
      <c r="AV2064" s="96">
        <v>5</v>
      </c>
      <c r="AW2064" s="3"/>
      <c r="AX2064" s="97">
        <v>5.0378121457615603E-2</v>
      </c>
      <c r="AY2064" s="98">
        <v>-1.2489021738347199</v>
      </c>
      <c r="AZ2064" s="98">
        <v>0.409549080765373</v>
      </c>
      <c r="BA2064" s="98">
        <v>-1.5690192013462401</v>
      </c>
      <c r="BB2064" s="89">
        <v>5.1903604342533102E-3</v>
      </c>
      <c r="BC2064" s="99">
        <v>-9.7197767515317501</v>
      </c>
      <c r="BD2064" s="86">
        <v>43748</v>
      </c>
      <c r="BE2064" s="86">
        <v>43920</v>
      </c>
      <c r="BF2064" s="95"/>
      <c r="BG2064" s="86"/>
      <c r="BH2064" s="3"/>
    </row>
    <row r="2065" spans="1:60" x14ac:dyDescent="0.25">
      <c r="A2065" s="3"/>
      <c r="B2065" s="81" t="s">
        <v>2793</v>
      </c>
      <c r="C2065" s="81" t="s">
        <v>7192</v>
      </c>
      <c r="D2065" s="81" t="s">
        <v>992</v>
      </c>
      <c r="E2065" s="82" t="s">
        <v>1206</v>
      </c>
      <c r="F2065" s="82" t="s">
        <v>1107</v>
      </c>
      <c r="G2065" s="83" t="s">
        <v>1123</v>
      </c>
      <c r="H2065" s="84" t="s">
        <v>1138</v>
      </c>
      <c r="I2065" s="85" t="s">
        <v>3480</v>
      </c>
      <c r="J2065" s="85" t="s">
        <v>7193</v>
      </c>
      <c r="K2065" s="3"/>
      <c r="L2065" s="86">
        <v>44029</v>
      </c>
      <c r="M2065" s="87">
        <v>1388.3599999994001</v>
      </c>
      <c r="N2065" s="88">
        <v>1388.3599999994001</v>
      </c>
      <c r="O2065" s="88">
        <v>1481.78910000063</v>
      </c>
      <c r="P2065" s="89">
        <f t="shared" si="32"/>
        <v>0.93694844968073376</v>
      </c>
      <c r="Q2065" s="86">
        <v>43748</v>
      </c>
      <c r="R2065" s="90">
        <v>587929.16899999999</v>
      </c>
      <c r="S2065" s="90">
        <v>1829434.0586113301</v>
      </c>
      <c r="T2065" s="3"/>
      <c r="U2065" s="91">
        <v>-5.6382451548415702E-3</v>
      </c>
      <c r="V2065" s="92">
        <v>0.60895009464729799</v>
      </c>
      <c r="W2065" s="91">
        <v>-3.5518510139809201E-4</v>
      </c>
      <c r="X2065" s="92">
        <v>-2.7008894267055401E-2</v>
      </c>
      <c r="Y2065" s="91">
        <v>-2.9866291124562801E-2</v>
      </c>
      <c r="Z2065" s="92">
        <v>15.1635267963866</v>
      </c>
      <c r="AA2065" s="91">
        <v>-3.6086492832510003E-2</v>
      </c>
      <c r="AB2065" s="92">
        <v>17.289379077556099</v>
      </c>
      <c r="AC2065" s="91">
        <v>2.7477907182401399E-2</v>
      </c>
      <c r="AD2065" s="92">
        <v>28.0959866706398</v>
      </c>
      <c r="AE2065" s="91">
        <v>6.6852072517576702E-2</v>
      </c>
      <c r="AF2065" s="93">
        <v>27.524616946437199</v>
      </c>
      <c r="AG2065" s="91">
        <v>-8.1852081038960006E-3</v>
      </c>
      <c r="AH2065" s="92">
        <v>-1.7247507625142999</v>
      </c>
      <c r="AI2065" s="91">
        <v>-2.6501326994548401E-2</v>
      </c>
      <c r="AJ2065" s="92">
        <v>11.833242980457699</v>
      </c>
      <c r="AK2065" s="91">
        <v>0.388359999998938</v>
      </c>
      <c r="AL2065" s="91">
        <v>4.60660582848504E-2</v>
      </c>
      <c r="AM2065" s="92">
        <v>35.501631893392201</v>
      </c>
      <c r="AN2065" s="3"/>
      <c r="AO2065" s="94">
        <v>1.2476220032112901E-2</v>
      </c>
      <c r="AP2065" s="94">
        <v>-2.2319121560030901E-2</v>
      </c>
      <c r="AQ2065" s="94">
        <v>3.1473618990276002E-2</v>
      </c>
      <c r="AR2065" s="94">
        <v>-4.0593720363176503E-2</v>
      </c>
      <c r="AS2065" s="95">
        <v>7</v>
      </c>
      <c r="AT2065" s="95">
        <v>5</v>
      </c>
      <c r="AU2065" s="95">
        <v>7</v>
      </c>
      <c r="AV2065" s="96">
        <v>5</v>
      </c>
      <c r="AW2065" s="3"/>
      <c r="AX2065" s="97">
        <v>5.0379084292362701E-2</v>
      </c>
      <c r="AY2065" s="98">
        <v>-1.1448687828415101</v>
      </c>
      <c r="AZ2065" s="98">
        <v>0.42845270065026902</v>
      </c>
      <c r="BA2065" s="98">
        <v>-1.44314595230571</v>
      </c>
      <c r="BB2065" s="89">
        <v>5.1905576843637403E-3</v>
      </c>
      <c r="BC2065" s="99">
        <v>-9.4687968754005905</v>
      </c>
      <c r="BD2065" s="86">
        <v>43748</v>
      </c>
      <c r="BE2065" s="86">
        <v>43920</v>
      </c>
      <c r="BF2065" s="95"/>
      <c r="BG2065" s="86"/>
      <c r="BH2065" s="3"/>
    </row>
    <row r="2066" spans="1:60" x14ac:dyDescent="0.25">
      <c r="A2066" s="3"/>
      <c r="B2066" s="81" t="s">
        <v>2794</v>
      </c>
      <c r="C2066" s="81" t="s">
        <v>7194</v>
      </c>
      <c r="D2066" s="81" t="s">
        <v>992</v>
      </c>
      <c r="E2066" s="82" t="s">
        <v>1166</v>
      </c>
      <c r="F2066" s="82" t="s">
        <v>1107</v>
      </c>
      <c r="G2066" s="83" t="s">
        <v>1123</v>
      </c>
      <c r="H2066" s="84" t="s">
        <v>1138</v>
      </c>
      <c r="I2066" s="85" t="s">
        <v>3480</v>
      </c>
      <c r="J2066" s="85" t="s">
        <v>7195</v>
      </c>
      <c r="K2066" s="3"/>
      <c r="L2066" s="86">
        <v>44029</v>
      </c>
      <c r="M2066" s="87">
        <v>1174.25339999981</v>
      </c>
      <c r="N2066" s="88">
        <v>1174.25339999981</v>
      </c>
      <c r="O2066" s="88">
        <v>1214.99899999984</v>
      </c>
      <c r="P2066" s="89">
        <f t="shared" si="32"/>
        <v>0.96646449914770682</v>
      </c>
      <c r="Q2066" s="86">
        <v>43748</v>
      </c>
      <c r="R2066" s="90">
        <v>0</v>
      </c>
      <c r="S2066" s="90">
        <v>499420.29514892597</v>
      </c>
      <c r="T2066" s="3"/>
      <c r="U2066" s="91">
        <v>0</v>
      </c>
      <c r="V2066" s="92">
        <v>1.17277461013146</v>
      </c>
      <c r="W2066" s="91">
        <v>0</v>
      </c>
      <c r="X2066" s="92">
        <v>8.5096158727537806E-3</v>
      </c>
      <c r="Y2066" s="91">
        <v>2.0525697837001601E-3</v>
      </c>
      <c r="Z2066" s="92">
        <v>18.355412887205599</v>
      </c>
      <c r="AA2066" s="91">
        <v>-6.8780421015617304E-3</v>
      </c>
      <c r="AB2066" s="92">
        <v>20.210224150650902</v>
      </c>
      <c r="AC2066" s="91">
        <v>5.3332796314862201E-2</v>
      </c>
      <c r="AD2066" s="92">
        <v>30.6814755838714</v>
      </c>
      <c r="AE2066" s="91">
        <v>8.8243024329131003E-2</v>
      </c>
      <c r="AF2066" s="93">
        <v>29.663712127599901</v>
      </c>
      <c r="AG2066" s="91">
        <v>0</v>
      </c>
      <c r="AH2066" s="92">
        <v>-0.90622995212470403</v>
      </c>
      <c r="AI2066" s="91">
        <v>5.2947223648516202E-3</v>
      </c>
      <c r="AJ2066" s="92">
        <v>15.0128479163977</v>
      </c>
      <c r="AK2066" s="91">
        <v>0.174253400000453</v>
      </c>
      <c r="AL2066" s="91">
        <v>2.2292448235020901E-2</v>
      </c>
      <c r="AM2066" s="92">
        <v>14.090971893529099</v>
      </c>
      <c r="AN2066" s="3"/>
      <c r="AO2066" s="94">
        <v>1.18446604137716E-2</v>
      </c>
      <c r="AP2066" s="94">
        <v>-2.2332496214403402E-2</v>
      </c>
      <c r="AQ2066" s="94">
        <v>1.3443033238217999E-2</v>
      </c>
      <c r="AR2066" s="94">
        <v>-2.9645625134435201E-2</v>
      </c>
      <c r="AS2066" s="95">
        <v>5</v>
      </c>
      <c r="AT2066" s="95">
        <v>2</v>
      </c>
      <c r="AU2066" s="95">
        <v>7</v>
      </c>
      <c r="AV2066" s="96">
        <v>5</v>
      </c>
      <c r="AW2066" s="3"/>
      <c r="AX2066" s="97">
        <v>3.1879097909186402E-2</v>
      </c>
      <c r="AY2066" s="98">
        <v>-1.08618360581204</v>
      </c>
      <c r="AZ2066" s="98">
        <v>0.52563686006487798</v>
      </c>
      <c r="BA2066" s="98">
        <v>-1.3264728238591501</v>
      </c>
      <c r="BB2066" s="89">
        <v>3.2783520524071702E-3</v>
      </c>
      <c r="BC2066" s="99">
        <v>-6.0491654724828496</v>
      </c>
      <c r="BD2066" s="86">
        <v>43748</v>
      </c>
      <c r="BE2066" s="86">
        <v>43783</v>
      </c>
      <c r="BF2066" s="95"/>
      <c r="BG2066" s="86"/>
      <c r="BH2066" s="3"/>
    </row>
    <row r="2067" spans="1:60" x14ac:dyDescent="0.25">
      <c r="A2067" s="3"/>
      <c r="B2067" s="81" t="s">
        <v>2795</v>
      </c>
      <c r="C2067" s="81" t="s">
        <v>7196</v>
      </c>
      <c r="D2067" s="81" t="s">
        <v>992</v>
      </c>
      <c r="E2067" s="82" t="s">
        <v>1207</v>
      </c>
      <c r="F2067" s="82" t="s">
        <v>1107</v>
      </c>
      <c r="G2067" s="83" t="s">
        <v>1123</v>
      </c>
      <c r="H2067" s="84" t="s">
        <v>1138</v>
      </c>
      <c r="I2067" s="85" t="s">
        <v>3480</v>
      </c>
      <c r="J2067" s="85" t="s">
        <v>7197</v>
      </c>
      <c r="K2067" s="3"/>
      <c r="L2067" s="86">
        <v>44029</v>
      </c>
      <c r="M2067" s="87">
        <v>1132.74740000069</v>
      </c>
      <c r="N2067" s="88">
        <v>1132.74740000069</v>
      </c>
      <c r="O2067" s="88">
        <v>1206.42049999908</v>
      </c>
      <c r="P2067" s="89">
        <f t="shared" si="32"/>
        <v>0.93893248664255446</v>
      </c>
      <c r="Q2067" s="86">
        <v>43748</v>
      </c>
      <c r="R2067" s="90">
        <v>117.529</v>
      </c>
      <c r="S2067" s="90">
        <v>120.14677480912199</v>
      </c>
      <c r="T2067" s="3"/>
      <c r="U2067" s="91">
        <v>-5.63473480542598E-3</v>
      </c>
      <c r="V2067" s="92">
        <v>0.60930112958885696</v>
      </c>
      <c r="W2067" s="91">
        <v>-2.3821348531782901E-4</v>
      </c>
      <c r="X2067" s="92">
        <v>-1.53117326590291E-2</v>
      </c>
      <c r="Y2067" s="91">
        <v>-2.89668157483902E-2</v>
      </c>
      <c r="Z2067" s="92">
        <v>15.2534743339929</v>
      </c>
      <c r="AA2067" s="91">
        <v>-3.3033330399121E-2</v>
      </c>
      <c r="AB2067" s="92">
        <v>17.594695320876799</v>
      </c>
      <c r="AC2067" s="91">
        <v>3.4963528360094601E-2</v>
      </c>
      <c r="AD2067" s="92">
        <v>28.8445487884164</v>
      </c>
      <c r="AE2067" s="91">
        <v>7.8841570550139295E-2</v>
      </c>
      <c r="AF2067" s="93">
        <v>28.7235667497152</v>
      </c>
      <c r="AG2067" s="91">
        <v>-8.1187776877413905E-3</v>
      </c>
      <c r="AH2067" s="92">
        <v>-1.71810772089884</v>
      </c>
      <c r="AI2067" s="91">
        <v>-2.5399720390851099E-2</v>
      </c>
      <c r="AJ2067" s="92">
        <v>11.9434036408202</v>
      </c>
      <c r="AK2067" s="91">
        <v>0.132747400000953</v>
      </c>
      <c r="AL2067" s="91">
        <v>3.12428598917904E-2</v>
      </c>
      <c r="AM2067" s="92">
        <v>16.862428895547101</v>
      </c>
      <c r="AN2067" s="3"/>
      <c r="AO2067" s="94">
        <v>1.2483400556447999E-2</v>
      </c>
      <c r="AP2067" s="94">
        <v>-2.2301693707049701E-2</v>
      </c>
      <c r="AQ2067" s="94">
        <v>3.1596581546182299E-2</v>
      </c>
      <c r="AR2067" s="94">
        <v>-4.0479796913132297E-2</v>
      </c>
      <c r="AS2067" s="95">
        <v>7</v>
      </c>
      <c r="AT2067" s="95">
        <v>5</v>
      </c>
      <c r="AU2067" s="95">
        <v>7</v>
      </c>
      <c r="AV2067" s="96">
        <v>5</v>
      </c>
      <c r="AW2067" s="3"/>
      <c r="AX2067" s="97">
        <v>5.0384373639317297E-2</v>
      </c>
      <c r="AY2067" s="98">
        <v>-1.0887218773241301</v>
      </c>
      <c r="AZ2067" s="98">
        <v>0.43861273659831601</v>
      </c>
      <c r="BA2067" s="98">
        <v>-1.3745860902617999</v>
      </c>
      <c r="BB2067" s="89">
        <v>5.1911549590931798E-3</v>
      </c>
      <c r="BC2067" s="99">
        <v>-9.3119107308448292</v>
      </c>
      <c r="BD2067" s="86">
        <v>43748</v>
      </c>
      <c r="BE2067" s="86">
        <v>43920</v>
      </c>
      <c r="BF2067" s="95"/>
      <c r="BG2067" s="86"/>
      <c r="BH2067" s="3"/>
    </row>
    <row r="2068" spans="1:60" x14ac:dyDescent="0.25">
      <c r="A2068" s="3"/>
      <c r="B2068" s="81" t="s">
        <v>522</v>
      </c>
      <c r="C2068" s="81" t="s">
        <v>7198</v>
      </c>
      <c r="D2068" s="81" t="s">
        <v>992</v>
      </c>
      <c r="E2068" s="82" t="s">
        <v>1268</v>
      </c>
      <c r="F2068" s="82" t="s">
        <v>1107</v>
      </c>
      <c r="G2068" s="83" t="s">
        <v>1123</v>
      </c>
      <c r="H2068" s="84" t="s">
        <v>1138</v>
      </c>
      <c r="I2068" s="85" t="s">
        <v>3480</v>
      </c>
      <c r="J2068" s="85" t="s">
        <v>1096</v>
      </c>
      <c r="K2068" s="3"/>
      <c r="L2068" s="86">
        <v>44029</v>
      </c>
      <c r="M2068" s="87">
        <v>1091.1381999999301</v>
      </c>
      <c r="N2068" s="88">
        <v>1091.1381999999301</v>
      </c>
      <c r="O2068" s="88">
        <v>1157.8739000000101</v>
      </c>
      <c r="P2068" s="89">
        <f t="shared" si="32"/>
        <v>0.94236358553372745</v>
      </c>
      <c r="Q2068" s="86">
        <v>43748</v>
      </c>
      <c r="R2068" s="90">
        <v>4092425.8509999998</v>
      </c>
      <c r="S2068" s="90">
        <v>7361483.1421406297</v>
      </c>
      <c r="T2068" s="3"/>
      <c r="U2068" s="91">
        <v>-5.6178664281105696E-3</v>
      </c>
      <c r="V2068" s="92">
        <v>0.61098796732039795</v>
      </c>
      <c r="W2068" s="91">
        <v>2.59612872469006E-4</v>
      </c>
      <c r="X2068" s="92">
        <v>3.4470903119654402E-2</v>
      </c>
      <c r="Y2068" s="91">
        <v>-2.6241302540256601E-2</v>
      </c>
      <c r="Z2068" s="92">
        <v>15.5260256548063</v>
      </c>
      <c r="AA2068" s="91">
        <v>-2.8820787972108498E-2</v>
      </c>
      <c r="AB2068" s="92">
        <v>18.015949563588901</v>
      </c>
      <c r="AC2068" s="91">
        <v>4.3016146828449599E-2</v>
      </c>
      <c r="AD2068" s="92">
        <v>29.6498106352519</v>
      </c>
      <c r="AE2068" s="91">
        <v>9.1138199999550099E-2</v>
      </c>
      <c r="AF2068" s="93">
        <v>29.953229694656301</v>
      </c>
      <c r="AG2068" s="91">
        <v>-7.8396202661679092E-3</v>
      </c>
      <c r="AH2068" s="92">
        <v>-1.6901919787415001</v>
      </c>
      <c r="AI2068" s="91">
        <v>-2.25233691244284E-2</v>
      </c>
      <c r="AJ2068" s="92">
        <v>12.231038767466099</v>
      </c>
      <c r="AK2068" s="91">
        <v>9.1138199999550099E-2</v>
      </c>
      <c r="AL2068" s="91">
        <v>2.8432132308807902E-2</v>
      </c>
      <c r="AM2068" s="92">
        <v>29.953229694656301</v>
      </c>
      <c r="AN2068" s="3"/>
      <c r="AO2068" s="94">
        <v>1.2496888670284499E-2</v>
      </c>
      <c r="AP2068" s="94">
        <v>-2.2299014117379602E-2</v>
      </c>
      <c r="AQ2068" s="94">
        <v>3.2107998655192198E-2</v>
      </c>
      <c r="AR2068" s="94">
        <v>-3.9984083233321102E-2</v>
      </c>
      <c r="AS2068" s="95">
        <v>7</v>
      </c>
      <c r="AT2068" s="95">
        <v>5</v>
      </c>
      <c r="AU2068" s="95">
        <v>7</v>
      </c>
      <c r="AV2068" s="96">
        <v>5</v>
      </c>
      <c r="AW2068" s="3"/>
      <c r="AX2068" s="97">
        <v>5.0381419794648503E-2</v>
      </c>
      <c r="AY2068" s="98">
        <v>-1.0117288716792201</v>
      </c>
      <c r="AZ2068" s="98">
        <v>0.45263965997037298</v>
      </c>
      <c r="BA2068" s="98">
        <v>-1.28075549647292</v>
      </c>
      <c r="BB2068" s="89">
        <v>5.19092363685559E-3</v>
      </c>
      <c r="BC2068" s="99">
        <v>-9.1487250900390809</v>
      </c>
      <c r="BD2068" s="86">
        <v>43748</v>
      </c>
      <c r="BE2068" s="86">
        <v>43920</v>
      </c>
      <c r="BF2068" s="95"/>
      <c r="BG2068" s="86"/>
      <c r="BH2068" s="3"/>
    </row>
    <row r="2069" spans="1:60" x14ac:dyDescent="0.25">
      <c r="A2069" s="3"/>
      <c r="B2069" s="81" t="s">
        <v>2796</v>
      </c>
      <c r="C2069" s="81" t="s">
        <v>7199</v>
      </c>
      <c r="D2069" s="81" t="s">
        <v>993</v>
      </c>
      <c r="E2069" s="82" t="s">
        <v>1170</v>
      </c>
      <c r="F2069" s="82" t="s">
        <v>1101</v>
      </c>
      <c r="G2069" s="83" t="s">
        <v>1121</v>
      </c>
      <c r="H2069" s="84" t="s">
        <v>1138</v>
      </c>
      <c r="I2069" s="85" t="s">
        <v>3480</v>
      </c>
      <c r="J2069" s="85" t="s">
        <v>7200</v>
      </c>
      <c r="K2069" s="3"/>
      <c r="L2069" s="86">
        <v>44029</v>
      </c>
      <c r="M2069" s="87">
        <v>1314.13489999995</v>
      </c>
      <c r="N2069" s="88">
        <v>1314.13489999995</v>
      </c>
      <c r="O2069" s="88">
        <v>1355.06980000064</v>
      </c>
      <c r="P2069" s="89">
        <f t="shared" si="32"/>
        <v>0.96979129783523277</v>
      </c>
      <c r="Q2069" s="86">
        <v>43747</v>
      </c>
      <c r="R2069" s="90">
        <v>631624.01199999999</v>
      </c>
      <c r="S2069" s="90">
        <v>663102.489935547</v>
      </c>
      <c r="T2069" s="3"/>
      <c r="U2069" s="91">
        <v>-2.6782246968650699E-3</v>
      </c>
      <c r="V2069" s="92">
        <v>0.90495214044494798</v>
      </c>
      <c r="W2069" s="91">
        <v>2.7201141492696501E-3</v>
      </c>
      <c r="X2069" s="92">
        <v>0.28052103079971902</v>
      </c>
      <c r="Y2069" s="91">
        <v>5.3779136705998098E-3</v>
      </c>
      <c r="Z2069" s="92">
        <v>18.6879472759028</v>
      </c>
      <c r="AA2069" s="91">
        <v>5.4286810318444597E-3</v>
      </c>
      <c r="AB2069" s="92">
        <v>21.440896463987901</v>
      </c>
      <c r="AC2069" s="91">
        <v>7.2266089866388897E-2</v>
      </c>
      <c r="AD2069" s="92">
        <v>32.5748049390386</v>
      </c>
      <c r="AE2069" s="91">
        <v>0.10716557469466401</v>
      </c>
      <c r="AF2069" s="93">
        <v>31.555967164167701</v>
      </c>
      <c r="AG2069" s="91">
        <v>-5.4602498139502097E-3</v>
      </c>
      <c r="AH2069" s="92">
        <v>-1.4522549335197299</v>
      </c>
      <c r="AI2069" s="91">
        <v>1.37547147478472E-2</v>
      </c>
      <c r="AJ2069" s="92">
        <v>15.858847154697299</v>
      </c>
      <c r="AK2069" s="91">
        <v>0.31413489999977201</v>
      </c>
      <c r="AL2069" s="91">
        <v>3.9118659082305399E-2</v>
      </c>
      <c r="AM2069" s="92">
        <v>21.6305215368338</v>
      </c>
      <c r="AN2069" s="3"/>
      <c r="AO2069" s="94">
        <v>1.9227300710554101E-2</v>
      </c>
      <c r="AP2069" s="94">
        <v>-4.8783379639644402E-2</v>
      </c>
      <c r="AQ2069" s="94">
        <v>2.78405688859493E-2</v>
      </c>
      <c r="AR2069" s="94">
        <v>-3.2346069286177198E-2</v>
      </c>
      <c r="AS2069" s="95">
        <v>7</v>
      </c>
      <c r="AT2069" s="95">
        <v>5</v>
      </c>
      <c r="AU2069" s="95">
        <v>7</v>
      </c>
      <c r="AV2069" s="96">
        <v>5</v>
      </c>
      <c r="AW2069" s="3"/>
      <c r="AX2069" s="97">
        <v>6.5498257383442296E-2</v>
      </c>
      <c r="AY2069" s="98">
        <v>-0.29073302715278299</v>
      </c>
      <c r="AZ2069" s="98">
        <v>0.57160057326200298</v>
      </c>
      <c r="BA2069" s="98">
        <v>-0.34637820977241102</v>
      </c>
      <c r="BB2069" s="89">
        <v>6.6791016140541597E-3</v>
      </c>
      <c r="BC2069" s="99">
        <v>-10.0671714476193</v>
      </c>
      <c r="BD2069" s="86">
        <v>43747</v>
      </c>
      <c r="BE2069" s="86">
        <v>43783</v>
      </c>
      <c r="BF2069" s="95"/>
      <c r="BG2069" s="86"/>
      <c r="BH2069" s="3"/>
    </row>
    <row r="2070" spans="1:60" x14ac:dyDescent="0.25">
      <c r="A2070" s="3"/>
      <c r="B2070" s="81" t="s">
        <v>2797</v>
      </c>
      <c r="C2070" s="81" t="s">
        <v>7201</v>
      </c>
      <c r="D2070" s="81" t="s">
        <v>993</v>
      </c>
      <c r="E2070" s="82" t="s">
        <v>1164</v>
      </c>
      <c r="F2070" s="82" t="s">
        <v>1101</v>
      </c>
      <c r="G2070" s="83" t="s">
        <v>1121</v>
      </c>
      <c r="H2070" s="84" t="s">
        <v>1138</v>
      </c>
      <c r="I2070" s="85" t="s">
        <v>3480</v>
      </c>
      <c r="J2070" s="85" t="s">
        <v>7202</v>
      </c>
      <c r="K2070" s="3"/>
      <c r="L2070" s="86">
        <v>44029</v>
      </c>
      <c r="M2070" s="87">
        <v>1296.9570000004001</v>
      </c>
      <c r="N2070" s="88">
        <v>1296.9570000004001</v>
      </c>
      <c r="O2070" s="88">
        <v>1339.41999999993</v>
      </c>
      <c r="P2070" s="89">
        <f t="shared" si="32"/>
        <v>0.968297472040486</v>
      </c>
      <c r="Q2070" s="86">
        <v>43747</v>
      </c>
      <c r="R2070" s="90">
        <v>9326038.216</v>
      </c>
      <c r="S2070" s="90">
        <v>12734326.67625</v>
      </c>
      <c r="T2070" s="3"/>
      <c r="U2070" s="91">
        <v>-2.6836926072064701E-3</v>
      </c>
      <c r="V2070" s="92">
        <v>0.90440534941080797</v>
      </c>
      <c r="W2070" s="91">
        <v>2.5561778602423099E-3</v>
      </c>
      <c r="X2070" s="92">
        <v>0.26412740189698503</v>
      </c>
      <c r="Y2070" s="91">
        <v>4.3789119899884099E-3</v>
      </c>
      <c r="Z2070" s="92">
        <v>18.588047107827201</v>
      </c>
      <c r="AA2070" s="91">
        <v>3.4180010497948401E-3</v>
      </c>
      <c r="AB2070" s="92">
        <v>21.239828465768401</v>
      </c>
      <c r="AC2070" s="91">
        <v>6.7983566177645102E-2</v>
      </c>
      <c r="AD2070" s="92">
        <v>32.146552570164197</v>
      </c>
      <c r="AE2070" s="91">
        <v>0.100540368812362</v>
      </c>
      <c r="AF2070" s="93">
        <v>30.893446575937599</v>
      </c>
      <c r="AG2070" s="91">
        <v>-5.55229983001482E-3</v>
      </c>
      <c r="AH2070" s="92">
        <v>-1.4614599351261901</v>
      </c>
      <c r="AI2070" s="91">
        <v>1.2653197178224201E-2</v>
      </c>
      <c r="AJ2070" s="92">
        <v>15.748695397735</v>
      </c>
      <c r="AK2070" s="91">
        <v>0.29695700000040198</v>
      </c>
      <c r="AL2070" s="91">
        <v>3.7199874865109499E-2</v>
      </c>
      <c r="AM2070" s="92">
        <v>19.912731536896899</v>
      </c>
      <c r="AN2070" s="3"/>
      <c r="AO2070" s="94">
        <v>1.9221720231144001E-2</v>
      </c>
      <c r="AP2070" s="94">
        <v>-4.8788555519422502E-2</v>
      </c>
      <c r="AQ2070" s="94">
        <v>2.7672234597048401E-2</v>
      </c>
      <c r="AR2070" s="94">
        <v>-3.2504906069334497E-2</v>
      </c>
      <c r="AS2070" s="95">
        <v>7</v>
      </c>
      <c r="AT2070" s="95">
        <v>5</v>
      </c>
      <c r="AU2070" s="95">
        <v>7</v>
      </c>
      <c r="AV2070" s="96">
        <v>5</v>
      </c>
      <c r="AW2070" s="3"/>
      <c r="AX2070" s="97">
        <v>6.5495275902358097E-2</v>
      </c>
      <c r="AY2070" s="98">
        <v>-0.31921808412562303</v>
      </c>
      <c r="AZ2070" s="98">
        <v>0.56496652485566301</v>
      </c>
      <c r="BA2070" s="98">
        <v>-0.38010038578113398</v>
      </c>
      <c r="BB2070" s="89">
        <v>6.6787524337269099E-3</v>
      </c>
      <c r="BC2070" s="99">
        <v>-10.0849098863255</v>
      </c>
      <c r="BD2070" s="86">
        <v>43747</v>
      </c>
      <c r="BE2070" s="86">
        <v>43783</v>
      </c>
      <c r="BF2070" s="95"/>
      <c r="BG2070" s="86"/>
      <c r="BH2070" s="3"/>
    </row>
    <row r="2071" spans="1:60" x14ac:dyDescent="0.25">
      <c r="A2071" s="3"/>
      <c r="B2071" s="81" t="s">
        <v>2798</v>
      </c>
      <c r="C2071" s="81" t="s">
        <v>7203</v>
      </c>
      <c r="D2071" s="81" t="s">
        <v>993</v>
      </c>
      <c r="E2071" s="82" t="s">
        <v>1183</v>
      </c>
      <c r="F2071" s="82" t="s">
        <v>1101</v>
      </c>
      <c r="G2071" s="83" t="s">
        <v>1121</v>
      </c>
      <c r="H2071" s="84" t="s">
        <v>1138</v>
      </c>
      <c r="I2071" s="85" t="s">
        <v>3480</v>
      </c>
      <c r="J2071" s="85" t="s">
        <v>7204</v>
      </c>
      <c r="K2071" s="3"/>
      <c r="L2071" s="86">
        <v>44029</v>
      </c>
      <c r="M2071" s="87">
        <v>1270.81379999965</v>
      </c>
      <c r="N2071" s="88">
        <v>1270.81379999965</v>
      </c>
      <c r="O2071" s="88">
        <v>1315.4606999997</v>
      </c>
      <c r="P2071" s="89">
        <f t="shared" si="32"/>
        <v>0.96605987544891292</v>
      </c>
      <c r="Q2071" s="86">
        <v>43747</v>
      </c>
      <c r="R2071" s="90">
        <v>10193008.609999999</v>
      </c>
      <c r="S2071" s="90">
        <v>15967531.781749999</v>
      </c>
      <c r="T2071" s="3"/>
      <c r="U2071" s="91">
        <v>-2.6918708417724702E-3</v>
      </c>
      <c r="V2071" s="92">
        <v>0.90358752595420799</v>
      </c>
      <c r="W2071" s="91">
        <v>2.3094353055057599E-3</v>
      </c>
      <c r="X2071" s="92">
        <v>0.23945314642332999</v>
      </c>
      <c r="Y2071" s="91">
        <v>2.88163560435351E-3</v>
      </c>
      <c r="Z2071" s="92">
        <v>18.438319469278198</v>
      </c>
      <c r="AA2071" s="91">
        <v>4.0833031562215199E-4</v>
      </c>
      <c r="AB2071" s="92">
        <v>20.9388613923511</v>
      </c>
      <c r="AC2071" s="91">
        <v>6.1590545765284298E-2</v>
      </c>
      <c r="AD2071" s="92">
        <v>31.5072505289281</v>
      </c>
      <c r="AE2071" s="91">
        <v>9.0675444156659096E-2</v>
      </c>
      <c r="AF2071" s="93">
        <v>29.906954110367199</v>
      </c>
      <c r="AG2071" s="91">
        <v>-5.6910814018920099E-3</v>
      </c>
      <c r="AH2071" s="92">
        <v>-1.4753380923138999</v>
      </c>
      <c r="AI2071" s="91">
        <v>1.10027697264741E-2</v>
      </c>
      <c r="AJ2071" s="92">
        <v>15.583652652552701</v>
      </c>
      <c r="AK2071" s="91">
        <v>0.27081379999988697</v>
      </c>
      <c r="AL2071" s="91">
        <v>3.42373154344386E-2</v>
      </c>
      <c r="AM2071" s="92">
        <v>17.2984115368454</v>
      </c>
      <c r="AN2071" s="3"/>
      <c r="AO2071" s="94">
        <v>1.9213364006645899E-2</v>
      </c>
      <c r="AP2071" s="94">
        <v>-4.87963665873394E-2</v>
      </c>
      <c r="AQ2071" s="94">
        <v>2.7419157067924999E-2</v>
      </c>
      <c r="AR2071" s="94">
        <v>-3.2743421013037698E-2</v>
      </c>
      <c r="AS2071" s="95">
        <v>7</v>
      </c>
      <c r="AT2071" s="95">
        <v>5</v>
      </c>
      <c r="AU2071" s="95">
        <v>7</v>
      </c>
      <c r="AV2071" s="96">
        <v>5</v>
      </c>
      <c r="AW2071" s="3"/>
      <c r="AX2071" s="97">
        <v>6.5490992697814401E-2</v>
      </c>
      <c r="AY2071" s="98">
        <v>-0.361868852346106</v>
      </c>
      <c r="AZ2071" s="98">
        <v>0.55503369036887296</v>
      </c>
      <c r="BA2071" s="98">
        <v>-0.43051963213565603</v>
      </c>
      <c r="BB2071" s="89">
        <v>6.6782482178950903E-3</v>
      </c>
      <c r="BC2071" s="99">
        <v>-10.111506942048401</v>
      </c>
      <c r="BD2071" s="86">
        <v>43747</v>
      </c>
      <c r="BE2071" s="86">
        <v>43783</v>
      </c>
      <c r="BF2071" s="95"/>
      <c r="BG2071" s="86"/>
      <c r="BH2071" s="3"/>
    </row>
    <row r="2072" spans="1:60" x14ac:dyDescent="0.25">
      <c r="A2072" s="3"/>
      <c r="B2072" s="81" t="s">
        <v>2799</v>
      </c>
      <c r="C2072" s="81" t="s">
        <v>7205</v>
      </c>
      <c r="D2072" s="81" t="s">
        <v>994</v>
      </c>
      <c r="E2072" s="82" t="s">
        <v>1161</v>
      </c>
      <c r="F2072" s="82" t="s">
        <v>1107</v>
      </c>
      <c r="G2072" s="83" t="s">
        <v>1123</v>
      </c>
      <c r="H2072" s="84" t="s">
        <v>1147</v>
      </c>
      <c r="I2072" s="85" t="s">
        <v>3480</v>
      </c>
      <c r="J2072" s="85" t="s">
        <v>7206</v>
      </c>
      <c r="K2072" s="3"/>
      <c r="L2072" s="86">
        <v>44029</v>
      </c>
      <c r="M2072" s="87">
        <v>1469.7061000000699</v>
      </c>
      <c r="N2072" s="88">
        <v>1469.7061000000699</v>
      </c>
      <c r="O2072" s="88">
        <v>1578.6133999992201</v>
      </c>
      <c r="P2072" s="89">
        <f t="shared" si="32"/>
        <v>0.93101078452824237</v>
      </c>
      <c r="Q2072" s="86">
        <v>43747</v>
      </c>
      <c r="R2072" s="90">
        <v>4651497.1770000001</v>
      </c>
      <c r="S2072" s="90">
        <v>5109384.1161484402</v>
      </c>
      <c r="T2072" s="3"/>
      <c r="U2072" s="91">
        <v>-7.5937634983347397E-3</v>
      </c>
      <c r="V2072" s="92">
        <v>0.41339826029798099</v>
      </c>
      <c r="W2072" s="91">
        <v>5.8193150307488404E-3</v>
      </c>
      <c r="X2072" s="92">
        <v>0.59044111894763796</v>
      </c>
      <c r="Y2072" s="91">
        <v>-2.1676202461094401E-2</v>
      </c>
      <c r="Z2072" s="92">
        <v>15.9825356627261</v>
      </c>
      <c r="AA2072" s="91">
        <v>-2.68042568277451E-2</v>
      </c>
      <c r="AB2072" s="92">
        <v>18.217602678021599</v>
      </c>
      <c r="AC2072" s="91">
        <v>6.7424689750623698E-2</v>
      </c>
      <c r="AD2072" s="92">
        <v>32.090664927440201</v>
      </c>
      <c r="AE2072" s="91">
        <v>0.104721395937377</v>
      </c>
      <c r="AF2072" s="93">
        <v>31.311549288424398</v>
      </c>
      <c r="AG2072" s="91">
        <v>-1.17440389349213E-2</v>
      </c>
      <c r="AH2072" s="92">
        <v>-2.0806338456168301</v>
      </c>
      <c r="AI2072" s="91">
        <v>-1.01280113276516E-2</v>
      </c>
      <c r="AJ2072" s="92">
        <v>13.4705745471438</v>
      </c>
      <c r="AK2072" s="91">
        <v>0.46970610000076701</v>
      </c>
      <c r="AL2072" s="91">
        <v>4.8863138192245997E-2</v>
      </c>
      <c r="AM2072" s="92">
        <v>52.5692955071572</v>
      </c>
      <c r="AN2072" s="3"/>
      <c r="AO2072" s="94">
        <v>1.41587880661973E-2</v>
      </c>
      <c r="AP2072" s="94">
        <v>-3.9428415634574797E-2</v>
      </c>
      <c r="AQ2072" s="94">
        <v>4.9092593217210399E-2</v>
      </c>
      <c r="AR2072" s="94">
        <v>-5.4801898763835198E-2</v>
      </c>
      <c r="AS2072" s="95">
        <v>5</v>
      </c>
      <c r="AT2072" s="95">
        <v>7</v>
      </c>
      <c r="AU2072" s="95">
        <v>6</v>
      </c>
      <c r="AV2072" s="96">
        <v>6</v>
      </c>
      <c r="AW2072" s="3"/>
      <c r="AX2072" s="97">
        <v>6.9722203174387695E-2</v>
      </c>
      <c r="AY2072" s="98">
        <v>-0.63789224255106103</v>
      </c>
      <c r="AZ2072" s="98">
        <v>0.460188581809234</v>
      </c>
      <c r="BA2072" s="98">
        <v>-0.78624080452755196</v>
      </c>
      <c r="BB2072" s="89">
        <v>7.1547635322804096E-3</v>
      </c>
      <c r="BC2072" s="99">
        <v>-13.3565760939382</v>
      </c>
      <c r="BD2072" s="86">
        <v>43747</v>
      </c>
      <c r="BE2072" s="86">
        <v>43920</v>
      </c>
      <c r="BF2072" s="95"/>
      <c r="BG2072" s="86"/>
      <c r="BH2072" s="3"/>
    </row>
    <row r="2073" spans="1:60" x14ac:dyDescent="0.25">
      <c r="A2073" s="3"/>
      <c r="B2073" s="81" t="s">
        <v>2800</v>
      </c>
      <c r="C2073" s="81" t="s">
        <v>7207</v>
      </c>
      <c r="D2073" s="81" t="s">
        <v>994</v>
      </c>
      <c r="E2073" s="82" t="s">
        <v>1204</v>
      </c>
      <c r="F2073" s="82" t="s">
        <v>1107</v>
      </c>
      <c r="G2073" s="83" t="s">
        <v>1123</v>
      </c>
      <c r="H2073" s="84" t="s">
        <v>1147</v>
      </c>
      <c r="I2073" s="85" t="s">
        <v>3480</v>
      </c>
      <c r="J2073" s="85" t="s">
        <v>7208</v>
      </c>
      <c r="K2073" s="3"/>
      <c r="L2073" s="86">
        <v>44029</v>
      </c>
      <c r="M2073" s="87">
        <v>1236.7353000007599</v>
      </c>
      <c r="N2073" s="88">
        <v>1236.7353000007599</v>
      </c>
      <c r="O2073" s="88">
        <v>1322.25210000016</v>
      </c>
      <c r="P2073" s="89">
        <f t="shared" si="32"/>
        <v>0.93532489001198049</v>
      </c>
      <c r="Q2073" s="86">
        <v>43747</v>
      </c>
      <c r="R2073" s="90">
        <v>1072826.871</v>
      </c>
      <c r="S2073" s="90">
        <v>210398.78728637699</v>
      </c>
      <c r="T2073" s="3"/>
      <c r="U2073" s="91">
        <v>-7.5769302520711799E-3</v>
      </c>
      <c r="V2073" s="92">
        <v>0.415081584924337</v>
      </c>
      <c r="W2073" s="91">
        <v>6.3296793941844997E-3</v>
      </c>
      <c r="X2073" s="92">
        <v>0.64147755529120298</v>
      </c>
      <c r="Y2073" s="91">
        <v>-1.8816417119524E-2</v>
      </c>
      <c r="Z2073" s="92">
        <v>16.268514196883199</v>
      </c>
      <c r="AA2073" s="91">
        <v>-2.0771141894329E-2</v>
      </c>
      <c r="AB2073" s="92">
        <v>18.820914171374199</v>
      </c>
      <c r="AC2073" s="91">
        <v>8.0700611657521196E-2</v>
      </c>
      <c r="AD2073" s="92">
        <v>33.418257118144503</v>
      </c>
      <c r="AE2073" s="91">
        <v>0.12543885129533</v>
      </c>
      <c r="AF2073" s="93">
        <v>33.383294824219803</v>
      </c>
      <c r="AG2073" s="91">
        <v>-1.14599273811109E-2</v>
      </c>
      <c r="AH2073" s="92">
        <v>-2.0522226902357898</v>
      </c>
      <c r="AI2073" s="91">
        <v>-6.9299328633860603E-3</v>
      </c>
      <c r="AJ2073" s="92">
        <v>13.790382393563</v>
      </c>
      <c r="AK2073" s="91">
        <v>0.23673530000087301</v>
      </c>
      <c r="AL2073" s="91">
        <v>4.3909175588851199E-2</v>
      </c>
      <c r="AM2073" s="92">
        <v>18.688784576806899</v>
      </c>
      <c r="AN2073" s="3"/>
      <c r="AO2073" s="94">
        <v>1.4170506430673401E-2</v>
      </c>
      <c r="AP2073" s="94">
        <v>-3.9420939029696497E-2</v>
      </c>
      <c r="AQ2073" s="94">
        <v>4.9542777822352897E-2</v>
      </c>
      <c r="AR2073" s="94">
        <v>-5.4354365078324897E-2</v>
      </c>
      <c r="AS2073" s="95">
        <v>5</v>
      </c>
      <c r="AT2073" s="95">
        <v>7</v>
      </c>
      <c r="AU2073" s="95">
        <v>6</v>
      </c>
      <c r="AV2073" s="96">
        <v>6</v>
      </c>
      <c r="AW2073" s="3"/>
      <c r="AX2073" s="97">
        <v>6.9730018887494194E-2</v>
      </c>
      <c r="AY2073" s="98">
        <v>-0.55727062299501995</v>
      </c>
      <c r="AZ2073" s="98">
        <v>0.48000300965895798</v>
      </c>
      <c r="BA2073" s="98">
        <v>-0.68840088439992497</v>
      </c>
      <c r="BB2073" s="89">
        <v>7.1556658888493998E-3</v>
      </c>
      <c r="BC2073" s="99">
        <v>-13.109542423844699</v>
      </c>
      <c r="BD2073" s="86">
        <v>43747</v>
      </c>
      <c r="BE2073" s="86">
        <v>43916</v>
      </c>
      <c r="BF2073" s="95"/>
      <c r="BG2073" s="86"/>
      <c r="BH2073" s="3"/>
    </row>
    <row r="2074" spans="1:60" x14ac:dyDescent="0.25">
      <c r="A2074" s="3"/>
      <c r="B2074" s="81" t="s">
        <v>2801</v>
      </c>
      <c r="C2074" s="81" t="s">
        <v>7209</v>
      </c>
      <c r="D2074" s="81" t="s">
        <v>994</v>
      </c>
      <c r="E2074" s="82" t="s">
        <v>1205</v>
      </c>
      <c r="F2074" s="82" t="s">
        <v>1107</v>
      </c>
      <c r="G2074" s="83" t="s">
        <v>1123</v>
      </c>
      <c r="H2074" s="84" t="s">
        <v>1147</v>
      </c>
      <c r="I2074" s="85" t="s">
        <v>3480</v>
      </c>
      <c r="J2074" s="85" t="s">
        <v>7210</v>
      </c>
      <c r="K2074" s="3"/>
      <c r="L2074" s="86">
        <v>44029</v>
      </c>
      <c r="M2074" s="87">
        <v>1295.30870000087</v>
      </c>
      <c r="N2074" s="88">
        <v>1295.30870000087</v>
      </c>
      <c r="O2074" s="88">
        <v>1348.6623999998001</v>
      </c>
      <c r="P2074" s="89">
        <f t="shared" si="32"/>
        <v>0.96043954365530027</v>
      </c>
      <c r="Q2074" s="86">
        <v>43851</v>
      </c>
      <c r="R2074" s="90">
        <v>4658986.909</v>
      </c>
      <c r="S2074" s="90">
        <v>827938.88695019495</v>
      </c>
      <c r="T2074" s="3"/>
      <c r="U2074" s="91">
        <v>-7.5600537811624201E-3</v>
      </c>
      <c r="V2074" s="92">
        <v>0.41676923201521299</v>
      </c>
      <c r="W2074" s="91">
        <v>6.8446789482550204E-3</v>
      </c>
      <c r="X2074" s="92">
        <v>0.69297751069825597</v>
      </c>
      <c r="Y2074" s="91">
        <v>-3.7290133741407799E-2</v>
      </c>
      <c r="Z2074" s="92">
        <v>14.421142534702099</v>
      </c>
      <c r="AA2074" s="91">
        <v>1.48784904085915E-2</v>
      </c>
      <c r="AB2074" s="92">
        <v>22.3858774016553</v>
      </c>
      <c r="AC2074" s="91">
        <v>0.123301379051554</v>
      </c>
      <c r="AD2074" s="92">
        <v>37.6783338575624</v>
      </c>
      <c r="AE2074" s="91">
        <v>0.18031917336513301</v>
      </c>
      <c r="AF2074" s="93">
        <v>38.8713270312292</v>
      </c>
      <c r="AG2074" s="91">
        <v>-1.1173292681633E-2</v>
      </c>
      <c r="AH2074" s="92">
        <v>-2.0235592202880102</v>
      </c>
      <c r="AI2074" s="91">
        <v>-2.53636257875769E-2</v>
      </c>
      <c r="AJ2074" s="92">
        <v>11.947013101147601</v>
      </c>
      <c r="AK2074" s="91">
        <v>0.29530870000046</v>
      </c>
      <c r="AL2074" s="91">
        <v>5.3724749521279598E-2</v>
      </c>
      <c r="AM2074" s="92">
        <v>24.5461245767656</v>
      </c>
      <c r="AN2074" s="3"/>
      <c r="AO2074" s="94">
        <v>1.25612522570009E-2</v>
      </c>
      <c r="AP2074" s="94">
        <v>-7.5600537811624201E-3</v>
      </c>
      <c r="AQ2074" s="94">
        <v>2.78363678080495E-2</v>
      </c>
      <c r="AR2074" s="94">
        <v>-3.3359811619448003E-2</v>
      </c>
      <c r="AS2074" s="95">
        <v>5</v>
      </c>
      <c r="AT2074" s="95">
        <v>3</v>
      </c>
      <c r="AU2074" s="95">
        <v>7</v>
      </c>
      <c r="AV2074" s="96">
        <v>5</v>
      </c>
      <c r="AW2074" s="3"/>
      <c r="AX2074" s="97">
        <v>3.4818756921413299E-2</v>
      </c>
      <c r="AY2074" s="98">
        <v>-0.15758913663853499</v>
      </c>
      <c r="AZ2074" s="98">
        <v>0.59613110155078197</v>
      </c>
      <c r="BA2074" s="98">
        <v>-0.24771530460816399</v>
      </c>
      <c r="BB2074" s="89">
        <v>3.5998813132118801E-3</v>
      </c>
      <c r="BC2074" s="99">
        <v>-5.0547342314603201</v>
      </c>
      <c r="BD2074" s="86">
        <v>43851</v>
      </c>
      <c r="BE2074" s="86">
        <v>43991</v>
      </c>
      <c r="BF2074" s="95"/>
      <c r="BG2074" s="86"/>
      <c r="BH2074" s="3"/>
    </row>
    <row r="2075" spans="1:60" x14ac:dyDescent="0.25">
      <c r="A2075" s="3"/>
      <c r="B2075" s="81" t="s">
        <v>2802</v>
      </c>
      <c r="C2075" s="81" t="s">
        <v>7211</v>
      </c>
      <c r="D2075" s="81" t="s">
        <v>994</v>
      </c>
      <c r="E2075" s="82" t="s">
        <v>1162</v>
      </c>
      <c r="F2075" s="82" t="s">
        <v>1107</v>
      </c>
      <c r="G2075" s="83" t="s">
        <v>1123</v>
      </c>
      <c r="H2075" s="84" t="s">
        <v>1147</v>
      </c>
      <c r="I2075" s="85" t="s">
        <v>3480</v>
      </c>
      <c r="J2075" s="85" t="s">
        <v>7212</v>
      </c>
      <c r="K2075" s="3"/>
      <c r="L2075" s="86">
        <v>44029</v>
      </c>
      <c r="M2075" s="87">
        <v>1492.19400000013</v>
      </c>
      <c r="N2075" s="88">
        <v>1492.19400000013</v>
      </c>
      <c r="O2075" s="88">
        <v>1601.1210999991699</v>
      </c>
      <c r="P2075" s="89">
        <f t="shared" si="32"/>
        <v>0.93196823151034835</v>
      </c>
      <c r="Q2075" s="86">
        <v>43747</v>
      </c>
      <c r="R2075" s="90">
        <v>2685305.3390000002</v>
      </c>
      <c r="S2075" s="90">
        <v>3987621.2603984401</v>
      </c>
      <c r="T2075" s="3"/>
      <c r="U2075" s="91">
        <v>-7.5900842402916203E-3</v>
      </c>
      <c r="V2075" s="92">
        <v>0.41376618610229299</v>
      </c>
      <c r="W2075" s="91">
        <v>5.9292900732543802E-3</v>
      </c>
      <c r="X2075" s="92">
        <v>0.60143862319819197</v>
      </c>
      <c r="Y2075" s="91">
        <v>-2.1027523723205401E-2</v>
      </c>
      <c r="Z2075" s="92">
        <v>16.047403536504099</v>
      </c>
      <c r="AA2075" s="91">
        <v>-2.55045590920417E-2</v>
      </c>
      <c r="AB2075" s="92">
        <v>18.3475724516029</v>
      </c>
      <c r="AC2075" s="91">
        <v>7.0275771769956905E-2</v>
      </c>
      <c r="AD2075" s="92">
        <v>32.375773129402702</v>
      </c>
      <c r="AE2075" s="91">
        <v>0.109193565760506</v>
      </c>
      <c r="AF2075" s="93">
        <v>31.7587662707374</v>
      </c>
      <c r="AG2075" s="91">
        <v>-1.1682814478263E-2</v>
      </c>
      <c r="AH2075" s="92">
        <v>-2.0745113999510099</v>
      </c>
      <c r="AI2075" s="91">
        <v>-9.4103079891283397E-3</v>
      </c>
      <c r="AJ2075" s="92">
        <v>13.5423448809888</v>
      </c>
      <c r="AK2075" s="91">
        <v>0.49219400000059998</v>
      </c>
      <c r="AL2075" s="91">
        <v>5.0838259805459501E-2</v>
      </c>
      <c r="AM2075" s="92">
        <v>54.818085507140502</v>
      </c>
      <c r="AN2075" s="3"/>
      <c r="AO2075" s="94">
        <v>1.4162478708385599E-2</v>
      </c>
      <c r="AP2075" s="94">
        <v>-3.9424929470442301E-2</v>
      </c>
      <c r="AQ2075" s="94">
        <v>4.9207175048650201E-2</v>
      </c>
      <c r="AR2075" s="94">
        <v>-5.4695168261823697E-2</v>
      </c>
      <c r="AS2075" s="95">
        <v>5</v>
      </c>
      <c r="AT2075" s="95">
        <v>7</v>
      </c>
      <c r="AU2075" s="95">
        <v>6</v>
      </c>
      <c r="AV2075" s="96">
        <v>6</v>
      </c>
      <c r="AW2075" s="3"/>
      <c r="AX2075" s="97">
        <v>6.9723359972340401E-2</v>
      </c>
      <c r="AY2075" s="98">
        <v>-0.62052515163850297</v>
      </c>
      <c r="AZ2075" s="98">
        <v>0.46445686645665801</v>
      </c>
      <c r="BA2075" s="98">
        <v>-0.765218134472889</v>
      </c>
      <c r="BB2075" s="89">
        <v>7.1549110253818103E-3</v>
      </c>
      <c r="BC2075" s="99">
        <v>-13.301898276127799</v>
      </c>
      <c r="BD2075" s="86">
        <v>43747</v>
      </c>
      <c r="BE2075" s="86">
        <v>43920</v>
      </c>
      <c r="BF2075" s="95"/>
      <c r="BG2075" s="86"/>
      <c r="BH2075" s="3"/>
    </row>
    <row r="2076" spans="1:60" x14ac:dyDescent="0.25">
      <c r="A2076" s="3"/>
      <c r="B2076" s="81" t="s">
        <v>2803</v>
      </c>
      <c r="C2076" s="81" t="s">
        <v>7213</v>
      </c>
      <c r="D2076" s="81" t="s">
        <v>994</v>
      </c>
      <c r="E2076" s="82" t="s">
        <v>1186</v>
      </c>
      <c r="F2076" s="82" t="s">
        <v>1107</v>
      </c>
      <c r="G2076" s="83" t="s">
        <v>1123</v>
      </c>
      <c r="H2076" s="84" t="s">
        <v>1147</v>
      </c>
      <c r="I2076" s="85" t="s">
        <v>3480</v>
      </c>
      <c r="J2076" s="85" t="s">
        <v>7214</v>
      </c>
      <c r="K2076" s="3"/>
      <c r="L2076" s="86">
        <v>44029</v>
      </c>
      <c r="M2076" s="87">
        <v>1549.08149999939</v>
      </c>
      <c r="N2076" s="88">
        <v>1549.08149999939</v>
      </c>
      <c r="O2076" s="88">
        <v>1655.89609999955</v>
      </c>
      <c r="P2076" s="89">
        <f t="shared" si="32"/>
        <v>0.93549438276943275</v>
      </c>
      <c r="Q2076" s="86">
        <v>43747</v>
      </c>
      <c r="R2076" s="90">
        <v>7981523.5959999999</v>
      </c>
      <c r="S2076" s="90">
        <v>9269817.7349062506</v>
      </c>
      <c r="T2076" s="3"/>
      <c r="U2076" s="91">
        <v>-7.57687046734645E-3</v>
      </c>
      <c r="V2076" s="92">
        <v>0.41508756339681002</v>
      </c>
      <c r="W2076" s="91">
        <v>6.3331338315038002E-3</v>
      </c>
      <c r="X2076" s="92">
        <v>0.641822999023134</v>
      </c>
      <c r="Y2076" s="91">
        <v>-1.864054086127E-2</v>
      </c>
      <c r="Z2076" s="92">
        <v>16.286101822712201</v>
      </c>
      <c r="AA2076" s="91">
        <v>-2.0714434997898899E-2</v>
      </c>
      <c r="AB2076" s="92">
        <v>18.826584861002601</v>
      </c>
      <c r="AC2076" s="91">
        <v>8.0816996052890305E-2</v>
      </c>
      <c r="AD2076" s="92">
        <v>33.429895557696</v>
      </c>
      <c r="AE2076" s="91">
        <v>0.12562498328770699</v>
      </c>
      <c r="AF2076" s="93">
        <v>33.401908023457501</v>
      </c>
      <c r="AG2076" s="91">
        <v>-1.1457996577519201E-2</v>
      </c>
      <c r="AH2076" s="92">
        <v>-2.0520296098766302</v>
      </c>
      <c r="AI2076" s="91">
        <v>-6.7690673004108196E-3</v>
      </c>
      <c r="AJ2076" s="92">
        <v>13.806468949871499</v>
      </c>
      <c r="AK2076" s="91">
        <v>0.54908149999915601</v>
      </c>
      <c r="AL2076" s="91">
        <v>5.5720668953654198E-2</v>
      </c>
      <c r="AM2076" s="92">
        <v>60.506835506996097</v>
      </c>
      <c r="AN2076" s="3"/>
      <c r="AO2076" s="94">
        <v>1.417609197415E-2</v>
      </c>
      <c r="AP2076" s="94">
        <v>-3.9412040396200602E-2</v>
      </c>
      <c r="AQ2076" s="94">
        <v>4.9628466238573303E-2</v>
      </c>
      <c r="AR2076" s="94">
        <v>-5.4302994437457501E-2</v>
      </c>
      <c r="AS2076" s="95">
        <v>5</v>
      </c>
      <c r="AT2076" s="95">
        <v>7</v>
      </c>
      <c r="AU2076" s="95">
        <v>6</v>
      </c>
      <c r="AV2076" s="96">
        <v>6</v>
      </c>
      <c r="AW2076" s="3"/>
      <c r="AX2076" s="97">
        <v>6.9727795603102993E-2</v>
      </c>
      <c r="AY2076" s="98">
        <v>-0.55652285434280202</v>
      </c>
      <c r="AZ2076" s="98">
        <v>0.48018519949437199</v>
      </c>
      <c r="BA2076" s="98">
        <v>-0.68755495374171005</v>
      </c>
      <c r="BB2076" s="89">
        <v>7.1554725054011198E-3</v>
      </c>
      <c r="BC2076" s="99">
        <v>-13.104529927863</v>
      </c>
      <c r="BD2076" s="86">
        <v>43747</v>
      </c>
      <c r="BE2076" s="86">
        <v>43916</v>
      </c>
      <c r="BF2076" s="95"/>
      <c r="BG2076" s="86"/>
      <c r="BH2076" s="3"/>
    </row>
    <row r="2077" spans="1:60" x14ac:dyDescent="0.25">
      <c r="A2077" s="3"/>
      <c r="B2077" s="81" t="s">
        <v>2804</v>
      </c>
      <c r="C2077" s="81" t="s">
        <v>7215</v>
      </c>
      <c r="D2077" s="81" t="s">
        <v>994</v>
      </c>
      <c r="E2077" s="82" t="s">
        <v>1163</v>
      </c>
      <c r="F2077" s="82" t="s">
        <v>1107</v>
      </c>
      <c r="G2077" s="83" t="s">
        <v>1123</v>
      </c>
      <c r="H2077" s="84" t="s">
        <v>1147</v>
      </c>
      <c r="I2077" s="85" t="s">
        <v>3480</v>
      </c>
      <c r="J2077" s="85" t="s">
        <v>7216</v>
      </c>
      <c r="K2077" s="3"/>
      <c r="L2077" s="86">
        <v>44029</v>
      </c>
      <c r="M2077" s="87">
        <v>1609.7528000008299</v>
      </c>
      <c r="N2077" s="88">
        <v>1609.7528000008299</v>
      </c>
      <c r="O2077" s="88">
        <v>1714.12900000066</v>
      </c>
      <c r="P2077" s="89">
        <f t="shared" si="32"/>
        <v>0.93910831681875173</v>
      </c>
      <c r="Q2077" s="86">
        <v>43747</v>
      </c>
      <c r="R2077" s="90">
        <v>3288325.9780000001</v>
      </c>
      <c r="S2077" s="90">
        <v>4644621.9005000005</v>
      </c>
      <c r="T2077" s="3"/>
      <c r="U2077" s="91">
        <v>-7.5632824882632104E-3</v>
      </c>
      <c r="V2077" s="92">
        <v>0.41644636130513402</v>
      </c>
      <c r="W2077" s="91">
        <v>6.7456689375831004E-3</v>
      </c>
      <c r="X2077" s="92">
        <v>0.68307650963106403</v>
      </c>
      <c r="Y2077" s="91">
        <v>-1.6197405307139E-2</v>
      </c>
      <c r="Z2077" s="92">
        <v>16.530415378132599</v>
      </c>
      <c r="AA2077" s="91">
        <v>-1.5799395717294801E-2</v>
      </c>
      <c r="AB2077" s="92">
        <v>19.318088789063001</v>
      </c>
      <c r="AC2077" s="91">
        <v>9.1686668736656401E-2</v>
      </c>
      <c r="AD2077" s="92">
        <v>34.516862826072597</v>
      </c>
      <c r="AE2077" s="91">
        <v>0.14264435730918201</v>
      </c>
      <c r="AF2077" s="93">
        <v>35.1038454255904</v>
      </c>
      <c r="AG2077" s="91">
        <v>-1.1228396475417001E-2</v>
      </c>
      <c r="AH2077" s="92">
        <v>-2.0290695996663999</v>
      </c>
      <c r="AI2077" s="91">
        <v>-4.0650901955814299E-3</v>
      </c>
      <c r="AJ2077" s="92">
        <v>14.076866660354399</v>
      </c>
      <c r="AK2077" s="91">
        <v>0.60975280000071497</v>
      </c>
      <c r="AL2077" s="91">
        <v>6.0757674969863701E-2</v>
      </c>
      <c r="AM2077" s="92">
        <v>66.573965507210204</v>
      </c>
      <c r="AN2077" s="3"/>
      <c r="AO2077" s="94">
        <v>1.41899456684769E-2</v>
      </c>
      <c r="AP2077" s="94">
        <v>-3.9398839120622101E-2</v>
      </c>
      <c r="AQ2077" s="94">
        <v>5.0058719651133302E-2</v>
      </c>
      <c r="AR2077" s="94">
        <v>-5.3902389990107602E-2</v>
      </c>
      <c r="AS2077" s="95">
        <v>6</v>
      </c>
      <c r="AT2077" s="95">
        <v>6</v>
      </c>
      <c r="AU2077" s="95">
        <v>6</v>
      </c>
      <c r="AV2077" s="96">
        <v>6</v>
      </c>
      <c r="AW2077" s="3"/>
      <c r="AX2077" s="97">
        <v>6.9732723299894106E-2</v>
      </c>
      <c r="AY2077" s="98">
        <v>-0.49087141602376499</v>
      </c>
      <c r="AZ2077" s="98">
        <v>0.49631955971062802</v>
      </c>
      <c r="BA2077" s="98">
        <v>-0.60758349219304397</v>
      </c>
      <c r="BB2077" s="89">
        <v>7.1560873841372101E-3</v>
      </c>
      <c r="BC2077" s="99">
        <v>-12.903404586220899</v>
      </c>
      <c r="BD2077" s="86">
        <v>43747</v>
      </c>
      <c r="BE2077" s="86">
        <v>43916</v>
      </c>
      <c r="BF2077" s="95"/>
      <c r="BG2077" s="86"/>
      <c r="BH2077" s="3"/>
    </row>
    <row r="2078" spans="1:60" x14ac:dyDescent="0.25">
      <c r="A2078" s="3"/>
      <c r="B2078" s="81" t="s">
        <v>2805</v>
      </c>
      <c r="C2078" s="81" t="s">
        <v>7217</v>
      </c>
      <c r="D2078" s="81" t="s">
        <v>994</v>
      </c>
      <c r="E2078" s="82" t="s">
        <v>1164</v>
      </c>
      <c r="F2078" s="82" t="s">
        <v>1107</v>
      </c>
      <c r="G2078" s="83" t="s">
        <v>1123</v>
      </c>
      <c r="H2078" s="84" t="s">
        <v>1147</v>
      </c>
      <c r="I2078" s="85" t="s">
        <v>3480</v>
      </c>
      <c r="J2078" s="85" t="s">
        <v>7218</v>
      </c>
      <c r="K2078" s="3"/>
      <c r="L2078" s="86">
        <v>44029</v>
      </c>
      <c r="M2078" s="87">
        <v>1538.45959999971</v>
      </c>
      <c r="N2078" s="88">
        <v>1538.45959999971</v>
      </c>
      <c r="O2078" s="88">
        <v>1644.89690000005</v>
      </c>
      <c r="P2078" s="89">
        <f t="shared" si="32"/>
        <v>0.93529241863101775</v>
      </c>
      <c r="Q2078" s="86">
        <v>43747</v>
      </c>
      <c r="R2078" s="90">
        <v>1478459.649</v>
      </c>
      <c r="S2078" s="90">
        <v>2545996.3657499999</v>
      </c>
      <c r="T2078" s="3"/>
      <c r="U2078" s="91">
        <v>-7.5775716059069999E-3</v>
      </c>
      <c r="V2078" s="92">
        <v>0.41501744954075498</v>
      </c>
      <c r="W2078" s="91">
        <v>6.3100600873440297E-3</v>
      </c>
      <c r="X2078" s="92">
        <v>0.63951562460715605</v>
      </c>
      <c r="Y2078" s="91">
        <v>-1.8777150562527802E-2</v>
      </c>
      <c r="Z2078" s="92">
        <v>16.272440852597398</v>
      </c>
      <c r="AA2078" s="91">
        <v>-2.09889321440642E-2</v>
      </c>
      <c r="AB2078" s="92">
        <v>18.799135146400701</v>
      </c>
      <c r="AC2078" s="91">
        <v>8.0211590817343706E-2</v>
      </c>
      <c r="AD2078" s="92">
        <v>33.3693550341413</v>
      </c>
      <c r="AE2078" s="91">
        <v>0.12462708513892699</v>
      </c>
      <c r="AF2078" s="93">
        <v>33.302118208608597</v>
      </c>
      <c r="AG2078" s="91">
        <v>-1.14708376559065E-2</v>
      </c>
      <c r="AH2078" s="92">
        <v>-2.05331371771535</v>
      </c>
      <c r="AI2078" s="91">
        <v>-6.92024033560301E-3</v>
      </c>
      <c r="AJ2078" s="92">
        <v>13.791351646344999</v>
      </c>
      <c r="AK2078" s="91">
        <v>0.53845960000064197</v>
      </c>
      <c r="AL2078" s="91">
        <v>5.4821099516630098E-2</v>
      </c>
      <c r="AM2078" s="92">
        <v>59.444645507144699</v>
      </c>
      <c r="AN2078" s="3"/>
      <c r="AO2078" s="94">
        <v>1.4175264581354E-2</v>
      </c>
      <c r="AP2078" s="94">
        <v>-3.9412754195836897E-2</v>
      </c>
      <c r="AQ2078" s="94">
        <v>4.9604414665736798E-2</v>
      </c>
      <c r="AR2078" s="94">
        <v>-5.4325394133265897E-2</v>
      </c>
      <c r="AS2078" s="95">
        <v>5</v>
      </c>
      <c r="AT2078" s="95">
        <v>7</v>
      </c>
      <c r="AU2078" s="95">
        <v>6</v>
      </c>
      <c r="AV2078" s="96">
        <v>6</v>
      </c>
      <c r="AW2078" s="3"/>
      <c r="AX2078" s="97">
        <v>6.9727527235591003E-2</v>
      </c>
      <c r="AY2078" s="98">
        <v>-0.56018818344091403</v>
      </c>
      <c r="AZ2078" s="98">
        <v>0.47928476141623799</v>
      </c>
      <c r="BA2078" s="98">
        <v>-0.69201059325496295</v>
      </c>
      <c r="BB2078" s="89">
        <v>7.1554389068296601E-3</v>
      </c>
      <c r="BC2078" s="99">
        <v>-13.115782515014899</v>
      </c>
      <c r="BD2078" s="86">
        <v>43747</v>
      </c>
      <c r="BE2078" s="86">
        <v>43916</v>
      </c>
      <c r="BF2078" s="95"/>
      <c r="BG2078" s="86"/>
      <c r="BH2078" s="3"/>
    </row>
    <row r="2079" spans="1:60" x14ac:dyDescent="0.25">
      <c r="A2079" s="3"/>
      <c r="B2079" s="81" t="s">
        <v>2806</v>
      </c>
      <c r="C2079" s="81" t="s">
        <v>7219</v>
      </c>
      <c r="D2079" s="81" t="s">
        <v>994</v>
      </c>
      <c r="E2079" s="82" t="s">
        <v>1165</v>
      </c>
      <c r="F2079" s="82" t="s">
        <v>1107</v>
      </c>
      <c r="G2079" s="83" t="s">
        <v>1123</v>
      </c>
      <c r="H2079" s="84" t="s">
        <v>1147</v>
      </c>
      <c r="I2079" s="85" t="s">
        <v>3480</v>
      </c>
      <c r="J2079" s="85" t="s">
        <v>7220</v>
      </c>
      <c r="K2079" s="3"/>
      <c r="L2079" s="86">
        <v>44029</v>
      </c>
      <c r="M2079" s="87">
        <v>1552.5931000001699</v>
      </c>
      <c r="N2079" s="88">
        <v>1552.5931000001699</v>
      </c>
      <c r="O2079" s="88">
        <v>1658.48570000008</v>
      </c>
      <c r="P2079" s="89">
        <f t="shared" si="32"/>
        <v>0.93615103223385954</v>
      </c>
      <c r="Q2079" s="86">
        <v>43747</v>
      </c>
      <c r="R2079" s="90">
        <v>4801444.267</v>
      </c>
      <c r="S2079" s="90">
        <v>9740090.4970312491</v>
      </c>
      <c r="T2079" s="3"/>
      <c r="U2079" s="91">
        <v>-7.5743900642919497E-3</v>
      </c>
      <c r="V2079" s="92">
        <v>0.41533560370226003</v>
      </c>
      <c r="W2079" s="91">
        <v>6.4082157914526804E-3</v>
      </c>
      <c r="X2079" s="92">
        <v>0.64933119501802095</v>
      </c>
      <c r="Y2079" s="91">
        <v>-1.8196393592006602E-2</v>
      </c>
      <c r="Z2079" s="92">
        <v>16.330516549642201</v>
      </c>
      <c r="AA2079" s="91">
        <v>-1.98217716688305E-2</v>
      </c>
      <c r="AB2079" s="92">
        <v>18.915851193916801</v>
      </c>
      <c r="AC2079" s="91">
        <v>8.2787136883853196E-2</v>
      </c>
      <c r="AD2079" s="92">
        <v>33.626909640792299</v>
      </c>
      <c r="AE2079" s="91">
        <v>0.128650930471922</v>
      </c>
      <c r="AF2079" s="93">
        <v>33.704502741864403</v>
      </c>
      <c r="AG2079" s="91">
        <v>-1.14162636054971E-2</v>
      </c>
      <c r="AH2079" s="92">
        <v>-2.0478563126744098</v>
      </c>
      <c r="AI2079" s="91">
        <v>-6.2775173419140603E-3</v>
      </c>
      <c r="AJ2079" s="92">
        <v>13.8556239457102</v>
      </c>
      <c r="AK2079" s="91">
        <v>0.55259309999935802</v>
      </c>
      <c r="AL2079" s="91">
        <v>5.6016878139416797E-2</v>
      </c>
      <c r="AM2079" s="92">
        <v>60.857995507016298</v>
      </c>
      <c r="AN2079" s="3"/>
      <c r="AO2079" s="94">
        <v>1.41785768973932E-2</v>
      </c>
      <c r="AP2079" s="94">
        <v>-3.94096279369478E-2</v>
      </c>
      <c r="AQ2079" s="94">
        <v>4.9706719719324603E-2</v>
      </c>
      <c r="AR2079" s="94">
        <v>-5.4230049562684103E-2</v>
      </c>
      <c r="AS2079" s="95">
        <v>5</v>
      </c>
      <c r="AT2079" s="95">
        <v>7</v>
      </c>
      <c r="AU2079" s="95">
        <v>6</v>
      </c>
      <c r="AV2079" s="96">
        <v>6</v>
      </c>
      <c r="AW2079" s="3"/>
      <c r="AX2079" s="97">
        <v>6.9728634332059294E-2</v>
      </c>
      <c r="AY2079" s="98">
        <v>-0.54459749489251397</v>
      </c>
      <c r="AZ2079" s="98">
        <v>0.483115832398198</v>
      </c>
      <c r="BA2079" s="98">
        <v>-0.67305143420253399</v>
      </c>
      <c r="BB2079" s="89">
        <v>7.15557838617315E-3</v>
      </c>
      <c r="BC2079" s="99">
        <v>-13.067963142515501</v>
      </c>
      <c r="BD2079" s="86">
        <v>43747</v>
      </c>
      <c r="BE2079" s="86">
        <v>43916</v>
      </c>
      <c r="BF2079" s="95"/>
      <c r="BG2079" s="86"/>
      <c r="BH2079" s="3"/>
    </row>
    <row r="2080" spans="1:60" x14ac:dyDescent="0.25">
      <c r="A2080" s="3"/>
      <c r="B2080" s="81" t="s">
        <v>2807</v>
      </c>
      <c r="C2080" s="81" t="s">
        <v>7221</v>
      </c>
      <c r="D2080" s="81" t="s">
        <v>994</v>
      </c>
      <c r="E2080" s="82" t="s">
        <v>1206</v>
      </c>
      <c r="F2080" s="82" t="s">
        <v>1107</v>
      </c>
      <c r="G2080" s="83" t="s">
        <v>1123</v>
      </c>
      <c r="H2080" s="84" t="s">
        <v>1147</v>
      </c>
      <c r="I2080" s="85" t="s">
        <v>3480</v>
      </c>
      <c r="J2080" s="85" t="s">
        <v>7222</v>
      </c>
      <c r="K2080" s="3"/>
      <c r="L2080" s="86">
        <v>44029</v>
      </c>
      <c r="M2080" s="87">
        <v>1431.3328000009101</v>
      </c>
      <c r="N2080" s="88">
        <v>1431.3328000009101</v>
      </c>
      <c r="O2080" s="88">
        <v>1522.37810000032</v>
      </c>
      <c r="P2080" s="89">
        <f t="shared" si="32"/>
        <v>0.94019534306267882</v>
      </c>
      <c r="Q2080" s="86">
        <v>43747</v>
      </c>
      <c r="R2080" s="90">
        <v>372493.63699999999</v>
      </c>
      <c r="S2080" s="90">
        <v>733647.50747753901</v>
      </c>
      <c r="T2080" s="3"/>
      <c r="U2080" s="91">
        <v>-7.5592396515276102E-3</v>
      </c>
      <c r="V2080" s="92">
        <v>0.41685064497869501</v>
      </c>
      <c r="W2080" s="91">
        <v>6.8694597266585299E-3</v>
      </c>
      <c r="X2080" s="92">
        <v>0.69545558853860701</v>
      </c>
      <c r="Y2080" s="91">
        <v>-1.54631949326358E-2</v>
      </c>
      <c r="Z2080" s="92">
        <v>16.603836415568399</v>
      </c>
      <c r="AA2080" s="91">
        <v>-1.4319957645057E-2</v>
      </c>
      <c r="AB2080" s="92">
        <v>19.466032596304998</v>
      </c>
      <c r="AC2080" s="91">
        <v>9.4968873700126993E-2</v>
      </c>
      <c r="AD2080" s="92">
        <v>34.845083322434199</v>
      </c>
      <c r="AE2080" s="91">
        <v>0.147746733631793</v>
      </c>
      <c r="AF2080" s="93">
        <v>35.614083057851502</v>
      </c>
      <c r="AG2080" s="91">
        <v>-1.11594861700723E-2</v>
      </c>
      <c r="AH2080" s="92">
        <v>-2.0221785691319401</v>
      </c>
      <c r="AI2080" s="91">
        <v>-3.25242985127261E-3</v>
      </c>
      <c r="AJ2080" s="92">
        <v>14.158132694778001</v>
      </c>
      <c r="AK2080" s="91">
        <v>0.43133280000067298</v>
      </c>
      <c r="AL2080" s="91">
        <v>4.5430818197928602E-2</v>
      </c>
      <c r="AM2080" s="92">
        <v>48.731965507147798</v>
      </c>
      <c r="AN2080" s="3"/>
      <c r="AO2080" s="94">
        <v>1.41941251895332E-2</v>
      </c>
      <c r="AP2080" s="94">
        <v>-3.9394960427671301E-2</v>
      </c>
      <c r="AQ2080" s="94">
        <v>5.0187780278065502E-2</v>
      </c>
      <c r="AR2080" s="94">
        <v>-5.37821424586582E-2</v>
      </c>
      <c r="AS2080" s="95">
        <v>6</v>
      </c>
      <c r="AT2080" s="95">
        <v>6</v>
      </c>
      <c r="AU2080" s="95">
        <v>6</v>
      </c>
      <c r="AV2080" s="96">
        <v>6</v>
      </c>
      <c r="AW2080" s="3"/>
      <c r="AX2080" s="97">
        <v>6.9734347980411296E-2</v>
      </c>
      <c r="AY2080" s="98">
        <v>-0.47111292321278597</v>
      </c>
      <c r="AZ2080" s="98">
        <v>0.50117505399794005</v>
      </c>
      <c r="BA2080" s="98">
        <v>-0.583454554719538</v>
      </c>
      <c r="BB2080" s="89">
        <v>7.1562868308774298E-3</v>
      </c>
      <c r="BC2080" s="99">
        <v>-12.842959314803</v>
      </c>
      <c r="BD2080" s="86">
        <v>43747</v>
      </c>
      <c r="BE2080" s="86">
        <v>43916</v>
      </c>
      <c r="BF2080" s="95"/>
      <c r="BG2080" s="86"/>
      <c r="BH2080" s="3"/>
    </row>
    <row r="2081" spans="1:60" x14ac:dyDescent="0.25">
      <c r="A2081" s="3"/>
      <c r="B2081" s="81" t="s">
        <v>2808</v>
      </c>
      <c r="C2081" s="81" t="s">
        <v>7223</v>
      </c>
      <c r="D2081" s="81" t="s">
        <v>994</v>
      </c>
      <c r="E2081" s="82" t="s">
        <v>1166</v>
      </c>
      <c r="F2081" s="82" t="s">
        <v>1107</v>
      </c>
      <c r="G2081" s="83" t="s">
        <v>1123</v>
      </c>
      <c r="H2081" s="84" t="s">
        <v>1147</v>
      </c>
      <c r="I2081" s="85" t="s">
        <v>3480</v>
      </c>
      <c r="J2081" s="85" t="s">
        <v>7224</v>
      </c>
      <c r="K2081" s="3"/>
      <c r="L2081" s="86">
        <v>44029</v>
      </c>
      <c r="M2081" s="87">
        <v>1080.62549999915</v>
      </c>
      <c r="N2081" s="88">
        <v>1080.62549999915</v>
      </c>
      <c r="O2081" s="88">
        <v>1120.6978999990999</v>
      </c>
      <c r="P2081" s="89">
        <f t="shared" si="32"/>
        <v>0.96424335228969182</v>
      </c>
      <c r="Q2081" s="86">
        <v>43798</v>
      </c>
      <c r="R2081" s="90">
        <v>1061579.203</v>
      </c>
      <c r="S2081" s="90">
        <v>323730.85239209002</v>
      </c>
      <c r="T2081" s="3"/>
      <c r="U2081" s="91">
        <v>-7.5646840241461203E-3</v>
      </c>
      <c r="V2081" s="92">
        <v>0.41630620771684301</v>
      </c>
      <c r="W2081" s="91">
        <v>6.7028093562839803E-3</v>
      </c>
      <c r="X2081" s="92">
        <v>0.67879055150115197</v>
      </c>
      <c r="Y2081" s="91">
        <v>-3.13323339123599E-2</v>
      </c>
      <c r="Z2081" s="92">
        <v>15.016922517606901</v>
      </c>
      <c r="AA2081" s="91">
        <v>-3.4381670806396897E-2</v>
      </c>
      <c r="AB2081" s="92">
        <v>17.4598612801638</v>
      </c>
      <c r="AC2081" s="91">
        <v>5.4008620309104999E-2</v>
      </c>
      <c r="AD2081" s="92">
        <v>30.749057983310198</v>
      </c>
      <c r="AE2081" s="91">
        <v>1.48356340323517E-2</v>
      </c>
      <c r="AF2081" s="93">
        <v>22.322973097936501</v>
      </c>
      <c r="AG2081" s="91">
        <v>-1.1252207726101899E-2</v>
      </c>
      <c r="AH2081" s="92">
        <v>-2.0314507247349001</v>
      </c>
      <c r="AI2081" s="91">
        <v>-2.8434391246264599E-2</v>
      </c>
      <c r="AJ2081" s="92">
        <v>11.639936555278799</v>
      </c>
      <c r="AK2081" s="91">
        <v>8.0625499998859596E-2</v>
      </c>
      <c r="AL2081" s="91">
        <v>9.9783627265424002E-3</v>
      </c>
      <c r="AM2081" s="92">
        <v>15.182179560826601</v>
      </c>
      <c r="AN2081" s="3"/>
      <c r="AO2081" s="94">
        <v>7.6394960615289199E-3</v>
      </c>
      <c r="AP2081" s="94">
        <v>-7.5646840241461203E-3</v>
      </c>
      <c r="AQ2081" s="94">
        <v>2.2458945222751901E-3</v>
      </c>
      <c r="AR2081" s="94">
        <v>-1.8250464657285199E-2</v>
      </c>
      <c r="AS2081" s="95">
        <v>2</v>
      </c>
      <c r="AT2081" s="95">
        <v>5</v>
      </c>
      <c r="AU2081" s="95">
        <v>7</v>
      </c>
      <c r="AV2081" s="96">
        <v>5</v>
      </c>
      <c r="AW2081" s="3"/>
      <c r="AX2081" s="97">
        <v>2.4823187998627001E-2</v>
      </c>
      <c r="AY2081" s="98">
        <v>-2.2532461043338099</v>
      </c>
      <c r="AZ2081" s="98">
        <v>0.42824445330779798</v>
      </c>
      <c r="BA2081" s="98">
        <v>-2.9447910651506399</v>
      </c>
      <c r="BB2081" s="89">
        <v>2.5630469141879101E-3</v>
      </c>
      <c r="BC2081" s="99">
        <v>-4.6616844734162397</v>
      </c>
      <c r="BD2081" s="86">
        <v>43798</v>
      </c>
      <c r="BE2081" s="86">
        <v>43991</v>
      </c>
      <c r="BF2081" s="95"/>
      <c r="BG2081" s="86"/>
      <c r="BH2081" s="3"/>
    </row>
    <row r="2082" spans="1:60" x14ac:dyDescent="0.25">
      <c r="A2082" s="3"/>
      <c r="B2082" s="81" t="s">
        <v>2809</v>
      </c>
      <c r="C2082" s="81" t="s">
        <v>7225</v>
      </c>
      <c r="D2082" s="81" t="s">
        <v>994</v>
      </c>
      <c r="E2082" s="82" t="s">
        <v>1207</v>
      </c>
      <c r="F2082" s="82" t="s">
        <v>1107</v>
      </c>
      <c r="G2082" s="83" t="s">
        <v>1123</v>
      </c>
      <c r="H2082" s="84" t="s">
        <v>1147</v>
      </c>
      <c r="I2082" s="85" t="s">
        <v>3480</v>
      </c>
      <c r="J2082" s="85" t="s">
        <v>7226</v>
      </c>
      <c r="K2082" s="3"/>
      <c r="L2082" s="86">
        <v>44029</v>
      </c>
      <c r="M2082" s="87">
        <v>1206.97030000016</v>
      </c>
      <c r="N2082" s="88">
        <v>1206.97030000016</v>
      </c>
      <c r="O2082" s="88">
        <v>1280.79270000011</v>
      </c>
      <c r="P2082" s="89">
        <f t="shared" si="32"/>
        <v>0.94236194506734494</v>
      </c>
      <c r="Q2082" s="86">
        <v>43747</v>
      </c>
      <c r="R2082" s="90">
        <v>125.042</v>
      </c>
      <c r="S2082" s="90">
        <v>987.16920229053505</v>
      </c>
      <c r="T2082" s="3"/>
      <c r="U2082" s="91">
        <v>-7.5480010773389897E-3</v>
      </c>
      <c r="V2082" s="92">
        <v>0.41797450239755601</v>
      </c>
      <c r="W2082" s="91">
        <v>6.9983518860681198E-3</v>
      </c>
      <c r="X2082" s="92">
        <v>0.70834480447956605</v>
      </c>
      <c r="Y2082" s="91">
        <v>-1.4408445559638499E-2</v>
      </c>
      <c r="Z2082" s="92">
        <v>16.709311352868099</v>
      </c>
      <c r="AA2082" s="91">
        <v>-1.11349598855668E-2</v>
      </c>
      <c r="AB2082" s="92">
        <v>19.7845323722286</v>
      </c>
      <c r="AC2082" s="91">
        <v>0.102846886089537</v>
      </c>
      <c r="AD2082" s="92">
        <v>35.632884561375199</v>
      </c>
      <c r="AE2082" s="91">
        <v>0.16052571281412401</v>
      </c>
      <c r="AF2082" s="93">
        <v>36.891980976099099</v>
      </c>
      <c r="AG2082" s="91">
        <v>-1.10801081691534E-2</v>
      </c>
      <c r="AH2082" s="92">
        <v>-2.0142407690400401</v>
      </c>
      <c r="AI2082" s="91">
        <v>-1.96345988297253E-3</v>
      </c>
      <c r="AJ2082" s="92">
        <v>14.287029691608</v>
      </c>
      <c r="AK2082" s="91">
        <v>0.20697029999981201</v>
      </c>
      <c r="AL2082" s="91">
        <v>4.75242680804513E-2</v>
      </c>
      <c r="AM2082" s="92">
        <v>24.284718895447401</v>
      </c>
      <c r="AN2082" s="3"/>
      <c r="AO2082" s="94">
        <v>1.42140634216048E-2</v>
      </c>
      <c r="AP2082" s="94">
        <v>-3.9378277869218402E-2</v>
      </c>
      <c r="AQ2082" s="94">
        <v>5.0309174055655603E-2</v>
      </c>
      <c r="AR2082" s="94">
        <v>-5.3658887259225602E-2</v>
      </c>
      <c r="AS2082" s="95">
        <v>6</v>
      </c>
      <c r="AT2082" s="95">
        <v>6</v>
      </c>
      <c r="AU2082" s="95">
        <v>6</v>
      </c>
      <c r="AV2082" s="96">
        <v>6</v>
      </c>
      <c r="AW2082" s="3"/>
      <c r="AX2082" s="97">
        <v>6.9738215856341407E-2</v>
      </c>
      <c r="AY2082" s="98">
        <v>-0.428885895956228</v>
      </c>
      <c r="AZ2082" s="98">
        <v>0.51161209646124906</v>
      </c>
      <c r="BA2082" s="98">
        <v>-0.53176110635922702</v>
      </c>
      <c r="BB2082" s="89">
        <v>7.1567748538745903E-3</v>
      </c>
      <c r="BC2082" s="99">
        <v>-12.6844492477394</v>
      </c>
      <c r="BD2082" s="86">
        <v>43747</v>
      </c>
      <c r="BE2082" s="86">
        <v>43916</v>
      </c>
      <c r="BF2082" s="95"/>
      <c r="BG2082" s="86"/>
      <c r="BH2082" s="3"/>
    </row>
    <row r="2083" spans="1:60" x14ac:dyDescent="0.25">
      <c r="A2083" s="3"/>
      <c r="B2083" s="81" t="s">
        <v>2810</v>
      </c>
      <c r="C2083" s="81" t="s">
        <v>7227</v>
      </c>
      <c r="D2083" s="81" t="s">
        <v>994</v>
      </c>
      <c r="E2083" s="82" t="s">
        <v>1268</v>
      </c>
      <c r="F2083" s="82" t="s">
        <v>1107</v>
      </c>
      <c r="G2083" s="83" t="s">
        <v>1123</v>
      </c>
      <c r="H2083" s="84" t="s">
        <v>1147</v>
      </c>
      <c r="I2083" s="85" t="s">
        <v>3480</v>
      </c>
      <c r="J2083" s="85" t="s">
        <v>7228</v>
      </c>
      <c r="K2083" s="3"/>
      <c r="L2083" s="86">
        <v>44029</v>
      </c>
      <c r="M2083" s="87">
        <v>1165.3639000002299</v>
      </c>
      <c r="N2083" s="88">
        <v>1165.3639000002299</v>
      </c>
      <c r="O2083" s="88">
        <v>1232.34369999915</v>
      </c>
      <c r="P2083" s="89">
        <f t="shared" si="32"/>
        <v>0.94564844207101784</v>
      </c>
      <c r="Q2083" s="86">
        <v>43747</v>
      </c>
      <c r="R2083" s="90">
        <v>13072649.766000001</v>
      </c>
      <c r="S2083" s="90">
        <v>14848182.779156299</v>
      </c>
      <c r="T2083" s="3"/>
      <c r="U2083" s="91">
        <v>-7.53890126816259E-3</v>
      </c>
      <c r="V2083" s="92">
        <v>0.41888448331519601</v>
      </c>
      <c r="W2083" s="91">
        <v>7.4886197980959003E-3</v>
      </c>
      <c r="X2083" s="92">
        <v>0.75737159568234302</v>
      </c>
      <c r="Y2083" s="91">
        <v>-1.17846675339024E-2</v>
      </c>
      <c r="Z2083" s="92">
        <v>16.971689155441702</v>
      </c>
      <c r="AA2083" s="91">
        <v>-6.8903695382687103E-3</v>
      </c>
      <c r="AB2083" s="92">
        <v>20.2089914069802</v>
      </c>
      <c r="AC2083" s="91">
        <v>0.111527615697996</v>
      </c>
      <c r="AD2083" s="92">
        <v>36.500957522192003</v>
      </c>
      <c r="AE2083" s="91"/>
      <c r="AF2083" s="93"/>
      <c r="AG2083" s="91">
        <v>-1.08149943498574E-2</v>
      </c>
      <c r="AH2083" s="92">
        <v>-1.98772938711045</v>
      </c>
      <c r="AI2083" s="91">
        <v>8.2041647510777704E-4</v>
      </c>
      <c r="AJ2083" s="92">
        <v>14.565417327423299</v>
      </c>
      <c r="AK2083" s="91">
        <v>0.16536389999964701</v>
      </c>
      <c r="AL2083" s="91">
        <v>5.2405711547180503E-2</v>
      </c>
      <c r="AM2083" s="92">
        <v>39.3521292647347</v>
      </c>
      <c r="AN2083" s="3"/>
      <c r="AO2083" s="94">
        <v>1.4214972150512E-2</v>
      </c>
      <c r="AP2083" s="94">
        <v>-3.9375143390316197E-2</v>
      </c>
      <c r="AQ2083" s="94">
        <v>5.0833649826017797E-2</v>
      </c>
      <c r="AR2083" s="94">
        <v>-5.31808301675483E-2</v>
      </c>
      <c r="AS2083" s="95">
        <v>6</v>
      </c>
      <c r="AT2083" s="95">
        <v>6</v>
      </c>
      <c r="AU2083" s="95">
        <v>6</v>
      </c>
      <c r="AV2083" s="96">
        <v>6</v>
      </c>
      <c r="AW2083" s="3"/>
      <c r="AX2083" s="97">
        <v>6.9742748907592605E-2</v>
      </c>
      <c r="AY2083" s="98">
        <v>-0.37191086481152502</v>
      </c>
      <c r="AZ2083" s="98">
        <v>0.52555561052395205</v>
      </c>
      <c r="BA2083" s="98">
        <v>-0.46188959713254002</v>
      </c>
      <c r="BB2083" s="89">
        <v>7.1573144089415999E-3</v>
      </c>
      <c r="BC2083" s="99">
        <v>-12.5402028671087</v>
      </c>
      <c r="BD2083" s="86">
        <v>43747</v>
      </c>
      <c r="BE2083" s="86">
        <v>43916</v>
      </c>
      <c r="BF2083" s="95"/>
      <c r="BG2083" s="86"/>
      <c r="BH2083" s="3"/>
    </row>
    <row r="2084" spans="1:60" x14ac:dyDescent="0.25">
      <c r="A2084" s="3"/>
      <c r="B2084" s="81" t="s">
        <v>2811</v>
      </c>
      <c r="C2084" s="81" t="s">
        <v>7229</v>
      </c>
      <c r="D2084" s="81" t="s">
        <v>995</v>
      </c>
      <c r="E2084" s="82" t="s">
        <v>1161</v>
      </c>
      <c r="F2084" s="82" t="s">
        <v>1107</v>
      </c>
      <c r="G2084" s="83" t="s">
        <v>1124</v>
      </c>
      <c r="H2084" s="84" t="s">
        <v>1136</v>
      </c>
      <c r="I2084" s="85" t="s">
        <v>3480</v>
      </c>
      <c r="J2084" s="85" t="s">
        <v>7230</v>
      </c>
      <c r="K2084" s="3"/>
      <c r="L2084" s="86">
        <v>44029</v>
      </c>
      <c r="M2084" s="87">
        <v>1148.0430999994301</v>
      </c>
      <c r="N2084" s="88">
        <v>1148.0430999994301</v>
      </c>
      <c r="O2084" s="88">
        <v>1150.00339999981</v>
      </c>
      <c r="P2084" s="89">
        <f t="shared" si="32"/>
        <v>0.998295396343715</v>
      </c>
      <c r="Q2084" s="86">
        <v>43745</v>
      </c>
      <c r="R2084" s="90">
        <v>24058221.241999999</v>
      </c>
      <c r="S2084" s="90">
        <v>27614352.4705313</v>
      </c>
      <c r="T2084" s="3"/>
      <c r="U2084" s="91">
        <v>-2.61245964793488E-4</v>
      </c>
      <c r="V2084" s="92">
        <v>1.1466500136521101</v>
      </c>
      <c r="W2084" s="91">
        <v>-8.2568480138434097E-5</v>
      </c>
      <c r="X2084" s="92">
        <v>2.5276785891037402E-4</v>
      </c>
      <c r="Y2084" s="91">
        <v>2.8540959701786098E-3</v>
      </c>
      <c r="Z2084" s="92">
        <v>18.435565505846199</v>
      </c>
      <c r="AA2084" s="91">
        <v>7.9029619028005999E-3</v>
      </c>
      <c r="AB2084" s="92">
        <v>21.688324551068899</v>
      </c>
      <c r="AC2084" s="91">
        <v>3.8576794306209201E-2</v>
      </c>
      <c r="AD2084" s="92">
        <v>29.205875383020601</v>
      </c>
      <c r="AE2084" s="91">
        <v>6.1758057358019897E-2</v>
      </c>
      <c r="AF2084" s="93">
        <v>27.015215430495999</v>
      </c>
      <c r="AG2084" s="91">
        <v>-5.7195085082639696E-4</v>
      </c>
      <c r="AH2084" s="92">
        <v>-0.96342503720734396</v>
      </c>
      <c r="AI2084" s="91">
        <v>5.6573988767922899E-3</v>
      </c>
      <c r="AJ2084" s="92">
        <v>15.049115567584501</v>
      </c>
      <c r="AK2084" s="91">
        <v>0.14804310000006801</v>
      </c>
      <c r="AL2084" s="91">
        <v>2.4385961469306501E-2</v>
      </c>
      <c r="AM2084" s="92">
        <v>9.6133039134729206</v>
      </c>
      <c r="AN2084" s="3"/>
      <c r="AO2084" s="94">
        <v>3.4907296922028798E-3</v>
      </c>
      <c r="AP2084" s="94">
        <v>-5.2521511552186002E-3</v>
      </c>
      <c r="AQ2084" s="94">
        <v>5.2523133490467401E-3</v>
      </c>
      <c r="AR2084" s="94">
        <v>-5.8450713268030103E-3</v>
      </c>
      <c r="AS2084" s="95">
        <v>6</v>
      </c>
      <c r="AT2084" s="95">
        <v>6</v>
      </c>
      <c r="AU2084" s="95">
        <v>7</v>
      </c>
      <c r="AV2084" s="96">
        <v>5</v>
      </c>
      <c r="AW2084" s="3"/>
      <c r="AX2084" s="97">
        <v>1.10819338713554E-2</v>
      </c>
      <c r="AY2084" s="98">
        <v>-1.8518072119895801</v>
      </c>
      <c r="AZ2084" s="98">
        <v>0.57710573651456798</v>
      </c>
      <c r="BA2084" s="98">
        <v>-2.2559247296303502</v>
      </c>
      <c r="BB2084" s="89">
        <v>1.1440771493482799E-3</v>
      </c>
      <c r="BC2084" s="99">
        <v>-1.40124803103936</v>
      </c>
      <c r="BD2084" s="86">
        <v>43745</v>
      </c>
      <c r="BE2084" s="86">
        <v>43783</v>
      </c>
      <c r="BF2084" s="95"/>
      <c r="BG2084" s="86"/>
      <c r="BH2084" s="3"/>
    </row>
    <row r="2085" spans="1:60" x14ac:dyDescent="0.25">
      <c r="A2085" s="3"/>
      <c r="B2085" s="81" t="s">
        <v>2812</v>
      </c>
      <c r="C2085" s="81" t="s">
        <v>7231</v>
      </c>
      <c r="D2085" s="81" t="s">
        <v>995</v>
      </c>
      <c r="E2085" s="82" t="s">
        <v>1204</v>
      </c>
      <c r="F2085" s="82" t="s">
        <v>1107</v>
      </c>
      <c r="G2085" s="83" t="s">
        <v>1124</v>
      </c>
      <c r="H2085" s="84" t="s">
        <v>1136</v>
      </c>
      <c r="I2085" s="85" t="s">
        <v>3480</v>
      </c>
      <c r="J2085" s="85" t="s">
        <v>7232</v>
      </c>
      <c r="K2085" s="3"/>
      <c r="L2085" s="86">
        <v>44029</v>
      </c>
      <c r="M2085" s="87">
        <v>1168.7135000005401</v>
      </c>
      <c r="N2085" s="88">
        <v>1168.7135000005401</v>
      </c>
      <c r="O2085" s="88">
        <v>1169.7760000005401</v>
      </c>
      <c r="P2085" s="89">
        <f t="shared" si="32"/>
        <v>0.9990917064463628</v>
      </c>
      <c r="Q2085" s="86">
        <v>43984</v>
      </c>
      <c r="R2085" s="90">
        <v>933.20100000000002</v>
      </c>
      <c r="S2085" s="90">
        <v>3949.2320839691201</v>
      </c>
      <c r="T2085" s="3"/>
      <c r="U2085" s="91">
        <v>-2.4422604201390597E-4</v>
      </c>
      <c r="V2085" s="92">
        <v>1.14835200593006</v>
      </c>
      <c r="W2085" s="91">
        <v>4.2312264667998501E-4</v>
      </c>
      <c r="X2085" s="92">
        <v>5.0821880540752297E-2</v>
      </c>
      <c r="Y2085" s="91">
        <v>5.9213283402641502E-3</v>
      </c>
      <c r="Z2085" s="92">
        <v>18.742288742854701</v>
      </c>
      <c r="AA2085" s="91">
        <v>1.4124164606983E-2</v>
      </c>
      <c r="AB2085" s="92">
        <v>22.310444821487199</v>
      </c>
      <c r="AC2085" s="91">
        <v>5.1159968204956399E-2</v>
      </c>
      <c r="AD2085" s="92">
        <v>30.464192772895299</v>
      </c>
      <c r="AE2085" s="91">
        <v>8.1322227062628399E-2</v>
      </c>
      <c r="AF2085" s="93">
        <v>28.9716324009642</v>
      </c>
      <c r="AG2085" s="91">
        <v>-2.8390685110934999E-4</v>
      </c>
      <c r="AH2085" s="92">
        <v>-0.93462063723563904</v>
      </c>
      <c r="AI2085" s="91">
        <v>9.0232591555832204E-3</v>
      </c>
      <c r="AJ2085" s="92">
        <v>15.3857015954709</v>
      </c>
      <c r="AK2085" s="91">
        <v>0.16871350000117699</v>
      </c>
      <c r="AL2085" s="91">
        <v>3.2033429375587702E-2</v>
      </c>
      <c r="AM2085" s="92">
        <v>11.8866045768373</v>
      </c>
      <c r="AN2085" s="3"/>
      <c r="AO2085" s="94">
        <v>3.5067317912762502E-3</v>
      </c>
      <c r="AP2085" s="94">
        <v>-5.2357588529048397E-3</v>
      </c>
      <c r="AQ2085" s="94">
        <v>5.7594120007706797E-3</v>
      </c>
      <c r="AR2085" s="94">
        <v>-5.3365331050372299E-3</v>
      </c>
      <c r="AS2085" s="95">
        <v>7</v>
      </c>
      <c r="AT2085" s="95">
        <v>5</v>
      </c>
      <c r="AU2085" s="95">
        <v>7</v>
      </c>
      <c r="AV2085" s="96">
        <v>5</v>
      </c>
      <c r="AW2085" s="3"/>
      <c r="AX2085" s="97">
        <v>1.1096122477156301E-2</v>
      </c>
      <c r="AY2085" s="98">
        <v>-1.34008563708448</v>
      </c>
      <c r="AZ2085" s="98">
        <v>0.597717176314291</v>
      </c>
      <c r="BA2085" s="98">
        <v>-1.6566813705649099</v>
      </c>
      <c r="BB2085" s="89">
        <v>1.1455646248089101E-3</v>
      </c>
      <c r="BC2085" s="99">
        <v>-1.3369323362621801</v>
      </c>
      <c r="BD2085" s="86">
        <v>43745</v>
      </c>
      <c r="BE2085" s="86">
        <v>43783</v>
      </c>
      <c r="BF2085" s="95">
        <v>109</v>
      </c>
      <c r="BG2085" s="86">
        <v>43896</v>
      </c>
      <c r="BH2085" s="3"/>
    </row>
    <row r="2086" spans="1:60" x14ac:dyDescent="0.25">
      <c r="A2086" s="3"/>
      <c r="B2086" s="81" t="s">
        <v>2813</v>
      </c>
      <c r="C2086" s="81" t="s">
        <v>7233</v>
      </c>
      <c r="D2086" s="81" t="s">
        <v>995</v>
      </c>
      <c r="E2086" s="82" t="s">
        <v>1205</v>
      </c>
      <c r="F2086" s="82" t="s">
        <v>1107</v>
      </c>
      <c r="G2086" s="83" t="s">
        <v>1124</v>
      </c>
      <c r="H2086" s="84" t="s">
        <v>1136</v>
      </c>
      <c r="I2086" s="85" t="s">
        <v>3480</v>
      </c>
      <c r="J2086" s="85" t="s">
        <v>7234</v>
      </c>
      <c r="K2086" s="3"/>
      <c r="L2086" s="86">
        <v>44029</v>
      </c>
      <c r="M2086" s="87">
        <v>1172.4453999996199</v>
      </c>
      <c r="N2086" s="88">
        <v>1172.4453999996199</v>
      </c>
      <c r="O2086" s="88">
        <v>1173.1265999991399</v>
      </c>
      <c r="P2086" s="89">
        <f t="shared" si="32"/>
        <v>0.99941932950840895</v>
      </c>
      <c r="Q2086" s="86">
        <v>44020</v>
      </c>
      <c r="R2086" s="90">
        <v>18.933</v>
      </c>
      <c r="S2086" s="90">
        <v>10602.817978225699</v>
      </c>
      <c r="T2086" s="3"/>
      <c r="U2086" s="91">
        <v>-2.11223209589662E-4</v>
      </c>
      <c r="V2086" s="92">
        <v>1.1516522891724901</v>
      </c>
      <c r="W2086" s="91">
        <v>6.8707087848451898E-4</v>
      </c>
      <c r="X2086" s="92">
        <v>7.7216703721205704E-2</v>
      </c>
      <c r="Y2086" s="91">
        <v>8.7915654385142296E-3</v>
      </c>
      <c r="Z2086" s="92">
        <v>19.029312452679701</v>
      </c>
      <c r="AA2086" s="91">
        <v>2.0206955465255302E-2</v>
      </c>
      <c r="AB2086" s="92">
        <v>22.918723907321699</v>
      </c>
      <c r="AC2086" s="91">
        <v>6.6587837074621306E-2</v>
      </c>
      <c r="AD2086" s="92">
        <v>32.006979659839999</v>
      </c>
      <c r="AE2086" s="91">
        <v>9.8507085114833901E-2</v>
      </c>
      <c r="AF2086" s="93">
        <v>30.690118206170201</v>
      </c>
      <c r="AG2086" s="91">
        <v>-1.5844709014345399E-4</v>
      </c>
      <c r="AH2086" s="92">
        <v>-0.92207466113905001</v>
      </c>
      <c r="AI2086" s="91">
        <v>1.21351374255028E-2</v>
      </c>
      <c r="AJ2086" s="92">
        <v>15.6968894224556</v>
      </c>
      <c r="AK2086" s="91">
        <v>0.17244539999955999</v>
      </c>
      <c r="AL2086" s="91">
        <v>3.2699079096346402E-2</v>
      </c>
      <c r="AM2086" s="92">
        <v>12.259794576675599</v>
      </c>
      <c r="AN2086" s="3"/>
      <c r="AO2086" s="94">
        <v>3.5573609329731001E-3</v>
      </c>
      <c r="AP2086" s="94">
        <v>-5.2544528180078504E-3</v>
      </c>
      <c r="AQ2086" s="94">
        <v>6.0305774932203297E-3</v>
      </c>
      <c r="AR2086" s="94">
        <v>-4.5940703994347097E-3</v>
      </c>
      <c r="AS2086" s="95">
        <v>7</v>
      </c>
      <c r="AT2086" s="95">
        <v>5</v>
      </c>
      <c r="AU2086" s="95">
        <v>7</v>
      </c>
      <c r="AV2086" s="96">
        <v>5</v>
      </c>
      <c r="AW2086" s="3"/>
      <c r="AX2086" s="97">
        <v>1.1045024543746E-2</v>
      </c>
      <c r="AY2086" s="98">
        <v>-0.83283391785971606</v>
      </c>
      <c r="AZ2086" s="98">
        <v>0.61815173915783805</v>
      </c>
      <c r="BA2086" s="98">
        <v>-1.0469094541658699</v>
      </c>
      <c r="BB2086" s="89">
        <v>1.14031250496964E-3</v>
      </c>
      <c r="BC2086" s="99">
        <v>-1.2245127805854299</v>
      </c>
      <c r="BD2086" s="86">
        <v>43752</v>
      </c>
      <c r="BE2086" s="86">
        <v>43783</v>
      </c>
      <c r="BF2086" s="95">
        <v>75</v>
      </c>
      <c r="BG2086" s="86">
        <v>43857</v>
      </c>
      <c r="BH2086" s="3"/>
    </row>
    <row r="2087" spans="1:60" x14ac:dyDescent="0.25">
      <c r="A2087" s="3"/>
      <c r="B2087" s="81" t="s">
        <v>2814</v>
      </c>
      <c r="C2087" s="81" t="s">
        <v>7235</v>
      </c>
      <c r="D2087" s="81" t="s">
        <v>995</v>
      </c>
      <c r="E2087" s="82" t="s">
        <v>1162</v>
      </c>
      <c r="F2087" s="82" t="s">
        <v>1107</v>
      </c>
      <c r="G2087" s="83" t="s">
        <v>1124</v>
      </c>
      <c r="H2087" s="84" t="s">
        <v>1136</v>
      </c>
      <c r="I2087" s="85" t="s">
        <v>3480</v>
      </c>
      <c r="J2087" s="85" t="s">
        <v>7236</v>
      </c>
      <c r="K2087" s="3"/>
      <c r="L2087" s="86">
        <v>44029</v>
      </c>
      <c r="M2087" s="87">
        <v>1160.7296999990899</v>
      </c>
      <c r="N2087" s="88">
        <v>1160.7296999990899</v>
      </c>
      <c r="O2087" s="88">
        <v>1162.38470000029</v>
      </c>
      <c r="P2087" s="89">
        <f t="shared" si="32"/>
        <v>0.99857620286880955</v>
      </c>
      <c r="Q2087" s="86">
        <v>43984</v>
      </c>
      <c r="R2087" s="90">
        <v>10799180.514</v>
      </c>
      <c r="S2087" s="90">
        <v>7488167.9707031297</v>
      </c>
      <c r="T2087" s="3"/>
      <c r="U2087" s="91">
        <v>-2.5580807050573602E-4</v>
      </c>
      <c r="V2087" s="92">
        <v>1.1471938030808799</v>
      </c>
      <c r="W2087" s="91">
        <v>8.1334765127394294E-5</v>
      </c>
      <c r="X2087" s="92">
        <v>1.6643092385493202E-2</v>
      </c>
      <c r="Y2087" s="91">
        <v>3.8515883989020902E-3</v>
      </c>
      <c r="Z2087" s="92">
        <v>18.5353147487331</v>
      </c>
      <c r="AA2087" s="91">
        <v>9.9226032925798808E-3</v>
      </c>
      <c r="AB2087" s="92">
        <v>21.890288690046901</v>
      </c>
      <c r="AC2087" s="91">
        <v>4.2740485807371401E-2</v>
      </c>
      <c r="AD2087" s="92">
        <v>29.622244533122299</v>
      </c>
      <c r="AE2087" s="91">
        <v>6.8148072617987096E-2</v>
      </c>
      <c r="AF2087" s="93">
        <v>27.6542169564927</v>
      </c>
      <c r="AG2087" s="91">
        <v>-4.79037895274814E-4</v>
      </c>
      <c r="AH2087" s="92">
        <v>-0.95413374165218601</v>
      </c>
      <c r="AI2087" s="91">
        <v>6.7512274417822499E-3</v>
      </c>
      <c r="AJ2087" s="92">
        <v>15.1584984240908</v>
      </c>
      <c r="AK2087" s="91">
        <v>0.16072969999921</v>
      </c>
      <c r="AL2087" s="91">
        <v>2.63525428417779E-2</v>
      </c>
      <c r="AM2087" s="92">
        <v>10.881963913387199</v>
      </c>
      <c r="AN2087" s="3"/>
      <c r="AO2087" s="94">
        <v>3.4961776291311301E-3</v>
      </c>
      <c r="AP2087" s="94">
        <v>-5.2465976486928403E-3</v>
      </c>
      <c r="AQ2087" s="94">
        <v>5.4170290113688697E-3</v>
      </c>
      <c r="AR2087" s="94">
        <v>-5.6816982432792403E-3</v>
      </c>
      <c r="AS2087" s="95">
        <v>6</v>
      </c>
      <c r="AT2087" s="95">
        <v>6</v>
      </c>
      <c r="AU2087" s="95">
        <v>7</v>
      </c>
      <c r="AV2087" s="96">
        <v>5</v>
      </c>
      <c r="AW2087" s="3"/>
      <c r="AX2087" s="97">
        <v>1.10864658610262E-2</v>
      </c>
      <c r="AY2087" s="98">
        <v>-1.6855479580444801</v>
      </c>
      <c r="AZ2087" s="98">
        <v>0.58379795115161004</v>
      </c>
      <c r="BA2087" s="98">
        <v>-2.0633544368029102</v>
      </c>
      <c r="BB2087" s="89">
        <v>1.1445525445856199E-3</v>
      </c>
      <c r="BC2087" s="99">
        <v>-1.3807211907205801</v>
      </c>
      <c r="BD2087" s="86">
        <v>43745</v>
      </c>
      <c r="BE2087" s="86">
        <v>43783</v>
      </c>
      <c r="BF2087" s="95">
        <v>110</v>
      </c>
      <c r="BG2087" s="86">
        <v>43899</v>
      </c>
      <c r="BH2087" s="3"/>
    </row>
    <row r="2088" spans="1:60" x14ac:dyDescent="0.25">
      <c r="A2088" s="3"/>
      <c r="B2088" s="81" t="s">
        <v>2815</v>
      </c>
      <c r="C2088" s="81" t="s">
        <v>7237</v>
      </c>
      <c r="D2088" s="81" t="s">
        <v>995</v>
      </c>
      <c r="E2088" s="82" t="s">
        <v>1186</v>
      </c>
      <c r="F2088" s="82" t="s">
        <v>1107</v>
      </c>
      <c r="G2088" s="83" t="s">
        <v>1124</v>
      </c>
      <c r="H2088" s="84" t="s">
        <v>1136</v>
      </c>
      <c r="I2088" s="85" t="s">
        <v>3480</v>
      </c>
      <c r="J2088" s="85" t="s">
        <v>7238</v>
      </c>
      <c r="K2088" s="3"/>
      <c r="L2088" s="86">
        <v>44029</v>
      </c>
      <c r="M2088" s="87">
        <v>1173.5616999995</v>
      </c>
      <c r="N2088" s="88">
        <v>1173.5616999995</v>
      </c>
      <c r="O2088" s="88">
        <v>1174.94610000029</v>
      </c>
      <c r="P2088" s="89">
        <f t="shared" si="32"/>
        <v>0.99882173318351397</v>
      </c>
      <c r="Q2088" s="86">
        <v>43984</v>
      </c>
      <c r="R2088" s="90">
        <v>12410900.134</v>
      </c>
      <c r="S2088" s="90">
        <v>9635906.2865468692</v>
      </c>
      <c r="T2088" s="3"/>
      <c r="U2088" s="91">
        <v>-2.5037151044671202E-4</v>
      </c>
      <c r="V2088" s="92">
        <v>1.1477374590867799</v>
      </c>
      <c r="W2088" s="91">
        <v>2.4529651454940899E-4</v>
      </c>
      <c r="X2088" s="92">
        <v>3.3039267327694702E-2</v>
      </c>
      <c r="Y2088" s="91">
        <v>4.8504281494388098E-3</v>
      </c>
      <c r="Z2088" s="92">
        <v>18.635198723786701</v>
      </c>
      <c r="AA2088" s="91">
        <v>1.1946986249313301E-2</v>
      </c>
      <c r="AB2088" s="92">
        <v>22.092726985720201</v>
      </c>
      <c r="AC2088" s="91">
        <v>4.6922499603169902E-2</v>
      </c>
      <c r="AD2088" s="92">
        <v>30.040445912716699</v>
      </c>
      <c r="AE2088" s="91">
        <v>7.4579004187398795E-2</v>
      </c>
      <c r="AF2088" s="93">
        <v>28.297310113441199</v>
      </c>
      <c r="AG2088" s="91">
        <v>-3.8619605584244699E-4</v>
      </c>
      <c r="AH2088" s="92">
        <v>-0.94484955770894896</v>
      </c>
      <c r="AI2088" s="91">
        <v>7.8466202485287795E-3</v>
      </c>
      <c r="AJ2088" s="92">
        <v>15.268037704765399</v>
      </c>
      <c r="AK2088" s="91">
        <v>0.17356169999955501</v>
      </c>
      <c r="AL2088" s="91">
        <v>2.83236955383472E-2</v>
      </c>
      <c r="AM2088" s="92">
        <v>12.165163913421599</v>
      </c>
      <c r="AN2088" s="3"/>
      <c r="AO2088" s="94">
        <v>3.5017044829146501E-3</v>
      </c>
      <c r="AP2088" s="94">
        <v>-5.2411622173167399E-3</v>
      </c>
      <c r="AQ2088" s="94">
        <v>5.5818744531279697E-3</v>
      </c>
      <c r="AR2088" s="94">
        <v>-5.5182282867463099E-3</v>
      </c>
      <c r="AS2088" s="95">
        <v>6</v>
      </c>
      <c r="AT2088" s="95">
        <v>6</v>
      </c>
      <c r="AU2088" s="95">
        <v>7</v>
      </c>
      <c r="AV2088" s="96">
        <v>5</v>
      </c>
      <c r="AW2088" s="3"/>
      <c r="AX2088" s="97">
        <v>1.10914496340774E-2</v>
      </c>
      <c r="AY2088" s="98">
        <v>-1.5189880907273601</v>
      </c>
      <c r="AZ2088" s="98">
        <v>0.59050562592528899</v>
      </c>
      <c r="BA2088" s="98">
        <v>-1.8684360196202801</v>
      </c>
      <c r="BB2088" s="89">
        <v>1.1450746557E-3</v>
      </c>
      <c r="BC2088" s="99">
        <v>-1.3601780530207199</v>
      </c>
      <c r="BD2088" s="86">
        <v>43745</v>
      </c>
      <c r="BE2088" s="86">
        <v>43783</v>
      </c>
      <c r="BF2088" s="95">
        <v>109</v>
      </c>
      <c r="BG2088" s="86">
        <v>43896</v>
      </c>
      <c r="BH2088" s="3"/>
    </row>
    <row r="2089" spans="1:60" x14ac:dyDescent="0.25">
      <c r="A2089" s="3"/>
      <c r="B2089" s="81" t="s">
        <v>2816</v>
      </c>
      <c r="C2089" s="81" t="s">
        <v>7239</v>
      </c>
      <c r="D2089" s="81" t="s">
        <v>995</v>
      </c>
      <c r="E2089" s="82" t="s">
        <v>1163</v>
      </c>
      <c r="F2089" s="82" t="s">
        <v>1107</v>
      </c>
      <c r="G2089" s="83" t="s">
        <v>1124</v>
      </c>
      <c r="H2089" s="84" t="s">
        <v>1136</v>
      </c>
      <c r="I2089" s="85" t="s">
        <v>3480</v>
      </c>
      <c r="J2089" s="85" t="s">
        <v>7240</v>
      </c>
      <c r="K2089" s="3"/>
      <c r="L2089" s="86">
        <v>44029</v>
      </c>
      <c r="M2089" s="87">
        <v>1193.0764000006</v>
      </c>
      <c r="N2089" s="88">
        <v>1193.0764000006</v>
      </c>
      <c r="O2089" s="88">
        <v>1194.0432999990901</v>
      </c>
      <c r="P2089" s="89">
        <f t="shared" si="32"/>
        <v>0.99919023037230659</v>
      </c>
      <c r="Q2089" s="86">
        <v>43984</v>
      </c>
      <c r="R2089" s="90">
        <v>20985065.697000001</v>
      </c>
      <c r="S2089" s="90">
        <v>13984142.182984401</v>
      </c>
      <c r="T2089" s="3"/>
      <c r="U2089" s="91">
        <v>-2.4208848662965501E-4</v>
      </c>
      <c r="V2089" s="92">
        <v>1.1485657614684901</v>
      </c>
      <c r="W2089" s="91">
        <v>4.9132467029267002E-4</v>
      </c>
      <c r="X2089" s="92">
        <v>5.7642082902020803E-2</v>
      </c>
      <c r="Y2089" s="91">
        <v>6.3506528731522797E-3</v>
      </c>
      <c r="Z2089" s="92">
        <v>18.785221196158101</v>
      </c>
      <c r="AA2089" s="91">
        <v>1.4991303791248399E-2</v>
      </c>
      <c r="AB2089" s="92">
        <v>22.397158739913699</v>
      </c>
      <c r="AC2089" s="91">
        <v>5.3227020420308697E-2</v>
      </c>
      <c r="AD2089" s="92">
        <v>30.670897994423299</v>
      </c>
      <c r="AE2089" s="91">
        <v>8.4298096902784905E-2</v>
      </c>
      <c r="AF2089" s="93">
        <v>29.2692193849653</v>
      </c>
      <c r="AG2089" s="91">
        <v>-2.46863714892243E-4</v>
      </c>
      <c r="AH2089" s="92">
        <v>-0.93091632361392795</v>
      </c>
      <c r="AI2089" s="91">
        <v>9.4920016636024195E-3</v>
      </c>
      <c r="AJ2089" s="92">
        <v>15.4325758462655</v>
      </c>
      <c r="AK2089" s="91">
        <v>0.19307640000071799</v>
      </c>
      <c r="AL2089" s="91">
        <v>3.1287558875192203E-2</v>
      </c>
      <c r="AM2089" s="92">
        <v>14.116633913537999</v>
      </c>
      <c r="AN2089" s="3"/>
      <c r="AO2089" s="94">
        <v>3.5099608339805898E-3</v>
      </c>
      <c r="AP2089" s="94">
        <v>-5.2330637890918297E-3</v>
      </c>
      <c r="AQ2089" s="94">
        <v>5.8291623245168003E-3</v>
      </c>
      <c r="AR2089" s="94">
        <v>-5.27298638917273E-3</v>
      </c>
      <c r="AS2089" s="95">
        <v>7</v>
      </c>
      <c r="AT2089" s="95">
        <v>5</v>
      </c>
      <c r="AU2089" s="95">
        <v>7</v>
      </c>
      <c r="AV2089" s="96">
        <v>5</v>
      </c>
      <c r="AW2089" s="3"/>
      <c r="AX2089" s="97">
        <v>1.10998183835909E-2</v>
      </c>
      <c r="AY2089" s="98">
        <v>-1.26867233027224</v>
      </c>
      <c r="AZ2089" s="98">
        <v>0.60059284353610598</v>
      </c>
      <c r="BA2089" s="98">
        <v>-1.57175908668614</v>
      </c>
      <c r="BB2089" s="89">
        <v>1.1459501641559199E-3</v>
      </c>
      <c r="BC2089" s="99">
        <v>-1.3293736092437001</v>
      </c>
      <c r="BD2089" s="86">
        <v>43745</v>
      </c>
      <c r="BE2089" s="86">
        <v>43783</v>
      </c>
      <c r="BF2089" s="95">
        <v>95</v>
      </c>
      <c r="BG2089" s="86">
        <v>43878</v>
      </c>
      <c r="BH2089" s="3"/>
    </row>
    <row r="2090" spans="1:60" x14ac:dyDescent="0.25">
      <c r="A2090" s="3"/>
      <c r="B2090" s="81" t="s">
        <v>2817</v>
      </c>
      <c r="C2090" s="81" t="s">
        <v>7241</v>
      </c>
      <c r="D2090" s="81" t="s">
        <v>995</v>
      </c>
      <c r="E2090" s="82" t="s">
        <v>1164</v>
      </c>
      <c r="F2090" s="82" t="s">
        <v>1107</v>
      </c>
      <c r="G2090" s="83" t="s">
        <v>1124</v>
      </c>
      <c r="H2090" s="84" t="s">
        <v>1136</v>
      </c>
      <c r="I2090" s="85" t="s">
        <v>3480</v>
      </c>
      <c r="J2090" s="85" t="s">
        <v>7242</v>
      </c>
      <c r="K2090" s="3"/>
      <c r="L2090" s="86">
        <v>44029</v>
      </c>
      <c r="M2090" s="87">
        <v>1179.71969999932</v>
      </c>
      <c r="N2090" s="88">
        <v>1179.71969999932</v>
      </c>
      <c r="O2090" s="88">
        <v>1181.04169999994</v>
      </c>
      <c r="P2090" s="89">
        <f t="shared" si="32"/>
        <v>0.99888064917553721</v>
      </c>
      <c r="Q2090" s="86">
        <v>43984</v>
      </c>
      <c r="R2090" s="90">
        <v>25027282.782000002</v>
      </c>
      <c r="S2090" s="90">
        <v>16593825.500671901</v>
      </c>
      <c r="T2090" s="3"/>
      <c r="U2090" s="91">
        <v>-2.4906492581067098E-4</v>
      </c>
      <c r="V2090" s="92">
        <v>1.14786811755039</v>
      </c>
      <c r="W2090" s="91">
        <v>2.8464011666073902E-4</v>
      </c>
      <c r="X2090" s="92">
        <v>3.69736275388277E-2</v>
      </c>
      <c r="Y2090" s="91">
        <v>5.0902879247587398E-3</v>
      </c>
      <c r="Z2090" s="92">
        <v>18.659184701304198</v>
      </c>
      <c r="AA2090" s="91">
        <v>1.24334048869059E-2</v>
      </c>
      <c r="AB2090" s="92">
        <v>22.141368849494</v>
      </c>
      <c r="AC2090" s="91">
        <v>4.7928632249750101E-2</v>
      </c>
      <c r="AD2090" s="92">
        <v>30.1410591773747</v>
      </c>
      <c r="AE2090" s="91">
        <v>7.6179305244295406E-2</v>
      </c>
      <c r="AF2090" s="93">
        <v>28.457340219116301</v>
      </c>
      <c r="AG2090" s="91">
        <v>-3.6393703521753201E-4</v>
      </c>
      <c r="AH2090" s="92">
        <v>-0.942623655646457</v>
      </c>
      <c r="AI2090" s="91">
        <v>8.1096913036162697E-3</v>
      </c>
      <c r="AJ2090" s="92">
        <v>15.2943448102742</v>
      </c>
      <c r="AK2090" s="91">
        <v>0.17971969999955001</v>
      </c>
      <c r="AL2090" s="91">
        <v>2.9263328715387601E-2</v>
      </c>
      <c r="AM2090" s="92">
        <v>12.7809639134211</v>
      </c>
      <c r="AN2090" s="3"/>
      <c r="AO2090" s="94">
        <v>3.5029723567276999E-3</v>
      </c>
      <c r="AP2090" s="94">
        <v>-5.2398989291759799E-3</v>
      </c>
      <c r="AQ2090" s="94">
        <v>5.6214878532046004E-3</v>
      </c>
      <c r="AR2090" s="94">
        <v>-5.4790179892734202E-3</v>
      </c>
      <c r="AS2090" s="95">
        <v>6</v>
      </c>
      <c r="AT2090" s="95">
        <v>6</v>
      </c>
      <c r="AU2090" s="95">
        <v>7</v>
      </c>
      <c r="AV2090" s="96">
        <v>5</v>
      </c>
      <c r="AW2090" s="3"/>
      <c r="AX2090" s="97">
        <v>1.1092750626558E-2</v>
      </c>
      <c r="AY2090" s="98">
        <v>-1.4789539828198</v>
      </c>
      <c r="AZ2090" s="98">
        <v>0.59211789832625095</v>
      </c>
      <c r="BA2090" s="98">
        <v>-1.82128966342862</v>
      </c>
      <c r="BB2090" s="89">
        <v>1.1452107939953699E-3</v>
      </c>
      <c r="BC2090" s="99">
        <v>-1.3552553198314901</v>
      </c>
      <c r="BD2090" s="86">
        <v>43745</v>
      </c>
      <c r="BE2090" s="86">
        <v>43783</v>
      </c>
      <c r="BF2090" s="95">
        <v>109</v>
      </c>
      <c r="BG2090" s="86">
        <v>43896</v>
      </c>
      <c r="BH2090" s="3"/>
    </row>
    <row r="2091" spans="1:60" x14ac:dyDescent="0.25">
      <c r="A2091" s="3"/>
      <c r="B2091" s="81" t="s">
        <v>2818</v>
      </c>
      <c r="C2091" s="81" t="s">
        <v>7243</v>
      </c>
      <c r="D2091" s="81" t="s">
        <v>995</v>
      </c>
      <c r="E2091" s="82" t="s">
        <v>1165</v>
      </c>
      <c r="F2091" s="82" t="s">
        <v>1107</v>
      </c>
      <c r="G2091" s="83" t="s">
        <v>1124</v>
      </c>
      <c r="H2091" s="84" t="s">
        <v>1136</v>
      </c>
      <c r="I2091" s="85" t="s">
        <v>3480</v>
      </c>
      <c r="J2091" s="85" t="s">
        <v>7244</v>
      </c>
      <c r="K2091" s="3"/>
      <c r="L2091" s="86">
        <v>44029</v>
      </c>
      <c r="M2091" s="87">
        <v>1189.6520000006999</v>
      </c>
      <c r="N2091" s="88">
        <v>1189.6520000006999</v>
      </c>
      <c r="O2091" s="88">
        <v>1190.75860000029</v>
      </c>
      <c r="P2091" s="89">
        <f t="shared" si="32"/>
        <v>0.99907067645819236</v>
      </c>
      <c r="Q2091" s="86">
        <v>43984</v>
      </c>
      <c r="R2091" s="90">
        <v>43137441.158</v>
      </c>
      <c r="S2091" s="90">
        <v>32310839.747781299</v>
      </c>
      <c r="T2091" s="3"/>
      <c r="U2091" s="91">
        <v>-2.4480157935613501E-4</v>
      </c>
      <c r="V2091" s="92">
        <v>1.14829445219584</v>
      </c>
      <c r="W2091" s="91">
        <v>4.11465984143433E-4</v>
      </c>
      <c r="X2091" s="92">
        <v>4.96562142870971E-2</v>
      </c>
      <c r="Y2091" s="91">
        <v>5.8638725568016499E-3</v>
      </c>
      <c r="Z2091" s="92">
        <v>18.7365431645303</v>
      </c>
      <c r="AA2091" s="91">
        <v>1.4002873280333001E-2</v>
      </c>
      <c r="AB2091" s="92">
        <v>22.2983156888222</v>
      </c>
      <c r="AC2091" s="91">
        <v>5.1178101248296998E-2</v>
      </c>
      <c r="AD2091" s="92">
        <v>30.4660060772148</v>
      </c>
      <c r="AE2091" s="91">
        <v>8.1185325750993798E-2</v>
      </c>
      <c r="AF2091" s="93">
        <v>28.9579422698007</v>
      </c>
      <c r="AG2091" s="91">
        <v>-2.9210093816800498E-4</v>
      </c>
      <c r="AH2091" s="92">
        <v>-0.93544004594150498</v>
      </c>
      <c r="AI2091" s="91">
        <v>8.9580122694314906E-3</v>
      </c>
      <c r="AJ2091" s="92">
        <v>15.3791769068484</v>
      </c>
      <c r="AK2091" s="91">
        <v>0.18965200000093299</v>
      </c>
      <c r="AL2091" s="91">
        <v>3.0770375629799701E-2</v>
      </c>
      <c r="AM2091" s="92">
        <v>13.774193913559399</v>
      </c>
      <c r="AN2091" s="3"/>
      <c r="AO2091" s="94">
        <v>3.5073363196715902E-3</v>
      </c>
      <c r="AP2091" s="94">
        <v>-5.2356697442519397E-3</v>
      </c>
      <c r="AQ2091" s="94">
        <v>5.7489323862682804E-3</v>
      </c>
      <c r="AR2091" s="94">
        <v>-5.3524839531746702E-3</v>
      </c>
      <c r="AS2091" s="95">
        <v>7</v>
      </c>
      <c r="AT2091" s="95">
        <v>5</v>
      </c>
      <c r="AU2091" s="95">
        <v>7</v>
      </c>
      <c r="AV2091" s="96">
        <v>5</v>
      </c>
      <c r="AW2091" s="3"/>
      <c r="AX2091" s="97">
        <v>1.10969683627081E-2</v>
      </c>
      <c r="AY2091" s="98">
        <v>-1.3499238465719801</v>
      </c>
      <c r="AZ2091" s="98">
        <v>0.59731754961649097</v>
      </c>
      <c r="BA2091" s="98">
        <v>-1.66855294056404</v>
      </c>
      <c r="BB2091" s="89">
        <v>1.14565217976519E-3</v>
      </c>
      <c r="BC2091" s="99">
        <v>-1.33936780228942</v>
      </c>
      <c r="BD2091" s="86">
        <v>43745</v>
      </c>
      <c r="BE2091" s="86">
        <v>43783</v>
      </c>
      <c r="BF2091" s="95">
        <v>109</v>
      </c>
      <c r="BG2091" s="86">
        <v>43896</v>
      </c>
      <c r="BH2091" s="3"/>
    </row>
    <row r="2092" spans="1:60" x14ac:dyDescent="0.25">
      <c r="A2092" s="3"/>
      <c r="B2092" s="81" t="s">
        <v>2819</v>
      </c>
      <c r="C2092" s="81" t="s">
        <v>7245</v>
      </c>
      <c r="D2092" s="81" t="s">
        <v>995</v>
      </c>
      <c r="E2092" s="82" t="s">
        <v>1206</v>
      </c>
      <c r="F2092" s="82" t="s">
        <v>1107</v>
      </c>
      <c r="G2092" s="83" t="s">
        <v>1124</v>
      </c>
      <c r="H2092" s="84" t="s">
        <v>1136</v>
      </c>
      <c r="I2092" s="85" t="s">
        <v>3480</v>
      </c>
      <c r="J2092" s="85" t="s">
        <v>7246</v>
      </c>
      <c r="K2092" s="3"/>
      <c r="L2092" s="86">
        <v>44029</v>
      </c>
      <c r="M2092" s="87">
        <v>1198.0872000008801</v>
      </c>
      <c r="N2092" s="88">
        <v>1198.0872000008801</v>
      </c>
      <c r="O2092" s="88">
        <v>1198.94759999961</v>
      </c>
      <c r="P2092" s="89">
        <f t="shared" si="32"/>
        <v>0.9992823706401095</v>
      </c>
      <c r="Q2092" s="86">
        <v>43984</v>
      </c>
      <c r="R2092" s="90">
        <v>8889385.9560000002</v>
      </c>
      <c r="S2092" s="90">
        <v>5975796.5874062497</v>
      </c>
      <c r="T2092" s="3"/>
      <c r="U2092" s="91">
        <v>-2.40075120927941E-4</v>
      </c>
      <c r="V2092" s="92">
        <v>1.14876709803866</v>
      </c>
      <c r="W2092" s="91">
        <v>5.5276934654102704E-4</v>
      </c>
      <c r="X2092" s="92">
        <v>6.3786550526856403E-2</v>
      </c>
      <c r="Y2092" s="91">
        <v>6.7260877531225604E-3</v>
      </c>
      <c r="Z2092" s="92">
        <v>18.8227646841551</v>
      </c>
      <c r="AA2092" s="91">
        <v>1.5753719186250199E-2</v>
      </c>
      <c r="AB2092" s="92">
        <v>22.473400279413902</v>
      </c>
      <c r="AC2092" s="91">
        <v>5.4809011147881399E-2</v>
      </c>
      <c r="AD2092" s="92">
        <v>30.829097067180601</v>
      </c>
      <c r="AE2092" s="91">
        <v>8.6741610703029395E-2</v>
      </c>
      <c r="AF2092" s="93">
        <v>29.5135707650043</v>
      </c>
      <c r="AG2092" s="91">
        <v>-2.12126526093925E-4</v>
      </c>
      <c r="AH2092" s="92">
        <v>-0.92744260473409701</v>
      </c>
      <c r="AI2092" s="91">
        <v>9.9036691153742105E-3</v>
      </c>
      <c r="AJ2092" s="92">
        <v>15.47374259145</v>
      </c>
      <c r="AK2092" s="91">
        <v>0.1980872000003</v>
      </c>
      <c r="AL2092" s="91">
        <v>3.2042130324043697E-2</v>
      </c>
      <c r="AM2092" s="92">
        <v>14.6177139134961</v>
      </c>
      <c r="AN2092" s="3"/>
      <c r="AO2092" s="94">
        <v>3.5120805005135502E-3</v>
      </c>
      <c r="AP2092" s="94">
        <v>-5.2309719912955197E-3</v>
      </c>
      <c r="AQ2092" s="94">
        <v>5.8910009356622998E-3</v>
      </c>
      <c r="AR2092" s="94">
        <v>-5.21165324425965E-3</v>
      </c>
      <c r="AS2092" s="95">
        <v>7</v>
      </c>
      <c r="AT2092" s="95">
        <v>5</v>
      </c>
      <c r="AU2092" s="95">
        <v>7</v>
      </c>
      <c r="AV2092" s="96">
        <v>5</v>
      </c>
      <c r="AW2092" s="3"/>
      <c r="AX2092" s="97">
        <v>1.1102012959436299E-2</v>
      </c>
      <c r="AY2092" s="98">
        <v>-1.2060174409471101</v>
      </c>
      <c r="AZ2092" s="98">
        <v>0.60311940089377503</v>
      </c>
      <c r="BA2092" s="98">
        <v>-1.49680256041574</v>
      </c>
      <c r="BB2092" s="89">
        <v>1.1461796659966699E-3</v>
      </c>
      <c r="BC2092" s="99">
        <v>-1.32166784679066</v>
      </c>
      <c r="BD2092" s="86">
        <v>43745</v>
      </c>
      <c r="BE2092" s="86">
        <v>43783</v>
      </c>
      <c r="BF2092" s="95">
        <v>92</v>
      </c>
      <c r="BG2092" s="86">
        <v>43873</v>
      </c>
      <c r="BH2092" s="3"/>
    </row>
    <row r="2093" spans="1:60" x14ac:dyDescent="0.25">
      <c r="A2093" s="3"/>
      <c r="B2093" s="81" t="s">
        <v>2820</v>
      </c>
      <c r="C2093" s="81" t="s">
        <v>7247</v>
      </c>
      <c r="D2093" s="81" t="s">
        <v>995</v>
      </c>
      <c r="E2093" s="82" t="s">
        <v>1166</v>
      </c>
      <c r="F2093" s="82" t="s">
        <v>1107</v>
      </c>
      <c r="G2093" s="83" t="s">
        <v>1124</v>
      </c>
      <c r="H2093" s="84" t="s">
        <v>1136</v>
      </c>
      <c r="I2093" s="85" t="s">
        <v>3480</v>
      </c>
      <c r="J2093" s="85" t="s">
        <v>7248</v>
      </c>
      <c r="K2093" s="3"/>
      <c r="L2093" s="86">
        <v>44029</v>
      </c>
      <c r="M2093" s="87">
        <v>1206.0950000006701</v>
      </c>
      <c r="N2093" s="88">
        <v>1206.0950000006701</v>
      </c>
      <c r="O2093" s="88">
        <v>1206.8460000008299</v>
      </c>
      <c r="P2093" s="89">
        <f t="shared" si="32"/>
        <v>0.99937771679223419</v>
      </c>
      <c r="Q2093" s="86">
        <v>43984</v>
      </c>
      <c r="R2093" s="90">
        <v>15500505.946</v>
      </c>
      <c r="S2093" s="90">
        <v>17629381.909000002</v>
      </c>
      <c r="T2093" s="3"/>
      <c r="U2093" s="91">
        <v>-2.37984299019445E-4</v>
      </c>
      <c r="V2093" s="92">
        <v>1.14897618022951</v>
      </c>
      <c r="W2093" s="91">
        <v>6.1641744468943205E-4</v>
      </c>
      <c r="X2093" s="92">
        <v>7.0151360341697E-2</v>
      </c>
      <c r="Y2093" s="91">
        <v>7.1146292593766702E-3</v>
      </c>
      <c r="Z2093" s="92">
        <v>18.861618834780501</v>
      </c>
      <c r="AA2093" s="91">
        <v>1.65433186557493E-2</v>
      </c>
      <c r="AB2093" s="92">
        <v>22.5523602263711</v>
      </c>
      <c r="AC2093" s="91">
        <v>5.6448351497238002E-2</v>
      </c>
      <c r="AD2093" s="92">
        <v>30.993031102116198</v>
      </c>
      <c r="AE2093" s="91">
        <v>8.9325022119737696E-2</v>
      </c>
      <c r="AF2093" s="93">
        <v>29.771911906660499</v>
      </c>
      <c r="AG2093" s="91">
        <v>-1.7607452173251699E-4</v>
      </c>
      <c r="AH2093" s="92">
        <v>-0.92383740429795602</v>
      </c>
      <c r="AI2093" s="91">
        <v>1.0329935535992299E-2</v>
      </c>
      <c r="AJ2093" s="92">
        <v>15.5163692335045</v>
      </c>
      <c r="AK2093" s="91">
        <v>0.20609500000136899</v>
      </c>
      <c r="AL2093" s="91">
        <v>3.3242626235733E-2</v>
      </c>
      <c r="AM2093" s="92">
        <v>15.418493913602999</v>
      </c>
      <c r="AN2093" s="3"/>
      <c r="AO2093" s="94">
        <v>3.5141392982041002E-3</v>
      </c>
      <c r="AP2093" s="94">
        <v>-5.22886455564731E-3</v>
      </c>
      <c r="AQ2093" s="94">
        <v>5.9550310634222097E-3</v>
      </c>
      <c r="AR2093" s="94">
        <v>-5.1482052758729004E-3</v>
      </c>
      <c r="AS2093" s="95">
        <v>7</v>
      </c>
      <c r="AT2093" s="95">
        <v>5</v>
      </c>
      <c r="AU2093" s="95">
        <v>7</v>
      </c>
      <c r="AV2093" s="96">
        <v>5</v>
      </c>
      <c r="AW2093" s="3"/>
      <c r="AX2093" s="97">
        <v>1.11043508223156E-2</v>
      </c>
      <c r="AY2093" s="98">
        <v>-1.14118819789837</v>
      </c>
      <c r="AZ2093" s="98">
        <v>0.60573449297862703</v>
      </c>
      <c r="BA2093" s="98">
        <v>-1.4189477104100701</v>
      </c>
      <c r="BB2093" s="89">
        <v>1.1464240416467E-3</v>
      </c>
      <c r="BC2093" s="99">
        <v>-1.31369253273806</v>
      </c>
      <c r="BD2093" s="86">
        <v>43745</v>
      </c>
      <c r="BE2093" s="86">
        <v>43783</v>
      </c>
      <c r="BF2093" s="95">
        <v>90</v>
      </c>
      <c r="BG2093" s="86">
        <v>43871</v>
      </c>
      <c r="BH2093" s="3"/>
    </row>
    <row r="2094" spans="1:60" x14ac:dyDescent="0.25">
      <c r="A2094" s="3"/>
      <c r="B2094" s="81" t="s">
        <v>2821</v>
      </c>
      <c r="C2094" s="81" t="s">
        <v>7249</v>
      </c>
      <c r="D2094" s="81" t="s">
        <v>995</v>
      </c>
      <c r="E2094" s="82" t="s">
        <v>1207</v>
      </c>
      <c r="F2094" s="82" t="s">
        <v>1107</v>
      </c>
      <c r="G2094" s="83" t="s">
        <v>1124</v>
      </c>
      <c r="H2094" s="84" t="s">
        <v>1136</v>
      </c>
      <c r="I2094" s="85" t="s">
        <v>3480</v>
      </c>
      <c r="J2094" s="85" t="s">
        <v>7250</v>
      </c>
      <c r="K2094" s="3"/>
      <c r="L2094" s="86">
        <v>44029</v>
      </c>
      <c r="M2094" s="87">
        <v>1136.6857999991601</v>
      </c>
      <c r="N2094" s="88">
        <v>1136.6857999991601</v>
      </c>
      <c r="O2094" s="88">
        <v>1137.2612999994301</v>
      </c>
      <c r="P2094" s="89">
        <f t="shared" si="32"/>
        <v>0.99949395974322675</v>
      </c>
      <c r="Q2094" s="86">
        <v>44020</v>
      </c>
      <c r="R2094" s="90">
        <v>118.517</v>
      </c>
      <c r="S2094" s="90">
        <v>117.593354961872</v>
      </c>
      <c r="T2094" s="3"/>
      <c r="U2094" s="91">
        <v>-2.2780349718232201E-4</v>
      </c>
      <c r="V2094" s="92">
        <v>1.1499942604132201</v>
      </c>
      <c r="W2094" s="91">
        <v>8.1910234985116404E-4</v>
      </c>
      <c r="X2094" s="92">
        <v>9.0419850857870201E-2</v>
      </c>
      <c r="Y2094" s="91">
        <v>8.1491075325175206E-3</v>
      </c>
      <c r="Z2094" s="92">
        <v>18.965066662087299</v>
      </c>
      <c r="AA2094" s="91">
        <v>1.8747445705230299E-2</v>
      </c>
      <c r="AB2094" s="92">
        <v>22.772772931319199</v>
      </c>
      <c r="AC2094" s="91">
        <v>6.1161057450590299E-2</v>
      </c>
      <c r="AD2094" s="92">
        <v>31.464301697444199</v>
      </c>
      <c r="AE2094" s="91">
        <v>9.6557180328090894E-2</v>
      </c>
      <c r="AF2094" s="93">
        <v>30.4951277275104</v>
      </c>
      <c r="AG2094" s="91">
        <v>-5.0583101256051998E-5</v>
      </c>
      <c r="AH2094" s="92">
        <v>-0.91128826225030901</v>
      </c>
      <c r="AI2094" s="91">
        <v>1.1444314608525E-2</v>
      </c>
      <c r="AJ2094" s="92">
        <v>15.627807140757801</v>
      </c>
      <c r="AK2094" s="91">
        <v>0.13668579999837699</v>
      </c>
      <c r="AL2094" s="91">
        <v>3.2126661195434301E-2</v>
      </c>
      <c r="AM2094" s="92">
        <v>17.256268895289399</v>
      </c>
      <c r="AN2094" s="3"/>
      <c r="AO2094" s="94">
        <v>3.51920391403837E-3</v>
      </c>
      <c r="AP2094" s="94">
        <v>-5.2212130240150102E-3</v>
      </c>
      <c r="AQ2094" s="94">
        <v>6.1469429674616497E-3</v>
      </c>
      <c r="AR2094" s="94">
        <v>-4.9276637437287701E-3</v>
      </c>
      <c r="AS2094" s="95">
        <v>7</v>
      </c>
      <c r="AT2094" s="95">
        <v>5</v>
      </c>
      <c r="AU2094" s="95">
        <v>7</v>
      </c>
      <c r="AV2094" s="96">
        <v>5</v>
      </c>
      <c r="AW2094" s="3"/>
      <c r="AX2094" s="97">
        <v>1.1105702514778401E-2</v>
      </c>
      <c r="AY2094" s="98">
        <v>-0.96141351670939901</v>
      </c>
      <c r="AZ2094" s="98">
        <v>0.61300304397536798</v>
      </c>
      <c r="BA2094" s="98">
        <v>-1.2017794414932701</v>
      </c>
      <c r="BB2094" s="89">
        <v>1.14657376328978E-3</v>
      </c>
      <c r="BC2094" s="99">
        <v>-1.29182081486397</v>
      </c>
      <c r="BD2094" s="86">
        <v>43752</v>
      </c>
      <c r="BE2094" s="86">
        <v>43783</v>
      </c>
      <c r="BF2094" s="95">
        <v>81</v>
      </c>
      <c r="BG2094" s="86">
        <v>43865</v>
      </c>
      <c r="BH2094" s="3"/>
    </row>
    <row r="2095" spans="1:60" x14ac:dyDescent="0.25">
      <c r="A2095" s="3"/>
      <c r="B2095" s="81" t="s">
        <v>2822</v>
      </c>
      <c r="C2095" s="81" t="s">
        <v>7251</v>
      </c>
      <c r="D2095" s="81" t="s">
        <v>995</v>
      </c>
      <c r="E2095" s="82" t="s">
        <v>1268</v>
      </c>
      <c r="F2095" s="82" t="s">
        <v>1107</v>
      </c>
      <c r="G2095" s="83" t="s">
        <v>1124</v>
      </c>
      <c r="H2095" s="84" t="s">
        <v>1136</v>
      </c>
      <c r="I2095" s="85" t="s">
        <v>3480</v>
      </c>
      <c r="J2095" s="85" t="s">
        <v>7252</v>
      </c>
      <c r="K2095" s="3"/>
      <c r="L2095" s="86">
        <v>44029</v>
      </c>
      <c r="M2095" s="87">
        <v>1083.9520999994099</v>
      </c>
      <c r="N2095" s="88">
        <v>1083.9520999994099</v>
      </c>
      <c r="O2095" s="88">
        <v>1084.1939000002999</v>
      </c>
      <c r="P2095" s="89">
        <f t="shared" si="32"/>
        <v>0.99977697716165914</v>
      </c>
      <c r="Q2095" s="86">
        <v>44028</v>
      </c>
      <c r="R2095" s="90">
        <v>976054.71299999999</v>
      </c>
      <c r="S2095" s="90">
        <v>3929310.45665234</v>
      </c>
      <c r="T2095" s="3"/>
      <c r="U2095" s="91">
        <v>-2.2302283832686999E-4</v>
      </c>
      <c r="V2095" s="92">
        <v>1.1504723262987699</v>
      </c>
      <c r="W2095" s="91">
        <v>1.0024318780779101E-3</v>
      </c>
      <c r="X2095" s="92">
        <v>0.108752803680545</v>
      </c>
      <c r="Y2095" s="91">
        <v>9.8483194815344195E-3</v>
      </c>
      <c r="Z2095" s="92">
        <v>19.134987856989</v>
      </c>
      <c r="AA2095" s="91">
        <v>2.2118528555438399E-2</v>
      </c>
      <c r="AB2095" s="92">
        <v>23.10988121634</v>
      </c>
      <c r="AC2095" s="91">
        <v>6.8070111061388203E-2</v>
      </c>
      <c r="AD2095" s="92">
        <v>32.155207058531197</v>
      </c>
      <c r="AE2095" s="91"/>
      <c r="AF2095" s="93"/>
      <c r="AG2095" s="91">
        <v>5.6094184401445098E-5</v>
      </c>
      <c r="AH2095" s="92">
        <v>-0.90062053368455997</v>
      </c>
      <c r="AI2095" s="91">
        <v>1.3329896833965901E-2</v>
      </c>
      <c r="AJ2095" s="92">
        <v>15.816365363309201</v>
      </c>
      <c r="AK2095" s="91">
        <v>8.3952099999878599E-2</v>
      </c>
      <c r="AL2095" s="91">
        <v>2.77944443023443E-2</v>
      </c>
      <c r="AM2095" s="92">
        <v>30.9769628388458</v>
      </c>
      <c r="AN2095" s="3"/>
      <c r="AO2095" s="94">
        <v>3.5291446492919901E-3</v>
      </c>
      <c r="AP2095" s="94">
        <v>-5.2139176987111603E-3</v>
      </c>
      <c r="AQ2095" s="94">
        <v>6.4064700800372503E-3</v>
      </c>
      <c r="AR2095" s="94">
        <v>-4.7004825219119101E-3</v>
      </c>
      <c r="AS2095" s="95">
        <v>9</v>
      </c>
      <c r="AT2095" s="95">
        <v>3</v>
      </c>
      <c r="AU2095" s="95">
        <v>7</v>
      </c>
      <c r="AV2095" s="96">
        <v>5</v>
      </c>
      <c r="AW2095" s="3"/>
      <c r="AX2095" s="97">
        <v>1.1108650711375999E-2</v>
      </c>
      <c r="AY2095" s="98">
        <v>-0.68155200840283203</v>
      </c>
      <c r="AZ2095" s="98">
        <v>0.62426539601346998</v>
      </c>
      <c r="BA2095" s="98">
        <v>-0.85854549011310199</v>
      </c>
      <c r="BB2095" s="89">
        <v>1.14688773223975E-3</v>
      </c>
      <c r="BC2095" s="99">
        <v>-1.26742824377106</v>
      </c>
      <c r="BD2095" s="86">
        <v>43752</v>
      </c>
      <c r="BE2095" s="86">
        <v>43783</v>
      </c>
      <c r="BF2095" s="95">
        <v>75</v>
      </c>
      <c r="BG2095" s="86">
        <v>43857</v>
      </c>
      <c r="BH2095" s="3"/>
    </row>
    <row r="2096" spans="1:60" x14ac:dyDescent="0.25">
      <c r="B2096" s="81" t="s">
        <v>2823</v>
      </c>
      <c r="C2096" s="81" t="s">
        <v>7253</v>
      </c>
      <c r="D2096" s="81" t="s">
        <v>3450</v>
      </c>
      <c r="E2096" s="82" t="s">
        <v>1170</v>
      </c>
      <c r="F2096" s="82" t="s">
        <v>1104</v>
      </c>
      <c r="G2096" s="83" t="s">
        <v>1121</v>
      </c>
      <c r="H2096" s="84" t="s">
        <v>1155</v>
      </c>
      <c r="I2096" s="85" t="s">
        <v>3480</v>
      </c>
      <c r="J2096" s="85" t="s">
        <v>1096</v>
      </c>
      <c r="L2096" s="86">
        <v>44029</v>
      </c>
      <c r="M2096" s="87">
        <v>926.32969999965303</v>
      </c>
      <c r="N2096" s="88">
        <v>926.32969999965303</v>
      </c>
      <c r="O2096" s="88"/>
      <c r="P2096" s="89" t="str">
        <f t="shared" si="32"/>
        <v/>
      </c>
      <c r="Q2096" s="86"/>
      <c r="R2096" s="90">
        <v>0</v>
      </c>
      <c r="S2096" s="90"/>
      <c r="T2096" s="3"/>
      <c r="U2096" s="91">
        <v>0</v>
      </c>
      <c r="V2096" s="92">
        <v>1.17277461013146</v>
      </c>
      <c r="W2096" s="91">
        <v>0</v>
      </c>
      <c r="X2096" s="92">
        <v>8.5096158727537806E-3</v>
      </c>
      <c r="Y2096" s="91"/>
      <c r="Z2096" s="92"/>
      <c r="AA2096" s="91"/>
      <c r="AB2096" s="92"/>
      <c r="AC2096" s="91"/>
      <c r="AD2096" s="92"/>
      <c r="AE2096" s="91"/>
      <c r="AF2096" s="93"/>
      <c r="AG2096" s="91">
        <v>0</v>
      </c>
      <c r="AH2096" s="92">
        <v>-0.90622995212470403</v>
      </c>
      <c r="AI2096" s="91"/>
      <c r="AJ2096" s="92"/>
      <c r="AK2096" s="91">
        <v>-7.3670300000230796E-2</v>
      </c>
      <c r="AL2096" s="91">
        <v>-0.17074399595730899</v>
      </c>
      <c r="AM2096" s="92">
        <v>1.0546692852658499</v>
      </c>
      <c r="AN2096" s="3"/>
      <c r="AO2096" s="94">
        <v>1.61518066670396E-3</v>
      </c>
      <c r="AP2096" s="94">
        <v>-1.7588203332707102E-2</v>
      </c>
      <c r="AQ2096" s="94">
        <v>0</v>
      </c>
      <c r="AR2096" s="94">
        <v>-6.9263261543746901E-2</v>
      </c>
      <c r="AS2096" s="95"/>
      <c r="AT2096" s="95"/>
      <c r="AU2096" s="95"/>
      <c r="AV2096" s="96"/>
      <c r="AW2096" s="3"/>
      <c r="AX2096" s="97"/>
      <c r="AY2096" s="98"/>
      <c r="AZ2096" s="98"/>
      <c r="BA2096" s="98"/>
      <c r="BB2096" s="89"/>
      <c r="BC2096" s="99">
        <v>-7.3670300000376301</v>
      </c>
      <c r="BD2096" s="86">
        <v>43886</v>
      </c>
      <c r="BE2096" s="86">
        <v>43908</v>
      </c>
      <c r="BF2096" s="95"/>
      <c r="BG2096" s="86"/>
    </row>
    <row r="2097" spans="2:59" x14ac:dyDescent="0.25">
      <c r="B2097" s="81" t="s">
        <v>2824</v>
      </c>
      <c r="C2097" s="81" t="s">
        <v>7254</v>
      </c>
      <c r="D2097" s="81" t="s">
        <v>3450</v>
      </c>
      <c r="E2097" s="82" t="s">
        <v>1251</v>
      </c>
      <c r="F2097" s="82" t="s">
        <v>1104</v>
      </c>
      <c r="G2097" s="83" t="s">
        <v>1121</v>
      </c>
      <c r="H2097" s="84" t="s">
        <v>1155</v>
      </c>
      <c r="I2097" s="85" t="s">
        <v>3480</v>
      </c>
      <c r="J2097" s="85" t="s">
        <v>1096</v>
      </c>
      <c r="L2097" s="86">
        <v>44029</v>
      </c>
      <c r="M2097" s="87">
        <v>985.73620000015899</v>
      </c>
      <c r="N2097" s="88">
        <v>985.73620000015899</v>
      </c>
      <c r="O2097" s="88"/>
      <c r="P2097" s="89" t="str">
        <f t="shared" si="32"/>
        <v/>
      </c>
      <c r="Q2097" s="86"/>
      <c r="R2097" s="90">
        <v>3293909.9780000001</v>
      </c>
      <c r="S2097" s="90"/>
      <c r="T2097" s="3"/>
      <c r="U2097" s="91">
        <v>2.1096698965266101E-3</v>
      </c>
      <c r="V2097" s="92">
        <v>1.38374159978412</v>
      </c>
      <c r="W2097" s="91">
        <v>5.50185266911285E-3</v>
      </c>
      <c r="X2097" s="92">
        <v>0.558694882784039</v>
      </c>
      <c r="Y2097" s="91">
        <v>-1.6802710360934701E-2</v>
      </c>
      <c r="Z2097" s="92">
        <v>16.469884872756701</v>
      </c>
      <c r="AA2097" s="91"/>
      <c r="AB2097" s="92"/>
      <c r="AC2097" s="91"/>
      <c r="AD2097" s="92"/>
      <c r="AE2097" s="91"/>
      <c r="AF2097" s="93"/>
      <c r="AG2097" s="91">
        <v>8.1739170636865293E-3</v>
      </c>
      <c r="AH2097" s="92">
        <v>-8.8838245756050996E-2</v>
      </c>
      <c r="AI2097" s="91">
        <v>-1.7187960660521601E-2</v>
      </c>
      <c r="AJ2097" s="92">
        <v>12.764579613853099</v>
      </c>
      <c r="AK2097" s="91">
        <v>-1.71058384676144E-2</v>
      </c>
      <c r="AL2097" s="91">
        <v>-2.9540853577600501E-2</v>
      </c>
      <c r="AM2097" s="92">
        <v>12.7372654325009</v>
      </c>
      <c r="AN2097" s="3"/>
      <c r="AO2097" s="94">
        <v>1.4016519415236E-2</v>
      </c>
      <c r="AP2097" s="94">
        <v>-2.7972247734396698E-2</v>
      </c>
      <c r="AQ2097" s="94">
        <v>2.8650434342125702E-2</v>
      </c>
      <c r="AR2097" s="94">
        <v>-7.9668809267823201E-2</v>
      </c>
      <c r="AS2097" s="95"/>
      <c r="AT2097" s="95"/>
      <c r="AU2097" s="95"/>
      <c r="AV2097" s="96"/>
      <c r="AW2097" s="3"/>
      <c r="AX2097" s="97"/>
      <c r="AY2097" s="98"/>
      <c r="AZ2097" s="98"/>
      <c r="BA2097" s="98"/>
      <c r="BB2097" s="89"/>
      <c r="BC2097" s="99">
        <v>-12.9914073194668</v>
      </c>
      <c r="BD2097" s="86">
        <v>43879</v>
      </c>
      <c r="BE2097" s="86">
        <v>43913</v>
      </c>
      <c r="BF2097" s="95"/>
      <c r="BG2097" s="86"/>
    </row>
    <row r="2098" spans="2:59" x14ac:dyDescent="0.25">
      <c r="B2098" s="81" t="s">
        <v>2825</v>
      </c>
      <c r="C2098" s="81" t="s">
        <v>7255</v>
      </c>
      <c r="D2098" s="81" t="s">
        <v>3450</v>
      </c>
      <c r="E2098" s="82" t="s">
        <v>1252</v>
      </c>
      <c r="F2098" s="82" t="s">
        <v>1104</v>
      </c>
      <c r="G2098" s="83" t="s">
        <v>1121</v>
      </c>
      <c r="H2098" s="84" t="s">
        <v>1155</v>
      </c>
      <c r="I2098" s="85" t="s">
        <v>3480</v>
      </c>
      <c r="J2098" s="85" t="s">
        <v>1096</v>
      </c>
      <c r="L2098" s="86">
        <v>44029</v>
      </c>
      <c r="M2098" s="87">
        <v>984.20179999992297</v>
      </c>
      <c r="N2098" s="88">
        <v>984.20179999992297</v>
      </c>
      <c r="O2098" s="88"/>
      <c r="P2098" s="89" t="str">
        <f t="shared" si="32"/>
        <v/>
      </c>
      <c r="Q2098" s="86"/>
      <c r="R2098" s="90">
        <v>2610028.6949999998</v>
      </c>
      <c r="S2098" s="90"/>
      <c r="T2098" s="3"/>
      <c r="U2098" s="91">
        <v>2.1178635888645702E-3</v>
      </c>
      <c r="V2098" s="92">
        <v>1.3845609690179099</v>
      </c>
      <c r="W2098" s="91">
        <v>5.7487602898618198E-3</v>
      </c>
      <c r="X2098" s="92">
        <v>0.58338564485893596</v>
      </c>
      <c r="Y2098" s="91"/>
      <c r="Z2098" s="92"/>
      <c r="AA2098" s="91"/>
      <c r="AB2098" s="92"/>
      <c r="AC2098" s="91"/>
      <c r="AD2098" s="92"/>
      <c r="AE2098" s="91"/>
      <c r="AF2098" s="93"/>
      <c r="AG2098" s="91">
        <v>8.3143263054807903E-3</v>
      </c>
      <c r="AH2098" s="92">
        <v>-7.4797321576625095E-2</v>
      </c>
      <c r="AI2098" s="91"/>
      <c r="AJ2098" s="92"/>
      <c r="AK2098" s="91">
        <v>-1.5798200000062899E-2</v>
      </c>
      <c r="AL2098" s="91">
        <v>-3.0864661141094998E-2</v>
      </c>
      <c r="AM2098" s="92">
        <v>13.3070975443989</v>
      </c>
      <c r="AN2098" s="3"/>
      <c r="AO2098" s="94">
        <v>1.4024811269337099E-2</v>
      </c>
      <c r="AP2098" s="94">
        <v>-2.79642441964825E-2</v>
      </c>
      <c r="AQ2098" s="94">
        <v>2.89034498327965E-2</v>
      </c>
      <c r="AR2098" s="94">
        <v>-7.9434900017076898E-2</v>
      </c>
      <c r="AS2098" s="95"/>
      <c r="AT2098" s="95"/>
      <c r="AU2098" s="95"/>
      <c r="AV2098" s="96"/>
      <c r="AW2098" s="3"/>
      <c r="AX2098" s="97"/>
      <c r="AY2098" s="98"/>
      <c r="AZ2098" s="98"/>
      <c r="BA2098" s="98"/>
      <c r="BB2098" s="89"/>
      <c r="BC2098" s="99">
        <v>-12.967150781129</v>
      </c>
      <c r="BD2098" s="86">
        <v>43879</v>
      </c>
      <c r="BE2098" s="86">
        <v>43913</v>
      </c>
      <c r="BF2098" s="95"/>
      <c r="BG2098" s="86"/>
    </row>
    <row r="2099" spans="2:59" x14ac:dyDescent="0.25">
      <c r="B2099" s="81" t="s">
        <v>2826</v>
      </c>
      <c r="C2099" s="81" t="s">
        <v>7256</v>
      </c>
      <c r="D2099" s="81" t="s">
        <v>3450</v>
      </c>
      <c r="E2099" s="82" t="s">
        <v>1253</v>
      </c>
      <c r="F2099" s="82" t="s">
        <v>1104</v>
      </c>
      <c r="G2099" s="83" t="s">
        <v>1121</v>
      </c>
      <c r="H2099" s="84" t="s">
        <v>1155</v>
      </c>
      <c r="I2099" s="85" t="s">
        <v>3480</v>
      </c>
      <c r="J2099" s="85" t="s">
        <v>1096</v>
      </c>
      <c r="L2099" s="86">
        <v>44029</v>
      </c>
      <c r="M2099" s="87">
        <v>986.28859999962197</v>
      </c>
      <c r="N2099" s="88">
        <v>986.28859999962197</v>
      </c>
      <c r="O2099" s="88"/>
      <c r="P2099" s="89" t="str">
        <f t="shared" si="32"/>
        <v/>
      </c>
      <c r="Q2099" s="86"/>
      <c r="R2099" s="90">
        <v>2850242.3939999999</v>
      </c>
      <c r="S2099" s="90"/>
      <c r="T2099" s="3"/>
      <c r="U2099" s="91">
        <v>2.11785318606417E-3</v>
      </c>
      <c r="V2099" s="92">
        <v>1.38455992873787</v>
      </c>
      <c r="W2099" s="91">
        <v>5.7493469885230297E-3</v>
      </c>
      <c r="X2099" s="92">
        <v>0.58344431472505698</v>
      </c>
      <c r="Y2099" s="91">
        <v>-1.5334719182646899E-2</v>
      </c>
      <c r="Z2099" s="92">
        <v>16.616683990578199</v>
      </c>
      <c r="AA2099" s="91"/>
      <c r="AB2099" s="92"/>
      <c r="AC2099" s="91"/>
      <c r="AD2099" s="92"/>
      <c r="AE2099" s="91"/>
      <c r="AF2099" s="93"/>
      <c r="AG2099" s="91">
        <v>8.3146280612709199E-3</v>
      </c>
      <c r="AH2099" s="92">
        <v>-7.4767145997611806E-2</v>
      </c>
      <c r="AI2099" s="91"/>
      <c r="AJ2099" s="92"/>
      <c r="AK2099" s="91">
        <v>-1.3711400000829601E-2</v>
      </c>
      <c r="AL2099" s="91">
        <v>-2.4719416283005599E-2</v>
      </c>
      <c r="AM2099" s="92">
        <v>16.852732470491901</v>
      </c>
      <c r="AN2099" s="3"/>
      <c r="AO2099" s="94">
        <v>1.40248570660333E-2</v>
      </c>
      <c r="AP2099" s="94">
        <v>-2.79642026853253E-2</v>
      </c>
      <c r="AQ2099" s="94">
        <v>2.8903484586407999E-2</v>
      </c>
      <c r="AR2099" s="94">
        <v>-7.9434820722817698E-2</v>
      </c>
      <c r="AS2099" s="95"/>
      <c r="AT2099" s="95"/>
      <c r="AU2099" s="95"/>
      <c r="AV2099" s="96"/>
      <c r="AW2099" s="3"/>
      <c r="AX2099" s="97"/>
      <c r="AY2099" s="98"/>
      <c r="AZ2099" s="98"/>
      <c r="BA2099" s="98"/>
      <c r="BB2099" s="89"/>
      <c r="BC2099" s="99">
        <v>-12.967144318914499</v>
      </c>
      <c r="BD2099" s="86">
        <v>43879</v>
      </c>
      <c r="BE2099" s="86">
        <v>43913</v>
      </c>
      <c r="BF2099" s="95"/>
      <c r="BG2099" s="86"/>
    </row>
    <row r="2100" spans="2:59" x14ac:dyDescent="0.25">
      <c r="B2100" s="81" t="s">
        <v>2827</v>
      </c>
      <c r="C2100" s="81" t="s">
        <v>7257</v>
      </c>
      <c r="D2100" s="81" t="s">
        <v>3450</v>
      </c>
      <c r="E2100" s="82" t="s">
        <v>1254</v>
      </c>
      <c r="F2100" s="82" t="s">
        <v>1104</v>
      </c>
      <c r="G2100" s="83" t="s">
        <v>1121</v>
      </c>
      <c r="H2100" s="84" t="s">
        <v>1155</v>
      </c>
      <c r="I2100" s="85" t="s">
        <v>3480</v>
      </c>
      <c r="J2100" s="85" t="s">
        <v>1096</v>
      </c>
      <c r="L2100" s="86">
        <v>44029</v>
      </c>
      <c r="M2100" s="87">
        <v>985.63949999958299</v>
      </c>
      <c r="N2100" s="88">
        <v>985.63949999958299</v>
      </c>
      <c r="O2100" s="88"/>
      <c r="P2100" s="89" t="str">
        <f t="shared" si="32"/>
        <v/>
      </c>
      <c r="Q2100" s="86"/>
      <c r="R2100" s="90">
        <v>4894577.7149999999</v>
      </c>
      <c r="S2100" s="90"/>
      <c r="T2100" s="3"/>
      <c r="U2100" s="91">
        <v>2.1260773737594701E-3</v>
      </c>
      <c r="V2100" s="92">
        <v>1.3853823475074001</v>
      </c>
      <c r="W2100" s="91">
        <v>5.9966469470964503E-3</v>
      </c>
      <c r="X2100" s="92">
        <v>0.60817431058239901</v>
      </c>
      <c r="Y2100" s="91"/>
      <c r="Z2100" s="92"/>
      <c r="AA2100" s="91"/>
      <c r="AB2100" s="92"/>
      <c r="AC2100" s="91"/>
      <c r="AD2100" s="92"/>
      <c r="AE2100" s="91"/>
      <c r="AF2100" s="93"/>
      <c r="AG2100" s="91">
        <v>8.4550905030482699E-3</v>
      </c>
      <c r="AH2100" s="92">
        <v>-6.0720901819877299E-2</v>
      </c>
      <c r="AI2100" s="91"/>
      <c r="AJ2100" s="92"/>
      <c r="AK2100" s="91">
        <v>-1.43605000002935E-2</v>
      </c>
      <c r="AL2100" s="91">
        <v>-2.8075546941181501E-2</v>
      </c>
      <c r="AM2100" s="92">
        <v>13.4508675443649</v>
      </c>
      <c r="AN2100" s="3"/>
      <c r="AO2100" s="94">
        <v>1.4033133740667799E-2</v>
      </c>
      <c r="AP2100" s="94">
        <v>-2.7956242197433302E-2</v>
      </c>
      <c r="AQ2100" s="94">
        <v>2.9156478498407499E-2</v>
      </c>
      <c r="AR2100" s="94">
        <v>-7.9201357807542103E-2</v>
      </c>
      <c r="AS2100" s="95"/>
      <c r="AT2100" s="95"/>
      <c r="AU2100" s="95"/>
      <c r="AV2100" s="96"/>
      <c r="AW2100" s="3"/>
      <c r="AX2100" s="97"/>
      <c r="AY2100" s="98"/>
      <c r="AZ2100" s="98"/>
      <c r="BA2100" s="98"/>
      <c r="BB2100" s="89"/>
      <c r="BC2100" s="99">
        <v>-12.9429070203332</v>
      </c>
      <c r="BD2100" s="86">
        <v>43879</v>
      </c>
      <c r="BE2100" s="86">
        <v>43913</v>
      </c>
      <c r="BF2100" s="95"/>
      <c r="BG2100" s="86"/>
    </row>
    <row r="2101" spans="2:59" x14ac:dyDescent="0.25">
      <c r="B2101" s="81" t="s">
        <v>2828</v>
      </c>
      <c r="C2101" s="81" t="s">
        <v>7258</v>
      </c>
      <c r="D2101" s="81" t="s">
        <v>3450</v>
      </c>
      <c r="E2101" s="82" t="s">
        <v>1255</v>
      </c>
      <c r="F2101" s="82" t="s">
        <v>1104</v>
      </c>
      <c r="G2101" s="83" t="s">
        <v>1121</v>
      </c>
      <c r="H2101" s="84" t="s">
        <v>1155</v>
      </c>
      <c r="I2101" s="85" t="s">
        <v>3480</v>
      </c>
      <c r="J2101" s="85" t="s">
        <v>1096</v>
      </c>
      <c r="L2101" s="86">
        <v>44029</v>
      </c>
      <c r="M2101" s="87">
        <v>988.32639999967103</v>
      </c>
      <c r="N2101" s="88">
        <v>988.32639999967103</v>
      </c>
      <c r="O2101" s="88"/>
      <c r="P2101" s="89" t="str">
        <f t="shared" si="32"/>
        <v/>
      </c>
      <c r="Q2101" s="86"/>
      <c r="R2101" s="90">
        <v>8463472.0140000004</v>
      </c>
      <c r="S2101" s="90"/>
      <c r="T2101" s="3"/>
      <c r="U2101" s="91">
        <v>2.1260769299260599E-3</v>
      </c>
      <c r="V2101" s="92">
        <v>1.38538230312406</v>
      </c>
      <c r="W2101" s="91">
        <v>5.9966302087559598E-3</v>
      </c>
      <c r="X2101" s="92">
        <v>0.60817263674834998</v>
      </c>
      <c r="Y2101" s="91">
        <v>-1.3864989220564901E-2</v>
      </c>
      <c r="Z2101" s="92">
        <v>16.76365698679</v>
      </c>
      <c r="AA2101" s="91"/>
      <c r="AB2101" s="92"/>
      <c r="AC2101" s="91"/>
      <c r="AD2101" s="92"/>
      <c r="AE2101" s="91"/>
      <c r="AF2101" s="93"/>
      <c r="AG2101" s="91">
        <v>8.4550621959351702E-3</v>
      </c>
      <c r="AH2101" s="92">
        <v>-6.0723732531187097E-2</v>
      </c>
      <c r="AI2101" s="91"/>
      <c r="AJ2101" s="92"/>
      <c r="AK2101" s="91">
        <v>-1.1673599999994601E-2</v>
      </c>
      <c r="AL2101" s="91">
        <v>-2.1367336218645502E-2</v>
      </c>
      <c r="AM2101" s="92">
        <v>17.4491487603518</v>
      </c>
      <c r="AN2101" s="3"/>
      <c r="AO2101" s="94">
        <v>1.4033107809154901E-2</v>
      </c>
      <c r="AP2101" s="94">
        <v>-2.7956276840996001E-2</v>
      </c>
      <c r="AQ2101" s="94">
        <v>2.9156574604712701E-2</v>
      </c>
      <c r="AR2101" s="94">
        <v>-7.9201086207831395E-2</v>
      </c>
      <c r="AS2101" s="95"/>
      <c r="AT2101" s="95"/>
      <c r="AU2101" s="95"/>
      <c r="AV2101" s="96"/>
      <c r="AW2101" s="3"/>
      <c r="AX2101" s="97"/>
      <c r="AY2101" s="98"/>
      <c r="AZ2101" s="98"/>
      <c r="BA2101" s="98"/>
      <c r="BB2101" s="89"/>
      <c r="BC2101" s="99">
        <v>-12.942887689831</v>
      </c>
      <c r="BD2101" s="86">
        <v>43879</v>
      </c>
      <c r="BE2101" s="86">
        <v>43913</v>
      </c>
      <c r="BF2101" s="95"/>
      <c r="BG2101" s="86"/>
    </row>
    <row r="2102" spans="2:59" x14ac:dyDescent="0.25">
      <c r="B2102" s="81" t="s">
        <v>2829</v>
      </c>
      <c r="C2102" s="81" t="s">
        <v>7259</v>
      </c>
      <c r="D2102" s="81" t="s">
        <v>3450</v>
      </c>
      <c r="E2102" s="82" t="s">
        <v>1191</v>
      </c>
      <c r="F2102" s="82" t="s">
        <v>1104</v>
      </c>
      <c r="G2102" s="83" t="s">
        <v>1121</v>
      </c>
      <c r="H2102" s="84" t="s">
        <v>1155</v>
      </c>
      <c r="I2102" s="85" t="s">
        <v>3480</v>
      </c>
      <c r="J2102" s="85" t="s">
        <v>1096</v>
      </c>
      <c r="L2102" s="86">
        <v>44029</v>
      </c>
      <c r="M2102" s="87">
        <v>990.37200000044004</v>
      </c>
      <c r="N2102" s="88">
        <v>990.37200000044004</v>
      </c>
      <c r="O2102" s="88"/>
      <c r="P2102" s="89" t="str">
        <f t="shared" si="32"/>
        <v/>
      </c>
      <c r="Q2102" s="86"/>
      <c r="R2102" s="90">
        <v>3414360.1009999998</v>
      </c>
      <c r="S2102" s="90"/>
      <c r="T2102" s="3"/>
      <c r="U2102" s="91">
        <v>2.1342501204344401E-3</v>
      </c>
      <c r="V2102" s="92">
        <v>1.3861996221749</v>
      </c>
      <c r="W2102" s="91">
        <v>6.24378509564849E-3</v>
      </c>
      <c r="X2102" s="92">
        <v>0.63288812543760298</v>
      </c>
      <c r="Y2102" s="91">
        <v>-1.2392707852996E-2</v>
      </c>
      <c r="Z2102" s="92">
        <v>16.910885123536001</v>
      </c>
      <c r="AA2102" s="91"/>
      <c r="AB2102" s="92"/>
      <c r="AC2102" s="91"/>
      <c r="AD2102" s="92"/>
      <c r="AE2102" s="91"/>
      <c r="AF2102" s="93"/>
      <c r="AG2102" s="91">
        <v>8.5955053091311094E-3</v>
      </c>
      <c r="AH2102" s="92">
        <v>-4.6679421211592902E-2</v>
      </c>
      <c r="AI2102" s="91">
        <v>-1.2511368056038899E-2</v>
      </c>
      <c r="AJ2102" s="92">
        <v>13.232238874305001</v>
      </c>
      <c r="AK2102" s="91">
        <v>-1.2483404236263601E-2</v>
      </c>
      <c r="AL2102" s="91">
        <v>-2.1595258881461601E-2</v>
      </c>
      <c r="AM2102" s="92">
        <v>13.1995088556287</v>
      </c>
      <c r="AN2102" s="3"/>
      <c r="AO2102" s="94">
        <v>1.4041505688510401E-2</v>
      </c>
      <c r="AP2102" s="94">
        <v>-2.79483492950021E-2</v>
      </c>
      <c r="AQ2102" s="94">
        <v>2.9409583168671798E-2</v>
      </c>
      <c r="AR2102" s="94">
        <v>-7.8967075413893306E-2</v>
      </c>
      <c r="AS2102" s="95"/>
      <c r="AT2102" s="95"/>
      <c r="AU2102" s="95"/>
      <c r="AV2102" s="96"/>
      <c r="AW2102" s="3"/>
      <c r="AX2102" s="97"/>
      <c r="AY2102" s="98"/>
      <c r="AZ2102" s="98"/>
      <c r="BA2102" s="98"/>
      <c r="BB2102" s="89"/>
      <c r="BC2102" s="99">
        <v>-12.918647401995299</v>
      </c>
      <c r="BD2102" s="86">
        <v>43879</v>
      </c>
      <c r="BE2102" s="86">
        <v>43913</v>
      </c>
      <c r="BF2102" s="95"/>
      <c r="BG2102" s="86"/>
    </row>
    <row r="2103" spans="2:59" x14ac:dyDescent="0.25">
      <c r="B2103" s="81" t="s">
        <v>2830</v>
      </c>
      <c r="C2103" s="81" t="s">
        <v>7260</v>
      </c>
      <c r="D2103" s="81" t="s">
        <v>996</v>
      </c>
      <c r="E2103" s="82" t="s">
        <v>1161</v>
      </c>
      <c r="F2103" s="82" t="s">
        <v>1106</v>
      </c>
      <c r="G2103" s="83" t="s">
        <v>1121</v>
      </c>
      <c r="H2103" s="84" t="s">
        <v>1143</v>
      </c>
      <c r="I2103" s="85" t="s">
        <v>3480</v>
      </c>
      <c r="J2103" s="85" t="s">
        <v>7261</v>
      </c>
      <c r="L2103" s="86">
        <v>44029</v>
      </c>
      <c r="M2103" s="87">
        <v>977.68740000016999</v>
      </c>
      <c r="N2103" s="88">
        <v>977.68740000016999</v>
      </c>
      <c r="O2103" s="88">
        <v>1103.64670000039</v>
      </c>
      <c r="P2103" s="89">
        <f t="shared" si="32"/>
        <v>0.88586990746207506</v>
      </c>
      <c r="Q2103" s="86">
        <v>43899</v>
      </c>
      <c r="R2103" s="90">
        <v>181158.70699999999</v>
      </c>
      <c r="S2103" s="90">
        <v>72653.811122192405</v>
      </c>
      <c r="T2103" s="3"/>
      <c r="U2103" s="91">
        <v>2.15657337321318E-4</v>
      </c>
      <c r="V2103" s="92">
        <v>1.19434034386359</v>
      </c>
      <c r="W2103" s="91">
        <v>-1.2054564958816599E-2</v>
      </c>
      <c r="X2103" s="92">
        <v>-1.19694688000891</v>
      </c>
      <c r="Y2103" s="91">
        <v>-5.2217507107343401E-2</v>
      </c>
      <c r="Z2103" s="92">
        <v>12.9284051981085</v>
      </c>
      <c r="AA2103" s="91">
        <v>6.9608951529517099E-2</v>
      </c>
      <c r="AB2103" s="92">
        <v>27.858923513762399</v>
      </c>
      <c r="AC2103" s="91">
        <v>0.18697321086976401</v>
      </c>
      <c r="AD2103" s="92">
        <v>44.045517039368903</v>
      </c>
      <c r="AE2103" s="91">
        <v>0.13900449235196</v>
      </c>
      <c r="AF2103" s="93">
        <v>34.7398589298828</v>
      </c>
      <c r="AG2103" s="91">
        <v>-3.88252931115858E-2</v>
      </c>
      <c r="AH2103" s="92">
        <v>-4.7887592632832803</v>
      </c>
      <c r="AI2103" s="91">
        <v>-2.1393492768765999E-2</v>
      </c>
      <c r="AJ2103" s="92">
        <v>12.344026403036001</v>
      </c>
      <c r="AK2103" s="91">
        <v>1.1061770788440499</v>
      </c>
      <c r="AL2103" s="91">
        <v>6.0588889202335801E-2</v>
      </c>
      <c r="AM2103" s="92">
        <v>78.3841791446321</v>
      </c>
      <c r="AN2103" s="3"/>
      <c r="AO2103" s="94">
        <v>2.8238956307177401E-2</v>
      </c>
      <c r="AP2103" s="94">
        <v>-4.9085979517258203E-2</v>
      </c>
      <c r="AQ2103" s="94">
        <v>7.1699710408211104E-2</v>
      </c>
      <c r="AR2103" s="94">
        <v>-8.2604392139765004E-2</v>
      </c>
      <c r="AS2103" s="95">
        <v>8</v>
      </c>
      <c r="AT2103" s="95">
        <v>4</v>
      </c>
      <c r="AU2103" s="95">
        <v>7</v>
      </c>
      <c r="AV2103" s="96">
        <v>5</v>
      </c>
      <c r="AW2103" s="3"/>
      <c r="AX2103" s="97">
        <v>0.13788870494012401</v>
      </c>
      <c r="AY2103" s="98">
        <v>0.367164509840677</v>
      </c>
      <c r="AZ2103" s="98">
        <v>0.70889400269516001</v>
      </c>
      <c r="BA2103" s="98">
        <v>0.51506307932504602</v>
      </c>
      <c r="BB2103" s="89">
        <v>1.41999590665546E-2</v>
      </c>
      <c r="BC2103" s="99">
        <v>-14.138229199626901</v>
      </c>
      <c r="BD2103" s="86">
        <v>43899</v>
      </c>
      <c r="BE2103" s="86">
        <v>43987</v>
      </c>
      <c r="BF2103" s="95"/>
      <c r="BG2103" s="86"/>
    </row>
    <row r="2104" spans="2:59" x14ac:dyDescent="0.25">
      <c r="B2104" s="81" t="s">
        <v>2831</v>
      </c>
      <c r="C2104" s="81" t="s">
        <v>7262</v>
      </c>
      <c r="D2104" s="81" t="s">
        <v>996</v>
      </c>
      <c r="E2104" s="82" t="s">
        <v>1162</v>
      </c>
      <c r="F2104" s="82" t="s">
        <v>1106</v>
      </c>
      <c r="G2104" s="83" t="s">
        <v>1121</v>
      </c>
      <c r="H2104" s="84" t="s">
        <v>1143</v>
      </c>
      <c r="I2104" s="85" t="s">
        <v>3480</v>
      </c>
      <c r="J2104" s="85" t="s">
        <v>7263</v>
      </c>
      <c r="L2104" s="86">
        <v>44029</v>
      </c>
      <c r="M2104" s="87">
        <v>1883.69629999995</v>
      </c>
      <c r="N2104" s="88">
        <v>1883.69629999995</v>
      </c>
      <c r="O2104" s="88">
        <v>2122.4215999990702</v>
      </c>
      <c r="P2104" s="89">
        <f t="shared" si="32"/>
        <v>0.88752220576758889</v>
      </c>
      <c r="Q2104" s="86">
        <v>43899</v>
      </c>
      <c r="R2104" s="90">
        <v>1579386.122</v>
      </c>
      <c r="S2104" s="90">
        <v>1415912.4546562501</v>
      </c>
      <c r="T2104" s="3"/>
      <c r="U2104" s="91">
        <v>2.2997316591499801E-4</v>
      </c>
      <c r="V2104" s="92">
        <v>1.1957719267229501</v>
      </c>
      <c r="W2104" s="91">
        <v>-1.16297049798959E-2</v>
      </c>
      <c r="X2104" s="92">
        <v>-1.1544608821168401</v>
      </c>
      <c r="Y2104" s="91">
        <v>-4.97424028554087E-2</v>
      </c>
      <c r="Z2104" s="92">
        <v>13.175915623302</v>
      </c>
      <c r="AA2104" s="91">
        <v>7.5233684123304598E-2</v>
      </c>
      <c r="AB2104" s="92">
        <v>28.4213967731339</v>
      </c>
      <c r="AC2104" s="91">
        <v>0.19947246540861699</v>
      </c>
      <c r="AD2104" s="92">
        <v>45.295442493283197</v>
      </c>
      <c r="AE2104" s="91">
        <v>0.15703332314122201</v>
      </c>
      <c r="AF2104" s="93">
        <v>36.542742008809</v>
      </c>
      <c r="AG2104" s="91">
        <v>-3.8591170159634203E-2</v>
      </c>
      <c r="AH2104" s="92">
        <v>-4.76534696808812</v>
      </c>
      <c r="AI2104" s="91">
        <v>-1.85987289951299E-2</v>
      </c>
      <c r="AJ2104" s="92">
        <v>12.6235027803923</v>
      </c>
      <c r="AK2104" s="91">
        <v>0.86042241558083299</v>
      </c>
      <c r="AL2104" s="91">
        <v>6.4870883014009506E-2</v>
      </c>
      <c r="AM2104" s="92">
        <v>105.616819471819</v>
      </c>
      <c r="AN2104" s="3"/>
      <c r="AO2104" s="94">
        <v>2.82536830000026E-2</v>
      </c>
      <c r="AP2104" s="94">
        <v>-4.9072302341301097E-2</v>
      </c>
      <c r="AQ2104" s="94">
        <v>7.2160506768341307E-2</v>
      </c>
      <c r="AR2104" s="94">
        <v>-8.2196644842915695E-2</v>
      </c>
      <c r="AS2104" s="95">
        <v>8</v>
      </c>
      <c r="AT2104" s="95">
        <v>4</v>
      </c>
      <c r="AU2104" s="95">
        <v>7</v>
      </c>
      <c r="AV2104" s="96">
        <v>5</v>
      </c>
      <c r="AW2104" s="3"/>
      <c r="AX2104" s="97">
        <v>0.13791350671948699</v>
      </c>
      <c r="AY2104" s="98">
        <v>0.40488657598007199</v>
      </c>
      <c r="AZ2104" s="98">
        <v>0.72496545288504399</v>
      </c>
      <c r="BA2104" s="98">
        <v>0.56881014795180795</v>
      </c>
      <c r="BB2104" s="89">
        <v>1.4202780589785099E-2</v>
      </c>
      <c r="BC2104" s="99">
        <v>-14.029846850375201</v>
      </c>
      <c r="BD2104" s="86">
        <v>43899</v>
      </c>
      <c r="BE2104" s="86">
        <v>43987</v>
      </c>
      <c r="BF2104" s="95"/>
      <c r="BG2104" s="86"/>
    </row>
    <row r="2105" spans="2:59" x14ac:dyDescent="0.25">
      <c r="B2105" s="81" t="s">
        <v>2832</v>
      </c>
      <c r="C2105" s="81" t="s">
        <v>7264</v>
      </c>
      <c r="D2105" s="81" t="s">
        <v>996</v>
      </c>
      <c r="E2105" s="82" t="s">
        <v>1186</v>
      </c>
      <c r="F2105" s="82" t="s">
        <v>1106</v>
      </c>
      <c r="G2105" s="83" t="s">
        <v>1121</v>
      </c>
      <c r="H2105" s="84" t="s">
        <v>1143</v>
      </c>
      <c r="I2105" s="85" t="s">
        <v>3480</v>
      </c>
      <c r="J2105" s="85" t="s">
        <v>7265</v>
      </c>
      <c r="L2105" s="86">
        <v>44029</v>
      </c>
      <c r="M2105" s="87">
        <v>1930.3220000006299</v>
      </c>
      <c r="N2105" s="88">
        <v>1930.3220000006299</v>
      </c>
      <c r="O2105" s="88">
        <v>2172.6336000002898</v>
      </c>
      <c r="P2105" s="89">
        <f t="shared" si="32"/>
        <v>0.88847102429069147</v>
      </c>
      <c r="Q2105" s="86">
        <v>43899</v>
      </c>
      <c r="R2105" s="90">
        <v>9287632.0360000003</v>
      </c>
      <c r="S2105" s="90">
        <v>7284653.7624375001</v>
      </c>
      <c r="T2105" s="3"/>
      <c r="U2105" s="91">
        <v>2.3820352362236E-4</v>
      </c>
      <c r="V2105" s="92">
        <v>1.19659496249369</v>
      </c>
      <c r="W2105" s="91">
        <v>-1.1385960857296601E-2</v>
      </c>
      <c r="X2105" s="92">
        <v>-1.13008646985691</v>
      </c>
      <c r="Y2105" s="91">
        <v>-4.8319741201339597E-2</v>
      </c>
      <c r="Z2105" s="92">
        <v>13.3181817887089</v>
      </c>
      <c r="AA2105" s="91">
        <v>7.8473516159647302E-2</v>
      </c>
      <c r="AB2105" s="92">
        <v>28.7453799767536</v>
      </c>
      <c r="AC2105" s="91">
        <v>0.20670164059090901</v>
      </c>
      <c r="AD2105" s="92">
        <v>46.018360011512399</v>
      </c>
      <c r="AE2105" s="91">
        <v>0.16750418598356201</v>
      </c>
      <c r="AF2105" s="93">
        <v>37.589828293072102</v>
      </c>
      <c r="AG2105" s="91">
        <v>-3.8456806266367501E-2</v>
      </c>
      <c r="AH2105" s="92">
        <v>-4.7519105787650897</v>
      </c>
      <c r="AI2105" s="91">
        <v>-1.6992048282190801E-2</v>
      </c>
      <c r="AJ2105" s="92">
        <v>12.784170851693499</v>
      </c>
      <c r="AK2105" s="91">
        <v>0.91445119955693399</v>
      </c>
      <c r="AL2105" s="91">
        <v>6.7961780197947505E-2</v>
      </c>
      <c r="AM2105" s="92">
        <v>111.019697869429</v>
      </c>
      <c r="AN2105" s="3"/>
      <c r="AO2105" s="94">
        <v>2.8262111402000301E-2</v>
      </c>
      <c r="AP2105" s="94">
        <v>-4.9064498042789603E-2</v>
      </c>
      <c r="AQ2105" s="94">
        <v>7.2425043219482205E-2</v>
      </c>
      <c r="AR2105" s="94">
        <v>-8.1962706078193198E-2</v>
      </c>
      <c r="AS2105" s="95">
        <v>8</v>
      </c>
      <c r="AT2105" s="95">
        <v>4</v>
      </c>
      <c r="AU2105" s="95">
        <v>7</v>
      </c>
      <c r="AV2105" s="96">
        <v>5</v>
      </c>
      <c r="AW2105" s="3"/>
      <c r="AX2105" s="97">
        <v>0.13792785483776199</v>
      </c>
      <c r="AY2105" s="98">
        <v>0.42660562401533803</v>
      </c>
      <c r="AZ2105" s="98">
        <v>0.73422119707083799</v>
      </c>
      <c r="BA2105" s="98">
        <v>0.59982462427979</v>
      </c>
      <c r="BB2105" s="89">
        <v>1.4204411669961701E-2</v>
      </c>
      <c r="BC2105" s="99">
        <v>-13.9676473750733</v>
      </c>
      <c r="BD2105" s="86">
        <v>43899</v>
      </c>
      <c r="BE2105" s="86">
        <v>43987</v>
      </c>
      <c r="BF2105" s="95"/>
      <c r="BG2105" s="86"/>
    </row>
    <row r="2106" spans="2:59" x14ac:dyDescent="0.25">
      <c r="B2106" s="81" t="s">
        <v>2833</v>
      </c>
      <c r="C2106" s="81" t="s">
        <v>7266</v>
      </c>
      <c r="D2106" s="81" t="s">
        <v>996</v>
      </c>
      <c r="E2106" s="82" t="s">
        <v>1172</v>
      </c>
      <c r="F2106" s="82" t="s">
        <v>1106</v>
      </c>
      <c r="G2106" s="83" t="s">
        <v>1121</v>
      </c>
      <c r="H2106" s="84" t="s">
        <v>1143</v>
      </c>
      <c r="I2106" s="85" t="s">
        <v>3480</v>
      </c>
      <c r="J2106" s="85" t="s">
        <v>7267</v>
      </c>
      <c r="L2106" s="86">
        <v>44029</v>
      </c>
      <c r="M2106" s="87">
        <v>1727.23440000042</v>
      </c>
      <c r="N2106" s="88">
        <v>1727.23440000042</v>
      </c>
      <c r="O2106" s="88">
        <v>1948.53700000048</v>
      </c>
      <c r="P2106" s="89">
        <f t="shared" si="32"/>
        <v>0.88642627776634186</v>
      </c>
      <c r="Q2106" s="86">
        <v>43899</v>
      </c>
      <c r="R2106" s="90">
        <v>22752.584999999999</v>
      </c>
      <c r="S2106" s="90">
        <v>24373.8329618225</v>
      </c>
      <c r="T2106" s="3"/>
      <c r="U2106" s="91">
        <v>2.2045874538889599E-4</v>
      </c>
      <c r="V2106" s="92">
        <v>1.1948204846703401</v>
      </c>
      <c r="W2106" s="91">
        <v>-1.1911458457689201E-2</v>
      </c>
      <c r="X2106" s="92">
        <v>-1.1826362298961599</v>
      </c>
      <c r="Y2106" s="91">
        <v>-5.1384790252995999E-2</v>
      </c>
      <c r="Z2106" s="92">
        <v>13.0116768835433</v>
      </c>
      <c r="AA2106" s="91">
        <v>7.1499584424600499E-2</v>
      </c>
      <c r="AB2106" s="92">
        <v>28.047986803256201</v>
      </c>
      <c r="AC2106" s="91">
        <v>0.19116722132108399</v>
      </c>
      <c r="AD2106" s="92">
        <v>44.464918084500802</v>
      </c>
      <c r="AE2106" s="91">
        <v>0.145042324686074</v>
      </c>
      <c r="AF2106" s="93">
        <v>35.343642163323203</v>
      </c>
      <c r="AG2106" s="91">
        <v>-3.8746397110117001E-2</v>
      </c>
      <c r="AH2106" s="92">
        <v>-4.7808696631400398</v>
      </c>
      <c r="AI2106" s="91">
        <v>-2.0453245721000698E-2</v>
      </c>
      <c r="AJ2106" s="92">
        <v>12.438051107805199</v>
      </c>
      <c r="AK2106" s="91">
        <v>0.80342928739264596</v>
      </c>
      <c r="AL2106" s="91">
        <v>6.1521703890321099E-2</v>
      </c>
      <c r="AM2106" s="92">
        <v>99.917506653000601</v>
      </c>
      <c r="AN2106" s="3"/>
      <c r="AO2106" s="94">
        <v>2.82438872636703E-2</v>
      </c>
      <c r="AP2106" s="94">
        <v>-4.9081362331926399E-2</v>
      </c>
      <c r="AQ2106" s="94">
        <v>7.1854730058475993E-2</v>
      </c>
      <c r="AR2106" s="94">
        <v>-8.2467062857176601E-2</v>
      </c>
      <c r="AS2106" s="95">
        <v>8</v>
      </c>
      <c r="AT2106" s="95">
        <v>4</v>
      </c>
      <c r="AU2106" s="95">
        <v>7</v>
      </c>
      <c r="AV2106" s="96">
        <v>5</v>
      </c>
      <c r="AW2106" s="3"/>
      <c r="AX2106" s="97">
        <v>0.13789698727094199</v>
      </c>
      <c r="AY2106" s="98">
        <v>0.37984606996315101</v>
      </c>
      <c r="AZ2106" s="98">
        <v>0.71429632458602998</v>
      </c>
      <c r="BA2106" s="98">
        <v>0.53311508704700805</v>
      </c>
      <c r="BB2106" s="89">
        <v>1.4200902049178701E-2</v>
      </c>
      <c r="BC2106" s="99">
        <v>-14.1017286302522</v>
      </c>
      <c r="BD2106" s="86">
        <v>43899</v>
      </c>
      <c r="BE2106" s="86">
        <v>43987</v>
      </c>
      <c r="BF2106" s="95"/>
      <c r="BG2106" s="86"/>
    </row>
    <row r="2107" spans="2:59" x14ac:dyDescent="0.25">
      <c r="B2107" s="81" t="s">
        <v>2834</v>
      </c>
      <c r="C2107" s="81" t="s">
        <v>7268</v>
      </c>
      <c r="D2107" s="81" t="s">
        <v>996</v>
      </c>
      <c r="E2107" s="82" t="s">
        <v>1197</v>
      </c>
      <c r="F2107" s="82" t="s">
        <v>1106</v>
      </c>
      <c r="G2107" s="83" t="s">
        <v>1121</v>
      </c>
      <c r="H2107" s="84" t="s">
        <v>1143</v>
      </c>
      <c r="I2107" s="85" t="s">
        <v>3480</v>
      </c>
      <c r="J2107" s="85" t="s">
        <v>7269</v>
      </c>
      <c r="L2107" s="86">
        <v>44029</v>
      </c>
      <c r="M2107" s="87">
        <v>1786.4186000004399</v>
      </c>
      <c r="N2107" s="88">
        <v>1786.4186000004399</v>
      </c>
      <c r="O2107" s="88">
        <v>2014.58730000071</v>
      </c>
      <c r="P2107" s="89">
        <f t="shared" si="32"/>
        <v>0.88674171628095255</v>
      </c>
      <c r="Q2107" s="86">
        <v>43899</v>
      </c>
      <c r="R2107" s="90">
        <v>11046798.24</v>
      </c>
      <c r="S2107" s="90">
        <v>6999486.4388046898</v>
      </c>
      <c r="T2107" s="3"/>
      <c r="U2107" s="91">
        <v>2.2323379562294601E-4</v>
      </c>
      <c r="V2107" s="92">
        <v>1.1950979896937499</v>
      </c>
      <c r="W2107" s="91">
        <v>-1.18302009614126E-2</v>
      </c>
      <c r="X2107" s="92">
        <v>-1.17451048026851</v>
      </c>
      <c r="Y2107" s="91">
        <v>-5.09122575286165E-2</v>
      </c>
      <c r="Z2107" s="92">
        <v>13.0589301559812</v>
      </c>
      <c r="AA2107" s="91">
        <v>7.2573774403281305E-2</v>
      </c>
      <c r="AB2107" s="92">
        <v>28.155405801138802</v>
      </c>
      <c r="AC2107" s="91">
        <v>0.19355301009811199</v>
      </c>
      <c r="AD2107" s="92">
        <v>44.703496962203602</v>
      </c>
      <c r="AE2107" s="91">
        <v>0.14848294979674401</v>
      </c>
      <c r="AF2107" s="93">
        <v>35.687704674375702</v>
      </c>
      <c r="AG2107" s="91">
        <v>-3.8701649440554299E-2</v>
      </c>
      <c r="AH2107" s="92">
        <v>-4.7763948961801397</v>
      </c>
      <c r="AI2107" s="91">
        <v>-1.9919662119718899E-2</v>
      </c>
      <c r="AJ2107" s="92">
        <v>12.4914094679407</v>
      </c>
      <c r="AK2107" s="91">
        <v>0.81709109772928101</v>
      </c>
      <c r="AL2107" s="91">
        <v>6.2333112786291202E-2</v>
      </c>
      <c r="AM2107" s="92">
        <v>101.283687686664</v>
      </c>
      <c r="AN2107" s="3"/>
      <c r="AO2107" s="94">
        <v>2.8246699319424799E-2</v>
      </c>
      <c r="AP2107" s="94">
        <v>-4.9078741797566203E-2</v>
      </c>
      <c r="AQ2107" s="94">
        <v>7.1942748176297797E-2</v>
      </c>
      <c r="AR2107" s="94">
        <v>-8.2389283649681594E-2</v>
      </c>
      <c r="AS2107" s="95">
        <v>8</v>
      </c>
      <c r="AT2107" s="95">
        <v>4</v>
      </c>
      <c r="AU2107" s="95">
        <v>7</v>
      </c>
      <c r="AV2107" s="96">
        <v>5</v>
      </c>
      <c r="AW2107" s="3"/>
      <c r="AX2107" s="97">
        <v>0.137901741775277</v>
      </c>
      <c r="AY2107" s="98">
        <v>0.38705126597506001</v>
      </c>
      <c r="AZ2107" s="98">
        <v>0.71736611313826903</v>
      </c>
      <c r="BA2107" s="98">
        <v>0.54337910469985196</v>
      </c>
      <c r="BB2107" s="89">
        <v>1.4201442669855201E-2</v>
      </c>
      <c r="BC2107" s="99">
        <v>-14.081052729787199</v>
      </c>
      <c r="BD2107" s="86">
        <v>43899</v>
      </c>
      <c r="BE2107" s="86">
        <v>43987</v>
      </c>
      <c r="BF2107" s="95"/>
      <c r="BG2107" s="86"/>
    </row>
    <row r="2108" spans="2:59" x14ac:dyDescent="0.25">
      <c r="B2108" s="81" t="s">
        <v>2835</v>
      </c>
      <c r="C2108" s="81" t="s">
        <v>7270</v>
      </c>
      <c r="D2108" s="81" t="s">
        <v>996</v>
      </c>
      <c r="E2108" s="82" t="s">
        <v>1198</v>
      </c>
      <c r="F2108" s="82" t="s">
        <v>1106</v>
      </c>
      <c r="G2108" s="83" t="s">
        <v>1121</v>
      </c>
      <c r="H2108" s="84" t="s">
        <v>1143</v>
      </c>
      <c r="I2108" s="85" t="s">
        <v>3480</v>
      </c>
      <c r="J2108" s="85" t="s">
        <v>7271</v>
      </c>
      <c r="L2108" s="86">
        <v>44029</v>
      </c>
      <c r="M2108" s="87">
        <v>1882.6528999991699</v>
      </c>
      <c r="N2108" s="88">
        <v>1882.6528999991699</v>
      </c>
      <c r="O2108" s="88">
        <v>2118.1688000001</v>
      </c>
      <c r="P2108" s="89">
        <f t="shared" si="32"/>
        <v>0.88881155269546086</v>
      </c>
      <c r="Q2108" s="86">
        <v>43899</v>
      </c>
      <c r="R2108" s="90">
        <v>1055680.189</v>
      </c>
      <c r="S2108" s="90">
        <v>772515.22076757799</v>
      </c>
      <c r="T2108" s="3"/>
      <c r="U2108" s="91">
        <v>2.4115409723890501E-4</v>
      </c>
      <c r="V2108" s="92">
        <v>1.19689001985535</v>
      </c>
      <c r="W2108" s="91">
        <v>-1.1298535128844401E-2</v>
      </c>
      <c r="X2108" s="92">
        <v>-1.12134389701168</v>
      </c>
      <c r="Y2108" s="91">
        <v>-4.7809292071178802E-2</v>
      </c>
      <c r="Z2108" s="92">
        <v>13.3692267017177</v>
      </c>
      <c r="AA2108" s="91">
        <v>7.9637145217930097E-2</v>
      </c>
      <c r="AB2108" s="92">
        <v>28.8617428825819</v>
      </c>
      <c r="AC2108" s="91">
        <v>0.20930172656168</v>
      </c>
      <c r="AD2108" s="92">
        <v>46.278368608560399</v>
      </c>
      <c r="AE2108" s="91">
        <v>0.17202366118901399</v>
      </c>
      <c r="AF2108" s="93">
        <v>38.041775813617299</v>
      </c>
      <c r="AG2108" s="91">
        <v>-3.8408489716857702E-2</v>
      </c>
      <c r="AH2108" s="92">
        <v>-4.7470789238141204</v>
      </c>
      <c r="AI2108" s="91">
        <v>-1.6415514682193998E-2</v>
      </c>
      <c r="AJ2108" s="92">
        <v>12.841824211689501</v>
      </c>
      <c r="AK2108" s="91">
        <v>0.93543213429977201</v>
      </c>
      <c r="AL2108" s="91">
        <v>6.9140966881604995E-2</v>
      </c>
      <c r="AM2108" s="92">
        <v>113.11779134371299</v>
      </c>
      <c r="AN2108" s="3"/>
      <c r="AO2108" s="94">
        <v>2.8265151944651699E-2</v>
      </c>
      <c r="AP2108" s="94">
        <v>-4.90617100003874E-2</v>
      </c>
      <c r="AQ2108" s="94">
        <v>7.2519621246101507E-2</v>
      </c>
      <c r="AR2108" s="94">
        <v>-8.1878841663710802E-2</v>
      </c>
      <c r="AS2108" s="95">
        <v>8</v>
      </c>
      <c r="AT2108" s="95">
        <v>4</v>
      </c>
      <c r="AU2108" s="95">
        <v>7</v>
      </c>
      <c r="AV2108" s="96">
        <v>5</v>
      </c>
      <c r="AW2108" s="3"/>
      <c r="AX2108" s="97">
        <v>0.13793300516583301</v>
      </c>
      <c r="AY2108" s="98">
        <v>0.43440457167252999</v>
      </c>
      <c r="AZ2108" s="98">
        <v>0.73754482974072699</v>
      </c>
      <c r="BA2108" s="98">
        <v>0.61097356106438405</v>
      </c>
      <c r="BB2108" s="89">
        <v>1.4204997084471E-2</v>
      </c>
      <c r="BC2108" s="99">
        <v>-13.9453239043505</v>
      </c>
      <c r="BD2108" s="86">
        <v>43899</v>
      </c>
      <c r="BE2108" s="86">
        <v>43987</v>
      </c>
      <c r="BF2108" s="95"/>
      <c r="BG2108" s="86"/>
    </row>
    <row r="2109" spans="2:59" x14ac:dyDescent="0.25">
      <c r="B2109" s="81" t="s">
        <v>523</v>
      </c>
      <c r="C2109" s="81" t="s">
        <v>7272</v>
      </c>
      <c r="D2109" s="81" t="s">
        <v>996</v>
      </c>
      <c r="E2109" s="82" t="s">
        <v>1199</v>
      </c>
      <c r="F2109" s="82" t="s">
        <v>1106</v>
      </c>
      <c r="G2109" s="83" t="s">
        <v>1121</v>
      </c>
      <c r="H2109" s="84" t="s">
        <v>1143</v>
      </c>
      <c r="I2109" s="85" t="s">
        <v>3480</v>
      </c>
      <c r="J2109" s="85" t="s">
        <v>7273</v>
      </c>
      <c r="L2109" s="86">
        <v>44029</v>
      </c>
      <c r="M2109" s="87">
        <v>1325.3073999993501</v>
      </c>
      <c r="N2109" s="88">
        <v>1325.3073999993501</v>
      </c>
      <c r="O2109" s="88">
        <v>1492.2034000009301</v>
      </c>
      <c r="P2109" s="89">
        <f t="shared" si="32"/>
        <v>0.88815465773534896</v>
      </c>
      <c r="Q2109" s="86">
        <v>43899</v>
      </c>
      <c r="R2109" s="90">
        <v>646620.26199999999</v>
      </c>
      <c r="S2109" s="90">
        <v>396840.86300390598</v>
      </c>
      <c r="T2109" s="3"/>
      <c r="U2109" s="91">
        <v>2.3547251475974901E-4</v>
      </c>
      <c r="V2109" s="92">
        <v>1.19632186160743</v>
      </c>
      <c r="W2109" s="91">
        <v>-1.14670819184539E-2</v>
      </c>
      <c r="X2109" s="92">
        <v>-1.1381985759726401</v>
      </c>
      <c r="Y2109" s="91">
        <v>-4.8794017792752102E-2</v>
      </c>
      <c r="Z2109" s="92">
        <v>13.270754129567599</v>
      </c>
      <c r="AA2109" s="91">
        <v>7.7485691055699094E-2</v>
      </c>
      <c r="AB2109" s="92">
        <v>28.6465974663734</v>
      </c>
      <c r="AC2109" s="91">
        <v>0.204285279804026</v>
      </c>
      <c r="AD2109" s="92">
        <v>45.776723932824098</v>
      </c>
      <c r="AE2109" s="91">
        <v>0.16400147271284399</v>
      </c>
      <c r="AF2109" s="93">
        <v>37.239556966000201</v>
      </c>
      <c r="AG2109" s="91">
        <v>-3.8501513012306497E-2</v>
      </c>
      <c r="AH2109" s="92">
        <v>-4.75638125335536</v>
      </c>
      <c r="AI2109" s="91">
        <v>-1.75278342094316E-2</v>
      </c>
      <c r="AJ2109" s="92">
        <v>12.730592258958501</v>
      </c>
      <c r="AK2109" s="91">
        <v>0.32530739999841901</v>
      </c>
      <c r="AL2109" s="91">
        <v>2.9151394355722001E-2</v>
      </c>
      <c r="AM2109" s="92">
        <v>47.024432948150199</v>
      </c>
      <c r="AN2109" s="3"/>
      <c r="AO2109" s="94">
        <v>2.8210838901941301E-2</v>
      </c>
      <c r="AP2109" s="94">
        <v>-4.9067124676221298E-2</v>
      </c>
      <c r="AQ2109" s="94">
        <v>7.2080242240190301E-2</v>
      </c>
      <c r="AR2109" s="94">
        <v>-8.2040718280040906E-2</v>
      </c>
      <c r="AS2109" s="95">
        <v>8</v>
      </c>
      <c r="AT2109" s="95">
        <v>4</v>
      </c>
      <c r="AU2109" s="95">
        <v>7</v>
      </c>
      <c r="AV2109" s="96">
        <v>5</v>
      </c>
      <c r="AW2109" s="3"/>
      <c r="AX2109" s="97">
        <v>0.13791684430645501</v>
      </c>
      <c r="AY2109" s="98">
        <v>0.41877348856087299</v>
      </c>
      <c r="AZ2109" s="98">
        <v>0.73081259078207905</v>
      </c>
      <c r="BA2109" s="98">
        <v>0.58861403855189598</v>
      </c>
      <c r="BB2109" s="89">
        <v>1.42032385361927E-2</v>
      </c>
      <c r="BC2109" s="99">
        <v>-13.9883812086919</v>
      </c>
      <c r="BD2109" s="86">
        <v>43899</v>
      </c>
      <c r="BE2109" s="86">
        <v>43987</v>
      </c>
      <c r="BF2109" s="95"/>
      <c r="BG2109" s="86"/>
    </row>
    <row r="2110" spans="2:59" x14ac:dyDescent="0.25">
      <c r="B2110" s="81" t="s">
        <v>524</v>
      </c>
      <c r="C2110" s="81" t="s">
        <v>7274</v>
      </c>
      <c r="D2110" s="81" t="s">
        <v>996</v>
      </c>
      <c r="E2110" s="82" t="s">
        <v>1178</v>
      </c>
      <c r="F2110" s="82" t="s">
        <v>1106</v>
      </c>
      <c r="G2110" s="83" t="s">
        <v>1121</v>
      </c>
      <c r="H2110" s="84" t="s">
        <v>1143</v>
      </c>
      <c r="I2110" s="85" t="s">
        <v>3480</v>
      </c>
      <c r="J2110" s="85" t="s">
        <v>7275</v>
      </c>
      <c r="L2110" s="86">
        <v>44029</v>
      </c>
      <c r="M2110" s="87">
        <v>1317.9016999993501</v>
      </c>
      <c r="N2110" s="88">
        <v>1317.9016999993501</v>
      </c>
      <c r="O2110" s="88">
        <v>1392.9188000001</v>
      </c>
      <c r="P2110" s="89">
        <f t="shared" si="32"/>
        <v>0.94614395325790379</v>
      </c>
      <c r="Q2110" s="86">
        <v>43888</v>
      </c>
      <c r="R2110" s="90">
        <v>2328175.4640000002</v>
      </c>
      <c r="S2110" s="90">
        <v>2623224.56946484</v>
      </c>
      <c r="T2110" s="3"/>
      <c r="U2110" s="91">
        <v>2.6564422478259103E-4</v>
      </c>
      <c r="V2110" s="92">
        <v>1.19933903260971</v>
      </c>
      <c r="W2110" s="91">
        <v>-3.8008716379408697E-2</v>
      </c>
      <c r="X2110" s="92">
        <v>-3.79236202206812</v>
      </c>
      <c r="Y2110" s="91">
        <v>-4.2439146682227103E-3</v>
      </c>
      <c r="Z2110" s="92">
        <v>17.725764442002401</v>
      </c>
      <c r="AA2110" s="91">
        <v>0.13412414129561501</v>
      </c>
      <c r="AB2110" s="92">
        <v>34.310442490386798</v>
      </c>
      <c r="AC2110" s="91">
        <v>0.28172201985755202</v>
      </c>
      <c r="AD2110" s="92">
        <v>53.520397938147703</v>
      </c>
      <c r="AE2110" s="91"/>
      <c r="AF2110" s="93"/>
      <c r="AG2110" s="91">
        <v>-3.8008716379408697E-2</v>
      </c>
      <c r="AH2110" s="92">
        <v>-4.7071015900655802</v>
      </c>
      <c r="AI2110" s="91">
        <v>2.90137143874745E-2</v>
      </c>
      <c r="AJ2110" s="92">
        <v>17.384747118660002</v>
      </c>
      <c r="AK2110" s="91">
        <v>0.32645267718180498</v>
      </c>
      <c r="AL2110" s="91">
        <v>0.12778651680317099</v>
      </c>
      <c r="AM2110" s="92">
        <v>61.478990751144003</v>
      </c>
      <c r="AN2110" s="3"/>
      <c r="AO2110" s="94">
        <v>2.8290329619267099E-2</v>
      </c>
      <c r="AP2110" s="94">
        <v>-4.9038428203857599E-2</v>
      </c>
      <c r="AQ2110" s="94">
        <v>7.3306662961840602E-2</v>
      </c>
      <c r="AR2110" s="94">
        <v>-4.6606704216174001E-2</v>
      </c>
      <c r="AS2110" s="95">
        <v>7</v>
      </c>
      <c r="AT2110" s="95">
        <v>3</v>
      </c>
      <c r="AU2110" s="95">
        <v>7</v>
      </c>
      <c r="AV2110" s="96">
        <v>5</v>
      </c>
      <c r="AW2110" s="3"/>
      <c r="AX2110" s="97">
        <v>0.103900168265391</v>
      </c>
      <c r="AY2110" s="98">
        <v>1.04094283797349</v>
      </c>
      <c r="AZ2110" s="98">
        <v>0.95407609592348297</v>
      </c>
      <c r="BA2110" s="98">
        <v>1.5049418803519099</v>
      </c>
      <c r="BB2110" s="89">
        <v>1.0691215521292201E-2</v>
      </c>
      <c r="BC2110" s="99">
        <v>-6.9516973996869602</v>
      </c>
      <c r="BD2110" s="86">
        <v>43888</v>
      </c>
      <c r="BE2110" s="86">
        <v>43915</v>
      </c>
      <c r="BF2110" s="95"/>
      <c r="BG2110" s="86"/>
    </row>
    <row r="2111" spans="2:59" x14ac:dyDescent="0.25">
      <c r="B2111" s="81" t="s">
        <v>2836</v>
      </c>
      <c r="C2111" s="81" t="s">
        <v>7276</v>
      </c>
      <c r="D2111" s="81" t="s">
        <v>996</v>
      </c>
      <c r="E2111" s="82" t="s">
        <v>1200</v>
      </c>
      <c r="F2111" s="82" t="s">
        <v>1106</v>
      </c>
      <c r="G2111" s="83" t="s">
        <v>1121</v>
      </c>
      <c r="H2111" s="84" t="s">
        <v>1143</v>
      </c>
      <c r="I2111" s="85" t="s">
        <v>3480</v>
      </c>
      <c r="J2111" s="85" t="s">
        <v>7277</v>
      </c>
      <c r="L2111" s="86">
        <v>44029</v>
      </c>
      <c r="M2111" s="87">
        <v>1880.45729999989</v>
      </c>
      <c r="N2111" s="88">
        <v>1880.45729999989</v>
      </c>
      <c r="O2111" s="88">
        <v>2116.5089999996098</v>
      </c>
      <c r="P2111" s="89">
        <f t="shared" si="32"/>
        <v>0.88847120423311998</v>
      </c>
      <c r="Q2111" s="86">
        <v>43899</v>
      </c>
      <c r="R2111" s="90">
        <v>73234.051000000007</v>
      </c>
      <c r="S2111" s="90">
        <v>74244.096366455095</v>
      </c>
      <c r="T2111" s="3"/>
      <c r="U2111" s="91">
        <v>2.3819028501748099E-4</v>
      </c>
      <c r="V2111" s="92">
        <v>1.1965936386331999</v>
      </c>
      <c r="W2111" s="91">
        <v>-1.13858550575969E-2</v>
      </c>
      <c r="X2111" s="92">
        <v>-1.1300758898869401</v>
      </c>
      <c r="Y2111" s="91">
        <v>-4.8319541117962203E-2</v>
      </c>
      <c r="Z2111" s="92">
        <v>13.3182017970394</v>
      </c>
      <c r="AA2111" s="91">
        <v>7.8473844278050806E-2</v>
      </c>
      <c r="AB2111" s="92">
        <v>28.745412788615798</v>
      </c>
      <c r="AC2111" s="91">
        <v>0.206701842455077</v>
      </c>
      <c r="AD2111" s="92">
        <v>46.018380197929197</v>
      </c>
      <c r="AE2111" s="91">
        <v>0.16750475813198101</v>
      </c>
      <c r="AF2111" s="93">
        <v>37.589885507884901</v>
      </c>
      <c r="AG2111" s="91">
        <v>-3.8456724047137E-2</v>
      </c>
      <c r="AH2111" s="92">
        <v>-4.7519023568384</v>
      </c>
      <c r="AI2111" s="91">
        <v>-1.69918168785443E-2</v>
      </c>
      <c r="AJ2111" s="92">
        <v>12.7841939920472</v>
      </c>
      <c r="AK2111" s="91">
        <v>0.80473079580580797</v>
      </c>
      <c r="AL2111" s="91">
        <v>6.9059223640579107E-2</v>
      </c>
      <c r="AM2111" s="92">
        <v>84.508861665963195</v>
      </c>
      <c r="AN2111" s="3"/>
      <c r="AO2111" s="94">
        <v>2.8262126006666201E-2</v>
      </c>
      <c r="AP2111" s="94">
        <v>-4.9064517948863802E-2</v>
      </c>
      <c r="AQ2111" s="94">
        <v>7.2424731464707306E-2</v>
      </c>
      <c r="AR2111" s="94">
        <v>-8.1962741598545094E-2</v>
      </c>
      <c r="AS2111" s="95">
        <v>8</v>
      </c>
      <c r="AT2111" s="95">
        <v>4</v>
      </c>
      <c r="AU2111" s="95">
        <v>7</v>
      </c>
      <c r="AV2111" s="96">
        <v>5</v>
      </c>
      <c r="AW2111" s="3"/>
      <c r="AX2111" s="97">
        <v>0.13792786833102599</v>
      </c>
      <c r="AY2111" s="98">
        <v>0.42660734529727101</v>
      </c>
      <c r="AZ2111" s="98">
        <v>0.73422188094718899</v>
      </c>
      <c r="BA2111" s="98">
        <v>0.59982698828207504</v>
      </c>
      <c r="BB2111" s="89">
        <v>1.4204413002644301E-2</v>
      </c>
      <c r="BC2111" s="99">
        <v>-13.967637274385201</v>
      </c>
      <c r="BD2111" s="86">
        <v>43899</v>
      </c>
      <c r="BE2111" s="86">
        <v>43987</v>
      </c>
      <c r="BF2111" s="95"/>
      <c r="BG2111" s="86"/>
    </row>
    <row r="2112" spans="2:59" x14ac:dyDescent="0.25">
      <c r="B2112" s="81" t="s">
        <v>2837</v>
      </c>
      <c r="C2112" s="81" t="s">
        <v>7278</v>
      </c>
      <c r="D2112" s="81" t="s">
        <v>996</v>
      </c>
      <c r="E2112" s="82" t="s">
        <v>1201</v>
      </c>
      <c r="F2112" s="82" t="s">
        <v>1106</v>
      </c>
      <c r="G2112" s="83" t="s">
        <v>1121</v>
      </c>
      <c r="H2112" s="84" t="s">
        <v>1143</v>
      </c>
      <c r="I2112" s="85" t="s">
        <v>3480</v>
      </c>
      <c r="J2112" s="85" t="s">
        <v>7279</v>
      </c>
      <c r="L2112" s="86">
        <v>44029</v>
      </c>
      <c r="M2112" s="87">
        <v>1930.78199999966</v>
      </c>
      <c r="N2112" s="88">
        <v>1930.78199999966</v>
      </c>
      <c r="O2112" s="88">
        <v>2172.37649999931</v>
      </c>
      <c r="P2112" s="89">
        <f t="shared" si="32"/>
        <v>0.88878792419282449</v>
      </c>
      <c r="Q2112" s="86">
        <v>43899</v>
      </c>
      <c r="R2112" s="90">
        <v>30327.31</v>
      </c>
      <c r="S2112" s="90">
        <v>8332.6578778610201</v>
      </c>
      <c r="T2112" s="3"/>
      <c r="U2112" s="91">
        <v>2.4094489344861399E-4</v>
      </c>
      <c r="V2112" s="92">
        <v>1.19686909947632</v>
      </c>
      <c r="W2112" s="91">
        <v>-1.13044573645311E-2</v>
      </c>
      <c r="X2112" s="92">
        <v>-1.12193612058036</v>
      </c>
      <c r="Y2112" s="91">
        <v>-4.7844720114881098E-2</v>
      </c>
      <c r="Z2112" s="92">
        <v>13.365683897354799</v>
      </c>
      <c r="AA2112" s="91">
        <v>7.9555747597623794E-2</v>
      </c>
      <c r="AB2112" s="92">
        <v>28.853603120573101</v>
      </c>
      <c r="AC2112" s="91">
        <v>0.209120793533803</v>
      </c>
      <c r="AD2112" s="92">
        <v>46.260275305772701</v>
      </c>
      <c r="AE2112" s="91">
        <v>0.171014962481568</v>
      </c>
      <c r="AF2112" s="93">
        <v>37.940905942872597</v>
      </c>
      <c r="AG2112" s="91">
        <v>-3.8411840772823801E-2</v>
      </c>
      <c r="AH2112" s="92">
        <v>-4.7474140294070803</v>
      </c>
      <c r="AI2112" s="91">
        <v>-1.6455623081128599E-2</v>
      </c>
      <c r="AJ2112" s="92">
        <v>12.8378133717924</v>
      </c>
      <c r="AK2112" s="91">
        <v>0.82022173199802595</v>
      </c>
      <c r="AL2112" s="91">
        <v>7.0093186726808199E-2</v>
      </c>
      <c r="AM2112" s="92">
        <v>86.057955285185002</v>
      </c>
      <c r="AN2112" s="3"/>
      <c r="AO2112" s="94">
        <v>2.8264921855225101E-2</v>
      </c>
      <c r="AP2112" s="94">
        <v>-4.9061915576239699E-2</v>
      </c>
      <c r="AQ2112" s="94">
        <v>7.2512848548285505E-2</v>
      </c>
      <c r="AR2112" s="94">
        <v>-8.1884730026067706E-2</v>
      </c>
      <c r="AS2112" s="95">
        <v>8</v>
      </c>
      <c r="AT2112" s="95">
        <v>4</v>
      </c>
      <c r="AU2112" s="95">
        <v>7</v>
      </c>
      <c r="AV2112" s="96">
        <v>5</v>
      </c>
      <c r="AW2112" s="3"/>
      <c r="AX2112" s="97">
        <v>0.137932671935414</v>
      </c>
      <c r="AY2112" s="98">
        <v>0.43385810958216098</v>
      </c>
      <c r="AZ2112" s="98">
        <v>0.73731224247330795</v>
      </c>
      <c r="BA2112" s="98">
        <v>0.61019223009952805</v>
      </c>
      <c r="BB2112" s="89">
        <v>1.4204958943883E-2</v>
      </c>
      <c r="BC2112" s="99">
        <v>-13.946891802523201</v>
      </c>
      <c r="BD2112" s="86">
        <v>43899</v>
      </c>
      <c r="BE2112" s="86">
        <v>43987</v>
      </c>
      <c r="BF2112" s="95"/>
      <c r="BG2112" s="86"/>
    </row>
    <row r="2113" spans="2:59" x14ac:dyDescent="0.25">
      <c r="B2113" s="81" t="s">
        <v>2838</v>
      </c>
      <c r="C2113" s="81" t="s">
        <v>7280</v>
      </c>
      <c r="D2113" s="81" t="s">
        <v>996</v>
      </c>
      <c r="E2113" s="82" t="s">
        <v>1202</v>
      </c>
      <c r="F2113" s="82" t="s">
        <v>1106</v>
      </c>
      <c r="G2113" s="83" t="s">
        <v>1121</v>
      </c>
      <c r="H2113" s="84" t="s">
        <v>1143</v>
      </c>
      <c r="I2113" s="85" t="s">
        <v>3480</v>
      </c>
      <c r="J2113" s="85" t="s">
        <v>7281</v>
      </c>
      <c r="L2113" s="86">
        <v>44029</v>
      </c>
      <c r="M2113" s="87">
        <v>1970.3320000004001</v>
      </c>
      <c r="N2113" s="88">
        <v>1970.3320000004001</v>
      </c>
      <c r="O2113" s="88">
        <v>2216.4807999990899</v>
      </c>
      <c r="P2113" s="89">
        <f t="shared" si="32"/>
        <v>0.88894611674561275</v>
      </c>
      <c r="Q2113" s="86">
        <v>43899</v>
      </c>
      <c r="R2113" s="90">
        <v>100685.789</v>
      </c>
      <c r="S2113" s="90">
        <v>94924.944229003901</v>
      </c>
      <c r="T2113" s="3"/>
      <c r="U2113" s="91">
        <v>2.42302136030048E-4</v>
      </c>
      <c r="V2113" s="92">
        <v>1.1970048237344599</v>
      </c>
      <c r="W2113" s="91">
        <v>-1.12639708195275E-2</v>
      </c>
      <c r="X2113" s="92">
        <v>-1.11788746607999</v>
      </c>
      <c r="Y2113" s="91">
        <v>-4.7607446821566597E-2</v>
      </c>
      <c r="Z2113" s="92">
        <v>13.3894112266862</v>
      </c>
      <c r="AA2113" s="91">
        <v>8.0096845886146198E-2</v>
      </c>
      <c r="AB2113" s="92">
        <v>28.907712949410801</v>
      </c>
      <c r="AC2113" s="91">
        <v>0.210331987265963</v>
      </c>
      <c r="AD2113" s="92">
        <v>46.381394679017802</v>
      </c>
      <c r="AE2113" s="91">
        <v>0.17277457243646499</v>
      </c>
      <c r="AF2113" s="93">
        <v>38.116866938362399</v>
      </c>
      <c r="AG2113" s="91">
        <v>-3.8389514295886301E-2</v>
      </c>
      <c r="AH2113" s="92">
        <v>-4.7451813817169803</v>
      </c>
      <c r="AI2113" s="91">
        <v>-1.6187578320568701E-2</v>
      </c>
      <c r="AJ2113" s="92">
        <v>12.8646178478521</v>
      </c>
      <c r="AK2113" s="91">
        <v>0.82800363683840295</v>
      </c>
      <c r="AL2113" s="91">
        <v>7.0609658567264005E-2</v>
      </c>
      <c r="AM2113" s="92">
        <v>86.836145769222597</v>
      </c>
      <c r="AN2113" s="3"/>
      <c r="AO2113" s="94">
        <v>2.8266322986382899E-2</v>
      </c>
      <c r="AP2113" s="94">
        <v>-4.9060577963245998E-2</v>
      </c>
      <c r="AQ2113" s="94">
        <v>7.2556915307359304E-2</v>
      </c>
      <c r="AR2113" s="94">
        <v>-8.1845747609768302E-2</v>
      </c>
      <c r="AS2113" s="95">
        <v>8</v>
      </c>
      <c r="AT2113" s="95">
        <v>4</v>
      </c>
      <c r="AU2113" s="95">
        <v>7</v>
      </c>
      <c r="AV2113" s="96">
        <v>5</v>
      </c>
      <c r="AW2113" s="3"/>
      <c r="AX2113" s="97">
        <v>0.13793504945410001</v>
      </c>
      <c r="AY2113" s="98">
        <v>0.43748533111193</v>
      </c>
      <c r="AZ2113" s="98">
        <v>0.73885817998871095</v>
      </c>
      <c r="BA2113" s="98">
        <v>0.61537951289301396</v>
      </c>
      <c r="BB2113" s="89">
        <v>1.4205229436047399E-2</v>
      </c>
      <c r="BC2113" s="99">
        <v>-13.936506916667</v>
      </c>
      <c r="BD2113" s="86">
        <v>43899</v>
      </c>
      <c r="BE2113" s="86">
        <v>43987</v>
      </c>
      <c r="BF2113" s="95"/>
      <c r="BG2113" s="86"/>
    </row>
    <row r="2114" spans="2:59" x14ac:dyDescent="0.25">
      <c r="B2114" s="81" t="s">
        <v>2839</v>
      </c>
      <c r="C2114" s="81" t="s">
        <v>7282</v>
      </c>
      <c r="D2114" s="81" t="s">
        <v>996</v>
      </c>
      <c r="E2114" s="82" t="s">
        <v>1203</v>
      </c>
      <c r="F2114" s="82" t="s">
        <v>1106</v>
      </c>
      <c r="G2114" s="83" t="s">
        <v>1121</v>
      </c>
      <c r="H2114" s="84" t="s">
        <v>1143</v>
      </c>
      <c r="I2114" s="85" t="s">
        <v>3480</v>
      </c>
      <c r="J2114" s="85" t="s">
        <v>7283</v>
      </c>
      <c r="L2114" s="86">
        <v>44029</v>
      </c>
      <c r="M2114" s="87">
        <v>1930.95409999974</v>
      </c>
      <c r="N2114" s="88">
        <v>1930.95409999974</v>
      </c>
      <c r="O2114" s="88">
        <v>2171.7961000017799</v>
      </c>
      <c r="P2114" s="89">
        <f t="shared" si="32"/>
        <v>0.88910469081243748</v>
      </c>
      <c r="Q2114" s="86">
        <v>43899</v>
      </c>
      <c r="R2114" s="90">
        <v>530736.02300000004</v>
      </c>
      <c r="S2114" s="90">
        <v>528822.988664062</v>
      </c>
      <c r="T2114" s="3"/>
      <c r="U2114" s="91">
        <v>2.4366950128751301E-4</v>
      </c>
      <c r="V2114" s="92">
        <v>1.19714156026021</v>
      </c>
      <c r="W2114" s="91">
        <v>-1.12229123169527E-2</v>
      </c>
      <c r="X2114" s="92">
        <v>-1.11378161582252</v>
      </c>
      <c r="Y2114" s="91">
        <v>-4.7369552634336301E-2</v>
      </c>
      <c r="Z2114" s="92">
        <v>13.413200645402</v>
      </c>
      <c r="AA2114" s="91">
        <v>8.0639081976260102E-2</v>
      </c>
      <c r="AB2114" s="92">
        <v>28.961936558422199</v>
      </c>
      <c r="AC2114" s="91">
        <v>0.211543998633861</v>
      </c>
      <c r="AD2114" s="92">
        <v>46.502595815807602</v>
      </c>
      <c r="AE2114" s="91">
        <v>0.17453714472328999</v>
      </c>
      <c r="AF2114" s="93">
        <v>38.293124167015797</v>
      </c>
      <c r="AG2114" s="91">
        <v>-3.8366742375728798E-2</v>
      </c>
      <c r="AH2114" s="92">
        <v>-4.7429041896975797</v>
      </c>
      <c r="AI2114" s="91">
        <v>-1.5918946894998998E-2</v>
      </c>
      <c r="AJ2114" s="92">
        <v>12.891480990409001</v>
      </c>
      <c r="AK2114" s="91">
        <v>0.83583926754770799</v>
      </c>
      <c r="AL2114" s="91">
        <v>7.1127729637737502E-2</v>
      </c>
      <c r="AM2114" s="92">
        <v>87.619708840153194</v>
      </c>
      <c r="AN2114" s="3"/>
      <c r="AO2114" s="94">
        <v>2.82677566974598E-2</v>
      </c>
      <c r="AP2114" s="94">
        <v>-4.9059296726263697E-2</v>
      </c>
      <c r="AQ2114" s="94">
        <v>7.2601034627950894E-2</v>
      </c>
      <c r="AR2114" s="94">
        <v>-8.1806818032491693E-2</v>
      </c>
      <c r="AS2114" s="95">
        <v>8</v>
      </c>
      <c r="AT2114" s="95">
        <v>4</v>
      </c>
      <c r="AU2114" s="95">
        <v>7</v>
      </c>
      <c r="AV2114" s="96">
        <v>5</v>
      </c>
      <c r="AW2114" s="3"/>
      <c r="AX2114" s="97">
        <v>0.137937436279753</v>
      </c>
      <c r="AY2114" s="98">
        <v>0.44111746648286498</v>
      </c>
      <c r="AZ2114" s="98">
        <v>0.740406385813003</v>
      </c>
      <c r="BA2114" s="98">
        <v>0.62057515223750703</v>
      </c>
      <c r="BB2114" s="89">
        <v>1.4205500768785E-2</v>
      </c>
      <c r="BC2114" s="99">
        <v>-13.9261415931978</v>
      </c>
      <c r="BD2114" s="86">
        <v>43899</v>
      </c>
      <c r="BE2114" s="86">
        <v>43987</v>
      </c>
      <c r="BF2114" s="95"/>
      <c r="BG2114" s="86"/>
    </row>
    <row r="2115" spans="2:59" x14ac:dyDescent="0.25">
      <c r="B2115" s="81" t="s">
        <v>2840</v>
      </c>
      <c r="C2115" s="81" t="s">
        <v>7284</v>
      </c>
      <c r="D2115" s="81" t="s">
        <v>997</v>
      </c>
      <c r="E2115" s="82" t="s">
        <v>1162</v>
      </c>
      <c r="F2115" s="82" t="s">
        <v>1097</v>
      </c>
      <c r="G2115" s="83" t="s">
        <v>1123</v>
      </c>
      <c r="H2115" s="84" t="s">
        <v>1149</v>
      </c>
      <c r="I2115" s="85" t="s">
        <v>3480</v>
      </c>
      <c r="J2115" s="85" t="s">
        <v>7285</v>
      </c>
      <c r="L2115" s="86">
        <v>44029</v>
      </c>
      <c r="M2115" s="87">
        <v>2492.7804000005099</v>
      </c>
      <c r="N2115" s="88">
        <v>2492.7804000005099</v>
      </c>
      <c r="O2115" s="88">
        <v>2527.8293999992302</v>
      </c>
      <c r="P2115" s="89">
        <f t="shared" si="32"/>
        <v>0.9861347446949027</v>
      </c>
      <c r="Q2115" s="86">
        <v>43747</v>
      </c>
      <c r="R2115" s="90">
        <v>3387931.1460000002</v>
      </c>
      <c r="S2115" s="90">
        <v>3989529.2672929699</v>
      </c>
      <c r="T2115" s="3"/>
      <c r="U2115" s="91">
        <v>-5.1980089747303299E-3</v>
      </c>
      <c r="V2115" s="92">
        <v>0.65297371265842197</v>
      </c>
      <c r="W2115" s="91">
        <v>6.2987010951474102E-3</v>
      </c>
      <c r="X2115" s="92">
        <v>0.63837972538749499</v>
      </c>
      <c r="Y2115" s="91">
        <v>1.0499131230972099E-2</v>
      </c>
      <c r="Z2115" s="92">
        <v>19.2000690319401</v>
      </c>
      <c r="AA2115" s="91">
        <v>2.21068005866982E-2</v>
      </c>
      <c r="AB2115" s="92">
        <v>23.108708419458701</v>
      </c>
      <c r="AC2115" s="91">
        <v>9.1902581620233806E-2</v>
      </c>
      <c r="AD2115" s="92">
        <v>34.538454114401198</v>
      </c>
      <c r="AE2115" s="91">
        <v>0.13048086629903999</v>
      </c>
      <c r="AF2115" s="93">
        <v>33.887496324605301</v>
      </c>
      <c r="AG2115" s="91">
        <v>-6.5021058580896404E-3</v>
      </c>
      <c r="AH2115" s="92">
        <v>-1.5564405379336701</v>
      </c>
      <c r="AI2115" s="91">
        <v>2.0033412414704799E-2</v>
      </c>
      <c r="AJ2115" s="92">
        <v>16.486716921383</v>
      </c>
      <c r="AK2115" s="91">
        <v>0.99137267433223297</v>
      </c>
      <c r="AL2115" s="91">
        <v>5.2332385301269803E-2</v>
      </c>
      <c r="AM2115" s="92">
        <v>84.974156725103995</v>
      </c>
      <c r="AN2115" s="3"/>
      <c r="AO2115" s="94">
        <v>2.5559495677953199E-2</v>
      </c>
      <c r="AP2115" s="94">
        <v>-3.9146119815086401E-2</v>
      </c>
      <c r="AQ2115" s="94">
        <v>2.81836044614465E-2</v>
      </c>
      <c r="AR2115" s="94">
        <v>-2.98603471383103E-2</v>
      </c>
      <c r="AS2115" s="95">
        <v>6</v>
      </c>
      <c r="AT2115" s="95">
        <v>6</v>
      </c>
      <c r="AU2115" s="95">
        <v>7</v>
      </c>
      <c r="AV2115" s="96">
        <v>5</v>
      </c>
      <c r="AW2115" s="3"/>
      <c r="AX2115" s="97">
        <v>6.2469830054178603E-2</v>
      </c>
      <c r="AY2115" s="98">
        <v>4.3311060479123099E-4</v>
      </c>
      <c r="AZ2115" s="98">
        <v>0.63386331739093305</v>
      </c>
      <c r="BA2115" s="98">
        <v>5.6162133712778196E-4</v>
      </c>
      <c r="BB2115" s="89">
        <v>6.4159879372073202E-3</v>
      </c>
      <c r="BC2115" s="99">
        <v>-9.3492345646081993</v>
      </c>
      <c r="BD2115" s="86">
        <v>43747</v>
      </c>
      <c r="BE2115" s="86">
        <v>43783</v>
      </c>
      <c r="BF2115" s="95"/>
      <c r="BG2115" s="86"/>
    </row>
    <row r="2116" spans="2:59" x14ac:dyDescent="0.25">
      <c r="B2116" s="81" t="s">
        <v>525</v>
      </c>
      <c r="C2116" s="81" t="s">
        <v>7286</v>
      </c>
      <c r="D2116" s="81" t="s">
        <v>997</v>
      </c>
      <c r="E2116" s="82" t="s">
        <v>1185</v>
      </c>
      <c r="F2116" s="82" t="s">
        <v>1097</v>
      </c>
      <c r="G2116" s="83" t="s">
        <v>1123</v>
      </c>
      <c r="H2116" s="84" t="s">
        <v>1149</v>
      </c>
      <c r="I2116" s="85" t="s">
        <v>3480</v>
      </c>
      <c r="J2116" s="85" t="s">
        <v>7287</v>
      </c>
      <c r="L2116" s="86">
        <v>44029</v>
      </c>
      <c r="M2116" s="87">
        <v>1160.15450000018</v>
      </c>
      <c r="N2116" s="88">
        <v>1160.15450000018</v>
      </c>
      <c r="O2116" s="88">
        <v>1174.7799999993299</v>
      </c>
      <c r="P2116" s="89">
        <f t="shared" si="32"/>
        <v>0.98755043497577566</v>
      </c>
      <c r="Q2116" s="86">
        <v>44020</v>
      </c>
      <c r="R2116" s="90">
        <v>203298896.50099999</v>
      </c>
      <c r="S2116" s="90">
        <v>339827824.23150003</v>
      </c>
      <c r="T2116" s="3"/>
      <c r="U2116" s="91">
        <v>-5.1707937136597996E-3</v>
      </c>
      <c r="V2116" s="92">
        <v>0.65569523876547497</v>
      </c>
      <c r="W2116" s="91">
        <v>7.1263800455199098E-3</v>
      </c>
      <c r="X2116" s="92">
        <v>0.72114762042474501</v>
      </c>
      <c r="Y2116" s="91">
        <v>1.55507381678035E-2</v>
      </c>
      <c r="Z2116" s="92">
        <v>19.705229725630499</v>
      </c>
      <c r="AA2116" s="91">
        <v>3.2407953287474797E-2</v>
      </c>
      <c r="AB2116" s="92">
        <v>24.138823689543599</v>
      </c>
      <c r="AC2116" s="91">
        <v>0.113992649779975</v>
      </c>
      <c r="AD2116" s="92">
        <v>36.747460930375397</v>
      </c>
      <c r="AE2116" s="91"/>
      <c r="AF2116" s="93"/>
      <c r="AG2116" s="91">
        <v>-6.03922109621635E-3</v>
      </c>
      <c r="AH2116" s="92">
        <v>-1.51015206174634</v>
      </c>
      <c r="AI2116" s="91">
        <v>2.56100506303483E-2</v>
      </c>
      <c r="AJ2116" s="92">
        <v>17.044380742940099</v>
      </c>
      <c r="AK2116" s="91">
        <v>0.16015449999948</v>
      </c>
      <c r="AL2116" s="91">
        <v>5.2693079898745103E-2</v>
      </c>
      <c r="AM2116" s="92">
        <v>41.637826011632598</v>
      </c>
      <c r="AN2116" s="3"/>
      <c r="AO2116" s="94">
        <v>2.5587551162971098E-2</v>
      </c>
      <c r="AP2116" s="94">
        <v>-3.9119799078434901E-2</v>
      </c>
      <c r="AQ2116" s="94">
        <v>2.9057496873065199E-2</v>
      </c>
      <c r="AR2116" s="94">
        <v>-2.9035862679847899E-2</v>
      </c>
      <c r="AS2116" s="95">
        <v>7</v>
      </c>
      <c r="AT2116" s="95">
        <v>5</v>
      </c>
      <c r="AU2116" s="95">
        <v>7</v>
      </c>
      <c r="AV2116" s="96">
        <v>5</v>
      </c>
      <c r="AW2116" s="3"/>
      <c r="AX2116" s="97">
        <v>6.2494218882420703E-2</v>
      </c>
      <c r="AY2116" s="98">
        <v>0.15307472195695501</v>
      </c>
      <c r="AZ2116" s="98">
        <v>0.66810400054418995</v>
      </c>
      <c r="BA2116" s="98">
        <v>0.199231080657682</v>
      </c>
      <c r="BB2116" s="89">
        <v>6.4187186331673696E-3</v>
      </c>
      <c r="BC2116" s="99">
        <v>-9.2597675060387701</v>
      </c>
      <c r="BD2116" s="86">
        <v>43747</v>
      </c>
      <c r="BE2116" s="86">
        <v>43783</v>
      </c>
      <c r="BF2116" s="95">
        <v>186</v>
      </c>
      <c r="BG2116" s="86">
        <v>44007</v>
      </c>
    </row>
    <row r="2117" spans="2:59" x14ac:dyDescent="0.25">
      <c r="B2117" s="81" t="s">
        <v>2841</v>
      </c>
      <c r="C2117" s="81" t="s">
        <v>7288</v>
      </c>
      <c r="D2117" s="81" t="s">
        <v>997</v>
      </c>
      <c r="E2117" s="82" t="s">
        <v>1191</v>
      </c>
      <c r="F2117" s="82" t="s">
        <v>1097</v>
      </c>
      <c r="G2117" s="83" t="s">
        <v>1123</v>
      </c>
      <c r="H2117" s="84" t="s">
        <v>1149</v>
      </c>
      <c r="I2117" s="85" t="s">
        <v>3480</v>
      </c>
      <c r="J2117" s="85" t="s">
        <v>7289</v>
      </c>
      <c r="L2117" s="86">
        <v>44029</v>
      </c>
      <c r="M2117" s="87">
        <v>4871.8425000011903</v>
      </c>
      <c r="N2117" s="88">
        <v>4871.8425000011903</v>
      </c>
      <c r="O2117" s="88"/>
      <c r="P2117" s="89" t="str">
        <f t="shared" si="32"/>
        <v/>
      </c>
      <c r="Q2117" s="86"/>
      <c r="R2117" s="90">
        <v>0</v>
      </c>
      <c r="S2117" s="90"/>
      <c r="T2117" s="3"/>
      <c r="U2117" s="91">
        <v>0</v>
      </c>
      <c r="V2117" s="92">
        <v>1.17277461013146</v>
      </c>
      <c r="W2117" s="91">
        <v>0</v>
      </c>
      <c r="X2117" s="92">
        <v>8.5096158727537806E-3</v>
      </c>
      <c r="Y2117" s="91">
        <v>0</v>
      </c>
      <c r="Z2117" s="92">
        <v>18.1501559088356</v>
      </c>
      <c r="AA2117" s="91"/>
      <c r="AB2117" s="92"/>
      <c r="AC2117" s="91"/>
      <c r="AD2117" s="92"/>
      <c r="AE2117" s="91"/>
      <c r="AF2117" s="93"/>
      <c r="AG2117" s="91">
        <v>0</v>
      </c>
      <c r="AH2117" s="92">
        <v>-0.90622995212470403</v>
      </c>
      <c r="AI2117" s="91">
        <v>0</v>
      </c>
      <c r="AJ2117" s="92">
        <v>14.483375679905301</v>
      </c>
      <c r="AK2117" s="91">
        <v>-2.5631499999690301E-2</v>
      </c>
      <c r="AL2117" s="91">
        <v>-2.7345256884473201E-2</v>
      </c>
      <c r="AM2117" s="92">
        <v>13.131275687192099</v>
      </c>
      <c r="AN2117" s="3"/>
      <c r="AO2117" s="94">
        <v>3.87893853257992E-3</v>
      </c>
      <c r="AP2117" s="94">
        <v>-6.6853338903456504E-3</v>
      </c>
      <c r="AQ2117" s="94">
        <v>3.6428341645660099E-3</v>
      </c>
      <c r="AR2117" s="94">
        <v>-2.9183234872107298E-2</v>
      </c>
      <c r="AS2117" s="95"/>
      <c r="AT2117" s="95"/>
      <c r="AU2117" s="95"/>
      <c r="AV2117" s="96"/>
      <c r="AW2117" s="3"/>
      <c r="AX2117" s="97">
        <v>1.6265437272504599E-2</v>
      </c>
      <c r="AY2117" s="98">
        <v>-3.4292213785302001</v>
      </c>
      <c r="AZ2117" s="98">
        <v>0.27167552000355499</v>
      </c>
      <c r="BA2117" s="98">
        <v>-3.8288506528551798</v>
      </c>
      <c r="BB2117" s="89">
        <v>1.6778726517782199E-3</v>
      </c>
      <c r="BC2117" s="99">
        <v>-4.0984573173045602</v>
      </c>
      <c r="BD2117" s="86">
        <v>43747</v>
      </c>
      <c r="BE2117" s="86">
        <v>43776</v>
      </c>
      <c r="BF2117" s="95"/>
      <c r="BG2117" s="86"/>
    </row>
    <row r="2118" spans="2:59" x14ac:dyDescent="0.25">
      <c r="B2118" s="81" t="s">
        <v>2842</v>
      </c>
      <c r="C2118" s="81" t="s">
        <v>7290</v>
      </c>
      <c r="D2118" s="81" t="s">
        <v>997</v>
      </c>
      <c r="E2118" s="82" t="s">
        <v>1273</v>
      </c>
      <c r="F2118" s="82" t="s">
        <v>1097</v>
      </c>
      <c r="G2118" s="83" t="s">
        <v>1123</v>
      </c>
      <c r="H2118" s="84" t="s">
        <v>1149</v>
      </c>
      <c r="I2118" s="85" t="s">
        <v>3480</v>
      </c>
      <c r="J2118" s="85" t="s">
        <v>1096</v>
      </c>
      <c r="L2118" s="86">
        <v>44029</v>
      </c>
      <c r="M2118" s="87">
        <v>1550.08440000005</v>
      </c>
      <c r="N2118" s="88">
        <v>1550.08440000005</v>
      </c>
      <c r="O2118" s="88"/>
      <c r="P2118" s="89" t="str">
        <f t="shared" si="32"/>
        <v/>
      </c>
      <c r="Q2118" s="86"/>
      <c r="R2118" s="90">
        <v>55362727.473999999</v>
      </c>
      <c r="S2118" s="90"/>
      <c r="T2118" s="3"/>
      <c r="U2118" s="91">
        <v>-5.2225539320716096E-3</v>
      </c>
      <c r="V2118" s="92">
        <v>0.65051921692429504</v>
      </c>
      <c r="W2118" s="91">
        <v>5.5547061056131497E-3</v>
      </c>
      <c r="X2118" s="92">
        <v>0.56398022643406898</v>
      </c>
      <c r="Y2118" s="91"/>
      <c r="Z2118" s="92"/>
      <c r="AA2118" s="91"/>
      <c r="AB2118" s="92"/>
      <c r="AC2118" s="91"/>
      <c r="AD2118" s="92"/>
      <c r="AE2118" s="91"/>
      <c r="AF2118" s="93"/>
      <c r="AG2118" s="91">
        <v>-6.91845444271166E-3</v>
      </c>
      <c r="AH2118" s="92">
        <v>-1.59807539639587</v>
      </c>
      <c r="AI2118" s="91"/>
      <c r="AJ2118" s="92"/>
      <c r="AK2118" s="91">
        <v>1.49018103220442E-2</v>
      </c>
      <c r="AL2118" s="91">
        <v>3.5791196631180397E-2</v>
      </c>
      <c r="AM2118" s="92">
        <v>13.4008909473778</v>
      </c>
      <c r="AN2118" s="3"/>
      <c r="AO2118" s="94">
        <v>7.1115300142992098E-3</v>
      </c>
      <c r="AP2118" s="94">
        <v>-1.26790641979824E-2</v>
      </c>
      <c r="AQ2118" s="94">
        <v>2.7398070969866201E-2</v>
      </c>
      <c r="AR2118" s="94">
        <v>-1.46601746555461E-2</v>
      </c>
      <c r="AS2118" s="95"/>
      <c r="AT2118" s="95"/>
      <c r="AU2118" s="95"/>
      <c r="AV2118" s="96"/>
      <c r="AW2118" s="3"/>
      <c r="AX2118" s="97"/>
      <c r="AY2118" s="98"/>
      <c r="AZ2118" s="98"/>
      <c r="BA2118" s="98"/>
      <c r="BB2118" s="89"/>
      <c r="BC2118" s="99">
        <v>-3.0717865230399202</v>
      </c>
      <c r="BD2118" s="86">
        <v>43899</v>
      </c>
      <c r="BE2118" s="86">
        <v>43915</v>
      </c>
      <c r="BF2118" s="95">
        <v>49</v>
      </c>
      <c r="BG2118" s="86">
        <v>43966</v>
      </c>
    </row>
    <row r="2119" spans="2:59" x14ac:dyDescent="0.25">
      <c r="B2119" s="81" t="s">
        <v>2843</v>
      </c>
      <c r="C2119" s="81" t="s">
        <v>7291</v>
      </c>
      <c r="D2119" s="81" t="s">
        <v>997</v>
      </c>
      <c r="E2119" s="82" t="s">
        <v>1207</v>
      </c>
      <c r="F2119" s="82" t="s">
        <v>1097</v>
      </c>
      <c r="G2119" s="83" t="s">
        <v>1123</v>
      </c>
      <c r="H2119" s="84" t="s">
        <v>1149</v>
      </c>
      <c r="I2119" s="85" t="s">
        <v>3480</v>
      </c>
      <c r="J2119" s="85" t="s">
        <v>7292</v>
      </c>
      <c r="L2119" s="86">
        <v>44029</v>
      </c>
      <c r="M2119" s="87">
        <v>2325.76570000127</v>
      </c>
      <c r="N2119" s="88">
        <v>2325.76570000127</v>
      </c>
      <c r="O2119" s="88">
        <v>2370.6339999996098</v>
      </c>
      <c r="P2119" s="89">
        <f t="shared" ref="P2119:P2182" si="33">IFERROR(N2119/O2119,"")</f>
        <v>0.98107329094312024</v>
      </c>
      <c r="Q2119" s="86">
        <v>43747</v>
      </c>
      <c r="R2119" s="90">
        <v>72910441.331</v>
      </c>
      <c r="S2119" s="90">
        <v>83613317.636625007</v>
      </c>
      <c r="T2119" s="3"/>
      <c r="U2119" s="91">
        <v>-5.2161693547532204E-3</v>
      </c>
      <c r="V2119" s="92">
        <v>0.65115767465613295</v>
      </c>
      <c r="W2119" s="91">
        <v>5.7481312342133597E-3</v>
      </c>
      <c r="X2119" s="92">
        <v>0.58332273929408995</v>
      </c>
      <c r="Y2119" s="91">
        <v>7.14892279211199E-3</v>
      </c>
      <c r="Z2119" s="92">
        <v>18.865048188046799</v>
      </c>
      <c r="AA2119" s="91">
        <v>1.53034655340889E-2</v>
      </c>
      <c r="AB2119" s="92">
        <v>22.428374914219599</v>
      </c>
      <c r="AC2119" s="91">
        <v>7.7435132889149799E-2</v>
      </c>
      <c r="AD2119" s="92">
        <v>33.091709241329198</v>
      </c>
      <c r="AE2119" s="91">
        <v>0.108097247759433</v>
      </c>
      <c r="AF2119" s="93">
        <v>31.649134470644601</v>
      </c>
      <c r="AG2119" s="91">
        <v>-6.8101849528829899E-3</v>
      </c>
      <c r="AH2119" s="92">
        <v>-1.587248447413</v>
      </c>
      <c r="AI2119" s="91">
        <v>1.6336213418981099E-2</v>
      </c>
      <c r="AJ2119" s="92">
        <v>16.1169970218034</v>
      </c>
      <c r="AK2119" s="91">
        <v>0.85798165797372306</v>
      </c>
      <c r="AL2119" s="91">
        <v>4.6943242146880899E-2</v>
      </c>
      <c r="AM2119" s="92">
        <v>71.635055089253001</v>
      </c>
      <c r="AN2119" s="3"/>
      <c r="AO2119" s="94">
        <v>2.5540766393533001E-2</v>
      </c>
      <c r="AP2119" s="94">
        <v>-3.9163680513411202E-2</v>
      </c>
      <c r="AQ2119" s="94">
        <v>2.7602122323514802E-2</v>
      </c>
      <c r="AR2119" s="94">
        <v>-3.0409022543608399E-2</v>
      </c>
      <c r="AS2119" s="95">
        <v>6</v>
      </c>
      <c r="AT2119" s="95">
        <v>6</v>
      </c>
      <c r="AU2119" s="95">
        <v>7</v>
      </c>
      <c r="AV2119" s="96">
        <v>5</v>
      </c>
      <c r="AW2119" s="3"/>
      <c r="AX2119" s="97">
        <v>6.2690036996573301E-2</v>
      </c>
      <c r="AY2119" s="98">
        <v>-0.11157905629124799</v>
      </c>
      <c r="AZ2119" s="98">
        <v>0.611336281777767</v>
      </c>
      <c r="BA2119" s="98">
        <v>-0.14431752681389301</v>
      </c>
      <c r="BB2119" s="89">
        <v>6.4384577713462897E-3</v>
      </c>
      <c r="BC2119" s="99">
        <v>-9.4087784111325199</v>
      </c>
      <c r="BD2119" s="86">
        <v>43747</v>
      </c>
      <c r="BE2119" s="86">
        <v>43783</v>
      </c>
      <c r="BF2119" s="95"/>
      <c r="BG2119" s="86"/>
    </row>
    <row r="2120" spans="2:59" x14ac:dyDescent="0.25">
      <c r="B2120" s="81" t="s">
        <v>526</v>
      </c>
      <c r="C2120" s="81" t="s">
        <v>7293</v>
      </c>
      <c r="D2120" s="81" t="s">
        <v>997</v>
      </c>
      <c r="E2120" s="82" t="s">
        <v>1161</v>
      </c>
      <c r="F2120" s="82" t="s">
        <v>1103</v>
      </c>
      <c r="G2120" s="83" t="s">
        <v>1123</v>
      </c>
      <c r="H2120" s="84" t="s">
        <v>1149</v>
      </c>
      <c r="I2120" s="85" t="s">
        <v>3480</v>
      </c>
      <c r="J2120" s="85" t="s">
        <v>7294</v>
      </c>
      <c r="L2120" s="86">
        <v>44029</v>
      </c>
      <c r="M2120" s="87">
        <v>1303.1239000000101</v>
      </c>
      <c r="N2120" s="88">
        <v>1303.1239000000101</v>
      </c>
      <c r="O2120" s="88">
        <v>1323.90110000037</v>
      </c>
      <c r="P2120" s="89">
        <f t="shared" si="33"/>
        <v>0.98430607845226947</v>
      </c>
      <c r="Q2120" s="86">
        <v>43747</v>
      </c>
      <c r="R2120" s="90">
        <v>12204463.030999999</v>
      </c>
      <c r="S2120" s="90">
        <v>15663688.295359399</v>
      </c>
      <c r="T2120" s="3"/>
      <c r="U2120" s="91">
        <v>-6.1584101504195098E-3</v>
      </c>
      <c r="V2120" s="92">
        <v>0.55693359508950402</v>
      </c>
      <c r="W2120" s="91">
        <v>-9.1572739529510695E-4</v>
      </c>
      <c r="X2120" s="92">
        <v>-8.3063123656756901E-2</v>
      </c>
      <c r="Y2120" s="91">
        <v>1.2464561281376499E-2</v>
      </c>
      <c r="Z2120" s="92">
        <v>19.396612036973199</v>
      </c>
      <c r="AA2120" s="91">
        <v>2.2896013471836299E-2</v>
      </c>
      <c r="AB2120" s="92">
        <v>23.187629707972501</v>
      </c>
      <c r="AC2120" s="91">
        <v>9.2744747356919094E-2</v>
      </c>
      <c r="AD2120" s="92">
        <v>34.622670688084298</v>
      </c>
      <c r="AE2120" s="91">
        <v>0.131054635507171</v>
      </c>
      <c r="AF2120" s="93">
        <v>33.944873245433001</v>
      </c>
      <c r="AG2120" s="91">
        <v>-1.0574532758255401E-2</v>
      </c>
      <c r="AH2120" s="92">
        <v>-1.9636832279502401</v>
      </c>
      <c r="AI2120" s="91">
        <v>2.1938694526397701E-2</v>
      </c>
      <c r="AJ2120" s="92">
        <v>16.677245132537799</v>
      </c>
      <c r="AK2120" s="91">
        <v>0.30312389999919098</v>
      </c>
      <c r="AL2120" s="91">
        <v>4.4014473929564701E-2</v>
      </c>
      <c r="AM2120" s="92">
        <v>28.560373362241101</v>
      </c>
      <c r="AN2120" s="3"/>
      <c r="AO2120" s="94">
        <v>2.8154278155852801E-2</v>
      </c>
      <c r="AP2120" s="94">
        <v>-5.6972734999362701E-2</v>
      </c>
      <c r="AQ2120" s="94">
        <v>3.7699742997574497E-2</v>
      </c>
      <c r="AR2120" s="94">
        <v>-3.0845576659885399E-2</v>
      </c>
      <c r="AS2120" s="95">
        <v>6</v>
      </c>
      <c r="AT2120" s="95">
        <v>6</v>
      </c>
      <c r="AU2120" s="95">
        <v>7</v>
      </c>
      <c r="AV2120" s="96">
        <v>5</v>
      </c>
      <c r="AW2120" s="3"/>
      <c r="AX2120" s="97">
        <v>7.8062997404122106E-2</v>
      </c>
      <c r="AY2120" s="98">
        <v>3.4685729728664703E-2</v>
      </c>
      <c r="AZ2120" s="98">
        <v>0.63596749564385402</v>
      </c>
      <c r="BA2120" s="98">
        <v>4.2821230935089702E-2</v>
      </c>
      <c r="BB2120" s="89">
        <v>7.9566806263028401E-3</v>
      </c>
      <c r="BC2120" s="99">
        <v>-10.795557160672599</v>
      </c>
      <c r="BD2120" s="86">
        <v>43747</v>
      </c>
      <c r="BE2120" s="86">
        <v>43783</v>
      </c>
      <c r="BF2120" s="95"/>
      <c r="BG2120" s="86"/>
    </row>
    <row r="2121" spans="2:59" x14ac:dyDescent="0.25">
      <c r="B2121" s="81" t="s">
        <v>527</v>
      </c>
      <c r="C2121" s="81" t="s">
        <v>7295</v>
      </c>
      <c r="D2121" s="81" t="s">
        <v>997</v>
      </c>
      <c r="E2121" s="82" t="s">
        <v>1269</v>
      </c>
      <c r="F2121" s="82" t="s">
        <v>1103</v>
      </c>
      <c r="G2121" s="83" t="s">
        <v>1123</v>
      </c>
      <c r="H2121" s="84" t="s">
        <v>1149</v>
      </c>
      <c r="I2121" s="85" t="s">
        <v>3480</v>
      </c>
      <c r="J2121" s="85" t="s">
        <v>1096</v>
      </c>
      <c r="L2121" s="86">
        <v>44029</v>
      </c>
      <c r="M2121" s="87">
        <v>1139.3432</v>
      </c>
      <c r="N2121" s="88">
        <v>1139.3432</v>
      </c>
      <c r="O2121" s="88">
        <v>1156.26449999958</v>
      </c>
      <c r="P2121" s="89">
        <f t="shared" si="33"/>
        <v>0.98536554568648771</v>
      </c>
      <c r="Q2121" s="86">
        <v>44019</v>
      </c>
      <c r="R2121" s="90">
        <v>1398438.3959999999</v>
      </c>
      <c r="S2121" s="90">
        <v>1015958.6426875</v>
      </c>
      <c r="T2121" s="3"/>
      <c r="U2121" s="91">
        <v>-6.1531901856142204E-3</v>
      </c>
      <c r="V2121" s="92">
        <v>0.55745559157003299</v>
      </c>
      <c r="W2121" s="91">
        <v>-7.5959738296660405E-4</v>
      </c>
      <c r="X2121" s="92">
        <v>-6.7450122423906606E-2</v>
      </c>
      <c r="Y2121" s="91">
        <v>1.3424496866719E-2</v>
      </c>
      <c r="Z2121" s="92">
        <v>19.492605595500201</v>
      </c>
      <c r="AA2121" s="91">
        <v>2.4847171513101798E-2</v>
      </c>
      <c r="AB2121" s="92">
        <v>23.382745512120898</v>
      </c>
      <c r="AC2121" s="91">
        <v>9.6911905226152201E-2</v>
      </c>
      <c r="AD2121" s="92">
        <v>35.039386474993101</v>
      </c>
      <c r="AE2121" s="91"/>
      <c r="AF2121" s="93"/>
      <c r="AG2121" s="91">
        <v>-1.0486981227586499E-2</v>
      </c>
      <c r="AH2121" s="92">
        <v>-1.95492807488336</v>
      </c>
      <c r="AI2121" s="91">
        <v>2.2998225602350399E-2</v>
      </c>
      <c r="AJ2121" s="92">
        <v>16.783198240154899</v>
      </c>
      <c r="AK2121" s="91">
        <v>0.13934320000044001</v>
      </c>
      <c r="AL2121" s="91">
        <v>4.7664695541243397E-2</v>
      </c>
      <c r="AM2121" s="92">
        <v>41.454433098784598</v>
      </c>
      <c r="AN2121" s="3"/>
      <c r="AO2121" s="94">
        <v>2.81597362045432E-2</v>
      </c>
      <c r="AP2121" s="94">
        <v>-5.6967871010783697E-2</v>
      </c>
      <c r="AQ2121" s="94">
        <v>3.7861917426198502E-2</v>
      </c>
      <c r="AR2121" s="94">
        <v>-3.0689044715472801E-2</v>
      </c>
      <c r="AS2121" s="95">
        <v>6</v>
      </c>
      <c r="AT2121" s="95">
        <v>6</v>
      </c>
      <c r="AU2121" s="95">
        <v>7</v>
      </c>
      <c r="AV2121" s="96">
        <v>5</v>
      </c>
      <c r="AW2121" s="3"/>
      <c r="AX2121" s="97">
        <v>7.8067104563961001E-2</v>
      </c>
      <c r="AY2121" s="98">
        <v>5.8050978515439097E-2</v>
      </c>
      <c r="AZ2121" s="98">
        <v>0.64241050707550995</v>
      </c>
      <c r="BA2121" s="98">
        <v>7.1699320894595103E-2</v>
      </c>
      <c r="BB2121" s="89">
        <v>7.9571563485478693E-3</v>
      </c>
      <c r="BC2121" s="99">
        <v>-10.7788334869838</v>
      </c>
      <c r="BD2121" s="86">
        <v>43747</v>
      </c>
      <c r="BE2121" s="86">
        <v>43783</v>
      </c>
      <c r="BF2121" s="95">
        <v>194</v>
      </c>
      <c r="BG2121" s="86">
        <v>44019</v>
      </c>
    </row>
    <row r="2122" spans="2:59" x14ac:dyDescent="0.25">
      <c r="B2122" s="81" t="s">
        <v>528</v>
      </c>
      <c r="C2122" s="81" t="s">
        <v>7296</v>
      </c>
      <c r="D2122" s="81" t="s">
        <v>997</v>
      </c>
      <c r="E2122" s="82" t="s">
        <v>1170</v>
      </c>
      <c r="F2122" s="82" t="s">
        <v>1103</v>
      </c>
      <c r="G2122" s="83" t="s">
        <v>1123</v>
      </c>
      <c r="H2122" s="84" t="s">
        <v>1149</v>
      </c>
      <c r="I2122" s="85" t="s">
        <v>3480</v>
      </c>
      <c r="J2122" s="85" t="s">
        <v>1096</v>
      </c>
      <c r="L2122" s="86">
        <v>44029</v>
      </c>
      <c r="M2122" s="87">
        <v>1283.7252999991199</v>
      </c>
      <c r="N2122" s="88">
        <v>1283.7252999991199</v>
      </c>
      <c r="O2122" s="88">
        <v>1307.32049999945</v>
      </c>
      <c r="P2122" s="89">
        <f t="shared" si="33"/>
        <v>0.9819514801455802</v>
      </c>
      <c r="Q2122" s="86">
        <v>43747</v>
      </c>
      <c r="R2122" s="90">
        <v>481439.54100000003</v>
      </c>
      <c r="S2122" s="90">
        <v>451163.19174023397</v>
      </c>
      <c r="T2122" s="3"/>
      <c r="U2122" s="91">
        <v>-6.16680043276574E-3</v>
      </c>
      <c r="V2122" s="92">
        <v>0.55609456685488101</v>
      </c>
      <c r="W2122" s="91">
        <v>-1.1702191977747099E-3</v>
      </c>
      <c r="X2122" s="92">
        <v>-0.108512303904718</v>
      </c>
      <c r="Y2122" s="91">
        <v>1.09007714563631E-2</v>
      </c>
      <c r="Z2122" s="92">
        <v>19.240233054471901</v>
      </c>
      <c r="AA2122" s="91">
        <v>1.97212927942019E-2</v>
      </c>
      <c r="AB2122" s="92">
        <v>22.870157640223599</v>
      </c>
      <c r="AC2122" s="91">
        <v>8.5981437756418005E-2</v>
      </c>
      <c r="AD2122" s="92">
        <v>33.946339728019701</v>
      </c>
      <c r="AE2122" s="91">
        <v>0.121934394568671</v>
      </c>
      <c r="AF2122" s="93">
        <v>33.032849151582901</v>
      </c>
      <c r="AG2122" s="91">
        <v>-1.0717364123593099E-2</v>
      </c>
      <c r="AH2122" s="92">
        <v>-1.97796636448402</v>
      </c>
      <c r="AI2122" s="91">
        <v>2.0212963370795499E-2</v>
      </c>
      <c r="AJ2122" s="92">
        <v>16.504672016977601</v>
      </c>
      <c r="AK2122" s="91">
        <v>0.28372529999993301</v>
      </c>
      <c r="AL2122" s="91">
        <v>4.1470203166681999E-2</v>
      </c>
      <c r="AM2122" s="92">
        <v>26.6205133623153</v>
      </c>
      <c r="AN2122" s="3"/>
      <c r="AO2122" s="94">
        <v>2.8145576785391299E-2</v>
      </c>
      <c r="AP2122" s="94">
        <v>-5.6980826684593901E-2</v>
      </c>
      <c r="AQ2122" s="94">
        <v>3.7435373262269402E-2</v>
      </c>
      <c r="AR2122" s="94">
        <v>-3.1100704898563002E-2</v>
      </c>
      <c r="AS2122" s="95">
        <v>6</v>
      </c>
      <c r="AT2122" s="95">
        <v>6</v>
      </c>
      <c r="AU2122" s="95">
        <v>7</v>
      </c>
      <c r="AV2122" s="96">
        <v>5</v>
      </c>
      <c r="AW2122" s="3"/>
      <c r="AX2122" s="97">
        <v>7.8056587947576195E-2</v>
      </c>
      <c r="AY2122" s="98">
        <v>-3.3432489895304199E-3</v>
      </c>
      <c r="AZ2122" s="98">
        <v>0.62548217415223895</v>
      </c>
      <c r="BA2122" s="98">
        <v>-4.1243451527250797E-3</v>
      </c>
      <c r="BB2122" s="89">
        <v>7.9559342511402106E-3</v>
      </c>
      <c r="BC2122" s="99">
        <v>-10.8228242424229</v>
      </c>
      <c r="BD2122" s="86">
        <v>43747</v>
      </c>
      <c r="BE2122" s="86">
        <v>43783</v>
      </c>
      <c r="BF2122" s="95"/>
      <c r="BG2122" s="86"/>
    </row>
    <row r="2123" spans="2:59" x14ac:dyDescent="0.25">
      <c r="B2123" s="81" t="s">
        <v>529</v>
      </c>
      <c r="C2123" s="81" t="s">
        <v>7297</v>
      </c>
      <c r="D2123" s="81" t="s">
        <v>997</v>
      </c>
      <c r="E2123" s="82" t="s">
        <v>1162</v>
      </c>
      <c r="F2123" s="82" t="s">
        <v>1103</v>
      </c>
      <c r="G2123" s="83" t="s">
        <v>1123</v>
      </c>
      <c r="H2123" s="84" t="s">
        <v>1149</v>
      </c>
      <c r="I2123" s="85" t="s">
        <v>3480</v>
      </c>
      <c r="J2123" s="85" t="s">
        <v>7298</v>
      </c>
      <c r="L2123" s="86">
        <v>44029</v>
      </c>
      <c r="M2123" s="87">
        <v>1267.76429999992</v>
      </c>
      <c r="N2123" s="88">
        <v>1267.76429999992</v>
      </c>
      <c r="O2123" s="88">
        <v>1293.9122999999699</v>
      </c>
      <c r="P2123" s="89">
        <f t="shared" si="33"/>
        <v>0.97979152064629838</v>
      </c>
      <c r="Q2123" s="86">
        <v>43747</v>
      </c>
      <c r="R2123" s="90">
        <v>6095944.9179999996</v>
      </c>
      <c r="S2123" s="90">
        <v>7371437.1446640603</v>
      </c>
      <c r="T2123" s="3"/>
      <c r="U2123" s="91">
        <v>-6.1745438051730196E-3</v>
      </c>
      <c r="V2123" s="92">
        <v>0.55532022961415395</v>
      </c>
      <c r="W2123" s="91">
        <v>-1.4042016564417301E-3</v>
      </c>
      <c r="X2123" s="92">
        <v>-0.131910549771419</v>
      </c>
      <c r="Y2123" s="91">
        <v>9.4650966293556796E-3</v>
      </c>
      <c r="Z2123" s="92">
        <v>19.0966655717639</v>
      </c>
      <c r="AA2123" s="91">
        <v>1.6811059827887199E-2</v>
      </c>
      <c r="AB2123" s="92">
        <v>22.579134343599399</v>
      </c>
      <c r="AC2123" s="91">
        <v>7.9800049945333698E-2</v>
      </c>
      <c r="AD2123" s="92">
        <v>33.328200946911203</v>
      </c>
      <c r="AE2123" s="91">
        <v>0.11102558752289</v>
      </c>
      <c r="AF2123" s="93">
        <v>31.9419684469758</v>
      </c>
      <c r="AG2123" s="91">
        <v>-1.08486693952727E-2</v>
      </c>
      <c r="AH2123" s="92">
        <v>-1.99109689165198</v>
      </c>
      <c r="AI2123" s="91">
        <v>1.8628866688231899E-2</v>
      </c>
      <c r="AJ2123" s="92">
        <v>16.346262348728501</v>
      </c>
      <c r="AK2123" s="91">
        <v>0.267764300000563</v>
      </c>
      <c r="AL2123" s="91">
        <v>3.9352544206849402E-2</v>
      </c>
      <c r="AM2123" s="92">
        <v>25.024413362378301</v>
      </c>
      <c r="AN2123" s="3"/>
      <c r="AO2123" s="94">
        <v>2.8137572870036799E-2</v>
      </c>
      <c r="AP2123" s="94">
        <v>-5.6988141946058002E-2</v>
      </c>
      <c r="AQ2123" s="94">
        <v>3.7192485142441001E-2</v>
      </c>
      <c r="AR2123" s="94">
        <v>-3.1335193642007701E-2</v>
      </c>
      <c r="AS2123" s="95">
        <v>6</v>
      </c>
      <c r="AT2123" s="95">
        <v>6</v>
      </c>
      <c r="AU2123" s="95">
        <v>7</v>
      </c>
      <c r="AV2123" s="96">
        <v>5</v>
      </c>
      <c r="AW2123" s="3"/>
      <c r="AX2123" s="97">
        <v>7.8050762026759896E-2</v>
      </c>
      <c r="AY2123" s="98">
        <v>-3.8213897785794898E-2</v>
      </c>
      <c r="AZ2123" s="98">
        <v>0.61586892219020195</v>
      </c>
      <c r="BA2123" s="98">
        <v>-4.7109784133454E-2</v>
      </c>
      <c r="BB2123" s="89">
        <v>7.95525590897341E-3</v>
      </c>
      <c r="BC2123" s="99">
        <v>-10.847891313766</v>
      </c>
      <c r="BD2123" s="86">
        <v>43747</v>
      </c>
      <c r="BE2123" s="86">
        <v>43783</v>
      </c>
      <c r="BF2123" s="95"/>
      <c r="BG2123" s="86"/>
    </row>
    <row r="2124" spans="2:59" x14ac:dyDescent="0.25">
      <c r="B2124" s="81" t="s">
        <v>2844</v>
      </c>
      <c r="C2124" s="81" t="s">
        <v>7299</v>
      </c>
      <c r="D2124" s="81" t="s">
        <v>997</v>
      </c>
      <c r="E2124" s="82" t="s">
        <v>3451</v>
      </c>
      <c r="F2124" s="82" t="s">
        <v>1103</v>
      </c>
      <c r="G2124" s="83" t="s">
        <v>1123</v>
      </c>
      <c r="H2124" s="84" t="s">
        <v>1149</v>
      </c>
      <c r="I2124" s="85" t="s">
        <v>3480</v>
      </c>
      <c r="J2124" s="85" t="s">
        <v>1096</v>
      </c>
      <c r="L2124" s="86">
        <v>44029</v>
      </c>
      <c r="M2124" s="87">
        <v>1039.3052999991901</v>
      </c>
      <c r="N2124" s="88">
        <v>1039.3052999991901</v>
      </c>
      <c r="O2124" s="88">
        <v>1054.4518999997499</v>
      </c>
      <c r="P2124" s="89">
        <f t="shared" si="33"/>
        <v>0.98563557047925709</v>
      </c>
      <c r="Q2124" s="86">
        <v>44019</v>
      </c>
      <c r="R2124" s="90">
        <v>1538045.696</v>
      </c>
      <c r="S2124" s="90">
        <v>808363.07040820306</v>
      </c>
      <c r="T2124" s="3"/>
      <c r="U2124" s="91">
        <v>-6.1259737758518904E-3</v>
      </c>
      <c r="V2124" s="92">
        <v>0.56017723254626595</v>
      </c>
      <c r="W2124" s="91">
        <v>6.1968306908966001E-5</v>
      </c>
      <c r="X2124" s="92">
        <v>1.47064465636504E-2</v>
      </c>
      <c r="Y2124" s="91">
        <v>1.8490211841708501E-2</v>
      </c>
      <c r="Z2124" s="92">
        <v>19.999177093006399</v>
      </c>
      <c r="AA2124" s="91">
        <v>3.5175158152924303E-2</v>
      </c>
      <c r="AB2124" s="92">
        <v>24.415544176095899</v>
      </c>
      <c r="AC2124" s="91"/>
      <c r="AD2124" s="92"/>
      <c r="AE2124" s="91"/>
      <c r="AF2124" s="93"/>
      <c r="AG2124" s="91">
        <v>-1.0025995616160801E-2</v>
      </c>
      <c r="AH2124" s="92">
        <v>-1.90882951374078</v>
      </c>
      <c r="AI2124" s="91">
        <v>2.8590676638486901E-2</v>
      </c>
      <c r="AJ2124" s="92">
        <v>17.342443343746702</v>
      </c>
      <c r="AK2124" s="91">
        <v>3.9305299998886802E-2</v>
      </c>
      <c r="AL2124" s="91">
        <v>3.6227725100616198E-2</v>
      </c>
      <c r="AM2124" s="92">
        <v>24.182759665389302</v>
      </c>
      <c r="AN2124" s="3"/>
      <c r="AO2124" s="94">
        <v>2.8187827809233599E-2</v>
      </c>
      <c r="AP2124" s="94">
        <v>-5.6942025758908103E-2</v>
      </c>
      <c r="AQ2124" s="94">
        <v>3.8715250630048097E-2</v>
      </c>
      <c r="AR2124" s="94">
        <v>-2.9865478129977401E-2</v>
      </c>
      <c r="AS2124" s="95">
        <v>6</v>
      </c>
      <c r="AT2124" s="95">
        <v>6</v>
      </c>
      <c r="AU2124" s="95">
        <v>7</v>
      </c>
      <c r="AV2124" s="96">
        <v>5</v>
      </c>
      <c r="AW2124" s="3"/>
      <c r="AX2124" s="97">
        <v>7.80893000622018E-2</v>
      </c>
      <c r="AY2124" s="98">
        <v>0.181675337937349</v>
      </c>
      <c r="AZ2124" s="98">
        <v>0.67650759984735498</v>
      </c>
      <c r="BA2124" s="98">
        <v>0.22492317554883801</v>
      </c>
      <c r="BB2124" s="89">
        <v>7.9597218996514101E-3</v>
      </c>
      <c r="BC2124" s="99">
        <v>-10.6907982773992</v>
      </c>
      <c r="BD2124" s="86">
        <v>43747</v>
      </c>
      <c r="BE2124" s="86">
        <v>43783</v>
      </c>
      <c r="BF2124" s="95">
        <v>162</v>
      </c>
      <c r="BG2124" s="86">
        <v>43973</v>
      </c>
    </row>
    <row r="2125" spans="2:59" x14ac:dyDescent="0.25">
      <c r="B2125" s="81" t="s">
        <v>530</v>
      </c>
      <c r="C2125" s="81" t="s">
        <v>7300</v>
      </c>
      <c r="D2125" s="81" t="s">
        <v>997</v>
      </c>
      <c r="E2125" s="82" t="s">
        <v>1186</v>
      </c>
      <c r="F2125" s="82" t="s">
        <v>1103</v>
      </c>
      <c r="G2125" s="83" t="s">
        <v>1123</v>
      </c>
      <c r="H2125" s="84" t="s">
        <v>1149</v>
      </c>
      <c r="I2125" s="85" t="s">
        <v>3480</v>
      </c>
      <c r="J2125" s="85" t="s">
        <v>7301</v>
      </c>
      <c r="L2125" s="86">
        <v>44029</v>
      </c>
      <c r="M2125" s="87">
        <v>1222.7203999999899</v>
      </c>
      <c r="N2125" s="88">
        <v>1222.7203999999899</v>
      </c>
      <c r="O2125" s="88">
        <v>1259.4666000008599</v>
      </c>
      <c r="P2125" s="89">
        <f t="shared" si="33"/>
        <v>0.97082399803151198</v>
      </c>
      <c r="Q2125" s="86">
        <v>43747</v>
      </c>
      <c r="R2125" s="90">
        <v>1906685.655</v>
      </c>
      <c r="S2125" s="90">
        <v>2260860.4846210899</v>
      </c>
      <c r="T2125" s="3"/>
      <c r="U2125" s="91">
        <v>-6.2069779414741797E-3</v>
      </c>
      <c r="V2125" s="92">
        <v>0.55207681598403702</v>
      </c>
      <c r="W2125" s="91">
        <v>-2.3804744960216301E-3</v>
      </c>
      <c r="X2125" s="92">
        <v>-0.22953783372941</v>
      </c>
      <c r="Y2125" s="91">
        <v>3.4925093041238099E-3</v>
      </c>
      <c r="Z2125" s="92">
        <v>18.499406839255201</v>
      </c>
      <c r="AA2125" s="91">
        <v>4.7491209516010704E-3</v>
      </c>
      <c r="AB2125" s="92">
        <v>21.372940455970799</v>
      </c>
      <c r="AC2125" s="91">
        <v>5.5823342383518999E-2</v>
      </c>
      <c r="AD2125" s="92">
        <v>30.930530190758901</v>
      </c>
      <c r="AE2125" s="91">
        <v>8.8709900737740099E-2</v>
      </c>
      <c r="AF2125" s="93">
        <v>29.7103997684608</v>
      </c>
      <c r="AG2125" s="91">
        <v>-1.13968429577653E-2</v>
      </c>
      <c r="AH2125" s="92">
        <v>-2.0459142479012402</v>
      </c>
      <c r="AI2125" s="91">
        <v>1.20409928113077E-2</v>
      </c>
      <c r="AJ2125" s="92">
        <v>15.6874749610433</v>
      </c>
      <c r="AK2125" s="91">
        <v>0.22272039999923399</v>
      </c>
      <c r="AL2125" s="91">
        <v>3.3253467541726402E-2</v>
      </c>
      <c r="AM2125" s="92">
        <v>20.5200233622454</v>
      </c>
      <c r="AN2125" s="3"/>
      <c r="AO2125" s="94">
        <v>2.8104084816732201E-2</v>
      </c>
      <c r="AP2125" s="94">
        <v>-5.70189179098088E-2</v>
      </c>
      <c r="AQ2125" s="94">
        <v>3.6178431213556898E-2</v>
      </c>
      <c r="AR2125" s="94">
        <v>-3.2313799822077299E-2</v>
      </c>
      <c r="AS2125" s="95">
        <v>6</v>
      </c>
      <c r="AT2125" s="95">
        <v>6</v>
      </c>
      <c r="AU2125" s="95">
        <v>7</v>
      </c>
      <c r="AV2125" s="96">
        <v>5</v>
      </c>
      <c r="AW2125" s="3"/>
      <c r="AX2125" s="97">
        <v>7.8027784766163705E-2</v>
      </c>
      <c r="AY2125" s="98">
        <v>-0.18283153777087999</v>
      </c>
      <c r="AZ2125" s="98">
        <v>0.57600901152545703</v>
      </c>
      <c r="BA2125" s="98">
        <v>-0.22474776237868399</v>
      </c>
      <c r="BB2125" s="89">
        <v>7.9525633511002506E-3</v>
      </c>
      <c r="BC2125" s="99">
        <v>-10.9524778188061</v>
      </c>
      <c r="BD2125" s="86">
        <v>43747</v>
      </c>
      <c r="BE2125" s="86">
        <v>43783</v>
      </c>
      <c r="BF2125" s="95"/>
      <c r="BG2125" s="86"/>
    </row>
    <row r="2126" spans="2:59" x14ac:dyDescent="0.25">
      <c r="B2126" s="81" t="s">
        <v>531</v>
      </c>
      <c r="C2126" s="81" t="s">
        <v>7302</v>
      </c>
      <c r="D2126" s="81" t="s">
        <v>997</v>
      </c>
      <c r="E2126" s="82" t="s">
        <v>1166</v>
      </c>
      <c r="F2126" s="82" t="s">
        <v>1103</v>
      </c>
      <c r="G2126" s="83" t="s">
        <v>1123</v>
      </c>
      <c r="H2126" s="84" t="s">
        <v>1149</v>
      </c>
      <c r="I2126" s="85" t="s">
        <v>3480</v>
      </c>
      <c r="J2126" s="85" t="s">
        <v>7303</v>
      </c>
      <c r="L2126" s="86">
        <v>44029</v>
      </c>
      <c r="M2126" s="87">
        <v>1323.2130999993501</v>
      </c>
      <c r="N2126" s="88">
        <v>1323.2130999993501</v>
      </c>
      <c r="O2126" s="88">
        <v>1342.69449999928</v>
      </c>
      <c r="P2126" s="89">
        <f t="shared" si="33"/>
        <v>0.98549081715912268</v>
      </c>
      <c r="Q2126" s="86">
        <v>44019</v>
      </c>
      <c r="R2126" s="90">
        <v>18935.632000000001</v>
      </c>
      <c r="S2126" s="90">
        <v>1016914.82444629</v>
      </c>
      <c r="T2126" s="3"/>
      <c r="U2126" s="91">
        <v>-6.1405066962834098E-3</v>
      </c>
      <c r="V2126" s="92">
        <v>0.55872394050311402</v>
      </c>
      <c r="W2126" s="91">
        <v>-3.7832948692084799E-4</v>
      </c>
      <c r="X2126" s="92">
        <v>-2.9323332819330999E-2</v>
      </c>
      <c r="Y2126" s="91">
        <v>1.5772568685861198E-2</v>
      </c>
      <c r="Z2126" s="92">
        <v>19.727412777428999</v>
      </c>
      <c r="AA2126" s="91">
        <v>2.9629729920998198E-2</v>
      </c>
      <c r="AB2126" s="92">
        <v>23.861001352896</v>
      </c>
      <c r="AC2126" s="91">
        <v>0.107159734992892</v>
      </c>
      <c r="AD2126" s="92">
        <v>36.064169451710796</v>
      </c>
      <c r="AE2126" s="91">
        <v>0.15350022656639301</v>
      </c>
      <c r="AF2126" s="93">
        <v>36.189432351326097</v>
      </c>
      <c r="AG2126" s="91">
        <v>-1.02730279031675E-2</v>
      </c>
      <c r="AH2126" s="92">
        <v>-1.9335327424414599</v>
      </c>
      <c r="AI2126" s="91">
        <v>2.5590286008082299E-2</v>
      </c>
      <c r="AJ2126" s="92">
        <v>17.042404280713502</v>
      </c>
      <c r="AK2126" s="91">
        <v>0.32321309999853798</v>
      </c>
      <c r="AL2126" s="91">
        <v>4.6616111882030999E-2</v>
      </c>
      <c r="AM2126" s="92">
        <v>30.569293362175799</v>
      </c>
      <c r="AN2126" s="3"/>
      <c r="AO2126" s="94">
        <v>2.8172761982204999E-2</v>
      </c>
      <c r="AP2126" s="94">
        <v>-5.6955858754008701E-2</v>
      </c>
      <c r="AQ2126" s="94">
        <v>3.8258198879702797E-2</v>
      </c>
      <c r="AR2126" s="94">
        <v>-3.0306667060358401E-2</v>
      </c>
      <c r="AS2126" s="95">
        <v>6</v>
      </c>
      <c r="AT2126" s="95">
        <v>6</v>
      </c>
      <c r="AU2126" s="95">
        <v>7</v>
      </c>
      <c r="AV2126" s="96">
        <v>5</v>
      </c>
      <c r="AW2126" s="3"/>
      <c r="AX2126" s="97">
        <v>7.8077259667625201E-2</v>
      </c>
      <c r="AY2126" s="98">
        <v>0.115313388155187</v>
      </c>
      <c r="AZ2126" s="98">
        <v>0.658202443108166</v>
      </c>
      <c r="BA2126" s="98">
        <v>0.14258239283253701</v>
      </c>
      <c r="BB2126" s="89">
        <v>7.9583319004632395E-3</v>
      </c>
      <c r="BC2126" s="99">
        <v>-10.7379486994614</v>
      </c>
      <c r="BD2126" s="86">
        <v>43747</v>
      </c>
      <c r="BE2126" s="86">
        <v>43783</v>
      </c>
      <c r="BF2126" s="95">
        <v>162</v>
      </c>
      <c r="BG2126" s="86">
        <v>43973</v>
      </c>
    </row>
    <row r="2127" spans="2:59" x14ac:dyDescent="0.25">
      <c r="B2127" s="81" t="s">
        <v>532</v>
      </c>
      <c r="C2127" s="81" t="s">
        <v>7304</v>
      </c>
      <c r="D2127" s="81" t="s">
        <v>997</v>
      </c>
      <c r="E2127" s="82" t="s">
        <v>1187</v>
      </c>
      <c r="F2127" s="82" t="s">
        <v>1103</v>
      </c>
      <c r="G2127" s="83" t="s">
        <v>1123</v>
      </c>
      <c r="H2127" s="84" t="s">
        <v>1149</v>
      </c>
      <c r="I2127" s="85" t="s">
        <v>3480</v>
      </c>
      <c r="J2127" s="85" t="s">
        <v>1096</v>
      </c>
      <c r="L2127" s="86">
        <v>44029</v>
      </c>
      <c r="M2127" s="87">
        <v>1295.1205000001901</v>
      </c>
      <c r="N2127" s="88">
        <v>1295.1205000001901</v>
      </c>
      <c r="O2127" s="88">
        <v>1314.13929999992</v>
      </c>
      <c r="P2127" s="89">
        <f t="shared" si="33"/>
        <v>0.98552756165215427</v>
      </c>
      <c r="Q2127" s="86">
        <v>44019</v>
      </c>
      <c r="R2127" s="90">
        <v>2436293.193</v>
      </c>
      <c r="S2127" s="90">
        <v>2581062.1022031298</v>
      </c>
      <c r="T2127" s="3"/>
      <c r="U2127" s="91">
        <v>-6.1368981578198102E-3</v>
      </c>
      <c r="V2127" s="92">
        <v>0.559084794349474</v>
      </c>
      <c r="W2127" s="91">
        <v>-2.6669939597923097E-4</v>
      </c>
      <c r="X2127" s="92">
        <v>-1.8160323725169299E-2</v>
      </c>
      <c r="Y2127" s="91">
        <v>1.64608165305253E-2</v>
      </c>
      <c r="Z2127" s="92">
        <v>19.796237561880801</v>
      </c>
      <c r="AA2127" s="91">
        <v>3.1031396403704999E-2</v>
      </c>
      <c r="AB2127" s="92">
        <v>24.001168001181199</v>
      </c>
      <c r="AC2127" s="91">
        <v>0.11017167228972501</v>
      </c>
      <c r="AD2127" s="92">
        <v>36.365363181394102</v>
      </c>
      <c r="AE2127" s="91">
        <v>0.15820647979126101</v>
      </c>
      <c r="AF2127" s="93">
        <v>36.660057673812801</v>
      </c>
      <c r="AG2127" s="91">
        <v>-1.02103921135495E-2</v>
      </c>
      <c r="AH2127" s="92">
        <v>-1.9272691634796499</v>
      </c>
      <c r="AI2127" s="91">
        <v>2.6349934696554601E-2</v>
      </c>
      <c r="AJ2127" s="92">
        <v>17.118369149568</v>
      </c>
      <c r="AK2127" s="91">
        <v>0.295120500000776</v>
      </c>
      <c r="AL2127" s="91">
        <v>4.7649070451370797E-2</v>
      </c>
      <c r="AM2127" s="92">
        <v>27.946089974633701</v>
      </c>
      <c r="AN2127" s="3"/>
      <c r="AO2127" s="94">
        <v>2.8176540748972901E-2</v>
      </c>
      <c r="AP2127" s="94">
        <v>-5.69522893138492E-2</v>
      </c>
      <c r="AQ2127" s="94">
        <v>3.8373881377992802E-2</v>
      </c>
      <c r="AR2127" s="94">
        <v>-3.0195008337614099E-2</v>
      </c>
      <c r="AS2127" s="95">
        <v>6</v>
      </c>
      <c r="AT2127" s="95">
        <v>6</v>
      </c>
      <c r="AU2127" s="95">
        <v>7</v>
      </c>
      <c r="AV2127" s="96">
        <v>5</v>
      </c>
      <c r="AW2127" s="3"/>
      <c r="AX2127" s="97">
        <v>7.8080153559421897E-2</v>
      </c>
      <c r="AY2127" s="98">
        <v>0.132089199605844</v>
      </c>
      <c r="AZ2127" s="98">
        <v>0.66282911449161497</v>
      </c>
      <c r="BA2127" s="98">
        <v>0.16337785874498001</v>
      </c>
      <c r="BB2127" s="89">
        <v>7.9586679372550904E-3</v>
      </c>
      <c r="BC2127" s="99">
        <v>-10.726015118634701</v>
      </c>
      <c r="BD2127" s="86">
        <v>43747</v>
      </c>
      <c r="BE2127" s="86">
        <v>43783</v>
      </c>
      <c r="BF2127" s="95">
        <v>162</v>
      </c>
      <c r="BG2127" s="86">
        <v>43973</v>
      </c>
    </row>
    <row r="2128" spans="2:59" x14ac:dyDescent="0.25">
      <c r="B2128" s="81" t="s">
        <v>533</v>
      </c>
      <c r="C2128" s="81" t="s">
        <v>7305</v>
      </c>
      <c r="D2128" s="81" t="s">
        <v>997</v>
      </c>
      <c r="E2128" s="82" t="s">
        <v>1187</v>
      </c>
      <c r="F2128" s="82" t="s">
        <v>1101</v>
      </c>
      <c r="G2128" s="83" t="s">
        <v>1121</v>
      </c>
      <c r="H2128" s="84" t="s">
        <v>1149</v>
      </c>
      <c r="I2128" s="85" t="s">
        <v>3480</v>
      </c>
      <c r="J2128" s="85" t="s">
        <v>1096</v>
      </c>
      <c r="L2128" s="86">
        <v>44029</v>
      </c>
      <c r="M2128" s="87">
        <v>5922.1824999973196</v>
      </c>
      <c r="N2128" s="88">
        <v>5922.1824999973196</v>
      </c>
      <c r="O2128" s="88">
        <v>6011.0552999973297</v>
      </c>
      <c r="P2128" s="89">
        <f t="shared" si="33"/>
        <v>0.9852151085683658</v>
      </c>
      <c r="Q2128" s="86">
        <v>44020</v>
      </c>
      <c r="R2128" s="90">
        <v>3348747.3080000002</v>
      </c>
      <c r="S2128" s="90">
        <v>3617595.8992265598</v>
      </c>
      <c r="T2128" s="3"/>
      <c r="U2128" s="91">
        <v>-5.5942916496860597E-3</v>
      </c>
      <c r="V2128" s="92">
        <v>0.61334544516284994</v>
      </c>
      <c r="W2128" s="91">
        <v>9.3825565272709395E-5</v>
      </c>
      <c r="X2128" s="92">
        <v>1.7892172400024699E-2</v>
      </c>
      <c r="Y2128" s="91">
        <v>2.09767712349276E-2</v>
      </c>
      <c r="Z2128" s="92">
        <v>20.247833032335599</v>
      </c>
      <c r="AA2128" s="91">
        <v>4.5649695439351497E-2</v>
      </c>
      <c r="AB2128" s="92">
        <v>25.462997904745901</v>
      </c>
      <c r="AC2128" s="91">
        <v>0.13499141614927801</v>
      </c>
      <c r="AD2128" s="92">
        <v>38.847337567305701</v>
      </c>
      <c r="AE2128" s="91">
        <v>0.190586139337102</v>
      </c>
      <c r="AF2128" s="93">
        <v>39.898023628396899</v>
      </c>
      <c r="AG2128" s="91">
        <v>-8.4750005116802606E-3</v>
      </c>
      <c r="AH2128" s="92">
        <v>-1.7537300032927301</v>
      </c>
      <c r="AI2128" s="91">
        <v>3.1709040953501202E-2</v>
      </c>
      <c r="AJ2128" s="92">
        <v>17.654279775248099</v>
      </c>
      <c r="AK2128" s="91"/>
      <c r="AL2128" s="91"/>
      <c r="AM2128" s="92"/>
      <c r="AN2128" s="3"/>
      <c r="AO2128" s="94">
        <v>2.1148287803953301E-2</v>
      </c>
      <c r="AP2128" s="94">
        <v>-3.9132469260948703E-2</v>
      </c>
      <c r="AQ2128" s="94">
        <v>3.54036203589203E-2</v>
      </c>
      <c r="AR2128" s="94">
        <v>-2.78128819791164E-2</v>
      </c>
      <c r="AS2128" s="95">
        <v>6</v>
      </c>
      <c r="AT2128" s="95">
        <v>6</v>
      </c>
      <c r="AU2128" s="95">
        <v>7</v>
      </c>
      <c r="AV2128" s="96">
        <v>5</v>
      </c>
      <c r="AW2128" s="3"/>
      <c r="AX2128" s="97">
        <v>6.2319804627913998E-2</v>
      </c>
      <c r="AY2128" s="98">
        <v>0.36957220675913</v>
      </c>
      <c r="AZ2128" s="98">
        <v>0.71575524520812905</v>
      </c>
      <c r="BA2128" s="98">
        <v>0.472077380749852</v>
      </c>
      <c r="BB2128" s="89">
        <v>6.3952394367879596E-3</v>
      </c>
      <c r="BC2128" s="99">
        <v>-8.7138079104333901</v>
      </c>
      <c r="BD2128" s="86">
        <v>43747</v>
      </c>
      <c r="BE2128" s="86">
        <v>43783</v>
      </c>
      <c r="BF2128" s="95">
        <v>154</v>
      </c>
      <c r="BG2128" s="86">
        <v>43963</v>
      </c>
    </row>
    <row r="2129" spans="2:59" x14ac:dyDescent="0.25">
      <c r="B2129" s="81" t="s">
        <v>2845</v>
      </c>
      <c r="C2129" s="81" t="s">
        <v>7306</v>
      </c>
      <c r="D2129" s="81" t="s">
        <v>998</v>
      </c>
      <c r="E2129" s="82" t="s">
        <v>1170</v>
      </c>
      <c r="F2129" s="82" t="s">
        <v>1099</v>
      </c>
      <c r="G2129" s="83" t="s">
        <v>1121</v>
      </c>
      <c r="H2129" s="84" t="s">
        <v>1143</v>
      </c>
      <c r="I2129" s="85" t="s">
        <v>3480</v>
      </c>
      <c r="J2129" s="85" t="s">
        <v>7307</v>
      </c>
      <c r="L2129" s="86">
        <v>44029</v>
      </c>
      <c r="M2129" s="87">
        <v>1372.3830999992799</v>
      </c>
      <c r="N2129" s="88">
        <v>1372.3830999992799</v>
      </c>
      <c r="O2129" s="88">
        <v>1573.6436999999</v>
      </c>
      <c r="P2129" s="89">
        <f t="shared" si="33"/>
        <v>0.87210535650437715</v>
      </c>
      <c r="Q2129" s="86">
        <v>43885</v>
      </c>
      <c r="R2129" s="90">
        <v>317796.766</v>
      </c>
      <c r="S2129" s="90">
        <v>376237.96932812501</v>
      </c>
      <c r="T2129" s="3"/>
      <c r="U2129" s="91">
        <v>9.913758603943279E-4</v>
      </c>
      <c r="V2129" s="92">
        <v>1.2719121961708899</v>
      </c>
      <c r="W2129" s="91">
        <v>4.98294312455982E-3</v>
      </c>
      <c r="X2129" s="92">
        <v>0.506803928328736</v>
      </c>
      <c r="Y2129" s="91">
        <v>-0.10931859956966899</v>
      </c>
      <c r="Z2129" s="92">
        <v>7.2182959518686403</v>
      </c>
      <c r="AA2129" s="91">
        <v>-8.5347085198882303E-2</v>
      </c>
      <c r="AB2129" s="92">
        <v>12.3633198409079</v>
      </c>
      <c r="AC2129" s="91">
        <v>-1.00264929824334E-3</v>
      </c>
      <c r="AD2129" s="92">
        <v>25.247931022575401</v>
      </c>
      <c r="AE2129" s="91">
        <v>-6.3462216530751903E-5</v>
      </c>
      <c r="AF2129" s="93">
        <v>20.833063473022801</v>
      </c>
      <c r="AG2129" s="91">
        <v>7.9305368362838601E-3</v>
      </c>
      <c r="AH2129" s="92">
        <v>-0.113176268496318</v>
      </c>
      <c r="AI2129" s="91">
        <v>-9.3537285112688606E-2</v>
      </c>
      <c r="AJ2129" s="92">
        <v>5.1296471686364402</v>
      </c>
      <c r="AK2129" s="91">
        <v>0.23766343508934401</v>
      </c>
      <c r="AL2129" s="91">
        <v>2.42888399789081E-2</v>
      </c>
      <c r="AM2129" s="92">
        <v>27.284282216162001</v>
      </c>
      <c r="AN2129" s="3"/>
      <c r="AO2129" s="94">
        <v>2.6784551610035099E-2</v>
      </c>
      <c r="AP2129" s="94">
        <v>-4.2991574911866302E-2</v>
      </c>
      <c r="AQ2129" s="94">
        <v>7.4145942393443007E-2</v>
      </c>
      <c r="AR2129" s="94">
        <v>-0.22928012052754601</v>
      </c>
      <c r="AS2129" s="95">
        <v>8</v>
      </c>
      <c r="AT2129" s="95">
        <v>4</v>
      </c>
      <c r="AU2129" s="95">
        <v>5</v>
      </c>
      <c r="AV2129" s="96">
        <v>7</v>
      </c>
      <c r="AW2129" s="3"/>
      <c r="AX2129" s="97">
        <v>0.114454939839343</v>
      </c>
      <c r="AY2129" s="98">
        <v>-0.93118436169515895</v>
      </c>
      <c r="AZ2129" s="98">
        <v>0.26734596203095901</v>
      </c>
      <c r="BA2129" s="98">
        <v>-1.0842060800569</v>
      </c>
      <c r="BB2129" s="89">
        <v>1.1695528584823501E-2</v>
      </c>
      <c r="BC2129" s="99">
        <v>-26.836919945781101</v>
      </c>
      <c r="BD2129" s="86">
        <v>43885</v>
      </c>
      <c r="BE2129" s="86">
        <v>43914</v>
      </c>
      <c r="BF2129" s="95"/>
      <c r="BG2129" s="86"/>
    </row>
    <row r="2130" spans="2:59" x14ac:dyDescent="0.25">
      <c r="B2130" s="81" t="s">
        <v>2846</v>
      </c>
      <c r="C2130" s="81" t="s">
        <v>7308</v>
      </c>
      <c r="D2130" s="81" t="s">
        <v>998</v>
      </c>
      <c r="E2130" s="82" t="s">
        <v>1248</v>
      </c>
      <c r="F2130" s="82" t="s">
        <v>1099</v>
      </c>
      <c r="G2130" s="83" t="s">
        <v>1121</v>
      </c>
      <c r="H2130" s="84" t="s">
        <v>1143</v>
      </c>
      <c r="I2130" s="85" t="s">
        <v>3480</v>
      </c>
      <c r="J2130" s="85" t="s">
        <v>7309</v>
      </c>
      <c r="L2130" s="86">
        <v>44029</v>
      </c>
      <c r="M2130" s="87">
        <v>1277.41999999993</v>
      </c>
      <c r="N2130" s="88">
        <v>1277.41999999993</v>
      </c>
      <c r="O2130" s="88">
        <v>1464.75420000032</v>
      </c>
      <c r="P2130" s="89">
        <f t="shared" si="33"/>
        <v>0.87210536757611001</v>
      </c>
      <c r="Q2130" s="86">
        <v>43885</v>
      </c>
      <c r="R2130" s="90">
        <v>2586686.8330000001</v>
      </c>
      <c r="S2130" s="90">
        <v>3068186.9756093798</v>
      </c>
      <c r="T2130" s="3"/>
      <c r="U2130" s="91">
        <v>9.9133733783674004E-4</v>
      </c>
      <c r="V2130" s="92">
        <v>1.27190834391513</v>
      </c>
      <c r="W2130" s="91">
        <v>4.9829032068373601E-3</v>
      </c>
      <c r="X2130" s="92">
        <v>0.50679993655649003</v>
      </c>
      <c r="Y2130" s="91">
        <v>-0.109318651288922</v>
      </c>
      <c r="Z2130" s="92">
        <v>7.2182907799433504</v>
      </c>
      <c r="AA2130" s="91">
        <v>-8.5347145563864593E-2</v>
      </c>
      <c r="AB2130" s="92">
        <v>12.3633138044097</v>
      </c>
      <c r="AC2130" s="91">
        <v>-1.0026573036157099E-3</v>
      </c>
      <c r="AD2130" s="92">
        <v>25.247930222045401</v>
      </c>
      <c r="AE2130" s="91">
        <v>-6.3561584283888806E-5</v>
      </c>
      <c r="AF2130" s="93">
        <v>20.833053536247501</v>
      </c>
      <c r="AG2130" s="91">
        <v>7.9304436294478399E-3</v>
      </c>
      <c r="AH2130" s="92">
        <v>-0.11318558917992</v>
      </c>
      <c r="AI2130" s="91">
        <v>-9.3537336039880806E-2</v>
      </c>
      <c r="AJ2130" s="92">
        <v>5.1296420759172197</v>
      </c>
      <c r="AK2130" s="91">
        <v>0.277420000000275</v>
      </c>
      <c r="AL2130" s="91">
        <v>2.8854885478722302E-2</v>
      </c>
      <c r="AM2130" s="92">
        <v>42.0088447622256</v>
      </c>
      <c r="AN2130" s="3"/>
      <c r="AO2130" s="94">
        <v>2.67846219212515E-2</v>
      </c>
      <c r="AP2130" s="94">
        <v>-4.29915593968326E-2</v>
      </c>
      <c r="AQ2130" s="94">
        <v>7.4145771621260806E-2</v>
      </c>
      <c r="AR2130" s="94">
        <v>-0.22928016009333099</v>
      </c>
      <c r="AS2130" s="95">
        <v>8</v>
      </c>
      <c r="AT2130" s="95">
        <v>4</v>
      </c>
      <c r="AU2130" s="95">
        <v>5</v>
      </c>
      <c r="AV2130" s="96">
        <v>7</v>
      </c>
      <c r="AW2130" s="3"/>
      <c r="AX2130" s="97">
        <v>0.11445493528080999</v>
      </c>
      <c r="AY2130" s="98">
        <v>-0.93118377558676002</v>
      </c>
      <c r="AZ2130" s="98">
        <v>0.267346125615404</v>
      </c>
      <c r="BA2130" s="98">
        <v>-1.08420562258289</v>
      </c>
      <c r="BB2130" s="89">
        <v>1.16955282168237E-2</v>
      </c>
      <c r="BC2130" s="99">
        <v>-26.8369122956647</v>
      </c>
      <c r="BD2130" s="86">
        <v>43885</v>
      </c>
      <c r="BE2130" s="86">
        <v>43914</v>
      </c>
      <c r="BF2130" s="95"/>
      <c r="BG2130" s="86"/>
    </row>
    <row r="2131" spans="2:59" x14ac:dyDescent="0.25">
      <c r="B2131" s="81" t="s">
        <v>2847</v>
      </c>
      <c r="C2131" s="81" t="s">
        <v>7310</v>
      </c>
      <c r="D2131" s="81" t="s">
        <v>998</v>
      </c>
      <c r="E2131" s="82" t="s">
        <v>1171</v>
      </c>
      <c r="F2131" s="82" t="s">
        <v>1099</v>
      </c>
      <c r="G2131" s="83" t="s">
        <v>1121</v>
      </c>
      <c r="H2131" s="84" t="s">
        <v>1143</v>
      </c>
      <c r="I2131" s="85" t="s">
        <v>3480</v>
      </c>
      <c r="J2131" s="85" t="s">
        <v>7311</v>
      </c>
      <c r="L2131" s="86">
        <v>44029</v>
      </c>
      <c r="M2131" s="87">
        <v>1214.4020000006999</v>
      </c>
      <c r="N2131" s="88">
        <v>1214.4020000006999</v>
      </c>
      <c r="O2131" s="88">
        <v>1393.86869999953</v>
      </c>
      <c r="P2131" s="89">
        <f t="shared" si="33"/>
        <v>0.87124562019443397</v>
      </c>
      <c r="Q2131" s="86">
        <v>43885</v>
      </c>
      <c r="R2131" s="90">
        <v>5588560.5520000001</v>
      </c>
      <c r="S2131" s="90">
        <v>6347175.7242890596</v>
      </c>
      <c r="T2131" s="3"/>
      <c r="U2131" s="91">
        <v>9.8449762481322999E-4</v>
      </c>
      <c r="V2131" s="92">
        <v>1.2712243726127801</v>
      </c>
      <c r="W2131" s="91">
        <v>4.7764032824488796E-3</v>
      </c>
      <c r="X2131" s="92">
        <v>0.48614994411764201</v>
      </c>
      <c r="Y2131" s="91">
        <v>-0.110428306382382</v>
      </c>
      <c r="Z2131" s="92">
        <v>7.10732527059736</v>
      </c>
      <c r="AA2131" s="91">
        <v>-8.7637242038908894E-2</v>
      </c>
      <c r="AB2131" s="92">
        <v>12.1343041569053</v>
      </c>
      <c r="AC2131" s="91">
        <v>-5.9921939728155797E-3</v>
      </c>
      <c r="AD2131" s="92">
        <v>24.748976555099901</v>
      </c>
      <c r="AE2131" s="91">
        <v>-7.5420631392262303E-3</v>
      </c>
      <c r="AF2131" s="93">
        <v>20.0852033807605</v>
      </c>
      <c r="AG2131" s="91">
        <v>7.8131113932613499E-3</v>
      </c>
      <c r="AH2131" s="92">
        <v>-0.12491881279856901</v>
      </c>
      <c r="AI2131" s="91">
        <v>-9.4772078832611406E-2</v>
      </c>
      <c r="AJ2131" s="92">
        <v>5.0061677966441502</v>
      </c>
      <c r="AK2131" s="91">
        <v>0.20712304802145801</v>
      </c>
      <c r="AL2131" s="91">
        <v>2.1412471121948301E-2</v>
      </c>
      <c r="AM2131" s="92">
        <v>24.230243509373398</v>
      </c>
      <c r="AN2131" s="3"/>
      <c r="AO2131" s="94">
        <v>2.67776421478629E-2</v>
      </c>
      <c r="AP2131" s="94">
        <v>-4.2998095979783102E-2</v>
      </c>
      <c r="AQ2131" s="94">
        <v>7.3917885561968405E-2</v>
      </c>
      <c r="AR2131" s="94">
        <v>-0.22944382021058099</v>
      </c>
      <c r="AS2131" s="95">
        <v>8</v>
      </c>
      <c r="AT2131" s="95">
        <v>4</v>
      </c>
      <c r="AU2131" s="95">
        <v>5</v>
      </c>
      <c r="AV2131" s="96">
        <v>7</v>
      </c>
      <c r="AW2131" s="3"/>
      <c r="AX2131" s="97">
        <v>0.114448653576255</v>
      </c>
      <c r="AY2131" s="98">
        <v>-0.94974272961917405</v>
      </c>
      <c r="AZ2131" s="98">
        <v>0.25996521987872301</v>
      </c>
      <c r="BA2131" s="98">
        <v>-1.1053294230678099</v>
      </c>
      <c r="BB2131" s="89">
        <v>1.1694791036025E-2</v>
      </c>
      <c r="BC2131" s="99">
        <v>-26.851445907319398</v>
      </c>
      <c r="BD2131" s="86">
        <v>43885</v>
      </c>
      <c r="BE2131" s="86">
        <v>43914</v>
      </c>
      <c r="BF2131" s="95"/>
      <c r="BG2131" s="86"/>
    </row>
    <row r="2132" spans="2:59" x14ac:dyDescent="0.25">
      <c r="B2132" s="81" t="s">
        <v>534</v>
      </c>
      <c r="C2132" s="81" t="s">
        <v>7312</v>
      </c>
      <c r="D2132" s="81" t="s">
        <v>998</v>
      </c>
      <c r="E2132" s="82" t="s">
        <v>1172</v>
      </c>
      <c r="F2132" s="82" t="s">
        <v>1099</v>
      </c>
      <c r="G2132" s="83" t="s">
        <v>1121</v>
      </c>
      <c r="H2132" s="84" t="s">
        <v>1143</v>
      </c>
      <c r="I2132" s="85" t="s">
        <v>3480</v>
      </c>
      <c r="J2132" s="85" t="s">
        <v>7313</v>
      </c>
      <c r="L2132" s="86">
        <v>44029</v>
      </c>
      <c r="M2132" s="87">
        <v>1059.0803999994</v>
      </c>
      <c r="N2132" s="88">
        <v>1059.0803999994</v>
      </c>
      <c r="O2132" s="88">
        <v>1216.79289999977</v>
      </c>
      <c r="P2132" s="89">
        <f t="shared" si="33"/>
        <v>0.87038673549097811</v>
      </c>
      <c r="Q2132" s="86">
        <v>43885</v>
      </c>
      <c r="R2132" s="90">
        <v>942889.554</v>
      </c>
      <c r="S2132" s="90">
        <v>1422251.0915996099</v>
      </c>
      <c r="T2132" s="3"/>
      <c r="U2132" s="91">
        <v>9.7765125428850297E-4</v>
      </c>
      <c r="V2132" s="92">
        <v>1.2705397355603101</v>
      </c>
      <c r="W2132" s="91">
        <v>4.5700197606493003E-3</v>
      </c>
      <c r="X2132" s="92">
        <v>0.46551159193768399</v>
      </c>
      <c r="Y2132" s="91">
        <v>-0.111536489799619</v>
      </c>
      <c r="Z2132" s="92">
        <v>6.9965069288737096</v>
      </c>
      <c r="AA2132" s="91">
        <v>-8.9921556164044902E-2</v>
      </c>
      <c r="AB2132" s="92">
        <v>11.905872744391701</v>
      </c>
      <c r="AC2132" s="91">
        <v>-1.09567216686628E-2</v>
      </c>
      <c r="AD2132" s="92">
        <v>24.252523785515201</v>
      </c>
      <c r="AE2132" s="91">
        <v>-1.5112458830117199E-2</v>
      </c>
      <c r="AF2132" s="93">
        <v>19.328163811675001</v>
      </c>
      <c r="AG2132" s="91">
        <v>7.6958713580097503E-3</v>
      </c>
      <c r="AH2132" s="92">
        <v>-0.13664281632372899</v>
      </c>
      <c r="AI2132" s="91">
        <v>-9.6005003945756506E-2</v>
      </c>
      <c r="AJ2132" s="92">
        <v>4.88287528532965</v>
      </c>
      <c r="AK2132" s="91">
        <v>5.9080399998492801E-2</v>
      </c>
      <c r="AL2132" s="91">
        <v>1.5795221019288899E-2</v>
      </c>
      <c r="AM2132" s="92">
        <v>9.6131240027752902</v>
      </c>
      <c r="AN2132" s="3"/>
      <c r="AO2132" s="94">
        <v>2.67705720580125E-2</v>
      </c>
      <c r="AP2132" s="94">
        <v>-4.3004687734573999E-2</v>
      </c>
      <c r="AQ2132" s="94">
        <v>7.3689842149178703E-2</v>
      </c>
      <c r="AR2132" s="94">
        <v>-0.22960739568399699</v>
      </c>
      <c r="AS2132" s="95">
        <v>8</v>
      </c>
      <c r="AT2132" s="95">
        <v>4</v>
      </c>
      <c r="AU2132" s="95">
        <v>5</v>
      </c>
      <c r="AV2132" s="96">
        <v>7</v>
      </c>
      <c r="AW2132" s="3"/>
      <c r="AX2132" s="97">
        <v>0.114442374396458</v>
      </c>
      <c r="AY2132" s="98">
        <v>-0.96825936288678305</v>
      </c>
      <c r="AZ2132" s="98">
        <v>0.252601695875455</v>
      </c>
      <c r="BA2132" s="98">
        <v>-1.12638471851278</v>
      </c>
      <c r="BB2132" s="89">
        <v>1.1694053906467199E-2</v>
      </c>
      <c r="BC2132" s="99">
        <v>-26.8659769463993</v>
      </c>
      <c r="BD2132" s="86">
        <v>43885</v>
      </c>
      <c r="BE2132" s="86">
        <v>43914</v>
      </c>
      <c r="BF2132" s="95"/>
      <c r="BG2132" s="86"/>
    </row>
    <row r="2133" spans="2:59" x14ac:dyDescent="0.25">
      <c r="B2133" s="81" t="s">
        <v>2848</v>
      </c>
      <c r="C2133" s="81" t="s">
        <v>7314</v>
      </c>
      <c r="D2133" s="81" t="s">
        <v>998</v>
      </c>
      <c r="E2133" s="82" t="s">
        <v>1173</v>
      </c>
      <c r="F2133" s="82" t="s">
        <v>1099</v>
      </c>
      <c r="G2133" s="83" t="s">
        <v>1121</v>
      </c>
      <c r="H2133" s="84" t="s">
        <v>1143</v>
      </c>
      <c r="I2133" s="85" t="s">
        <v>3480</v>
      </c>
      <c r="J2133" s="85" t="s">
        <v>7315</v>
      </c>
      <c r="L2133" s="86">
        <v>44029</v>
      </c>
      <c r="M2133" s="87">
        <v>1059.6757999993899</v>
      </c>
      <c r="N2133" s="88">
        <v>1059.6757999993899</v>
      </c>
      <c r="O2133" s="88">
        <v>1212.10920000076</v>
      </c>
      <c r="P2133" s="89">
        <f t="shared" si="33"/>
        <v>0.87424119872922801</v>
      </c>
      <c r="Q2133" s="86">
        <v>43885</v>
      </c>
      <c r="R2133" s="90">
        <v>402709.92599999998</v>
      </c>
      <c r="S2133" s="90">
        <v>416374.064828125</v>
      </c>
      <c r="T2133" s="3"/>
      <c r="U2133" s="91">
        <v>1.0083048637170599E-3</v>
      </c>
      <c r="V2133" s="92">
        <v>1.27360509650316</v>
      </c>
      <c r="W2133" s="91">
        <v>5.4951942056504803E-3</v>
      </c>
      <c r="X2133" s="92">
        <v>0.558029036437802</v>
      </c>
      <c r="Y2133" s="91">
        <v>-0.106560802762979</v>
      </c>
      <c r="Z2133" s="92">
        <v>7.4940756325377196</v>
      </c>
      <c r="AA2133" s="91">
        <v>-7.9642969401029398E-2</v>
      </c>
      <c r="AB2133" s="92">
        <v>12.933731420693199</v>
      </c>
      <c r="AC2133" s="91">
        <v>1.14793163174909E-2</v>
      </c>
      <c r="AD2133" s="92">
        <v>26.4961275841342</v>
      </c>
      <c r="AE2133" s="91">
        <v>1.87269496582303E-2</v>
      </c>
      <c r="AF2133" s="93">
        <v>22.712104660517099</v>
      </c>
      <c r="AG2133" s="91">
        <v>8.2216132541361696E-3</v>
      </c>
      <c r="AH2133" s="92">
        <v>-8.4068626711086794E-2</v>
      </c>
      <c r="AI2133" s="91">
        <v>-9.0468012402270703E-2</v>
      </c>
      <c r="AJ2133" s="92">
        <v>5.4365744396782203</v>
      </c>
      <c r="AK2133" s="91">
        <v>5.9675799999240602E-2</v>
      </c>
      <c r="AL2133" s="91">
        <v>1.66796836219874E-2</v>
      </c>
      <c r="AM2133" s="92">
        <v>14.333301494203599</v>
      </c>
      <c r="AN2133" s="3"/>
      <c r="AO2133" s="94">
        <v>2.6802113095982301E-2</v>
      </c>
      <c r="AP2133" s="94">
        <v>-4.2975293949930299E-2</v>
      </c>
      <c r="AQ2133" s="94">
        <v>7.4711670255055707E-2</v>
      </c>
      <c r="AR2133" s="94">
        <v>-0.22887420362705599</v>
      </c>
      <c r="AS2133" s="95">
        <v>8</v>
      </c>
      <c r="AT2133" s="95">
        <v>4</v>
      </c>
      <c r="AU2133" s="95">
        <v>5</v>
      </c>
      <c r="AV2133" s="96">
        <v>7</v>
      </c>
      <c r="AW2133" s="3"/>
      <c r="AX2133" s="97">
        <v>0.11447090574409199</v>
      </c>
      <c r="AY2133" s="98">
        <v>-0.88497159197504505</v>
      </c>
      <c r="AZ2133" s="98">
        <v>0.28572607936894201</v>
      </c>
      <c r="BA2133" s="98">
        <v>-1.0315201721423399</v>
      </c>
      <c r="BB2133" s="89">
        <v>1.1697397889547601E-2</v>
      </c>
      <c r="BC2133" s="99">
        <v>-26.800869096681701</v>
      </c>
      <c r="BD2133" s="86">
        <v>43885</v>
      </c>
      <c r="BE2133" s="86">
        <v>43914</v>
      </c>
      <c r="BF2133" s="95"/>
      <c r="BG2133" s="86"/>
    </row>
    <row r="2134" spans="2:59" x14ac:dyDescent="0.25">
      <c r="B2134" s="81" t="s">
        <v>2849</v>
      </c>
      <c r="C2134" s="81" t="s">
        <v>7316</v>
      </c>
      <c r="D2134" s="81" t="s">
        <v>998</v>
      </c>
      <c r="E2134" s="82" t="s">
        <v>1174</v>
      </c>
      <c r="F2134" s="82" t="s">
        <v>1099</v>
      </c>
      <c r="G2134" s="83" t="s">
        <v>1121</v>
      </c>
      <c r="H2134" s="84" t="s">
        <v>1143</v>
      </c>
      <c r="I2134" s="85" t="s">
        <v>3480</v>
      </c>
      <c r="J2134" s="85" t="s">
        <v>7317</v>
      </c>
      <c r="L2134" s="86">
        <v>44029</v>
      </c>
      <c r="M2134" s="87">
        <v>1187.00760000013</v>
      </c>
      <c r="N2134" s="88">
        <v>1187.00760000013</v>
      </c>
      <c r="O2134" s="88">
        <v>1363.77040000074</v>
      </c>
      <c r="P2134" s="89">
        <f t="shared" si="33"/>
        <v>0.87038668679088937</v>
      </c>
      <c r="Q2134" s="86">
        <v>43885</v>
      </c>
      <c r="R2134" s="90">
        <v>4113134.5550000002</v>
      </c>
      <c r="S2134" s="90">
        <v>4584666.4656953104</v>
      </c>
      <c r="T2134" s="3"/>
      <c r="U2134" s="91">
        <v>9.7761239703686399E-4</v>
      </c>
      <c r="V2134" s="92">
        <v>1.27053584983514</v>
      </c>
      <c r="W2134" s="91">
        <v>4.5699600650550599E-3</v>
      </c>
      <c r="X2134" s="92">
        <v>0.46550562237825899</v>
      </c>
      <c r="Y2134" s="91">
        <v>-0.111536552888574</v>
      </c>
      <c r="Z2134" s="92">
        <v>6.9965006199781801</v>
      </c>
      <c r="AA2134" s="91">
        <v>-8.9921609554003204E-2</v>
      </c>
      <c r="AB2134" s="92">
        <v>11.905867405395799</v>
      </c>
      <c r="AC2134" s="91">
        <v>-1.0956729509416599E-2</v>
      </c>
      <c r="AD2134" s="92">
        <v>24.252523001458002</v>
      </c>
      <c r="AE2134" s="91">
        <v>-1.4964641025471801E-2</v>
      </c>
      <c r="AF2134" s="93">
        <v>19.3429455921287</v>
      </c>
      <c r="AG2134" s="91">
        <v>7.6957922574365503E-3</v>
      </c>
      <c r="AH2134" s="92">
        <v>-0.136650726381049</v>
      </c>
      <c r="AI2134" s="91">
        <v>-9.6005091583792806E-2</v>
      </c>
      <c r="AJ2134" s="92">
        <v>4.8828665215260099</v>
      </c>
      <c r="AK2134" s="91">
        <v>0.179916303019272</v>
      </c>
      <c r="AL2134" s="91">
        <v>1.8795153735482E-2</v>
      </c>
      <c r="AM2134" s="92">
        <v>21.509569009154799</v>
      </c>
      <c r="AN2134" s="3"/>
      <c r="AO2134" s="94">
        <v>2.67706157064822E-2</v>
      </c>
      <c r="AP2134" s="94">
        <v>-4.3004670171285397E-2</v>
      </c>
      <c r="AQ2134" s="94">
        <v>7.3689843238753397E-2</v>
      </c>
      <c r="AR2134" s="94">
        <v>-0.22960733643412801</v>
      </c>
      <c r="AS2134" s="95">
        <v>8</v>
      </c>
      <c r="AT2134" s="95">
        <v>4</v>
      </c>
      <c r="AU2134" s="95">
        <v>5</v>
      </c>
      <c r="AV2134" s="96">
        <v>7</v>
      </c>
      <c r="AW2134" s="3"/>
      <c r="AX2134" s="97">
        <v>0.114442360206303</v>
      </c>
      <c r="AY2134" s="98">
        <v>-0.96825967653148803</v>
      </c>
      <c r="AZ2134" s="98">
        <v>0.25260139645524798</v>
      </c>
      <c r="BA2134" s="98">
        <v>-1.12638495304782</v>
      </c>
      <c r="BB2134" s="89">
        <v>1.16940524184793E-2</v>
      </c>
      <c r="BC2134" s="99">
        <v>-26.865973920619599</v>
      </c>
      <c r="BD2134" s="86">
        <v>43885</v>
      </c>
      <c r="BE2134" s="86">
        <v>43914</v>
      </c>
      <c r="BF2134" s="95"/>
      <c r="BG2134" s="86"/>
    </row>
    <row r="2135" spans="2:59" x14ac:dyDescent="0.25">
      <c r="B2135" s="81" t="s">
        <v>2850</v>
      </c>
      <c r="C2135" s="81" t="s">
        <v>7318</v>
      </c>
      <c r="D2135" s="81" t="s">
        <v>998</v>
      </c>
      <c r="E2135" s="82" t="s">
        <v>1175</v>
      </c>
      <c r="F2135" s="82" t="s">
        <v>1099</v>
      </c>
      <c r="G2135" s="83" t="s">
        <v>1121</v>
      </c>
      <c r="H2135" s="84" t="s">
        <v>1143</v>
      </c>
      <c r="I2135" s="85" t="s">
        <v>3480</v>
      </c>
      <c r="J2135" s="85" t="s">
        <v>7319</v>
      </c>
      <c r="L2135" s="86">
        <v>44029</v>
      </c>
      <c r="M2135" s="87">
        <v>1218.3950999993799</v>
      </c>
      <c r="N2135" s="88">
        <v>1218.3950999993799</v>
      </c>
      <c r="O2135" s="88">
        <v>1402.59610000066</v>
      </c>
      <c r="P2135" s="89">
        <f t="shared" si="33"/>
        <v>0.86867138729303939</v>
      </c>
      <c r="Q2135" s="86">
        <v>43885</v>
      </c>
      <c r="R2135" s="90">
        <v>7746191.0029999996</v>
      </c>
      <c r="S2135" s="90">
        <v>8379226.7977031199</v>
      </c>
      <c r="T2135" s="3"/>
      <c r="U2135" s="91">
        <v>9.6391635452164305E-4</v>
      </c>
      <c r="V2135" s="92">
        <v>1.2691662455836199</v>
      </c>
      <c r="W2135" s="91">
        <v>4.1572475038265102E-3</v>
      </c>
      <c r="X2135" s="92">
        <v>0.424234366255405</v>
      </c>
      <c r="Y2135" s="91">
        <v>-0.113748998654046</v>
      </c>
      <c r="Z2135" s="92">
        <v>6.7752560434309999</v>
      </c>
      <c r="AA2135" s="91">
        <v>-9.4473262105602807E-2</v>
      </c>
      <c r="AB2135" s="92">
        <v>11.4507021502359</v>
      </c>
      <c r="AC2135" s="91">
        <v>-2.0811771522858201E-2</v>
      </c>
      <c r="AD2135" s="92">
        <v>23.267018800106602</v>
      </c>
      <c r="AE2135" s="91">
        <v>-2.9484311899068399E-2</v>
      </c>
      <c r="AF2135" s="93">
        <v>17.890978504787199</v>
      </c>
      <c r="AG2135" s="91">
        <v>7.46114635694539E-3</v>
      </c>
      <c r="AH2135" s="92">
        <v>-0.16011531643016499</v>
      </c>
      <c r="AI2135" s="91">
        <v>-9.8466180248651697E-2</v>
      </c>
      <c r="AJ2135" s="92">
        <v>4.6367576550401299</v>
      </c>
      <c r="AK2135" s="91">
        <v>0.13053028615831899</v>
      </c>
      <c r="AL2135" s="91">
        <v>1.39042064511159E-2</v>
      </c>
      <c r="AM2135" s="92">
        <v>16.570967323059399</v>
      </c>
      <c r="AN2135" s="3"/>
      <c r="AO2135" s="94">
        <v>2.6756478233437499E-2</v>
      </c>
      <c r="AP2135" s="94">
        <v>-4.3017813975020497E-2</v>
      </c>
      <c r="AQ2135" s="94">
        <v>7.32338935831649E-2</v>
      </c>
      <c r="AR2135" s="94">
        <v>-0.22993450944806701</v>
      </c>
      <c r="AS2135" s="95">
        <v>8</v>
      </c>
      <c r="AT2135" s="95">
        <v>4</v>
      </c>
      <c r="AU2135" s="95">
        <v>5</v>
      </c>
      <c r="AV2135" s="96">
        <v>7</v>
      </c>
      <c r="AW2135" s="3"/>
      <c r="AX2135" s="97">
        <v>0.114430046322523</v>
      </c>
      <c r="AY2135" s="98">
        <v>-1.00516010984029</v>
      </c>
      <c r="AZ2135" s="98">
        <v>0.237928064282869</v>
      </c>
      <c r="BA2135" s="98">
        <v>-1.1682843165508501</v>
      </c>
      <c r="BB2135" s="89">
        <v>1.16926038302881E-2</v>
      </c>
      <c r="BC2135" s="99">
        <v>-26.895027014601499</v>
      </c>
      <c r="BD2135" s="86">
        <v>43885</v>
      </c>
      <c r="BE2135" s="86">
        <v>43914</v>
      </c>
      <c r="BF2135" s="95"/>
      <c r="BG2135" s="86"/>
    </row>
    <row r="2136" spans="2:59" x14ac:dyDescent="0.25">
      <c r="B2136" s="81" t="s">
        <v>2851</v>
      </c>
      <c r="C2136" s="81" t="s">
        <v>7320</v>
      </c>
      <c r="D2136" s="81" t="s">
        <v>998</v>
      </c>
      <c r="E2136" s="82" t="s">
        <v>1170</v>
      </c>
      <c r="F2136" s="82" t="s">
        <v>1110</v>
      </c>
      <c r="G2136" s="83" t="s">
        <v>1121</v>
      </c>
      <c r="H2136" s="84" t="s">
        <v>1155</v>
      </c>
      <c r="I2136" s="85" t="s">
        <v>3651</v>
      </c>
      <c r="J2136" s="85" t="s">
        <v>1096</v>
      </c>
      <c r="L2136" s="86">
        <v>44029</v>
      </c>
      <c r="M2136" s="87">
        <v>747.80999999958999</v>
      </c>
      <c r="N2136" s="88">
        <v>747.80999999958999</v>
      </c>
      <c r="O2136" s="88"/>
      <c r="P2136" s="89" t="str">
        <f t="shared" si="33"/>
        <v/>
      </c>
      <c r="Q2136" s="86"/>
      <c r="R2136" s="90">
        <v>674035.82662499999</v>
      </c>
      <c r="S2136" s="90"/>
      <c r="T2136" s="3"/>
      <c r="U2136" s="91">
        <v>2.0629732425732098E-3</v>
      </c>
      <c r="V2136" s="92">
        <v>1.3790719343887801</v>
      </c>
      <c r="W2136" s="91">
        <v>2.5139672041404999E-2</v>
      </c>
      <c r="X2136" s="92">
        <v>2.5224768200132499</v>
      </c>
      <c r="Y2136" s="91">
        <v>-3.3617483384659898E-2</v>
      </c>
      <c r="Z2136" s="92">
        <v>14.788407570376901</v>
      </c>
      <c r="AA2136" s="91"/>
      <c r="AB2136" s="92"/>
      <c r="AC2136" s="91"/>
      <c r="AD2136" s="92"/>
      <c r="AE2136" s="91"/>
      <c r="AF2136" s="93"/>
      <c r="AG2136" s="91">
        <v>-2.0498617641351299E-2</v>
      </c>
      <c r="AH2136" s="92">
        <v>-2.9560917162598299</v>
      </c>
      <c r="AI2136" s="91"/>
      <c r="AJ2136" s="92"/>
      <c r="AK2136" s="91">
        <v>-3.11082894986612E-2</v>
      </c>
      <c r="AL2136" s="91">
        <v>-5.6075202913270901E-2</v>
      </c>
      <c r="AM2136" s="92">
        <v>15.5800484659267</v>
      </c>
      <c r="AN2136" s="3"/>
      <c r="AO2136" s="94">
        <v>2.4610631373434399E-2</v>
      </c>
      <c r="AP2136" s="94">
        <v>-2.4401626175858799E-2</v>
      </c>
      <c r="AQ2136" s="94">
        <v>3.3248644747800399E-2</v>
      </c>
      <c r="AR2136" s="94">
        <v>-0.112964075482596</v>
      </c>
      <c r="AS2136" s="95"/>
      <c r="AT2136" s="95"/>
      <c r="AU2136" s="95"/>
      <c r="AV2136" s="96"/>
      <c r="AW2136" s="3"/>
      <c r="AX2136" s="97"/>
      <c r="AY2136" s="98"/>
      <c r="AZ2136" s="98"/>
      <c r="BA2136" s="98"/>
      <c r="BB2136" s="89"/>
      <c r="BC2136" s="99">
        <v>-14.0292832345585</v>
      </c>
      <c r="BD2136" s="86">
        <v>43899</v>
      </c>
      <c r="BE2136" s="86">
        <v>43915</v>
      </c>
      <c r="BF2136" s="95"/>
      <c r="BG2136" s="86"/>
    </row>
    <row r="2137" spans="2:59" x14ac:dyDescent="0.25">
      <c r="B2137" s="81" t="s">
        <v>2852</v>
      </c>
      <c r="C2137" s="81" t="s">
        <v>7321</v>
      </c>
      <c r="D2137" s="81" t="s">
        <v>998</v>
      </c>
      <c r="E2137" s="82" t="s">
        <v>1216</v>
      </c>
      <c r="F2137" s="82" t="s">
        <v>1110</v>
      </c>
      <c r="G2137" s="83" t="s">
        <v>1121</v>
      </c>
      <c r="H2137" s="84" t="s">
        <v>1155</v>
      </c>
      <c r="I2137" s="85" t="s">
        <v>3651</v>
      </c>
      <c r="J2137" s="85" t="s">
        <v>1096</v>
      </c>
      <c r="L2137" s="86">
        <v>44029</v>
      </c>
      <c r="M2137" s="87">
        <v>745.91999999992504</v>
      </c>
      <c r="N2137" s="88">
        <v>745.91999999992504</v>
      </c>
      <c r="O2137" s="88"/>
      <c r="P2137" s="89" t="str">
        <f t="shared" si="33"/>
        <v/>
      </c>
      <c r="Q2137" s="86"/>
      <c r="R2137" s="90">
        <v>3455940.8913750001</v>
      </c>
      <c r="S2137" s="90"/>
      <c r="T2137" s="3"/>
      <c r="U2137" s="91">
        <v>1.9633562769740798E-3</v>
      </c>
      <c r="V2137" s="92">
        <v>1.36911023782886</v>
      </c>
      <c r="W2137" s="91">
        <v>2.4299132257510798E-2</v>
      </c>
      <c r="X2137" s="92">
        <v>2.4384228416238298</v>
      </c>
      <c r="Y2137" s="91">
        <v>-3.5770803879131598E-2</v>
      </c>
      <c r="Z2137" s="92">
        <v>14.5730755209224</v>
      </c>
      <c r="AA2137" s="91"/>
      <c r="AB2137" s="92"/>
      <c r="AC2137" s="91"/>
      <c r="AD2137" s="92"/>
      <c r="AE2137" s="91"/>
      <c r="AF2137" s="93"/>
      <c r="AG2137" s="91">
        <v>-2.0880263926301299E-2</v>
      </c>
      <c r="AH2137" s="92">
        <v>-2.99425634475483</v>
      </c>
      <c r="AI2137" s="91"/>
      <c r="AJ2137" s="92"/>
      <c r="AK2137" s="91">
        <v>-3.3557046980604403E-2</v>
      </c>
      <c r="AL2137" s="91">
        <v>-6.0427070916412001E-2</v>
      </c>
      <c r="AM2137" s="92">
        <v>15.335172717736</v>
      </c>
      <c r="AN2137" s="3"/>
      <c r="AO2137" s="94">
        <v>2.4610069223854201E-2</v>
      </c>
      <c r="AP2137" s="94">
        <v>-2.44157289434952E-2</v>
      </c>
      <c r="AQ2137" s="94">
        <v>3.2699392031645402E-2</v>
      </c>
      <c r="AR2137" s="94">
        <v>-0.113232658367488</v>
      </c>
      <c r="AS2137" s="95"/>
      <c r="AT2137" s="95"/>
      <c r="AU2137" s="95"/>
      <c r="AV2137" s="96"/>
      <c r="AW2137" s="3"/>
      <c r="AX2137" s="97"/>
      <c r="AY2137" s="98"/>
      <c r="AZ2137" s="98"/>
      <c r="BA2137" s="98"/>
      <c r="BB2137" s="89"/>
      <c r="BC2137" s="99">
        <v>-14.0564296301163</v>
      </c>
      <c r="BD2137" s="86">
        <v>43899</v>
      </c>
      <c r="BE2137" s="86">
        <v>43915</v>
      </c>
      <c r="BF2137" s="95"/>
      <c r="BG2137" s="86"/>
    </row>
    <row r="2138" spans="2:59" x14ac:dyDescent="0.25">
      <c r="B2138" s="81" t="s">
        <v>2853</v>
      </c>
      <c r="C2138" s="81" t="s">
        <v>7322</v>
      </c>
      <c r="D2138" s="81" t="s">
        <v>998</v>
      </c>
      <c r="E2138" s="82" t="s">
        <v>1228</v>
      </c>
      <c r="F2138" s="82" t="s">
        <v>1110</v>
      </c>
      <c r="G2138" s="83" t="s">
        <v>1121</v>
      </c>
      <c r="H2138" s="84" t="s">
        <v>1155</v>
      </c>
      <c r="I2138" s="85" t="s">
        <v>3651</v>
      </c>
      <c r="J2138" s="85" t="s">
        <v>1096</v>
      </c>
      <c r="L2138" s="86">
        <v>44029</v>
      </c>
      <c r="M2138" s="87">
        <v>746.94374999962702</v>
      </c>
      <c r="N2138" s="88">
        <v>746.94374999962702</v>
      </c>
      <c r="O2138" s="88"/>
      <c r="P2138" s="89" t="str">
        <f t="shared" si="33"/>
        <v/>
      </c>
      <c r="Q2138" s="86"/>
      <c r="R2138" s="90">
        <v>1433861.7930000001</v>
      </c>
      <c r="S2138" s="90"/>
      <c r="T2138" s="3"/>
      <c r="U2138" s="91">
        <v>2.0659178080677499E-3</v>
      </c>
      <c r="V2138" s="92">
        <v>1.3793663909382301</v>
      </c>
      <c r="W2138" s="91">
        <v>2.47182717976102E-2</v>
      </c>
      <c r="X2138" s="92">
        <v>2.4803367956337801</v>
      </c>
      <c r="Y2138" s="91">
        <v>-3.4157766112002698E-2</v>
      </c>
      <c r="Z2138" s="92">
        <v>14.734379297631699</v>
      </c>
      <c r="AA2138" s="91"/>
      <c r="AB2138" s="92"/>
      <c r="AC2138" s="91"/>
      <c r="AD2138" s="92"/>
      <c r="AE2138" s="91"/>
      <c r="AF2138" s="93"/>
      <c r="AG2138" s="91">
        <v>-2.0690805909907801E-2</v>
      </c>
      <c r="AH2138" s="92">
        <v>-2.97531054311548</v>
      </c>
      <c r="AI2138" s="91"/>
      <c r="AJ2138" s="92"/>
      <c r="AK2138" s="91">
        <v>-3.4157766112002698E-2</v>
      </c>
      <c r="AL2138" s="91">
        <v>-6.5151503466986505E-2</v>
      </c>
      <c r="AM2138" s="92">
        <v>14.734379297631699</v>
      </c>
      <c r="AN2138" s="3"/>
      <c r="AO2138" s="94">
        <v>2.4610385669802799E-2</v>
      </c>
      <c r="AP2138" s="94">
        <v>-2.4419256683359002E-2</v>
      </c>
      <c r="AQ2138" s="94">
        <v>3.3280147510595298E-2</v>
      </c>
      <c r="AR2138" s="94">
        <v>-0.112965237577591</v>
      </c>
      <c r="AS2138" s="95"/>
      <c r="AT2138" s="95"/>
      <c r="AU2138" s="95"/>
      <c r="AV2138" s="96"/>
      <c r="AW2138" s="3"/>
      <c r="AX2138" s="97"/>
      <c r="AY2138" s="98"/>
      <c r="AZ2138" s="98"/>
      <c r="BA2138" s="98"/>
      <c r="BB2138" s="89"/>
      <c r="BC2138" s="99">
        <v>-14.0304229011817</v>
      </c>
      <c r="BD2138" s="86">
        <v>43899</v>
      </c>
      <c r="BE2138" s="86">
        <v>43915</v>
      </c>
      <c r="BF2138" s="95"/>
      <c r="BG2138" s="86"/>
    </row>
    <row r="2139" spans="2:59" x14ac:dyDescent="0.25">
      <c r="B2139" s="81" t="s">
        <v>2854</v>
      </c>
      <c r="C2139" s="81" t="s">
        <v>7323</v>
      </c>
      <c r="D2139" s="81" t="s">
        <v>998</v>
      </c>
      <c r="E2139" s="82" t="s">
        <v>1229</v>
      </c>
      <c r="F2139" s="82" t="s">
        <v>1110</v>
      </c>
      <c r="G2139" s="83" t="s">
        <v>1121</v>
      </c>
      <c r="H2139" s="84" t="s">
        <v>1155</v>
      </c>
      <c r="I2139" s="85" t="s">
        <v>3651</v>
      </c>
      <c r="J2139" s="85" t="s">
        <v>1096</v>
      </c>
      <c r="L2139" s="86">
        <v>44029</v>
      </c>
      <c r="M2139" s="87">
        <v>749.30625000037298</v>
      </c>
      <c r="N2139" s="88">
        <v>749.30625000037298</v>
      </c>
      <c r="O2139" s="88"/>
      <c r="P2139" s="89" t="str">
        <f t="shared" si="33"/>
        <v/>
      </c>
      <c r="Q2139" s="86"/>
      <c r="R2139" s="90">
        <v>74.930625000000006</v>
      </c>
      <c r="S2139" s="90"/>
      <c r="T2139" s="3"/>
      <c r="U2139" s="91">
        <v>2.0579032534442398E-3</v>
      </c>
      <c r="V2139" s="92">
        <v>1.37856493547588</v>
      </c>
      <c r="W2139" s="91">
        <v>2.5219870065484401E-2</v>
      </c>
      <c r="X2139" s="92">
        <v>2.5304966224212002</v>
      </c>
      <c r="Y2139" s="91">
        <v>-3.16839042116044E-2</v>
      </c>
      <c r="Z2139" s="92">
        <v>14.9817654876824</v>
      </c>
      <c r="AA2139" s="91"/>
      <c r="AB2139" s="92"/>
      <c r="AC2139" s="91"/>
      <c r="AD2139" s="92"/>
      <c r="AE2139" s="91"/>
      <c r="AF2139" s="93"/>
      <c r="AG2139" s="91">
        <v>-2.0528733446553801E-2</v>
      </c>
      <c r="AH2139" s="92">
        <v>-2.9591032967800901</v>
      </c>
      <c r="AI2139" s="91"/>
      <c r="AJ2139" s="92"/>
      <c r="AK2139" s="91">
        <v>-3.08021393830131E-2</v>
      </c>
      <c r="AL2139" s="91">
        <v>-5.5924262593180202E-2</v>
      </c>
      <c r="AM2139" s="92">
        <v>15.5362948220427</v>
      </c>
      <c r="AN2139" s="3"/>
      <c r="AO2139" s="94">
        <v>2.4720518404137699E-2</v>
      </c>
      <c r="AP2139" s="94">
        <v>-2.4497183501807698E-2</v>
      </c>
      <c r="AQ2139" s="94">
        <v>3.3554591091160497E-2</v>
      </c>
      <c r="AR2139" s="94">
        <v>-0.112665691740403</v>
      </c>
      <c r="AS2139" s="95"/>
      <c r="AT2139" s="95"/>
      <c r="AU2139" s="95"/>
      <c r="AV2139" s="96"/>
      <c r="AW2139" s="3"/>
      <c r="AX2139" s="97"/>
      <c r="AY2139" s="98"/>
      <c r="AZ2139" s="98"/>
      <c r="BA2139" s="98"/>
      <c r="BB2139" s="89"/>
      <c r="BC2139" s="99">
        <v>-14.019484768505199</v>
      </c>
      <c r="BD2139" s="86">
        <v>43899</v>
      </c>
      <c r="BE2139" s="86">
        <v>43915</v>
      </c>
      <c r="BF2139" s="95"/>
      <c r="BG2139" s="86"/>
    </row>
    <row r="2140" spans="2:59" x14ac:dyDescent="0.25">
      <c r="B2140" s="81" t="s">
        <v>2855</v>
      </c>
      <c r="C2140" s="81" t="s">
        <v>7324</v>
      </c>
      <c r="D2140" s="81" t="s">
        <v>998</v>
      </c>
      <c r="E2140" s="82" t="s">
        <v>1218</v>
      </c>
      <c r="F2140" s="82" t="s">
        <v>1110</v>
      </c>
      <c r="G2140" s="83" t="s">
        <v>1121</v>
      </c>
      <c r="H2140" s="84" t="s">
        <v>1155</v>
      </c>
      <c r="I2140" s="85" t="s">
        <v>3651</v>
      </c>
      <c r="J2140" s="85" t="s">
        <v>1096</v>
      </c>
      <c r="L2140" s="86">
        <v>44029</v>
      </c>
      <c r="M2140" s="87">
        <v>743.87249999958999</v>
      </c>
      <c r="N2140" s="88">
        <v>743.87249999958999</v>
      </c>
      <c r="O2140" s="88"/>
      <c r="P2140" s="89" t="str">
        <f t="shared" si="33"/>
        <v/>
      </c>
      <c r="Q2140" s="86"/>
      <c r="R2140" s="90">
        <v>1005929.1821250001</v>
      </c>
      <c r="S2140" s="90"/>
      <c r="T2140" s="3"/>
      <c r="U2140" s="91">
        <v>1.9700693610502601E-3</v>
      </c>
      <c r="V2140" s="92">
        <v>1.36978154623648</v>
      </c>
      <c r="W2140" s="91">
        <v>2.3897444048998299E-2</v>
      </c>
      <c r="X2140" s="92">
        <v>2.3982540207725802</v>
      </c>
      <c r="Y2140" s="91">
        <v>-3.79366604674942E-2</v>
      </c>
      <c r="Z2140" s="92">
        <v>14.356489862082499</v>
      </c>
      <c r="AA2140" s="91"/>
      <c r="AB2140" s="92"/>
      <c r="AC2140" s="91"/>
      <c r="AD2140" s="92"/>
      <c r="AE2140" s="91"/>
      <c r="AF2140" s="93"/>
      <c r="AG2140" s="91">
        <v>-2.11553839999397E-2</v>
      </c>
      <c r="AH2140" s="92">
        <v>-3.02176835211867</v>
      </c>
      <c r="AI2140" s="91"/>
      <c r="AJ2140" s="92"/>
      <c r="AK2140" s="91">
        <v>-3.6209867586876499E-2</v>
      </c>
      <c r="AL2140" s="91">
        <v>-6.5131325944094001E-2</v>
      </c>
      <c r="AM2140" s="92">
        <v>15.0698906571051</v>
      </c>
      <c r="AN2140" s="3"/>
      <c r="AO2140" s="94">
        <v>2.46092931174644E-2</v>
      </c>
      <c r="AP2140" s="94">
        <v>-2.4454579200209998E-2</v>
      </c>
      <c r="AQ2140" s="94">
        <v>3.2301597082550898E-2</v>
      </c>
      <c r="AR2140" s="94">
        <v>-0.113696470115392</v>
      </c>
      <c r="AS2140" s="95"/>
      <c r="AT2140" s="95"/>
      <c r="AU2140" s="95"/>
      <c r="AV2140" s="96"/>
      <c r="AW2140" s="3"/>
      <c r="AX2140" s="97"/>
      <c r="AY2140" s="98"/>
      <c r="AZ2140" s="98"/>
      <c r="BA2140" s="98"/>
      <c r="BB2140" s="89"/>
      <c r="BC2140" s="99">
        <v>-14.065786744919</v>
      </c>
      <c r="BD2140" s="86">
        <v>43899</v>
      </c>
      <c r="BE2140" s="86">
        <v>43915</v>
      </c>
      <c r="BF2140" s="95"/>
      <c r="BG2140" s="86"/>
    </row>
    <row r="2141" spans="2:59" x14ac:dyDescent="0.25">
      <c r="B2141" s="81" t="s">
        <v>2856</v>
      </c>
      <c r="C2141" s="81" t="s">
        <v>7325</v>
      </c>
      <c r="D2141" s="81" t="s">
        <v>999</v>
      </c>
      <c r="E2141" s="82" t="s">
        <v>1161</v>
      </c>
      <c r="F2141" s="82" t="s">
        <v>1111</v>
      </c>
      <c r="G2141" s="83" t="s">
        <v>1121</v>
      </c>
      <c r="H2141" s="84" t="s">
        <v>1155</v>
      </c>
      <c r="I2141" s="85" t="s">
        <v>3651</v>
      </c>
      <c r="J2141" s="85" t="s">
        <v>7326</v>
      </c>
      <c r="L2141" s="86">
        <v>44029</v>
      </c>
      <c r="M2141" s="87">
        <v>8398.7662499994003</v>
      </c>
      <c r="N2141" s="88">
        <v>8398.7662499994003</v>
      </c>
      <c r="O2141" s="88">
        <v>9141.2461249977405</v>
      </c>
      <c r="P2141" s="89">
        <f t="shared" si="33"/>
        <v>0.91877695175847551</v>
      </c>
      <c r="Q2141" s="86">
        <v>43899</v>
      </c>
      <c r="R2141" s="90">
        <v>7298974.6357500004</v>
      </c>
      <c r="S2141" s="90">
        <v>4965245.8930390598</v>
      </c>
      <c r="T2141" s="3"/>
      <c r="U2141" s="91">
        <v>1.4741506420250499E-3</v>
      </c>
      <c r="V2141" s="92">
        <v>1.3201896743339601</v>
      </c>
      <c r="W2141" s="91">
        <v>2.0319874407505299E-2</v>
      </c>
      <c r="X2141" s="92">
        <v>2.0404970566232801</v>
      </c>
      <c r="Y2141" s="91">
        <v>-1.67584912023813E-2</v>
      </c>
      <c r="Z2141" s="92">
        <v>16.4743067885865</v>
      </c>
      <c r="AA2141" s="91">
        <v>0.150377768384788</v>
      </c>
      <c r="AB2141" s="92">
        <v>35.9358051992604</v>
      </c>
      <c r="AC2141" s="91">
        <v>0.271842930655112</v>
      </c>
      <c r="AD2141" s="92">
        <v>52.532489017932697</v>
      </c>
      <c r="AE2141" s="91">
        <v>0.23382532970747</v>
      </c>
      <c r="AF2141" s="93">
        <v>44.221942665462798</v>
      </c>
      <c r="AG2141" s="91">
        <v>-2.28178485131139E-2</v>
      </c>
      <c r="AH2141" s="92">
        <v>-3.18801480343609</v>
      </c>
      <c r="AI2141" s="91">
        <v>2.8107532389185501E-2</v>
      </c>
      <c r="AJ2141" s="92">
        <v>17.2941289188166</v>
      </c>
      <c r="AK2141" s="91">
        <v>0.30097851301426998</v>
      </c>
      <c r="AL2141" s="91">
        <v>5.2203699453457403E-2</v>
      </c>
      <c r="AM2141" s="92">
        <v>28.253409856552</v>
      </c>
      <c r="AN2141" s="3"/>
      <c r="AO2141" s="94">
        <v>3.7131922108528698E-2</v>
      </c>
      <c r="AP2141" s="94">
        <v>-2.33476095081642E-2</v>
      </c>
      <c r="AQ2141" s="94">
        <v>0.14107491950926501</v>
      </c>
      <c r="AR2141" s="94">
        <v>-8.9771309563802804E-2</v>
      </c>
      <c r="AS2141" s="95">
        <v>8</v>
      </c>
      <c r="AT2141" s="95">
        <v>4</v>
      </c>
      <c r="AU2141" s="95">
        <v>7</v>
      </c>
      <c r="AV2141" s="96">
        <v>5</v>
      </c>
      <c r="AW2141" s="3"/>
      <c r="AX2141" s="97">
        <v>0.132160785079323</v>
      </c>
      <c r="AY2141" s="98">
        <v>0.98124199199537498</v>
      </c>
      <c r="AZ2141" s="98">
        <v>1.0589133914909299</v>
      </c>
      <c r="BA2141" s="98">
        <v>1.54415708988017</v>
      </c>
      <c r="BB2141" s="89">
        <v>1.36798442365034E-2</v>
      </c>
      <c r="BC2141" s="99">
        <v>-12.511027898814101</v>
      </c>
      <c r="BD2141" s="86">
        <v>43899</v>
      </c>
      <c r="BE2141" s="86">
        <v>43915</v>
      </c>
      <c r="BF2141" s="95"/>
      <c r="BG2141" s="86"/>
    </row>
    <row r="2142" spans="2:59" x14ac:dyDescent="0.25">
      <c r="B2142" s="81" t="s">
        <v>535</v>
      </c>
      <c r="C2142" s="81" t="s">
        <v>7327</v>
      </c>
      <c r="D2142" s="81" t="s">
        <v>999</v>
      </c>
      <c r="E2142" s="82" t="s">
        <v>1210</v>
      </c>
      <c r="F2142" s="82" t="s">
        <v>1111</v>
      </c>
      <c r="G2142" s="83" t="s">
        <v>1121</v>
      </c>
      <c r="H2142" s="84" t="s">
        <v>1155</v>
      </c>
      <c r="I2142" s="85" t="s">
        <v>3651</v>
      </c>
      <c r="J2142" s="85" t="s">
        <v>7328</v>
      </c>
      <c r="L2142" s="86">
        <v>44029</v>
      </c>
      <c r="M2142" s="87">
        <v>8265.6787499934399</v>
      </c>
      <c r="N2142" s="88">
        <v>8265.6787499934399</v>
      </c>
      <c r="O2142" s="88">
        <v>8969.07321000099</v>
      </c>
      <c r="P2142" s="89">
        <f t="shared" si="33"/>
        <v>0.92157556934386176</v>
      </c>
      <c r="Q2142" s="86">
        <v>43899</v>
      </c>
      <c r="R2142" s="90">
        <v>4150356.9029999999</v>
      </c>
      <c r="S2142" s="90">
        <v>2732239.3609374999</v>
      </c>
      <c r="T2142" s="3"/>
      <c r="U2142" s="91">
        <v>1.4959491163608601E-3</v>
      </c>
      <c r="V2142" s="92">
        <v>1.32236952176754</v>
      </c>
      <c r="W2142" s="91">
        <v>2.1054376464235199E-2</v>
      </c>
      <c r="X2142" s="92">
        <v>2.1139472622962798</v>
      </c>
      <c r="Y2142" s="91">
        <v>-1.25638265035377E-2</v>
      </c>
      <c r="Z2142" s="92">
        <v>16.893773258489102</v>
      </c>
      <c r="AA2142" s="91">
        <v>0.16037853688263601</v>
      </c>
      <c r="AB2142" s="92">
        <v>36.935882049088796</v>
      </c>
      <c r="AC2142" s="91">
        <v>0.29395909014245297</v>
      </c>
      <c r="AD2142" s="92">
        <v>54.7441049666377</v>
      </c>
      <c r="AE2142" s="91"/>
      <c r="AF2142" s="93"/>
      <c r="AG2142" s="91">
        <v>-2.241519502968E-2</v>
      </c>
      <c r="AH2142" s="92">
        <v>-3.1477494550927099</v>
      </c>
      <c r="AI2142" s="91">
        <v>3.2905565522014499E-2</v>
      </c>
      <c r="AJ2142" s="92">
        <v>17.773932232113999</v>
      </c>
      <c r="AK2142" s="91">
        <v>0.38618902599031601</v>
      </c>
      <c r="AL2142" s="91">
        <v>0.15022036520895199</v>
      </c>
      <c r="AM2142" s="92">
        <v>67.700124600203694</v>
      </c>
      <c r="AN2142" s="3"/>
      <c r="AO2142" s="94">
        <v>3.7154383409870199E-2</v>
      </c>
      <c r="AP2142" s="94">
        <v>-2.3275187156286799E-2</v>
      </c>
      <c r="AQ2142" s="94">
        <v>0.14189950578846</v>
      </c>
      <c r="AR2142" s="94">
        <v>-8.9105697351478705E-2</v>
      </c>
      <c r="AS2142" s="95">
        <v>8</v>
      </c>
      <c r="AT2142" s="95">
        <v>4</v>
      </c>
      <c r="AU2142" s="95">
        <v>7</v>
      </c>
      <c r="AV2142" s="96">
        <v>5</v>
      </c>
      <c r="AW2142" s="3"/>
      <c r="AX2142" s="97">
        <v>0.132134347059327</v>
      </c>
      <c r="AY2142" s="98">
        <v>1.05096257204059</v>
      </c>
      <c r="AZ2142" s="98">
        <v>1.09066995768626</v>
      </c>
      <c r="BA2142" s="98">
        <v>1.65910591155807</v>
      </c>
      <c r="BB2142" s="89">
        <v>1.36775669754024E-2</v>
      </c>
      <c r="BC2142" s="99">
        <v>-12.4785993802652</v>
      </c>
      <c r="BD2142" s="86">
        <v>43899</v>
      </c>
      <c r="BE2142" s="86">
        <v>43915</v>
      </c>
      <c r="BF2142" s="95"/>
      <c r="BG2142" s="86"/>
    </row>
    <row r="2143" spans="2:59" x14ac:dyDescent="0.25">
      <c r="B2143" s="81" t="s">
        <v>2857</v>
      </c>
      <c r="C2143" s="81" t="s">
        <v>7329</v>
      </c>
      <c r="D2143" s="81" t="s">
        <v>999</v>
      </c>
      <c r="E2143" s="82" t="s">
        <v>1162</v>
      </c>
      <c r="F2143" s="82" t="s">
        <v>1111</v>
      </c>
      <c r="G2143" s="83" t="s">
        <v>1121</v>
      </c>
      <c r="H2143" s="84" t="s">
        <v>1155</v>
      </c>
      <c r="I2143" s="85" t="s">
        <v>3651</v>
      </c>
      <c r="J2143" s="85" t="s">
        <v>7330</v>
      </c>
      <c r="L2143" s="86">
        <v>44029</v>
      </c>
      <c r="M2143" s="87">
        <v>8638.0875000059605</v>
      </c>
      <c r="N2143" s="88">
        <v>8638.0875000059605</v>
      </c>
      <c r="O2143" s="88">
        <v>9390.9258649945295</v>
      </c>
      <c r="P2143" s="89">
        <f t="shared" si="33"/>
        <v>0.91983342475369356</v>
      </c>
      <c r="Q2143" s="86">
        <v>43899</v>
      </c>
      <c r="R2143" s="90">
        <v>2338462.0192499999</v>
      </c>
      <c r="S2143" s="90">
        <v>1030655.57019824</v>
      </c>
      <c r="T2143" s="3"/>
      <c r="U2143" s="91">
        <v>1.48422772144841E-3</v>
      </c>
      <c r="V2143" s="92">
        <v>1.3211973822762999</v>
      </c>
      <c r="W2143" s="91">
        <v>2.0597795457433701E-2</v>
      </c>
      <c r="X2143" s="92">
        <v>2.0682891616161201</v>
      </c>
      <c r="Y2143" s="91">
        <v>-1.51345910771852E-2</v>
      </c>
      <c r="Z2143" s="92">
        <v>16.636696801113398</v>
      </c>
      <c r="AA2143" s="91">
        <v>0.15433360264622001</v>
      </c>
      <c r="AB2143" s="92">
        <v>36.331388625432702</v>
      </c>
      <c r="AC2143" s="91">
        <v>0.28068771501973999</v>
      </c>
      <c r="AD2143" s="92">
        <v>53.4169674543664</v>
      </c>
      <c r="AE2143" s="91">
        <v>0.24687216488033301</v>
      </c>
      <c r="AF2143" s="93">
        <v>45.526626182720101</v>
      </c>
      <c r="AG2143" s="91">
        <v>-2.26552110698321E-2</v>
      </c>
      <c r="AH2143" s="92">
        <v>-3.1717510591079199</v>
      </c>
      <c r="AI2143" s="91">
        <v>2.9980062159666001E-2</v>
      </c>
      <c r="AJ2143" s="92">
        <v>17.481381895864601</v>
      </c>
      <c r="AK2143" s="91">
        <v>0.23988383261719701</v>
      </c>
      <c r="AL2143" s="91">
        <v>4.31714750702668E-2</v>
      </c>
      <c r="AM2143" s="92">
        <v>18.2393555296585</v>
      </c>
      <c r="AN2143" s="3"/>
      <c r="AO2143" s="94">
        <v>3.7145288919418797E-2</v>
      </c>
      <c r="AP2143" s="94">
        <v>-2.3321662384660199E-2</v>
      </c>
      <c r="AQ2143" s="94">
        <v>0.14137356838735299</v>
      </c>
      <c r="AR2143" s="94">
        <v>-8.9492566648987096E-2</v>
      </c>
      <c r="AS2143" s="95">
        <v>8</v>
      </c>
      <c r="AT2143" s="95">
        <v>4</v>
      </c>
      <c r="AU2143" s="95">
        <v>7</v>
      </c>
      <c r="AV2143" s="96">
        <v>5</v>
      </c>
      <c r="AW2143" s="3"/>
      <c r="AX2143" s="97">
        <v>0.132153852329502</v>
      </c>
      <c r="AY2143" s="98">
        <v>1.00904200885452</v>
      </c>
      <c r="AZ2143" s="98">
        <v>1.0715906891528</v>
      </c>
      <c r="BA2143" s="98">
        <v>1.5899315756196299</v>
      </c>
      <c r="BB2143" s="89">
        <v>1.3679313759966999E-2</v>
      </c>
      <c r="BC2143" s="99">
        <v>-12.4992023349914</v>
      </c>
      <c r="BD2143" s="86">
        <v>43899</v>
      </c>
      <c r="BE2143" s="86">
        <v>43915</v>
      </c>
      <c r="BF2143" s="95"/>
      <c r="BG2143" s="86"/>
    </row>
    <row r="2144" spans="2:59" x14ac:dyDescent="0.25">
      <c r="B2144" s="81" t="s">
        <v>2858</v>
      </c>
      <c r="C2144" s="81" t="s">
        <v>7331</v>
      </c>
      <c r="D2144" s="81" t="s">
        <v>999</v>
      </c>
      <c r="E2144" s="82" t="s">
        <v>1234</v>
      </c>
      <c r="F2144" s="82" t="s">
        <v>1111</v>
      </c>
      <c r="G2144" s="83" t="s">
        <v>1121</v>
      </c>
      <c r="H2144" s="84" t="s">
        <v>1155</v>
      </c>
      <c r="I2144" s="85" t="s">
        <v>3651</v>
      </c>
      <c r="J2144" s="85" t="s">
        <v>7332</v>
      </c>
      <c r="L2144" s="86">
        <v>44029</v>
      </c>
      <c r="M2144" s="87">
        <v>8811.0224999934399</v>
      </c>
      <c r="N2144" s="88">
        <v>8811.0224999934399</v>
      </c>
      <c r="O2144" s="88">
        <v>9570.7251199930906</v>
      </c>
      <c r="P2144" s="89">
        <f t="shared" si="33"/>
        <v>0.92062225061582381</v>
      </c>
      <c r="Q2144" s="86">
        <v>43899</v>
      </c>
      <c r="R2144" s="90">
        <v>375628.41224999999</v>
      </c>
      <c r="S2144" s="90">
        <v>156670.26147558601</v>
      </c>
      <c r="T2144" s="3"/>
      <c r="U2144" s="91">
        <v>1.49064653669484E-3</v>
      </c>
      <c r="V2144" s="92">
        <v>1.32183926380094</v>
      </c>
      <c r="W2144" s="91">
        <v>2.08177753447671E-2</v>
      </c>
      <c r="X2144" s="92">
        <v>2.0902871503494702</v>
      </c>
      <c r="Y2144" s="91">
        <v>-1.4056326835088799E-2</v>
      </c>
      <c r="Z2144" s="92">
        <v>16.7445232253231</v>
      </c>
      <c r="AA2144" s="91">
        <v>0.156792974090495</v>
      </c>
      <c r="AB2144" s="92">
        <v>36.577325769874697</v>
      </c>
      <c r="AC2144" s="91">
        <v>0.28621630462119402</v>
      </c>
      <c r="AD2144" s="92">
        <v>53.969826414540897</v>
      </c>
      <c r="AE2144" s="91">
        <v>0.25494024960440598</v>
      </c>
      <c r="AF2144" s="93">
        <v>46.333434655156502</v>
      </c>
      <c r="AG2144" s="91">
        <v>-2.25359723390284E-2</v>
      </c>
      <c r="AH2144" s="92">
        <v>-3.15982718602754</v>
      </c>
      <c r="AI2144" s="91">
        <v>3.1199523995383099E-2</v>
      </c>
      <c r="AJ2144" s="92">
        <v>17.6033280794509</v>
      </c>
      <c r="AK2144" s="91">
        <v>0.24679812135756901</v>
      </c>
      <c r="AL2144" s="91">
        <v>4.45253553716611E-2</v>
      </c>
      <c r="AM2144" s="92">
        <v>19.340978910622699</v>
      </c>
      <c r="AN2144" s="3"/>
      <c r="AO2144" s="94">
        <v>3.7143748249945902E-2</v>
      </c>
      <c r="AP2144" s="94">
        <v>-2.3302823408812401E-2</v>
      </c>
      <c r="AQ2144" s="94">
        <v>0.14157592041738101</v>
      </c>
      <c r="AR2144" s="94">
        <v>-8.9337569219496801E-2</v>
      </c>
      <c r="AS2144" s="95">
        <v>8</v>
      </c>
      <c r="AT2144" s="95">
        <v>4</v>
      </c>
      <c r="AU2144" s="95">
        <v>7</v>
      </c>
      <c r="AV2144" s="96">
        <v>5</v>
      </c>
      <c r="AW2144" s="3"/>
      <c r="AX2144" s="97">
        <v>0.13214582657135901</v>
      </c>
      <c r="AY2144" s="98">
        <v>1.02589106299274</v>
      </c>
      <c r="AZ2144" s="98">
        <v>1.0792248743655399</v>
      </c>
      <c r="BA2144" s="98">
        <v>1.6177525761359</v>
      </c>
      <c r="BB2144" s="89">
        <v>1.3678597203415801E-2</v>
      </c>
      <c r="BC2144" s="99">
        <v>-12.489785183526701</v>
      </c>
      <c r="BD2144" s="86">
        <v>43899</v>
      </c>
      <c r="BE2144" s="86">
        <v>43915</v>
      </c>
      <c r="BF2144" s="95"/>
      <c r="BG2144" s="86"/>
    </row>
    <row r="2145" spans="2:59" x14ac:dyDescent="0.25">
      <c r="B2145" s="81" t="s">
        <v>2859</v>
      </c>
      <c r="C2145" s="81" t="s">
        <v>7333</v>
      </c>
      <c r="D2145" s="81" t="s">
        <v>999</v>
      </c>
      <c r="E2145" s="82" t="s">
        <v>1186</v>
      </c>
      <c r="F2145" s="82" t="s">
        <v>1111</v>
      </c>
      <c r="G2145" s="83" t="s">
        <v>1121</v>
      </c>
      <c r="H2145" s="84" t="s">
        <v>1155</v>
      </c>
      <c r="I2145" s="85" t="s">
        <v>3651</v>
      </c>
      <c r="J2145" s="85" t="s">
        <v>7334</v>
      </c>
      <c r="L2145" s="86">
        <v>44029</v>
      </c>
      <c r="M2145" s="87">
        <v>7870.7475000023796</v>
      </c>
      <c r="N2145" s="88">
        <v>7870.7475000023796</v>
      </c>
      <c r="O2145" s="88">
        <v>8576.3166999965906</v>
      </c>
      <c r="P2145" s="89">
        <f t="shared" si="33"/>
        <v>0.91773051011578299</v>
      </c>
      <c r="Q2145" s="86">
        <v>43899</v>
      </c>
      <c r="R2145" s="90">
        <v>709316.94487500004</v>
      </c>
      <c r="S2145" s="90">
        <v>292507.88069824199</v>
      </c>
      <c r="T2145" s="3"/>
      <c r="U2145" s="91">
        <v>1.46424966987979E-3</v>
      </c>
      <c r="V2145" s="92">
        <v>1.31919957711943</v>
      </c>
      <c r="W2145" s="91">
        <v>2.0089917661607601E-2</v>
      </c>
      <c r="X2145" s="92">
        <v>2.0175013820335201</v>
      </c>
      <c r="Y2145" s="91">
        <v>-1.8427164267450301E-2</v>
      </c>
      <c r="Z2145" s="92">
        <v>16.307439482101501</v>
      </c>
      <c r="AA2145" s="91">
        <v>0.134779297672212</v>
      </c>
      <c r="AB2145" s="92">
        <v>34.375958128017402</v>
      </c>
      <c r="AC2145" s="91">
        <v>0.17442018056870401</v>
      </c>
      <c r="AD2145" s="92">
        <v>42.790214009292001</v>
      </c>
      <c r="AE2145" s="91">
        <v>0.16746568963950301</v>
      </c>
      <c r="AF2145" s="93">
        <v>37.585978658637003</v>
      </c>
      <c r="AG2145" s="91">
        <v>-2.2926739759895998E-2</v>
      </c>
      <c r="AH2145" s="92">
        <v>-3.1989039281143099</v>
      </c>
      <c r="AI2145" s="91">
        <v>2.6208542796666699E-2</v>
      </c>
      <c r="AJ2145" s="92">
        <v>17.104229959571999</v>
      </c>
      <c r="AK2145" s="91">
        <v>0.51646524626295998</v>
      </c>
      <c r="AL2145" s="91">
        <v>8.8675896309723598E-2</v>
      </c>
      <c r="AM2145" s="92">
        <v>49.102581979823299</v>
      </c>
      <c r="AN2145" s="3"/>
      <c r="AO2145" s="94">
        <v>3.6556978096996297E-2</v>
      </c>
      <c r="AP2145" s="94">
        <v>-2.37082673384066E-2</v>
      </c>
      <c r="AQ2145" s="94">
        <v>0.140306192692224</v>
      </c>
      <c r="AR2145" s="94">
        <v>-9.33669212899986E-2</v>
      </c>
      <c r="AS2145" s="95">
        <v>8</v>
      </c>
      <c r="AT2145" s="95">
        <v>4</v>
      </c>
      <c r="AU2145" s="95">
        <v>7</v>
      </c>
      <c r="AV2145" s="96">
        <v>5</v>
      </c>
      <c r="AW2145" s="3"/>
      <c r="AX2145" s="97">
        <v>0.131965942131792</v>
      </c>
      <c r="AY2145" s="98">
        <v>0.86584797744672004</v>
      </c>
      <c r="AZ2145" s="98">
        <v>1.0063151745180201</v>
      </c>
      <c r="BA2145" s="98">
        <v>1.35126075526387</v>
      </c>
      <c r="BB2145" s="89">
        <v>1.36573431456054E-2</v>
      </c>
      <c r="BC2145" s="99">
        <v>-12.521855821862101</v>
      </c>
      <c r="BD2145" s="86">
        <v>43899</v>
      </c>
      <c r="BE2145" s="86">
        <v>43915</v>
      </c>
      <c r="BF2145" s="95"/>
      <c r="BG2145" s="86"/>
    </row>
    <row r="2146" spans="2:59" x14ac:dyDescent="0.25">
      <c r="B2146" s="81" t="s">
        <v>2860</v>
      </c>
      <c r="C2146" s="81" t="s">
        <v>7335</v>
      </c>
      <c r="D2146" s="81" t="s">
        <v>999</v>
      </c>
      <c r="E2146" s="82" t="s">
        <v>1165</v>
      </c>
      <c r="F2146" s="82" t="s">
        <v>1111</v>
      </c>
      <c r="G2146" s="83" t="s">
        <v>1121</v>
      </c>
      <c r="H2146" s="84" t="s">
        <v>1155</v>
      </c>
      <c r="I2146" s="85" t="s">
        <v>3651</v>
      </c>
      <c r="J2146" s="85" t="s">
        <v>7336</v>
      </c>
      <c r="L2146" s="86">
        <v>44029</v>
      </c>
      <c r="M2146" s="87">
        <v>8806.2974999994003</v>
      </c>
      <c r="N2146" s="88">
        <v>8806.2974999994003</v>
      </c>
      <c r="O2146" s="88">
        <v>9551.9908500015699</v>
      </c>
      <c r="P2146" s="89">
        <f t="shared" si="33"/>
        <v>0.92193320097223008</v>
      </c>
      <c r="Q2146" s="86">
        <v>43899</v>
      </c>
      <c r="R2146" s="90">
        <v>619861.04775000003</v>
      </c>
      <c r="S2146" s="90">
        <v>1425944.4077226601</v>
      </c>
      <c r="T2146" s="3"/>
      <c r="U2146" s="91">
        <v>1.50067383583519E-3</v>
      </c>
      <c r="V2146" s="92">
        <v>1.32284199371497</v>
      </c>
      <c r="W2146" s="91">
        <v>2.11459934325831E-2</v>
      </c>
      <c r="X2146" s="92">
        <v>2.1231089591310601</v>
      </c>
      <c r="Y2146" s="91">
        <v>-1.20372549827152E-2</v>
      </c>
      <c r="Z2146" s="92">
        <v>16.9464304105786</v>
      </c>
      <c r="AA2146" s="91">
        <v>0.161623392694455</v>
      </c>
      <c r="AB2146" s="92">
        <v>37.060367630270797</v>
      </c>
      <c r="AC2146" s="91">
        <v>0.29671113516640601</v>
      </c>
      <c r="AD2146" s="92">
        <v>55.019309469032997</v>
      </c>
      <c r="AE2146" s="91">
        <v>0.27015100924851099</v>
      </c>
      <c r="AF2146" s="93">
        <v>47.854510619537898</v>
      </c>
      <c r="AG2146" s="91">
        <v>-2.2351828516548301E-2</v>
      </c>
      <c r="AH2146" s="92">
        <v>-3.1414128037795299</v>
      </c>
      <c r="AI2146" s="91">
        <v>3.35196975775034E-2</v>
      </c>
      <c r="AJ2146" s="92">
        <v>17.835345437662902</v>
      </c>
      <c r="AK2146" s="91">
        <v>0.36410557046998299</v>
      </c>
      <c r="AL2146" s="91">
        <v>6.18901176239888E-2</v>
      </c>
      <c r="AM2146" s="92">
        <v>34.5661156020942</v>
      </c>
      <c r="AN2146" s="3"/>
      <c r="AO2146" s="94">
        <v>3.71641200963495E-2</v>
      </c>
      <c r="AP2146" s="94">
        <v>-2.32668588414526E-2</v>
      </c>
      <c r="AQ2146" s="94">
        <v>0.14201522104849601</v>
      </c>
      <c r="AR2146" s="94">
        <v>-8.9030530492891599E-2</v>
      </c>
      <c r="AS2146" s="95">
        <v>8</v>
      </c>
      <c r="AT2146" s="95">
        <v>4</v>
      </c>
      <c r="AU2146" s="95">
        <v>7</v>
      </c>
      <c r="AV2146" s="96">
        <v>5</v>
      </c>
      <c r="AW2146" s="3"/>
      <c r="AX2146" s="97">
        <v>0.132133872652485</v>
      </c>
      <c r="AY2146" s="98">
        <v>1.05990931651468</v>
      </c>
      <c r="AZ2146" s="98">
        <v>1.0947457873753601</v>
      </c>
      <c r="BA2146" s="98">
        <v>1.6739743726266201</v>
      </c>
      <c r="BB2146" s="89">
        <v>1.36775933354147E-2</v>
      </c>
      <c r="BC2146" s="99">
        <v>-12.473336257462501</v>
      </c>
      <c r="BD2146" s="86">
        <v>43899</v>
      </c>
      <c r="BE2146" s="86">
        <v>43915</v>
      </c>
      <c r="BF2146" s="95"/>
      <c r="BG2146" s="86"/>
    </row>
    <row r="2147" spans="2:59" x14ac:dyDescent="0.25">
      <c r="B2147" s="81" t="s">
        <v>2861</v>
      </c>
      <c r="C2147" s="81" t="s">
        <v>7337</v>
      </c>
      <c r="D2147" s="81" t="s">
        <v>999</v>
      </c>
      <c r="E2147" s="82" t="s">
        <v>1166</v>
      </c>
      <c r="F2147" s="82" t="s">
        <v>1111</v>
      </c>
      <c r="G2147" s="83" t="s">
        <v>1121</v>
      </c>
      <c r="H2147" s="84" t="s">
        <v>1155</v>
      </c>
      <c r="I2147" s="85" t="s">
        <v>3651</v>
      </c>
      <c r="J2147" s="85" t="s">
        <v>7338</v>
      </c>
      <c r="L2147" s="86">
        <v>44029</v>
      </c>
      <c r="M2147" s="87">
        <v>8685.1800000071507</v>
      </c>
      <c r="N2147" s="88">
        <v>8685.1800000071507</v>
      </c>
      <c r="O2147" s="88">
        <v>9423.9180749952793</v>
      </c>
      <c r="P2147" s="89">
        <f t="shared" si="33"/>
        <v>0.92161030379198217</v>
      </c>
      <c r="Q2147" s="86">
        <v>43899</v>
      </c>
      <c r="R2147" s="90">
        <v>2520132.4417500002</v>
      </c>
      <c r="S2147" s="90">
        <v>1807648.0156660201</v>
      </c>
      <c r="T2147" s="3"/>
      <c r="U2147" s="91">
        <v>1.5009083308541401E-3</v>
      </c>
      <c r="V2147" s="92">
        <v>1.3228654432168701</v>
      </c>
      <c r="W2147" s="91">
        <v>2.1067522911835099E-2</v>
      </c>
      <c r="X2147" s="92">
        <v>2.1152619070562699</v>
      </c>
      <c r="Y2147" s="91">
        <v>-1.2620982060070699E-2</v>
      </c>
      <c r="Z2147" s="92">
        <v>16.888057702832199</v>
      </c>
      <c r="AA2147" s="91">
        <v>0.16022638628055599</v>
      </c>
      <c r="AB2147" s="92">
        <v>36.920666988880797</v>
      </c>
      <c r="AC2147" s="91">
        <v>0.29390322510327699</v>
      </c>
      <c r="AD2147" s="92">
        <v>54.738518462749198</v>
      </c>
      <c r="AE2147" s="91">
        <v>0.26637478737946402</v>
      </c>
      <c r="AF2147" s="93">
        <v>47.476888432633103</v>
      </c>
      <c r="AG2147" s="91">
        <v>-2.2401673782951499E-2</v>
      </c>
      <c r="AH2147" s="92">
        <v>-3.1463973304198598</v>
      </c>
      <c r="AI2147" s="91">
        <v>3.2862452892004498E-2</v>
      </c>
      <c r="AJ2147" s="92">
        <v>17.769620969105699</v>
      </c>
      <c r="AK2147" s="91">
        <v>0.34534433098102502</v>
      </c>
      <c r="AL2147" s="91">
        <v>5.9049769524790498E-2</v>
      </c>
      <c r="AM2147" s="92">
        <v>32.689991653198398</v>
      </c>
      <c r="AN2147" s="3"/>
      <c r="AO2147" s="94">
        <v>3.7153439649046001E-2</v>
      </c>
      <c r="AP2147" s="94">
        <v>-2.3278600066078101E-2</v>
      </c>
      <c r="AQ2147" s="94">
        <v>0.14184291064884699</v>
      </c>
      <c r="AR2147" s="94">
        <v>-8.9098460124660106E-2</v>
      </c>
      <c r="AS2147" s="95">
        <v>8</v>
      </c>
      <c r="AT2147" s="95">
        <v>4</v>
      </c>
      <c r="AU2147" s="95">
        <v>7</v>
      </c>
      <c r="AV2147" s="96">
        <v>5</v>
      </c>
      <c r="AW2147" s="3"/>
      <c r="AX2147" s="97">
        <v>0.13213631091304701</v>
      </c>
      <c r="AY2147" s="98">
        <v>1.04989908129028</v>
      </c>
      <c r="AZ2147" s="98">
        <v>1.0901468981864999</v>
      </c>
      <c r="BA2147" s="98">
        <v>1.6573488106823799</v>
      </c>
      <c r="BB2147" s="89">
        <v>1.3677762010102E-2</v>
      </c>
      <c r="BC2147" s="99">
        <v>-12.475667314211</v>
      </c>
      <c r="BD2147" s="86">
        <v>43899</v>
      </c>
      <c r="BE2147" s="86">
        <v>43915</v>
      </c>
      <c r="BF2147" s="95"/>
      <c r="BG2147" s="86"/>
    </row>
    <row r="2148" spans="2:59" x14ac:dyDescent="0.25">
      <c r="B2148" s="81" t="s">
        <v>2862</v>
      </c>
      <c r="C2148" s="81" t="s">
        <v>7339</v>
      </c>
      <c r="D2148" s="81" t="s">
        <v>1000</v>
      </c>
      <c r="E2148" s="82" t="s">
        <v>1161</v>
      </c>
      <c r="F2148" s="82" t="s">
        <v>1111</v>
      </c>
      <c r="G2148" s="83" t="s">
        <v>1123</v>
      </c>
      <c r="H2148" s="84" t="s">
        <v>1135</v>
      </c>
      <c r="I2148" s="85" t="s">
        <v>3480</v>
      </c>
      <c r="J2148" s="85" t="s">
        <v>7340</v>
      </c>
      <c r="L2148" s="86">
        <v>44029</v>
      </c>
      <c r="M2148" s="87">
        <v>1402.73420000076</v>
      </c>
      <c r="N2148" s="88">
        <v>1402.73420000076</v>
      </c>
      <c r="O2148" s="88">
        <v>1436.10390000045</v>
      </c>
      <c r="P2148" s="89">
        <f t="shared" si="33"/>
        <v>0.97676372858559912</v>
      </c>
      <c r="Q2148" s="86">
        <v>43747</v>
      </c>
      <c r="R2148" s="90">
        <v>14808571.65</v>
      </c>
      <c r="S2148" s="90">
        <v>7217493.9739531297</v>
      </c>
      <c r="T2148" s="3"/>
      <c r="U2148" s="91">
        <v>-3.1602892950104398E-3</v>
      </c>
      <c r="V2148" s="92">
        <v>0.85674568063041101</v>
      </c>
      <c r="W2148" s="91">
        <v>2.2058422164263898E-3</v>
      </c>
      <c r="X2148" s="92">
        <v>0.229093837515393</v>
      </c>
      <c r="Y2148" s="91">
        <v>-2.4334426616405801E-3</v>
      </c>
      <c r="Z2148" s="92">
        <v>17.906811642664302</v>
      </c>
      <c r="AA2148" s="91">
        <v>-1.67573160069878E-4</v>
      </c>
      <c r="AB2148" s="92">
        <v>20.881271044781901</v>
      </c>
      <c r="AC2148" s="91">
        <v>4.6165290235876497E-2</v>
      </c>
      <c r="AD2148" s="92">
        <v>29.964724975987298</v>
      </c>
      <c r="AE2148" s="91">
        <v>8.0122465822642E-2</v>
      </c>
      <c r="AF2148" s="93">
        <v>28.8516562769655</v>
      </c>
      <c r="AG2148" s="91">
        <v>-3.9313467168540202E-3</v>
      </c>
      <c r="AH2148" s="92">
        <v>-1.29936462381011</v>
      </c>
      <c r="AI2148" s="91">
        <v>3.3200235338881599E-3</v>
      </c>
      <c r="AJ2148" s="92">
        <v>14.815378033294101</v>
      </c>
      <c r="AK2148" s="91">
        <v>0.40263601547863798</v>
      </c>
      <c r="AL2148" s="91">
        <v>3.80370250495616E-2</v>
      </c>
      <c r="AM2148" s="92">
        <v>40.595257235225297</v>
      </c>
      <c r="AN2148" s="3"/>
      <c r="AO2148" s="94">
        <v>2.0238582372258E-2</v>
      </c>
      <c r="AP2148" s="94">
        <v>-2.36965710109871E-2</v>
      </c>
      <c r="AQ2148" s="94">
        <v>1.5328696468713999E-2</v>
      </c>
      <c r="AR2148" s="94">
        <v>-1.6215603400269198E-2</v>
      </c>
      <c r="AS2148" s="95">
        <v>6</v>
      </c>
      <c r="AT2148" s="95">
        <v>6</v>
      </c>
      <c r="AU2148" s="95">
        <v>7</v>
      </c>
      <c r="AV2148" s="96">
        <v>5</v>
      </c>
      <c r="AW2148" s="3"/>
      <c r="AX2148" s="97">
        <v>4.2784080107594498E-2</v>
      </c>
      <c r="AY2148" s="98">
        <v>-0.57832524415880504</v>
      </c>
      <c r="AZ2148" s="98">
        <v>0.55737163056983297</v>
      </c>
      <c r="BA2148" s="98">
        <v>-0.74980106972725502</v>
      </c>
      <c r="BB2148" s="89">
        <v>4.4101431964099899E-3</v>
      </c>
      <c r="BC2148" s="99">
        <v>-6.0482531939851496</v>
      </c>
      <c r="BD2148" s="86">
        <v>43747</v>
      </c>
      <c r="BE2148" s="86">
        <v>43783</v>
      </c>
      <c r="BF2148" s="95"/>
      <c r="BG2148" s="86"/>
    </row>
    <row r="2149" spans="2:59" x14ac:dyDescent="0.25">
      <c r="B2149" s="81" t="s">
        <v>2863</v>
      </c>
      <c r="C2149" s="81" t="s">
        <v>7341</v>
      </c>
      <c r="D2149" s="81" t="s">
        <v>1000</v>
      </c>
      <c r="E2149" s="82" t="s">
        <v>1162</v>
      </c>
      <c r="F2149" s="82" t="s">
        <v>1111</v>
      </c>
      <c r="G2149" s="83" t="s">
        <v>1123</v>
      </c>
      <c r="H2149" s="84" t="s">
        <v>1135</v>
      </c>
      <c r="I2149" s="85" t="s">
        <v>3480</v>
      </c>
      <c r="J2149" s="85" t="s">
        <v>7342</v>
      </c>
      <c r="L2149" s="86">
        <v>44029</v>
      </c>
      <c r="M2149" s="87">
        <v>1384.7086999993801</v>
      </c>
      <c r="N2149" s="88">
        <v>1384.7086999993801</v>
      </c>
      <c r="O2149" s="88">
        <v>1413.75129999965</v>
      </c>
      <c r="P2149" s="89">
        <f t="shared" si="33"/>
        <v>0.9794570657510433</v>
      </c>
      <c r="Q2149" s="86">
        <v>43747</v>
      </c>
      <c r="R2149" s="90">
        <v>129018.65399999999</v>
      </c>
      <c r="S2149" s="90">
        <v>53590.973423645002</v>
      </c>
      <c r="T2149" s="3"/>
      <c r="U2149" s="91">
        <v>-3.1505629149251001E-3</v>
      </c>
      <c r="V2149" s="92">
        <v>0.85771831863894499</v>
      </c>
      <c r="W2149" s="91">
        <v>2.49902823998127E-3</v>
      </c>
      <c r="X2149" s="92">
        <v>0.25841243987088103</v>
      </c>
      <c r="Y2149" s="91">
        <v>-6.6006395809381502E-4</v>
      </c>
      <c r="Z2149" s="92">
        <v>18.084149513015301</v>
      </c>
      <c r="AA2149" s="91">
        <v>3.41377380573249E-3</v>
      </c>
      <c r="AB2149" s="92">
        <v>21.239405741362098</v>
      </c>
      <c r="AC2149" s="91">
        <v>5.3668740863940897E-2</v>
      </c>
      <c r="AD2149" s="92">
        <v>30.715070038801102</v>
      </c>
      <c r="AE2149" s="91">
        <v>9.1760872204758898E-2</v>
      </c>
      <c r="AF2149" s="93">
        <v>30.015496915177199</v>
      </c>
      <c r="AG2149" s="91">
        <v>-3.7662679269487901E-3</v>
      </c>
      <c r="AH2149" s="92">
        <v>-1.28285674481958</v>
      </c>
      <c r="AI2149" s="91">
        <v>5.2704677473229796E-3</v>
      </c>
      <c r="AJ2149" s="92">
        <v>15.010422454637601</v>
      </c>
      <c r="AK2149" s="91">
        <v>0.38470869999960999</v>
      </c>
      <c r="AL2149" s="91">
        <v>3.6564815281963099E-2</v>
      </c>
      <c r="AM2149" s="92">
        <v>38.8025256873225</v>
      </c>
      <c r="AN2149" s="3"/>
      <c r="AO2149" s="94">
        <v>2.02485564968811E-2</v>
      </c>
      <c r="AP2149" s="94">
        <v>-2.3687004242674399E-2</v>
      </c>
      <c r="AQ2149" s="94">
        <v>1.56259216655599E-2</v>
      </c>
      <c r="AR2149" s="94">
        <v>-1.59172627672888E-2</v>
      </c>
      <c r="AS2149" s="95">
        <v>6</v>
      </c>
      <c r="AT2149" s="95">
        <v>6</v>
      </c>
      <c r="AU2149" s="95">
        <v>7</v>
      </c>
      <c r="AV2149" s="96">
        <v>5</v>
      </c>
      <c r="AW2149" s="3"/>
      <c r="AX2149" s="97">
        <v>4.2789344630437001E-2</v>
      </c>
      <c r="AY2149" s="98">
        <v>-0.50139734718141005</v>
      </c>
      <c r="AZ2149" s="98">
        <v>0.56933673208368396</v>
      </c>
      <c r="BA2149" s="98">
        <v>-0.65131954340449705</v>
      </c>
      <c r="BB2149" s="89">
        <v>4.4107302617567299E-3</v>
      </c>
      <c r="BC2149" s="99">
        <v>-6.0151527358684698</v>
      </c>
      <c r="BD2149" s="86">
        <v>43747</v>
      </c>
      <c r="BE2149" s="86">
        <v>43783</v>
      </c>
      <c r="BF2149" s="95"/>
      <c r="BG2149" s="86"/>
    </row>
    <row r="2150" spans="2:59" x14ac:dyDescent="0.25">
      <c r="B2150" s="81" t="s">
        <v>2864</v>
      </c>
      <c r="C2150" s="81" t="s">
        <v>7343</v>
      </c>
      <c r="D2150" s="81" t="s">
        <v>1000</v>
      </c>
      <c r="E2150" s="82" t="s">
        <v>1234</v>
      </c>
      <c r="F2150" s="82" t="s">
        <v>1111</v>
      </c>
      <c r="G2150" s="83" t="s">
        <v>1123</v>
      </c>
      <c r="H2150" s="84" t="s">
        <v>1135</v>
      </c>
      <c r="I2150" s="85" t="s">
        <v>3480</v>
      </c>
      <c r="J2150" s="85" t="s">
        <v>7344</v>
      </c>
      <c r="L2150" s="86">
        <v>44029</v>
      </c>
      <c r="M2150" s="87">
        <v>1478.85080000013</v>
      </c>
      <c r="N2150" s="88">
        <v>1478.85080000013</v>
      </c>
      <c r="O2150" s="88">
        <v>1506.99640000053</v>
      </c>
      <c r="P2150" s="89">
        <f t="shared" si="33"/>
        <v>0.98132337940529246</v>
      </c>
      <c r="Q2150" s="86">
        <v>43747</v>
      </c>
      <c r="R2150" s="90">
        <v>1614050.176</v>
      </c>
      <c r="S2150" s="90">
        <v>1088832.2151718701</v>
      </c>
      <c r="T2150" s="3"/>
      <c r="U2150" s="91">
        <v>-3.1438178530152098E-3</v>
      </c>
      <c r="V2150" s="92">
        <v>0.85839282482993395</v>
      </c>
      <c r="W2150" s="91">
        <v>2.7020087309210798E-3</v>
      </c>
      <c r="X2150" s="92">
        <v>0.278710488964862</v>
      </c>
      <c r="Y2150" s="91">
        <v>5.6704519556660703E-4</v>
      </c>
      <c r="Z2150" s="92">
        <v>18.206860428384999</v>
      </c>
      <c r="AA2150" s="91">
        <v>5.8970286045223501E-3</v>
      </c>
      <c r="AB2150" s="92">
        <v>21.487731221248399</v>
      </c>
      <c r="AC2150" s="91">
        <v>5.8887760678771897E-2</v>
      </c>
      <c r="AD2150" s="92">
        <v>31.236972020269601</v>
      </c>
      <c r="AE2150" s="91">
        <v>9.9882206275651697E-2</v>
      </c>
      <c r="AF2150" s="93">
        <v>30.827630322251899</v>
      </c>
      <c r="AG2150" s="91">
        <v>-3.6519603927445102E-3</v>
      </c>
      <c r="AH2150" s="92">
        <v>-1.2714259913991599</v>
      </c>
      <c r="AI2150" s="91">
        <v>6.6201310310134397E-3</v>
      </c>
      <c r="AJ2150" s="92">
        <v>15.1453887830139</v>
      </c>
      <c r="AK2150" s="91">
        <v>0.47885080000036401</v>
      </c>
      <c r="AL2150" s="91">
        <v>4.4114728185377303E-2</v>
      </c>
      <c r="AM2150" s="92">
        <v>48.2167356873979</v>
      </c>
      <c r="AN2150" s="3"/>
      <c r="AO2150" s="94">
        <v>2.0255479450497701E-2</v>
      </c>
      <c r="AP2150" s="94">
        <v>-2.3680428885199899E-2</v>
      </c>
      <c r="AQ2150" s="94">
        <v>1.5831514141609701E-2</v>
      </c>
      <c r="AR2150" s="94">
        <v>-1.5710947958723399E-2</v>
      </c>
      <c r="AS2150" s="95">
        <v>6</v>
      </c>
      <c r="AT2150" s="95">
        <v>6</v>
      </c>
      <c r="AU2150" s="95">
        <v>7</v>
      </c>
      <c r="AV2150" s="96">
        <v>5</v>
      </c>
      <c r="AW2150" s="3"/>
      <c r="AX2150" s="97">
        <v>4.2793223241169499E-2</v>
      </c>
      <c r="AY2150" s="98">
        <v>-0.44807640628369</v>
      </c>
      <c r="AZ2150" s="98">
        <v>0.57763075420461996</v>
      </c>
      <c r="BA2150" s="98">
        <v>-0.58282938225693204</v>
      </c>
      <c r="BB2150" s="89">
        <v>4.4111608716320902E-3</v>
      </c>
      <c r="BC2150" s="99">
        <v>-5.9922638170100999</v>
      </c>
      <c r="BD2150" s="86">
        <v>43747</v>
      </c>
      <c r="BE2150" s="86">
        <v>43783</v>
      </c>
      <c r="BF2150" s="95"/>
      <c r="BG2150" s="86"/>
    </row>
    <row r="2151" spans="2:59" x14ac:dyDescent="0.25">
      <c r="B2151" s="81" t="s">
        <v>2865</v>
      </c>
      <c r="C2151" s="81" t="s">
        <v>7345</v>
      </c>
      <c r="D2151" s="81" t="s">
        <v>1000</v>
      </c>
      <c r="E2151" s="82" t="s">
        <v>1163</v>
      </c>
      <c r="F2151" s="82" t="s">
        <v>1111</v>
      </c>
      <c r="G2151" s="83" t="s">
        <v>1123</v>
      </c>
      <c r="H2151" s="84" t="s">
        <v>1135</v>
      </c>
      <c r="I2151" s="85" t="s">
        <v>3480</v>
      </c>
      <c r="J2151" s="85" t="s">
        <v>7346</v>
      </c>
      <c r="L2151" s="86">
        <v>44029</v>
      </c>
      <c r="M2151" s="87">
        <v>1029.5468000005901</v>
      </c>
      <c r="N2151" s="88">
        <v>1029.5468000005901</v>
      </c>
      <c r="O2151" s="88">
        <v>1029.5664000008301</v>
      </c>
      <c r="P2151" s="89">
        <f t="shared" si="33"/>
        <v>0.9999809628594718</v>
      </c>
      <c r="Q2151" s="86">
        <v>43971</v>
      </c>
      <c r="R2151" s="90">
        <v>0</v>
      </c>
      <c r="S2151" s="90">
        <v>127285.795412231</v>
      </c>
      <c r="T2151" s="3"/>
      <c r="U2151" s="91">
        <v>0</v>
      </c>
      <c r="V2151" s="92">
        <v>1.17277461013146</v>
      </c>
      <c r="W2151" s="91">
        <v>0</v>
      </c>
      <c r="X2151" s="92">
        <v>8.5096158727537806E-3</v>
      </c>
      <c r="Y2151" s="91">
        <v>2.9546800000389301E-2</v>
      </c>
      <c r="Z2151" s="92">
        <v>21.1048359088891</v>
      </c>
      <c r="AA2151" s="91">
        <v>2.9546800000389301E-2</v>
      </c>
      <c r="AB2151" s="92">
        <v>23.852708360849601</v>
      </c>
      <c r="AC2151" s="91">
        <v>2.9546800000389301E-2</v>
      </c>
      <c r="AD2151" s="92">
        <v>28.302875952445898</v>
      </c>
      <c r="AE2151" s="91">
        <v>2.9546800000389301E-2</v>
      </c>
      <c r="AF2151" s="93">
        <v>23.7940896947403</v>
      </c>
      <c r="AG2151" s="91">
        <v>0</v>
      </c>
      <c r="AH2151" s="92">
        <v>-0.90622995212470403</v>
      </c>
      <c r="AI2151" s="91">
        <v>2.9546800000389301E-2</v>
      </c>
      <c r="AJ2151" s="92">
        <v>17.438055679958801</v>
      </c>
      <c r="AK2151" s="91">
        <v>2.9546800000389301E-2</v>
      </c>
      <c r="AL2151" s="91">
        <v>5.2740121318493004E-3</v>
      </c>
      <c r="AM2151" s="92">
        <v>-1.45356655648357</v>
      </c>
      <c r="AN2151" s="3"/>
      <c r="AO2151" s="94">
        <v>7.5077150431752697E-3</v>
      </c>
      <c r="AP2151" s="94">
        <v>-3.7211282615317001E-3</v>
      </c>
      <c r="AQ2151" s="94">
        <v>1.5625787460521699E-2</v>
      </c>
      <c r="AR2151" s="94">
        <v>0</v>
      </c>
      <c r="AS2151" s="95">
        <v>3</v>
      </c>
      <c r="AT2151" s="95">
        <v>0</v>
      </c>
      <c r="AU2151" s="95">
        <v>7</v>
      </c>
      <c r="AV2151" s="96">
        <v>5</v>
      </c>
      <c r="AW2151" s="3"/>
      <c r="AX2151" s="97">
        <v>1.0162431119752E-2</v>
      </c>
      <c r="AY2151" s="98">
        <v>3.4458128938581502E-2</v>
      </c>
      <c r="AZ2151" s="98">
        <v>0.65113268716777395</v>
      </c>
      <c r="BA2151" s="98">
        <v>7.5743609144865304E-2</v>
      </c>
      <c r="BB2151" s="89">
        <v>1.05183670110364E-3</v>
      </c>
      <c r="BC2151" s="99">
        <v>-0.40802645184749098</v>
      </c>
      <c r="BD2151" s="86">
        <v>43931</v>
      </c>
      <c r="BE2151" s="86">
        <v>43936</v>
      </c>
      <c r="BF2151" s="95">
        <v>11</v>
      </c>
      <c r="BG2151" s="86">
        <v>43948</v>
      </c>
    </row>
    <row r="2152" spans="2:59" x14ac:dyDescent="0.25">
      <c r="B2152" s="81" t="s">
        <v>2866</v>
      </c>
      <c r="C2152" s="81" t="s">
        <v>7347</v>
      </c>
      <c r="D2152" s="81" t="s">
        <v>1000</v>
      </c>
      <c r="E2152" s="82" t="s">
        <v>1237</v>
      </c>
      <c r="F2152" s="82" t="s">
        <v>1111</v>
      </c>
      <c r="G2152" s="83" t="s">
        <v>1123</v>
      </c>
      <c r="H2152" s="84" t="s">
        <v>1135</v>
      </c>
      <c r="I2152" s="85" t="s">
        <v>3480</v>
      </c>
      <c r="J2152" s="85" t="s">
        <v>7348</v>
      </c>
      <c r="L2152" s="86">
        <v>44029</v>
      </c>
      <c r="M2152" s="87">
        <v>1029.0190999992201</v>
      </c>
      <c r="N2152" s="88">
        <v>1029.0190999992201</v>
      </c>
      <c r="O2152" s="88">
        <v>1037.5424000006201</v>
      </c>
      <c r="P2152" s="89">
        <f t="shared" si="33"/>
        <v>0.99178510680489307</v>
      </c>
      <c r="Q2152" s="86">
        <v>44020</v>
      </c>
      <c r="R2152" s="90">
        <v>7.4295200000051395E-2</v>
      </c>
      <c r="S2152" s="90">
        <v>573069.66400781297</v>
      </c>
      <c r="T2152" s="3"/>
      <c r="U2152" s="91">
        <v>-3.1003101767055302E-3</v>
      </c>
      <c r="V2152" s="92">
        <v>0.86274359246090204</v>
      </c>
      <c r="W2152" s="91">
        <v>4.0177527334890302E-3</v>
      </c>
      <c r="X2152" s="92">
        <v>0.41028488922165701</v>
      </c>
      <c r="Y2152" s="91">
        <v>2.9019099998549801E-2</v>
      </c>
      <c r="Z2152" s="92">
        <v>21.052065908705099</v>
      </c>
      <c r="AA2152" s="91">
        <v>2.9019099998549801E-2</v>
      </c>
      <c r="AB2152" s="92">
        <v>23.799938360665699</v>
      </c>
      <c r="AC2152" s="91">
        <v>2.9019099998549801E-2</v>
      </c>
      <c r="AD2152" s="92">
        <v>28.250105952261901</v>
      </c>
      <c r="AE2152" s="91">
        <v>2.9019099998549801E-2</v>
      </c>
      <c r="AF2152" s="93">
        <v>23.741319694556299</v>
      </c>
      <c r="AG2152" s="91">
        <v>-2.9113672499079301E-3</v>
      </c>
      <c r="AH2152" s="92">
        <v>-1.1973666771155</v>
      </c>
      <c r="AI2152" s="91">
        <v>2.9019099998549801E-2</v>
      </c>
      <c r="AJ2152" s="92">
        <v>17.3852856797748</v>
      </c>
      <c r="AK2152" s="91">
        <v>2.9019099998549801E-2</v>
      </c>
      <c r="AL2152" s="91">
        <v>5.1809135620715097E-3</v>
      </c>
      <c r="AM2152" s="92">
        <v>-1.50633655666752</v>
      </c>
      <c r="AN2152" s="3"/>
      <c r="AO2152" s="94">
        <v>7.5144415241084096E-3</v>
      </c>
      <c r="AP2152" s="94">
        <v>-3.8133936213853299E-3</v>
      </c>
      <c r="AQ2152" s="94">
        <v>1.5831489225092799E-2</v>
      </c>
      <c r="AR2152" s="94">
        <v>-2.9113672499079301E-3</v>
      </c>
      <c r="AS2152" s="95">
        <v>4</v>
      </c>
      <c r="AT2152" s="95">
        <v>1</v>
      </c>
      <c r="AU2152" s="95">
        <v>7</v>
      </c>
      <c r="AV2152" s="96">
        <v>5</v>
      </c>
      <c r="AW2152" s="3"/>
      <c r="AX2152" s="97">
        <v>1.4428993944384299E-2</v>
      </c>
      <c r="AY2152" s="98">
        <v>0.20934859520389201</v>
      </c>
      <c r="AZ2152" s="98">
        <v>0.64778886787280499</v>
      </c>
      <c r="BA2152" s="98">
        <v>0.34775394954976901</v>
      </c>
      <c r="BB2152" s="89">
        <v>1.4917895675557701E-3</v>
      </c>
      <c r="BC2152" s="99">
        <v>-1.12036417196941</v>
      </c>
      <c r="BD2152" s="86">
        <v>43984</v>
      </c>
      <c r="BE2152" s="86">
        <v>43990</v>
      </c>
      <c r="BF2152" s="95">
        <v>21</v>
      </c>
      <c r="BG2152" s="86">
        <v>44013</v>
      </c>
    </row>
    <row r="2153" spans="2:59" x14ac:dyDescent="0.25">
      <c r="B2153" s="81" t="s">
        <v>2867</v>
      </c>
      <c r="C2153" s="81" t="s">
        <v>7349</v>
      </c>
      <c r="D2153" s="81" t="s">
        <v>1000</v>
      </c>
      <c r="E2153" s="82" t="s">
        <v>1166</v>
      </c>
      <c r="F2153" s="82" t="s">
        <v>1111</v>
      </c>
      <c r="G2153" s="83" t="s">
        <v>1123</v>
      </c>
      <c r="H2153" s="84" t="s">
        <v>1135</v>
      </c>
      <c r="I2153" s="85" t="s">
        <v>3480</v>
      </c>
      <c r="J2153" s="85" t="s">
        <v>7350</v>
      </c>
      <c r="L2153" s="86">
        <v>44029</v>
      </c>
      <c r="M2153" s="87">
        <v>1574.6196999996901</v>
      </c>
      <c r="N2153" s="88">
        <v>1574.6196999996901</v>
      </c>
      <c r="O2153" s="88">
        <v>1595.8879000004399</v>
      </c>
      <c r="P2153" s="89">
        <f t="shared" si="33"/>
        <v>0.98667312409553076</v>
      </c>
      <c r="Q2153" s="86">
        <v>43747</v>
      </c>
      <c r="R2153" s="90">
        <v>49499894.071999997</v>
      </c>
      <c r="S2153" s="90">
        <v>41900298.688000001</v>
      </c>
      <c r="T2153" s="3"/>
      <c r="U2153" s="91">
        <v>-3.12461381508911E-3</v>
      </c>
      <c r="V2153" s="92">
        <v>0.860313228622545</v>
      </c>
      <c r="W2153" s="91">
        <v>3.2817466744745599E-3</v>
      </c>
      <c r="X2153" s="92">
        <v>0.33668428332021</v>
      </c>
      <c r="Y2153" s="91">
        <v>4.0809968104440503E-3</v>
      </c>
      <c r="Z2153" s="92">
        <v>18.558255589887299</v>
      </c>
      <c r="AA2153" s="91">
        <v>1.3023096264078E-2</v>
      </c>
      <c r="AB2153" s="92">
        <v>22.2003379872185</v>
      </c>
      <c r="AC2153" s="91">
        <v>7.3934624620960704E-2</v>
      </c>
      <c r="AD2153" s="92">
        <v>32.741658414481201</v>
      </c>
      <c r="AE2153" s="91">
        <v>0.123402902205271</v>
      </c>
      <c r="AF2153" s="93">
        <v>33.179699915228397</v>
      </c>
      <c r="AG2153" s="91">
        <v>-3.32551920655533E-3</v>
      </c>
      <c r="AH2153" s="92">
        <v>-1.23878187278024</v>
      </c>
      <c r="AI2153" s="91">
        <v>1.0486246623258901E-2</v>
      </c>
      <c r="AJ2153" s="92">
        <v>15.532000342238501</v>
      </c>
      <c r="AK2153" s="91">
        <v>0.57461969999887497</v>
      </c>
      <c r="AL2153" s="91">
        <v>5.1368437018027201E-2</v>
      </c>
      <c r="AM2153" s="92">
        <v>57.793625687248998</v>
      </c>
      <c r="AN2153" s="3"/>
      <c r="AO2153" s="94">
        <v>2.0275202476113901E-2</v>
      </c>
      <c r="AP2153" s="94">
        <v>-2.3661592809730798E-2</v>
      </c>
      <c r="AQ2153" s="94">
        <v>1.64184280438349E-2</v>
      </c>
      <c r="AR2153" s="94">
        <v>-1.51211455522571E-2</v>
      </c>
      <c r="AS2153" s="95">
        <v>6</v>
      </c>
      <c r="AT2153" s="95">
        <v>6</v>
      </c>
      <c r="AU2153" s="95">
        <v>7</v>
      </c>
      <c r="AV2153" s="96">
        <v>5</v>
      </c>
      <c r="AW2153" s="3"/>
      <c r="AX2153" s="97">
        <v>4.2805173098822702E-2</v>
      </c>
      <c r="AY2153" s="98">
        <v>-0.29511522075426899</v>
      </c>
      <c r="AZ2153" s="98">
        <v>0.60142925226682598</v>
      </c>
      <c r="BA2153" s="98">
        <v>-0.38531947851925002</v>
      </c>
      <c r="BB2153" s="89">
        <v>4.4124811427081996E-3</v>
      </c>
      <c r="BC2153" s="99">
        <v>-5.9268573939989402</v>
      </c>
      <c r="BD2153" s="86">
        <v>43747</v>
      </c>
      <c r="BE2153" s="86">
        <v>43783</v>
      </c>
      <c r="BF2153" s="95"/>
      <c r="BG2153" s="86"/>
    </row>
    <row r="2154" spans="2:59" x14ac:dyDescent="0.25">
      <c r="B2154" s="81" t="s">
        <v>2868</v>
      </c>
      <c r="C2154" s="81" t="s">
        <v>7351</v>
      </c>
      <c r="D2154" s="81" t="s">
        <v>1000</v>
      </c>
      <c r="E2154" s="82" t="s">
        <v>1236</v>
      </c>
      <c r="F2154" s="82" t="s">
        <v>1111</v>
      </c>
      <c r="G2154" s="83" t="s">
        <v>1123</v>
      </c>
      <c r="H2154" s="84" t="s">
        <v>1135</v>
      </c>
      <c r="I2154" s="85" t="s">
        <v>3480</v>
      </c>
      <c r="J2154" s="85" t="s">
        <v>7352</v>
      </c>
      <c r="L2154" s="86">
        <v>44029</v>
      </c>
      <c r="M2154" s="87">
        <v>1587.5177999995601</v>
      </c>
      <c r="N2154" s="88">
        <v>1587.5177999995601</v>
      </c>
      <c r="O2154" s="88">
        <v>1607.7843999993099</v>
      </c>
      <c r="P2154" s="89">
        <f t="shared" si="33"/>
        <v>0.98739470292176079</v>
      </c>
      <c r="Q2154" s="86">
        <v>43747</v>
      </c>
      <c r="R2154" s="90">
        <v>8104.4139999999998</v>
      </c>
      <c r="S2154" s="90">
        <v>96216.698862548801</v>
      </c>
      <c r="T2154" s="3"/>
      <c r="U2154" s="91">
        <v>-3.12202980876464E-3</v>
      </c>
      <c r="V2154" s="92">
        <v>0.86057162925499098</v>
      </c>
      <c r="W2154" s="91">
        <v>3.36000165771111E-3</v>
      </c>
      <c r="X2154" s="92">
        <v>0.34450978164386498</v>
      </c>
      <c r="Y2154" s="91">
        <v>4.5550285594799797E-3</v>
      </c>
      <c r="Z2154" s="92">
        <v>18.605658764776301</v>
      </c>
      <c r="AA2154" s="91">
        <v>1.3984785224238299E-2</v>
      </c>
      <c r="AB2154" s="92">
        <v>22.296506883227298</v>
      </c>
      <c r="AC2154" s="91">
        <v>7.5974540728566395E-2</v>
      </c>
      <c r="AD2154" s="92">
        <v>32.945650025270901</v>
      </c>
      <c r="AE2154" s="91">
        <v>0.12661011182717599</v>
      </c>
      <c r="AF2154" s="93">
        <v>33.500420877418897</v>
      </c>
      <c r="AG2154" s="91">
        <v>-3.28188128059992E-3</v>
      </c>
      <c r="AH2154" s="92">
        <v>-1.2344180801847</v>
      </c>
      <c r="AI2154" s="91">
        <v>1.1007728724507599E-2</v>
      </c>
      <c r="AJ2154" s="92">
        <v>15.584148552356099</v>
      </c>
      <c r="AK2154" s="91">
        <v>0.58751779999874998</v>
      </c>
      <c r="AL2154" s="91">
        <v>5.2315180304503897E-2</v>
      </c>
      <c r="AM2154" s="92">
        <v>59.083435687236502</v>
      </c>
      <c r="AN2154" s="3"/>
      <c r="AO2154" s="94">
        <v>2.0277736661228101E-2</v>
      </c>
      <c r="AP2154" s="94">
        <v>-2.3659046182729099E-2</v>
      </c>
      <c r="AQ2154" s="94">
        <v>1.6496946011102399E-2</v>
      </c>
      <c r="AR2154" s="94">
        <v>-1.50420026502616E-2</v>
      </c>
      <c r="AS2154" s="95">
        <v>6</v>
      </c>
      <c r="AT2154" s="95">
        <v>6</v>
      </c>
      <c r="AU2154" s="95">
        <v>7</v>
      </c>
      <c r="AV2154" s="96">
        <v>5</v>
      </c>
      <c r="AW2154" s="3"/>
      <c r="AX2154" s="97">
        <v>4.2806874857633397E-2</v>
      </c>
      <c r="AY2154" s="98">
        <v>-0.27448341111448799</v>
      </c>
      <c r="AZ2154" s="98">
        <v>0.60463994835299695</v>
      </c>
      <c r="BA2154" s="98">
        <v>-0.358562441389495</v>
      </c>
      <c r="BB2154" s="89">
        <v>4.4126684119646601E-3</v>
      </c>
      <c r="BC2154" s="99">
        <v>-5.9180882710570604</v>
      </c>
      <c r="BD2154" s="86">
        <v>43747</v>
      </c>
      <c r="BE2154" s="86">
        <v>43783</v>
      </c>
      <c r="BF2154" s="95"/>
      <c r="BG2154" s="86"/>
    </row>
    <row r="2155" spans="2:59" x14ac:dyDescent="0.25">
      <c r="B2155" s="81" t="s">
        <v>2869</v>
      </c>
      <c r="C2155" s="81" t="s">
        <v>7353</v>
      </c>
      <c r="D2155" s="81" t="s">
        <v>1001</v>
      </c>
      <c r="E2155" s="82" t="s">
        <v>1161</v>
      </c>
      <c r="F2155" s="82" t="s">
        <v>1107</v>
      </c>
      <c r="G2155" s="83" t="s">
        <v>1123</v>
      </c>
      <c r="H2155" s="84" t="s">
        <v>1135</v>
      </c>
      <c r="I2155" s="85" t="s">
        <v>3480</v>
      </c>
      <c r="J2155" s="85" t="s">
        <v>7354</v>
      </c>
      <c r="L2155" s="86">
        <v>44029</v>
      </c>
      <c r="M2155" s="87">
        <v>1177.5533000007299</v>
      </c>
      <c r="N2155" s="88">
        <v>1177.5533000007299</v>
      </c>
      <c r="O2155" s="88">
        <v>1214.4903999995399</v>
      </c>
      <c r="P2155" s="89">
        <f t="shared" si="33"/>
        <v>0.96958633843559072</v>
      </c>
      <c r="Q2155" s="86">
        <v>43748</v>
      </c>
      <c r="R2155" s="90">
        <v>28427264.541000001</v>
      </c>
      <c r="S2155" s="90">
        <v>17549164.6519688</v>
      </c>
      <c r="T2155" s="3"/>
      <c r="U2155" s="91">
        <v>-3.1106618989724701E-3</v>
      </c>
      <c r="V2155" s="92">
        <v>0.86170842023420802</v>
      </c>
      <c r="W2155" s="91">
        <v>-6.5508231546118601E-4</v>
      </c>
      <c r="X2155" s="92">
        <v>-5.6998615673364797E-2</v>
      </c>
      <c r="Y2155" s="91">
        <v>-4.7445546342714797E-3</v>
      </c>
      <c r="Z2155" s="92">
        <v>17.675700445397499</v>
      </c>
      <c r="AA2155" s="91">
        <v>-8.7570561299798993E-3</v>
      </c>
      <c r="AB2155" s="92">
        <v>20.022322747798199</v>
      </c>
      <c r="AC2155" s="91">
        <v>3.5035804467042901E-2</v>
      </c>
      <c r="AD2155" s="92">
        <v>28.8517763990967</v>
      </c>
      <c r="AE2155" s="91">
        <v>6.1933965216667303E-2</v>
      </c>
      <c r="AF2155" s="93">
        <v>27.0328062163608</v>
      </c>
      <c r="AG2155" s="91">
        <v>-5.2389223465070201E-3</v>
      </c>
      <c r="AH2155" s="92">
        <v>-1.4301221867754099</v>
      </c>
      <c r="AI2155" s="91">
        <v>7.8580439367215095E-4</v>
      </c>
      <c r="AJ2155" s="92">
        <v>14.5619561192725</v>
      </c>
      <c r="AK2155" s="91">
        <v>0.17755330000014499</v>
      </c>
      <c r="AL2155" s="91">
        <v>2.7894716349692299E-2</v>
      </c>
      <c r="AM2155" s="92">
        <v>12.859334607695899</v>
      </c>
      <c r="AN2155" s="3"/>
      <c r="AO2155" s="94">
        <v>1.23710629177367E-2</v>
      </c>
      <c r="AP2155" s="94">
        <v>-2.1847880685527302E-2</v>
      </c>
      <c r="AQ2155" s="94">
        <v>2.5960792612750101E-2</v>
      </c>
      <c r="AR2155" s="94">
        <v>-2.14246831983473E-2</v>
      </c>
      <c r="AS2155" s="95">
        <v>6</v>
      </c>
      <c r="AT2155" s="95">
        <v>6</v>
      </c>
      <c r="AU2155" s="95">
        <v>7</v>
      </c>
      <c r="AV2155" s="96">
        <v>5</v>
      </c>
      <c r="AW2155" s="3"/>
      <c r="AX2155" s="97">
        <v>4.1052939583605598E-2</v>
      </c>
      <c r="AY2155" s="98">
        <v>-0.80524684012107195</v>
      </c>
      <c r="AZ2155" s="98">
        <v>0.52762309149602504</v>
      </c>
      <c r="BA2155" s="98">
        <v>-1.0105770623595201</v>
      </c>
      <c r="BB2155" s="89">
        <v>4.22791108994716E-3</v>
      </c>
      <c r="BC2155" s="99">
        <v>-6.3579753285957796</v>
      </c>
      <c r="BD2155" s="86">
        <v>43748</v>
      </c>
      <c r="BE2155" s="86">
        <v>43914</v>
      </c>
      <c r="BF2155" s="95"/>
      <c r="BG2155" s="86"/>
    </row>
    <row r="2156" spans="2:59" x14ac:dyDescent="0.25">
      <c r="B2156" s="81" t="s">
        <v>2870</v>
      </c>
      <c r="C2156" s="81" t="s">
        <v>7355</v>
      </c>
      <c r="D2156" s="81" t="s">
        <v>1001</v>
      </c>
      <c r="E2156" s="82" t="s">
        <v>1204</v>
      </c>
      <c r="F2156" s="82" t="s">
        <v>1107</v>
      </c>
      <c r="G2156" s="83" t="s">
        <v>1123</v>
      </c>
      <c r="H2156" s="84" t="s">
        <v>1135</v>
      </c>
      <c r="I2156" s="85" t="s">
        <v>3480</v>
      </c>
      <c r="J2156" s="85" t="s">
        <v>7356</v>
      </c>
      <c r="L2156" s="86">
        <v>44029</v>
      </c>
      <c r="M2156" s="87">
        <v>1175.0318999998301</v>
      </c>
      <c r="N2156" s="88">
        <v>1175.0318999998301</v>
      </c>
      <c r="O2156" s="88">
        <v>1206.8029999993701</v>
      </c>
      <c r="P2156" s="89">
        <f t="shared" si="33"/>
        <v>0.97367333359333996</v>
      </c>
      <c r="Q2156" s="86">
        <v>43748</v>
      </c>
      <c r="R2156" s="90">
        <v>63100.858999999997</v>
      </c>
      <c r="S2156" s="90">
        <v>263654.72172509797</v>
      </c>
      <c r="T2156" s="3"/>
      <c r="U2156" s="91">
        <v>-3.09574907805654E-3</v>
      </c>
      <c r="V2156" s="92">
        <v>0.86319970232580101</v>
      </c>
      <c r="W2156" s="91">
        <v>-2.0667506942118101E-4</v>
      </c>
      <c r="X2156" s="92">
        <v>-1.21578910693643E-2</v>
      </c>
      <c r="Y2156" s="91">
        <v>-2.03163856076571E-3</v>
      </c>
      <c r="Z2156" s="92">
        <v>17.946992052748101</v>
      </c>
      <c r="AA2156" s="91">
        <v>-3.30909362037346E-3</v>
      </c>
      <c r="AB2156" s="92">
        <v>20.567118998762499</v>
      </c>
      <c r="AC2156" s="91">
        <v>4.6726565118660801E-2</v>
      </c>
      <c r="AD2156" s="92">
        <v>30.020852464251199</v>
      </c>
      <c r="AE2156" s="91">
        <v>7.9900049002390006E-2</v>
      </c>
      <c r="AF2156" s="93">
        <v>28.8294145949185</v>
      </c>
      <c r="AG2156" s="91">
        <v>-4.9860278431879098E-3</v>
      </c>
      <c r="AH2156" s="92">
        <v>-1.4048327364435</v>
      </c>
      <c r="AI2156" s="91">
        <v>3.7691147681471202E-3</v>
      </c>
      <c r="AJ2156" s="92">
        <v>14.860287156727299</v>
      </c>
      <c r="AK2156" s="91">
        <v>0.17503190000017599</v>
      </c>
      <c r="AL2156" s="91">
        <v>3.3159435641209697E-2</v>
      </c>
      <c r="AM2156" s="92">
        <v>12.518444576737201</v>
      </c>
      <c r="AN2156" s="3"/>
      <c r="AO2156" s="94">
        <v>1.2386312526359701E-2</v>
      </c>
      <c r="AP2156" s="94">
        <v>-2.1833274316122701E-2</v>
      </c>
      <c r="AQ2156" s="94">
        <v>2.64210832156095E-2</v>
      </c>
      <c r="AR2156" s="94">
        <v>-2.0970745628801499E-2</v>
      </c>
      <c r="AS2156" s="95">
        <v>6</v>
      </c>
      <c r="AT2156" s="95">
        <v>6</v>
      </c>
      <c r="AU2156" s="95">
        <v>7</v>
      </c>
      <c r="AV2156" s="96">
        <v>5</v>
      </c>
      <c r="AW2156" s="3"/>
      <c r="AX2156" s="97">
        <v>4.1060656342306198E-2</v>
      </c>
      <c r="AY2156" s="98">
        <v>-0.68317732948253296</v>
      </c>
      <c r="AZ2156" s="98">
        <v>0.54584443568728602</v>
      </c>
      <c r="BA2156" s="98">
        <v>-0.86015056632277298</v>
      </c>
      <c r="BB2156" s="89">
        <v>4.2287760106637503E-3</v>
      </c>
      <c r="BC2156" s="99">
        <v>-6.12485219205701</v>
      </c>
      <c r="BD2156" s="86">
        <v>43748</v>
      </c>
      <c r="BE2156" s="86">
        <v>43914</v>
      </c>
      <c r="BF2156" s="95"/>
      <c r="BG2156" s="86"/>
    </row>
    <row r="2157" spans="2:59" x14ac:dyDescent="0.25">
      <c r="B2157" s="81" t="s">
        <v>2871</v>
      </c>
      <c r="C2157" s="81" t="s">
        <v>7357</v>
      </c>
      <c r="D2157" s="81" t="s">
        <v>1001</v>
      </c>
      <c r="E2157" s="82" t="s">
        <v>1205</v>
      </c>
      <c r="F2157" s="82" t="s">
        <v>1107</v>
      </c>
      <c r="G2157" s="83" t="s">
        <v>1123</v>
      </c>
      <c r="H2157" s="84" t="s">
        <v>1135</v>
      </c>
      <c r="I2157" s="85" t="s">
        <v>3480</v>
      </c>
      <c r="J2157" s="85" t="s">
        <v>7358</v>
      </c>
      <c r="L2157" s="86">
        <v>44029</v>
      </c>
      <c r="M2157" s="87">
        <v>1196.57220000029</v>
      </c>
      <c r="N2157" s="88">
        <v>1196.57220000029</v>
      </c>
      <c r="O2157" s="88">
        <v>1223.2368999999001</v>
      </c>
      <c r="P2157" s="89">
        <f t="shared" si="33"/>
        <v>0.97820152416951101</v>
      </c>
      <c r="Q2157" s="86">
        <v>43748</v>
      </c>
      <c r="R2157" s="90">
        <v>12301.191000000001</v>
      </c>
      <c r="S2157" s="90">
        <v>556555.505270508</v>
      </c>
      <c r="T2157" s="3"/>
      <c r="U2157" s="91">
        <v>-3.0793117739449402E-3</v>
      </c>
      <c r="V2157" s="92">
        <v>0.86484343273696096</v>
      </c>
      <c r="W2157" s="91">
        <v>2.8974467750231302E-4</v>
      </c>
      <c r="X2157" s="92">
        <v>3.7484083622985102E-2</v>
      </c>
      <c r="Y2157" s="91">
        <v>9.7104645283252499E-4</v>
      </c>
      <c r="Z2157" s="92">
        <v>18.247260554111602</v>
      </c>
      <c r="AA2157" s="91">
        <v>2.7361774682503901E-3</v>
      </c>
      <c r="AB2157" s="92">
        <v>21.171646107628501</v>
      </c>
      <c r="AC2157" s="91">
        <v>5.0822951539885301E-2</v>
      </c>
      <c r="AD2157" s="92">
        <v>30.430491106380899</v>
      </c>
      <c r="AE2157" s="91">
        <v>9.2276306137209801E-2</v>
      </c>
      <c r="AF2157" s="93">
        <v>30.067040308407702</v>
      </c>
      <c r="AG2157" s="91">
        <v>-4.7063362153494399E-3</v>
      </c>
      <c r="AH2157" s="92">
        <v>-1.37686357365965</v>
      </c>
      <c r="AI2157" s="91">
        <v>7.0693432935513599E-3</v>
      </c>
      <c r="AJ2157" s="92">
        <v>15.190310009260401</v>
      </c>
      <c r="AK2157" s="91">
        <v>0.196572200000519</v>
      </c>
      <c r="AL2157" s="91">
        <v>3.6962199625122601E-2</v>
      </c>
      <c r="AM2157" s="92">
        <v>14.672474576771499</v>
      </c>
      <c r="AN2157" s="3"/>
      <c r="AO2157" s="94">
        <v>1.2403087652273799E-2</v>
      </c>
      <c r="AP2157" s="94">
        <v>-2.1817088801981299E-2</v>
      </c>
      <c r="AQ2157" s="94">
        <v>2.6929730429401399E-2</v>
      </c>
      <c r="AR2157" s="94">
        <v>-2.0469933087042601E-2</v>
      </c>
      <c r="AS2157" s="95">
        <v>6</v>
      </c>
      <c r="AT2157" s="95">
        <v>6</v>
      </c>
      <c r="AU2157" s="95">
        <v>7</v>
      </c>
      <c r="AV2157" s="96">
        <v>5</v>
      </c>
      <c r="AW2157" s="3"/>
      <c r="AX2157" s="97">
        <v>4.1070222862326797E-2</v>
      </c>
      <c r="AY2157" s="98">
        <v>-0.54780485557876102</v>
      </c>
      <c r="AZ2157" s="98">
        <v>0.56605607895926402</v>
      </c>
      <c r="BA2157" s="98">
        <v>-0.69215929146230304</v>
      </c>
      <c r="BB2157" s="89">
        <v>4.2298395993884703E-3</v>
      </c>
      <c r="BC2157" s="99">
        <v>-5.86715459606057</v>
      </c>
      <c r="BD2157" s="86">
        <v>43748</v>
      </c>
      <c r="BE2157" s="86">
        <v>43914</v>
      </c>
      <c r="BF2157" s="95"/>
      <c r="BG2157" s="86"/>
    </row>
    <row r="2158" spans="2:59" x14ac:dyDescent="0.25">
      <c r="B2158" s="81" t="s">
        <v>2872</v>
      </c>
      <c r="C2158" s="81" t="s">
        <v>7359</v>
      </c>
      <c r="D2158" s="81" t="s">
        <v>1001</v>
      </c>
      <c r="E2158" s="82" t="s">
        <v>1162</v>
      </c>
      <c r="F2158" s="82" t="s">
        <v>1107</v>
      </c>
      <c r="G2158" s="83" t="s">
        <v>1123</v>
      </c>
      <c r="H2158" s="84" t="s">
        <v>1135</v>
      </c>
      <c r="I2158" s="85" t="s">
        <v>3480</v>
      </c>
      <c r="J2158" s="85" t="s">
        <v>7360</v>
      </c>
      <c r="L2158" s="86">
        <v>44029</v>
      </c>
      <c r="M2158" s="87">
        <v>1199.7667999994001</v>
      </c>
      <c r="N2158" s="88">
        <v>1199.7667999994001</v>
      </c>
      <c r="O2158" s="88">
        <v>1234.5752000007799</v>
      </c>
      <c r="P2158" s="89">
        <f t="shared" si="33"/>
        <v>0.97180536268559592</v>
      </c>
      <c r="Q2158" s="86">
        <v>43748</v>
      </c>
      <c r="R2158" s="90">
        <v>12350137.515000001</v>
      </c>
      <c r="S2158" s="90">
        <v>6274023.9165625004</v>
      </c>
      <c r="T2158" s="3"/>
      <c r="U2158" s="91">
        <v>-3.1025324715301399E-3</v>
      </c>
      <c r="V2158" s="92">
        <v>0.86252136297844095</v>
      </c>
      <c r="W2158" s="91">
        <v>-4.11327375331894E-4</v>
      </c>
      <c r="X2158" s="92">
        <v>-3.26231216604356E-2</v>
      </c>
      <c r="Y2158" s="91">
        <v>-3.2709866154618798E-3</v>
      </c>
      <c r="Z2158" s="92">
        <v>17.823057247296699</v>
      </c>
      <c r="AA2158" s="91">
        <v>-5.7998821494038601E-3</v>
      </c>
      <c r="AB2158" s="92">
        <v>20.318040145852098</v>
      </c>
      <c r="AC2158" s="91">
        <v>4.12167663616856E-2</v>
      </c>
      <c r="AD2158" s="92">
        <v>29.469872588553699</v>
      </c>
      <c r="AE2158" s="91">
        <v>7.1488229199530906E-2</v>
      </c>
      <c r="AF2158" s="93">
        <v>27.988232614647099</v>
      </c>
      <c r="AG2158" s="91">
        <v>-5.1015043472943901E-3</v>
      </c>
      <c r="AH2158" s="92">
        <v>-1.41638038685414</v>
      </c>
      <c r="AI2158" s="91">
        <v>2.4060750929493198E-3</v>
      </c>
      <c r="AJ2158" s="92">
        <v>14.7239831892075</v>
      </c>
      <c r="AK2158" s="91">
        <v>0.19976679999847</v>
      </c>
      <c r="AL2158" s="91">
        <v>3.1133505315665399E-2</v>
      </c>
      <c r="AM2158" s="92">
        <v>15.080684607528401</v>
      </c>
      <c r="AN2158" s="3"/>
      <c r="AO2158" s="94">
        <v>1.23793211241718E-2</v>
      </c>
      <c r="AP2158" s="94">
        <v>-2.1839919225385501E-2</v>
      </c>
      <c r="AQ2158" s="94">
        <v>2.6210981430267601E-2</v>
      </c>
      <c r="AR2158" s="94">
        <v>-2.1177997410632102E-2</v>
      </c>
      <c r="AS2158" s="95">
        <v>6</v>
      </c>
      <c r="AT2158" s="95">
        <v>6</v>
      </c>
      <c r="AU2158" s="95">
        <v>7</v>
      </c>
      <c r="AV2158" s="96">
        <v>5</v>
      </c>
      <c r="AW2158" s="3"/>
      <c r="AX2158" s="97">
        <v>4.10569718528132E-2</v>
      </c>
      <c r="AY2158" s="98">
        <v>-0.73897974919418596</v>
      </c>
      <c r="AZ2158" s="98">
        <v>0.53751484906297298</v>
      </c>
      <c r="BA2158" s="98">
        <v>-0.92904156254280701</v>
      </c>
      <c r="BB2158" s="89">
        <v>4.2283645100451399E-3</v>
      </c>
      <c r="BC2158" s="99">
        <v>-6.2313660601648699</v>
      </c>
      <c r="BD2158" s="86">
        <v>43748</v>
      </c>
      <c r="BE2158" s="86">
        <v>43914</v>
      </c>
      <c r="BF2158" s="95"/>
      <c r="BG2158" s="86"/>
    </row>
    <row r="2159" spans="2:59" x14ac:dyDescent="0.25">
      <c r="B2159" s="81" t="s">
        <v>2873</v>
      </c>
      <c r="C2159" s="81" t="s">
        <v>7361</v>
      </c>
      <c r="D2159" s="81" t="s">
        <v>1001</v>
      </c>
      <c r="E2159" s="82" t="s">
        <v>1186</v>
      </c>
      <c r="F2159" s="82" t="s">
        <v>1107</v>
      </c>
      <c r="G2159" s="83" t="s">
        <v>1123</v>
      </c>
      <c r="H2159" s="84" t="s">
        <v>1135</v>
      </c>
      <c r="I2159" s="85" t="s">
        <v>3480</v>
      </c>
      <c r="J2159" s="85" t="s">
        <v>7362</v>
      </c>
      <c r="L2159" s="86">
        <v>44029</v>
      </c>
      <c r="M2159" s="87">
        <v>1224.1052999999399</v>
      </c>
      <c r="N2159" s="88">
        <v>1224.1052999999399</v>
      </c>
      <c r="O2159" s="88">
        <v>1256.19720000029</v>
      </c>
      <c r="P2159" s="89">
        <f t="shared" si="33"/>
        <v>0.97445313522403754</v>
      </c>
      <c r="Q2159" s="86">
        <v>43748</v>
      </c>
      <c r="R2159" s="90">
        <v>11773365.745999999</v>
      </c>
      <c r="S2159" s="90">
        <v>6028074.6148515604</v>
      </c>
      <c r="T2159" s="3"/>
      <c r="U2159" s="91">
        <v>-3.0929150689189598E-3</v>
      </c>
      <c r="V2159" s="92">
        <v>0.86348310323956001</v>
      </c>
      <c r="W2159" s="91">
        <v>-1.2121670442866199E-4</v>
      </c>
      <c r="X2159" s="92">
        <v>-3.61205457011238E-3</v>
      </c>
      <c r="Y2159" s="91">
        <v>-1.51440269019076E-3</v>
      </c>
      <c r="Z2159" s="92">
        <v>17.9987156398129</v>
      </c>
      <c r="AA2159" s="91">
        <v>-2.26866544562654E-3</v>
      </c>
      <c r="AB2159" s="92">
        <v>20.6711618162226</v>
      </c>
      <c r="AC2159" s="91">
        <v>4.8621797739542699E-2</v>
      </c>
      <c r="AD2159" s="92">
        <v>30.2103757263394</v>
      </c>
      <c r="AE2159" s="91">
        <v>8.2932871369848699E-2</v>
      </c>
      <c r="AF2159" s="93">
        <v>29.1326968316862</v>
      </c>
      <c r="AG2159" s="91">
        <v>-4.9378960702597396E-3</v>
      </c>
      <c r="AH2159" s="92">
        <v>-1.4000195591506801</v>
      </c>
      <c r="AI2159" s="91">
        <v>4.3378905902500299E-3</v>
      </c>
      <c r="AJ2159" s="92">
        <v>14.9171647389303</v>
      </c>
      <c r="AK2159" s="91">
        <v>0.224105299999937</v>
      </c>
      <c r="AL2159" s="91">
        <v>3.4625363992745399E-2</v>
      </c>
      <c r="AM2159" s="92">
        <v>17.514534607675198</v>
      </c>
      <c r="AN2159" s="3"/>
      <c r="AO2159" s="94">
        <v>1.2389203468046599E-2</v>
      </c>
      <c r="AP2159" s="94">
        <v>-2.1830410037182401E-2</v>
      </c>
      <c r="AQ2159" s="94">
        <v>2.65089005970367E-2</v>
      </c>
      <c r="AR2159" s="94">
        <v>-2.08843808732126E-2</v>
      </c>
      <c r="AS2159" s="95">
        <v>6</v>
      </c>
      <c r="AT2159" s="95">
        <v>6</v>
      </c>
      <c r="AU2159" s="95">
        <v>7</v>
      </c>
      <c r="AV2159" s="96">
        <v>5</v>
      </c>
      <c r="AW2159" s="3"/>
      <c r="AX2159" s="97">
        <v>4.1062169138749598E-2</v>
      </c>
      <c r="AY2159" s="98">
        <v>-0.65987326411414005</v>
      </c>
      <c r="AZ2159" s="98">
        <v>0.54932378848388896</v>
      </c>
      <c r="BA2159" s="98">
        <v>-0.83131886246974296</v>
      </c>
      <c r="BB2159" s="89">
        <v>4.2289453818057203E-3</v>
      </c>
      <c r="BC2159" s="99">
        <v>-6.0804306840363997</v>
      </c>
      <c r="BD2159" s="86">
        <v>43748</v>
      </c>
      <c r="BE2159" s="86">
        <v>43914</v>
      </c>
      <c r="BF2159" s="95"/>
      <c r="BG2159" s="86"/>
    </row>
    <row r="2160" spans="2:59" x14ac:dyDescent="0.25">
      <c r="B2160" s="81" t="s">
        <v>2874</v>
      </c>
      <c r="C2160" s="81" t="s">
        <v>7363</v>
      </c>
      <c r="D2160" s="81" t="s">
        <v>1001</v>
      </c>
      <c r="E2160" s="82" t="s">
        <v>1163</v>
      </c>
      <c r="F2160" s="82" t="s">
        <v>1107</v>
      </c>
      <c r="G2160" s="83" t="s">
        <v>1123</v>
      </c>
      <c r="H2160" s="84" t="s">
        <v>1135</v>
      </c>
      <c r="I2160" s="85" t="s">
        <v>3480</v>
      </c>
      <c r="J2160" s="85" t="s">
        <v>7364</v>
      </c>
      <c r="L2160" s="86">
        <v>44029</v>
      </c>
      <c r="M2160" s="87">
        <v>1257.80729999952</v>
      </c>
      <c r="N2160" s="88">
        <v>1257.80729999952</v>
      </c>
      <c r="O2160" s="88">
        <v>1286.3271999992401</v>
      </c>
      <c r="P2160" s="89">
        <f t="shared" si="33"/>
        <v>0.97782842499191736</v>
      </c>
      <c r="Q2160" s="86">
        <v>43748</v>
      </c>
      <c r="R2160" s="90">
        <v>27032853.629000001</v>
      </c>
      <c r="S2160" s="90">
        <v>13325901.3793438</v>
      </c>
      <c r="T2160" s="3"/>
      <c r="U2160" s="91">
        <v>-3.0806989525444801E-3</v>
      </c>
      <c r="V2160" s="92">
        <v>0.86470471487700695</v>
      </c>
      <c r="W2160" s="91">
        <v>2.4771454445726698E-4</v>
      </c>
      <c r="X2160" s="92">
        <v>3.3281070318480502E-2</v>
      </c>
      <c r="Y2160" s="91">
        <v>7.2249230470333703E-4</v>
      </c>
      <c r="Z2160" s="92">
        <v>18.222405139298601</v>
      </c>
      <c r="AA2160" s="91">
        <v>2.2370521492120999E-3</v>
      </c>
      <c r="AB2160" s="92">
        <v>21.121733575710099</v>
      </c>
      <c r="AC2160" s="91">
        <v>5.81082097378385E-2</v>
      </c>
      <c r="AD2160" s="92">
        <v>31.159016926190802</v>
      </c>
      <c r="AE2160" s="91">
        <v>9.76838725437119E-2</v>
      </c>
      <c r="AF2160" s="93">
        <v>30.607796949072501</v>
      </c>
      <c r="AG2160" s="91">
        <v>-4.7298400813815498E-3</v>
      </c>
      <c r="AH2160" s="92">
        <v>-1.3792139602628599</v>
      </c>
      <c r="AI2160" s="91">
        <v>6.7982903583469999E-3</v>
      </c>
      <c r="AJ2160" s="92">
        <v>15.1632047157473</v>
      </c>
      <c r="AK2160" s="91">
        <v>0.25780730000056801</v>
      </c>
      <c r="AL2160" s="91">
        <v>3.93664836319658E-2</v>
      </c>
      <c r="AM2160" s="92">
        <v>20.884734607738199</v>
      </c>
      <c r="AN2160" s="3"/>
      <c r="AO2160" s="94">
        <v>1.2401619087540901E-2</v>
      </c>
      <c r="AP2160" s="94">
        <v>-2.1818366746629202E-2</v>
      </c>
      <c r="AQ2160" s="94">
        <v>2.6887616184467299E-2</v>
      </c>
      <c r="AR2160" s="94">
        <v>-2.0511058402007599E-2</v>
      </c>
      <c r="AS2160" s="95">
        <v>6</v>
      </c>
      <c r="AT2160" s="95">
        <v>6</v>
      </c>
      <c r="AU2160" s="95">
        <v>7</v>
      </c>
      <c r="AV2160" s="96">
        <v>5</v>
      </c>
      <c r="AW2160" s="3"/>
      <c r="AX2160" s="97">
        <v>4.106930088019E-2</v>
      </c>
      <c r="AY2160" s="98">
        <v>-0.55896853606736796</v>
      </c>
      <c r="AZ2160" s="98">
        <v>0.56438877428263401</v>
      </c>
      <c r="BA2160" s="98">
        <v>-0.70605894162145</v>
      </c>
      <c r="BB2160" s="89">
        <v>4.2297382144443002E-3</v>
      </c>
      <c r="BC2160" s="99">
        <v>-5.8882841006197904</v>
      </c>
      <c r="BD2160" s="86">
        <v>43748</v>
      </c>
      <c r="BE2160" s="86">
        <v>43914</v>
      </c>
      <c r="BF2160" s="95"/>
      <c r="BG2160" s="86"/>
    </row>
    <row r="2161" spans="2:59" x14ac:dyDescent="0.25">
      <c r="B2161" s="81" t="s">
        <v>2875</v>
      </c>
      <c r="C2161" s="81" t="s">
        <v>7365</v>
      </c>
      <c r="D2161" s="81" t="s">
        <v>1001</v>
      </c>
      <c r="E2161" s="82" t="s">
        <v>1164</v>
      </c>
      <c r="F2161" s="82" t="s">
        <v>1107</v>
      </c>
      <c r="G2161" s="83" t="s">
        <v>1123</v>
      </c>
      <c r="H2161" s="84" t="s">
        <v>1135</v>
      </c>
      <c r="I2161" s="85" t="s">
        <v>3480</v>
      </c>
      <c r="J2161" s="85" t="s">
        <v>7366</v>
      </c>
      <c r="L2161" s="86">
        <v>44029</v>
      </c>
      <c r="M2161" s="87">
        <v>1220.0890999995199</v>
      </c>
      <c r="N2161" s="88">
        <v>1220.0890999995199</v>
      </c>
      <c r="O2161" s="88">
        <v>1252.16220000014</v>
      </c>
      <c r="P2161" s="89">
        <f t="shared" si="33"/>
        <v>0.97438582637248072</v>
      </c>
      <c r="Q2161" s="86">
        <v>43748</v>
      </c>
      <c r="R2161" s="90">
        <v>25567493.024</v>
      </c>
      <c r="S2161" s="90">
        <v>12545486.073265599</v>
      </c>
      <c r="T2161" s="3"/>
      <c r="U2161" s="91">
        <v>-3.0931270994187798E-3</v>
      </c>
      <c r="V2161" s="92">
        <v>0.86346190018957703</v>
      </c>
      <c r="W2161" s="91">
        <v>-1.2849869017372801E-4</v>
      </c>
      <c r="X2161" s="92">
        <v>-4.3402531446190603E-3</v>
      </c>
      <c r="Y2161" s="91">
        <v>-1.5590090370096699E-3</v>
      </c>
      <c r="Z2161" s="92">
        <v>17.994255005149199</v>
      </c>
      <c r="AA2161" s="91">
        <v>-2.35851390152675E-3</v>
      </c>
      <c r="AB2161" s="92">
        <v>20.6621769706544</v>
      </c>
      <c r="AC2161" s="91">
        <v>4.84329478131258E-2</v>
      </c>
      <c r="AD2161" s="92">
        <v>30.191490733704999</v>
      </c>
      <c r="AE2161" s="91">
        <v>8.2590090427402202E-2</v>
      </c>
      <c r="AF2161" s="93">
        <v>29.098418737441499</v>
      </c>
      <c r="AG2161" s="91">
        <v>-4.9419780825701301E-3</v>
      </c>
      <c r="AH2161" s="92">
        <v>-1.4004277603817199</v>
      </c>
      <c r="AI2161" s="91">
        <v>4.2888232383120296E-3</v>
      </c>
      <c r="AJ2161" s="92">
        <v>14.9122580037365</v>
      </c>
      <c r="AK2161" s="91">
        <v>0.220089099999459</v>
      </c>
      <c r="AL2161" s="91">
        <v>3.4053158908136497E-2</v>
      </c>
      <c r="AM2161" s="92">
        <v>17.1129146076273</v>
      </c>
      <c r="AN2161" s="3"/>
      <c r="AO2161" s="94">
        <v>1.2388885574182501E-2</v>
      </c>
      <c r="AP2161" s="94">
        <v>-2.1830674426382798E-2</v>
      </c>
      <c r="AQ2161" s="94">
        <v>2.65012529907835E-2</v>
      </c>
      <c r="AR2161" s="94">
        <v>-2.0891805515020699E-2</v>
      </c>
      <c r="AS2161" s="95">
        <v>6</v>
      </c>
      <c r="AT2161" s="95">
        <v>6</v>
      </c>
      <c r="AU2161" s="95">
        <v>7</v>
      </c>
      <c r="AV2161" s="96">
        <v>5</v>
      </c>
      <c r="AW2161" s="3"/>
      <c r="AX2161" s="97">
        <v>4.1062032670815797E-2</v>
      </c>
      <c r="AY2161" s="98">
        <v>-0.66188727729240804</v>
      </c>
      <c r="AZ2161" s="98">
        <v>0.54902304615006903</v>
      </c>
      <c r="BA2161" s="98">
        <v>-0.83381128771088697</v>
      </c>
      <c r="BB2161" s="89">
        <v>4.2289300718039201E-3</v>
      </c>
      <c r="BC2161" s="99">
        <v>-6.0842676772008399</v>
      </c>
      <c r="BD2161" s="86">
        <v>43748</v>
      </c>
      <c r="BE2161" s="86">
        <v>43914</v>
      </c>
      <c r="BF2161" s="95"/>
      <c r="BG2161" s="86"/>
    </row>
    <row r="2162" spans="2:59" x14ac:dyDescent="0.25">
      <c r="B2162" s="81" t="s">
        <v>2876</v>
      </c>
      <c r="C2162" s="81" t="s">
        <v>7367</v>
      </c>
      <c r="D2162" s="81" t="s">
        <v>1001</v>
      </c>
      <c r="E2162" s="82" t="s">
        <v>1165</v>
      </c>
      <c r="F2162" s="82" t="s">
        <v>1107</v>
      </c>
      <c r="G2162" s="83" t="s">
        <v>1123</v>
      </c>
      <c r="H2162" s="84" t="s">
        <v>1135</v>
      </c>
      <c r="I2162" s="85" t="s">
        <v>3480</v>
      </c>
      <c r="J2162" s="85" t="s">
        <v>7368</v>
      </c>
      <c r="L2162" s="86">
        <v>44029</v>
      </c>
      <c r="M2162" s="87">
        <v>1228.1564000006799</v>
      </c>
      <c r="N2162" s="88">
        <v>1228.1564000006799</v>
      </c>
      <c r="O2162" s="88">
        <v>1259.51999999955</v>
      </c>
      <c r="P2162" s="89">
        <f t="shared" si="33"/>
        <v>0.97509876778544102</v>
      </c>
      <c r="Q2162" s="86">
        <v>43748</v>
      </c>
      <c r="R2162" s="90">
        <v>59199674.434</v>
      </c>
      <c r="S2162" s="90">
        <v>33076230.197562501</v>
      </c>
      <c r="T2162" s="3"/>
      <c r="U2162" s="91">
        <v>-3.0905938065188799E-3</v>
      </c>
      <c r="V2162" s="92">
        <v>0.86371522947956703</v>
      </c>
      <c r="W2162" s="91">
        <v>-5.0561035095597597E-5</v>
      </c>
      <c r="X2162" s="92">
        <v>3.4535123631940202E-3</v>
      </c>
      <c r="Y2162" s="91">
        <v>-1.0863023098863799E-3</v>
      </c>
      <c r="Z2162" s="92">
        <v>18.041525677835999</v>
      </c>
      <c r="AA2162" s="91">
        <v>-1.4071211417103801E-3</v>
      </c>
      <c r="AB2162" s="92">
        <v>20.7573162466288</v>
      </c>
      <c r="AC2162" s="91">
        <v>5.04323800578277E-2</v>
      </c>
      <c r="AD2162" s="92">
        <v>30.391433958167902</v>
      </c>
      <c r="AE2162" s="91">
        <v>8.5699777884729003E-2</v>
      </c>
      <c r="AF2162" s="93">
        <v>29.4093874831742</v>
      </c>
      <c r="AG2162" s="91">
        <v>-4.8979846478687302E-3</v>
      </c>
      <c r="AH2162" s="92">
        <v>-1.39602841691158</v>
      </c>
      <c r="AI2162" s="91">
        <v>4.8087228551594299E-3</v>
      </c>
      <c r="AJ2162" s="92">
        <v>14.9642479654285</v>
      </c>
      <c r="AK2162" s="91">
        <v>0.22815640000044399</v>
      </c>
      <c r="AL2162" s="91">
        <v>3.5200961863665697E-2</v>
      </c>
      <c r="AM2162" s="92">
        <v>17.9196446077258</v>
      </c>
      <c r="AN2162" s="3"/>
      <c r="AO2162" s="94">
        <v>1.23915795520588E-2</v>
      </c>
      <c r="AP2162" s="94">
        <v>-2.1828195614944E-2</v>
      </c>
      <c r="AQ2162" s="94">
        <v>2.6581367555991199E-2</v>
      </c>
      <c r="AR2162" s="94">
        <v>-2.0812847125853299E-2</v>
      </c>
      <c r="AS2162" s="95">
        <v>6</v>
      </c>
      <c r="AT2162" s="95">
        <v>6</v>
      </c>
      <c r="AU2162" s="95">
        <v>7</v>
      </c>
      <c r="AV2162" s="96">
        <v>5</v>
      </c>
      <c r="AW2162" s="3"/>
      <c r="AX2162" s="97">
        <v>4.1063528593440403E-2</v>
      </c>
      <c r="AY2162" s="98">
        <v>-0.64057345373930696</v>
      </c>
      <c r="AZ2162" s="98">
        <v>0.55220476308113597</v>
      </c>
      <c r="BA2162" s="98">
        <v>-0.80741313267572001</v>
      </c>
      <c r="BB2162" s="89">
        <v>4.2290964015592198E-3</v>
      </c>
      <c r="BC2162" s="99">
        <v>-6.04365948926716</v>
      </c>
      <c r="BD2162" s="86">
        <v>43748</v>
      </c>
      <c r="BE2162" s="86">
        <v>43914</v>
      </c>
      <c r="BF2162" s="95"/>
      <c r="BG2162" s="86"/>
    </row>
    <row r="2163" spans="2:59" x14ac:dyDescent="0.25">
      <c r="B2163" s="81" t="s">
        <v>2877</v>
      </c>
      <c r="C2163" s="81" t="s">
        <v>7369</v>
      </c>
      <c r="D2163" s="81" t="s">
        <v>1001</v>
      </c>
      <c r="E2163" s="82" t="s">
        <v>1206</v>
      </c>
      <c r="F2163" s="82" t="s">
        <v>1107</v>
      </c>
      <c r="G2163" s="83" t="s">
        <v>1123</v>
      </c>
      <c r="H2163" s="84" t="s">
        <v>1135</v>
      </c>
      <c r="I2163" s="85" t="s">
        <v>3480</v>
      </c>
      <c r="J2163" s="85" t="s">
        <v>7370</v>
      </c>
      <c r="L2163" s="86">
        <v>44029</v>
      </c>
      <c r="M2163" s="87">
        <v>1264.3197000008099</v>
      </c>
      <c r="N2163" s="88">
        <v>1264.3197000008099</v>
      </c>
      <c r="O2163" s="88">
        <v>1291.99410000071</v>
      </c>
      <c r="P2163" s="89">
        <f t="shared" si="33"/>
        <v>0.97858008794321516</v>
      </c>
      <c r="Q2163" s="86">
        <v>43748</v>
      </c>
      <c r="R2163" s="90">
        <v>8637229.8200000003</v>
      </c>
      <c r="S2163" s="90">
        <v>4672799.4384921901</v>
      </c>
      <c r="T2163" s="3"/>
      <c r="U2163" s="91">
        <v>-3.0779282387811699E-3</v>
      </c>
      <c r="V2163" s="92">
        <v>0.86498178625333799</v>
      </c>
      <c r="W2163" s="91">
        <v>3.29693022649735E-4</v>
      </c>
      <c r="X2163" s="92">
        <v>4.1478918137727298E-2</v>
      </c>
      <c r="Y2163" s="91">
        <v>1.2202453835925601E-3</v>
      </c>
      <c r="Z2163" s="92">
        <v>18.272180447209401</v>
      </c>
      <c r="AA2163" s="91">
        <v>3.24106166772253E-3</v>
      </c>
      <c r="AB2163" s="92">
        <v>21.222134527575701</v>
      </c>
      <c r="AC2163" s="91">
        <v>6.0227941683479003E-2</v>
      </c>
      <c r="AD2163" s="92">
        <v>31.370990120747599</v>
      </c>
      <c r="AE2163" s="91">
        <v>0.100983319618535</v>
      </c>
      <c r="AF2163" s="93">
        <v>30.937741656554898</v>
      </c>
      <c r="AG2163" s="91">
        <v>-4.6836528827043401E-3</v>
      </c>
      <c r="AH2163" s="92">
        <v>-1.37459524039514</v>
      </c>
      <c r="AI2163" s="91">
        <v>7.34586944054172E-3</v>
      </c>
      <c r="AJ2163" s="92">
        <v>15.217962623966701</v>
      </c>
      <c r="AK2163" s="91">
        <v>0.26431970000150601</v>
      </c>
      <c r="AL2163" s="91">
        <v>4.0602363853395197E-2</v>
      </c>
      <c r="AM2163" s="92">
        <v>23.678230267978499</v>
      </c>
      <c r="AN2163" s="3"/>
      <c r="AO2163" s="94">
        <v>1.2404418886944799E-2</v>
      </c>
      <c r="AP2163" s="94">
        <v>-2.18157393655929E-2</v>
      </c>
      <c r="AQ2163" s="94">
        <v>2.6971822950145E-2</v>
      </c>
      <c r="AR2163" s="94">
        <v>-2.0428131304470298E-2</v>
      </c>
      <c r="AS2163" s="95">
        <v>6</v>
      </c>
      <c r="AT2163" s="95">
        <v>6</v>
      </c>
      <c r="AU2163" s="95">
        <v>7</v>
      </c>
      <c r="AV2163" s="96">
        <v>5</v>
      </c>
      <c r="AW2163" s="3"/>
      <c r="AX2163" s="97">
        <v>4.1071010436353403E-2</v>
      </c>
      <c r="AY2163" s="98">
        <v>-0.53649221268733505</v>
      </c>
      <c r="AZ2163" s="98">
        <v>0.56774530332495499</v>
      </c>
      <c r="BA2163" s="98">
        <v>-0.67806466818001399</v>
      </c>
      <c r="BB2163" s="89">
        <v>4.2299272269747199E-3</v>
      </c>
      <c r="BC2163" s="99">
        <v>-5.8455297899854504</v>
      </c>
      <c r="BD2163" s="86">
        <v>43748</v>
      </c>
      <c r="BE2163" s="86">
        <v>43914</v>
      </c>
      <c r="BF2163" s="95"/>
      <c r="BG2163" s="86"/>
    </row>
    <row r="2164" spans="2:59" x14ac:dyDescent="0.25">
      <c r="B2164" s="81" t="s">
        <v>2878</v>
      </c>
      <c r="C2164" s="81" t="s">
        <v>7371</v>
      </c>
      <c r="D2164" s="81" t="s">
        <v>1001</v>
      </c>
      <c r="E2164" s="82" t="s">
        <v>1166</v>
      </c>
      <c r="F2164" s="82" t="s">
        <v>1107</v>
      </c>
      <c r="G2164" s="83" t="s">
        <v>1123</v>
      </c>
      <c r="H2164" s="84" t="s">
        <v>1135</v>
      </c>
      <c r="I2164" s="85" t="s">
        <v>3480</v>
      </c>
      <c r="J2164" s="85" t="s">
        <v>7372</v>
      </c>
      <c r="L2164" s="86">
        <v>44029</v>
      </c>
      <c r="M2164" s="87">
        <v>1196.8098000008599</v>
      </c>
      <c r="N2164" s="88">
        <v>1196.8098000008599</v>
      </c>
      <c r="O2164" s="88">
        <v>1227.14839999937</v>
      </c>
      <c r="P2164" s="89">
        <f t="shared" si="33"/>
        <v>0.97527715474467014</v>
      </c>
      <c r="Q2164" s="86">
        <v>43748</v>
      </c>
      <c r="R2164" s="90">
        <v>5901273.0999999996</v>
      </c>
      <c r="S2164" s="90">
        <v>4295596.0082812496</v>
      </c>
      <c r="T2164" s="3"/>
      <c r="U2164" s="91">
        <v>-3.0899128405508201E-3</v>
      </c>
      <c r="V2164" s="92">
        <v>0.86378332607637298</v>
      </c>
      <c r="W2164" s="91">
        <v>-3.0998115107649897E-5</v>
      </c>
      <c r="X2164" s="92">
        <v>5.4098043619887903E-3</v>
      </c>
      <c r="Y2164" s="91">
        <v>-9.6797130117920504E-4</v>
      </c>
      <c r="Z2164" s="92">
        <v>18.053358778706802</v>
      </c>
      <c r="AA2164" s="91">
        <v>-1.1690766204992501E-3</v>
      </c>
      <c r="AB2164" s="92">
        <v>20.781120698753501</v>
      </c>
      <c r="AC2164" s="91">
        <v>5.09328577245469E-2</v>
      </c>
      <c r="AD2164" s="92">
        <v>30.441481724847101</v>
      </c>
      <c r="AE2164" s="91">
        <v>8.6539413921855199E-2</v>
      </c>
      <c r="AF2164" s="93">
        <v>29.493351086886801</v>
      </c>
      <c r="AG2164" s="91">
        <v>-4.8869726979319196E-3</v>
      </c>
      <c r="AH2164" s="92">
        <v>-1.3949272219179001</v>
      </c>
      <c r="AI2164" s="91">
        <v>4.9388376137358102E-3</v>
      </c>
      <c r="AJ2164" s="92">
        <v>14.9772594412789</v>
      </c>
      <c r="AK2164" s="91">
        <v>0.196809800001502</v>
      </c>
      <c r="AL2164" s="91">
        <v>3.4182370711278103E-2</v>
      </c>
      <c r="AM2164" s="92">
        <v>21.228502602462001</v>
      </c>
      <c r="AN2164" s="3"/>
      <c r="AO2164" s="94">
        <v>1.2392204536809E-2</v>
      </c>
      <c r="AP2164" s="94">
        <v>-2.1827475608915799E-2</v>
      </c>
      <c r="AQ2164" s="94">
        <v>2.6601507399391301E-2</v>
      </c>
      <c r="AR2164" s="94">
        <v>-2.07932033099496E-2</v>
      </c>
      <c r="AS2164" s="95">
        <v>6</v>
      </c>
      <c r="AT2164" s="95">
        <v>6</v>
      </c>
      <c r="AU2164" s="95">
        <v>7</v>
      </c>
      <c r="AV2164" s="96">
        <v>5</v>
      </c>
      <c r="AW2164" s="3"/>
      <c r="AX2164" s="97">
        <v>4.1063840989299903E-2</v>
      </c>
      <c r="AY2164" s="98">
        <v>-0.63524674415202798</v>
      </c>
      <c r="AZ2164" s="98">
        <v>0.553000179780611</v>
      </c>
      <c r="BA2164" s="98">
        <v>-0.800810850846574</v>
      </c>
      <c r="BB2164" s="89">
        <v>4.2291317359786302E-3</v>
      </c>
      <c r="BC2164" s="99">
        <v>-6.0335001047278602</v>
      </c>
      <c r="BD2164" s="86">
        <v>43748</v>
      </c>
      <c r="BE2164" s="86">
        <v>43914</v>
      </c>
      <c r="BF2164" s="95"/>
      <c r="BG2164" s="86"/>
    </row>
    <row r="2165" spans="2:59" x14ac:dyDescent="0.25">
      <c r="B2165" s="81" t="s">
        <v>2879</v>
      </c>
      <c r="C2165" s="81" t="s">
        <v>7373</v>
      </c>
      <c r="D2165" s="81" t="s">
        <v>1001</v>
      </c>
      <c r="E2165" s="82" t="s">
        <v>1207</v>
      </c>
      <c r="F2165" s="82" t="s">
        <v>1107</v>
      </c>
      <c r="G2165" s="83" t="s">
        <v>1123</v>
      </c>
      <c r="H2165" s="84" t="s">
        <v>1135</v>
      </c>
      <c r="I2165" s="85" t="s">
        <v>3480</v>
      </c>
      <c r="J2165" s="85" t="s">
        <v>7374</v>
      </c>
      <c r="L2165" s="86">
        <v>44029</v>
      </c>
      <c r="M2165" s="87">
        <v>1163.0258000008801</v>
      </c>
      <c r="N2165" s="88">
        <v>1163.0258000008801</v>
      </c>
      <c r="O2165" s="88">
        <v>1184.6106000002501</v>
      </c>
      <c r="P2165" s="89">
        <f t="shared" si="33"/>
        <v>0.98177899134165647</v>
      </c>
      <c r="Q2165" s="86">
        <v>43748</v>
      </c>
      <c r="R2165" s="90">
        <v>121.126</v>
      </c>
      <c r="S2165" s="90">
        <v>120.772293893099</v>
      </c>
      <c r="T2165" s="3"/>
      <c r="U2165" s="91">
        <v>-3.0700133620484801E-3</v>
      </c>
      <c r="V2165" s="92">
        <v>0.86577327392660697</v>
      </c>
      <c r="W2165" s="91">
        <v>6.4433871193614301E-4</v>
      </c>
      <c r="X2165" s="92">
        <v>7.2943487066368107E-2</v>
      </c>
      <c r="Y2165" s="91">
        <v>3.3548231713211901E-3</v>
      </c>
      <c r="Z2165" s="92">
        <v>18.485638225974999</v>
      </c>
      <c r="AA2165" s="91">
        <v>7.5696866697398902E-3</v>
      </c>
      <c r="AB2165" s="92">
        <v>21.6549970277702</v>
      </c>
      <c r="AC2165" s="91">
        <v>6.9148765027421205E-2</v>
      </c>
      <c r="AD2165" s="92">
        <v>32.2630724551273</v>
      </c>
      <c r="AE2165" s="91">
        <v>0.11460170596546999</v>
      </c>
      <c r="AF2165" s="93">
        <v>32.299580291262799</v>
      </c>
      <c r="AG2165" s="91">
        <v>-4.5202167784737001E-3</v>
      </c>
      <c r="AH2165" s="92">
        <v>-1.3582516299720699</v>
      </c>
      <c r="AI2165" s="91">
        <v>9.7199231040576706E-3</v>
      </c>
      <c r="AJ2165" s="92">
        <v>15.455367990318299</v>
      </c>
      <c r="AK2165" s="91">
        <v>0.16302580000046901</v>
      </c>
      <c r="AL2165" s="91">
        <v>3.7978974069119403E-2</v>
      </c>
      <c r="AM2165" s="92">
        <v>19.890268895513099</v>
      </c>
      <c r="AN2165" s="3"/>
      <c r="AO2165" s="94">
        <v>1.2410143539455E-2</v>
      </c>
      <c r="AP2165" s="94">
        <v>-2.1809157533425601E-2</v>
      </c>
      <c r="AQ2165" s="94">
        <v>2.72999009866908E-2</v>
      </c>
      <c r="AR2165" s="94">
        <v>-2.00313305840609E-2</v>
      </c>
      <c r="AS2165" s="95">
        <v>6</v>
      </c>
      <c r="AT2165" s="95">
        <v>6</v>
      </c>
      <c r="AU2165" s="95">
        <v>7</v>
      </c>
      <c r="AV2165" s="96">
        <v>5</v>
      </c>
      <c r="AW2165" s="3"/>
      <c r="AX2165" s="97">
        <v>4.1081132721519698E-2</v>
      </c>
      <c r="AY2165" s="98">
        <v>-0.43968829816412802</v>
      </c>
      <c r="AZ2165" s="98">
        <v>0.58214163005413899</v>
      </c>
      <c r="BA2165" s="98">
        <v>-0.55703491560143403</v>
      </c>
      <c r="BB2165" s="89">
        <v>4.23100934543982E-3</v>
      </c>
      <c r="BC2165" s="99">
        <v>-5.6567786916857603</v>
      </c>
      <c r="BD2165" s="86">
        <v>43748</v>
      </c>
      <c r="BE2165" s="86">
        <v>43914</v>
      </c>
      <c r="BF2165" s="95"/>
      <c r="BG2165" s="86"/>
    </row>
    <row r="2166" spans="2:59" x14ac:dyDescent="0.25">
      <c r="B2166" s="81" t="s">
        <v>2880</v>
      </c>
      <c r="C2166" s="81" t="s">
        <v>7375</v>
      </c>
      <c r="D2166" s="81" t="s">
        <v>1001</v>
      </c>
      <c r="E2166" s="82" t="s">
        <v>1268</v>
      </c>
      <c r="F2166" s="82" t="s">
        <v>1107</v>
      </c>
      <c r="G2166" s="83" t="s">
        <v>1123</v>
      </c>
      <c r="H2166" s="84" t="s">
        <v>1135</v>
      </c>
      <c r="I2166" s="85" t="s">
        <v>3480</v>
      </c>
      <c r="J2166" s="85" t="s">
        <v>7376</v>
      </c>
      <c r="L2166" s="86">
        <v>44029</v>
      </c>
      <c r="M2166" s="87">
        <v>1124.5109999999399</v>
      </c>
      <c r="N2166" s="88">
        <v>1124.5109999999399</v>
      </c>
      <c r="O2166" s="88">
        <v>1142.5219999998801</v>
      </c>
      <c r="P2166" s="89">
        <f t="shared" si="33"/>
        <v>0.98423575213436409</v>
      </c>
      <c r="Q2166" s="86">
        <v>43748</v>
      </c>
      <c r="R2166" s="90">
        <v>9156068.5850000009</v>
      </c>
      <c r="S2166" s="90">
        <v>19108471.218249999</v>
      </c>
      <c r="T2166" s="3"/>
      <c r="U2166" s="91">
        <v>-3.0574673892260801E-3</v>
      </c>
      <c r="V2166" s="92">
        <v>0.86702787120884806</v>
      </c>
      <c r="W2166" s="91">
        <v>9.4485778026864896E-4</v>
      </c>
      <c r="X2166" s="92">
        <v>0.10299539389961899</v>
      </c>
      <c r="Y2166" s="91">
        <v>4.9613953815423901E-3</v>
      </c>
      <c r="Z2166" s="92">
        <v>18.6462954469898</v>
      </c>
      <c r="AA2166" s="91">
        <v>1.0803218898217899E-2</v>
      </c>
      <c r="AB2166" s="92">
        <v>21.978350250632499</v>
      </c>
      <c r="AC2166" s="91">
        <v>7.62613429851626E-2</v>
      </c>
      <c r="AD2166" s="92">
        <v>32.9743302509305</v>
      </c>
      <c r="AE2166" s="91">
        <v>0.12451100000005701</v>
      </c>
      <c r="AF2166" s="93">
        <v>33.2905096947215</v>
      </c>
      <c r="AG2166" s="91">
        <v>-4.3367814496377798E-3</v>
      </c>
      <c r="AH2166" s="92">
        <v>-1.33990809708848</v>
      </c>
      <c r="AI2166" s="91">
        <v>1.14621056673059E-2</v>
      </c>
      <c r="AJ2166" s="92">
        <v>15.629586246635901</v>
      </c>
      <c r="AK2166" s="91">
        <v>0.12451100000005701</v>
      </c>
      <c r="AL2166" s="91">
        <v>3.8439482030298698E-2</v>
      </c>
      <c r="AM2166" s="92">
        <v>33.2905096947215</v>
      </c>
      <c r="AN2166" s="3"/>
      <c r="AO2166" s="94">
        <v>1.24252979330777E-2</v>
      </c>
      <c r="AP2166" s="94">
        <v>-2.17956556743957E-2</v>
      </c>
      <c r="AQ2166" s="94">
        <v>2.76032817018859E-2</v>
      </c>
      <c r="AR2166" s="94">
        <v>-1.9805580664069601E-2</v>
      </c>
      <c r="AS2166" s="95">
        <v>6</v>
      </c>
      <c r="AT2166" s="95">
        <v>6</v>
      </c>
      <c r="AU2166" s="95">
        <v>7</v>
      </c>
      <c r="AV2166" s="96">
        <v>5</v>
      </c>
      <c r="AW2166" s="3"/>
      <c r="AX2166" s="97">
        <v>4.1084398233215302E-2</v>
      </c>
      <c r="AY2166" s="98">
        <v>-0.36725803957733699</v>
      </c>
      <c r="AZ2166" s="98">
        <v>0.59302083272723405</v>
      </c>
      <c r="BA2166" s="98">
        <v>-0.46620864057922501</v>
      </c>
      <c r="BB2166" s="89">
        <v>4.2314043686110404E-3</v>
      </c>
      <c r="BC2166" s="99">
        <v>-5.5242699922091596</v>
      </c>
      <c r="BD2166" s="86">
        <v>43748</v>
      </c>
      <c r="BE2166" s="86">
        <v>43914</v>
      </c>
      <c r="BF2166" s="95"/>
      <c r="BG2166" s="86"/>
    </row>
    <row r="2167" spans="2:59" x14ac:dyDescent="0.25">
      <c r="B2167" s="81" t="s">
        <v>2881</v>
      </c>
      <c r="C2167" s="81" t="s">
        <v>7377</v>
      </c>
      <c r="D2167" s="81" t="s">
        <v>1002</v>
      </c>
      <c r="E2167" s="82" t="s">
        <v>1161</v>
      </c>
      <c r="F2167" s="82" t="s">
        <v>1107</v>
      </c>
      <c r="G2167" s="83" t="s">
        <v>1123</v>
      </c>
      <c r="H2167" s="84" t="s">
        <v>1131</v>
      </c>
      <c r="I2167" s="85" t="s">
        <v>3480</v>
      </c>
      <c r="J2167" s="85" t="s">
        <v>7378</v>
      </c>
      <c r="L2167" s="86">
        <v>44029</v>
      </c>
      <c r="M2167" s="87">
        <v>1117.8179000001401</v>
      </c>
      <c r="N2167" s="88">
        <v>1117.8179000001401</v>
      </c>
      <c r="O2167" s="88">
        <v>1198.6325000003001</v>
      </c>
      <c r="P2167" s="89">
        <f t="shared" si="33"/>
        <v>0.93257766663248343</v>
      </c>
      <c r="Q2167" s="86">
        <v>43747</v>
      </c>
      <c r="R2167" s="90">
        <v>1130763.6529999999</v>
      </c>
      <c r="S2167" s="90">
        <v>4137981.4199609398</v>
      </c>
      <c r="T2167" s="3"/>
      <c r="U2167" s="91">
        <v>-2.4878507665562202E-3</v>
      </c>
      <c r="V2167" s="92">
        <v>0.92398953347583301</v>
      </c>
      <c r="W2167" s="91">
        <v>-5.7229167241530403E-3</v>
      </c>
      <c r="X2167" s="92">
        <v>-0.56378205654254998</v>
      </c>
      <c r="Y2167" s="91">
        <v>-4.0576986971282203E-2</v>
      </c>
      <c r="Z2167" s="92">
        <v>14.0924572117074</v>
      </c>
      <c r="AA2167" s="91">
        <v>-5.13802840814606E-2</v>
      </c>
      <c r="AB2167" s="92">
        <v>15.759999952657401</v>
      </c>
      <c r="AC2167" s="91">
        <v>-3.9806277418392702E-3</v>
      </c>
      <c r="AD2167" s="92">
        <v>24.9501331782085</v>
      </c>
      <c r="AE2167" s="91">
        <v>1.9350385642610501E-2</v>
      </c>
      <c r="AF2167" s="93">
        <v>22.7744482589478</v>
      </c>
      <c r="AG2167" s="91">
        <v>-2.77119541169668E-3</v>
      </c>
      <c r="AH2167" s="92">
        <v>-1.18334949329437</v>
      </c>
      <c r="AI2167" s="91">
        <v>-4.0419348400100703E-2</v>
      </c>
      <c r="AJ2167" s="92">
        <v>10.4414408399025</v>
      </c>
      <c r="AK2167" s="91">
        <v>0.117817899999936</v>
      </c>
      <c r="AL2167" s="91">
        <v>1.9976602201495601E-2</v>
      </c>
      <c r="AM2167" s="92">
        <v>9.9612723579484701</v>
      </c>
      <c r="AN2167" s="3"/>
      <c r="AO2167" s="94">
        <v>1.6754231695813401E-2</v>
      </c>
      <c r="AP2167" s="94">
        <v>-1.33481818666041E-2</v>
      </c>
      <c r="AQ2167" s="94">
        <v>5.3757559726363997E-3</v>
      </c>
      <c r="AR2167" s="94">
        <v>-2.08453429922884E-2</v>
      </c>
      <c r="AS2167" s="95">
        <v>6</v>
      </c>
      <c r="AT2167" s="95">
        <v>6</v>
      </c>
      <c r="AU2167" s="95">
        <v>7</v>
      </c>
      <c r="AV2167" s="96">
        <v>5</v>
      </c>
      <c r="AW2167" s="3"/>
      <c r="AX2167" s="97">
        <v>4.2398845663337903E-2</v>
      </c>
      <c r="AY2167" s="98">
        <v>-1.7735467223210399</v>
      </c>
      <c r="AZ2167" s="98">
        <v>0.37201705056804701</v>
      </c>
      <c r="BA2167" s="98">
        <v>-2.3389951584686099</v>
      </c>
      <c r="BB2167" s="89">
        <v>4.3795399698410599E-3</v>
      </c>
      <c r="BC2167" s="99">
        <v>-7.7982951404555898</v>
      </c>
      <c r="BD2167" s="86">
        <v>43747</v>
      </c>
      <c r="BE2167" s="86">
        <v>43983</v>
      </c>
      <c r="BF2167" s="95"/>
      <c r="BG2167" s="86"/>
    </row>
    <row r="2168" spans="2:59" x14ac:dyDescent="0.25">
      <c r="B2168" s="81" t="s">
        <v>2882</v>
      </c>
      <c r="C2168" s="81" t="s">
        <v>7379</v>
      </c>
      <c r="D2168" s="81" t="s">
        <v>1002</v>
      </c>
      <c r="E2168" s="82" t="s">
        <v>1204</v>
      </c>
      <c r="F2168" s="82" t="s">
        <v>1107</v>
      </c>
      <c r="G2168" s="83" t="s">
        <v>1123</v>
      </c>
      <c r="H2168" s="84" t="s">
        <v>1131</v>
      </c>
      <c r="I2168" s="85" t="s">
        <v>3480</v>
      </c>
      <c r="J2168" s="85" t="s">
        <v>7380</v>
      </c>
      <c r="L2168" s="86">
        <v>44029</v>
      </c>
      <c r="M2168" s="87">
        <v>1155.2411000002201</v>
      </c>
      <c r="N2168" s="88">
        <v>1155.2411000002201</v>
      </c>
      <c r="O2168" s="88">
        <v>1235.0190999992201</v>
      </c>
      <c r="P2168" s="89">
        <f t="shared" si="33"/>
        <v>0.93540342817447086</v>
      </c>
      <c r="Q2168" s="86">
        <v>43747</v>
      </c>
      <c r="R2168" s="90">
        <v>112.15300000000001</v>
      </c>
      <c r="S2168" s="90">
        <v>6444.3934007644702</v>
      </c>
      <c r="T2168" s="3"/>
      <c r="U2168" s="91">
        <v>-2.4815324904920999E-3</v>
      </c>
      <c r="V2168" s="92">
        <v>0.92462136108224502</v>
      </c>
      <c r="W2168" s="91">
        <v>-5.4183486727197297E-3</v>
      </c>
      <c r="X2168" s="92">
        <v>-0.53332525139921905</v>
      </c>
      <c r="Y2168" s="91">
        <v>-3.8757208543756902E-2</v>
      </c>
      <c r="Z2168" s="92">
        <v>14.274435054467199</v>
      </c>
      <c r="AA2168" s="91">
        <v>-4.75225791033154E-2</v>
      </c>
      <c r="AB2168" s="92">
        <v>16.1457704504719</v>
      </c>
      <c r="AC2168" s="91">
        <v>4.5072528992022897E-3</v>
      </c>
      <c r="AD2168" s="92">
        <v>25.7989212423272</v>
      </c>
      <c r="AE2168" s="91">
        <v>3.26110050846182E-2</v>
      </c>
      <c r="AF2168" s="93">
        <v>24.1005102031631</v>
      </c>
      <c r="AG2168" s="91">
        <v>-2.5879814402287602E-3</v>
      </c>
      <c r="AH2168" s="92">
        <v>-1.1650280961475801</v>
      </c>
      <c r="AI2168" s="91">
        <v>-3.8402836610657701E-2</v>
      </c>
      <c r="AJ2168" s="92">
        <v>10.6430920188432</v>
      </c>
      <c r="AK2168" s="91">
        <v>0.155241099999403</v>
      </c>
      <c r="AL2168" s="91">
        <v>2.9616191714012498E-2</v>
      </c>
      <c r="AM2168" s="92">
        <v>10.539364576659899</v>
      </c>
      <c r="AN2168" s="3"/>
      <c r="AO2168" s="94">
        <v>1.67642805590731E-2</v>
      </c>
      <c r="AP2168" s="94">
        <v>-1.33223772736528E-2</v>
      </c>
      <c r="AQ2168" s="94">
        <v>5.6909219692897802E-3</v>
      </c>
      <c r="AR2168" s="94">
        <v>-2.0555228871671698E-2</v>
      </c>
      <c r="AS2168" s="95">
        <v>6</v>
      </c>
      <c r="AT2168" s="95">
        <v>6</v>
      </c>
      <c r="AU2168" s="95">
        <v>7</v>
      </c>
      <c r="AV2168" s="96">
        <v>5</v>
      </c>
      <c r="AW2168" s="3"/>
      <c r="AX2168" s="97">
        <v>4.2389731346556797E-2</v>
      </c>
      <c r="AY2168" s="98">
        <v>-1.69047199136185</v>
      </c>
      <c r="AZ2168" s="98">
        <v>0.38479955780349001</v>
      </c>
      <c r="BA2168" s="98">
        <v>-2.2365061701239002</v>
      </c>
      <c r="BB2168" s="89">
        <v>4.3786751012930801E-3</v>
      </c>
      <c r="BC2168" s="99">
        <v>-7.5622636118714599</v>
      </c>
      <c r="BD2168" s="86">
        <v>43747</v>
      </c>
      <c r="BE2168" s="86">
        <v>43983</v>
      </c>
      <c r="BF2168" s="95"/>
      <c r="BG2168" s="86"/>
    </row>
    <row r="2169" spans="2:59" x14ac:dyDescent="0.25">
      <c r="B2169" s="81" t="s">
        <v>2883</v>
      </c>
      <c r="C2169" s="81" t="s">
        <v>7381</v>
      </c>
      <c r="D2169" s="81" t="s">
        <v>1002</v>
      </c>
      <c r="E2169" s="82" t="s">
        <v>1205</v>
      </c>
      <c r="F2169" s="82" t="s">
        <v>1107</v>
      </c>
      <c r="G2169" s="83" t="s">
        <v>1123</v>
      </c>
      <c r="H2169" s="84" t="s">
        <v>1131</v>
      </c>
      <c r="I2169" s="85" t="s">
        <v>3480</v>
      </c>
      <c r="J2169" s="85" t="s">
        <v>7382</v>
      </c>
      <c r="L2169" s="86">
        <v>44029</v>
      </c>
      <c r="M2169" s="87">
        <v>1156.2164999991701</v>
      </c>
      <c r="N2169" s="88">
        <v>1156.2164999991701</v>
      </c>
      <c r="O2169" s="88">
        <v>1156.2164999991701</v>
      </c>
      <c r="P2169" s="89">
        <f t="shared" si="33"/>
        <v>1</v>
      </c>
      <c r="Q2169" s="86">
        <v>44029</v>
      </c>
      <c r="R2169" s="90">
        <v>0</v>
      </c>
      <c r="S2169" s="90">
        <v>21753.406114501999</v>
      </c>
      <c r="T2169" s="3"/>
      <c r="U2169" s="91">
        <v>0</v>
      </c>
      <c r="V2169" s="92">
        <v>1.17277461013146</v>
      </c>
      <c r="W2169" s="91">
        <v>0</v>
      </c>
      <c r="X2169" s="92">
        <v>8.5096158727537806E-3</v>
      </c>
      <c r="Y2169" s="91">
        <v>0</v>
      </c>
      <c r="Z2169" s="92">
        <v>18.1501559088356</v>
      </c>
      <c r="AA2169" s="91">
        <v>6.6825633512053199E-3</v>
      </c>
      <c r="AB2169" s="92">
        <v>21.566284695931198</v>
      </c>
      <c r="AC2169" s="91">
        <v>3.37061905975133E-2</v>
      </c>
      <c r="AD2169" s="92">
        <v>28.718815012136499</v>
      </c>
      <c r="AE2169" s="91">
        <v>4.6827524995023899E-2</v>
      </c>
      <c r="AF2169" s="93">
        <v>25.5221621941891</v>
      </c>
      <c r="AG2169" s="91">
        <v>0</v>
      </c>
      <c r="AH2169" s="92">
        <v>-0.90622995212470403</v>
      </c>
      <c r="AI2169" s="91">
        <v>0</v>
      </c>
      <c r="AJ2169" s="92">
        <v>14.483375679905301</v>
      </c>
      <c r="AK2169" s="91">
        <v>0.15621649999957299</v>
      </c>
      <c r="AL2169" s="91">
        <v>2.97919524109602E-2</v>
      </c>
      <c r="AM2169" s="92">
        <v>10.636904576676899</v>
      </c>
      <c r="AN2169" s="3"/>
      <c r="AO2169" s="94">
        <v>1.8524497772887099E-3</v>
      </c>
      <c r="AP2169" s="94">
        <v>0</v>
      </c>
      <c r="AQ2169" s="94">
        <v>1.2862567382399001E-4</v>
      </c>
      <c r="AR2169" s="94">
        <v>0</v>
      </c>
      <c r="AS2169" s="95">
        <v>1</v>
      </c>
      <c r="AT2169" s="95">
        <v>0</v>
      </c>
      <c r="AU2169" s="95">
        <v>7</v>
      </c>
      <c r="AV2169" s="96">
        <v>5</v>
      </c>
      <c r="AW2169" s="3"/>
      <c r="AX2169" s="97">
        <v>2.48420255958308E-3</v>
      </c>
      <c r="AY2169" s="98">
        <v>-8.6845711023197492</v>
      </c>
      <c r="AZ2169" s="98">
        <v>0.57095102151379296</v>
      </c>
      <c r="BA2169" s="98">
        <v>-12.5778364611469</v>
      </c>
      <c r="BB2169" s="89">
        <v>2.56815641029391E-4</v>
      </c>
      <c r="BC2169" s="99">
        <v>0</v>
      </c>
      <c r="BD2169" s="86">
        <v>43678</v>
      </c>
      <c r="BE2169" s="86"/>
      <c r="BF2169" s="95"/>
      <c r="BG2169" s="86"/>
    </row>
    <row r="2170" spans="2:59" x14ac:dyDescent="0.25">
      <c r="B2170" s="81" t="s">
        <v>2884</v>
      </c>
      <c r="C2170" s="81" t="s">
        <v>7383</v>
      </c>
      <c r="D2170" s="81" t="s">
        <v>1002</v>
      </c>
      <c r="E2170" s="82" t="s">
        <v>1162</v>
      </c>
      <c r="F2170" s="82" t="s">
        <v>1107</v>
      </c>
      <c r="G2170" s="83" t="s">
        <v>1123</v>
      </c>
      <c r="H2170" s="84" t="s">
        <v>1131</v>
      </c>
      <c r="I2170" s="85" t="s">
        <v>3480</v>
      </c>
      <c r="J2170" s="85" t="s">
        <v>7384</v>
      </c>
      <c r="L2170" s="86">
        <v>44029</v>
      </c>
      <c r="M2170" s="87">
        <v>1132.95350000076</v>
      </c>
      <c r="N2170" s="88">
        <v>1132.95350000076</v>
      </c>
      <c r="O2170" s="88">
        <v>1212.52229999937</v>
      </c>
      <c r="P2170" s="89">
        <f t="shared" si="33"/>
        <v>0.93437745433741592</v>
      </c>
      <c r="Q2170" s="86">
        <v>43747</v>
      </c>
      <c r="R2170" s="90">
        <v>893744.97</v>
      </c>
      <c r="S2170" s="90">
        <v>1883614.61526367</v>
      </c>
      <c r="T2170" s="3"/>
      <c r="U2170" s="91">
        <v>-2.48104504134972E-3</v>
      </c>
      <c r="V2170" s="92">
        <v>0.92467010599648303</v>
      </c>
      <c r="W2170" s="91">
        <v>-5.5190253860928403E-3</v>
      </c>
      <c r="X2170" s="92">
        <v>-0.54339292273652995</v>
      </c>
      <c r="Y2170" s="91">
        <v>-3.9383338492371002E-2</v>
      </c>
      <c r="Z2170" s="92">
        <v>14.211822059602101</v>
      </c>
      <c r="AA2170" s="91">
        <v>-4.90024734508916E-2</v>
      </c>
      <c r="AB2170" s="92">
        <v>15.997781015714301</v>
      </c>
      <c r="AC2170" s="91">
        <v>1.0157236611121299E-3</v>
      </c>
      <c r="AD2170" s="92">
        <v>25.449768318503601</v>
      </c>
      <c r="AE2170" s="91">
        <v>2.7028455386243901E-2</v>
      </c>
      <c r="AF2170" s="93">
        <v>23.542255233303901</v>
      </c>
      <c r="AG2170" s="91">
        <v>-2.6553520474408301E-3</v>
      </c>
      <c r="AH2170" s="92">
        <v>-1.1717651568687899</v>
      </c>
      <c r="AI2170" s="91">
        <v>-3.91139096209372E-2</v>
      </c>
      <c r="AJ2170" s="92">
        <v>10.571984717811601</v>
      </c>
      <c r="AK2170" s="91">
        <v>0.13295350000044001</v>
      </c>
      <c r="AL2170" s="91">
        <v>2.2415715124225199E-2</v>
      </c>
      <c r="AM2170" s="92">
        <v>11.4748323579988</v>
      </c>
      <c r="AN2170" s="3"/>
      <c r="AO2170" s="94">
        <v>1.6761092147135101E-2</v>
      </c>
      <c r="AP2170" s="94">
        <v>-1.3341388405024201E-2</v>
      </c>
      <c r="AQ2170" s="94">
        <v>5.5823977127147399E-3</v>
      </c>
      <c r="AR2170" s="94">
        <v>-2.0637913206883199E-2</v>
      </c>
      <c r="AS2170" s="95">
        <v>6</v>
      </c>
      <c r="AT2170" s="95">
        <v>6</v>
      </c>
      <c r="AU2170" s="95">
        <v>7</v>
      </c>
      <c r="AV2170" s="96">
        <v>5</v>
      </c>
      <c r="AW2170" s="3"/>
      <c r="AX2170" s="97">
        <v>4.2392373776965503E-2</v>
      </c>
      <c r="AY2170" s="98">
        <v>-1.7225766875817501</v>
      </c>
      <c r="AZ2170" s="98">
        <v>0.37988795368300998</v>
      </c>
      <c r="BA2170" s="98">
        <v>-2.2761070230662899</v>
      </c>
      <c r="BB2170" s="89">
        <v>4.37891538781514E-3</v>
      </c>
      <c r="BC2170" s="99">
        <v>-7.64937684027245</v>
      </c>
      <c r="BD2170" s="86">
        <v>43747</v>
      </c>
      <c r="BE2170" s="86">
        <v>43983</v>
      </c>
      <c r="BF2170" s="95"/>
      <c r="BG2170" s="86"/>
    </row>
    <row r="2171" spans="2:59" x14ac:dyDescent="0.25">
      <c r="B2171" s="81" t="s">
        <v>2885</v>
      </c>
      <c r="C2171" s="81" t="s">
        <v>7385</v>
      </c>
      <c r="D2171" s="81" t="s">
        <v>1002</v>
      </c>
      <c r="E2171" s="82" t="s">
        <v>1186</v>
      </c>
      <c r="F2171" s="82" t="s">
        <v>1107</v>
      </c>
      <c r="G2171" s="83" t="s">
        <v>1123</v>
      </c>
      <c r="H2171" s="84" t="s">
        <v>1131</v>
      </c>
      <c r="I2171" s="85" t="s">
        <v>3480</v>
      </c>
      <c r="J2171" s="85" t="s">
        <v>7386</v>
      </c>
      <c r="L2171" s="86">
        <v>44029</v>
      </c>
      <c r="M2171" s="87">
        <v>1151.3736000005199</v>
      </c>
      <c r="N2171" s="88">
        <v>1151.3736000005199</v>
      </c>
      <c r="O2171" s="88">
        <v>1229.3896999992401</v>
      </c>
      <c r="P2171" s="89">
        <f t="shared" si="33"/>
        <v>0.93654078930483275</v>
      </c>
      <c r="Q2171" s="86">
        <v>43747</v>
      </c>
      <c r="R2171" s="90">
        <v>1463778.32</v>
      </c>
      <c r="S2171" s="90">
        <v>2449935.0802382799</v>
      </c>
      <c r="T2171" s="3"/>
      <c r="U2171" s="91">
        <v>-2.47282208965771E-3</v>
      </c>
      <c r="V2171" s="92">
        <v>0.92549240116568399</v>
      </c>
      <c r="W2171" s="91">
        <v>-5.2745674474863301E-3</v>
      </c>
      <c r="X2171" s="92">
        <v>-0.51894712887588001</v>
      </c>
      <c r="Y2171" s="91">
        <v>-3.7949637672682002E-2</v>
      </c>
      <c r="Z2171" s="92">
        <v>14.3551921415637</v>
      </c>
      <c r="AA2171" s="91">
        <v>-4.6142525679024403E-2</v>
      </c>
      <c r="AB2171" s="92">
        <v>16.283775792893699</v>
      </c>
      <c r="AC2171" s="91">
        <v>7.0417570696008598E-3</v>
      </c>
      <c r="AD2171" s="92">
        <v>26.052371659345201</v>
      </c>
      <c r="AE2171" s="91">
        <v>3.6314409197075299E-2</v>
      </c>
      <c r="AF2171" s="93">
        <v>24.470850614394301</v>
      </c>
      <c r="AG2171" s="91">
        <v>-2.5163777672787498E-3</v>
      </c>
      <c r="AH2171" s="92">
        <v>-1.15786772885258</v>
      </c>
      <c r="AI2171" s="91">
        <v>-3.7545770705037299E-2</v>
      </c>
      <c r="AJ2171" s="92">
        <v>10.728798609401601</v>
      </c>
      <c r="AK2171" s="91">
        <v>0.151373599999788</v>
      </c>
      <c r="AL2171" s="91">
        <v>2.5348234203193001E-2</v>
      </c>
      <c r="AM2171" s="92">
        <v>13.3168423579336</v>
      </c>
      <c r="AN2171" s="3"/>
      <c r="AO2171" s="94">
        <v>1.6769390464105499E-2</v>
      </c>
      <c r="AP2171" s="94">
        <v>-1.33332854938999E-2</v>
      </c>
      <c r="AQ2171" s="94">
        <v>5.8303393307142003E-3</v>
      </c>
      <c r="AR2171" s="94">
        <v>-2.0389169140798899E-2</v>
      </c>
      <c r="AS2171" s="95">
        <v>6</v>
      </c>
      <c r="AT2171" s="95">
        <v>6</v>
      </c>
      <c r="AU2171" s="95">
        <v>7</v>
      </c>
      <c r="AV2171" s="96">
        <v>5</v>
      </c>
      <c r="AW2171" s="3"/>
      <c r="AX2171" s="97">
        <v>4.2384948527324003E-2</v>
      </c>
      <c r="AY2171" s="98">
        <v>-1.66125682737766</v>
      </c>
      <c r="AZ2171" s="98">
        <v>0.38935168564921702</v>
      </c>
      <c r="BA2171" s="98">
        <v>-2.2001000751261</v>
      </c>
      <c r="BB2171" s="89">
        <v>4.3782010617951497E-3</v>
      </c>
      <c r="BC2171" s="99">
        <v>-7.4704465149188799</v>
      </c>
      <c r="BD2171" s="86">
        <v>43747</v>
      </c>
      <c r="BE2171" s="86">
        <v>43983</v>
      </c>
      <c r="BF2171" s="95"/>
      <c r="BG2171" s="86"/>
    </row>
    <row r="2172" spans="2:59" x14ac:dyDescent="0.25">
      <c r="B2172" s="81" t="s">
        <v>2886</v>
      </c>
      <c r="C2172" s="81" t="s">
        <v>7387</v>
      </c>
      <c r="D2172" s="81" t="s">
        <v>1002</v>
      </c>
      <c r="E2172" s="82" t="s">
        <v>1163</v>
      </c>
      <c r="F2172" s="82" t="s">
        <v>1107</v>
      </c>
      <c r="G2172" s="83" t="s">
        <v>1123</v>
      </c>
      <c r="H2172" s="84" t="s">
        <v>1131</v>
      </c>
      <c r="I2172" s="85" t="s">
        <v>3480</v>
      </c>
      <c r="J2172" s="85" t="s">
        <v>7388</v>
      </c>
      <c r="L2172" s="86">
        <v>44029</v>
      </c>
      <c r="M2172" s="87">
        <v>1170.10749999993</v>
      </c>
      <c r="N2172" s="88">
        <v>1170.10749999993</v>
      </c>
      <c r="O2172" s="88">
        <v>1246.5059999991199</v>
      </c>
      <c r="P2172" s="89">
        <f t="shared" si="33"/>
        <v>0.93870988186238669</v>
      </c>
      <c r="Q2172" s="86">
        <v>43747</v>
      </c>
      <c r="R2172" s="90">
        <v>675498.82</v>
      </c>
      <c r="S2172" s="90">
        <v>1917445.45754492</v>
      </c>
      <c r="T2172" s="3"/>
      <c r="U2172" s="91">
        <v>-2.4647088248457298E-3</v>
      </c>
      <c r="V2172" s="92">
        <v>0.92630372764688196</v>
      </c>
      <c r="W2172" s="91">
        <v>-5.0299194881517897E-3</v>
      </c>
      <c r="X2172" s="92">
        <v>-0.494482332942425</v>
      </c>
      <c r="Y2172" s="91">
        <v>-3.65133650484495E-2</v>
      </c>
      <c r="Z2172" s="92">
        <v>14.4988194039906</v>
      </c>
      <c r="AA2172" s="91">
        <v>-4.3272958501838703E-2</v>
      </c>
      <c r="AB2172" s="92">
        <v>16.5707325106196</v>
      </c>
      <c r="AC2172" s="91">
        <v>1.31061378797313E-2</v>
      </c>
      <c r="AD2172" s="92">
        <v>26.658809740358301</v>
      </c>
      <c r="AE2172" s="91">
        <v>4.5687520616411299E-2</v>
      </c>
      <c r="AF2172" s="93">
        <v>25.408161756320599</v>
      </c>
      <c r="AG2172" s="91">
        <v>-2.3773635839461301E-3</v>
      </c>
      <c r="AH2172" s="92">
        <v>-1.1439663105193201</v>
      </c>
      <c r="AI2172" s="91">
        <v>-3.5974536905996501E-2</v>
      </c>
      <c r="AJ2172" s="92">
        <v>10.885921989305601</v>
      </c>
      <c r="AK2172" s="91">
        <v>0.17010750000015801</v>
      </c>
      <c r="AL2172" s="91">
        <v>2.82913988503424E-2</v>
      </c>
      <c r="AM2172" s="92">
        <v>15.1902323579707</v>
      </c>
      <c r="AN2172" s="3"/>
      <c r="AO2172" s="94">
        <v>1.6777805960373399E-2</v>
      </c>
      <c r="AP2172" s="94">
        <v>-1.3325189751412799E-2</v>
      </c>
      <c r="AQ2172" s="94">
        <v>6.0784419329138499E-3</v>
      </c>
      <c r="AR2172" s="94">
        <v>-2.0140183856710799E-2</v>
      </c>
      <c r="AS2172" s="95">
        <v>6</v>
      </c>
      <c r="AT2172" s="95">
        <v>6</v>
      </c>
      <c r="AU2172" s="95">
        <v>7</v>
      </c>
      <c r="AV2172" s="96">
        <v>5</v>
      </c>
      <c r="AW2172" s="3"/>
      <c r="AX2172" s="97">
        <v>4.2377822234557203E-2</v>
      </c>
      <c r="AY2172" s="98">
        <v>-1.5996938322496099</v>
      </c>
      <c r="AZ2172" s="98">
        <v>0.39884671001891497</v>
      </c>
      <c r="BA2172" s="98">
        <v>-2.1234115828046898</v>
      </c>
      <c r="BB2172" s="89">
        <v>4.3775176993130997E-3</v>
      </c>
      <c r="BC2172" s="99">
        <v>-7.2911081053389397</v>
      </c>
      <c r="BD2172" s="86">
        <v>43747</v>
      </c>
      <c r="BE2172" s="86">
        <v>43983</v>
      </c>
      <c r="BF2172" s="95"/>
      <c r="BG2172" s="86"/>
    </row>
    <row r="2173" spans="2:59" x14ac:dyDescent="0.25">
      <c r="B2173" s="81" t="s">
        <v>2887</v>
      </c>
      <c r="C2173" s="81" t="s">
        <v>7389</v>
      </c>
      <c r="D2173" s="81" t="s">
        <v>1002</v>
      </c>
      <c r="E2173" s="82" t="s">
        <v>1164</v>
      </c>
      <c r="F2173" s="82" t="s">
        <v>1107</v>
      </c>
      <c r="G2173" s="83" t="s">
        <v>1123</v>
      </c>
      <c r="H2173" s="84" t="s">
        <v>1131</v>
      </c>
      <c r="I2173" s="85" t="s">
        <v>3480</v>
      </c>
      <c r="J2173" s="85" t="s">
        <v>7390</v>
      </c>
      <c r="L2173" s="86">
        <v>44029</v>
      </c>
      <c r="M2173" s="87">
        <v>1145.20439999923</v>
      </c>
      <c r="N2173" s="88">
        <v>1145.20439999923</v>
      </c>
      <c r="O2173" s="88">
        <v>1223.7455000001901</v>
      </c>
      <c r="P2173" s="89">
        <f t="shared" si="33"/>
        <v>0.93581908983448936</v>
      </c>
      <c r="Q2173" s="86">
        <v>43747</v>
      </c>
      <c r="R2173" s="90">
        <v>526218.87300000002</v>
      </c>
      <c r="S2173" s="90">
        <v>1462894.397625</v>
      </c>
      <c r="T2173" s="3"/>
      <c r="U2173" s="91">
        <v>-2.4755965896474698E-3</v>
      </c>
      <c r="V2173" s="92">
        <v>0.92521495116670804</v>
      </c>
      <c r="W2173" s="91">
        <v>-5.3560485112029701E-3</v>
      </c>
      <c r="X2173" s="92">
        <v>-0.52709523524754298</v>
      </c>
      <c r="Y2173" s="91">
        <v>-3.8427891059654898E-2</v>
      </c>
      <c r="Z2173" s="92">
        <v>14.3073668028665</v>
      </c>
      <c r="AA2173" s="91">
        <v>-4.7096880969547797E-2</v>
      </c>
      <c r="AB2173" s="92">
        <v>16.188340263848701</v>
      </c>
      <c r="AC2173" s="91">
        <v>5.0288106576772398E-3</v>
      </c>
      <c r="AD2173" s="92">
        <v>25.851077018160101</v>
      </c>
      <c r="AE2173" s="91">
        <v>3.3209454533789498E-2</v>
      </c>
      <c r="AF2173" s="93">
        <v>24.160355148080299</v>
      </c>
      <c r="AG2173" s="91">
        <v>-2.5627384939070899E-3</v>
      </c>
      <c r="AH2173" s="92">
        <v>-1.1625038015154101</v>
      </c>
      <c r="AI2173" s="91">
        <v>-3.8068793609454601E-2</v>
      </c>
      <c r="AJ2173" s="92">
        <v>10.676496318963499</v>
      </c>
      <c r="AK2173" s="91">
        <v>0.14520439999978399</v>
      </c>
      <c r="AL2173" s="91">
        <v>2.4370409380935602E-2</v>
      </c>
      <c r="AM2173" s="92">
        <v>12.6999223579332</v>
      </c>
      <c r="AN2173" s="3"/>
      <c r="AO2173" s="94">
        <v>1.67666758752603E-2</v>
      </c>
      <c r="AP2173" s="94">
        <v>-1.33359578267118E-2</v>
      </c>
      <c r="AQ2173" s="94">
        <v>5.7476296478853302E-3</v>
      </c>
      <c r="AR2173" s="94">
        <v>-2.0472066722504699E-2</v>
      </c>
      <c r="AS2173" s="95">
        <v>6</v>
      </c>
      <c r="AT2173" s="95">
        <v>6</v>
      </c>
      <c r="AU2173" s="95">
        <v>7</v>
      </c>
      <c r="AV2173" s="96">
        <v>5</v>
      </c>
      <c r="AW2173" s="3"/>
      <c r="AX2173" s="97">
        <v>4.2387414640106702E-2</v>
      </c>
      <c r="AY2173" s="98">
        <v>-1.68172298300669</v>
      </c>
      <c r="AZ2173" s="98">
        <v>0.386193378927146</v>
      </c>
      <c r="BA2173" s="98">
        <v>-2.2255113301071101</v>
      </c>
      <c r="BB2173" s="89">
        <v>4.3784382855392304E-3</v>
      </c>
      <c r="BC2173" s="99">
        <v>-7.5301359637960603</v>
      </c>
      <c r="BD2173" s="86">
        <v>43747</v>
      </c>
      <c r="BE2173" s="86">
        <v>43983</v>
      </c>
      <c r="BF2173" s="95"/>
      <c r="BG2173" s="86"/>
    </row>
    <row r="2174" spans="2:59" x14ac:dyDescent="0.25">
      <c r="B2174" s="81" t="s">
        <v>2888</v>
      </c>
      <c r="C2174" s="81" t="s">
        <v>7391</v>
      </c>
      <c r="D2174" s="81" t="s">
        <v>1002</v>
      </c>
      <c r="E2174" s="82" t="s">
        <v>1165</v>
      </c>
      <c r="F2174" s="82" t="s">
        <v>1107</v>
      </c>
      <c r="G2174" s="83" t="s">
        <v>1123</v>
      </c>
      <c r="H2174" s="84" t="s">
        <v>1131</v>
      </c>
      <c r="I2174" s="85" t="s">
        <v>3480</v>
      </c>
      <c r="J2174" s="85" t="s">
        <v>7392</v>
      </c>
      <c r="L2174" s="86">
        <v>44029</v>
      </c>
      <c r="M2174" s="87">
        <v>1153.24560000002</v>
      </c>
      <c r="N2174" s="88">
        <v>1153.24560000002</v>
      </c>
      <c r="O2174" s="88">
        <v>1231.1028000004601</v>
      </c>
      <c r="P2174" s="89">
        <f t="shared" si="33"/>
        <v>0.93675816511796495</v>
      </c>
      <c r="Q2174" s="86">
        <v>43747</v>
      </c>
      <c r="R2174" s="90">
        <v>2045538.8689999999</v>
      </c>
      <c r="S2174" s="90">
        <v>7960503.2063437495</v>
      </c>
      <c r="T2174" s="3"/>
      <c r="U2174" s="91">
        <v>-2.4720967903704102E-3</v>
      </c>
      <c r="V2174" s="92">
        <v>0.92556493109441396</v>
      </c>
      <c r="W2174" s="91">
        <v>-5.2500913889161902E-3</v>
      </c>
      <c r="X2174" s="92">
        <v>-0.51649952301886504</v>
      </c>
      <c r="Y2174" s="91">
        <v>-3.7805763258802499E-2</v>
      </c>
      <c r="Z2174" s="92">
        <v>14.3695795829553</v>
      </c>
      <c r="AA2174" s="91">
        <v>-4.5855140027924797E-2</v>
      </c>
      <c r="AB2174" s="92">
        <v>16.312514357996399</v>
      </c>
      <c r="AC2174" s="91">
        <v>7.6483708362502503E-3</v>
      </c>
      <c r="AD2174" s="92">
        <v>26.113033036032</v>
      </c>
      <c r="AE2174" s="91">
        <v>3.72507789197698E-2</v>
      </c>
      <c r="AF2174" s="93">
        <v>24.564487586671</v>
      </c>
      <c r="AG2174" s="91">
        <v>-2.5024676970133398E-3</v>
      </c>
      <c r="AH2174" s="92">
        <v>-1.1564767218260401</v>
      </c>
      <c r="AI2174" s="91">
        <v>-3.7388290290436998E-2</v>
      </c>
      <c r="AJ2174" s="92">
        <v>10.7445466508652</v>
      </c>
      <c r="AK2174" s="91"/>
      <c r="AL2174" s="91"/>
      <c r="AM2174" s="92"/>
      <c r="AN2174" s="3"/>
      <c r="AO2174" s="94">
        <v>1.67703627448645E-2</v>
      </c>
      <c r="AP2174" s="94">
        <v>-1.3332510127838801E-2</v>
      </c>
      <c r="AQ2174" s="94">
        <v>5.8551980127958796E-3</v>
      </c>
      <c r="AR2174" s="94">
        <v>-2.03641504886036E-2</v>
      </c>
      <c r="AS2174" s="95">
        <v>6</v>
      </c>
      <c r="AT2174" s="95">
        <v>6</v>
      </c>
      <c r="AU2174" s="95">
        <v>7</v>
      </c>
      <c r="AV2174" s="96">
        <v>5</v>
      </c>
      <c r="AW2174" s="3"/>
      <c r="AX2174" s="97">
        <v>4.2384310186534997E-2</v>
      </c>
      <c r="AY2174" s="98">
        <v>-1.65508496262737</v>
      </c>
      <c r="AZ2174" s="98">
        <v>0.39030308084193199</v>
      </c>
      <c r="BA2174" s="98">
        <v>-2.1924292938238099</v>
      </c>
      <c r="BB2174" s="89">
        <v>4.3781404587980403E-3</v>
      </c>
      <c r="BC2174" s="99">
        <v>-7.4524726936142498</v>
      </c>
      <c r="BD2174" s="86">
        <v>43747</v>
      </c>
      <c r="BE2174" s="86">
        <v>43983</v>
      </c>
      <c r="BF2174" s="95"/>
      <c r="BG2174" s="86"/>
    </row>
    <row r="2175" spans="2:59" x14ac:dyDescent="0.25">
      <c r="B2175" s="81" t="s">
        <v>2889</v>
      </c>
      <c r="C2175" s="81" t="s">
        <v>7393</v>
      </c>
      <c r="D2175" s="81" t="s">
        <v>1002</v>
      </c>
      <c r="E2175" s="82" t="s">
        <v>1206</v>
      </c>
      <c r="F2175" s="82" t="s">
        <v>1107</v>
      </c>
      <c r="G2175" s="83" t="s">
        <v>1123</v>
      </c>
      <c r="H2175" s="84" t="s">
        <v>1131</v>
      </c>
      <c r="I2175" s="85" t="s">
        <v>3480</v>
      </c>
      <c r="J2175" s="85" t="s">
        <v>7394</v>
      </c>
      <c r="L2175" s="86">
        <v>44029</v>
      </c>
      <c r="M2175" s="87">
        <v>1176.4180999994301</v>
      </c>
      <c r="N2175" s="88">
        <v>1176.4180999994301</v>
      </c>
      <c r="O2175" s="88">
        <v>1252.2631000000999</v>
      </c>
      <c r="P2175" s="89">
        <f t="shared" si="33"/>
        <v>0.9394336541572903</v>
      </c>
      <c r="Q2175" s="86">
        <v>43747</v>
      </c>
      <c r="R2175" s="90">
        <v>37542.201000000001</v>
      </c>
      <c r="S2175" s="90">
        <v>543051.45093164104</v>
      </c>
      <c r="T2175" s="3"/>
      <c r="U2175" s="91">
        <v>-2.4619240812171501E-3</v>
      </c>
      <c r="V2175" s="92">
        <v>0.92658220200973995</v>
      </c>
      <c r="W2175" s="91">
        <v>-4.9486212401461697E-3</v>
      </c>
      <c r="X2175" s="92">
        <v>-0.48635250814186298</v>
      </c>
      <c r="Y2175" s="91">
        <v>-3.6034656332049102E-2</v>
      </c>
      <c r="Z2175" s="92">
        <v>14.5466902756307</v>
      </c>
      <c r="AA2175" s="91">
        <v>-4.2314960375733797E-2</v>
      </c>
      <c r="AB2175" s="92">
        <v>16.666532323230101</v>
      </c>
      <c r="AC2175" s="91">
        <v>1.51352402681368E-2</v>
      </c>
      <c r="AD2175" s="92">
        <v>26.8617199792061</v>
      </c>
      <c r="AE2175" s="91">
        <v>4.8830212121174603E-2</v>
      </c>
      <c r="AF2175" s="93">
        <v>25.7224309068115</v>
      </c>
      <c r="AG2175" s="91">
        <v>-2.3313911715376898E-3</v>
      </c>
      <c r="AH2175" s="92">
        <v>-1.1393690692784699</v>
      </c>
      <c r="AI2175" s="91">
        <v>-3.5450739463158201E-2</v>
      </c>
      <c r="AJ2175" s="92">
        <v>10.9383017335931</v>
      </c>
      <c r="AK2175" s="91">
        <v>0.17641810000000999</v>
      </c>
      <c r="AL2175" s="91">
        <v>2.9274092577907099E-2</v>
      </c>
      <c r="AM2175" s="92">
        <v>15.8212923579558</v>
      </c>
      <c r="AN2175" s="3"/>
      <c r="AO2175" s="94">
        <v>1.6780539152023301E-2</v>
      </c>
      <c r="AP2175" s="94">
        <v>-1.33225127146943E-2</v>
      </c>
      <c r="AQ2175" s="94">
        <v>6.1610811335413001E-3</v>
      </c>
      <c r="AR2175" s="94">
        <v>-2.0057183336575701E-2</v>
      </c>
      <c r="AS2175" s="95">
        <v>6</v>
      </c>
      <c r="AT2175" s="95">
        <v>6</v>
      </c>
      <c r="AU2175" s="95">
        <v>7</v>
      </c>
      <c r="AV2175" s="96">
        <v>5</v>
      </c>
      <c r="AW2175" s="3"/>
      <c r="AX2175" s="97">
        <v>4.2375533725207797E-2</v>
      </c>
      <c r="AY2175" s="98">
        <v>-1.57913534260479</v>
      </c>
      <c r="AZ2175" s="98">
        <v>0.40201656517138001</v>
      </c>
      <c r="BA2175" s="98">
        <v>-2.0977153865605902</v>
      </c>
      <c r="BB2175" s="89">
        <v>4.3772987821421297E-3</v>
      </c>
      <c r="BC2175" s="99">
        <v>-7.2312519630140697</v>
      </c>
      <c r="BD2175" s="86">
        <v>43747</v>
      </c>
      <c r="BE2175" s="86">
        <v>43983</v>
      </c>
      <c r="BF2175" s="95"/>
      <c r="BG2175" s="86"/>
    </row>
    <row r="2176" spans="2:59" x14ac:dyDescent="0.25">
      <c r="B2176" s="81" t="s">
        <v>2890</v>
      </c>
      <c r="C2176" s="81" t="s">
        <v>7395</v>
      </c>
      <c r="D2176" s="81" t="s">
        <v>1002</v>
      </c>
      <c r="E2176" s="82" t="s">
        <v>1166</v>
      </c>
      <c r="F2176" s="82" t="s">
        <v>1107</v>
      </c>
      <c r="G2176" s="83" t="s">
        <v>1123</v>
      </c>
      <c r="H2176" s="84" t="s">
        <v>1131</v>
      </c>
      <c r="I2176" s="85" t="s">
        <v>3480</v>
      </c>
      <c r="J2176" s="85" t="s">
        <v>7396</v>
      </c>
      <c r="L2176" s="86">
        <v>44029</v>
      </c>
      <c r="M2176" s="87">
        <v>1158.21759999916</v>
      </c>
      <c r="N2176" s="88">
        <v>1158.21759999916</v>
      </c>
      <c r="O2176" s="88">
        <v>1235.6481999997</v>
      </c>
      <c r="P2176" s="89">
        <f t="shared" si="33"/>
        <v>0.93733604758979239</v>
      </c>
      <c r="Q2176" s="86">
        <v>43747</v>
      </c>
      <c r="R2176" s="90">
        <v>237731.87700000001</v>
      </c>
      <c r="S2176" s="90">
        <v>1995530.7105761699</v>
      </c>
      <c r="T2176" s="3"/>
      <c r="U2176" s="91">
        <v>-2.4698443785382599E-3</v>
      </c>
      <c r="V2176" s="92">
        <v>0.92579017227763005</v>
      </c>
      <c r="W2176" s="91">
        <v>-5.1847792674379898E-3</v>
      </c>
      <c r="X2176" s="92">
        <v>-0.50996831087104499</v>
      </c>
      <c r="Y2176" s="91">
        <v>-3.7422998958390997E-2</v>
      </c>
      <c r="Z2176" s="92">
        <v>14.407856013000099</v>
      </c>
      <c r="AA2176" s="91">
        <v>-4.5090705524708001E-2</v>
      </c>
      <c r="AB2176" s="92">
        <v>16.3889578083181</v>
      </c>
      <c r="AC2176" s="91">
        <v>9.2623817490675702E-3</v>
      </c>
      <c r="AD2176" s="92">
        <v>26.274434127291901</v>
      </c>
      <c r="AE2176" s="91">
        <v>3.9743319624904003E-2</v>
      </c>
      <c r="AF2176" s="93">
        <v>24.813741657184401</v>
      </c>
      <c r="AG2176" s="91">
        <v>-2.4653768514326701E-3</v>
      </c>
      <c r="AH2176" s="92">
        <v>-1.15276763726797</v>
      </c>
      <c r="AI2176" s="91">
        <v>-3.6969595076698197E-2</v>
      </c>
      <c r="AJ2176" s="92">
        <v>10.7864161722391</v>
      </c>
      <c r="AK2176" s="91">
        <v>0.15821759999933399</v>
      </c>
      <c r="AL2176" s="91">
        <v>2.6427986791532E-2</v>
      </c>
      <c r="AM2176" s="92">
        <v>14.0012423578883</v>
      </c>
      <c r="AN2176" s="3"/>
      <c r="AO2176" s="94">
        <v>1.6772504848631801E-2</v>
      </c>
      <c r="AP2176" s="94">
        <v>-1.33304258570206E-2</v>
      </c>
      <c r="AQ2176" s="94">
        <v>5.9213045806245602E-3</v>
      </c>
      <c r="AR2176" s="94">
        <v>-2.02977218268643E-2</v>
      </c>
      <c r="AS2176" s="95">
        <v>6</v>
      </c>
      <c r="AT2176" s="95">
        <v>6</v>
      </c>
      <c r="AU2176" s="95">
        <v>7</v>
      </c>
      <c r="AV2176" s="96">
        <v>5</v>
      </c>
      <c r="AW2176" s="3"/>
      <c r="AX2176" s="97">
        <v>4.2382395619642903E-2</v>
      </c>
      <c r="AY2176" s="98">
        <v>-1.6386859106551099</v>
      </c>
      <c r="AZ2176" s="98">
        <v>0.39283284494877102</v>
      </c>
      <c r="BA2176" s="98">
        <v>-2.1720287408970802</v>
      </c>
      <c r="BB2176" s="89">
        <v>4.3779567463752798E-3</v>
      </c>
      <c r="BC2176" s="99">
        <v>-7.40468848653836</v>
      </c>
      <c r="BD2176" s="86">
        <v>43747</v>
      </c>
      <c r="BE2176" s="86">
        <v>43983</v>
      </c>
      <c r="BF2176" s="95"/>
      <c r="BG2176" s="86"/>
    </row>
    <row r="2177" spans="2:59" x14ac:dyDescent="0.25">
      <c r="B2177" s="81" t="s">
        <v>2891</v>
      </c>
      <c r="C2177" s="81" t="s">
        <v>7397</v>
      </c>
      <c r="D2177" s="81" t="s">
        <v>1002</v>
      </c>
      <c r="E2177" s="82" t="s">
        <v>1207</v>
      </c>
      <c r="F2177" s="82" t="s">
        <v>1107</v>
      </c>
      <c r="G2177" s="83" t="s">
        <v>1123</v>
      </c>
      <c r="H2177" s="84" t="s">
        <v>1131</v>
      </c>
      <c r="I2177" s="85" t="s">
        <v>3480</v>
      </c>
      <c r="J2177" s="85" t="s">
        <v>7398</v>
      </c>
      <c r="L2177" s="86">
        <v>44029</v>
      </c>
      <c r="M2177" s="87">
        <v>1111.2841999996499</v>
      </c>
      <c r="N2177" s="88">
        <v>1111.2841999996499</v>
      </c>
      <c r="O2177" s="88">
        <v>1180.66919999942</v>
      </c>
      <c r="P2177" s="89">
        <f t="shared" si="33"/>
        <v>0.94123248069840038</v>
      </c>
      <c r="Q2177" s="86">
        <v>43747</v>
      </c>
      <c r="R2177" s="90">
        <v>115.541</v>
      </c>
      <c r="S2177" s="90">
        <v>118.944137404561</v>
      </c>
      <c r="T2177" s="3"/>
      <c r="U2177" s="91">
        <v>-2.4606261222288599E-3</v>
      </c>
      <c r="V2177" s="92">
        <v>0.92671199790856895</v>
      </c>
      <c r="W2177" s="91">
        <v>-4.85766745987348E-3</v>
      </c>
      <c r="X2177" s="92">
        <v>-0.47725713011459397</v>
      </c>
      <c r="Y2177" s="91">
        <v>-3.52691279740611E-2</v>
      </c>
      <c r="Z2177" s="92">
        <v>14.6232431114331</v>
      </c>
      <c r="AA2177" s="91">
        <v>-3.9551458190544501E-2</v>
      </c>
      <c r="AB2177" s="92">
        <v>16.942882541741699</v>
      </c>
      <c r="AC2177" s="91">
        <v>2.2143006211990699E-2</v>
      </c>
      <c r="AD2177" s="92">
        <v>27.562496573606001</v>
      </c>
      <c r="AE2177" s="91">
        <v>6.0116105971246697E-2</v>
      </c>
      <c r="AF2177" s="93">
        <v>26.851020291826</v>
      </c>
      <c r="AG2177" s="91">
        <v>-2.2711156925652202E-3</v>
      </c>
      <c r="AH2177" s="92">
        <v>-1.1333415213812299</v>
      </c>
      <c r="AI2177" s="91">
        <v>-3.4511345282226102E-2</v>
      </c>
      <c r="AJ2177" s="92">
        <v>11.032241151682699</v>
      </c>
      <c r="AK2177" s="91">
        <v>0.111284200000227</v>
      </c>
      <c r="AL2177" s="91">
        <v>2.63852835887519E-2</v>
      </c>
      <c r="AM2177" s="92">
        <v>14.716108895489</v>
      </c>
      <c r="AN2177" s="3"/>
      <c r="AO2177" s="94">
        <v>1.6786363770734201E-2</v>
      </c>
      <c r="AP2177" s="94">
        <v>-1.3317559229108201E-2</v>
      </c>
      <c r="AQ2177" s="94">
        <v>6.5312956012348903E-3</v>
      </c>
      <c r="AR2177" s="94">
        <v>-1.9995367236333599E-2</v>
      </c>
      <c r="AS2177" s="95">
        <v>6</v>
      </c>
      <c r="AT2177" s="95">
        <v>6</v>
      </c>
      <c r="AU2177" s="95">
        <v>7</v>
      </c>
      <c r="AV2177" s="96">
        <v>5</v>
      </c>
      <c r="AW2177" s="3"/>
      <c r="AX2177" s="97">
        <v>4.2382338550596602E-2</v>
      </c>
      <c r="AY2177" s="98">
        <v>-1.5194457516081501</v>
      </c>
      <c r="AZ2177" s="98">
        <v>0.41113554577168498</v>
      </c>
      <c r="BA2177" s="98">
        <v>-2.0221011112262199</v>
      </c>
      <c r="BB2177" s="89">
        <v>4.3780297182638601E-3</v>
      </c>
      <c r="BC2177" s="99">
        <v>-7.0661113204769199</v>
      </c>
      <c r="BD2177" s="86">
        <v>43747</v>
      </c>
      <c r="BE2177" s="86">
        <v>43983</v>
      </c>
      <c r="BF2177" s="95"/>
      <c r="BG2177" s="86"/>
    </row>
    <row r="2178" spans="2:59" x14ac:dyDescent="0.25">
      <c r="B2178" s="81" t="s">
        <v>2892</v>
      </c>
      <c r="C2178" s="81" t="s">
        <v>7399</v>
      </c>
      <c r="D2178" s="81" t="s">
        <v>1002</v>
      </c>
      <c r="E2178" s="82" t="s">
        <v>1268</v>
      </c>
      <c r="F2178" s="82" t="s">
        <v>1107</v>
      </c>
      <c r="G2178" s="83" t="s">
        <v>1123</v>
      </c>
      <c r="H2178" s="84" t="s">
        <v>1131</v>
      </c>
      <c r="I2178" s="85" t="s">
        <v>3480</v>
      </c>
      <c r="J2178" s="85" t="s">
        <v>7400</v>
      </c>
      <c r="L2178" s="86">
        <v>44029</v>
      </c>
      <c r="M2178" s="87">
        <v>1017.28000000026</v>
      </c>
      <c r="N2178" s="88">
        <v>1017.28000000026</v>
      </c>
      <c r="O2178" s="88">
        <v>1091.29270000011</v>
      </c>
      <c r="P2178" s="89">
        <f t="shared" si="33"/>
        <v>0.93217887373401964</v>
      </c>
      <c r="Q2178" s="86">
        <v>43747</v>
      </c>
      <c r="R2178" s="90">
        <v>0</v>
      </c>
      <c r="S2178" s="90">
        <v>234482.25603613301</v>
      </c>
      <c r="T2178" s="3"/>
      <c r="U2178" s="91">
        <v>0</v>
      </c>
      <c r="V2178" s="92">
        <v>1.17277461013146</v>
      </c>
      <c r="W2178" s="91">
        <v>0</v>
      </c>
      <c r="X2178" s="92">
        <v>8.5096158727537806E-3</v>
      </c>
      <c r="Y2178" s="91">
        <v>-4.5441374516521998E-2</v>
      </c>
      <c r="Z2178" s="92">
        <v>13.606018457183399</v>
      </c>
      <c r="AA2178" s="91">
        <v>-4.8069104074820602E-2</v>
      </c>
      <c r="AB2178" s="92">
        <v>16.091117953328599</v>
      </c>
      <c r="AC2178" s="91">
        <v>1.6632201961328998E-2</v>
      </c>
      <c r="AD2178" s="92">
        <v>27.011416148539901</v>
      </c>
      <c r="AE2178" s="91"/>
      <c r="AF2178" s="93"/>
      <c r="AG2178" s="91">
        <v>0</v>
      </c>
      <c r="AH2178" s="92">
        <v>-0.90622995212470403</v>
      </c>
      <c r="AI2178" s="91">
        <v>-4.4530290947513998E-2</v>
      </c>
      <c r="AJ2178" s="92">
        <v>10.030346585161199</v>
      </c>
      <c r="AK2178" s="91">
        <v>1.7280000000027902E-2</v>
      </c>
      <c r="AL2178" s="91">
        <v>5.8434093079995399E-3</v>
      </c>
      <c r="AM2178" s="92">
        <v>24.3097528388607</v>
      </c>
      <c r="AN2178" s="3"/>
      <c r="AO2178" s="94">
        <v>1.1386068139472599E-2</v>
      </c>
      <c r="AP2178" s="94">
        <v>-1.3302340797054101E-2</v>
      </c>
      <c r="AQ2178" s="94">
        <v>6.7814325157087296E-3</v>
      </c>
      <c r="AR2178" s="94">
        <v>-1.9426327344263E-2</v>
      </c>
      <c r="AS2178" s="95">
        <v>5</v>
      </c>
      <c r="AT2178" s="95">
        <v>6</v>
      </c>
      <c r="AU2178" s="95">
        <v>7</v>
      </c>
      <c r="AV2178" s="96">
        <v>5</v>
      </c>
      <c r="AW2178" s="3"/>
      <c r="AX2178" s="97">
        <v>3.63135416124351E-2</v>
      </c>
      <c r="AY2178" s="98">
        <v>-2.0660663645612698</v>
      </c>
      <c r="AZ2178" s="98">
        <v>0.38056936847942802</v>
      </c>
      <c r="BA2178" s="98">
        <v>-2.5256191384469302</v>
      </c>
      <c r="BB2178" s="89">
        <v>3.74547895875821E-3</v>
      </c>
      <c r="BC2178" s="99">
        <v>-6.7821126265989697</v>
      </c>
      <c r="BD2178" s="86">
        <v>43747</v>
      </c>
      <c r="BE2178" s="86">
        <v>43983</v>
      </c>
      <c r="BF2178" s="95"/>
      <c r="BG2178" s="86"/>
    </row>
    <row r="2179" spans="2:59" x14ac:dyDescent="0.25">
      <c r="B2179" s="81" t="s">
        <v>2893</v>
      </c>
      <c r="C2179" s="81" t="s">
        <v>7401</v>
      </c>
      <c r="D2179" s="81" t="s">
        <v>1003</v>
      </c>
      <c r="E2179" s="82" t="s">
        <v>1162</v>
      </c>
      <c r="F2179" s="82" t="s">
        <v>1097</v>
      </c>
      <c r="G2179" s="83" t="s">
        <v>1123</v>
      </c>
      <c r="H2179" s="84" t="s">
        <v>1147</v>
      </c>
      <c r="I2179" s="85" t="s">
        <v>3480</v>
      </c>
      <c r="J2179" s="85" t="s">
        <v>7402</v>
      </c>
      <c r="L2179" s="86">
        <v>44029</v>
      </c>
      <c r="M2179" s="87">
        <v>2449.7127999998602</v>
      </c>
      <c r="N2179" s="88">
        <v>2449.7127999998602</v>
      </c>
      <c r="O2179" s="88">
        <v>2662.3101999983201</v>
      </c>
      <c r="P2179" s="89">
        <f t="shared" si="33"/>
        <v>0.92014551873083983</v>
      </c>
      <c r="Q2179" s="86">
        <v>43747</v>
      </c>
      <c r="R2179" s="90">
        <v>1576860.3370000001</v>
      </c>
      <c r="S2179" s="90">
        <v>1915440.2305918001</v>
      </c>
      <c r="T2179" s="3"/>
      <c r="U2179" s="91">
        <v>-9.8756076076824701E-3</v>
      </c>
      <c r="V2179" s="92">
        <v>0.18521384936320801</v>
      </c>
      <c r="W2179" s="91">
        <v>7.9373883127118496E-3</v>
      </c>
      <c r="X2179" s="92">
        <v>0.80224844714393795</v>
      </c>
      <c r="Y2179" s="91">
        <v>-1.01086624026721E-2</v>
      </c>
      <c r="Z2179" s="92">
        <v>17.139289668557499</v>
      </c>
      <c r="AA2179" s="91">
        <v>-2.72187898881384E-2</v>
      </c>
      <c r="AB2179" s="92">
        <v>18.176149371982302</v>
      </c>
      <c r="AC2179" s="91">
        <v>9.15842754402547E-2</v>
      </c>
      <c r="AD2179" s="92">
        <v>34.506623496417902</v>
      </c>
      <c r="AE2179" s="91">
        <v>0.13447562024884999</v>
      </c>
      <c r="AF2179" s="93">
        <v>34.286971719586298</v>
      </c>
      <c r="AG2179" s="91">
        <v>-1.5270166776645101E-2</v>
      </c>
      <c r="AH2179" s="92">
        <v>-2.4332466297892101</v>
      </c>
      <c r="AI2179" s="91">
        <v>8.1112262232636602E-3</v>
      </c>
      <c r="AJ2179" s="92">
        <v>15.2944983022317</v>
      </c>
      <c r="AK2179" s="91">
        <v>0.62798657584236905</v>
      </c>
      <c r="AL2179" s="91">
        <v>5.6150919648644E-2</v>
      </c>
      <c r="AM2179" s="92">
        <v>65.171157299075304</v>
      </c>
      <c r="AN2179" s="3"/>
      <c r="AO2179" s="94">
        <v>1.88691616967844E-2</v>
      </c>
      <c r="AP2179" s="94">
        <v>-5.2907817392260803E-2</v>
      </c>
      <c r="AQ2179" s="94">
        <v>4.1391774595467702E-2</v>
      </c>
      <c r="AR2179" s="94">
        <v>-6.6439426840588595E-2</v>
      </c>
      <c r="AS2179" s="95">
        <v>6</v>
      </c>
      <c r="AT2179" s="95">
        <v>6</v>
      </c>
      <c r="AU2179" s="95">
        <v>7</v>
      </c>
      <c r="AV2179" s="96">
        <v>5</v>
      </c>
      <c r="AW2179" s="3"/>
      <c r="AX2179" s="97">
        <v>8.7226550245541101E-2</v>
      </c>
      <c r="AY2179" s="98">
        <v>-0.48083861587656401</v>
      </c>
      <c r="AZ2179" s="98">
        <v>0.45274732459620298</v>
      </c>
      <c r="BA2179" s="98">
        <v>-0.582968518517191</v>
      </c>
      <c r="BB2179" s="89">
        <v>8.9181752267995795E-3</v>
      </c>
      <c r="BC2179" s="99">
        <v>-13.751827266343801</v>
      </c>
      <c r="BD2179" s="86">
        <v>43747</v>
      </c>
      <c r="BE2179" s="86">
        <v>43809</v>
      </c>
      <c r="BF2179" s="95"/>
      <c r="BG2179" s="86"/>
    </row>
    <row r="2180" spans="2:59" x14ac:dyDescent="0.25">
      <c r="B2180" s="81" t="s">
        <v>536</v>
      </c>
      <c r="C2180" s="81" t="s">
        <v>7403</v>
      </c>
      <c r="D2180" s="81" t="s">
        <v>1003</v>
      </c>
      <c r="E2180" s="82" t="s">
        <v>1185</v>
      </c>
      <c r="F2180" s="82" t="s">
        <v>1097</v>
      </c>
      <c r="G2180" s="83" t="s">
        <v>1123</v>
      </c>
      <c r="H2180" s="84" t="s">
        <v>1147</v>
      </c>
      <c r="I2180" s="85" t="s">
        <v>3480</v>
      </c>
      <c r="J2180" s="85" t="s">
        <v>7404</v>
      </c>
      <c r="L2180" s="86">
        <v>44029</v>
      </c>
      <c r="M2180" s="87">
        <v>1156.7848000004899</v>
      </c>
      <c r="N2180" s="88">
        <v>1156.7848000004899</v>
      </c>
      <c r="O2180" s="88">
        <v>1247.5</v>
      </c>
      <c r="P2180" s="89">
        <f t="shared" si="33"/>
        <v>0.9272824048100119</v>
      </c>
      <c r="Q2180" s="86">
        <v>43747</v>
      </c>
      <c r="R2180" s="90">
        <v>66897149.553999998</v>
      </c>
      <c r="S2180" s="90">
        <v>73656550.805875003</v>
      </c>
      <c r="T2180" s="3"/>
      <c r="U2180" s="91">
        <v>-9.8484906193334592E-3</v>
      </c>
      <c r="V2180" s="92">
        <v>0.187925548198109</v>
      </c>
      <c r="W2180" s="91">
        <v>8.7661253837723104E-3</v>
      </c>
      <c r="X2180" s="92">
        <v>0.88512215424998397</v>
      </c>
      <c r="Y2180" s="91">
        <v>-5.1601972845674001E-3</v>
      </c>
      <c r="Z2180" s="92">
        <v>17.634136180393401</v>
      </c>
      <c r="AA2180" s="91">
        <v>-1.7414701548659699E-2</v>
      </c>
      <c r="AB2180" s="92">
        <v>19.156558205926601</v>
      </c>
      <c r="AC2180" s="91">
        <v>0.11366770695895</v>
      </c>
      <c r="AD2180" s="92">
        <v>36.714966648316498</v>
      </c>
      <c r="AE2180" s="91"/>
      <c r="AF2180" s="93"/>
      <c r="AG2180" s="91">
        <v>-1.48114920757507E-2</v>
      </c>
      <c r="AH2180" s="92">
        <v>-2.3873791596997802</v>
      </c>
      <c r="AI2180" s="91">
        <v>1.3622483578728899E-2</v>
      </c>
      <c r="AJ2180" s="92">
        <v>15.8456240377855</v>
      </c>
      <c r="AK2180" s="91">
        <v>0.15678480000133299</v>
      </c>
      <c r="AL2180" s="91">
        <v>5.1274529520014801E-2</v>
      </c>
      <c r="AM2180" s="92">
        <v>39.750214891217198</v>
      </c>
      <c r="AN2180" s="3"/>
      <c r="AO2180" s="94">
        <v>1.8897056152127299E-2</v>
      </c>
      <c r="AP2180" s="94">
        <v>-5.28818325437896E-2</v>
      </c>
      <c r="AQ2180" s="94">
        <v>4.2276632158973398E-2</v>
      </c>
      <c r="AR2180" s="94">
        <v>-6.5671765622973902E-2</v>
      </c>
      <c r="AS2180" s="95">
        <v>6</v>
      </c>
      <c r="AT2180" s="95">
        <v>6</v>
      </c>
      <c r="AU2180" s="95">
        <v>7</v>
      </c>
      <c r="AV2180" s="96">
        <v>5</v>
      </c>
      <c r="AW2180" s="3"/>
      <c r="AX2180" s="97">
        <v>8.7247000016795903E-2</v>
      </c>
      <c r="AY2180" s="98">
        <v>-0.37527183267502601</v>
      </c>
      <c r="AZ2180" s="98">
        <v>0.48433305136404697</v>
      </c>
      <c r="BA2180" s="98">
        <v>-0.45629023558694798</v>
      </c>
      <c r="BB2180" s="89">
        <v>8.9205616394610904E-3</v>
      </c>
      <c r="BC2180" s="99">
        <v>-13.6051783567382</v>
      </c>
      <c r="BD2180" s="86">
        <v>43747</v>
      </c>
      <c r="BE2180" s="86">
        <v>43809</v>
      </c>
      <c r="BF2180" s="95"/>
      <c r="BG2180" s="86"/>
    </row>
    <row r="2181" spans="2:59" x14ac:dyDescent="0.25">
      <c r="B2181" s="81" t="s">
        <v>537</v>
      </c>
      <c r="C2181" s="81" t="s">
        <v>7405</v>
      </c>
      <c r="D2181" s="81" t="s">
        <v>1003</v>
      </c>
      <c r="E2181" s="82" t="s">
        <v>1209</v>
      </c>
      <c r="F2181" s="82" t="s">
        <v>1097</v>
      </c>
      <c r="G2181" s="83" t="s">
        <v>1123</v>
      </c>
      <c r="H2181" s="84" t="s">
        <v>1147</v>
      </c>
      <c r="I2181" s="85" t="s">
        <v>3480</v>
      </c>
      <c r="J2181" s="85" t="s">
        <v>7406</v>
      </c>
      <c r="L2181" s="86">
        <v>44029</v>
      </c>
      <c r="M2181" s="87">
        <v>2202.0551000013902</v>
      </c>
      <c r="N2181" s="88">
        <v>2202.0551000013902</v>
      </c>
      <c r="O2181" s="88">
        <v>2385.7751999981701</v>
      </c>
      <c r="P2181" s="89">
        <f t="shared" si="33"/>
        <v>0.92299354105243414</v>
      </c>
      <c r="Q2181" s="86">
        <v>43747</v>
      </c>
      <c r="R2181" s="90">
        <v>351654.821</v>
      </c>
      <c r="S2181" s="90">
        <v>612178.08167968702</v>
      </c>
      <c r="T2181" s="3"/>
      <c r="U2181" s="91">
        <v>-9.8647734839687508E-3</v>
      </c>
      <c r="V2181" s="92">
        <v>0.18629726173458</v>
      </c>
      <c r="W2181" s="91">
        <v>8.2688799921015708E-3</v>
      </c>
      <c r="X2181" s="92">
        <v>0.83539761508291099</v>
      </c>
      <c r="Y2181" s="91">
        <v>-8.1321221423422702E-3</v>
      </c>
      <c r="Z2181" s="92">
        <v>17.336943694594101</v>
      </c>
      <c r="AA2181" s="91">
        <v>-2.3309237350986198E-2</v>
      </c>
      <c r="AB2181" s="92">
        <v>18.567104625690298</v>
      </c>
      <c r="AC2181" s="91">
        <v>0.100364250429266</v>
      </c>
      <c r="AD2181" s="92">
        <v>35.384620995318997</v>
      </c>
      <c r="AE2181" s="91"/>
      <c r="AF2181" s="93"/>
      <c r="AG2181" s="91">
        <v>-1.50865993182379E-2</v>
      </c>
      <c r="AH2181" s="92">
        <v>-2.41488988394849</v>
      </c>
      <c r="AI2181" s="91">
        <v>1.03123144999699E-2</v>
      </c>
      <c r="AJ2181" s="92">
        <v>15.514607129909599</v>
      </c>
      <c r="AK2181" s="91">
        <v>0.10102755000116299</v>
      </c>
      <c r="AL2181" s="91">
        <v>4.6024866980587803E-2</v>
      </c>
      <c r="AM2181" s="92">
        <v>34.516335619555299</v>
      </c>
      <c r="AN2181" s="3"/>
      <c r="AO2181" s="94">
        <v>1.8880310424719899E-2</v>
      </c>
      <c r="AP2181" s="94">
        <v>-5.2897463137924199E-2</v>
      </c>
      <c r="AQ2181" s="94">
        <v>4.1745518828975002E-2</v>
      </c>
      <c r="AR2181" s="94">
        <v>-6.6132620133430506E-2</v>
      </c>
      <c r="AS2181" s="95">
        <v>6</v>
      </c>
      <c r="AT2181" s="95">
        <v>6</v>
      </c>
      <c r="AU2181" s="95">
        <v>7</v>
      </c>
      <c r="AV2181" s="96">
        <v>5</v>
      </c>
      <c r="AW2181" s="3"/>
      <c r="AX2181" s="97">
        <v>8.7234588388528198E-2</v>
      </c>
      <c r="AY2181" s="98">
        <v>-0.43873266564150998</v>
      </c>
      <c r="AZ2181" s="98">
        <v>0.46534450341141598</v>
      </c>
      <c r="BA2181" s="98">
        <v>-0.53253231646158405</v>
      </c>
      <c r="BB2181" s="89">
        <v>8.9191147365181699E-3</v>
      </c>
      <c r="BC2181" s="99">
        <v>-13.6932180365839</v>
      </c>
      <c r="BD2181" s="86">
        <v>43747</v>
      </c>
      <c r="BE2181" s="86">
        <v>43809</v>
      </c>
      <c r="BF2181" s="95"/>
      <c r="BG2181" s="86"/>
    </row>
    <row r="2182" spans="2:59" x14ac:dyDescent="0.25">
      <c r="B2182" s="81" t="s">
        <v>2894</v>
      </c>
      <c r="C2182" s="81" t="s">
        <v>7407</v>
      </c>
      <c r="D2182" s="81" t="s">
        <v>1003</v>
      </c>
      <c r="E2182" s="82" t="s">
        <v>1273</v>
      </c>
      <c r="F2182" s="82" t="s">
        <v>1097</v>
      </c>
      <c r="G2182" s="83" t="s">
        <v>1123</v>
      </c>
      <c r="H2182" s="84" t="s">
        <v>1147</v>
      </c>
      <c r="I2182" s="85" t="s">
        <v>3480</v>
      </c>
      <c r="J2182" s="85" t="s">
        <v>1096</v>
      </c>
      <c r="L2182" s="86">
        <v>44029</v>
      </c>
      <c r="M2182" s="87">
        <v>18007.2030000091</v>
      </c>
      <c r="N2182" s="88">
        <v>18007.2030000091</v>
      </c>
      <c r="O2182" s="88"/>
      <c r="P2182" s="89" t="str">
        <f t="shared" si="33"/>
        <v/>
      </c>
      <c r="Q2182" s="86"/>
      <c r="R2182" s="90">
        <v>16637256.382999999</v>
      </c>
      <c r="S2182" s="90"/>
      <c r="T2182" s="3"/>
      <c r="U2182" s="91">
        <v>-9.9000412246823492E-3</v>
      </c>
      <c r="V2182" s="92">
        <v>0.18277048766321999</v>
      </c>
      <c r="W2182" s="91">
        <v>7.1920318423508399E-3</v>
      </c>
      <c r="X2182" s="92">
        <v>0.72771280010783801</v>
      </c>
      <c r="Y2182" s="91"/>
      <c r="Z2182" s="92"/>
      <c r="AA2182" s="91"/>
      <c r="AB2182" s="92"/>
      <c r="AC2182" s="91"/>
      <c r="AD2182" s="92"/>
      <c r="AE2182" s="91"/>
      <c r="AF2182" s="93"/>
      <c r="AG2182" s="91">
        <v>-1.5682869813645101E-2</v>
      </c>
      <c r="AH2182" s="92">
        <v>-2.4745169334892099</v>
      </c>
      <c r="AI2182" s="91"/>
      <c r="AJ2182" s="92"/>
      <c r="AK2182" s="91">
        <v>3.4447518373781302E-3</v>
      </c>
      <c r="AL2182" s="91">
        <v>8.2088464187108894E-3</v>
      </c>
      <c r="AM2182" s="92">
        <v>12.2551850989112</v>
      </c>
      <c r="AN2182" s="3"/>
      <c r="AO2182" s="94">
        <v>1.1124124061098001E-2</v>
      </c>
      <c r="AP2182" s="94">
        <v>-1.59917983864943E-2</v>
      </c>
      <c r="AQ2182" s="94">
        <v>4.0595988119093797E-2</v>
      </c>
      <c r="AR2182" s="94">
        <v>-4.1782646368155797E-2</v>
      </c>
      <c r="AS2182" s="95"/>
      <c r="AT2182" s="95"/>
      <c r="AU2182" s="95"/>
      <c r="AV2182" s="96"/>
      <c r="AW2182" s="3"/>
      <c r="AX2182" s="97"/>
      <c r="AY2182" s="98"/>
      <c r="AZ2182" s="98"/>
      <c r="BA2182" s="98"/>
      <c r="BB2182" s="89"/>
      <c r="BC2182" s="99">
        <v>-6.7658159964339601</v>
      </c>
      <c r="BD2182" s="86">
        <v>43899</v>
      </c>
      <c r="BE2182" s="86">
        <v>43915</v>
      </c>
      <c r="BF2182" s="95">
        <v>52</v>
      </c>
      <c r="BG2182" s="86">
        <v>43971</v>
      </c>
    </row>
    <row r="2183" spans="2:59" x14ac:dyDescent="0.25">
      <c r="B2183" s="81" t="s">
        <v>2895</v>
      </c>
      <c r="C2183" s="81" t="s">
        <v>7408</v>
      </c>
      <c r="D2183" s="81" t="s">
        <v>1003</v>
      </c>
      <c r="E2183" s="82" t="s">
        <v>1207</v>
      </c>
      <c r="F2183" s="82" t="s">
        <v>1097</v>
      </c>
      <c r="G2183" s="83" t="s">
        <v>1123</v>
      </c>
      <c r="H2183" s="84" t="s">
        <v>1147</v>
      </c>
      <c r="I2183" s="85" t="s">
        <v>3480</v>
      </c>
      <c r="J2183" s="85" t="s">
        <v>7409</v>
      </c>
      <c r="L2183" s="86">
        <v>44029</v>
      </c>
      <c r="M2183" s="87">
        <v>1658.92109999992</v>
      </c>
      <c r="N2183" s="88">
        <v>1658.92109999992</v>
      </c>
      <c r="O2183" s="88">
        <v>1812.19109999947</v>
      </c>
      <c r="P2183" s="89">
        <f t="shared" ref="P2183:P2246" si="34">IFERROR(N2183/O2183,"")</f>
        <v>0.91542282709610767</v>
      </c>
      <c r="Q2183" s="86">
        <v>43747</v>
      </c>
      <c r="R2183" s="90">
        <v>15508843.912</v>
      </c>
      <c r="S2183" s="90">
        <v>22899191.323281299</v>
      </c>
      <c r="T2183" s="3"/>
      <c r="U2183" s="91">
        <v>-9.8937151815334801E-3</v>
      </c>
      <c r="V2183" s="92">
        <v>0.183403091978107</v>
      </c>
      <c r="W2183" s="91">
        <v>7.3857212591974496E-3</v>
      </c>
      <c r="X2183" s="92">
        <v>0.74708174179249898</v>
      </c>
      <c r="Y2183" s="91">
        <v>-1.3390339365287199E-2</v>
      </c>
      <c r="Z2183" s="92">
        <v>16.8111219723069</v>
      </c>
      <c r="AA2183" s="91">
        <v>-3.3693601996674302E-2</v>
      </c>
      <c r="AB2183" s="92">
        <v>17.528668161132401</v>
      </c>
      <c r="AC2183" s="91">
        <v>7.7120356101659099E-2</v>
      </c>
      <c r="AD2183" s="92">
        <v>33.060231562587397</v>
      </c>
      <c r="AE2183" s="91">
        <v>0.11201186792284699</v>
      </c>
      <c r="AF2183" s="93">
        <v>32.040596487000599</v>
      </c>
      <c r="AG2183" s="91">
        <v>-1.5575651268591201E-2</v>
      </c>
      <c r="AH2183" s="92">
        <v>-2.4637950789838201</v>
      </c>
      <c r="AI2183" s="91">
        <v>4.4573020568350304E-3</v>
      </c>
      <c r="AJ2183" s="92">
        <v>14.9291058855888</v>
      </c>
      <c r="AK2183" s="91">
        <v>-0.80394109202665298</v>
      </c>
      <c r="AL2183" s="91">
        <v>-9.6957373538316502E-2</v>
      </c>
      <c r="AM2183" s="92">
        <v>-198.93634408689101</v>
      </c>
      <c r="AN2183" s="3"/>
      <c r="AO2183" s="94">
        <v>1.8850538253900598E-2</v>
      </c>
      <c r="AP2183" s="94">
        <v>-5.2925130920848502E-2</v>
      </c>
      <c r="AQ2183" s="94">
        <v>4.0802789950248601E-2</v>
      </c>
      <c r="AR2183" s="94">
        <v>-6.6950517113582506E-2</v>
      </c>
      <c r="AS2183" s="95">
        <v>6</v>
      </c>
      <c r="AT2183" s="95">
        <v>6</v>
      </c>
      <c r="AU2183" s="95">
        <v>7</v>
      </c>
      <c r="AV2183" s="96">
        <v>5</v>
      </c>
      <c r="AW2183" s="3"/>
      <c r="AX2183" s="97">
        <v>8.7472308559663398E-2</v>
      </c>
      <c r="AY2183" s="98">
        <v>-0.59015379987886296</v>
      </c>
      <c r="AZ2183" s="98">
        <v>0.42257572705466401</v>
      </c>
      <c r="BA2183" s="98">
        <v>-0.71350061496286799</v>
      </c>
      <c r="BB2183" s="89">
        <v>8.9429821817884701E-3</v>
      </c>
      <c r="BC2183" s="99">
        <v>-13.968008120136799</v>
      </c>
      <c r="BD2183" s="86">
        <v>43747</v>
      </c>
      <c r="BE2183" s="86">
        <v>43915</v>
      </c>
      <c r="BF2183" s="95"/>
      <c r="BG2183" s="86"/>
    </row>
    <row r="2184" spans="2:59" x14ac:dyDescent="0.25">
      <c r="B2184" s="81" t="s">
        <v>2896</v>
      </c>
      <c r="C2184" s="81" t="s">
        <v>7410</v>
      </c>
      <c r="D2184" s="81" t="s">
        <v>1003</v>
      </c>
      <c r="E2184" s="82" t="s">
        <v>1211</v>
      </c>
      <c r="F2184" s="82" t="s">
        <v>1097</v>
      </c>
      <c r="G2184" s="83" t="s">
        <v>1123</v>
      </c>
      <c r="H2184" s="84" t="s">
        <v>1147</v>
      </c>
      <c r="I2184" s="85" t="s">
        <v>3480</v>
      </c>
      <c r="J2184" s="85" t="s">
        <v>7411</v>
      </c>
      <c r="L2184" s="86">
        <v>44029</v>
      </c>
      <c r="M2184" s="87">
        <v>17843.834199994799</v>
      </c>
      <c r="N2184" s="88">
        <v>17843.834199994799</v>
      </c>
      <c r="O2184" s="88">
        <v>19331.821500003301</v>
      </c>
      <c r="P2184" s="89">
        <f t="shared" si="34"/>
        <v>0.92302912066469012</v>
      </c>
      <c r="Q2184" s="86">
        <v>43747</v>
      </c>
      <c r="R2184" s="90">
        <v>9386915.8190000001</v>
      </c>
      <c r="S2184" s="90">
        <v>6146177.8560078098</v>
      </c>
      <c r="T2184" s="3"/>
      <c r="U2184" s="91">
        <v>-9.8646397927950602E-3</v>
      </c>
      <c r="V2184" s="92">
        <v>0.18631063085194899</v>
      </c>
      <c r="W2184" s="91">
        <v>8.27296103489061E-3</v>
      </c>
      <c r="X2184" s="92">
        <v>0.83580571936181502</v>
      </c>
      <c r="Y2184" s="91">
        <v>-8.1075399302790192E-3</v>
      </c>
      <c r="Z2184" s="92">
        <v>17.339401915814999</v>
      </c>
      <c r="AA2184" s="91">
        <v>-4.2114521029361598E-2</v>
      </c>
      <c r="AB2184" s="92">
        <v>16.686576257867301</v>
      </c>
      <c r="AC2184" s="91"/>
      <c r="AD2184" s="92"/>
      <c r="AE2184" s="91"/>
      <c r="AF2184" s="93"/>
      <c r="AG2184" s="91">
        <v>-1.50843898754829E-2</v>
      </c>
      <c r="AH2184" s="92">
        <v>-2.4146689396729899</v>
      </c>
      <c r="AI2184" s="91">
        <v>1.03396289578086E-2</v>
      </c>
      <c r="AJ2184" s="92">
        <v>15.517338575693399</v>
      </c>
      <c r="AK2184" s="91">
        <v>3.7432220929986201E-2</v>
      </c>
      <c r="AL2184" s="91">
        <v>2.5275484224039201E-2</v>
      </c>
      <c r="AM2184" s="92">
        <v>29.450834610906899</v>
      </c>
      <c r="AN2184" s="3"/>
      <c r="AO2184" s="94">
        <v>1.88804561657889E-2</v>
      </c>
      <c r="AP2184" s="94">
        <v>-5.2897313396024402E-2</v>
      </c>
      <c r="AQ2184" s="94">
        <v>4.1750009184397599E-2</v>
      </c>
      <c r="AR2184" s="94">
        <v>-6.61286792874307E-2</v>
      </c>
      <c r="AS2184" s="95">
        <v>6</v>
      </c>
      <c r="AT2184" s="95">
        <v>5</v>
      </c>
      <c r="AU2184" s="95">
        <v>7</v>
      </c>
      <c r="AV2184" s="96">
        <v>5</v>
      </c>
      <c r="AW2184" s="3"/>
      <c r="AX2184" s="97">
        <v>8.6459499589982405E-2</v>
      </c>
      <c r="AY2184" s="98">
        <v>-0.65669579018685897</v>
      </c>
      <c r="AZ2184" s="98">
        <v>0.40326260087704202</v>
      </c>
      <c r="BA2184" s="98">
        <v>-0.79313528750481099</v>
      </c>
      <c r="BB2184" s="89">
        <v>8.8384311681966206E-3</v>
      </c>
      <c r="BC2184" s="99">
        <v>-13.6924779695546</v>
      </c>
      <c r="BD2184" s="86">
        <v>43747</v>
      </c>
      <c r="BE2184" s="86">
        <v>43809</v>
      </c>
      <c r="BF2184" s="95"/>
      <c r="BG2184" s="86"/>
    </row>
    <row r="2185" spans="2:59" x14ac:dyDescent="0.25">
      <c r="B2185" s="81" t="s">
        <v>538</v>
      </c>
      <c r="C2185" s="81" t="s">
        <v>7412</v>
      </c>
      <c r="D2185" s="81" t="s">
        <v>1004</v>
      </c>
      <c r="E2185" s="82" t="s">
        <v>1161</v>
      </c>
      <c r="F2185" s="82" t="s">
        <v>1105</v>
      </c>
      <c r="G2185" s="83" t="s">
        <v>1123</v>
      </c>
      <c r="H2185" s="84" t="s">
        <v>1131</v>
      </c>
      <c r="I2185" s="85" t="s">
        <v>3480</v>
      </c>
      <c r="J2185" s="85" t="s">
        <v>7413</v>
      </c>
      <c r="L2185" s="86">
        <v>44029</v>
      </c>
      <c r="M2185" s="87">
        <v>1579.23719999939</v>
      </c>
      <c r="N2185" s="88">
        <v>1579.23719999939</v>
      </c>
      <c r="O2185" s="88">
        <v>1586.29880000092</v>
      </c>
      <c r="P2185" s="89">
        <f t="shared" si="34"/>
        <v>0.99554837966117993</v>
      </c>
      <c r="Q2185" s="86">
        <v>44001</v>
      </c>
      <c r="R2185" s="90">
        <v>26598.114000000001</v>
      </c>
      <c r="S2185" s="90">
        <v>25752.264931304901</v>
      </c>
      <c r="T2185" s="3"/>
      <c r="U2185" s="91">
        <v>-1.5307983057937201E-3</v>
      </c>
      <c r="V2185" s="92">
        <v>1.0196947795520801</v>
      </c>
      <c r="W2185" s="91">
        <v>-8.7193886611203197E-4</v>
      </c>
      <c r="X2185" s="92">
        <v>-7.8684270738449399E-2</v>
      </c>
      <c r="Y2185" s="91">
        <v>4.0202771528129198E-2</v>
      </c>
      <c r="Z2185" s="92">
        <v>22.1704330616631</v>
      </c>
      <c r="AA2185" s="91">
        <v>6.2592575994130997E-2</v>
      </c>
      <c r="AB2185" s="92">
        <v>27.157285960216502</v>
      </c>
      <c r="AC2185" s="91">
        <v>0.14387189342232901</v>
      </c>
      <c r="AD2185" s="92">
        <v>39.7353852946544</v>
      </c>
      <c r="AE2185" s="91"/>
      <c r="AF2185" s="93"/>
      <c r="AG2185" s="91">
        <v>-2.6111368933925401E-3</v>
      </c>
      <c r="AH2185" s="92">
        <v>-1.16734364146396</v>
      </c>
      <c r="AI2185" s="91">
        <v>4.295662255754E-2</v>
      </c>
      <c r="AJ2185" s="92">
        <v>18.7790379356593</v>
      </c>
      <c r="AK2185" s="91">
        <v>0.57923719999962497</v>
      </c>
      <c r="AL2185" s="91">
        <v>0.189052709676616</v>
      </c>
      <c r="AM2185" s="92">
        <v>86.128035558271193</v>
      </c>
      <c r="AN2185" s="3"/>
      <c r="AO2185" s="94">
        <v>1.0918337804469E-2</v>
      </c>
      <c r="AP2185" s="94">
        <v>-1.6203819734073501E-2</v>
      </c>
      <c r="AQ2185" s="94">
        <v>3.3227124396944398E-2</v>
      </c>
      <c r="AR2185" s="94">
        <v>-6.4814085371835998E-3</v>
      </c>
      <c r="AS2185" s="95">
        <v>7</v>
      </c>
      <c r="AT2185" s="95">
        <v>5</v>
      </c>
      <c r="AU2185" s="95">
        <v>7</v>
      </c>
      <c r="AV2185" s="96">
        <v>5</v>
      </c>
      <c r="AW2185" s="3"/>
      <c r="AX2185" s="97">
        <v>3.1152758609532601E-2</v>
      </c>
      <c r="AY2185" s="98">
        <v>1.0738838900251699</v>
      </c>
      <c r="AZ2185" s="98">
        <v>0.772928806636628</v>
      </c>
      <c r="BA2185" s="98">
        <v>1.45416840269718</v>
      </c>
      <c r="BB2185" s="89">
        <v>3.2125985615266499E-3</v>
      </c>
      <c r="BC2185" s="99">
        <v>-3.1264828108760399</v>
      </c>
      <c r="BD2185" s="86">
        <v>43907</v>
      </c>
      <c r="BE2185" s="86">
        <v>43913</v>
      </c>
      <c r="BF2185" s="95">
        <v>20</v>
      </c>
      <c r="BG2185" s="86">
        <v>43935</v>
      </c>
    </row>
    <row r="2186" spans="2:59" x14ac:dyDescent="0.25">
      <c r="B2186" s="81" t="s">
        <v>2897</v>
      </c>
      <c r="C2186" s="81" t="s">
        <v>7414</v>
      </c>
      <c r="D2186" s="81" t="s">
        <v>1004</v>
      </c>
      <c r="E2186" s="82" t="s">
        <v>1227</v>
      </c>
      <c r="F2186" s="82" t="s">
        <v>1105</v>
      </c>
      <c r="G2186" s="83" t="s">
        <v>1123</v>
      </c>
      <c r="H2186" s="84" t="s">
        <v>1131</v>
      </c>
      <c r="I2186" s="85" t="s">
        <v>3480</v>
      </c>
      <c r="J2186" s="85" t="s">
        <v>7415</v>
      </c>
      <c r="L2186" s="86">
        <v>44029</v>
      </c>
      <c r="M2186" s="87">
        <v>1739.1473999991999</v>
      </c>
      <c r="N2186" s="88">
        <v>1739.1473999991999</v>
      </c>
      <c r="O2186" s="88">
        <v>1747.3538000006199</v>
      </c>
      <c r="P2186" s="89">
        <f t="shared" si="34"/>
        <v>0.99530352696665259</v>
      </c>
      <c r="Q2186" s="86">
        <v>44001</v>
      </c>
      <c r="R2186" s="90">
        <v>4820704.3229999999</v>
      </c>
      <c r="S2186" s="90">
        <v>4549609.9409453096</v>
      </c>
      <c r="T2186" s="3"/>
      <c r="U2186" s="91">
        <v>-1.53958847113245E-3</v>
      </c>
      <c r="V2186" s="92">
        <v>1.01881576301821</v>
      </c>
      <c r="W2186" s="91">
        <v>-1.1353010395396301E-3</v>
      </c>
      <c r="X2186" s="92">
        <v>-0.10502048808120901</v>
      </c>
      <c r="Y2186" s="91">
        <v>3.8532624626896002E-2</v>
      </c>
      <c r="Z2186" s="92">
        <v>22.003418371517899</v>
      </c>
      <c r="AA2186" s="91">
        <v>5.9169357604332597E-2</v>
      </c>
      <c r="AB2186" s="92">
        <v>26.814964121236699</v>
      </c>
      <c r="AC2186" s="91">
        <v>0.136525756823248</v>
      </c>
      <c r="AD2186" s="92">
        <v>39.0007716347463</v>
      </c>
      <c r="AE2186" s="91">
        <v>0.170364678681071</v>
      </c>
      <c r="AF2186" s="93">
        <v>37.875877562793903</v>
      </c>
      <c r="AG2186" s="91">
        <v>-2.7600962839642298E-3</v>
      </c>
      <c r="AH2186" s="92">
        <v>-1.1822395805211301</v>
      </c>
      <c r="AI2186" s="91">
        <v>4.11266442079068E-2</v>
      </c>
      <c r="AJ2186" s="92">
        <v>18.596040100703199</v>
      </c>
      <c r="AK2186" s="91">
        <v>0.66736724030342898</v>
      </c>
      <c r="AL2186" s="91">
        <v>5.3124368103453903E-2</v>
      </c>
      <c r="AM2186" s="92">
        <v>86.311301944078906</v>
      </c>
      <c r="AN2186" s="3"/>
      <c r="AO2186" s="94">
        <v>1.09094192484918E-2</v>
      </c>
      <c r="AP2186" s="94">
        <v>-1.62124618927919E-2</v>
      </c>
      <c r="AQ2186" s="94">
        <v>3.29548939735105E-2</v>
      </c>
      <c r="AR2186" s="94">
        <v>-6.75168680118077E-3</v>
      </c>
      <c r="AS2186" s="95">
        <v>7</v>
      </c>
      <c r="AT2186" s="95">
        <v>5</v>
      </c>
      <c r="AU2186" s="95">
        <v>7</v>
      </c>
      <c r="AV2186" s="96">
        <v>5</v>
      </c>
      <c r="AW2186" s="3"/>
      <c r="AX2186" s="97">
        <v>3.1145962726695901E-2</v>
      </c>
      <c r="AY2186" s="98">
        <v>0.97343295136943198</v>
      </c>
      <c r="AZ2186" s="98">
        <v>0.761482859439639</v>
      </c>
      <c r="BA2186" s="98">
        <v>1.3148789150618501</v>
      </c>
      <c r="BB2186" s="89">
        <v>3.2118572949139E-3</v>
      </c>
      <c r="BC2186" s="99">
        <v>-3.13157526798022</v>
      </c>
      <c r="BD2186" s="86">
        <v>43907</v>
      </c>
      <c r="BE2186" s="86">
        <v>43913</v>
      </c>
      <c r="BF2186" s="95">
        <v>22</v>
      </c>
      <c r="BG2186" s="86">
        <v>43937</v>
      </c>
    </row>
    <row r="2187" spans="2:59" x14ac:dyDescent="0.25">
      <c r="B2187" s="81" t="s">
        <v>2898</v>
      </c>
      <c r="C2187" s="81" t="s">
        <v>7416</v>
      </c>
      <c r="D2187" s="81" t="s">
        <v>1004</v>
      </c>
      <c r="E2187" s="82" t="s">
        <v>1170</v>
      </c>
      <c r="F2187" s="82" t="s">
        <v>1105</v>
      </c>
      <c r="G2187" s="83" t="s">
        <v>1123</v>
      </c>
      <c r="H2187" s="84" t="s">
        <v>1131</v>
      </c>
      <c r="I2187" s="85" t="s">
        <v>3480</v>
      </c>
      <c r="J2187" s="85" t="s">
        <v>7417</v>
      </c>
      <c r="L2187" s="86">
        <v>44029</v>
      </c>
      <c r="M2187" s="87">
        <v>1719.1976999994399</v>
      </c>
      <c r="N2187" s="88">
        <v>1719.1976999994399</v>
      </c>
      <c r="O2187" s="88">
        <v>1727.70649999939</v>
      </c>
      <c r="P2187" s="89">
        <f t="shared" si="34"/>
        <v>0.99507508943217315</v>
      </c>
      <c r="Q2187" s="86">
        <v>44001</v>
      </c>
      <c r="R2187" s="90">
        <v>942944.54399999999</v>
      </c>
      <c r="S2187" s="90">
        <v>1110687.07870703</v>
      </c>
      <c r="T2187" s="3"/>
      <c r="U2187" s="91">
        <v>-1.5477424540222299E-3</v>
      </c>
      <c r="V2187" s="92">
        <v>1.0180003647292299</v>
      </c>
      <c r="W2187" s="91">
        <v>-1.3808866879117E-3</v>
      </c>
      <c r="X2187" s="92">
        <v>-0.12957905291841601</v>
      </c>
      <c r="Y2187" s="91">
        <v>3.6975975684981698E-2</v>
      </c>
      <c r="Z2187" s="92">
        <v>21.847753477341001</v>
      </c>
      <c r="AA2187" s="91">
        <v>5.5983930251386503E-2</v>
      </c>
      <c r="AB2187" s="92">
        <v>26.496421385934799</v>
      </c>
      <c r="AC2187" s="91">
        <v>0.12971337427370599</v>
      </c>
      <c r="AD2187" s="92">
        <v>38.319533379748499</v>
      </c>
      <c r="AE2187" s="91">
        <v>0.15986459682608301</v>
      </c>
      <c r="AF2187" s="93">
        <v>36.825869377295</v>
      </c>
      <c r="AG2187" s="91">
        <v>-2.8990320242883198E-3</v>
      </c>
      <c r="AH2187" s="92">
        <v>-1.1961331545535401</v>
      </c>
      <c r="AI2187" s="91">
        <v>3.9421214763933697E-2</v>
      </c>
      <c r="AJ2187" s="92">
        <v>18.425497156305902</v>
      </c>
      <c r="AK2187" s="91">
        <v>0.650392823201837</v>
      </c>
      <c r="AL2187" s="91">
        <v>5.2033897303772399E-2</v>
      </c>
      <c r="AM2187" s="92">
        <v>84.613860233919695</v>
      </c>
      <c r="AN2187" s="3"/>
      <c r="AO2187" s="94">
        <v>1.09011925906088E-2</v>
      </c>
      <c r="AP2187" s="94">
        <v>-1.6220567820710099E-2</v>
      </c>
      <c r="AQ2187" s="94">
        <v>3.27009616685245E-2</v>
      </c>
      <c r="AR2187" s="94">
        <v>-7.0040453520050497E-3</v>
      </c>
      <c r="AS2187" s="95">
        <v>7</v>
      </c>
      <c r="AT2187" s="95">
        <v>5</v>
      </c>
      <c r="AU2187" s="95">
        <v>7</v>
      </c>
      <c r="AV2187" s="96">
        <v>5</v>
      </c>
      <c r="AW2187" s="3"/>
      <c r="AX2187" s="97">
        <v>3.1140094325455701E-2</v>
      </c>
      <c r="AY2187" s="98">
        <v>0.879906374207167</v>
      </c>
      <c r="AZ2187" s="98">
        <v>0.75083131404790004</v>
      </c>
      <c r="BA2187" s="98">
        <v>1.18578647764116</v>
      </c>
      <c r="BB2187" s="89">
        <v>3.21121453143405E-3</v>
      </c>
      <c r="BC2187" s="99">
        <v>-3.13634347593324</v>
      </c>
      <c r="BD2187" s="86">
        <v>43907</v>
      </c>
      <c r="BE2187" s="86">
        <v>43913</v>
      </c>
      <c r="BF2187" s="95">
        <v>22</v>
      </c>
      <c r="BG2187" s="86">
        <v>43937</v>
      </c>
    </row>
    <row r="2188" spans="2:59" x14ac:dyDescent="0.25">
      <c r="B2188" s="81" t="s">
        <v>539</v>
      </c>
      <c r="C2188" s="81" t="s">
        <v>7418</v>
      </c>
      <c r="D2188" s="81" t="s">
        <v>1004</v>
      </c>
      <c r="E2188" s="82" t="s">
        <v>1193</v>
      </c>
      <c r="F2188" s="82" t="s">
        <v>1105</v>
      </c>
      <c r="G2188" s="83" t="s">
        <v>1123</v>
      </c>
      <c r="H2188" s="84" t="s">
        <v>1131</v>
      </c>
      <c r="I2188" s="85" t="s">
        <v>3480</v>
      </c>
      <c r="J2188" s="85" t="s">
        <v>1096</v>
      </c>
      <c r="L2188" s="86">
        <v>44029</v>
      </c>
      <c r="M2188" s="87">
        <v>1153.21440000087</v>
      </c>
      <c r="N2188" s="88">
        <v>1153.21440000087</v>
      </c>
      <c r="O2188" s="88">
        <v>1158.2128999996901</v>
      </c>
      <c r="P2188" s="89">
        <f t="shared" si="34"/>
        <v>0.99568429949379655</v>
      </c>
      <c r="Q2188" s="86">
        <v>44001</v>
      </c>
      <c r="R2188" s="90">
        <v>7865975.7350000003</v>
      </c>
      <c r="S2188" s="90">
        <v>13952451.5351406</v>
      </c>
      <c r="T2188" s="3"/>
      <c r="U2188" s="91">
        <v>-1.5260045456670899E-3</v>
      </c>
      <c r="V2188" s="92">
        <v>1.0201741555647501</v>
      </c>
      <c r="W2188" s="91">
        <v>-7.25877107470296E-4</v>
      </c>
      <c r="X2188" s="92">
        <v>-6.4078094874275807E-2</v>
      </c>
      <c r="Y2188" s="91">
        <v>4.1132151171041201E-2</v>
      </c>
      <c r="Z2188" s="92">
        <v>22.263371025939701</v>
      </c>
      <c r="AA2188" s="91">
        <v>6.4499638801862602E-2</v>
      </c>
      <c r="AB2188" s="92">
        <v>27.347992240975099</v>
      </c>
      <c r="AC2188" s="91">
        <v>7.5475583316801903E-2</v>
      </c>
      <c r="AD2188" s="92">
        <v>32.895754284050803</v>
      </c>
      <c r="AE2188" s="91">
        <v>0.113048272220185</v>
      </c>
      <c r="AF2188" s="93">
        <v>32.1442369167344</v>
      </c>
      <c r="AG2188" s="91">
        <v>-2.52850503875379E-3</v>
      </c>
      <c r="AH2188" s="92">
        <v>-1.15908045600008</v>
      </c>
      <c r="AI2188" s="91">
        <v>4.3975138276437099E-2</v>
      </c>
      <c r="AJ2188" s="92">
        <v>18.880889507563602</v>
      </c>
      <c r="AK2188" s="91">
        <v>0.15321440000116099</v>
      </c>
      <c r="AL2188" s="91">
        <v>3.93399221920845E-2</v>
      </c>
      <c r="AM2188" s="92">
        <v>18.297057740885101</v>
      </c>
      <c r="AN2188" s="3"/>
      <c r="AO2188" s="94">
        <v>1.0923302141236499E-2</v>
      </c>
      <c r="AP2188" s="94">
        <v>-1.6199074677388101E-2</v>
      </c>
      <c r="AQ2188" s="94">
        <v>3.3378403120877899E-2</v>
      </c>
      <c r="AR2188" s="94">
        <v>-6.3310133464256103E-3</v>
      </c>
      <c r="AS2188" s="95">
        <v>7</v>
      </c>
      <c r="AT2188" s="95">
        <v>5</v>
      </c>
      <c r="AU2188" s="95">
        <v>7</v>
      </c>
      <c r="AV2188" s="96">
        <v>5</v>
      </c>
      <c r="AW2188" s="3"/>
      <c r="AX2188" s="97">
        <v>3.1156621397494699E-2</v>
      </c>
      <c r="AY2188" s="98">
        <v>1.1298147621055299</v>
      </c>
      <c r="AZ2188" s="98">
        <v>0.77930383242801304</v>
      </c>
      <c r="BA2188" s="98">
        <v>1.53201201744923</v>
      </c>
      <c r="BB2188" s="89">
        <v>3.2130194325418401E-3</v>
      </c>
      <c r="BC2188" s="99">
        <v>-3.1236401756905301</v>
      </c>
      <c r="BD2188" s="86">
        <v>43907</v>
      </c>
      <c r="BE2188" s="86">
        <v>43913</v>
      </c>
      <c r="BF2188" s="95">
        <v>20</v>
      </c>
      <c r="BG2188" s="86">
        <v>43935</v>
      </c>
    </row>
    <row r="2189" spans="2:59" x14ac:dyDescent="0.25">
      <c r="B2189" s="81" t="s">
        <v>2899</v>
      </c>
      <c r="C2189" s="81" t="s">
        <v>7419</v>
      </c>
      <c r="D2189" s="81" t="s">
        <v>1004</v>
      </c>
      <c r="E2189" s="82" t="s">
        <v>1194</v>
      </c>
      <c r="F2189" s="82" t="s">
        <v>1105</v>
      </c>
      <c r="G2189" s="83" t="s">
        <v>1123</v>
      </c>
      <c r="H2189" s="84" t="s">
        <v>1131</v>
      </c>
      <c r="I2189" s="85" t="s">
        <v>3480</v>
      </c>
      <c r="J2189" s="85" t="s">
        <v>7420</v>
      </c>
      <c r="L2189" s="86">
        <v>44029</v>
      </c>
      <c r="M2189" s="87">
        <v>1484.13570000045</v>
      </c>
      <c r="N2189" s="88">
        <v>1484.13570000045</v>
      </c>
      <c r="O2189" s="88">
        <v>1491.7663000002501</v>
      </c>
      <c r="P2189" s="89">
        <f t="shared" si="34"/>
        <v>0.99488485562396811</v>
      </c>
      <c r="Q2189" s="86">
        <v>44001</v>
      </c>
      <c r="R2189" s="90">
        <v>745408.74</v>
      </c>
      <c r="S2189" s="90">
        <v>1437137.0607871099</v>
      </c>
      <c r="T2189" s="3"/>
      <c r="U2189" s="91">
        <v>-1.55457999971986E-3</v>
      </c>
      <c r="V2189" s="92">
        <v>1.0173166101594699</v>
      </c>
      <c r="W2189" s="91">
        <v>-1.5854772218517599E-3</v>
      </c>
      <c r="X2189" s="92">
        <v>-0.15003810631242201</v>
      </c>
      <c r="Y2189" s="91">
        <v>3.5680537957887302E-2</v>
      </c>
      <c r="Z2189" s="92">
        <v>21.718209704616999</v>
      </c>
      <c r="AA2189" s="91">
        <v>5.3336688941271901E-2</v>
      </c>
      <c r="AB2189" s="92">
        <v>26.231697254930602</v>
      </c>
      <c r="AC2189" s="91">
        <v>0.124067446364352</v>
      </c>
      <c r="AD2189" s="92">
        <v>37.754940588842103</v>
      </c>
      <c r="AE2189" s="91">
        <v>0.15118653675570401</v>
      </c>
      <c r="AF2189" s="93">
        <v>35.9580633702572</v>
      </c>
      <c r="AG2189" s="91">
        <v>-3.01479836798535E-3</v>
      </c>
      <c r="AH2189" s="92">
        <v>-1.20770978892324</v>
      </c>
      <c r="AI2189" s="91">
        <v>3.8002235416570301E-2</v>
      </c>
      <c r="AJ2189" s="92">
        <v>18.2835992215551</v>
      </c>
      <c r="AK2189" s="91">
        <v>0.48413570000033401</v>
      </c>
      <c r="AL2189" s="91">
        <v>4.5691048468143002E-2</v>
      </c>
      <c r="AM2189" s="92">
        <v>53.248577789519899</v>
      </c>
      <c r="AN2189" s="3"/>
      <c r="AO2189" s="94">
        <v>1.0894258501139099E-2</v>
      </c>
      <c r="AP2189" s="94">
        <v>-1.6227227757553898E-2</v>
      </c>
      <c r="AQ2189" s="94">
        <v>3.24893229608278E-2</v>
      </c>
      <c r="AR2189" s="94">
        <v>-7.2143343941206703E-3</v>
      </c>
      <c r="AS2189" s="95">
        <v>7</v>
      </c>
      <c r="AT2189" s="95">
        <v>5</v>
      </c>
      <c r="AU2189" s="95">
        <v>7</v>
      </c>
      <c r="AV2189" s="96">
        <v>5</v>
      </c>
      <c r="AW2189" s="3"/>
      <c r="AX2189" s="97">
        <v>3.11353930622499E-2</v>
      </c>
      <c r="AY2189" s="98">
        <v>0.802126783514723</v>
      </c>
      <c r="AZ2189" s="98">
        <v>0.74197619253573099</v>
      </c>
      <c r="BA2189" s="98">
        <v>1.07886754110405</v>
      </c>
      <c r="BB2189" s="89">
        <v>3.2106985818290898E-3</v>
      </c>
      <c r="BC2189" s="99">
        <v>-3.1403097696566</v>
      </c>
      <c r="BD2189" s="86">
        <v>43907</v>
      </c>
      <c r="BE2189" s="86">
        <v>43913</v>
      </c>
      <c r="BF2189" s="95">
        <v>22</v>
      </c>
      <c r="BG2189" s="86">
        <v>43937</v>
      </c>
    </row>
    <row r="2190" spans="2:59" x14ac:dyDescent="0.25">
      <c r="B2190" s="81" t="s">
        <v>2900</v>
      </c>
      <c r="C2190" s="81" t="s">
        <v>7421</v>
      </c>
      <c r="D2190" s="81" t="s">
        <v>1004</v>
      </c>
      <c r="E2190" s="82" t="s">
        <v>1195</v>
      </c>
      <c r="F2190" s="82" t="s">
        <v>1105</v>
      </c>
      <c r="G2190" s="83" t="s">
        <v>1123</v>
      </c>
      <c r="H2190" s="84" t="s">
        <v>1131</v>
      </c>
      <c r="I2190" s="85" t="s">
        <v>3480</v>
      </c>
      <c r="J2190" s="85" t="s">
        <v>7422</v>
      </c>
      <c r="L2190" s="86">
        <v>44029</v>
      </c>
      <c r="M2190" s="87">
        <v>1548.3765999991399</v>
      </c>
      <c r="N2190" s="88">
        <v>1548.3765999991399</v>
      </c>
      <c r="O2190" s="88">
        <v>1557.1711999997499</v>
      </c>
      <c r="P2190" s="89">
        <f t="shared" si="34"/>
        <v>0.99435219454314894</v>
      </c>
      <c r="Q2190" s="86">
        <v>44001</v>
      </c>
      <c r="R2190" s="90">
        <v>23007723.028000001</v>
      </c>
      <c r="S2190" s="90">
        <v>24524290.2647813</v>
      </c>
      <c r="T2190" s="3"/>
      <c r="U2190" s="91">
        <v>-1.57368654254242E-3</v>
      </c>
      <c r="V2190" s="92">
        <v>1.0154059558772099</v>
      </c>
      <c r="W2190" s="91">
        <v>-2.1582424114967602E-3</v>
      </c>
      <c r="X2190" s="92">
        <v>-0.20731462527692199</v>
      </c>
      <c r="Y2190" s="91">
        <v>3.2061855325082399E-2</v>
      </c>
      <c r="Z2190" s="92">
        <v>21.3563414413366</v>
      </c>
      <c r="AA2190" s="91">
        <v>4.5959693328768501E-2</v>
      </c>
      <c r="AB2190" s="92">
        <v>25.493997693672998</v>
      </c>
      <c r="AC2190" s="91">
        <v>0.108408800857433</v>
      </c>
      <c r="AD2190" s="92">
        <v>36.189076038135703</v>
      </c>
      <c r="AE2190" s="91">
        <v>0.127231355209078</v>
      </c>
      <c r="AF2190" s="93">
        <v>33.562545215594596</v>
      </c>
      <c r="AG2190" s="91">
        <v>-3.33890375168266E-3</v>
      </c>
      <c r="AH2190" s="92">
        <v>-1.2401203272929699</v>
      </c>
      <c r="AI2190" s="91">
        <v>3.4039127125652199E-2</v>
      </c>
      <c r="AJ2190" s="92">
        <v>17.887288392463201</v>
      </c>
      <c r="AK2190" s="91">
        <v>0.48942515246395502</v>
      </c>
      <c r="AL2190" s="91">
        <v>4.1159724210956497E-2</v>
      </c>
      <c r="AM2190" s="92">
        <v>68.517093160073301</v>
      </c>
      <c r="AN2190" s="3"/>
      <c r="AO2190" s="94">
        <v>1.0874932848310001E-2</v>
      </c>
      <c r="AP2190" s="94">
        <v>-1.62461223235368E-2</v>
      </c>
      <c r="AQ2190" s="94">
        <v>3.1897032249616999E-2</v>
      </c>
      <c r="AR2190" s="94">
        <v>-7.8027446679698204E-3</v>
      </c>
      <c r="AS2190" s="95">
        <v>7</v>
      </c>
      <c r="AT2190" s="95">
        <v>5</v>
      </c>
      <c r="AU2190" s="95">
        <v>7</v>
      </c>
      <c r="AV2190" s="96">
        <v>5</v>
      </c>
      <c r="AW2190" s="3"/>
      <c r="AX2190" s="97">
        <v>3.11236836087119E-2</v>
      </c>
      <c r="AY2190" s="98">
        <v>0.585232928027835</v>
      </c>
      <c r="AZ2190" s="98">
        <v>0.717297836979924</v>
      </c>
      <c r="BA2190" s="98">
        <v>0.78283435406137902</v>
      </c>
      <c r="BB2190" s="89">
        <v>3.20940432646239E-3</v>
      </c>
      <c r="BC2190" s="99">
        <v>-3.1514278464055701</v>
      </c>
      <c r="BD2190" s="86">
        <v>43907</v>
      </c>
      <c r="BE2190" s="86">
        <v>43913</v>
      </c>
      <c r="BF2190" s="95">
        <v>24</v>
      </c>
      <c r="BG2190" s="86">
        <v>43941</v>
      </c>
    </row>
    <row r="2191" spans="2:59" x14ac:dyDescent="0.25">
      <c r="B2191" s="81" t="s">
        <v>2901</v>
      </c>
      <c r="C2191" s="81" t="s">
        <v>7423</v>
      </c>
      <c r="D2191" s="81" t="s">
        <v>1004</v>
      </c>
      <c r="E2191" s="82" t="s">
        <v>1196</v>
      </c>
      <c r="F2191" s="82" t="s">
        <v>1105</v>
      </c>
      <c r="G2191" s="83" t="s">
        <v>1123</v>
      </c>
      <c r="H2191" s="84" t="s">
        <v>1131</v>
      </c>
      <c r="I2191" s="85" t="s">
        <v>3480</v>
      </c>
      <c r="J2191" s="85" t="s">
        <v>7424</v>
      </c>
      <c r="L2191" s="86">
        <v>44029</v>
      </c>
      <c r="M2191" s="87">
        <v>1360.83000000007</v>
      </c>
      <c r="N2191" s="88">
        <v>1360.83000000007</v>
      </c>
      <c r="O2191" s="88">
        <v>1368.0569000001999</v>
      </c>
      <c r="P2191" s="89">
        <f t="shared" si="34"/>
        <v>0.99471739808473691</v>
      </c>
      <c r="Q2191" s="86">
        <v>44001</v>
      </c>
      <c r="R2191" s="90">
        <v>10763.507</v>
      </c>
      <c r="S2191" s="90">
        <v>1565815.9127636701</v>
      </c>
      <c r="T2191" s="3"/>
      <c r="U2191" s="91">
        <v>-1.56057747972227E-3</v>
      </c>
      <c r="V2191" s="92">
        <v>1.01671686215923</v>
      </c>
      <c r="W2191" s="91">
        <v>-1.7662362351984499E-3</v>
      </c>
      <c r="X2191" s="92">
        <v>-0.168114007647091</v>
      </c>
      <c r="Y2191" s="91">
        <v>3.4541034026915399E-2</v>
      </c>
      <c r="Z2191" s="92">
        <v>21.6042593115417</v>
      </c>
      <c r="AA2191" s="91">
        <v>5.1012689571507501E-2</v>
      </c>
      <c r="AB2191" s="92">
        <v>25.999297317961499</v>
      </c>
      <c r="AC2191" s="91">
        <v>0.106693902926054</v>
      </c>
      <c r="AD2191" s="92">
        <v>36.017586245026898</v>
      </c>
      <c r="AE2191" s="91">
        <v>0.13090248399938001</v>
      </c>
      <c r="AF2191" s="93">
        <v>33.929658094653902</v>
      </c>
      <c r="AG2191" s="91">
        <v>-3.1165838536253401E-3</v>
      </c>
      <c r="AH2191" s="92">
        <v>-1.21788833748724</v>
      </c>
      <c r="AI2191" s="91">
        <v>3.6754135155206299E-2</v>
      </c>
      <c r="AJ2191" s="92">
        <v>18.158789195440502</v>
      </c>
      <c r="AK2191" s="91">
        <v>0.360829999999842</v>
      </c>
      <c r="AL2191" s="91">
        <v>3.5477834220728303E-2</v>
      </c>
      <c r="AM2191" s="92">
        <v>40.9180077894707</v>
      </c>
      <c r="AN2191" s="3"/>
      <c r="AO2191" s="94">
        <v>1.08882364456804E-2</v>
      </c>
      <c r="AP2191" s="94">
        <v>-1.6233170275881999E-2</v>
      </c>
      <c r="AQ2191" s="94">
        <v>3.2303198306181002E-2</v>
      </c>
      <c r="AR2191" s="94">
        <v>-7.3989592228827002E-3</v>
      </c>
      <c r="AS2191" s="95">
        <v>7</v>
      </c>
      <c r="AT2191" s="95">
        <v>5</v>
      </c>
      <c r="AU2191" s="95">
        <v>7</v>
      </c>
      <c r="AV2191" s="96">
        <v>5</v>
      </c>
      <c r="AW2191" s="3"/>
      <c r="AX2191" s="97">
        <v>3.11315975159232E-2</v>
      </c>
      <c r="AY2191" s="98">
        <v>0.73383997885957797</v>
      </c>
      <c r="AZ2191" s="98">
        <v>0.73420383100256004</v>
      </c>
      <c r="BA2191" s="98">
        <v>0.98532893457377202</v>
      </c>
      <c r="BB2191" s="89">
        <v>3.2102798900541501E-3</v>
      </c>
      <c r="BC2191" s="99">
        <v>-3.14380570883077</v>
      </c>
      <c r="BD2191" s="86">
        <v>43907</v>
      </c>
      <c r="BE2191" s="86">
        <v>43913</v>
      </c>
      <c r="BF2191" s="95">
        <v>24</v>
      </c>
      <c r="BG2191" s="86">
        <v>43941</v>
      </c>
    </row>
    <row r="2192" spans="2:59" x14ac:dyDescent="0.25">
      <c r="B2192" s="81" t="s">
        <v>540</v>
      </c>
      <c r="C2192" s="81" t="s">
        <v>7425</v>
      </c>
      <c r="D2192" s="81" t="s">
        <v>1005</v>
      </c>
      <c r="E2192" s="82" t="s">
        <v>1161</v>
      </c>
      <c r="F2192" s="82" t="s">
        <v>1102</v>
      </c>
      <c r="G2192" s="83" t="s">
        <v>1121</v>
      </c>
      <c r="H2192" s="84" t="s">
        <v>1154</v>
      </c>
      <c r="I2192" s="85" t="s">
        <v>3651</v>
      </c>
      <c r="J2192" s="85" t="s">
        <v>7426</v>
      </c>
      <c r="L2192" s="86">
        <v>44029</v>
      </c>
      <c r="M2192" s="87">
        <v>79955.032500028596</v>
      </c>
      <c r="N2192" s="88">
        <v>79955.032500028596</v>
      </c>
      <c r="O2192" s="88">
        <v>84562.326290011406</v>
      </c>
      <c r="P2192" s="89">
        <f t="shared" si="34"/>
        <v>0.94551599994799307</v>
      </c>
      <c r="Q2192" s="86">
        <v>43880</v>
      </c>
      <c r="R2192" s="90">
        <v>1541116.4265000001</v>
      </c>
      <c r="S2192" s="90">
        <v>1525840.15945898</v>
      </c>
      <c r="T2192" s="3"/>
      <c r="U2192" s="91">
        <v>-5.3902499275864102E-3</v>
      </c>
      <c r="V2192" s="92">
        <v>0.63374961737281399</v>
      </c>
      <c r="W2192" s="91">
        <v>6.4875962971200393E-2</v>
      </c>
      <c r="X2192" s="92">
        <v>6.4961059129927898</v>
      </c>
      <c r="Y2192" s="91">
        <v>-3.7394153793684402E-2</v>
      </c>
      <c r="Z2192" s="92">
        <v>14.410740529463499</v>
      </c>
      <c r="AA2192" s="91">
        <v>0.17899048445920901</v>
      </c>
      <c r="AB2192" s="92">
        <v>38.797076806717101</v>
      </c>
      <c r="AC2192" s="91"/>
      <c r="AD2192" s="92"/>
      <c r="AE2192" s="91"/>
      <c r="AF2192" s="93"/>
      <c r="AG2192" s="91">
        <v>1.56609797049896E-2</v>
      </c>
      <c r="AH2192" s="92">
        <v>0.65986801837425402</v>
      </c>
      <c r="AI2192" s="91">
        <v>2.77303699349432E-2</v>
      </c>
      <c r="AJ2192" s="92">
        <v>17.256412673392301</v>
      </c>
      <c r="AK2192" s="91">
        <v>0.21344390736339799</v>
      </c>
      <c r="AL2192" s="91">
        <v>0.110039048451727</v>
      </c>
      <c r="AM2192" s="92">
        <v>46.569502988306297</v>
      </c>
      <c r="AN2192" s="3"/>
      <c r="AO2192" s="94">
        <v>3.62077508507355E-2</v>
      </c>
      <c r="AP2192" s="94">
        <v>-5.7123753042105797E-2</v>
      </c>
      <c r="AQ2192" s="94">
        <v>0.15658849971267</v>
      </c>
      <c r="AR2192" s="94">
        <v>-0.10851783097503399</v>
      </c>
      <c r="AS2192" s="95">
        <v>7</v>
      </c>
      <c r="AT2192" s="95">
        <v>5</v>
      </c>
      <c r="AU2192" s="95">
        <v>8</v>
      </c>
      <c r="AV2192" s="96">
        <v>4</v>
      </c>
      <c r="AW2192" s="3"/>
      <c r="AX2192" s="97">
        <v>0.19522194626712</v>
      </c>
      <c r="AY2192" s="98">
        <v>0.91171342217330698</v>
      </c>
      <c r="AZ2192" s="98">
        <v>1.42060604473409</v>
      </c>
      <c r="BA2192" s="98">
        <v>1.3213707322411199</v>
      </c>
      <c r="BB2192" s="89">
        <v>2.0112377960613201E-2</v>
      </c>
      <c r="BC2192" s="99">
        <v>-25.323511534661499</v>
      </c>
      <c r="BD2192" s="86">
        <v>43880</v>
      </c>
      <c r="BE2192" s="86">
        <v>43913</v>
      </c>
      <c r="BF2192" s="95"/>
      <c r="BG2192" s="86"/>
    </row>
    <row r="2193" spans="2:59" x14ac:dyDescent="0.25">
      <c r="B2193" s="81" t="s">
        <v>541</v>
      </c>
      <c r="C2193" s="81" t="s">
        <v>7427</v>
      </c>
      <c r="D2193" s="81" t="s">
        <v>1005</v>
      </c>
      <c r="E2193" s="82" t="s">
        <v>1170</v>
      </c>
      <c r="F2193" s="82" t="s">
        <v>1102</v>
      </c>
      <c r="G2193" s="83" t="s">
        <v>1121</v>
      </c>
      <c r="H2193" s="84" t="s">
        <v>1154</v>
      </c>
      <c r="I2193" s="85" t="s">
        <v>3651</v>
      </c>
      <c r="J2193" s="85" t="s">
        <v>7428</v>
      </c>
      <c r="L2193" s="86">
        <v>44029</v>
      </c>
      <c r="M2193" s="87">
        <v>89630.336249947504</v>
      </c>
      <c r="N2193" s="88">
        <v>89630.336249947504</v>
      </c>
      <c r="O2193" s="88">
        <v>94096.039440035805</v>
      </c>
      <c r="P2193" s="89">
        <f t="shared" si="34"/>
        <v>0.9525410079248432</v>
      </c>
      <c r="Q2193" s="86">
        <v>43880</v>
      </c>
      <c r="R2193" s="90">
        <v>571887.53212500003</v>
      </c>
      <c r="S2193" s="90">
        <v>457296.65623974602</v>
      </c>
      <c r="T2193" s="3"/>
      <c r="U2193" s="91">
        <v>-5.3408299436341596E-3</v>
      </c>
      <c r="V2193" s="92">
        <v>0.63869161576803901</v>
      </c>
      <c r="W2193" s="91">
        <v>6.6464114228438106E-2</v>
      </c>
      <c r="X2193" s="92">
        <v>6.6549210387165703</v>
      </c>
      <c r="Y2193" s="91">
        <v>-2.8651668249040099E-2</v>
      </c>
      <c r="Z2193" s="92">
        <v>15.284989083927901</v>
      </c>
      <c r="AA2193" s="91">
        <v>0.200663640936837</v>
      </c>
      <c r="AB2193" s="92">
        <v>40.9643924544798</v>
      </c>
      <c r="AC2193" s="91"/>
      <c r="AD2193" s="92"/>
      <c r="AE2193" s="91"/>
      <c r="AF2193" s="93"/>
      <c r="AG2193" s="91">
        <v>1.6518703687324901E-2</v>
      </c>
      <c r="AH2193" s="92">
        <v>0.74564041660778502</v>
      </c>
      <c r="AI2193" s="91">
        <v>3.7940419773804003E-2</v>
      </c>
      <c r="AJ2193" s="92">
        <v>18.277417657285699</v>
      </c>
      <c r="AK2193" s="91">
        <v>0.30830016858992199</v>
      </c>
      <c r="AL2193" s="91">
        <v>0.161627690498717</v>
      </c>
      <c r="AM2193" s="92">
        <v>53.111873858724699</v>
      </c>
      <c r="AN2193" s="3"/>
      <c r="AO2193" s="94">
        <v>3.6259106664147098E-2</v>
      </c>
      <c r="AP2193" s="94">
        <v>-5.7076768878687303E-2</v>
      </c>
      <c r="AQ2193" s="94">
        <v>0.15831975229782999</v>
      </c>
      <c r="AR2193" s="94">
        <v>-0.107144327185815</v>
      </c>
      <c r="AS2193" s="95">
        <v>8</v>
      </c>
      <c r="AT2193" s="95">
        <v>4</v>
      </c>
      <c r="AU2193" s="95">
        <v>8</v>
      </c>
      <c r="AV2193" s="96">
        <v>4</v>
      </c>
      <c r="AW2193" s="3"/>
      <c r="AX2193" s="97">
        <v>0.19514826338185201</v>
      </c>
      <c r="AY2193" s="98">
        <v>1.0168067486538299</v>
      </c>
      <c r="AZ2193" s="98">
        <v>1.5035367797936501</v>
      </c>
      <c r="BA2193" s="98">
        <v>1.4794838727939399</v>
      </c>
      <c r="BB2193" s="89">
        <v>2.0106386551888102E-2</v>
      </c>
      <c r="BC2193" s="99">
        <v>-25.2009407931764</v>
      </c>
      <c r="BD2193" s="86">
        <v>43880</v>
      </c>
      <c r="BE2193" s="86">
        <v>43913</v>
      </c>
      <c r="BF2193" s="95"/>
      <c r="BG2193" s="86"/>
    </row>
    <row r="2194" spans="2:59" x14ac:dyDescent="0.25">
      <c r="B2194" s="81" t="s">
        <v>542</v>
      </c>
      <c r="C2194" s="81" t="s">
        <v>7429</v>
      </c>
      <c r="D2194" s="81" t="s">
        <v>1005</v>
      </c>
      <c r="E2194" s="82" t="s">
        <v>1162</v>
      </c>
      <c r="F2194" s="82" t="s">
        <v>1102</v>
      </c>
      <c r="G2194" s="83" t="s">
        <v>1121</v>
      </c>
      <c r="H2194" s="84" t="s">
        <v>1154</v>
      </c>
      <c r="I2194" s="85" t="s">
        <v>3651</v>
      </c>
      <c r="J2194" s="85" t="s">
        <v>7430</v>
      </c>
      <c r="L2194" s="86">
        <v>44029</v>
      </c>
      <c r="M2194" s="87">
        <v>86505.851250052496</v>
      </c>
      <c r="N2194" s="88">
        <v>86505.851250052496</v>
      </c>
      <c r="O2194" s="88">
        <v>91044.549960017204</v>
      </c>
      <c r="P2194" s="89">
        <f t="shared" si="34"/>
        <v>0.95014859525410467</v>
      </c>
      <c r="Q2194" s="86">
        <v>43880</v>
      </c>
      <c r="R2194" s="90">
        <v>5114676.7271250002</v>
      </c>
      <c r="S2194" s="90">
        <v>3082108.1475820299</v>
      </c>
      <c r="T2194" s="3"/>
      <c r="U2194" s="91">
        <v>-5.3582273421852698E-3</v>
      </c>
      <c r="V2194" s="92">
        <v>0.63695187591292801</v>
      </c>
      <c r="W2194" s="91">
        <v>6.5926173088882906E-2</v>
      </c>
      <c r="X2194" s="92">
        <v>6.6011269247610498</v>
      </c>
      <c r="Y2194" s="91">
        <v>-3.1632826593522602E-2</v>
      </c>
      <c r="Z2194" s="92">
        <v>14.9868732494797</v>
      </c>
      <c r="AA2194" s="91">
        <v>0.19324947229877601</v>
      </c>
      <c r="AB2194" s="92">
        <v>40.222975590673698</v>
      </c>
      <c r="AC2194" s="91"/>
      <c r="AD2194" s="92"/>
      <c r="AE2194" s="91"/>
      <c r="AF2194" s="93"/>
      <c r="AG2194" s="91">
        <v>1.62287608509359E-2</v>
      </c>
      <c r="AH2194" s="92">
        <v>0.71664613296889002</v>
      </c>
      <c r="AI2194" s="91">
        <v>3.4457982308595099E-2</v>
      </c>
      <c r="AJ2194" s="92">
        <v>17.929173910757498</v>
      </c>
      <c r="AK2194" s="91">
        <v>0.29097796158748701</v>
      </c>
      <c r="AL2194" s="91">
        <v>0.151588309150684</v>
      </c>
      <c r="AM2194" s="92">
        <v>51.053389568463899</v>
      </c>
      <c r="AN2194" s="3"/>
      <c r="AO2194" s="94">
        <v>3.6243905044102603E-2</v>
      </c>
      <c r="AP2194" s="94">
        <v>-5.7091420521828702E-2</v>
      </c>
      <c r="AQ2194" s="94">
        <v>0.157729165450291</v>
      </c>
      <c r="AR2194" s="94">
        <v>-0.10761311194626599</v>
      </c>
      <c r="AS2194" s="95">
        <v>8</v>
      </c>
      <c r="AT2194" s="95">
        <v>4</v>
      </c>
      <c r="AU2194" s="95">
        <v>8</v>
      </c>
      <c r="AV2194" s="96">
        <v>4</v>
      </c>
      <c r="AW2194" s="3"/>
      <c r="AX2194" s="97">
        <v>0.19517416786984501</v>
      </c>
      <c r="AY2194" s="98">
        <v>0.980835119064977</v>
      </c>
      <c r="AZ2194" s="98">
        <v>1.4751633160067299</v>
      </c>
      <c r="BA2194" s="98">
        <v>1.42524154417515</v>
      </c>
      <c r="BB2194" s="89">
        <v>2.0108514153434998E-2</v>
      </c>
      <c r="BC2194" s="99">
        <v>-25.242732031823799</v>
      </c>
      <c r="BD2194" s="86">
        <v>43880</v>
      </c>
      <c r="BE2194" s="86">
        <v>43913</v>
      </c>
      <c r="BF2194" s="95"/>
      <c r="BG2194" s="86"/>
    </row>
    <row r="2195" spans="2:59" x14ac:dyDescent="0.25">
      <c r="B2195" s="81" t="s">
        <v>543</v>
      </c>
      <c r="C2195" s="81" t="s">
        <v>7431</v>
      </c>
      <c r="D2195" s="81" t="s">
        <v>1005</v>
      </c>
      <c r="E2195" s="82" t="s">
        <v>1246</v>
      </c>
      <c r="F2195" s="82" t="s">
        <v>1102</v>
      </c>
      <c r="G2195" s="83" t="s">
        <v>1121</v>
      </c>
      <c r="H2195" s="84" t="s">
        <v>1154</v>
      </c>
      <c r="I2195" s="85" t="s">
        <v>3651</v>
      </c>
      <c r="J2195" s="85" t="s">
        <v>7432</v>
      </c>
      <c r="L2195" s="86">
        <v>44029</v>
      </c>
      <c r="M2195" s="87">
        <v>83793.071249961897</v>
      </c>
      <c r="N2195" s="88">
        <v>83793.071249961897</v>
      </c>
      <c r="O2195" s="88">
        <v>87682.428859949097</v>
      </c>
      <c r="P2195" s="89">
        <f t="shared" si="34"/>
        <v>0.95564267937650904</v>
      </c>
      <c r="Q2195" s="86">
        <v>43880</v>
      </c>
      <c r="R2195" s="90">
        <v>23965460.756999999</v>
      </c>
      <c r="S2195" s="90">
        <v>23305511.767781299</v>
      </c>
      <c r="T2195" s="3"/>
      <c r="U2195" s="91">
        <v>-5.3194454112599496E-3</v>
      </c>
      <c r="V2195" s="92">
        <v>0.64083006900546002</v>
      </c>
      <c r="W2195" s="91">
        <v>6.7162704757720307E-2</v>
      </c>
      <c r="X2195" s="92">
        <v>6.7247800916447904</v>
      </c>
      <c r="Y2195" s="91">
        <v>-2.47853283153745E-2</v>
      </c>
      <c r="Z2195" s="92">
        <v>15.671623077301801</v>
      </c>
      <c r="AA2195" s="91">
        <v>0.21030123077798599</v>
      </c>
      <c r="AB2195" s="92">
        <v>41.928151438594803</v>
      </c>
      <c r="AC2195" s="91"/>
      <c r="AD2195" s="92"/>
      <c r="AE2195" s="91"/>
      <c r="AF2195" s="93"/>
      <c r="AG2195" s="91">
        <v>1.6896750707019199E-2</v>
      </c>
      <c r="AH2195" s="92">
        <v>0.78344511857721999</v>
      </c>
      <c r="AI2195" s="91">
        <v>4.2458588082809001E-2</v>
      </c>
      <c r="AJ2195" s="92">
        <v>18.729234488186201</v>
      </c>
      <c r="AK2195" s="91">
        <v>0.27684679999947498</v>
      </c>
      <c r="AL2195" s="91">
        <v>0.14064803708432</v>
      </c>
      <c r="AM2195" s="92">
        <v>52.637295671273002</v>
      </c>
      <c r="AN2195" s="3"/>
      <c r="AO2195" s="94">
        <v>3.6281931961639202E-2</v>
      </c>
      <c r="AP2195" s="94">
        <v>-5.7056239841622301E-2</v>
      </c>
      <c r="AQ2195" s="94">
        <v>0.15907978847288201</v>
      </c>
      <c r="AR2195" s="94">
        <v>-0.106539406569937</v>
      </c>
      <c r="AS2195" s="95">
        <v>8</v>
      </c>
      <c r="AT2195" s="95">
        <v>4</v>
      </c>
      <c r="AU2195" s="95">
        <v>8</v>
      </c>
      <c r="AV2195" s="96">
        <v>4</v>
      </c>
      <c r="AW2195" s="3"/>
      <c r="AX2195" s="97">
        <v>0.19511753858678299</v>
      </c>
      <c r="AY2195" s="98">
        <v>1.06353755291639</v>
      </c>
      <c r="AZ2195" s="98">
        <v>1.5403932777626299</v>
      </c>
      <c r="BA2195" s="98">
        <v>1.5501576323531501</v>
      </c>
      <c r="BB2195" s="89">
        <v>2.0103927691525299E-2</v>
      </c>
      <c r="BC2195" s="99">
        <v>-25.147066991223301</v>
      </c>
      <c r="BD2195" s="86">
        <v>43880</v>
      </c>
      <c r="BE2195" s="86">
        <v>43913</v>
      </c>
      <c r="BF2195" s="95"/>
      <c r="BG2195" s="86"/>
    </row>
    <row r="2196" spans="2:59" x14ac:dyDescent="0.25">
      <c r="B2196" s="81" t="s">
        <v>2902</v>
      </c>
      <c r="C2196" s="81" t="s">
        <v>7433</v>
      </c>
      <c r="D2196" s="81" t="s">
        <v>1005</v>
      </c>
      <c r="E2196" s="82" t="s">
        <v>1247</v>
      </c>
      <c r="F2196" s="82" t="s">
        <v>1102</v>
      </c>
      <c r="G2196" s="83" t="s">
        <v>1121</v>
      </c>
      <c r="H2196" s="84" t="s">
        <v>1154</v>
      </c>
      <c r="I2196" s="85" t="s">
        <v>3651</v>
      </c>
      <c r="J2196" s="85" t="s">
        <v>7434</v>
      </c>
      <c r="L2196" s="86">
        <v>44029</v>
      </c>
      <c r="M2196" s="87">
        <v>83044.080000042901</v>
      </c>
      <c r="N2196" s="88">
        <v>83044.080000042901</v>
      </c>
      <c r="O2196" s="88"/>
      <c r="P2196" s="89" t="str">
        <f t="shared" si="34"/>
        <v/>
      </c>
      <c r="Q2196" s="86"/>
      <c r="R2196" s="90">
        <v>2260816.5903750001</v>
      </c>
      <c r="S2196" s="90"/>
      <c r="T2196" s="3"/>
      <c r="U2196" s="91">
        <v>-5.34232344034535E-3</v>
      </c>
      <c r="V2196" s="92">
        <v>0.63854226609692</v>
      </c>
      <c r="W2196" s="91">
        <v>6.6438258321795701E-2</v>
      </c>
      <c r="X2196" s="92">
        <v>6.6523354480523302</v>
      </c>
      <c r="Y2196" s="91">
        <v>-2.88126485047542E-2</v>
      </c>
      <c r="Z2196" s="92">
        <v>15.2688910583674</v>
      </c>
      <c r="AA2196" s="91"/>
      <c r="AB2196" s="92"/>
      <c r="AC2196" s="91"/>
      <c r="AD2196" s="92"/>
      <c r="AE2196" s="91"/>
      <c r="AF2196" s="93"/>
      <c r="AG2196" s="91">
        <v>1.65052075153653E-2</v>
      </c>
      <c r="AH2196" s="92">
        <v>0.74429079941182896</v>
      </c>
      <c r="AI2196" s="91">
        <v>3.7752055464807199E-2</v>
      </c>
      <c r="AJ2196" s="92">
        <v>18.258581226400601</v>
      </c>
      <c r="AK2196" s="91">
        <v>0.160676468944002</v>
      </c>
      <c r="AL2196" s="91">
        <v>0.209978777033102</v>
      </c>
      <c r="AM2196" s="92">
        <v>38.493317951913902</v>
      </c>
      <c r="AN2196" s="3"/>
      <c r="AO2196" s="94">
        <v>3.62590566182917E-2</v>
      </c>
      <c r="AP2196" s="94">
        <v>-5.7078449263863101E-2</v>
      </c>
      <c r="AQ2196" s="94">
        <v>0.15828396520737401</v>
      </c>
      <c r="AR2196" s="94">
        <v>-0.107171752040886</v>
      </c>
      <c r="AS2196" s="95"/>
      <c r="AT2196" s="95"/>
      <c r="AU2196" s="95"/>
      <c r="AV2196" s="96"/>
      <c r="AW2196" s="3"/>
      <c r="AX2196" s="97"/>
      <c r="AY2196" s="98"/>
      <c r="AZ2196" s="98"/>
      <c r="BA2196" s="98"/>
      <c r="BB2196" s="89"/>
      <c r="BC2196" s="99">
        <v>-25.2034565798822</v>
      </c>
      <c r="BD2196" s="86">
        <v>43880</v>
      </c>
      <c r="BE2196" s="86">
        <v>43913</v>
      </c>
      <c r="BF2196" s="95"/>
      <c r="BG2196" s="86"/>
    </row>
    <row r="2197" spans="2:59" x14ac:dyDescent="0.25">
      <c r="B2197" s="81" t="s">
        <v>2903</v>
      </c>
      <c r="C2197" s="81" t="s">
        <v>7435</v>
      </c>
      <c r="D2197" s="81" t="s">
        <v>1006</v>
      </c>
      <c r="E2197" s="82" t="s">
        <v>1161</v>
      </c>
      <c r="F2197" s="82" t="s">
        <v>1107</v>
      </c>
      <c r="G2197" s="83" t="s">
        <v>1121</v>
      </c>
      <c r="H2197" s="84" t="s">
        <v>1146</v>
      </c>
      <c r="I2197" s="85" t="s">
        <v>3480</v>
      </c>
      <c r="J2197" s="85" t="s">
        <v>7436</v>
      </c>
      <c r="L2197" s="86">
        <v>44029</v>
      </c>
      <c r="M2197" s="87">
        <v>616.212600000203</v>
      </c>
      <c r="N2197" s="88">
        <v>616.212600000203</v>
      </c>
      <c r="O2197" s="88">
        <v>856.69699999969498</v>
      </c>
      <c r="P2197" s="89">
        <f t="shared" si="34"/>
        <v>0.71928885008401144</v>
      </c>
      <c r="Q2197" s="86">
        <v>43874</v>
      </c>
      <c r="R2197" s="90">
        <v>70079.260999999999</v>
      </c>
      <c r="S2197" s="90">
        <v>78338.541958007801</v>
      </c>
      <c r="T2197" s="3"/>
      <c r="U2197" s="91">
        <v>-1.6554173318581899E-2</v>
      </c>
      <c r="V2197" s="92">
        <v>-0.482642721726734</v>
      </c>
      <c r="W2197" s="91">
        <v>-5.55591743213881E-2</v>
      </c>
      <c r="X2197" s="92">
        <v>-5.5474078162660598</v>
      </c>
      <c r="Y2197" s="91">
        <v>-0.27096595508919602</v>
      </c>
      <c r="Z2197" s="92">
        <v>-8.9464396000839805</v>
      </c>
      <c r="AA2197" s="91">
        <v>-0.16057153529342</v>
      </c>
      <c r="AB2197" s="92">
        <v>4.8408748314541299</v>
      </c>
      <c r="AC2197" s="91">
        <v>-0.21286858188716001</v>
      </c>
      <c r="AD2197" s="92">
        <v>4.0613377636764199</v>
      </c>
      <c r="AE2197" s="91">
        <v>-0.1935171200693</v>
      </c>
      <c r="AF2197" s="93">
        <v>1.4876976877567401</v>
      </c>
      <c r="AG2197" s="91">
        <v>-3.71927853111629E-2</v>
      </c>
      <c r="AH2197" s="92">
        <v>-4.62550848324463</v>
      </c>
      <c r="AI2197" s="91">
        <v>-0.22568000730825599</v>
      </c>
      <c r="AJ2197" s="92">
        <v>-8.0846250509202893</v>
      </c>
      <c r="AK2197" s="91">
        <v>-0.38378740000014699</v>
      </c>
      <c r="AL2197" s="91">
        <v>-4.9186971731614897E-2</v>
      </c>
      <c r="AM2197" s="92">
        <v>-23.490426266565901</v>
      </c>
      <c r="AN2197" s="3"/>
      <c r="AO2197" s="94">
        <v>5.99178537686385E-2</v>
      </c>
      <c r="AP2197" s="94">
        <v>-8.0177940871217296E-2</v>
      </c>
      <c r="AQ2197" s="94">
        <v>5.9694176245102398E-2</v>
      </c>
      <c r="AR2197" s="94">
        <v>-0.25640372155699898</v>
      </c>
      <c r="AS2197" s="95">
        <v>7</v>
      </c>
      <c r="AT2197" s="95">
        <v>5</v>
      </c>
      <c r="AU2197" s="95">
        <v>6</v>
      </c>
      <c r="AV2197" s="96">
        <v>6</v>
      </c>
      <c r="AW2197" s="3"/>
      <c r="AX2197" s="97">
        <v>0.27179385301627901</v>
      </c>
      <c r="AY2197" s="98">
        <v>-0.50104976759212105</v>
      </c>
      <c r="AZ2197" s="98">
        <v>0.14755977945492299</v>
      </c>
      <c r="BA2197" s="98">
        <v>-0.65196755117358396</v>
      </c>
      <c r="BB2197" s="89">
        <v>2.7779977326572398E-2</v>
      </c>
      <c r="BC2197" s="99">
        <v>-39.751709180709398</v>
      </c>
      <c r="BD2197" s="86">
        <v>43874</v>
      </c>
      <c r="BE2197" s="86">
        <v>43913</v>
      </c>
      <c r="BF2197" s="95"/>
      <c r="BG2197" s="86"/>
    </row>
    <row r="2198" spans="2:59" x14ac:dyDescent="0.25">
      <c r="B2198" s="81" t="s">
        <v>2904</v>
      </c>
      <c r="C2198" s="81" t="s">
        <v>7437</v>
      </c>
      <c r="D2198" s="81" t="s">
        <v>1006</v>
      </c>
      <c r="E2198" s="82" t="s">
        <v>1204</v>
      </c>
      <c r="F2198" s="82" t="s">
        <v>1107</v>
      </c>
      <c r="G2198" s="83" t="s">
        <v>1121</v>
      </c>
      <c r="H2198" s="84" t="s">
        <v>1146</v>
      </c>
      <c r="I2198" s="85" t="s">
        <v>3480</v>
      </c>
      <c r="J2198" s="85" t="s">
        <v>7438</v>
      </c>
      <c r="L2198" s="86">
        <v>44029</v>
      </c>
      <c r="M2198" s="87">
        <v>951.61149999965005</v>
      </c>
      <c r="N2198" s="88">
        <v>951.61149999965005</v>
      </c>
      <c r="O2198" s="88">
        <v>1311.5735999997701</v>
      </c>
      <c r="P2198" s="89">
        <f t="shared" si="34"/>
        <v>0.72554944686277378</v>
      </c>
      <c r="Q2198" s="86">
        <v>43874</v>
      </c>
      <c r="R2198" s="90">
        <v>95.995999999999995</v>
      </c>
      <c r="S2198" s="90">
        <v>110.44838549614001</v>
      </c>
      <c r="T2198" s="3"/>
      <c r="U2198" s="91">
        <v>-1.6515030675691399E-2</v>
      </c>
      <c r="V2198" s="92">
        <v>-0.478728457437683</v>
      </c>
      <c r="W2198" s="91">
        <v>-5.40402312354126E-2</v>
      </c>
      <c r="X2198" s="92">
        <v>-5.3955135076685101</v>
      </c>
      <c r="Y2198" s="91">
        <v>-0.26356894199212499</v>
      </c>
      <c r="Z2198" s="92">
        <v>-8.2067382903769595</v>
      </c>
      <c r="AA2198" s="91">
        <v>-0.143535227132816</v>
      </c>
      <c r="AB2198" s="92">
        <v>6.5445056475146002</v>
      </c>
      <c r="AC2198" s="91">
        <v>-0.18136157641944001</v>
      </c>
      <c r="AD2198" s="92">
        <v>7.2120383104484098</v>
      </c>
      <c r="AE2198" s="91">
        <v>-0.145509773675294</v>
      </c>
      <c r="AF2198" s="93">
        <v>6.2884323271573503</v>
      </c>
      <c r="AG2198" s="91">
        <v>-3.63299033469957E-2</v>
      </c>
      <c r="AH2198" s="92">
        <v>-4.5392202868242704</v>
      </c>
      <c r="AI2198" s="91">
        <v>-0.21715165767556799</v>
      </c>
      <c r="AJ2198" s="92">
        <v>-7.2317900876514596</v>
      </c>
      <c r="AK2198" s="91">
        <v>-4.8388500000364702E-2</v>
      </c>
      <c r="AL2198" s="91">
        <v>-9.9809961775463307E-3</v>
      </c>
      <c r="AM2198" s="92">
        <v>-9.82359542332415</v>
      </c>
      <c r="AN2198" s="3"/>
      <c r="AO2198" s="94">
        <v>5.9978979787047103E-2</v>
      </c>
      <c r="AP2198" s="94">
        <v>-8.0126243733538993E-2</v>
      </c>
      <c r="AQ2198" s="94">
        <v>6.13827619799849E-2</v>
      </c>
      <c r="AR2198" s="94">
        <v>-0.25514114538615101</v>
      </c>
      <c r="AS2198" s="95">
        <v>7</v>
      </c>
      <c r="AT2198" s="95">
        <v>5</v>
      </c>
      <c r="AU2198" s="95">
        <v>6</v>
      </c>
      <c r="AV2198" s="96">
        <v>6</v>
      </c>
      <c r="AW2198" s="3"/>
      <c r="AX2198" s="97">
        <v>0.27174997606314699</v>
      </c>
      <c r="AY2198" s="98">
        <v>-0.43998149522712998</v>
      </c>
      <c r="AZ2198" s="98">
        <v>0.224172629593795</v>
      </c>
      <c r="BA2198" s="98">
        <v>-0.57387920719156704</v>
      </c>
      <c r="BB2198" s="89">
        <v>2.7777731061869398E-2</v>
      </c>
      <c r="BC2198" s="99">
        <v>-39.6234568918007</v>
      </c>
      <c r="BD2198" s="86">
        <v>43874</v>
      </c>
      <c r="BE2198" s="86">
        <v>43913</v>
      </c>
      <c r="BF2198" s="95"/>
      <c r="BG2198" s="86"/>
    </row>
    <row r="2199" spans="2:59" x14ac:dyDescent="0.25">
      <c r="B2199" s="81" t="s">
        <v>2905</v>
      </c>
      <c r="C2199" s="81" t="s">
        <v>7439</v>
      </c>
      <c r="D2199" s="81" t="s">
        <v>1006</v>
      </c>
      <c r="E2199" s="82" t="s">
        <v>1205</v>
      </c>
      <c r="F2199" s="82" t="s">
        <v>1107</v>
      </c>
      <c r="G2199" s="83" t="s">
        <v>1121</v>
      </c>
      <c r="H2199" s="84" t="s">
        <v>1146</v>
      </c>
      <c r="I2199" s="85" t="s">
        <v>3480</v>
      </c>
      <c r="J2199" s="85" t="s">
        <v>7440</v>
      </c>
      <c r="L2199" s="86">
        <v>44029</v>
      </c>
      <c r="M2199" s="87">
        <v>960.49849999975402</v>
      </c>
      <c r="N2199" s="88">
        <v>960.49849999975402</v>
      </c>
      <c r="O2199" s="88">
        <v>960.49849999975402</v>
      </c>
      <c r="P2199" s="89">
        <f t="shared" si="34"/>
        <v>1</v>
      </c>
      <c r="Q2199" s="86">
        <v>44029</v>
      </c>
      <c r="R2199" s="90">
        <v>0</v>
      </c>
      <c r="S2199" s="90">
        <v>0</v>
      </c>
      <c r="T2199" s="3"/>
      <c r="U2199" s="91">
        <v>0</v>
      </c>
      <c r="V2199" s="92">
        <v>1.17277461013146</v>
      </c>
      <c r="W2199" s="91">
        <v>0</v>
      </c>
      <c r="X2199" s="92">
        <v>8.5096158727537806E-3</v>
      </c>
      <c r="Y2199" s="91">
        <v>0</v>
      </c>
      <c r="Z2199" s="92">
        <v>18.1501559088356</v>
      </c>
      <c r="AA2199" s="91">
        <v>0</v>
      </c>
      <c r="AB2199" s="92">
        <v>20.8980283607962</v>
      </c>
      <c r="AC2199" s="91">
        <v>0</v>
      </c>
      <c r="AD2199" s="92">
        <v>25.348195952392398</v>
      </c>
      <c r="AE2199" s="91">
        <v>0</v>
      </c>
      <c r="AF2199" s="93">
        <v>20.8394096946868</v>
      </c>
      <c r="AG2199" s="91">
        <v>0</v>
      </c>
      <c r="AH2199" s="92">
        <v>-0.90622995212470403</v>
      </c>
      <c r="AI2199" s="91">
        <v>0</v>
      </c>
      <c r="AJ2199" s="92">
        <v>14.483375679905301</v>
      </c>
      <c r="AK2199" s="91">
        <v>-3.9501500000369602E-2</v>
      </c>
      <c r="AL2199" s="91">
        <v>-8.11800945120922E-3</v>
      </c>
      <c r="AM2199" s="92">
        <v>-8.9348954233137192</v>
      </c>
      <c r="AN2199" s="3"/>
      <c r="AO2199" s="94">
        <v>0</v>
      </c>
      <c r="AP2199" s="94">
        <v>0</v>
      </c>
      <c r="AQ2199" s="94">
        <v>0</v>
      </c>
      <c r="AR2199" s="94">
        <v>0</v>
      </c>
      <c r="AS2199" s="95">
        <v>0</v>
      </c>
      <c r="AT2199" s="95">
        <v>0</v>
      </c>
      <c r="AU2199" s="95">
        <v>7</v>
      </c>
      <c r="AV2199" s="96">
        <v>5</v>
      </c>
      <c r="AW2199" s="3"/>
      <c r="AX2199" s="97">
        <v>0</v>
      </c>
      <c r="AY2199" s="98">
        <v>-113.07365610974399</v>
      </c>
      <c r="AZ2199" s="98">
        <v>0.54787164163735702</v>
      </c>
      <c r="BA2199" s="98">
        <v>-15.957369743191499</v>
      </c>
      <c r="BB2199" s="89">
        <v>0</v>
      </c>
      <c r="BC2199" s="99">
        <v>0</v>
      </c>
      <c r="BD2199" s="86">
        <v>43664</v>
      </c>
      <c r="BE2199" s="86"/>
      <c r="BF2199" s="95"/>
      <c r="BG2199" s="86"/>
    </row>
    <row r="2200" spans="2:59" x14ac:dyDescent="0.25">
      <c r="B2200" s="81" t="s">
        <v>2906</v>
      </c>
      <c r="C2200" s="81" t="s">
        <v>7441</v>
      </c>
      <c r="D2200" s="81" t="s">
        <v>1006</v>
      </c>
      <c r="E2200" s="82" t="s">
        <v>1162</v>
      </c>
      <c r="F2200" s="82" t="s">
        <v>1107</v>
      </c>
      <c r="G2200" s="83" t="s">
        <v>1121</v>
      </c>
      <c r="H2200" s="84" t="s">
        <v>1146</v>
      </c>
      <c r="I2200" s="85" t="s">
        <v>3480</v>
      </c>
      <c r="J2200" s="85" t="s">
        <v>7442</v>
      </c>
      <c r="L2200" s="86">
        <v>44029</v>
      </c>
      <c r="M2200" s="87">
        <v>681.36429999954998</v>
      </c>
      <c r="N2200" s="88">
        <v>681.36429999954998</v>
      </c>
      <c r="O2200" s="88">
        <v>944.41449999995496</v>
      </c>
      <c r="P2200" s="89">
        <f t="shared" si="34"/>
        <v>0.72146742770211858</v>
      </c>
      <c r="Q2200" s="86">
        <v>43874</v>
      </c>
      <c r="R2200" s="90">
        <v>26962.713</v>
      </c>
      <c r="S2200" s="90">
        <v>66318.114572509803</v>
      </c>
      <c r="T2200" s="3"/>
      <c r="U2200" s="91">
        <v>-1.6534886407498599E-2</v>
      </c>
      <c r="V2200" s="92">
        <v>-0.48071403061840101</v>
      </c>
      <c r="W2200" s="91">
        <v>-5.5006129468893099E-2</v>
      </c>
      <c r="X2200" s="92">
        <v>-5.4921033310165503</v>
      </c>
      <c r="Y2200" s="91">
        <v>-0.26837252677621998</v>
      </c>
      <c r="Z2200" s="92">
        <v>-8.6870967687864304</v>
      </c>
      <c r="AA2200" s="91">
        <v>-0.15454832535673599</v>
      </c>
      <c r="AB2200" s="92">
        <v>5.4431958251225296</v>
      </c>
      <c r="AC2200" s="91">
        <v>-0.20153890522226001</v>
      </c>
      <c r="AD2200" s="92">
        <v>5.1943054301664198</v>
      </c>
      <c r="AE2200" s="91">
        <v>-0.17604601324012001</v>
      </c>
      <c r="AF2200" s="93">
        <v>3.2348083706747301</v>
      </c>
      <c r="AG2200" s="91">
        <v>-3.6873261627078997E-2</v>
      </c>
      <c r="AH2200" s="92">
        <v>-4.5935561148362503</v>
      </c>
      <c r="AI2200" s="91">
        <v>-0.222667735563882</v>
      </c>
      <c r="AJ2200" s="92">
        <v>-7.7833978764829199</v>
      </c>
      <c r="AK2200" s="91">
        <v>-0.31863570000045</v>
      </c>
      <c r="AL2200" s="91">
        <v>-3.9179523610073402E-2</v>
      </c>
      <c r="AM2200" s="92">
        <v>-16.9752562665963</v>
      </c>
      <c r="AN2200" s="3"/>
      <c r="AO2200" s="94">
        <v>5.9938542546660797E-2</v>
      </c>
      <c r="AP2200" s="94">
        <v>-8.0160042534844295E-2</v>
      </c>
      <c r="AQ2200" s="94">
        <v>6.0335164811476702E-2</v>
      </c>
      <c r="AR2200" s="94">
        <v>-0.255953692479234</v>
      </c>
      <c r="AS2200" s="95">
        <v>7</v>
      </c>
      <c r="AT2200" s="95">
        <v>5</v>
      </c>
      <c r="AU2200" s="95">
        <v>6</v>
      </c>
      <c r="AV2200" s="96">
        <v>6</v>
      </c>
      <c r="AW2200" s="3"/>
      <c r="AX2200" s="97">
        <v>0.27177953146601802</v>
      </c>
      <c r="AY2200" s="98">
        <v>-0.47947637241304603</v>
      </c>
      <c r="AZ2200" s="98">
        <v>0.17465121006352999</v>
      </c>
      <c r="BA2200" s="98">
        <v>-0.62442329702935195</v>
      </c>
      <c r="BB2200" s="89">
        <v>2.7779296133121498E-2</v>
      </c>
      <c r="BC2200" s="99">
        <v>-39.705849497229799</v>
      </c>
      <c r="BD2200" s="86">
        <v>43874</v>
      </c>
      <c r="BE2200" s="86">
        <v>43913</v>
      </c>
      <c r="BF2200" s="95"/>
      <c r="BG2200" s="86"/>
    </row>
    <row r="2201" spans="2:59" x14ac:dyDescent="0.25">
      <c r="B2201" s="81" t="s">
        <v>2907</v>
      </c>
      <c r="C2201" s="81" t="s">
        <v>7443</v>
      </c>
      <c r="D2201" s="81" t="s">
        <v>1006</v>
      </c>
      <c r="E2201" s="82" t="s">
        <v>1186</v>
      </c>
      <c r="F2201" s="82" t="s">
        <v>1107</v>
      </c>
      <c r="G2201" s="83" t="s">
        <v>1121</v>
      </c>
      <c r="H2201" s="84" t="s">
        <v>1146</v>
      </c>
      <c r="I2201" s="85" t="s">
        <v>3480</v>
      </c>
      <c r="J2201" s="85" t="s">
        <v>7444</v>
      </c>
      <c r="L2201" s="86">
        <v>44029</v>
      </c>
      <c r="M2201" s="87">
        <v>750.67559999972605</v>
      </c>
      <c r="N2201" s="88">
        <v>750.67559999972605</v>
      </c>
      <c r="O2201" s="88">
        <v>1035.1528999991699</v>
      </c>
      <c r="P2201" s="89">
        <f t="shared" si="34"/>
        <v>0.72518330383881258</v>
      </c>
      <c r="Q2201" s="86">
        <v>43874</v>
      </c>
      <c r="R2201" s="90">
        <v>131477.26300000001</v>
      </c>
      <c r="S2201" s="90">
        <v>211023.911717529</v>
      </c>
      <c r="T2201" s="3"/>
      <c r="U2201" s="91">
        <v>-1.6502258109540001E-2</v>
      </c>
      <c r="V2201" s="92">
        <v>-0.477451200822543</v>
      </c>
      <c r="W2201" s="91">
        <v>-5.4066035318101099E-2</v>
      </c>
      <c r="X2201" s="92">
        <v>-5.3980939159373502</v>
      </c>
      <c r="Y2201" s="91">
        <v>-0.26394596617145</v>
      </c>
      <c r="Z2201" s="92">
        <v>-8.2444407083094102</v>
      </c>
      <c r="AA2201" s="91">
        <v>-0.14421695529294101</v>
      </c>
      <c r="AB2201" s="92">
        <v>6.4763328315020798</v>
      </c>
      <c r="AC2201" s="91">
        <v>-0.18191813575511301</v>
      </c>
      <c r="AD2201" s="92">
        <v>7.1563823768810799</v>
      </c>
      <c r="AE2201" s="91">
        <v>-0.14549562409418301</v>
      </c>
      <c r="AF2201" s="93">
        <v>6.2898472852684799</v>
      </c>
      <c r="AG2201" s="91">
        <v>-3.6330382921732997E-2</v>
      </c>
      <c r="AH2201" s="92">
        <v>-4.5392682442980004</v>
      </c>
      <c r="AI2201" s="91">
        <v>-0.21752386567270199</v>
      </c>
      <c r="AJ2201" s="92">
        <v>-7.2690108873648596</v>
      </c>
      <c r="AK2201" s="91">
        <v>-0.249324400000623</v>
      </c>
      <c r="AL2201" s="91">
        <v>-2.94336979786749E-2</v>
      </c>
      <c r="AM2201" s="92">
        <v>-10.044126266613601</v>
      </c>
      <c r="AN2201" s="3"/>
      <c r="AO2201" s="94">
        <v>5.9973709583573502E-2</v>
      </c>
      <c r="AP2201" s="94">
        <v>-8.0129474802524803E-2</v>
      </c>
      <c r="AQ2201" s="94">
        <v>6.1425174368196202E-2</v>
      </c>
      <c r="AR2201" s="94">
        <v>-0.25518904058495501</v>
      </c>
      <c r="AS2201" s="95">
        <v>7</v>
      </c>
      <c r="AT2201" s="95">
        <v>5</v>
      </c>
      <c r="AU2201" s="95">
        <v>6</v>
      </c>
      <c r="AV2201" s="96">
        <v>6</v>
      </c>
      <c r="AW2201" s="3"/>
      <c r="AX2201" s="97">
        <v>0.27175590025435697</v>
      </c>
      <c r="AY2201" s="98">
        <v>-0.44247477275939701</v>
      </c>
      <c r="AZ2201" s="98">
        <v>0.22110235728177899</v>
      </c>
      <c r="BA2201" s="98">
        <v>-0.57706306493128101</v>
      </c>
      <c r="BB2201" s="89">
        <v>2.7778210805045101E-2</v>
      </c>
      <c r="BC2201" s="99">
        <v>-39.627865603135398</v>
      </c>
      <c r="BD2201" s="86">
        <v>43874</v>
      </c>
      <c r="BE2201" s="86">
        <v>43913</v>
      </c>
      <c r="BF2201" s="95"/>
      <c r="BG2201" s="86"/>
    </row>
    <row r="2202" spans="2:59" x14ac:dyDescent="0.25">
      <c r="B2202" s="81" t="s">
        <v>2908</v>
      </c>
      <c r="C2202" s="81" t="s">
        <v>7445</v>
      </c>
      <c r="D2202" s="81" t="s">
        <v>1006</v>
      </c>
      <c r="E2202" s="82" t="s">
        <v>1163</v>
      </c>
      <c r="F2202" s="82" t="s">
        <v>1107</v>
      </c>
      <c r="G2202" s="83" t="s">
        <v>1121</v>
      </c>
      <c r="H2202" s="84" t="s">
        <v>1146</v>
      </c>
      <c r="I2202" s="85" t="s">
        <v>3480</v>
      </c>
      <c r="J2202" s="85" t="s">
        <v>7446</v>
      </c>
      <c r="L2202" s="86">
        <v>44029</v>
      </c>
      <c r="M2202" s="87">
        <v>823.90950000006706</v>
      </c>
      <c r="N2202" s="88">
        <v>823.90950000006706</v>
      </c>
      <c r="O2202" s="88">
        <v>1132.29649999924</v>
      </c>
      <c r="P2202" s="89">
        <f t="shared" si="34"/>
        <v>0.72764465844469184</v>
      </c>
      <c r="Q2202" s="86">
        <v>43874</v>
      </c>
      <c r="R2202" s="90">
        <v>71959.983999999997</v>
      </c>
      <c r="S2202" s="90">
        <v>132696.873393188</v>
      </c>
      <c r="T2202" s="3"/>
      <c r="U2202" s="91">
        <v>-1.6480887671605202E-2</v>
      </c>
      <c r="V2202" s="92">
        <v>-0.47531415702906099</v>
      </c>
      <c r="W2202" s="91">
        <v>-5.3445423525772598E-2</v>
      </c>
      <c r="X2202" s="92">
        <v>-5.3360327367045102</v>
      </c>
      <c r="Y2202" s="91">
        <v>-0.261011642677768</v>
      </c>
      <c r="Z2202" s="92">
        <v>-7.9510083589411797</v>
      </c>
      <c r="AA2202" s="91">
        <v>-0.13733402326222899</v>
      </c>
      <c r="AB2202" s="92">
        <v>7.1646260345732999</v>
      </c>
      <c r="AC2202" s="91">
        <v>-0.16871408442879299</v>
      </c>
      <c r="AD2202" s="92">
        <v>8.4767875095130893</v>
      </c>
      <c r="AE2202" s="91">
        <v>-0.124729077080701</v>
      </c>
      <c r="AF2202" s="93">
        <v>8.3665019866166404</v>
      </c>
      <c r="AG2202" s="91">
        <v>-3.5972247460449601E-2</v>
      </c>
      <c r="AH2202" s="92">
        <v>-4.5034546981696604</v>
      </c>
      <c r="AI2202" s="91">
        <v>-0.21411244710732699</v>
      </c>
      <c r="AJ2202" s="92">
        <v>-6.92786903082742</v>
      </c>
      <c r="AK2202" s="91">
        <v>-0.17609049999999099</v>
      </c>
      <c r="AL2202" s="91">
        <v>-1.9975970247287499E-2</v>
      </c>
      <c r="AM2202" s="92">
        <v>-2.72073626655038</v>
      </c>
      <c r="AN2202" s="3"/>
      <c r="AO2202" s="94">
        <v>5.9996825686539502E-2</v>
      </c>
      <c r="AP2202" s="94">
        <v>-8.0109393547900296E-2</v>
      </c>
      <c r="AQ2202" s="94">
        <v>6.2144779631125899E-2</v>
      </c>
      <c r="AR2202" s="94">
        <v>-0.25468397799791997</v>
      </c>
      <c r="AS2202" s="95">
        <v>7</v>
      </c>
      <c r="AT2202" s="95">
        <v>5</v>
      </c>
      <c r="AU2202" s="95">
        <v>6</v>
      </c>
      <c r="AV2202" s="96">
        <v>6</v>
      </c>
      <c r="AW2202" s="3"/>
      <c r="AX2202" s="97">
        <v>0.27174064626946298</v>
      </c>
      <c r="AY2202" s="98">
        <v>-0.41783020131742898</v>
      </c>
      <c r="AZ2202" s="98">
        <v>0.252030644070601</v>
      </c>
      <c r="BA2202" s="98">
        <v>-0.54543793948414498</v>
      </c>
      <c r="BB2202" s="89">
        <v>2.7777530263010702E-2</v>
      </c>
      <c r="BC2202" s="99">
        <v>-39.5763830409851</v>
      </c>
      <c r="BD2202" s="86">
        <v>43874</v>
      </c>
      <c r="BE2202" s="86">
        <v>43913</v>
      </c>
      <c r="BF2202" s="95"/>
      <c r="BG2202" s="86"/>
    </row>
    <row r="2203" spans="2:59" x14ac:dyDescent="0.25">
      <c r="B2203" s="81" t="s">
        <v>2909</v>
      </c>
      <c r="C2203" s="81" t="s">
        <v>7447</v>
      </c>
      <c r="D2203" s="81" t="s">
        <v>1006</v>
      </c>
      <c r="E2203" s="82" t="s">
        <v>1164</v>
      </c>
      <c r="F2203" s="82" t="s">
        <v>1107</v>
      </c>
      <c r="G2203" s="83" t="s">
        <v>1121</v>
      </c>
      <c r="H2203" s="84" t="s">
        <v>1146</v>
      </c>
      <c r="I2203" s="85" t="s">
        <v>3480</v>
      </c>
      <c r="J2203" s="85" t="s">
        <v>7448</v>
      </c>
      <c r="L2203" s="86">
        <v>44029</v>
      </c>
      <c r="M2203" s="87">
        <v>734.855399999768</v>
      </c>
      <c r="N2203" s="88">
        <v>734.855399999768</v>
      </c>
      <c r="O2203" s="88">
        <v>1013.94859999977</v>
      </c>
      <c r="P2203" s="89">
        <f t="shared" si="34"/>
        <v>0.72474620508370413</v>
      </c>
      <c r="Q2203" s="86">
        <v>43874</v>
      </c>
      <c r="R2203" s="90">
        <v>1684.703</v>
      </c>
      <c r="S2203" s="90">
        <v>3775.6672824440002</v>
      </c>
      <c r="T2203" s="3"/>
      <c r="U2203" s="91">
        <v>-1.6505745606082201E-2</v>
      </c>
      <c r="V2203" s="92">
        <v>-0.47779995047676499</v>
      </c>
      <c r="W2203" s="91">
        <v>-5.4168334532732801E-2</v>
      </c>
      <c r="X2203" s="92">
        <v>-5.4083238374005296</v>
      </c>
      <c r="Y2203" s="91">
        <v>-0.26446430303447399</v>
      </c>
      <c r="Z2203" s="92">
        <v>-8.2962743946118298</v>
      </c>
      <c r="AA2203" s="91">
        <v>-0.145447221390059</v>
      </c>
      <c r="AB2203" s="92">
        <v>6.3533062217902598</v>
      </c>
      <c r="AC2203" s="91">
        <v>-0.18426477914646999</v>
      </c>
      <c r="AD2203" s="92">
        <v>6.9217180377454497</v>
      </c>
      <c r="AE2203" s="91">
        <v>-0.14915818397639699</v>
      </c>
      <c r="AF2203" s="93">
        <v>5.9235912970470999</v>
      </c>
      <c r="AG2203" s="91">
        <v>-3.6388665386766703E-2</v>
      </c>
      <c r="AH2203" s="92">
        <v>-4.5450964908013702</v>
      </c>
      <c r="AI2203" s="91">
        <v>-0.21812531480653</v>
      </c>
      <c r="AJ2203" s="92">
        <v>-7.3291558007476896</v>
      </c>
      <c r="AK2203" s="91">
        <v>-0.26514460000005802</v>
      </c>
      <c r="AL2203" s="91">
        <v>-3.1584917860527598E-2</v>
      </c>
      <c r="AM2203" s="92">
        <v>-11.626146266557001</v>
      </c>
      <c r="AN2203" s="3"/>
      <c r="AO2203" s="94">
        <v>5.9968341531202903E-2</v>
      </c>
      <c r="AP2203" s="94">
        <v>-8.0132392304221894E-2</v>
      </c>
      <c r="AQ2203" s="94">
        <v>6.1298695107325302E-2</v>
      </c>
      <c r="AR2203" s="94">
        <v>-0.25528184782160701</v>
      </c>
      <c r="AS2203" s="95">
        <v>7</v>
      </c>
      <c r="AT2203" s="95">
        <v>5</v>
      </c>
      <c r="AU2203" s="95">
        <v>6</v>
      </c>
      <c r="AV2203" s="96">
        <v>6</v>
      </c>
      <c r="AW2203" s="3"/>
      <c r="AX2203" s="97">
        <v>0.27175767758511898</v>
      </c>
      <c r="AY2203" s="98">
        <v>-0.44689503369727401</v>
      </c>
      <c r="AZ2203" s="98">
        <v>0.215563116959856</v>
      </c>
      <c r="BA2203" s="98">
        <v>-0.58272730970111297</v>
      </c>
      <c r="BB2203" s="89">
        <v>2.777822652959E-2</v>
      </c>
      <c r="BC2203" s="99">
        <v>-39.6369204514194</v>
      </c>
      <c r="BD2203" s="86">
        <v>43874</v>
      </c>
      <c r="BE2203" s="86">
        <v>43913</v>
      </c>
      <c r="BF2203" s="95"/>
      <c r="BG2203" s="86"/>
    </row>
    <row r="2204" spans="2:59" x14ac:dyDescent="0.25">
      <c r="B2204" s="81" t="s">
        <v>2910</v>
      </c>
      <c r="C2204" s="81" t="s">
        <v>7449</v>
      </c>
      <c r="D2204" s="81" t="s">
        <v>1006</v>
      </c>
      <c r="E2204" s="82" t="s">
        <v>1165</v>
      </c>
      <c r="F2204" s="82" t="s">
        <v>1107</v>
      </c>
      <c r="G2204" s="83" t="s">
        <v>1121</v>
      </c>
      <c r="H2204" s="84" t="s">
        <v>1146</v>
      </c>
      <c r="I2204" s="85" t="s">
        <v>3480</v>
      </c>
      <c r="J2204" s="85" t="s">
        <v>7450</v>
      </c>
      <c r="L2204" s="86">
        <v>44029</v>
      </c>
      <c r="M2204" s="87">
        <v>762.34609999973304</v>
      </c>
      <c r="N2204" s="88">
        <v>762.34609999973304</v>
      </c>
      <c r="O2204" s="88">
        <v>1050.28869999945</v>
      </c>
      <c r="P2204" s="89">
        <f t="shared" si="34"/>
        <v>0.72584433213470945</v>
      </c>
      <c r="Q2204" s="86">
        <v>43874</v>
      </c>
      <c r="R2204" s="90">
        <v>4553.9430000000002</v>
      </c>
      <c r="S2204" s="90">
        <v>26590.655465637199</v>
      </c>
      <c r="T2204" s="3"/>
      <c r="U2204" s="91">
        <v>-1.64962679300515E-2</v>
      </c>
      <c r="V2204" s="92">
        <v>-0.47685218287369902</v>
      </c>
      <c r="W2204" s="91">
        <v>-5.38990516861668E-2</v>
      </c>
      <c r="X2204" s="92">
        <v>-5.3813955527439203</v>
      </c>
      <c r="Y2204" s="91">
        <v>-0.26315820504911203</v>
      </c>
      <c r="Z2204" s="92">
        <v>-8.1656645960756595</v>
      </c>
      <c r="AA2204" s="91">
        <v>-0.14237251564103601</v>
      </c>
      <c r="AB2204" s="92">
        <v>6.6607767966925202</v>
      </c>
      <c r="AC2204" s="91">
        <v>-0.17839002203516399</v>
      </c>
      <c r="AD2204" s="92">
        <v>7.5091937488759903</v>
      </c>
      <c r="AE2204" s="91">
        <v>-0.13996288627822701</v>
      </c>
      <c r="AF2204" s="93">
        <v>6.8431210668641098</v>
      </c>
      <c r="AG2204" s="91">
        <v>-3.6234408813470502E-2</v>
      </c>
      <c r="AH2204" s="92">
        <v>-4.5296708334717604</v>
      </c>
      <c r="AI2204" s="91">
        <v>-0.21660815646289799</v>
      </c>
      <c r="AJ2204" s="92">
        <v>-7.1774399663845498</v>
      </c>
      <c r="AK2204" s="91">
        <v>-0.237653900000732</v>
      </c>
      <c r="AL2204" s="91">
        <v>-2.7872629969351699E-2</v>
      </c>
      <c r="AM2204" s="92">
        <v>-8.8770762666245009</v>
      </c>
      <c r="AN2204" s="3"/>
      <c r="AO2204" s="94">
        <v>5.9979952413414098E-2</v>
      </c>
      <c r="AP2204" s="94">
        <v>-8.0124053540202994E-2</v>
      </c>
      <c r="AQ2204" s="94">
        <v>6.1618474146598601E-2</v>
      </c>
      <c r="AR2204" s="94">
        <v>-0.25505279597011399</v>
      </c>
      <c r="AS2204" s="95">
        <v>7</v>
      </c>
      <c r="AT2204" s="95">
        <v>5</v>
      </c>
      <c r="AU2204" s="95">
        <v>6</v>
      </c>
      <c r="AV2204" s="96">
        <v>6</v>
      </c>
      <c r="AW2204" s="3"/>
      <c r="AX2204" s="97">
        <v>0.27175149585673403</v>
      </c>
      <c r="AY2204" s="98">
        <v>-0.435871401454278</v>
      </c>
      <c r="AZ2204" s="98">
        <v>0.22939217452494601</v>
      </c>
      <c r="BA2204" s="98">
        <v>-0.56859575622911496</v>
      </c>
      <c r="BB2204" s="89">
        <v>2.7777997461817E-2</v>
      </c>
      <c r="BC2204" s="99">
        <v>-39.614003273483803</v>
      </c>
      <c r="BD2204" s="86">
        <v>43874</v>
      </c>
      <c r="BE2204" s="86">
        <v>43913</v>
      </c>
      <c r="BF2204" s="95"/>
      <c r="BG2204" s="86"/>
    </row>
    <row r="2205" spans="2:59" x14ac:dyDescent="0.25">
      <c r="B2205" s="81" t="s">
        <v>2911</v>
      </c>
      <c r="C2205" s="81" t="s">
        <v>7451</v>
      </c>
      <c r="D2205" s="81" t="s">
        <v>1006</v>
      </c>
      <c r="E2205" s="82" t="s">
        <v>1206</v>
      </c>
      <c r="F2205" s="82" t="s">
        <v>1107</v>
      </c>
      <c r="G2205" s="83" t="s">
        <v>1121</v>
      </c>
      <c r="H2205" s="84" t="s">
        <v>1146</v>
      </c>
      <c r="I2205" s="85" t="s">
        <v>3480</v>
      </c>
      <c r="J2205" s="85" t="s">
        <v>7452</v>
      </c>
      <c r="L2205" s="86">
        <v>44029</v>
      </c>
      <c r="M2205" s="87">
        <v>915.50549999996997</v>
      </c>
      <c r="N2205" s="88">
        <v>915.50549999996997</v>
      </c>
      <c r="O2205" s="88">
        <v>1095.0541999991999</v>
      </c>
      <c r="P2205" s="89">
        <f t="shared" si="34"/>
        <v>0.83603670028445976</v>
      </c>
      <c r="Q2205" s="86">
        <v>43874</v>
      </c>
      <c r="R2205" s="90">
        <v>0</v>
      </c>
      <c r="S2205" s="90">
        <v>26134.663156494102</v>
      </c>
      <c r="T2205" s="3"/>
      <c r="U2205" s="91">
        <v>0</v>
      </c>
      <c r="V2205" s="92">
        <v>1.17277461013146</v>
      </c>
      <c r="W2205" s="91">
        <v>0</v>
      </c>
      <c r="X2205" s="92">
        <v>8.5096158727537806E-3</v>
      </c>
      <c r="Y2205" s="91">
        <v>-0.150867218598287</v>
      </c>
      <c r="Z2205" s="92">
        <v>3.0634340490068999</v>
      </c>
      <c r="AA2205" s="91">
        <v>-8.2561771023392794E-3</v>
      </c>
      <c r="AB2205" s="92">
        <v>20.072410650551301</v>
      </c>
      <c r="AC2205" s="91">
        <v>-0.11754593456687901</v>
      </c>
      <c r="AD2205" s="92">
        <v>13.5936024957045</v>
      </c>
      <c r="AE2205" s="91">
        <v>-6.3418129886485999E-2</v>
      </c>
      <c r="AF2205" s="93">
        <v>14.4975967060454</v>
      </c>
      <c r="AG2205" s="91">
        <v>0</v>
      </c>
      <c r="AH2205" s="92">
        <v>-0.90622995212470403</v>
      </c>
      <c r="AI2205" s="91">
        <v>-9.6935923475975905E-2</v>
      </c>
      <c r="AJ2205" s="92">
        <v>4.7897833323077101</v>
      </c>
      <c r="AK2205" s="91">
        <v>-8.4494499999855199E-2</v>
      </c>
      <c r="AL2205" s="91">
        <v>-1.1240356194321101E-2</v>
      </c>
      <c r="AM2205" s="92">
        <v>-1.32982043905213</v>
      </c>
      <c r="AN2205" s="3"/>
      <c r="AO2205" s="94">
        <v>2.3091691886293099E-2</v>
      </c>
      <c r="AP2205" s="94">
        <v>-7.6569247913576E-2</v>
      </c>
      <c r="AQ2205" s="94">
        <v>6.2234698780230198E-2</v>
      </c>
      <c r="AR2205" s="94">
        <v>-8.5695073798851801E-2</v>
      </c>
      <c r="AS2205" s="95">
        <v>4</v>
      </c>
      <c r="AT2205" s="95">
        <v>4</v>
      </c>
      <c r="AU2205" s="95">
        <v>7</v>
      </c>
      <c r="AV2205" s="96">
        <v>5</v>
      </c>
      <c r="AW2205" s="3"/>
      <c r="AX2205" s="97">
        <v>0.13221216963545901</v>
      </c>
      <c r="AY2205" s="98">
        <v>-0.20085925275816399</v>
      </c>
      <c r="AZ2205" s="98">
        <v>0.57019991156266803</v>
      </c>
      <c r="BA2205" s="98">
        <v>-0.25225714050839099</v>
      </c>
      <c r="BB2205" s="89">
        <v>1.34681074454602E-2</v>
      </c>
      <c r="BC2205" s="99">
        <v>-16.396329971554199</v>
      </c>
      <c r="BD2205" s="86">
        <v>43874</v>
      </c>
      <c r="BE2205" s="86">
        <v>43899</v>
      </c>
      <c r="BF2205" s="95"/>
      <c r="BG2205" s="86"/>
    </row>
    <row r="2206" spans="2:59" x14ac:dyDescent="0.25">
      <c r="B2206" s="81" t="s">
        <v>2912</v>
      </c>
      <c r="C2206" s="81" t="s">
        <v>7453</v>
      </c>
      <c r="D2206" s="81" t="s">
        <v>1006</v>
      </c>
      <c r="E2206" s="82" t="s">
        <v>1166</v>
      </c>
      <c r="F2206" s="82" t="s">
        <v>1107</v>
      </c>
      <c r="G2206" s="83" t="s">
        <v>1121</v>
      </c>
      <c r="H2206" s="84" t="s">
        <v>1146</v>
      </c>
      <c r="I2206" s="85" t="s">
        <v>3480</v>
      </c>
      <c r="J2206" s="85" t="s">
        <v>7454</v>
      </c>
      <c r="L2206" s="86">
        <v>44029</v>
      </c>
      <c r="M2206" s="87">
        <v>1054.59999999963</v>
      </c>
      <c r="N2206" s="88">
        <v>1054.59999999963</v>
      </c>
      <c r="O2206" s="88">
        <v>1438.40000000037</v>
      </c>
      <c r="P2206" s="89">
        <f t="shared" si="34"/>
        <v>0.73317575083381448</v>
      </c>
      <c r="Q2206" s="86">
        <v>43874</v>
      </c>
      <c r="R2206" s="90">
        <v>5.2729999999999997</v>
      </c>
      <c r="S2206" s="90">
        <v>5.9837633587792496</v>
      </c>
      <c r="T2206" s="3"/>
      <c r="U2206" s="91">
        <v>-1.64148479761934E-2</v>
      </c>
      <c r="V2206" s="92">
        <v>-0.46871018748788601</v>
      </c>
      <c r="W2206" s="91">
        <v>-5.1959726717541302E-2</v>
      </c>
      <c r="X2206" s="92">
        <v>-5.1874630558813797</v>
      </c>
      <c r="Y2206" s="91">
        <v>-0.254067053331819</v>
      </c>
      <c r="Z2206" s="92">
        <v>-7.2565494243463</v>
      </c>
      <c r="AA2206" s="91">
        <v>-0.11911125960527</v>
      </c>
      <c r="AB2206" s="92">
        <v>8.9869024002691695</v>
      </c>
      <c r="AC2206" s="91">
        <v>-0.13044195250768101</v>
      </c>
      <c r="AD2206" s="92">
        <v>12.3040007016243</v>
      </c>
      <c r="AE2206" s="91">
        <v>-6.2244353547648602E-2</v>
      </c>
      <c r="AF2206" s="93">
        <v>14.6149743399292</v>
      </c>
      <c r="AG2206" s="91">
        <v>-3.4956076136040799E-2</v>
      </c>
      <c r="AH2206" s="92">
        <v>-4.4018375657324196</v>
      </c>
      <c r="AI2206" s="91">
        <v>-0.205873493976542</v>
      </c>
      <c r="AJ2206" s="92">
        <v>-6.1039737177488904</v>
      </c>
      <c r="AK2206" s="91">
        <v>5.4599999999482E-2</v>
      </c>
      <c r="AL2206" s="91">
        <v>1.08888568320253E-2</v>
      </c>
      <c r="AM2206" s="92">
        <v>1.2670605285165899</v>
      </c>
      <c r="AN2206" s="3"/>
      <c r="AO2206" s="94">
        <v>6.0172570390932399E-2</v>
      </c>
      <c r="AP2206" s="94">
        <v>-8.0188679245184205E-2</v>
      </c>
      <c r="AQ2206" s="94">
        <v>6.4156626505791806E-2</v>
      </c>
      <c r="AR2206" s="94">
        <v>-0.25421668439404999</v>
      </c>
      <c r="AS2206" s="95">
        <v>7</v>
      </c>
      <c r="AT2206" s="95">
        <v>5</v>
      </c>
      <c r="AU2206" s="95">
        <v>6</v>
      </c>
      <c r="AV2206" s="96">
        <v>6</v>
      </c>
      <c r="AW2206" s="3"/>
      <c r="AX2206" s="97">
        <v>0.27177754238626201</v>
      </c>
      <c r="AY2206" s="98">
        <v>-0.35291974085475902</v>
      </c>
      <c r="AZ2206" s="98">
        <v>0.33324869361194898</v>
      </c>
      <c r="BA2206" s="98">
        <v>-0.46163704855916898</v>
      </c>
      <c r="BB2206" s="89">
        <v>2.7782705860190601E-2</v>
      </c>
      <c r="BC2206" s="99">
        <v>-39.488320355943898</v>
      </c>
      <c r="BD2206" s="86">
        <v>43874</v>
      </c>
      <c r="BE2206" s="86">
        <v>43913</v>
      </c>
      <c r="BF2206" s="95"/>
      <c r="BG2206" s="86"/>
    </row>
    <row r="2207" spans="2:59" x14ac:dyDescent="0.25">
      <c r="B2207" s="81" t="s">
        <v>2913</v>
      </c>
      <c r="C2207" s="81" t="s">
        <v>7455</v>
      </c>
      <c r="D2207" s="81" t="s">
        <v>1006</v>
      </c>
      <c r="E2207" s="82" t="s">
        <v>1207</v>
      </c>
      <c r="F2207" s="82" t="s">
        <v>1107</v>
      </c>
      <c r="G2207" s="83" t="s">
        <v>1121</v>
      </c>
      <c r="H2207" s="84" t="s">
        <v>1146</v>
      </c>
      <c r="I2207" s="85" t="s">
        <v>3480</v>
      </c>
      <c r="J2207" s="85" t="s">
        <v>7456</v>
      </c>
      <c r="L2207" s="86">
        <v>44029</v>
      </c>
      <c r="M2207" s="87">
        <v>983.16210000030696</v>
      </c>
      <c r="N2207" s="88">
        <v>983.16210000030696</v>
      </c>
      <c r="O2207" s="88">
        <v>1342.8555999994301</v>
      </c>
      <c r="P2207" s="89">
        <f t="shared" si="34"/>
        <v>0.73214283054762119</v>
      </c>
      <c r="Q2207" s="86">
        <v>43874</v>
      </c>
      <c r="R2207" s="90">
        <v>103.607</v>
      </c>
      <c r="S2207" s="90">
        <v>117.93364503812801</v>
      </c>
      <c r="T2207" s="3"/>
      <c r="U2207" s="91">
        <v>-1.6442214702692599E-2</v>
      </c>
      <c r="V2207" s="92">
        <v>-0.47144686013780301</v>
      </c>
      <c r="W2207" s="91">
        <v>-5.2259419861002201E-2</v>
      </c>
      <c r="X2207" s="92">
        <v>-5.2174323702274696</v>
      </c>
      <c r="Y2207" s="91">
        <v>-0.25576636763900801</v>
      </c>
      <c r="Z2207" s="92">
        <v>-7.4264808550651704</v>
      </c>
      <c r="AA2207" s="91">
        <v>-0.126084969290823</v>
      </c>
      <c r="AB2207" s="92">
        <v>8.28953143171384</v>
      </c>
      <c r="AC2207" s="91">
        <v>-0.148290932924283</v>
      </c>
      <c r="AD2207" s="92">
        <v>10.5191026599641</v>
      </c>
      <c r="AE2207" s="91">
        <v>-9.2972768114123E-2</v>
      </c>
      <c r="AF2207" s="93">
        <v>11.542132883274499</v>
      </c>
      <c r="AG2207" s="91">
        <v>-3.5289625911900699E-2</v>
      </c>
      <c r="AH2207" s="92">
        <v>-4.4351925433147699</v>
      </c>
      <c r="AI2207" s="91">
        <v>-0.20809735558577799</v>
      </c>
      <c r="AJ2207" s="92">
        <v>-6.3263598786725197</v>
      </c>
      <c r="AK2207" s="91">
        <v>-1.6837899999700302E-2</v>
      </c>
      <c r="AL2207" s="91">
        <v>-4.1824921918305301E-3</v>
      </c>
      <c r="AM2207" s="92">
        <v>1.90389889548896</v>
      </c>
      <c r="AN2207" s="3"/>
      <c r="AO2207" s="94">
        <v>6.0039183004846598E-2</v>
      </c>
      <c r="AP2207" s="94">
        <v>-8.0071651734178906E-2</v>
      </c>
      <c r="AQ2207" s="94">
        <v>6.3217966315278304E-2</v>
      </c>
      <c r="AR2207" s="94">
        <v>-0.25384663597476897</v>
      </c>
      <c r="AS2207" s="95">
        <v>7</v>
      </c>
      <c r="AT2207" s="95">
        <v>5</v>
      </c>
      <c r="AU2207" s="95">
        <v>6</v>
      </c>
      <c r="AV2207" s="96">
        <v>6</v>
      </c>
      <c r="AW2207" s="3"/>
      <c r="AX2207" s="97">
        <v>0.27171452752023501</v>
      </c>
      <c r="AY2207" s="98">
        <v>-0.37767417477198301</v>
      </c>
      <c r="AZ2207" s="98">
        <v>0.30244525683656298</v>
      </c>
      <c r="BA2207" s="98">
        <v>-0.49380425262597799</v>
      </c>
      <c r="BB2207" s="89">
        <v>2.7776405882978E-2</v>
      </c>
      <c r="BC2207" s="99">
        <v>-39.493471971189102</v>
      </c>
      <c r="BD2207" s="86">
        <v>43874</v>
      </c>
      <c r="BE2207" s="86">
        <v>43913</v>
      </c>
      <c r="BF2207" s="95"/>
      <c r="BG2207" s="86"/>
    </row>
    <row r="2208" spans="2:59" x14ac:dyDescent="0.25">
      <c r="B2208" s="81" t="s">
        <v>2914</v>
      </c>
      <c r="C2208" s="81" t="s">
        <v>7457</v>
      </c>
      <c r="D2208" s="81" t="s">
        <v>1007</v>
      </c>
      <c r="E2208" s="82" t="s">
        <v>1168</v>
      </c>
      <c r="F2208" s="82" t="s">
        <v>1099</v>
      </c>
      <c r="G2208" s="83" t="s">
        <v>1121</v>
      </c>
      <c r="H2208" s="84" t="s">
        <v>1132</v>
      </c>
      <c r="I2208" s="85" t="s">
        <v>3480</v>
      </c>
      <c r="J2208" s="85" t="s">
        <v>7458</v>
      </c>
      <c r="L2208" s="86">
        <v>44029</v>
      </c>
      <c r="M2208" s="87">
        <v>1167.64250000007</v>
      </c>
      <c r="N2208" s="88">
        <v>1167.64250000007</v>
      </c>
      <c r="O2208" s="88">
        <v>1189.69720000029</v>
      </c>
      <c r="P2208" s="89">
        <f t="shared" si="34"/>
        <v>0.98146192157112366</v>
      </c>
      <c r="Q2208" s="86">
        <v>44020</v>
      </c>
      <c r="R2208" s="90">
        <v>4203.5129999999999</v>
      </c>
      <c r="S2208" s="90">
        <v>4076.1970381660499</v>
      </c>
      <c r="T2208" s="3"/>
      <c r="U2208" s="91">
        <v>-7.82924747636571E-3</v>
      </c>
      <c r="V2208" s="92">
        <v>0.38984986249488401</v>
      </c>
      <c r="W2208" s="91">
        <v>1.22873654036084E-2</v>
      </c>
      <c r="X2208" s="92">
        <v>1.2372461562335999</v>
      </c>
      <c r="Y2208" s="91">
        <v>-5.2548396070051196E-4</v>
      </c>
      <c r="Z2208" s="92">
        <v>18.0976075127546</v>
      </c>
      <c r="AA2208" s="91">
        <v>5.2046853123101797E-2</v>
      </c>
      <c r="AB2208" s="92">
        <v>26.102713673113598</v>
      </c>
      <c r="AC2208" s="91">
        <v>0.16094385396368999</v>
      </c>
      <c r="AD2208" s="92">
        <v>41.4425813487615</v>
      </c>
      <c r="AE2208" s="91"/>
      <c r="AF2208" s="93"/>
      <c r="AG2208" s="91">
        <v>-6.27810911100823E-3</v>
      </c>
      <c r="AH2208" s="92">
        <v>-1.53404086322553</v>
      </c>
      <c r="AI2208" s="91">
        <v>1.7564195453815001E-2</v>
      </c>
      <c r="AJ2208" s="92">
        <v>16.239795225294099</v>
      </c>
      <c r="AK2208" s="91">
        <v>0.16771092786075301</v>
      </c>
      <c r="AL2208" s="91">
        <v>7.6206695182918296E-2</v>
      </c>
      <c r="AM2208" s="92">
        <v>40.583364869817203</v>
      </c>
      <c r="AN2208" s="3"/>
      <c r="AO2208" s="94">
        <v>2.3785697991115701E-2</v>
      </c>
      <c r="AP2208" s="94">
        <v>-2.65825344858968E-2</v>
      </c>
      <c r="AQ2208" s="94">
        <v>5.6885935564423597E-2</v>
      </c>
      <c r="AR2208" s="94">
        <v>-5.7781265793892103E-2</v>
      </c>
      <c r="AS2208" s="95">
        <v>7</v>
      </c>
      <c r="AT2208" s="95">
        <v>5</v>
      </c>
      <c r="AU2208" s="95">
        <v>8</v>
      </c>
      <c r="AV2208" s="96">
        <v>4</v>
      </c>
      <c r="AW2208" s="3"/>
      <c r="AX2208" s="97">
        <v>7.5706119212627501E-2</v>
      </c>
      <c r="AY2208" s="98">
        <v>0.46089192347017199</v>
      </c>
      <c r="AZ2208" s="98">
        <v>0.79055000621883698</v>
      </c>
      <c r="BA2208" s="98">
        <v>0.62798707007368604</v>
      </c>
      <c r="BB2208" s="89">
        <v>7.8000105169212502E-3</v>
      </c>
      <c r="BC2208" s="99">
        <v>-12.5511304114043</v>
      </c>
      <c r="BD2208" s="86">
        <v>43850</v>
      </c>
      <c r="BE2208" s="86">
        <v>43914</v>
      </c>
      <c r="BF2208" s="95">
        <v>109</v>
      </c>
      <c r="BG2208" s="86">
        <v>44001</v>
      </c>
    </row>
    <row r="2209" spans="2:59" x14ac:dyDescent="0.25">
      <c r="B2209" s="81" t="s">
        <v>2915</v>
      </c>
      <c r="C2209" s="81" t="s">
        <v>7459</v>
      </c>
      <c r="D2209" s="81" t="s">
        <v>1007</v>
      </c>
      <c r="E2209" s="82" t="s">
        <v>1170</v>
      </c>
      <c r="F2209" s="82" t="s">
        <v>1099</v>
      </c>
      <c r="G2209" s="83" t="s">
        <v>1121</v>
      </c>
      <c r="H2209" s="84" t="s">
        <v>1132</v>
      </c>
      <c r="I2209" s="85" t="s">
        <v>3480</v>
      </c>
      <c r="J2209" s="85" t="s">
        <v>7460</v>
      </c>
      <c r="L2209" s="86">
        <v>44029</v>
      </c>
      <c r="M2209" s="87">
        <v>1709.3210000004599</v>
      </c>
      <c r="N2209" s="88">
        <v>1709.3210000004599</v>
      </c>
      <c r="O2209" s="88">
        <v>1741.2429000008899</v>
      </c>
      <c r="P2209" s="89">
        <f t="shared" si="34"/>
        <v>0.98166717578551865</v>
      </c>
      <c r="Q2209" s="86">
        <v>44020</v>
      </c>
      <c r="R2209" s="90">
        <v>1201749.659</v>
      </c>
      <c r="S2209" s="90">
        <v>1316744.32383984</v>
      </c>
      <c r="T2209" s="3"/>
      <c r="U2209" s="91">
        <v>-7.8060954301690799E-3</v>
      </c>
      <c r="V2209" s="92">
        <v>0.39216506711454702</v>
      </c>
      <c r="W2209" s="91">
        <v>1.2994894195799101E-2</v>
      </c>
      <c r="X2209" s="92">
        <v>1.30799903545267</v>
      </c>
      <c r="Y2209" s="91">
        <v>3.7178737748035898E-3</v>
      </c>
      <c r="Z2209" s="92">
        <v>18.5219432863232</v>
      </c>
      <c r="AA2209" s="91">
        <v>6.1057184339006199E-2</v>
      </c>
      <c r="AB2209" s="92">
        <v>27.003746794711301</v>
      </c>
      <c r="AC2209" s="91">
        <v>0.18087716824637001</v>
      </c>
      <c r="AD2209" s="92">
        <v>43.435912777029401</v>
      </c>
      <c r="AE2209" s="91">
        <v>0.19577038412709999</v>
      </c>
      <c r="AF2209" s="93">
        <v>40.416448107396697</v>
      </c>
      <c r="AG2209" s="91">
        <v>-5.8848243343163596E-3</v>
      </c>
      <c r="AH2209" s="92">
        <v>-1.49471238555634</v>
      </c>
      <c r="AI2209" s="91">
        <v>2.2287055253400499E-2</v>
      </c>
      <c r="AJ2209" s="92">
        <v>16.712081205245301</v>
      </c>
      <c r="AK2209" s="91">
        <v>0.70932099999976395</v>
      </c>
      <c r="AL2209" s="91">
        <v>6.0578180371521698E-2</v>
      </c>
      <c r="AM2209" s="92">
        <v>68.529483014019206</v>
      </c>
      <c r="AN2209" s="3"/>
      <c r="AO2209" s="94">
        <v>2.3809438996977399E-2</v>
      </c>
      <c r="AP2209" s="94">
        <v>-2.6559839066067101E-2</v>
      </c>
      <c r="AQ2209" s="94">
        <v>5.7624421649961698E-2</v>
      </c>
      <c r="AR2209" s="94">
        <v>-5.7100998059468097E-2</v>
      </c>
      <c r="AS2209" s="95">
        <v>7</v>
      </c>
      <c r="AT2209" s="95">
        <v>5</v>
      </c>
      <c r="AU2209" s="95">
        <v>8</v>
      </c>
      <c r="AV2209" s="96">
        <v>4</v>
      </c>
      <c r="AW2209" s="3"/>
      <c r="AX2209" s="97">
        <v>7.5722163032623899E-2</v>
      </c>
      <c r="AY2209" s="98">
        <v>0.57155942637564305</v>
      </c>
      <c r="AZ2209" s="98">
        <v>0.82241231530315395</v>
      </c>
      <c r="BA2209" s="98">
        <v>0.78138106424557896</v>
      </c>
      <c r="BB2209" s="89">
        <v>7.8018699678341404E-3</v>
      </c>
      <c r="BC2209" s="99">
        <v>-12.4207355050312</v>
      </c>
      <c r="BD2209" s="86">
        <v>43850</v>
      </c>
      <c r="BE2209" s="86">
        <v>43914</v>
      </c>
      <c r="BF2209" s="95">
        <v>109</v>
      </c>
      <c r="BG2209" s="86">
        <v>44001</v>
      </c>
    </row>
    <row r="2210" spans="2:59" x14ac:dyDescent="0.25">
      <c r="B2210" s="81" t="s">
        <v>2916</v>
      </c>
      <c r="C2210" s="81" t="s">
        <v>7461</v>
      </c>
      <c r="D2210" s="81" t="s">
        <v>1007</v>
      </c>
      <c r="E2210" s="82" t="s">
        <v>1171</v>
      </c>
      <c r="F2210" s="82" t="s">
        <v>1099</v>
      </c>
      <c r="G2210" s="83" t="s">
        <v>1121</v>
      </c>
      <c r="H2210" s="84" t="s">
        <v>1132</v>
      </c>
      <c r="I2210" s="85" t="s">
        <v>3480</v>
      </c>
      <c r="J2210" s="85" t="s">
        <v>7462</v>
      </c>
      <c r="L2210" s="86">
        <v>44029</v>
      </c>
      <c r="M2210" s="87">
        <v>1565.3026999998799</v>
      </c>
      <c r="N2210" s="88">
        <v>1565.3026999998799</v>
      </c>
      <c r="O2210" s="88">
        <v>1594.96759999916</v>
      </c>
      <c r="P2210" s="89">
        <f t="shared" si="34"/>
        <v>0.981400938803211</v>
      </c>
      <c r="Q2210" s="86">
        <v>44020</v>
      </c>
      <c r="R2210" s="90">
        <v>13564962.535</v>
      </c>
      <c r="S2210" s="90">
        <v>15002877.600343799</v>
      </c>
      <c r="T2210" s="3"/>
      <c r="U2210" s="91">
        <v>-7.8360093239098205E-3</v>
      </c>
      <c r="V2210" s="92">
        <v>0.38917367774047301</v>
      </c>
      <c r="W2210" s="91">
        <v>1.2079434616680399E-2</v>
      </c>
      <c r="X2210" s="92">
        <v>1.21645307754079</v>
      </c>
      <c r="Y2210" s="91">
        <v>-1.77267470098741E-3</v>
      </c>
      <c r="Z2210" s="92">
        <v>17.972888438729601</v>
      </c>
      <c r="AA2210" s="91">
        <v>4.9417327336413998E-2</v>
      </c>
      <c r="AB2210" s="92">
        <v>25.839761094452101</v>
      </c>
      <c r="AC2210" s="91">
        <v>0.15514552498643799</v>
      </c>
      <c r="AD2210" s="92">
        <v>40.862748451065301</v>
      </c>
      <c r="AE2210" s="91">
        <v>0.156917353095196</v>
      </c>
      <c r="AF2210" s="93">
        <v>36.531145004206302</v>
      </c>
      <c r="AG2210" s="91">
        <v>-6.3940303261915696E-3</v>
      </c>
      <c r="AH2210" s="92">
        <v>-1.5456329847438599</v>
      </c>
      <c r="AI2210" s="91">
        <v>1.6174169602891201E-2</v>
      </c>
      <c r="AJ2210" s="92">
        <v>16.100792640209001</v>
      </c>
      <c r="AK2210" s="91">
        <v>0.56530270000104799</v>
      </c>
      <c r="AL2210" s="91">
        <v>5.0386316226649797E-2</v>
      </c>
      <c r="AM2210" s="92">
        <v>54.127653014089397</v>
      </c>
      <c r="AN2210" s="3"/>
      <c r="AO2210" s="94">
        <v>2.37785573499423E-2</v>
      </c>
      <c r="AP2210" s="94">
        <v>-2.6589091268760998E-2</v>
      </c>
      <c r="AQ2210" s="94">
        <v>5.6668623827135903E-2</v>
      </c>
      <c r="AR2210" s="94">
        <v>-5.7981527079391498E-2</v>
      </c>
      <c r="AS2210" s="95">
        <v>7</v>
      </c>
      <c r="AT2210" s="95">
        <v>5</v>
      </c>
      <c r="AU2210" s="95">
        <v>8</v>
      </c>
      <c r="AV2210" s="96">
        <v>4</v>
      </c>
      <c r="AW2210" s="3"/>
      <c r="AX2210" s="97">
        <v>7.5701297962878E-2</v>
      </c>
      <c r="AY2210" s="98">
        <v>0.42856617410916398</v>
      </c>
      <c r="AZ2210" s="98">
        <v>0.78124457398007496</v>
      </c>
      <c r="BA2210" s="98">
        <v>0.58336777038130105</v>
      </c>
      <c r="BB2210" s="89">
        <v>7.7994532658976802E-3</v>
      </c>
      <c r="BC2210" s="99">
        <v>-12.5894979325822</v>
      </c>
      <c r="BD2210" s="86">
        <v>43850</v>
      </c>
      <c r="BE2210" s="86">
        <v>43914</v>
      </c>
      <c r="BF2210" s="95">
        <v>109</v>
      </c>
      <c r="BG2210" s="86">
        <v>44001</v>
      </c>
    </row>
    <row r="2211" spans="2:59" x14ac:dyDescent="0.25">
      <c r="B2211" s="81" t="s">
        <v>2917</v>
      </c>
      <c r="C2211" s="81" t="s">
        <v>7463</v>
      </c>
      <c r="D2211" s="81" t="s">
        <v>1007</v>
      </c>
      <c r="E2211" s="82" t="s">
        <v>1270</v>
      </c>
      <c r="F2211" s="82" t="s">
        <v>1099</v>
      </c>
      <c r="G2211" s="83" t="s">
        <v>1121</v>
      </c>
      <c r="H2211" s="84" t="s">
        <v>1132</v>
      </c>
      <c r="I2211" s="85" t="s">
        <v>3480</v>
      </c>
      <c r="J2211" s="85" t="s">
        <v>7464</v>
      </c>
      <c r="L2211" s="86">
        <v>44029</v>
      </c>
      <c r="M2211" s="87">
        <v>1257.0798000004099</v>
      </c>
      <c r="N2211" s="88">
        <v>1257.0798000004099</v>
      </c>
      <c r="O2211" s="88">
        <v>1280.57069999911</v>
      </c>
      <c r="P2211" s="89">
        <f t="shared" si="34"/>
        <v>0.98165591325905199</v>
      </c>
      <c r="Q2211" s="86">
        <v>44020</v>
      </c>
      <c r="R2211" s="90">
        <v>141464.76500000001</v>
      </c>
      <c r="S2211" s="90">
        <v>132635.06363354501</v>
      </c>
      <c r="T2211" s="3"/>
      <c r="U2211" s="91">
        <v>-7.8073579397823804E-3</v>
      </c>
      <c r="V2211" s="92">
        <v>0.39203881615321701</v>
      </c>
      <c r="W2211" s="91">
        <v>1.29559886081552E-2</v>
      </c>
      <c r="X2211" s="92">
        <v>1.30410847668827</v>
      </c>
      <c r="Y2211" s="91">
        <v>4.1405988777114501E-3</v>
      </c>
      <c r="Z2211" s="92">
        <v>18.564215796621301</v>
      </c>
      <c r="AA2211" s="91">
        <v>6.4451359694430693E-2</v>
      </c>
      <c r="AB2211" s="92">
        <v>27.343164330232</v>
      </c>
      <c r="AC2211" s="91">
        <v>0.191188155129494</v>
      </c>
      <c r="AD2211" s="92">
        <v>44.467011465341798</v>
      </c>
      <c r="AE2211" s="91">
        <v>0.212861185609654</v>
      </c>
      <c r="AF2211" s="93">
        <v>42.125528255652199</v>
      </c>
      <c r="AG2211" s="91">
        <v>-5.9063759263153796E-3</v>
      </c>
      <c r="AH2211" s="92">
        <v>-1.4968675447562401</v>
      </c>
      <c r="AI2211" s="91">
        <v>2.2979611285336401E-2</v>
      </c>
      <c r="AJ2211" s="92">
        <v>16.7813368084317</v>
      </c>
      <c r="AK2211" s="91">
        <v>0.25707979999977398</v>
      </c>
      <c r="AL2211" s="91">
        <v>5.86259297797369E-2</v>
      </c>
      <c r="AM2211" s="92">
        <v>28.7215475257835</v>
      </c>
      <c r="AN2211" s="3"/>
      <c r="AO2211" s="94">
        <v>2.3824862702895199E-2</v>
      </c>
      <c r="AP2211" s="94">
        <v>-2.6545116428678701E-2</v>
      </c>
      <c r="AQ2211" s="94">
        <v>5.7583797293773401E-2</v>
      </c>
      <c r="AR2211" s="94">
        <v>-5.7138423747383101E-2</v>
      </c>
      <c r="AS2211" s="95">
        <v>7</v>
      </c>
      <c r="AT2211" s="95">
        <v>5</v>
      </c>
      <c r="AU2211" s="95">
        <v>8</v>
      </c>
      <c r="AV2211" s="96">
        <v>4</v>
      </c>
      <c r="AW2211" s="3"/>
      <c r="AX2211" s="97">
        <v>7.5724409340473406E-2</v>
      </c>
      <c r="AY2211" s="98">
        <v>0.61332444861636803</v>
      </c>
      <c r="AZ2211" s="98">
        <v>0.83445020031467698</v>
      </c>
      <c r="BA2211" s="98">
        <v>0.83925850145533298</v>
      </c>
      <c r="BB2211" s="89">
        <v>7.8021386938780801E-3</v>
      </c>
      <c r="BC2211" s="99">
        <v>-12.3749176913261</v>
      </c>
      <c r="BD2211" s="86">
        <v>43850</v>
      </c>
      <c r="BE2211" s="86">
        <v>43914</v>
      </c>
      <c r="BF2211" s="95">
        <v>109</v>
      </c>
      <c r="BG2211" s="86">
        <v>44001</v>
      </c>
    </row>
    <row r="2212" spans="2:59" x14ac:dyDescent="0.25">
      <c r="B2212" s="81" t="s">
        <v>2918</v>
      </c>
      <c r="C2212" s="81" t="s">
        <v>7465</v>
      </c>
      <c r="D2212" s="81" t="s">
        <v>1007</v>
      </c>
      <c r="E2212" s="82" t="s">
        <v>1173</v>
      </c>
      <c r="F2212" s="82" t="s">
        <v>1099</v>
      </c>
      <c r="G2212" s="83" t="s">
        <v>1121</v>
      </c>
      <c r="H2212" s="84" t="s">
        <v>1132</v>
      </c>
      <c r="I2212" s="85" t="s">
        <v>3480</v>
      </c>
      <c r="J2212" s="85" t="s">
        <v>7466</v>
      </c>
      <c r="L2212" s="86">
        <v>44029</v>
      </c>
      <c r="M2212" s="87">
        <v>1341.65530000068</v>
      </c>
      <c r="N2212" s="88">
        <v>1341.65530000068</v>
      </c>
      <c r="O2212" s="88">
        <v>1366.55260000005</v>
      </c>
      <c r="P2212" s="89">
        <f t="shared" si="34"/>
        <v>0.98178094279036965</v>
      </c>
      <c r="Q2212" s="86">
        <v>44020</v>
      </c>
      <c r="R2212" s="90">
        <v>3753107.9010000001</v>
      </c>
      <c r="S2212" s="90">
        <v>3409158.6017499999</v>
      </c>
      <c r="T2212" s="3"/>
      <c r="U2212" s="91">
        <v>-7.7933378452144098E-3</v>
      </c>
      <c r="V2212" s="92">
        <v>0.39344082561001398</v>
      </c>
      <c r="W2212" s="91">
        <v>1.3386253442149601E-2</v>
      </c>
      <c r="X2212" s="92">
        <v>1.3471349600877101</v>
      </c>
      <c r="Y2212" s="91">
        <v>6.0729326323780697E-3</v>
      </c>
      <c r="Z2212" s="92">
        <v>18.757449172087899</v>
      </c>
      <c r="AA2212" s="91">
        <v>6.6069678479834706E-2</v>
      </c>
      <c r="AB2212" s="92">
        <v>27.5049962087942</v>
      </c>
      <c r="AC2212" s="91">
        <v>0.19204537973215299</v>
      </c>
      <c r="AD2212" s="92">
        <v>44.5527339256369</v>
      </c>
      <c r="AE2212" s="91">
        <v>0.21279399731603901</v>
      </c>
      <c r="AF2212" s="93">
        <v>42.1188094263198</v>
      </c>
      <c r="AG2212" s="91">
        <v>-5.6672260425329997E-3</v>
      </c>
      <c r="AH2212" s="92">
        <v>-1.4729525563779999</v>
      </c>
      <c r="AI2212" s="91">
        <v>2.4910031870604098E-2</v>
      </c>
      <c r="AJ2212" s="92">
        <v>16.9743788669584</v>
      </c>
      <c r="AK2212" s="91">
        <v>0.33495794946444202</v>
      </c>
      <c r="AL2212" s="91">
        <v>6.4314701938201296E-2</v>
      </c>
      <c r="AM2212" s="92">
        <v>20.663450732565298</v>
      </c>
      <c r="AN2212" s="3"/>
      <c r="AO2212" s="94">
        <v>2.3822605142413501E-2</v>
      </c>
      <c r="AP2212" s="94">
        <v>-2.6547235434009098E-2</v>
      </c>
      <c r="AQ2212" s="94">
        <v>5.8033098437590497E-2</v>
      </c>
      <c r="AR2212" s="94">
        <v>-5.6724511778156697E-2</v>
      </c>
      <c r="AS2212" s="95">
        <v>7</v>
      </c>
      <c r="AT2212" s="95">
        <v>5</v>
      </c>
      <c r="AU2212" s="95">
        <v>8</v>
      </c>
      <c r="AV2212" s="96">
        <v>4</v>
      </c>
      <c r="AW2212" s="3"/>
      <c r="AX2212" s="97">
        <v>7.5731604614265993E-2</v>
      </c>
      <c r="AY2212" s="98">
        <v>0.63309385865068202</v>
      </c>
      <c r="AZ2212" s="98">
        <v>0.84013342061462004</v>
      </c>
      <c r="BA2212" s="98">
        <v>0.86709966708985997</v>
      </c>
      <c r="BB2212" s="89">
        <v>7.8029573233743604E-3</v>
      </c>
      <c r="BC2212" s="99">
        <v>-12.348526169036599</v>
      </c>
      <c r="BD2212" s="86">
        <v>43850</v>
      </c>
      <c r="BE2212" s="86">
        <v>43914</v>
      </c>
      <c r="BF2212" s="95">
        <v>108</v>
      </c>
      <c r="BG2212" s="86">
        <v>44000</v>
      </c>
    </row>
    <row r="2213" spans="2:59" x14ac:dyDescent="0.25">
      <c r="B2213" s="81" t="s">
        <v>2919</v>
      </c>
      <c r="C2213" s="81" t="s">
        <v>7467</v>
      </c>
      <c r="D2213" s="81" t="s">
        <v>1007</v>
      </c>
      <c r="E2213" s="82" t="s">
        <v>1174</v>
      </c>
      <c r="F2213" s="82" t="s">
        <v>1099</v>
      </c>
      <c r="G2213" s="83" t="s">
        <v>1121</v>
      </c>
      <c r="H2213" s="84" t="s">
        <v>1132</v>
      </c>
      <c r="I2213" s="85" t="s">
        <v>3480</v>
      </c>
      <c r="J2213" s="85" t="s">
        <v>7468</v>
      </c>
      <c r="L2213" s="86">
        <v>44029</v>
      </c>
      <c r="M2213" s="87">
        <v>1498.6984999999399</v>
      </c>
      <c r="N2213" s="88">
        <v>1498.6984999999399</v>
      </c>
      <c r="O2213" s="88">
        <v>1527.2894999999601</v>
      </c>
      <c r="P2213" s="89">
        <f t="shared" si="34"/>
        <v>0.98127990796766373</v>
      </c>
      <c r="Q2213" s="86">
        <v>44020</v>
      </c>
      <c r="R2213" s="90">
        <v>5341037.7980000004</v>
      </c>
      <c r="S2213" s="90">
        <v>5934558.0527734403</v>
      </c>
      <c r="T2213" s="3"/>
      <c r="U2213" s="91">
        <v>-7.8496272699339897E-3</v>
      </c>
      <c r="V2213" s="92">
        <v>0.38781188313805598</v>
      </c>
      <c r="W2213" s="91">
        <v>1.16635398244398E-2</v>
      </c>
      <c r="X2213" s="92">
        <v>1.1748635983167299</v>
      </c>
      <c r="Y2213" s="91">
        <v>-4.25843223547417E-3</v>
      </c>
      <c r="Z2213" s="92">
        <v>17.724312685284499</v>
      </c>
      <c r="AA2213" s="91">
        <v>4.41687225629721E-2</v>
      </c>
      <c r="AB2213" s="92">
        <v>25.314900617086099</v>
      </c>
      <c r="AC2213" s="91">
        <v>0.14363521762061299</v>
      </c>
      <c r="AD2213" s="92">
        <v>39.711717714439096</v>
      </c>
      <c r="AE2213" s="91">
        <v>0.13967630331724701</v>
      </c>
      <c r="AF2213" s="93">
        <v>34.8070400264114</v>
      </c>
      <c r="AG2213" s="91">
        <v>-6.6253983077331196E-3</v>
      </c>
      <c r="AH2213" s="92">
        <v>-1.56876978289802</v>
      </c>
      <c r="AI2213" s="91">
        <v>1.3407666649072799E-2</v>
      </c>
      <c r="AJ2213" s="92">
        <v>15.8241423448198</v>
      </c>
      <c r="AK2213" s="91">
        <v>0.49869849999959098</v>
      </c>
      <c r="AL2213" s="91">
        <v>4.5387533695247798E-2</v>
      </c>
      <c r="AM2213" s="92">
        <v>47.467233013943797</v>
      </c>
      <c r="AN2213" s="3"/>
      <c r="AO2213" s="94">
        <v>2.3764540317642999E-2</v>
      </c>
      <c r="AP2213" s="94">
        <v>-2.6602458860907102E-2</v>
      </c>
      <c r="AQ2213" s="94">
        <v>5.62344348181796E-2</v>
      </c>
      <c r="AR2213" s="94">
        <v>-5.8381511714324E-2</v>
      </c>
      <c r="AS2213" s="95">
        <v>7</v>
      </c>
      <c r="AT2213" s="95">
        <v>5</v>
      </c>
      <c r="AU2213" s="95">
        <v>8</v>
      </c>
      <c r="AV2213" s="96">
        <v>4</v>
      </c>
      <c r="AW2213" s="3"/>
      <c r="AX2213" s="97">
        <v>7.5692488116255799E-2</v>
      </c>
      <c r="AY2213" s="98">
        <v>0.364043369817864</v>
      </c>
      <c r="AZ2213" s="98">
        <v>0.76267370160439896</v>
      </c>
      <c r="BA2213" s="98">
        <v>0.49456344551163101</v>
      </c>
      <c r="BB2213" s="89">
        <v>7.79842475378246E-3</v>
      </c>
      <c r="BC2213" s="99">
        <v>-12.666106711491</v>
      </c>
      <c r="BD2213" s="86">
        <v>43850</v>
      </c>
      <c r="BE2213" s="86">
        <v>43914</v>
      </c>
      <c r="BF2213" s="95">
        <v>109</v>
      </c>
      <c r="BG2213" s="86">
        <v>44001</v>
      </c>
    </row>
    <row r="2214" spans="2:59" x14ac:dyDescent="0.25">
      <c r="B2214" s="81" t="s">
        <v>2920</v>
      </c>
      <c r="C2214" s="81" t="s">
        <v>7469</v>
      </c>
      <c r="D2214" s="81" t="s">
        <v>1007</v>
      </c>
      <c r="E2214" s="82" t="s">
        <v>1175</v>
      </c>
      <c r="F2214" s="82" t="s">
        <v>1099</v>
      </c>
      <c r="G2214" s="83" t="s">
        <v>1121</v>
      </c>
      <c r="H2214" s="84" t="s">
        <v>1132</v>
      </c>
      <c r="I2214" s="85" t="s">
        <v>3480</v>
      </c>
      <c r="J2214" s="85" t="s">
        <v>7470</v>
      </c>
      <c r="L2214" s="86">
        <v>44029</v>
      </c>
      <c r="M2214" s="87">
        <v>1440.61490000039</v>
      </c>
      <c r="N2214" s="88">
        <v>1440.61490000039</v>
      </c>
      <c r="O2214" s="88">
        <v>1468.2425999995301</v>
      </c>
      <c r="P2214" s="89">
        <f t="shared" si="34"/>
        <v>0.98118315052352456</v>
      </c>
      <c r="Q2214" s="86">
        <v>44020</v>
      </c>
      <c r="R2214" s="90">
        <v>7157219.5580000002</v>
      </c>
      <c r="S2214" s="90">
        <v>6784368.32679688</v>
      </c>
      <c r="T2214" s="3"/>
      <c r="U2214" s="91">
        <v>-7.8604517748317396E-3</v>
      </c>
      <c r="V2214" s="92">
        <v>0.38672943264828102</v>
      </c>
      <c r="W2214" s="91">
        <v>1.13309879543522E-2</v>
      </c>
      <c r="X2214" s="92">
        <v>1.1416084113079701</v>
      </c>
      <c r="Y2214" s="91">
        <v>-6.24261639495671E-3</v>
      </c>
      <c r="Z2214" s="92">
        <v>17.525894269347202</v>
      </c>
      <c r="AA2214" s="91">
        <v>3.9988689175515901E-2</v>
      </c>
      <c r="AB2214" s="92">
        <v>24.896897278347801</v>
      </c>
      <c r="AC2214" s="91">
        <v>0.134509490768396</v>
      </c>
      <c r="AD2214" s="92">
        <v>38.799145029217499</v>
      </c>
      <c r="AE2214" s="91">
        <v>0.126068497493252</v>
      </c>
      <c r="AF2214" s="93">
        <v>33.446259443997398</v>
      </c>
      <c r="AG2214" s="91">
        <v>-6.8104411921012797E-3</v>
      </c>
      <c r="AH2214" s="92">
        <v>-1.5872740713348299</v>
      </c>
      <c r="AI2214" s="91">
        <v>1.1199873879377299E-2</v>
      </c>
      <c r="AJ2214" s="92">
        <v>15.603363067843</v>
      </c>
      <c r="AK2214" s="91">
        <v>0.44061490000051001</v>
      </c>
      <c r="AL2214" s="91">
        <v>4.0864084443455802E-2</v>
      </c>
      <c r="AM2214" s="92">
        <v>41.658873014035599</v>
      </c>
      <c r="AN2214" s="3"/>
      <c r="AO2214" s="94">
        <v>2.3753328352540799E-2</v>
      </c>
      <c r="AP2214" s="94">
        <v>-2.6613153523612699E-2</v>
      </c>
      <c r="AQ2214" s="94">
        <v>5.58872127439827E-2</v>
      </c>
      <c r="AR2214" s="94">
        <v>-5.8701336205558598E-2</v>
      </c>
      <c r="AS2214" s="95">
        <v>7</v>
      </c>
      <c r="AT2214" s="95">
        <v>5</v>
      </c>
      <c r="AU2214" s="95">
        <v>8</v>
      </c>
      <c r="AV2214" s="96">
        <v>4</v>
      </c>
      <c r="AW2214" s="3"/>
      <c r="AX2214" s="97">
        <v>7.5685740116823594E-2</v>
      </c>
      <c r="AY2214" s="98">
        <v>0.31263418540402199</v>
      </c>
      <c r="AZ2214" s="98">
        <v>0.74787946624746804</v>
      </c>
      <c r="BA2214" s="98">
        <v>0.42405253752849598</v>
      </c>
      <c r="BB2214" s="89">
        <v>7.7976331336412803E-3</v>
      </c>
      <c r="BC2214" s="99">
        <v>-12.7273435134412</v>
      </c>
      <c r="BD2214" s="86">
        <v>43850</v>
      </c>
      <c r="BE2214" s="86">
        <v>43914</v>
      </c>
      <c r="BF2214" s="95">
        <v>109</v>
      </c>
      <c r="BG2214" s="86">
        <v>44001</v>
      </c>
    </row>
    <row r="2215" spans="2:59" x14ac:dyDescent="0.25">
      <c r="B2215" s="81" t="s">
        <v>2921</v>
      </c>
      <c r="C2215" s="81" t="s">
        <v>7471</v>
      </c>
      <c r="D2215" s="81" t="s">
        <v>1008</v>
      </c>
      <c r="E2215" s="82" t="s">
        <v>1168</v>
      </c>
      <c r="F2215" s="82" t="s">
        <v>1099</v>
      </c>
      <c r="G2215" s="83" t="s">
        <v>1121</v>
      </c>
      <c r="H2215" s="84" t="s">
        <v>1134</v>
      </c>
      <c r="I2215" s="85" t="s">
        <v>3480</v>
      </c>
      <c r="J2215" s="85" t="s">
        <v>7472</v>
      </c>
      <c r="L2215" s="86">
        <v>44029</v>
      </c>
      <c r="M2215" s="87">
        <v>1123.26139999926</v>
      </c>
      <c r="N2215" s="88">
        <v>1123.26139999926</v>
      </c>
      <c r="O2215" s="88">
        <v>1195.7389000002299</v>
      </c>
      <c r="P2215" s="89">
        <f t="shared" si="34"/>
        <v>0.9393868510918596</v>
      </c>
      <c r="Q2215" s="86">
        <v>43874</v>
      </c>
      <c r="R2215" s="90">
        <v>4043.741</v>
      </c>
      <c r="S2215" s="90">
        <v>3894.3325419845601</v>
      </c>
      <c r="T2215" s="3"/>
      <c r="U2215" s="91">
        <v>-6.0166684870637298E-3</v>
      </c>
      <c r="V2215" s="92">
        <v>0.57110776142508302</v>
      </c>
      <c r="W2215" s="91">
        <v>3.1237479759511199E-2</v>
      </c>
      <c r="X2215" s="92">
        <v>3.13225759182387</v>
      </c>
      <c r="Y2215" s="91">
        <v>-5.8923405898894998E-2</v>
      </c>
      <c r="Z2215" s="92">
        <v>12.2578153189534</v>
      </c>
      <c r="AA2215" s="91">
        <v>6.9316418392190798E-2</v>
      </c>
      <c r="AB2215" s="92">
        <v>27.829670200008</v>
      </c>
      <c r="AC2215" s="91">
        <v>0.102365726936114</v>
      </c>
      <c r="AD2215" s="92">
        <v>35.5847686459892</v>
      </c>
      <c r="AE2215" s="91"/>
      <c r="AF2215" s="93"/>
      <c r="AG2215" s="91">
        <v>1.1059842794566101E-2</v>
      </c>
      <c r="AH2215" s="92">
        <v>0.19975432733190199</v>
      </c>
      <c r="AI2215" s="91">
        <v>-1.42345456461044E-2</v>
      </c>
      <c r="AJ2215" s="92">
        <v>13.0599211153021</v>
      </c>
      <c r="AK2215" s="91">
        <v>0.12332756399162501</v>
      </c>
      <c r="AL2215" s="91">
        <v>5.6632808980793897E-2</v>
      </c>
      <c r="AM2215" s="92">
        <v>36.145028482889799</v>
      </c>
      <c r="AN2215" s="3"/>
      <c r="AO2215" s="94">
        <v>4.4130667989520603E-2</v>
      </c>
      <c r="AP2215" s="94">
        <v>-4.5480795632101903E-2</v>
      </c>
      <c r="AQ2215" s="94">
        <v>8.1352969131403399E-2</v>
      </c>
      <c r="AR2215" s="94">
        <v>-0.136068373092712</v>
      </c>
      <c r="AS2215" s="95">
        <v>8</v>
      </c>
      <c r="AT2215" s="95">
        <v>4</v>
      </c>
      <c r="AU2215" s="95">
        <v>8</v>
      </c>
      <c r="AV2215" s="96">
        <v>4</v>
      </c>
      <c r="AW2215" s="3"/>
      <c r="AX2215" s="97">
        <v>0.14562793055141801</v>
      </c>
      <c r="AY2215" s="98">
        <v>0.40116115465798402</v>
      </c>
      <c r="AZ2215" s="98">
        <v>1.00727547631504</v>
      </c>
      <c r="BA2215" s="98">
        <v>0.56390733193347797</v>
      </c>
      <c r="BB2215" s="89">
        <v>1.5010699968443101E-2</v>
      </c>
      <c r="BC2215" s="99">
        <v>-26.072163412929498</v>
      </c>
      <c r="BD2215" s="86">
        <v>43874</v>
      </c>
      <c r="BE2215" s="86">
        <v>43914</v>
      </c>
      <c r="BF2215" s="95"/>
      <c r="BG2215" s="86"/>
    </row>
    <row r="2216" spans="2:59" x14ac:dyDescent="0.25">
      <c r="B2216" s="81" t="s">
        <v>2922</v>
      </c>
      <c r="C2216" s="81" t="s">
        <v>7473</v>
      </c>
      <c r="D2216" s="81" t="s">
        <v>1008</v>
      </c>
      <c r="E2216" s="82" t="s">
        <v>1170</v>
      </c>
      <c r="F2216" s="82" t="s">
        <v>1099</v>
      </c>
      <c r="G2216" s="83" t="s">
        <v>1121</v>
      </c>
      <c r="H2216" s="84" t="s">
        <v>1134</v>
      </c>
      <c r="I2216" s="85" t="s">
        <v>3480</v>
      </c>
      <c r="J2216" s="85" t="s">
        <v>7474</v>
      </c>
      <c r="L2216" s="86">
        <v>44029</v>
      </c>
      <c r="M2216" s="87">
        <v>2482.0432999990899</v>
      </c>
      <c r="N2216" s="88">
        <v>2482.0432999990899</v>
      </c>
      <c r="O2216" s="88">
        <v>2634.34829999879</v>
      </c>
      <c r="P2216" s="89">
        <f t="shared" si="34"/>
        <v>0.94218494190773094</v>
      </c>
      <c r="Q2216" s="86">
        <v>43874</v>
      </c>
      <c r="R2216" s="90">
        <v>5844171.5080000004</v>
      </c>
      <c r="S2216" s="90">
        <v>5682811.7242890596</v>
      </c>
      <c r="T2216" s="3"/>
      <c r="U2216" s="91">
        <v>-5.9973517227263099E-3</v>
      </c>
      <c r="V2216" s="92">
        <v>0.57303943785882405</v>
      </c>
      <c r="W2216" s="91">
        <v>3.1832259759539697E-2</v>
      </c>
      <c r="X2216" s="92">
        <v>3.1917355918267298</v>
      </c>
      <c r="Y2216" s="91">
        <v>-5.563006638753E-2</v>
      </c>
      <c r="Z2216" s="92">
        <v>12.5871492700826</v>
      </c>
      <c r="AA2216" s="91">
        <v>7.6860557623149403E-2</v>
      </c>
      <c r="AB2216" s="92">
        <v>28.584084123111101</v>
      </c>
      <c r="AC2216" s="91">
        <v>0.117935901142191</v>
      </c>
      <c r="AD2216" s="92">
        <v>37.141786066640599</v>
      </c>
      <c r="AE2216" s="91">
        <v>0.140938837459544</v>
      </c>
      <c r="AF2216" s="93">
        <v>34.933293440670198</v>
      </c>
      <c r="AG2216" s="91">
        <v>1.13918138504232E-2</v>
      </c>
      <c r="AH2216" s="92">
        <v>0.232951432917616</v>
      </c>
      <c r="AI2216" s="91">
        <v>-1.04618116483834E-2</v>
      </c>
      <c r="AJ2216" s="92">
        <v>13.4371945150633</v>
      </c>
      <c r="AK2216" s="91">
        <v>1.4820432999986199</v>
      </c>
      <c r="AL2216" s="91">
        <v>7.4747561877302401E-2</v>
      </c>
      <c r="AM2216" s="92">
        <v>110.257369455183</v>
      </c>
      <c r="AN2216" s="3"/>
      <c r="AO2216" s="94">
        <v>4.4150897665531402E-2</v>
      </c>
      <c r="AP2216" s="94">
        <v>-4.5462613938070703E-2</v>
      </c>
      <c r="AQ2216" s="94">
        <v>8.1975381850497797E-2</v>
      </c>
      <c r="AR2216" s="94">
        <v>-0.13555351108705499</v>
      </c>
      <c r="AS2216" s="95">
        <v>8</v>
      </c>
      <c r="AT2216" s="95">
        <v>4</v>
      </c>
      <c r="AU2216" s="95">
        <v>8</v>
      </c>
      <c r="AV2216" s="96">
        <v>4</v>
      </c>
      <c r="AW2216" s="3"/>
      <c r="AX2216" s="97">
        <v>0.14562940071191399</v>
      </c>
      <c r="AY2216" s="98">
        <v>0.44949650101580102</v>
      </c>
      <c r="AZ2216" s="98">
        <v>1.03776491709505</v>
      </c>
      <c r="BA2216" s="98">
        <v>0.63299841697971704</v>
      </c>
      <c r="BB2216" s="89">
        <v>1.50113057741692E-2</v>
      </c>
      <c r="BC2216" s="99">
        <v>-26.015341251564699</v>
      </c>
      <c r="BD2216" s="86">
        <v>43874</v>
      </c>
      <c r="BE2216" s="86">
        <v>43914</v>
      </c>
      <c r="BF2216" s="95"/>
      <c r="BG2216" s="86"/>
    </row>
    <row r="2217" spans="2:59" x14ac:dyDescent="0.25">
      <c r="B2217" s="81" t="s">
        <v>2923</v>
      </c>
      <c r="C2217" s="81" t="s">
        <v>7475</v>
      </c>
      <c r="D2217" s="81" t="s">
        <v>1008</v>
      </c>
      <c r="E2217" s="82" t="s">
        <v>1171</v>
      </c>
      <c r="F2217" s="82" t="s">
        <v>1099</v>
      </c>
      <c r="G2217" s="83" t="s">
        <v>1121</v>
      </c>
      <c r="H2217" s="84" t="s">
        <v>1134</v>
      </c>
      <c r="I2217" s="85" t="s">
        <v>3480</v>
      </c>
      <c r="J2217" s="85" t="s">
        <v>7476</v>
      </c>
      <c r="L2217" s="86">
        <v>44029</v>
      </c>
      <c r="M2217" s="87">
        <v>2218.1638000011399</v>
      </c>
      <c r="N2217" s="88">
        <v>2218.1638000011399</v>
      </c>
      <c r="O2217" s="88">
        <v>2366.61360000074</v>
      </c>
      <c r="P2217" s="89">
        <f t="shared" si="34"/>
        <v>0.9372733259034961</v>
      </c>
      <c r="Q2217" s="86">
        <v>43843</v>
      </c>
      <c r="R2217" s="90">
        <v>8397858.4480000008</v>
      </c>
      <c r="S2217" s="90">
        <v>8743839.18909375</v>
      </c>
      <c r="T2217" s="3"/>
      <c r="U2217" s="91">
        <v>-6.0300127179289103E-3</v>
      </c>
      <c r="V2217" s="92">
        <v>0.56977333833856403</v>
      </c>
      <c r="W2217" s="91">
        <v>3.0815003095995101E-2</v>
      </c>
      <c r="X2217" s="92">
        <v>3.0900099254722599</v>
      </c>
      <c r="Y2217" s="91">
        <v>-6.12641966963565E-2</v>
      </c>
      <c r="Z2217" s="92">
        <v>12.023736239207199</v>
      </c>
      <c r="AA2217" s="91">
        <v>6.3979847465816406E-2</v>
      </c>
      <c r="AB2217" s="92">
        <v>27.296013107377799</v>
      </c>
      <c r="AC2217" s="91">
        <v>9.1387614591512803E-2</v>
      </c>
      <c r="AD2217" s="92">
        <v>34.486957411572803</v>
      </c>
      <c r="AE2217" s="91">
        <v>0.10055736782494901</v>
      </c>
      <c r="AF2217" s="93">
        <v>30.895146477181701</v>
      </c>
      <c r="AG2217" s="91">
        <v>1.0826667103174301E-2</v>
      </c>
      <c r="AH2217" s="92">
        <v>0.176436758192722</v>
      </c>
      <c r="AI2217" s="91">
        <v>-1.69150368401461E-2</v>
      </c>
      <c r="AJ2217" s="92">
        <v>12.791871995897999</v>
      </c>
      <c r="AK2217" s="91">
        <v>1.2181637999997501</v>
      </c>
      <c r="AL2217" s="91">
        <v>6.5210937087613302E-2</v>
      </c>
      <c r="AM2217" s="92">
        <v>83.8694194552954</v>
      </c>
      <c r="AN2217" s="3"/>
      <c r="AO2217" s="94">
        <v>4.4116580538684502E-2</v>
      </c>
      <c r="AP2217" s="94">
        <v>-4.5494002559280503E-2</v>
      </c>
      <c r="AQ2217" s="94">
        <v>8.0908646034076798E-2</v>
      </c>
      <c r="AR2217" s="94">
        <v>-0.13643413651516301</v>
      </c>
      <c r="AS2217" s="95">
        <v>8</v>
      </c>
      <c r="AT2217" s="95">
        <v>4</v>
      </c>
      <c r="AU2217" s="95">
        <v>8</v>
      </c>
      <c r="AV2217" s="96">
        <v>4</v>
      </c>
      <c r="AW2217" s="3"/>
      <c r="AX2217" s="97">
        <v>0.14562710090322101</v>
      </c>
      <c r="AY2217" s="98">
        <v>0.36696569050718603</v>
      </c>
      <c r="AZ2217" s="98">
        <v>0.98570307647059996</v>
      </c>
      <c r="BA2217" s="98">
        <v>0.51517375611911098</v>
      </c>
      <c r="BB2217" s="89">
        <v>1.50102915111165E-2</v>
      </c>
      <c r="BC2217" s="99">
        <v>-26.1222195292357</v>
      </c>
      <c r="BD2217" s="86">
        <v>43843</v>
      </c>
      <c r="BE2217" s="86">
        <v>43914</v>
      </c>
      <c r="BF2217" s="95"/>
      <c r="BG2217" s="86"/>
    </row>
    <row r="2218" spans="2:59" x14ac:dyDescent="0.25">
      <c r="B2218" s="81" t="s">
        <v>2924</v>
      </c>
      <c r="C2218" s="81" t="s">
        <v>7477</v>
      </c>
      <c r="D2218" s="81" t="s">
        <v>1008</v>
      </c>
      <c r="E2218" s="82" t="s">
        <v>1270</v>
      </c>
      <c r="F2218" s="82" t="s">
        <v>1099</v>
      </c>
      <c r="G2218" s="83" t="s">
        <v>1121</v>
      </c>
      <c r="H2218" s="84" t="s">
        <v>1134</v>
      </c>
      <c r="I2218" s="85" t="s">
        <v>3480</v>
      </c>
      <c r="J2218" s="85" t="s">
        <v>7478</v>
      </c>
      <c r="L2218" s="86">
        <v>44029</v>
      </c>
      <c r="M2218" s="87">
        <v>1288.5598000008599</v>
      </c>
      <c r="N2218" s="88">
        <v>1288.5598000008599</v>
      </c>
      <c r="O2218" s="88">
        <v>1366.73909999989</v>
      </c>
      <c r="P2218" s="89">
        <f t="shared" si="34"/>
        <v>0.94279866581775829</v>
      </c>
      <c r="Q2218" s="86">
        <v>43874</v>
      </c>
      <c r="R2218" s="90">
        <v>2050640.74</v>
      </c>
      <c r="S2218" s="90">
        <v>1927598.5493808601</v>
      </c>
      <c r="T2218" s="3"/>
      <c r="U2218" s="91">
        <v>-5.9945351904389099E-3</v>
      </c>
      <c r="V2218" s="92">
        <v>0.57332109108756402</v>
      </c>
      <c r="W2218" s="91">
        <v>3.1919880926579901E-2</v>
      </c>
      <c r="X2218" s="92">
        <v>3.20049770853075</v>
      </c>
      <c r="Y2218" s="91">
        <v>-5.4525483335091801E-2</v>
      </c>
      <c r="Z2218" s="92">
        <v>12.6976075753337</v>
      </c>
      <c r="AA2218" s="91">
        <v>8.1931358945439597E-2</v>
      </c>
      <c r="AB2218" s="92">
        <v>29.0911642553401</v>
      </c>
      <c r="AC2218" s="91">
        <v>0.13109031168103699</v>
      </c>
      <c r="AD2218" s="92">
        <v>38.457227120525197</v>
      </c>
      <c r="AE2218" s="91">
        <v>0.16247235253104</v>
      </c>
      <c r="AF2218" s="93">
        <v>37.086644947819899</v>
      </c>
      <c r="AG2218" s="91">
        <v>1.1440481865065501E-2</v>
      </c>
      <c r="AH2218" s="92">
        <v>0.23781823438184799</v>
      </c>
      <c r="AI2218" s="91">
        <v>-8.9813577933455201E-3</v>
      </c>
      <c r="AJ2218" s="92">
        <v>13.5852399005671</v>
      </c>
      <c r="AK2218" s="91">
        <v>0.28855980000109399</v>
      </c>
      <c r="AL2218" s="91">
        <v>6.5166123191374895E-2</v>
      </c>
      <c r="AM2218" s="92">
        <v>31.8695475259156</v>
      </c>
      <c r="AN2218" s="3"/>
      <c r="AO2218" s="94">
        <v>4.41538350660267E-2</v>
      </c>
      <c r="AP2218" s="94">
        <v>-4.5459906838950702E-2</v>
      </c>
      <c r="AQ2218" s="94">
        <v>8.2067198980512304E-2</v>
      </c>
      <c r="AR2218" s="94">
        <v>-0.13547771752651899</v>
      </c>
      <c r="AS2218" s="95">
        <v>8</v>
      </c>
      <c r="AT2218" s="95">
        <v>4</v>
      </c>
      <c r="AU2218" s="95">
        <v>8</v>
      </c>
      <c r="AV2218" s="96">
        <v>4</v>
      </c>
      <c r="AW2218" s="3"/>
      <c r="AX2218" s="97">
        <v>0.14563309375007499</v>
      </c>
      <c r="AY2218" s="98">
        <v>0.48200296282721</v>
      </c>
      <c r="AZ2218" s="98">
        <v>1.05827968266567</v>
      </c>
      <c r="BA2218" s="98">
        <v>0.679401446696829</v>
      </c>
      <c r="BB2218" s="89">
        <v>1.50117908486209E-2</v>
      </c>
      <c r="BC2218" s="99">
        <v>-25.991237098584001</v>
      </c>
      <c r="BD2218" s="86">
        <v>43874</v>
      </c>
      <c r="BE2218" s="86">
        <v>43914</v>
      </c>
      <c r="BF2218" s="95"/>
      <c r="BG2218" s="86"/>
    </row>
    <row r="2219" spans="2:59" x14ac:dyDescent="0.25">
      <c r="B2219" s="81" t="s">
        <v>2925</v>
      </c>
      <c r="C2219" s="81" t="s">
        <v>7479</v>
      </c>
      <c r="D2219" s="81" t="s">
        <v>1008</v>
      </c>
      <c r="E2219" s="82" t="s">
        <v>1173</v>
      </c>
      <c r="F2219" s="82" t="s">
        <v>1099</v>
      </c>
      <c r="G2219" s="83" t="s">
        <v>1121</v>
      </c>
      <c r="H2219" s="84" t="s">
        <v>1134</v>
      </c>
      <c r="I2219" s="85" t="s">
        <v>3480</v>
      </c>
      <c r="J2219" s="85" t="s">
        <v>7480</v>
      </c>
      <c r="L2219" s="86">
        <v>44029</v>
      </c>
      <c r="M2219" s="87">
        <v>1314.05729999952</v>
      </c>
      <c r="N2219" s="88">
        <v>1314.05729999952</v>
      </c>
      <c r="O2219" s="88">
        <v>1391.43769999966</v>
      </c>
      <c r="P2219" s="89">
        <f t="shared" si="34"/>
        <v>0.94438816772022283</v>
      </c>
      <c r="Q2219" s="86">
        <v>43874</v>
      </c>
      <c r="R2219" s="90">
        <v>322409.61300000001</v>
      </c>
      <c r="S2219" s="90">
        <v>292695.58924804698</v>
      </c>
      <c r="T2219" s="3"/>
      <c r="U2219" s="91">
        <v>-5.9823786668857801E-3</v>
      </c>
      <c r="V2219" s="92">
        <v>0.57453674344287697</v>
      </c>
      <c r="W2219" s="91">
        <v>3.2298861526214799E-2</v>
      </c>
      <c r="X2219" s="92">
        <v>3.2383957684942302</v>
      </c>
      <c r="Y2219" s="91">
        <v>-5.3036575335718199E-2</v>
      </c>
      <c r="Z2219" s="92">
        <v>12.846498375263799</v>
      </c>
      <c r="AA2219" s="91">
        <v>8.2816168327553896E-2</v>
      </c>
      <c r="AB2219" s="92">
        <v>29.179645193566099</v>
      </c>
      <c r="AC2219" s="91">
        <v>0.13031849076476601</v>
      </c>
      <c r="AD2219" s="92">
        <v>38.380045028869098</v>
      </c>
      <c r="AE2219" s="91">
        <v>0.159938478273107</v>
      </c>
      <c r="AF2219" s="93">
        <v>36.8332575220265</v>
      </c>
      <c r="AG2219" s="91">
        <v>1.16509546824091E-2</v>
      </c>
      <c r="AH2219" s="92">
        <v>0.25886551611620201</v>
      </c>
      <c r="AI2219" s="91">
        <v>-7.4900268045894301E-3</v>
      </c>
      <c r="AJ2219" s="92">
        <v>13.7343729994464</v>
      </c>
      <c r="AK2219" s="91">
        <v>0.31285485623637199</v>
      </c>
      <c r="AL2219" s="91">
        <v>7.6803807971373303E-2</v>
      </c>
      <c r="AM2219" s="92">
        <v>33.800640691711997</v>
      </c>
      <c r="AN2219" s="3"/>
      <c r="AO2219" s="94">
        <v>4.4166659950860797E-2</v>
      </c>
      <c r="AP2219" s="94">
        <v>-4.54482289506268E-2</v>
      </c>
      <c r="AQ2219" s="94">
        <v>8.2464553897880294E-2</v>
      </c>
      <c r="AR2219" s="94">
        <v>-0.13514960266547901</v>
      </c>
      <c r="AS2219" s="95">
        <v>8</v>
      </c>
      <c r="AT2219" s="95">
        <v>4</v>
      </c>
      <c r="AU2219" s="95">
        <v>8</v>
      </c>
      <c r="AV2219" s="96">
        <v>4</v>
      </c>
      <c r="AW2219" s="3"/>
      <c r="AX2219" s="97">
        <v>0.145630883566046</v>
      </c>
      <c r="AY2219" s="98">
        <v>0.48763955010735999</v>
      </c>
      <c r="AZ2219" s="98">
        <v>1.0618232613960601</v>
      </c>
      <c r="BA2219" s="98">
        <v>0.68769100867575605</v>
      </c>
      <c r="BB2219" s="89">
        <v>1.5011815212274101E-2</v>
      </c>
      <c r="BC2219" s="99">
        <v>-25.970735161157801</v>
      </c>
      <c r="BD2219" s="86">
        <v>43874</v>
      </c>
      <c r="BE2219" s="86">
        <v>43914</v>
      </c>
      <c r="BF2219" s="95"/>
      <c r="BG2219" s="86"/>
    </row>
    <row r="2220" spans="2:59" x14ac:dyDescent="0.25">
      <c r="B2220" s="81" t="s">
        <v>2926</v>
      </c>
      <c r="C2220" s="81" t="s">
        <v>7481</v>
      </c>
      <c r="D2220" s="81" t="s">
        <v>1008</v>
      </c>
      <c r="E2220" s="82" t="s">
        <v>1174</v>
      </c>
      <c r="F2220" s="82" t="s">
        <v>1099</v>
      </c>
      <c r="G2220" s="83" t="s">
        <v>1121</v>
      </c>
      <c r="H2220" s="84" t="s">
        <v>1134</v>
      </c>
      <c r="I2220" s="85" t="s">
        <v>3480</v>
      </c>
      <c r="J2220" s="85" t="s">
        <v>7482</v>
      </c>
      <c r="L2220" s="86">
        <v>44029</v>
      </c>
      <c r="M2220" s="87">
        <v>2086.3016000017501</v>
      </c>
      <c r="N2220" s="88">
        <v>2086.3016000017501</v>
      </c>
      <c r="O2220" s="88">
        <v>2231.6059000007799</v>
      </c>
      <c r="P2220" s="89">
        <f t="shared" si="34"/>
        <v>0.93488801046861414</v>
      </c>
      <c r="Q2220" s="86">
        <v>43843</v>
      </c>
      <c r="R2220" s="90">
        <v>5297060.7489999998</v>
      </c>
      <c r="S2220" s="90">
        <v>4820629.4931562496</v>
      </c>
      <c r="T2220" s="3"/>
      <c r="U2220" s="91">
        <v>-6.0436766825659998E-3</v>
      </c>
      <c r="V2220" s="92">
        <v>0.56840694187485497</v>
      </c>
      <c r="W2220" s="91">
        <v>3.03914116302622E-2</v>
      </c>
      <c r="X2220" s="92">
        <v>3.0476507788989702</v>
      </c>
      <c r="Y2220" s="91">
        <v>-6.3601864804731997E-2</v>
      </c>
      <c r="Z2220" s="92">
        <v>11.7899694283697</v>
      </c>
      <c r="AA2220" s="91">
        <v>5.8658291316533002E-2</v>
      </c>
      <c r="AB2220" s="92">
        <v>26.7638574924495</v>
      </c>
      <c r="AC2220" s="91">
        <v>8.0512490778346504E-2</v>
      </c>
      <c r="AD2220" s="92">
        <v>33.399445030256203</v>
      </c>
      <c r="AE2220" s="91">
        <v>8.4156076367507895E-2</v>
      </c>
      <c r="AF2220" s="93">
        <v>29.255017331452098</v>
      </c>
      <c r="AG2220" s="91">
        <v>1.05912673716375E-2</v>
      </c>
      <c r="AH2220" s="92">
        <v>0.152896785039047</v>
      </c>
      <c r="AI2220" s="91">
        <v>-1.9591519177993202E-2</v>
      </c>
      <c r="AJ2220" s="92">
        <v>12.5242237621133</v>
      </c>
      <c r="AK2220" s="91">
        <v>1.0863016000005901</v>
      </c>
      <c r="AL2220" s="91">
        <v>6.0046839862479801E-2</v>
      </c>
      <c r="AM2220" s="92">
        <v>70.683199455379494</v>
      </c>
      <c r="AN2220" s="3"/>
      <c r="AO2220" s="94">
        <v>4.4102208659751299E-2</v>
      </c>
      <c r="AP2220" s="94">
        <v>-4.5507054711415501E-2</v>
      </c>
      <c r="AQ2220" s="94">
        <v>8.0464489268779305E-2</v>
      </c>
      <c r="AR2220" s="94">
        <v>-0.136800792263821</v>
      </c>
      <c r="AS2220" s="95">
        <v>8</v>
      </c>
      <c r="AT2220" s="95">
        <v>4</v>
      </c>
      <c r="AU2220" s="95">
        <v>8</v>
      </c>
      <c r="AV2220" s="96">
        <v>4</v>
      </c>
      <c r="AW2220" s="3"/>
      <c r="AX2220" s="97">
        <v>0.14562644205463601</v>
      </c>
      <c r="AY2220" s="98">
        <v>0.33285703127649002</v>
      </c>
      <c r="AZ2220" s="98">
        <v>0.96418359887957195</v>
      </c>
      <c r="BA2220" s="98">
        <v>0.46668563049433898</v>
      </c>
      <c r="BB2220" s="89">
        <v>1.50098997964051E-2</v>
      </c>
      <c r="BC2220" s="99">
        <v>-26.194042595103401</v>
      </c>
      <c r="BD2220" s="86">
        <v>43843</v>
      </c>
      <c r="BE2220" s="86">
        <v>43914</v>
      </c>
      <c r="BF2220" s="95"/>
      <c r="BG2220" s="86"/>
    </row>
    <row r="2221" spans="2:59" x14ac:dyDescent="0.25">
      <c r="B2221" s="81" t="s">
        <v>2927</v>
      </c>
      <c r="C2221" s="81" t="s">
        <v>7483</v>
      </c>
      <c r="D2221" s="81" t="s">
        <v>1008</v>
      </c>
      <c r="E2221" s="82" t="s">
        <v>1175</v>
      </c>
      <c r="F2221" s="82" t="s">
        <v>1099</v>
      </c>
      <c r="G2221" s="83" t="s">
        <v>1121</v>
      </c>
      <c r="H2221" s="84" t="s">
        <v>1134</v>
      </c>
      <c r="I2221" s="85" t="s">
        <v>3480</v>
      </c>
      <c r="J2221" s="85" t="s">
        <v>7484</v>
      </c>
      <c r="L2221" s="86">
        <v>44029</v>
      </c>
      <c r="M2221" s="87">
        <v>1963.5218000002201</v>
      </c>
      <c r="N2221" s="88">
        <v>1963.5218000002201</v>
      </c>
      <c r="O2221" s="88">
        <v>2105.6334999986002</v>
      </c>
      <c r="P2221" s="89">
        <f t="shared" si="34"/>
        <v>0.93250881504379812</v>
      </c>
      <c r="Q2221" s="86">
        <v>43843</v>
      </c>
      <c r="R2221" s="90">
        <v>9960312.5429999996</v>
      </c>
      <c r="S2221" s="90">
        <v>8384912.4150625002</v>
      </c>
      <c r="T2221" s="3"/>
      <c r="U2221" s="91">
        <v>-6.05728842947428E-3</v>
      </c>
      <c r="V2221" s="92">
        <v>0.56704576718402699</v>
      </c>
      <c r="W2221" s="91">
        <v>2.9968039085360901E-2</v>
      </c>
      <c r="X2221" s="92">
        <v>3.0053135244088498</v>
      </c>
      <c r="Y2221" s="91">
        <v>-6.5933737641898901E-2</v>
      </c>
      <c r="Z2221" s="92">
        <v>11.5567821446457</v>
      </c>
      <c r="AA2221" s="91">
        <v>5.3363324661404497E-2</v>
      </c>
      <c r="AB2221" s="92">
        <v>26.234360826929301</v>
      </c>
      <c r="AC2221" s="91">
        <v>6.9745603863339098E-2</v>
      </c>
      <c r="AD2221" s="92">
        <v>32.3227563387481</v>
      </c>
      <c r="AE2221" s="91">
        <v>6.7999046181284897E-2</v>
      </c>
      <c r="AF2221" s="93">
        <v>27.639314312808001</v>
      </c>
      <c r="AG2221" s="91">
        <v>1.03559433919145E-2</v>
      </c>
      <c r="AH2221" s="92">
        <v>0.129364387066744</v>
      </c>
      <c r="AI2221" s="91">
        <v>-2.22607371351842E-2</v>
      </c>
      <c r="AJ2221" s="92">
        <v>12.257301966383199</v>
      </c>
      <c r="AK2221" s="91">
        <v>0.96352180000045295</v>
      </c>
      <c r="AL2221" s="91">
        <v>5.4960777335509199E-2</v>
      </c>
      <c r="AM2221" s="92">
        <v>58.405219455366002</v>
      </c>
      <c r="AN2221" s="3"/>
      <c r="AO2221" s="94">
        <v>4.4087939239034299E-2</v>
      </c>
      <c r="AP2221" s="94">
        <v>-4.5520153436009403E-2</v>
      </c>
      <c r="AQ2221" s="94">
        <v>8.0020561612473104E-2</v>
      </c>
      <c r="AR2221" s="94">
        <v>-0.13716729957464799</v>
      </c>
      <c r="AS2221" s="95">
        <v>8</v>
      </c>
      <c r="AT2221" s="95">
        <v>4</v>
      </c>
      <c r="AU2221" s="95">
        <v>8</v>
      </c>
      <c r="AV2221" s="96">
        <v>4</v>
      </c>
      <c r="AW2221" s="3"/>
      <c r="AX2221" s="97">
        <v>0.14562609788073999</v>
      </c>
      <c r="AY2221" s="98">
        <v>0.29891026812765598</v>
      </c>
      <c r="AZ2221" s="98">
        <v>0.94276485574573599</v>
      </c>
      <c r="BA2221" s="98">
        <v>0.41854878198819301</v>
      </c>
      <c r="BB2221" s="89">
        <v>1.5009540875580599E-2</v>
      </c>
      <c r="BC2221" s="99">
        <v>-26.265800767258</v>
      </c>
      <c r="BD2221" s="86">
        <v>43843</v>
      </c>
      <c r="BE2221" s="86">
        <v>43914</v>
      </c>
      <c r="BF2221" s="95"/>
      <c r="BG2221" s="86"/>
    </row>
    <row r="2222" spans="2:59" x14ac:dyDescent="0.25">
      <c r="B2222" s="81" t="s">
        <v>544</v>
      </c>
      <c r="C2222" s="81" t="s">
        <v>7485</v>
      </c>
      <c r="D2222" s="81" t="s">
        <v>1009</v>
      </c>
      <c r="E2222" s="82" t="s">
        <v>1169</v>
      </c>
      <c r="F2222" s="82" t="s">
        <v>1099</v>
      </c>
      <c r="G2222" s="83" t="s">
        <v>1120</v>
      </c>
      <c r="H2222" s="84" t="s">
        <v>1128</v>
      </c>
      <c r="I2222" s="85" t="s">
        <v>3480</v>
      </c>
      <c r="J2222" s="85" t="s">
        <v>7486</v>
      </c>
      <c r="L2222" s="86">
        <v>44029</v>
      </c>
      <c r="M2222" s="87">
        <v>748.870099999942</v>
      </c>
      <c r="N2222" s="88">
        <v>748.870099999942</v>
      </c>
      <c r="O2222" s="88">
        <v>979.96169999986898</v>
      </c>
      <c r="P2222" s="89">
        <f t="shared" si="34"/>
        <v>0.76418302878575983</v>
      </c>
      <c r="Q2222" s="86">
        <v>43756</v>
      </c>
      <c r="R2222" s="90">
        <v>7333651.4029999999</v>
      </c>
      <c r="S2222" s="90">
        <v>4915593.5459687496</v>
      </c>
      <c r="T2222" s="3"/>
      <c r="U2222" s="91">
        <v>-1.2016047959150501E-2</v>
      </c>
      <c r="V2222" s="92">
        <v>-2.8830185783590399E-2</v>
      </c>
      <c r="W2222" s="91">
        <v>1.2106187914469001E-3</v>
      </c>
      <c r="X2222" s="92">
        <v>0.129571495017444</v>
      </c>
      <c r="Y2222" s="91">
        <v>-0.19595832945924499</v>
      </c>
      <c r="Z2222" s="92">
        <v>-1.4456770370889001</v>
      </c>
      <c r="AA2222" s="91">
        <v>-0.20635784781188701</v>
      </c>
      <c r="AB2222" s="92">
        <v>0.26224357960745698</v>
      </c>
      <c r="AC2222" s="91"/>
      <c r="AD2222" s="92"/>
      <c r="AE2222" s="91"/>
      <c r="AF2222" s="93"/>
      <c r="AG2222" s="91">
        <v>1.0004011044657099E-2</v>
      </c>
      <c r="AH2222" s="92">
        <v>9.4171152341004899E-2</v>
      </c>
      <c r="AI2222" s="91">
        <v>-0.15644992380199299</v>
      </c>
      <c r="AJ2222" s="92">
        <v>-1.1616167002939599</v>
      </c>
      <c r="AK2222" s="91">
        <v>-0.26598727183503801</v>
      </c>
      <c r="AL2222" s="91">
        <v>-0.153083224391594</v>
      </c>
      <c r="AM2222" s="92">
        <v>-2.0017749075195801</v>
      </c>
      <c r="AN2222" s="3"/>
      <c r="AO2222" s="94">
        <v>7.9483668279863195E-2</v>
      </c>
      <c r="AP2222" s="94">
        <v>-0.136947114152426</v>
      </c>
      <c r="AQ2222" s="94">
        <v>0.13088384582078999</v>
      </c>
      <c r="AR2222" s="94">
        <v>-0.15080968920388799</v>
      </c>
      <c r="AS2222" s="95">
        <v>5</v>
      </c>
      <c r="AT2222" s="95">
        <v>7</v>
      </c>
      <c r="AU2222" s="95">
        <v>8</v>
      </c>
      <c r="AV2222" s="96">
        <v>4</v>
      </c>
      <c r="AW2222" s="3"/>
      <c r="AX2222" s="97">
        <v>0.33741607304662502</v>
      </c>
      <c r="AY2222" s="98">
        <v>-0.50229390661934303</v>
      </c>
      <c r="AZ2222" s="98">
        <v>6.7147549061417101E-3</v>
      </c>
      <c r="BA2222" s="98">
        <v>-0.66734194857053797</v>
      </c>
      <c r="BB2222" s="89">
        <v>3.4294501965450801E-2</v>
      </c>
      <c r="BC2222" s="99">
        <v>-43.262976502010098</v>
      </c>
      <c r="BD2222" s="86">
        <v>43756</v>
      </c>
      <c r="BE2222" s="86">
        <v>43914</v>
      </c>
      <c r="BF2222" s="95"/>
      <c r="BG2222" s="86"/>
    </row>
    <row r="2223" spans="2:59" x14ac:dyDescent="0.25">
      <c r="B2223" s="81" t="s">
        <v>2928</v>
      </c>
      <c r="C2223" s="81" t="s">
        <v>7487</v>
      </c>
      <c r="D2223" s="81" t="s">
        <v>1009</v>
      </c>
      <c r="E2223" s="82" t="s">
        <v>1170</v>
      </c>
      <c r="F2223" s="82" t="s">
        <v>1099</v>
      </c>
      <c r="G2223" s="83" t="s">
        <v>1120</v>
      </c>
      <c r="H2223" s="84" t="s">
        <v>1128</v>
      </c>
      <c r="I2223" s="85" t="s">
        <v>3480</v>
      </c>
      <c r="J2223" s="85" t="s">
        <v>7488</v>
      </c>
      <c r="L2223" s="86">
        <v>44029</v>
      </c>
      <c r="M2223" s="87">
        <v>3973.91649999842</v>
      </c>
      <c r="N2223" s="88">
        <v>3973.91649999842</v>
      </c>
      <c r="O2223" s="88">
        <v>5274.25</v>
      </c>
      <c r="P2223" s="89">
        <f t="shared" si="34"/>
        <v>0.75345622600339768</v>
      </c>
      <c r="Q2223" s="86">
        <v>43756</v>
      </c>
      <c r="R2223" s="90">
        <v>5092566.7189999996</v>
      </c>
      <c r="S2223" s="90">
        <v>6074467.6710312497</v>
      </c>
      <c r="T2223" s="3"/>
      <c r="U2223" s="91">
        <v>-1.2067203813785499E-2</v>
      </c>
      <c r="V2223" s="92">
        <v>-3.3945771247090299E-2</v>
      </c>
      <c r="W2223" s="91">
        <v>-3.4339705689490101E-4</v>
      </c>
      <c r="X2223" s="92">
        <v>-2.5830089816736301E-2</v>
      </c>
      <c r="Y2223" s="91">
        <v>-0.203500243024027</v>
      </c>
      <c r="Z2223" s="92">
        <v>-2.1998683935671601</v>
      </c>
      <c r="AA2223" s="91">
        <v>-0.22125741116819</v>
      </c>
      <c r="AB2223" s="92">
        <v>-1.22771275602281</v>
      </c>
      <c r="AC2223" s="91">
        <v>-0.295328898849257</v>
      </c>
      <c r="AD2223" s="92">
        <v>-4.1846939325332597</v>
      </c>
      <c r="AE2223" s="91">
        <v>-0.27953415011957999</v>
      </c>
      <c r="AF2223" s="93">
        <v>-7.1140053172712197</v>
      </c>
      <c r="AG2223" s="91">
        <v>9.1153932462475495E-3</v>
      </c>
      <c r="AH2223" s="92">
        <v>5.3093725000508104E-3</v>
      </c>
      <c r="AI2223" s="91">
        <v>-0.165097725432133</v>
      </c>
      <c r="AJ2223" s="92">
        <v>-2.0263968633080398</v>
      </c>
      <c r="AK2223" s="91">
        <v>0.386951029478805</v>
      </c>
      <c r="AL2223" s="91">
        <v>2.2052601414543498E-2</v>
      </c>
      <c r="AM2223" s="92">
        <v>-56.422964986995801</v>
      </c>
      <c r="AN2223" s="3"/>
      <c r="AO2223" s="94">
        <v>7.9427764456340796E-2</v>
      </c>
      <c r="AP2223" s="94">
        <v>-0.13708124627097301</v>
      </c>
      <c r="AQ2223" s="94">
        <v>0.12912829418928601</v>
      </c>
      <c r="AR2223" s="94">
        <v>-0.15217177642262</v>
      </c>
      <c r="AS2223" s="95">
        <v>5</v>
      </c>
      <c r="AT2223" s="95">
        <v>7</v>
      </c>
      <c r="AU2223" s="95">
        <v>7</v>
      </c>
      <c r="AV2223" s="96">
        <v>5</v>
      </c>
      <c r="AW2223" s="3"/>
      <c r="AX2223" s="97">
        <v>0.33748837760125799</v>
      </c>
      <c r="AY2223" s="98">
        <v>-0.54615942402779205</v>
      </c>
      <c r="AZ2223" s="98">
        <v>-0.65287446760885404</v>
      </c>
      <c r="BA2223" s="98">
        <v>-0.72417785516154298</v>
      </c>
      <c r="BB2223" s="89">
        <v>3.4298830891057203E-2</v>
      </c>
      <c r="BC2223" s="99">
        <v>-43.725284163607299</v>
      </c>
      <c r="BD2223" s="86">
        <v>43756</v>
      </c>
      <c r="BE2223" s="86">
        <v>43914</v>
      </c>
      <c r="BF2223" s="95"/>
      <c r="BG2223" s="86"/>
    </row>
    <row r="2224" spans="2:59" x14ac:dyDescent="0.25">
      <c r="B2224" s="81" t="s">
        <v>2929</v>
      </c>
      <c r="C2224" s="81" t="s">
        <v>7489</v>
      </c>
      <c r="D2224" s="81" t="s">
        <v>1009</v>
      </c>
      <c r="E2224" s="82" t="s">
        <v>1171</v>
      </c>
      <c r="F2224" s="82" t="s">
        <v>1099</v>
      </c>
      <c r="G2224" s="83" t="s">
        <v>1120</v>
      </c>
      <c r="H2224" s="84" t="s">
        <v>1128</v>
      </c>
      <c r="I2224" s="85" t="s">
        <v>3480</v>
      </c>
      <c r="J2224" s="85" t="s">
        <v>7490</v>
      </c>
      <c r="L2224" s="86">
        <v>44029</v>
      </c>
      <c r="M2224" s="87">
        <v>3236.4375</v>
      </c>
      <c r="N2224" s="88">
        <v>3236.4375</v>
      </c>
      <c r="O2224" s="88">
        <v>4347.4974000006896</v>
      </c>
      <c r="P2224" s="89">
        <f t="shared" si="34"/>
        <v>0.7444369029408705</v>
      </c>
      <c r="Q2224" s="86">
        <v>43756</v>
      </c>
      <c r="R2224" s="90">
        <v>17385618.725000001</v>
      </c>
      <c r="S2224" s="90">
        <v>19742914.352281298</v>
      </c>
      <c r="T2224" s="3"/>
      <c r="U2224" s="91">
        <v>-1.2110781988667401E-2</v>
      </c>
      <c r="V2224" s="92">
        <v>-3.8303588735288899E-2</v>
      </c>
      <c r="W2224" s="91">
        <v>-1.66547562366759E-3</v>
      </c>
      <c r="X2224" s="92">
        <v>-0.15803794649400499</v>
      </c>
      <c r="Y2224" s="91">
        <v>-0.209869384602061</v>
      </c>
      <c r="Z2224" s="92">
        <v>-2.8367825513705598</v>
      </c>
      <c r="AA2224" s="91">
        <v>-0.23372951296740199</v>
      </c>
      <c r="AB2224" s="92">
        <v>-2.4749229359440501</v>
      </c>
      <c r="AC2224" s="91">
        <v>-0.31768961722176797</v>
      </c>
      <c r="AD2224" s="92">
        <v>-6.4207657697843397</v>
      </c>
      <c r="AE2224" s="91">
        <v>-0.31353837280039398</v>
      </c>
      <c r="AF2224" s="93">
        <v>-10.514427585352699</v>
      </c>
      <c r="AG2224" s="91">
        <v>8.3589005716930807E-3</v>
      </c>
      <c r="AH2224" s="92">
        <v>-7.0339894955395693E-2</v>
      </c>
      <c r="AI2224" s="91">
        <v>-0.17239482876088</v>
      </c>
      <c r="AJ2224" s="92">
        <v>-2.7561071961827102</v>
      </c>
      <c r="AK2224" s="91">
        <v>0.12956080543517601</v>
      </c>
      <c r="AL2224" s="91">
        <v>8.1571650334808492E-3</v>
      </c>
      <c r="AM2224" s="92">
        <v>-82.161987391416901</v>
      </c>
      <c r="AN2224" s="3"/>
      <c r="AO2224" s="94">
        <v>7.9380157674677307E-2</v>
      </c>
      <c r="AP2224" s="94">
        <v>-0.137195425494574</v>
      </c>
      <c r="AQ2224" s="94">
        <v>0.12763500209810399</v>
      </c>
      <c r="AR2224" s="94">
        <v>-0.153330381672276</v>
      </c>
      <c r="AS2224" s="95">
        <v>5</v>
      </c>
      <c r="AT2224" s="95">
        <v>7</v>
      </c>
      <c r="AU2224" s="95">
        <v>5</v>
      </c>
      <c r="AV2224" s="96">
        <v>7</v>
      </c>
      <c r="AW2224" s="3"/>
      <c r="AX2224" s="97">
        <v>0.33755095187283601</v>
      </c>
      <c r="AY2224" s="98">
        <v>-0.58288684237868404</v>
      </c>
      <c r="AZ2224" s="98">
        <v>-1.20531725254114</v>
      </c>
      <c r="BA2224" s="98">
        <v>-0.77156604917763605</v>
      </c>
      <c r="BB2224" s="89">
        <v>3.4302620394737499E-2</v>
      </c>
      <c r="BC2224" s="99">
        <v>-44.116145992418801</v>
      </c>
      <c r="BD2224" s="86">
        <v>43756</v>
      </c>
      <c r="BE2224" s="86">
        <v>43914</v>
      </c>
      <c r="BF2224" s="95"/>
      <c r="BG2224" s="86"/>
    </row>
    <row r="2225" spans="2:59" x14ac:dyDescent="0.25">
      <c r="B2225" s="81" t="s">
        <v>545</v>
      </c>
      <c r="C2225" s="81" t="s">
        <v>7491</v>
      </c>
      <c r="D2225" s="81" t="s">
        <v>1009</v>
      </c>
      <c r="E2225" s="82" t="s">
        <v>1172</v>
      </c>
      <c r="F2225" s="82" t="s">
        <v>1099</v>
      </c>
      <c r="G2225" s="83" t="s">
        <v>1120</v>
      </c>
      <c r="H2225" s="84" t="s">
        <v>1128</v>
      </c>
      <c r="I2225" s="85" t="s">
        <v>3480</v>
      </c>
      <c r="J2225" s="85" t="s">
        <v>7492</v>
      </c>
      <c r="L2225" s="86">
        <v>44029</v>
      </c>
      <c r="M2225" s="87">
        <v>773.49569999985397</v>
      </c>
      <c r="N2225" s="88">
        <v>773.49569999985397</v>
      </c>
      <c r="O2225" s="88">
        <v>1044.4893999993801</v>
      </c>
      <c r="P2225" s="89">
        <f t="shared" si="34"/>
        <v>0.74054911423736136</v>
      </c>
      <c r="Q2225" s="86">
        <v>43756</v>
      </c>
      <c r="R2225" s="90">
        <v>1403269.263</v>
      </c>
      <c r="S2225" s="90">
        <v>3313168.5630156202</v>
      </c>
      <c r="T2225" s="3"/>
      <c r="U2225" s="91">
        <v>-1.2129734971495099E-2</v>
      </c>
      <c r="V2225" s="92">
        <v>-4.01988870180503E-2</v>
      </c>
      <c r="W2225" s="91">
        <v>-2.2397166267182902E-3</v>
      </c>
      <c r="X2225" s="92">
        <v>-0.21546204679907499</v>
      </c>
      <c r="Y2225" s="91">
        <v>-0.212622760530503</v>
      </c>
      <c r="Z2225" s="92">
        <v>-3.1121201442147099</v>
      </c>
      <c r="AA2225" s="91">
        <v>-0.23908983029832601</v>
      </c>
      <c r="AB2225" s="92">
        <v>-3.0109546690364399</v>
      </c>
      <c r="AC2225" s="91">
        <v>-0.32718928040878398</v>
      </c>
      <c r="AD2225" s="92">
        <v>-7.3707320884859699</v>
      </c>
      <c r="AE2225" s="91">
        <v>-0.327818108915235</v>
      </c>
      <c r="AF2225" s="93">
        <v>-11.9424011968367</v>
      </c>
      <c r="AG2225" s="91">
        <v>8.0301417674490897E-3</v>
      </c>
      <c r="AH2225" s="92">
        <v>-0.103215775379795</v>
      </c>
      <c r="AI2225" s="91">
        <v>-0.17554761902545599</v>
      </c>
      <c r="AJ2225" s="92">
        <v>-3.0713862226402902</v>
      </c>
      <c r="AK2225" s="91">
        <v>-0.222871222968097</v>
      </c>
      <c r="AL2225" s="91">
        <v>-6.4830052487232004E-2</v>
      </c>
      <c r="AM2225" s="92">
        <v>-17.995291937782898</v>
      </c>
      <c r="AN2225" s="3"/>
      <c r="AO2225" s="94">
        <v>7.9359375995409195E-2</v>
      </c>
      <c r="AP2225" s="94">
        <v>-0.13724511215608801</v>
      </c>
      <c r="AQ2225" s="94">
        <v>0.126986489047413</v>
      </c>
      <c r="AR2225" s="94">
        <v>-0.15383372037016699</v>
      </c>
      <c r="AS2225" s="95">
        <v>5</v>
      </c>
      <c r="AT2225" s="95">
        <v>7</v>
      </c>
      <c r="AU2225" s="95">
        <v>4</v>
      </c>
      <c r="AV2225" s="96">
        <v>8</v>
      </c>
      <c r="AW2225" s="3"/>
      <c r="AX2225" s="97">
        <v>0.33757848170120303</v>
      </c>
      <c r="AY2225" s="98">
        <v>-0.59867437985303695</v>
      </c>
      <c r="AZ2225" s="98">
        <v>-1.44265542851463</v>
      </c>
      <c r="BA2225" s="98">
        <v>-0.79187919563992204</v>
      </c>
      <c r="BB2225" s="89">
        <v>3.4304300165822497E-2</v>
      </c>
      <c r="BC2225" s="99">
        <v>-44.285236403520699</v>
      </c>
      <c r="BD2225" s="86">
        <v>43756</v>
      </c>
      <c r="BE2225" s="86">
        <v>43914</v>
      </c>
      <c r="BF2225" s="95"/>
      <c r="BG2225" s="86"/>
    </row>
    <row r="2226" spans="2:59" x14ac:dyDescent="0.25">
      <c r="B2226" s="81" t="s">
        <v>2930</v>
      </c>
      <c r="C2226" s="81" t="s">
        <v>7493</v>
      </c>
      <c r="D2226" s="81" t="s">
        <v>1009</v>
      </c>
      <c r="E2226" s="82" t="s">
        <v>1166</v>
      </c>
      <c r="F2226" s="82" t="s">
        <v>1099</v>
      </c>
      <c r="G2226" s="83" t="s">
        <v>1120</v>
      </c>
      <c r="H2226" s="84" t="s">
        <v>1128</v>
      </c>
      <c r="I2226" s="85" t="s">
        <v>3480</v>
      </c>
      <c r="J2226" s="85" t="s">
        <v>7494</v>
      </c>
      <c r="L2226" s="86">
        <v>44029</v>
      </c>
      <c r="M2226" s="87">
        <v>1031.5230999998701</v>
      </c>
      <c r="N2226" s="88">
        <v>1031.5230999998701</v>
      </c>
      <c r="O2226" s="88">
        <v>1365.06750000082</v>
      </c>
      <c r="P2226" s="89">
        <f t="shared" si="34"/>
        <v>0.75565721108974493</v>
      </c>
      <c r="Q2226" s="86">
        <v>43756</v>
      </c>
      <c r="R2226" s="90">
        <v>54683.413</v>
      </c>
      <c r="S2226" s="90">
        <v>59754.417629760697</v>
      </c>
      <c r="T2226" s="3"/>
      <c r="U2226" s="91">
        <v>-1.2056661376846E-2</v>
      </c>
      <c r="V2226" s="92">
        <v>-3.2891527553147198E-2</v>
      </c>
      <c r="W2226" s="91">
        <v>-2.28782673730166E-5</v>
      </c>
      <c r="X2226" s="92">
        <v>6.2217891354521297E-3</v>
      </c>
      <c r="Y2226" s="91">
        <v>-0.20194989100302299</v>
      </c>
      <c r="Z2226" s="92">
        <v>-2.0448331914667501</v>
      </c>
      <c r="AA2226" s="91">
        <v>-0.21820592775387901</v>
      </c>
      <c r="AB2226" s="92">
        <v>-0.92256441459176097</v>
      </c>
      <c r="AC2226" s="91">
        <v>-0.28742227274051402</v>
      </c>
      <c r="AD2226" s="92">
        <v>-3.3940313216589901</v>
      </c>
      <c r="AE2226" s="91">
        <v>-0.26439708118792599</v>
      </c>
      <c r="AF2226" s="93">
        <v>-5.6002984241058602</v>
      </c>
      <c r="AG2226" s="91">
        <v>9.2986465915601002E-3</v>
      </c>
      <c r="AH2226" s="92">
        <v>2.36347070313059E-2</v>
      </c>
      <c r="AI2226" s="91">
        <v>-0.163320618903672</v>
      </c>
      <c r="AJ2226" s="92">
        <v>-1.84868621046189</v>
      </c>
      <c r="AK2226" s="91">
        <v>3.15231000004133E-2</v>
      </c>
      <c r="AL2226" s="91">
        <v>6.1434493818524104E-3</v>
      </c>
      <c r="AM2226" s="92">
        <v>-5.4879510014943698</v>
      </c>
      <c r="AN2226" s="3"/>
      <c r="AO2226" s="94">
        <v>7.9439306386120706E-2</v>
      </c>
      <c r="AP2226" s="94">
        <v>-0.13705355237922001</v>
      </c>
      <c r="AQ2226" s="94">
        <v>0.12949030961142899</v>
      </c>
      <c r="AR2226" s="94">
        <v>-0.15189096172616701</v>
      </c>
      <c r="AS2226" s="95">
        <v>5</v>
      </c>
      <c r="AT2226" s="95">
        <v>7</v>
      </c>
      <c r="AU2226" s="95">
        <v>8</v>
      </c>
      <c r="AV2226" s="96">
        <v>4</v>
      </c>
      <c r="AW2226" s="3"/>
      <c r="AX2226" s="97">
        <v>0.33747335419233399</v>
      </c>
      <c r="AY2226" s="98">
        <v>-0.53717469328330503</v>
      </c>
      <c r="AZ2226" s="98">
        <v>-0.517723325122461</v>
      </c>
      <c r="BA2226" s="98">
        <v>-0.71255740090146003</v>
      </c>
      <c r="BB2226" s="89">
        <v>3.4297927266925397E-2</v>
      </c>
      <c r="BC2226" s="99">
        <v>-43.630201436986702</v>
      </c>
      <c r="BD2226" s="86">
        <v>43756</v>
      </c>
      <c r="BE2226" s="86">
        <v>43914</v>
      </c>
      <c r="BF2226" s="95"/>
      <c r="BG2226" s="86"/>
    </row>
    <row r="2227" spans="2:59" x14ac:dyDescent="0.25">
      <c r="B2227" s="81" t="s">
        <v>2931</v>
      </c>
      <c r="C2227" s="81" t="s">
        <v>7495</v>
      </c>
      <c r="D2227" s="81" t="s">
        <v>1009</v>
      </c>
      <c r="E2227" s="82" t="s">
        <v>1173</v>
      </c>
      <c r="F2227" s="82" t="s">
        <v>1099</v>
      </c>
      <c r="G2227" s="83" t="s">
        <v>1120</v>
      </c>
      <c r="H2227" s="84" t="s">
        <v>1128</v>
      </c>
      <c r="I2227" s="85" t="s">
        <v>3480</v>
      </c>
      <c r="J2227" s="85" t="s">
        <v>7496</v>
      </c>
      <c r="L2227" s="86">
        <v>44029</v>
      </c>
      <c r="M2227" s="87">
        <v>871.23089999984904</v>
      </c>
      <c r="N2227" s="88">
        <v>871.23089999984904</v>
      </c>
      <c r="O2227" s="88">
        <v>1144.6953999996199</v>
      </c>
      <c r="P2227" s="89">
        <f t="shared" si="34"/>
        <v>0.76110282263747919</v>
      </c>
      <c r="Q2227" s="86">
        <v>43756</v>
      </c>
      <c r="R2227" s="90">
        <v>11651349.471999999</v>
      </c>
      <c r="S2227" s="90">
        <v>14088221.8926562</v>
      </c>
      <c r="T2227" s="3"/>
      <c r="U2227" s="91">
        <v>-1.20307525139651E-2</v>
      </c>
      <c r="V2227" s="92">
        <v>-3.03006412650575E-2</v>
      </c>
      <c r="W2227" s="91">
        <v>7.6639997678284999E-4</v>
      </c>
      <c r="X2227" s="92">
        <v>8.5149613551038797E-2</v>
      </c>
      <c r="Y2227" s="91">
        <v>-0.19812038057716599</v>
      </c>
      <c r="Z2227" s="92">
        <v>-1.6618821488809801</v>
      </c>
      <c r="AA2227" s="91">
        <v>-0.21064359348762099</v>
      </c>
      <c r="AB2227" s="92">
        <v>-0.166330987965921</v>
      </c>
      <c r="AC2227" s="91">
        <v>-0.27601618601591299</v>
      </c>
      <c r="AD2227" s="92">
        <v>-2.2534226491989102</v>
      </c>
      <c r="AE2227" s="91">
        <v>-0.24972763547237301</v>
      </c>
      <c r="AF2227" s="93">
        <v>-4.1333538525505</v>
      </c>
      <c r="AG2227" s="91">
        <v>9.7500238753127598E-3</v>
      </c>
      <c r="AH2227" s="92">
        <v>6.8772435406572199E-2</v>
      </c>
      <c r="AI2227" s="91">
        <v>-0.158929793497955</v>
      </c>
      <c r="AJ2227" s="92">
        <v>-1.4096036698901999</v>
      </c>
      <c r="AK2227" s="91">
        <v>-0.12876909999977201</v>
      </c>
      <c r="AL2227" s="91">
        <v>-3.7373357808064597E-2</v>
      </c>
      <c r="AM2227" s="92">
        <v>-6.4963555795620804</v>
      </c>
      <c r="AN2227" s="3"/>
      <c r="AO2227" s="94">
        <v>7.9467637535344707E-2</v>
      </c>
      <c r="AP2227" s="94">
        <v>-0.13698554004629801</v>
      </c>
      <c r="AQ2227" s="94">
        <v>0.130381997081713</v>
      </c>
      <c r="AR2227" s="94">
        <v>-0.15119908316599301</v>
      </c>
      <c r="AS2227" s="95">
        <v>5</v>
      </c>
      <c r="AT2227" s="95">
        <v>7</v>
      </c>
      <c r="AU2227" s="95">
        <v>8</v>
      </c>
      <c r="AV2227" s="96">
        <v>4</v>
      </c>
      <c r="AW2227" s="3"/>
      <c r="AX2227" s="97">
        <v>0.33743665037385701</v>
      </c>
      <c r="AY2227" s="98">
        <v>-0.51491068830637199</v>
      </c>
      <c r="AZ2227" s="98">
        <v>-0.18291958012719101</v>
      </c>
      <c r="BA2227" s="98">
        <v>-0.68371538150131494</v>
      </c>
      <c r="BB2227" s="89">
        <v>3.4295729398763797E-2</v>
      </c>
      <c r="BC2227" s="99">
        <v>-43.395448256342199</v>
      </c>
      <c r="BD2227" s="86">
        <v>43756</v>
      </c>
      <c r="BE2227" s="86">
        <v>43914</v>
      </c>
      <c r="BF2227" s="95"/>
      <c r="BG2227" s="86"/>
    </row>
    <row r="2228" spans="2:59" x14ac:dyDescent="0.25">
      <c r="B2228" s="81" t="s">
        <v>2932</v>
      </c>
      <c r="C2228" s="81" t="s">
        <v>7497</v>
      </c>
      <c r="D2228" s="81" t="s">
        <v>1009</v>
      </c>
      <c r="E2228" s="82" t="s">
        <v>1174</v>
      </c>
      <c r="F2228" s="82" t="s">
        <v>1099</v>
      </c>
      <c r="G2228" s="83" t="s">
        <v>1120</v>
      </c>
      <c r="H2228" s="84" t="s">
        <v>1128</v>
      </c>
      <c r="I2228" s="85" t="s">
        <v>3480</v>
      </c>
      <c r="J2228" s="85" t="s">
        <v>7498</v>
      </c>
      <c r="L2228" s="86">
        <v>44029</v>
      </c>
      <c r="M2228" s="87">
        <v>987.54169999994303</v>
      </c>
      <c r="N2228" s="88">
        <v>987.54169999994303</v>
      </c>
      <c r="O2228" s="88">
        <v>1333.5263999998599</v>
      </c>
      <c r="P2228" s="89">
        <f t="shared" si="34"/>
        <v>0.74054904349853645</v>
      </c>
      <c r="Q2228" s="86">
        <v>43756</v>
      </c>
      <c r="R2228" s="90">
        <v>6390888.5379999997</v>
      </c>
      <c r="S2228" s="90">
        <v>7312702.9130624998</v>
      </c>
      <c r="T2228" s="3"/>
      <c r="U2228" s="91">
        <v>-1.2129734349400701E-2</v>
      </c>
      <c r="V2228" s="92">
        <v>-4.0198824808612699E-2</v>
      </c>
      <c r="W2228" s="91">
        <v>-2.2398390883609002E-3</v>
      </c>
      <c r="X2228" s="92">
        <v>-0.21547429296333601</v>
      </c>
      <c r="Y2228" s="91">
        <v>-0.212622746930865</v>
      </c>
      <c r="Z2228" s="92">
        <v>-3.1121187842509199</v>
      </c>
      <c r="AA2228" s="91">
        <v>-0.239089837313222</v>
      </c>
      <c r="AB2228" s="92">
        <v>-3.0109553705260601</v>
      </c>
      <c r="AC2228" s="91">
        <v>-0.32718931527691902</v>
      </c>
      <c r="AD2228" s="92">
        <v>-7.3707355752994799</v>
      </c>
      <c r="AE2228" s="91">
        <v>-0.32781818110088401</v>
      </c>
      <c r="AF2228" s="93">
        <v>-11.9424084154016</v>
      </c>
      <c r="AG2228" s="91">
        <v>8.0301136658817995E-3</v>
      </c>
      <c r="AH2228" s="92">
        <v>-0.10321858553652399</v>
      </c>
      <c r="AI2228" s="91">
        <v>-0.175547667863721</v>
      </c>
      <c r="AJ2228" s="92">
        <v>-3.0713911064667601</v>
      </c>
      <c r="AK2228" s="91">
        <v>-1.2458299999707399E-2</v>
      </c>
      <c r="AL2228" s="91">
        <v>-8.3564216856757401E-4</v>
      </c>
      <c r="AM2228" s="92">
        <v>-96.363897934905296</v>
      </c>
      <c r="AN2228" s="3"/>
      <c r="AO2228" s="94">
        <v>7.9359431465491098E-2</v>
      </c>
      <c r="AP2228" s="94">
        <v>-0.13724511947933901</v>
      </c>
      <c r="AQ2228" s="94">
        <v>0.12698632753206801</v>
      </c>
      <c r="AR2228" s="94">
        <v>-0.15383365054818601</v>
      </c>
      <c r="AS2228" s="95">
        <v>5</v>
      </c>
      <c r="AT2228" s="95">
        <v>7</v>
      </c>
      <c r="AU2228" s="95">
        <v>4</v>
      </c>
      <c r="AV2228" s="96">
        <v>8</v>
      </c>
      <c r="AW2228" s="3"/>
      <c r="AX2228" s="97">
        <v>0.33757852170383601</v>
      </c>
      <c r="AY2228" s="98">
        <v>-0.59867386855694305</v>
      </c>
      <c r="AZ2228" s="98">
        <v>-1.4426509952481901</v>
      </c>
      <c r="BA2228" s="98">
        <v>-0.79187860949514299</v>
      </c>
      <c r="BB2228" s="89">
        <v>3.4304304550532801E-2</v>
      </c>
      <c r="BC2228" s="99">
        <v>-44.285242496873302</v>
      </c>
      <c r="BD2228" s="86">
        <v>43756</v>
      </c>
      <c r="BE2228" s="86">
        <v>43914</v>
      </c>
      <c r="BF2228" s="95"/>
      <c r="BG2228" s="86"/>
    </row>
    <row r="2229" spans="2:59" x14ac:dyDescent="0.25">
      <c r="B2229" s="81" t="s">
        <v>2933</v>
      </c>
      <c r="C2229" s="81" t="s">
        <v>7499</v>
      </c>
      <c r="D2229" s="81" t="s">
        <v>1009</v>
      </c>
      <c r="E2229" s="82" t="s">
        <v>1175</v>
      </c>
      <c r="F2229" s="82" t="s">
        <v>1099</v>
      </c>
      <c r="G2229" s="83" t="s">
        <v>1120</v>
      </c>
      <c r="H2229" s="84" t="s">
        <v>1128</v>
      </c>
      <c r="I2229" s="85" t="s">
        <v>3480</v>
      </c>
      <c r="J2229" s="85" t="s">
        <v>7498</v>
      </c>
      <c r="L2229" s="86">
        <v>44029</v>
      </c>
      <c r="M2229" s="87">
        <v>779.11400000005995</v>
      </c>
      <c r="N2229" s="88">
        <v>779.11400000005995</v>
      </c>
      <c r="O2229" s="88">
        <v>1058.3909000009301</v>
      </c>
      <c r="P2229" s="89">
        <f t="shared" si="34"/>
        <v>0.73613066778954284</v>
      </c>
      <c r="Q2229" s="86">
        <v>43756</v>
      </c>
      <c r="R2229" s="90">
        <v>7870595.375</v>
      </c>
      <c r="S2229" s="90">
        <v>9192959.0239843708</v>
      </c>
      <c r="T2229" s="3"/>
      <c r="U2229" s="91">
        <v>-1.2151422255556101E-2</v>
      </c>
      <c r="V2229" s="92">
        <v>-4.2367615424154799E-2</v>
      </c>
      <c r="W2229" s="91">
        <v>-2.8956587639186199E-3</v>
      </c>
      <c r="X2229" s="92">
        <v>-0.28105626051910798</v>
      </c>
      <c r="Y2229" s="91">
        <v>-0.215757761579007</v>
      </c>
      <c r="Z2229" s="92">
        <v>-3.4256202490651</v>
      </c>
      <c r="AA2229" s="91">
        <v>-0.24517015919002</v>
      </c>
      <c r="AB2229" s="92">
        <v>-3.6189875582058399</v>
      </c>
      <c r="AC2229" s="91">
        <v>-0.33788446372258502</v>
      </c>
      <c r="AD2229" s="92">
        <v>-8.4402504198660608</v>
      </c>
      <c r="AE2229" s="91">
        <v>-0.34377479961956903</v>
      </c>
      <c r="AF2229" s="93">
        <v>-13.538070267270101</v>
      </c>
      <c r="AG2229" s="91">
        <v>7.6545970587176297E-3</v>
      </c>
      <c r="AH2229" s="92">
        <v>-0.14077024625294099</v>
      </c>
      <c r="AI2229" s="91">
        <v>-0.17913621100073199</v>
      </c>
      <c r="AJ2229" s="92">
        <v>-3.4302454201679198</v>
      </c>
      <c r="AK2229" s="91">
        <v>-0.220886000000173</v>
      </c>
      <c r="AL2229" s="91">
        <v>-1.6506512959494998E-2</v>
      </c>
      <c r="AM2229" s="92">
        <v>-117.206667934894</v>
      </c>
      <c r="AN2229" s="3"/>
      <c r="AO2229" s="94">
        <v>7.9335769791214303E-2</v>
      </c>
      <c r="AP2229" s="94">
        <v>-0.13730186788147</v>
      </c>
      <c r="AQ2229" s="94">
        <v>0.12624542531557401</v>
      </c>
      <c r="AR2229" s="94">
        <v>-0.154408434844372</v>
      </c>
      <c r="AS2229" s="95">
        <v>5</v>
      </c>
      <c r="AT2229" s="95">
        <v>7</v>
      </c>
      <c r="AU2229" s="95">
        <v>2</v>
      </c>
      <c r="AV2229" s="96">
        <v>10</v>
      </c>
      <c r="AW2229" s="3"/>
      <c r="AX2229" s="97">
        <v>0.33761015555763202</v>
      </c>
      <c r="AY2229" s="98">
        <v>-0.61658444491877196</v>
      </c>
      <c r="AZ2229" s="98">
        <v>-1.7117137298701</v>
      </c>
      <c r="BA2229" s="98">
        <v>-0.81488160144454003</v>
      </c>
      <c r="BB2229" s="89">
        <v>3.4306243522405598E-2</v>
      </c>
      <c r="BC2229" s="99">
        <v>-44.477876746736001</v>
      </c>
      <c r="BD2229" s="86">
        <v>43756</v>
      </c>
      <c r="BE2229" s="86">
        <v>43914</v>
      </c>
      <c r="BF2229" s="95"/>
      <c r="BG2229" s="86"/>
    </row>
    <row r="2230" spans="2:59" x14ac:dyDescent="0.25">
      <c r="B2230" s="81" t="s">
        <v>2934</v>
      </c>
      <c r="C2230" s="81" t="s">
        <v>7500</v>
      </c>
      <c r="D2230" s="81" t="s">
        <v>1010</v>
      </c>
      <c r="E2230" s="82" t="s">
        <v>1170</v>
      </c>
      <c r="F2230" s="82" t="s">
        <v>1099</v>
      </c>
      <c r="G2230" s="83" t="s">
        <v>1119</v>
      </c>
      <c r="H2230" s="84" t="s">
        <v>1128</v>
      </c>
      <c r="I2230" s="85" t="s">
        <v>3480</v>
      </c>
      <c r="J2230" s="85" t="s">
        <v>7501</v>
      </c>
      <c r="L2230" s="86">
        <v>44029</v>
      </c>
      <c r="M2230" s="87">
        <v>1553.9010000005401</v>
      </c>
      <c r="N2230" s="88">
        <v>1553.9010000005401</v>
      </c>
      <c r="O2230" s="88">
        <v>2021.05519999936</v>
      </c>
      <c r="P2230" s="89">
        <f t="shared" si="34"/>
        <v>0.76885628853731069</v>
      </c>
      <c r="Q2230" s="86">
        <v>43756</v>
      </c>
      <c r="R2230" s="90">
        <v>916919.51699999999</v>
      </c>
      <c r="S2230" s="90">
        <v>1125587.3979648401</v>
      </c>
      <c r="T2230" s="3"/>
      <c r="U2230" s="91">
        <v>-1.4107410260294301E-2</v>
      </c>
      <c r="V2230" s="92">
        <v>-0.23796641589797199</v>
      </c>
      <c r="W2230" s="91">
        <v>5.6793437579472101E-3</v>
      </c>
      <c r="X2230" s="92">
        <v>0.57644399166747495</v>
      </c>
      <c r="Y2230" s="91">
        <v>-0.17901667510625</v>
      </c>
      <c r="Z2230" s="92">
        <v>0.248488398210611</v>
      </c>
      <c r="AA2230" s="91">
        <v>-0.19903703066025599</v>
      </c>
      <c r="AB2230" s="92">
        <v>0.994325294770533</v>
      </c>
      <c r="AC2230" s="91">
        <v>-0.27911914437747298</v>
      </c>
      <c r="AD2230" s="92">
        <v>-2.5637184853549102</v>
      </c>
      <c r="AE2230" s="91">
        <v>-0.253350155967346</v>
      </c>
      <c r="AF2230" s="93">
        <v>-4.4956059020478296</v>
      </c>
      <c r="AG2230" s="91">
        <v>1.1906482943231799E-2</v>
      </c>
      <c r="AH2230" s="92">
        <v>0.284418342198478</v>
      </c>
      <c r="AI2230" s="91">
        <v>-0.13713469152760799</v>
      </c>
      <c r="AJ2230" s="92">
        <v>0.76990652714448504</v>
      </c>
      <c r="AK2230" s="91">
        <v>0.55390100000135101</v>
      </c>
      <c r="AL2230" s="91">
        <v>2.85043776730163E-2</v>
      </c>
      <c r="AM2230" s="92">
        <v>-51.120840302377502</v>
      </c>
      <c r="AN2230" s="3"/>
      <c r="AO2230" s="94">
        <v>8.3801236816798297E-2</v>
      </c>
      <c r="AP2230" s="94">
        <v>-0.13236034710556899</v>
      </c>
      <c r="AQ2230" s="94">
        <v>0.123961206589302</v>
      </c>
      <c r="AR2230" s="94">
        <v>-0.14692457689219701</v>
      </c>
      <c r="AS2230" s="95">
        <v>5</v>
      </c>
      <c r="AT2230" s="95">
        <v>7</v>
      </c>
      <c r="AU2230" s="95">
        <v>7</v>
      </c>
      <c r="AV2230" s="96">
        <v>5</v>
      </c>
      <c r="AW2230" s="3"/>
      <c r="AX2230" s="97">
        <v>0.32423377524712099</v>
      </c>
      <c r="AY2230" s="98">
        <v>-0.50458489434186005</v>
      </c>
      <c r="AZ2230" s="98">
        <v>0.123757966009407</v>
      </c>
      <c r="BA2230" s="98">
        <v>-0.66711932586076705</v>
      </c>
      <c r="BB2230" s="89">
        <v>3.2953958691105102E-2</v>
      </c>
      <c r="BC2230" s="99">
        <v>-43.644636722456198</v>
      </c>
      <c r="BD2230" s="86">
        <v>43756</v>
      </c>
      <c r="BE2230" s="86">
        <v>43908</v>
      </c>
      <c r="BF2230" s="95"/>
      <c r="BG2230" s="86"/>
    </row>
    <row r="2231" spans="2:59" x14ac:dyDescent="0.25">
      <c r="B2231" s="81" t="s">
        <v>546</v>
      </c>
      <c r="C2231" s="81" t="s">
        <v>7502</v>
      </c>
      <c r="D2231" s="81" t="s">
        <v>1010</v>
      </c>
      <c r="E2231" s="82" t="s">
        <v>1181</v>
      </c>
      <c r="F2231" s="82" t="s">
        <v>1099</v>
      </c>
      <c r="G2231" s="83" t="s">
        <v>1119</v>
      </c>
      <c r="H2231" s="84" t="s">
        <v>1128</v>
      </c>
      <c r="I2231" s="85" t="s">
        <v>3480</v>
      </c>
      <c r="J2231" s="85" t="s">
        <v>1096</v>
      </c>
      <c r="L2231" s="86">
        <v>44029</v>
      </c>
      <c r="M2231" s="87">
        <v>985.92389999982004</v>
      </c>
      <c r="N2231" s="88">
        <v>985.92389999982004</v>
      </c>
      <c r="O2231" s="88">
        <v>1296.79399999976</v>
      </c>
      <c r="P2231" s="89">
        <f t="shared" si="34"/>
        <v>0.76027796242117296</v>
      </c>
      <c r="Q2231" s="86">
        <v>43756</v>
      </c>
      <c r="R2231" s="90">
        <v>13883137.041999999</v>
      </c>
      <c r="S2231" s="90">
        <v>18773646.290562499</v>
      </c>
      <c r="T2231" s="3"/>
      <c r="U2231" s="91">
        <v>-1.4147968613542601E-2</v>
      </c>
      <c r="V2231" s="92">
        <v>-0.24202225122280699</v>
      </c>
      <c r="W2231" s="91">
        <v>4.4400491988199099E-3</v>
      </c>
      <c r="X2231" s="92">
        <v>0.45251453575474399</v>
      </c>
      <c r="Y2231" s="91">
        <v>-0.18513466771575601</v>
      </c>
      <c r="Z2231" s="92">
        <v>-0.36331086274003599</v>
      </c>
      <c r="AA2231" s="91">
        <v>-0.21099501688149799</v>
      </c>
      <c r="AB2231" s="92">
        <v>-0.20147332735359699</v>
      </c>
      <c r="AC2231" s="91">
        <v>-0.30045449843251798</v>
      </c>
      <c r="AD2231" s="92">
        <v>-4.6972538908594297</v>
      </c>
      <c r="AE2231" s="91">
        <v>-0.28623596731893503</v>
      </c>
      <c r="AF2231" s="93">
        <v>-7.7841870372067197</v>
      </c>
      <c r="AG2231" s="91">
        <v>1.11997477761179E-2</v>
      </c>
      <c r="AH2231" s="92">
        <v>0.21374482548708301</v>
      </c>
      <c r="AI2231" s="91">
        <v>-0.144162984084687</v>
      </c>
      <c r="AJ2231" s="92">
        <v>6.7077271436573896E-2</v>
      </c>
      <c r="AK2231" s="91">
        <v>-1.40761000002385E-2</v>
      </c>
      <c r="AL2231" s="91">
        <v>-2.4915690792113301E-3</v>
      </c>
      <c r="AM2231" s="92">
        <v>-6.3759265751286902</v>
      </c>
      <c r="AN2231" s="3"/>
      <c r="AO2231" s="94">
        <v>8.3756701409583897E-2</v>
      </c>
      <c r="AP2231" s="94">
        <v>-0.13246742258896099</v>
      </c>
      <c r="AQ2231" s="94">
        <v>0.122576315559854</v>
      </c>
      <c r="AR2231" s="94">
        <v>-0.148010774751165</v>
      </c>
      <c r="AS2231" s="95">
        <v>5</v>
      </c>
      <c r="AT2231" s="95">
        <v>7</v>
      </c>
      <c r="AU2231" s="95">
        <v>7</v>
      </c>
      <c r="AV2231" s="96">
        <v>5</v>
      </c>
      <c r="AW2231" s="3"/>
      <c r="AX2231" s="97">
        <v>0.324289867445477</v>
      </c>
      <c r="AY2231" s="98">
        <v>-0.541161694038237</v>
      </c>
      <c r="AZ2231" s="98">
        <v>-0.19290443472323199</v>
      </c>
      <c r="BA2231" s="98">
        <v>-0.71432550356621505</v>
      </c>
      <c r="BB2231" s="89">
        <v>3.2957400311715901E-2</v>
      </c>
      <c r="BC2231" s="99">
        <v>-43.995592206600101</v>
      </c>
      <c r="BD2231" s="86">
        <v>43756</v>
      </c>
      <c r="BE2231" s="86">
        <v>43908</v>
      </c>
      <c r="BF2231" s="95"/>
      <c r="BG2231" s="86"/>
    </row>
    <row r="2232" spans="2:59" x14ac:dyDescent="0.25">
      <c r="B2232" s="81" t="s">
        <v>2935</v>
      </c>
      <c r="C2232" s="81" t="s">
        <v>7503</v>
      </c>
      <c r="D2232" s="81" t="s">
        <v>1010</v>
      </c>
      <c r="E2232" s="82" t="s">
        <v>1173</v>
      </c>
      <c r="F2232" s="82" t="s">
        <v>1099</v>
      </c>
      <c r="G2232" s="83" t="s">
        <v>1119</v>
      </c>
      <c r="H2232" s="84" t="s">
        <v>1128</v>
      </c>
      <c r="I2232" s="85" t="s">
        <v>3480</v>
      </c>
      <c r="J2232" s="85" t="s">
        <v>7504</v>
      </c>
      <c r="L2232" s="86">
        <v>44029</v>
      </c>
      <c r="M2232" s="87">
        <v>895.78689999971505</v>
      </c>
      <c r="N2232" s="88">
        <v>895.78689999971505</v>
      </c>
      <c r="O2232" s="88">
        <v>1161.17530000024</v>
      </c>
      <c r="P2232" s="89">
        <f t="shared" si="34"/>
        <v>0.77144846260468158</v>
      </c>
      <c r="Q2232" s="86">
        <v>43756</v>
      </c>
      <c r="R2232" s="90">
        <v>288504.527</v>
      </c>
      <c r="S2232" s="90">
        <v>309478.43576709001</v>
      </c>
      <c r="T2232" s="3"/>
      <c r="U2232" s="91">
        <v>-1.40952975907567E-2</v>
      </c>
      <c r="V2232" s="92">
        <v>-0.23675514894421201</v>
      </c>
      <c r="W2232" s="91">
        <v>6.0513334028655698E-3</v>
      </c>
      <c r="X2232" s="92">
        <v>0.61364295615930997</v>
      </c>
      <c r="Y2232" s="91">
        <v>-0.17717240042664301</v>
      </c>
      <c r="Z2232" s="92">
        <v>0.432915866171243</v>
      </c>
      <c r="AA2232" s="91">
        <v>-0.19541455034777799</v>
      </c>
      <c r="AB2232" s="92">
        <v>1.3565733260184101</v>
      </c>
      <c r="AC2232" s="91">
        <v>-0.27259274862357402</v>
      </c>
      <c r="AD2232" s="92">
        <v>-1.9110789099650001</v>
      </c>
      <c r="AE2232" s="91">
        <v>-0.24319234888302199</v>
      </c>
      <c r="AF2232" s="93">
        <v>-3.4798251936154001</v>
      </c>
      <c r="AG2232" s="91">
        <v>1.21185969965154E-2</v>
      </c>
      <c r="AH2232" s="92">
        <v>0.30562974752683703</v>
      </c>
      <c r="AI2232" s="91">
        <v>-0.13501504137908299</v>
      </c>
      <c r="AJ2232" s="92">
        <v>0.98187154199695204</v>
      </c>
      <c r="AK2232" s="91">
        <v>-7.5005377294510303E-2</v>
      </c>
      <c r="AL2232" s="91">
        <v>-2.0971973388441301E-2</v>
      </c>
      <c r="AM2232" s="92">
        <v>-4.98538266138348</v>
      </c>
      <c r="AN2232" s="3"/>
      <c r="AO2232" s="94">
        <v>8.3814510526281097E-2</v>
      </c>
      <c r="AP2232" s="94">
        <v>-0.13232834875816499</v>
      </c>
      <c r="AQ2232" s="94">
        <v>0.124377026915754</v>
      </c>
      <c r="AR2232" s="94">
        <v>-0.14659847613438601</v>
      </c>
      <c r="AS2232" s="95">
        <v>5</v>
      </c>
      <c r="AT2232" s="95">
        <v>7</v>
      </c>
      <c r="AU2232" s="95">
        <v>7</v>
      </c>
      <c r="AV2232" s="96">
        <v>5</v>
      </c>
      <c r="AW2232" s="3"/>
      <c r="AX2232" s="97">
        <v>0.324217191414791</v>
      </c>
      <c r="AY2232" s="98">
        <v>-0.493505855456988</v>
      </c>
      <c r="AZ2232" s="98">
        <v>0.219583608429957</v>
      </c>
      <c r="BA2232" s="98">
        <v>-0.65278702168052405</v>
      </c>
      <c r="BB2232" s="89">
        <v>3.2952949978862299E-2</v>
      </c>
      <c r="BC2232" s="99">
        <v>-43.538929910108003</v>
      </c>
      <c r="BD2232" s="86">
        <v>43756</v>
      </c>
      <c r="BE2232" s="86">
        <v>43908</v>
      </c>
      <c r="BF2232" s="95"/>
      <c r="BG2232" s="86"/>
    </row>
    <row r="2233" spans="2:59" x14ac:dyDescent="0.25">
      <c r="B2233" s="81" t="s">
        <v>547</v>
      </c>
      <c r="C2233" s="81" t="s">
        <v>7505</v>
      </c>
      <c r="D2233" s="81" t="s">
        <v>1010</v>
      </c>
      <c r="E2233" s="82" t="s">
        <v>1182</v>
      </c>
      <c r="F2233" s="82" t="s">
        <v>1099</v>
      </c>
      <c r="G2233" s="83" t="s">
        <v>1119</v>
      </c>
      <c r="H2233" s="84" t="s">
        <v>1128</v>
      </c>
      <c r="I2233" s="85" t="s">
        <v>3480</v>
      </c>
      <c r="J2233" s="85" t="s">
        <v>1096</v>
      </c>
      <c r="L2233" s="86">
        <v>44029</v>
      </c>
      <c r="M2233" s="87">
        <v>1651.31689999998</v>
      </c>
      <c r="N2233" s="88">
        <v>1651.31689999998</v>
      </c>
      <c r="O2233" s="88">
        <v>2150.97300000116</v>
      </c>
      <c r="P2233" s="89">
        <f t="shared" si="34"/>
        <v>0.76770694006809448</v>
      </c>
      <c r="Q2233" s="86">
        <v>43756</v>
      </c>
      <c r="R2233" s="90">
        <v>5801829.4139999999</v>
      </c>
      <c r="S2233" s="90">
        <v>7369345.82372656</v>
      </c>
      <c r="T2233" s="3"/>
      <c r="U2233" s="91">
        <v>-1.41127953747855E-2</v>
      </c>
      <c r="V2233" s="92">
        <v>-0.238504927347094</v>
      </c>
      <c r="W2233" s="91">
        <v>5.5140430140454598E-3</v>
      </c>
      <c r="X2233" s="92">
        <v>0.559913917277299</v>
      </c>
      <c r="Y2233" s="91">
        <v>-0.17983505580457901</v>
      </c>
      <c r="Z2233" s="92">
        <v>0.166650328377727</v>
      </c>
      <c r="AA2233" s="91">
        <v>-0.20064183258451501</v>
      </c>
      <c r="AB2233" s="92">
        <v>0.83384510234464004</v>
      </c>
      <c r="AC2233" s="91">
        <v>-0.282001010919048</v>
      </c>
      <c r="AD2233" s="92">
        <v>-2.8519051395123798</v>
      </c>
      <c r="AE2233" s="91">
        <v>-0.25782092466950401</v>
      </c>
      <c r="AF2233" s="93">
        <v>-4.9426827722636499</v>
      </c>
      <c r="AG2233" s="91">
        <v>1.18122184467211E-2</v>
      </c>
      <c r="AH2233" s="92">
        <v>0.27499189254740503</v>
      </c>
      <c r="AI2233" s="91">
        <v>-0.138075112229708</v>
      </c>
      <c r="AJ2233" s="92">
        <v>0.67586445693450503</v>
      </c>
      <c r="AK2233" s="91">
        <v>6.5637181887723299E-3</v>
      </c>
      <c r="AL2233" s="91">
        <v>1.11306990584126E-3</v>
      </c>
      <c r="AM2233" s="92">
        <v>-1.21839739313145</v>
      </c>
      <c r="AN2233" s="3"/>
      <c r="AO2233" s="94">
        <v>8.3795275539159803E-2</v>
      </c>
      <c r="AP2233" s="94">
        <v>-0.13237462916004</v>
      </c>
      <c r="AQ2233" s="94">
        <v>0.123776466922282</v>
      </c>
      <c r="AR2233" s="94">
        <v>-0.14706950753228701</v>
      </c>
      <c r="AS2233" s="95">
        <v>5</v>
      </c>
      <c r="AT2233" s="95">
        <v>7</v>
      </c>
      <c r="AU2233" s="95">
        <v>7</v>
      </c>
      <c r="AV2233" s="96">
        <v>5</v>
      </c>
      <c r="AW2233" s="3"/>
      <c r="AX2233" s="97">
        <v>0.32424118402588598</v>
      </c>
      <c r="AY2233" s="98">
        <v>-0.50949341560499295</v>
      </c>
      <c r="AZ2233" s="98">
        <v>8.1289913252931001E-2</v>
      </c>
      <c r="BA2233" s="98">
        <v>-0.67346414067560501</v>
      </c>
      <c r="BB2233" s="89">
        <v>3.2954410146849099E-2</v>
      </c>
      <c r="BC2233" s="99">
        <v>-43.691557262674898</v>
      </c>
      <c r="BD2233" s="86">
        <v>43756</v>
      </c>
      <c r="BE2233" s="86">
        <v>43908</v>
      </c>
      <c r="BF2233" s="95"/>
      <c r="BG2233" s="86"/>
    </row>
    <row r="2234" spans="2:59" x14ac:dyDescent="0.25">
      <c r="B2234" s="81" t="s">
        <v>548</v>
      </c>
      <c r="C2234" s="81" t="s">
        <v>7506</v>
      </c>
      <c r="D2234" s="81" t="s">
        <v>1011</v>
      </c>
      <c r="E2234" s="82" t="s">
        <v>1168</v>
      </c>
      <c r="F2234" s="82" t="s">
        <v>1099</v>
      </c>
      <c r="G2234" s="83" t="s">
        <v>1120</v>
      </c>
      <c r="H2234" s="84" t="s">
        <v>1140</v>
      </c>
      <c r="I2234" s="85" t="s">
        <v>3480</v>
      </c>
      <c r="J2234" s="85" t="s">
        <v>1096</v>
      </c>
      <c r="L2234" s="86">
        <v>44029</v>
      </c>
      <c r="M2234" s="87">
        <v>1477.94610000029</v>
      </c>
      <c r="N2234" s="88">
        <v>1477.94610000029</v>
      </c>
      <c r="O2234" s="88">
        <v>1534.19129999913</v>
      </c>
      <c r="P2234" s="89">
        <f t="shared" si="34"/>
        <v>0.96333886132787228</v>
      </c>
      <c r="Q2234" s="86">
        <v>43843</v>
      </c>
      <c r="R2234" s="90">
        <v>1801974.7749999999</v>
      </c>
      <c r="S2234" s="90">
        <v>1771278.2232929701</v>
      </c>
      <c r="T2234" s="3"/>
      <c r="U2234" s="91">
        <v>-1.0043402271549E-2</v>
      </c>
      <c r="V2234" s="92">
        <v>0.168434382976557</v>
      </c>
      <c r="W2234" s="91">
        <v>6.2673567059391602E-2</v>
      </c>
      <c r="X2234" s="92">
        <v>6.2758663218119199</v>
      </c>
      <c r="Y2234" s="91">
        <v>-3.1117281826482199E-2</v>
      </c>
      <c r="Z2234" s="92">
        <v>15.038427726190999</v>
      </c>
      <c r="AA2234" s="91">
        <v>0.19621411135827699</v>
      </c>
      <c r="AB2234" s="92">
        <v>40.519439496623797</v>
      </c>
      <c r="AC2234" s="91">
        <v>0.22551683787256499</v>
      </c>
      <c r="AD2234" s="92">
        <v>47.899879739677999</v>
      </c>
      <c r="AE2234" s="91">
        <v>0.280740939988464</v>
      </c>
      <c r="AF2234" s="93">
        <v>48.913503693533102</v>
      </c>
      <c r="AG2234" s="91">
        <v>1.9523623665008899E-2</v>
      </c>
      <c r="AH2234" s="92">
        <v>1.0461324143761901</v>
      </c>
      <c r="AI2234" s="91">
        <v>3.0072667377680801E-2</v>
      </c>
      <c r="AJ2234" s="92">
        <v>17.490642417687901</v>
      </c>
      <c r="AK2234" s="91">
        <v>0.47794609999982601</v>
      </c>
      <c r="AL2234" s="91">
        <v>8.4760484320286197E-2</v>
      </c>
      <c r="AM2234" s="92">
        <v>40.3698250154848</v>
      </c>
      <c r="AN2234" s="3"/>
      <c r="AO2234" s="94">
        <v>4.2797939084266497E-2</v>
      </c>
      <c r="AP2234" s="94">
        <v>-3.84456183646762E-2</v>
      </c>
      <c r="AQ2234" s="94">
        <v>0.11239409548405099</v>
      </c>
      <c r="AR2234" s="94">
        <v>-0.109276701153285</v>
      </c>
      <c r="AS2234" s="95">
        <v>7</v>
      </c>
      <c r="AT2234" s="95">
        <v>5</v>
      </c>
      <c r="AU2234" s="95">
        <v>9</v>
      </c>
      <c r="AV2234" s="96">
        <v>3</v>
      </c>
      <c r="AW2234" s="3"/>
      <c r="AX2234" s="97">
        <v>0.16883235064015001</v>
      </c>
      <c r="AY2234" s="98">
        <v>1.1362537408404001</v>
      </c>
      <c r="AZ2234" s="98">
        <v>1.29624021963537</v>
      </c>
      <c r="BA2234" s="98">
        <v>1.70761314931769</v>
      </c>
      <c r="BB2234" s="89">
        <v>1.74440109608986E-2</v>
      </c>
      <c r="BC2234" s="99">
        <v>-21.939838923572101</v>
      </c>
      <c r="BD2234" s="86">
        <v>43843</v>
      </c>
      <c r="BE2234" s="86">
        <v>43910</v>
      </c>
      <c r="BF2234" s="95"/>
      <c r="BG2234" s="86"/>
    </row>
    <row r="2235" spans="2:59" x14ac:dyDescent="0.25">
      <c r="B2235" s="81" t="s">
        <v>549</v>
      </c>
      <c r="C2235" s="81" t="s">
        <v>7507</v>
      </c>
      <c r="D2235" s="81" t="s">
        <v>1011</v>
      </c>
      <c r="E2235" s="82" t="s">
        <v>1169</v>
      </c>
      <c r="F2235" s="82" t="s">
        <v>1099</v>
      </c>
      <c r="G2235" s="83" t="s">
        <v>1120</v>
      </c>
      <c r="H2235" s="84" t="s">
        <v>1140</v>
      </c>
      <c r="I2235" s="85" t="s">
        <v>3480</v>
      </c>
      <c r="J2235" s="85" t="s">
        <v>7508</v>
      </c>
      <c r="L2235" s="86">
        <v>44029</v>
      </c>
      <c r="M2235" s="87">
        <v>1277.21000000089</v>
      </c>
      <c r="N2235" s="88">
        <v>1277.21000000089</v>
      </c>
      <c r="O2235" s="88">
        <v>1312.38000000082</v>
      </c>
      <c r="P2235" s="89">
        <f t="shared" si="34"/>
        <v>0.97320135936244989</v>
      </c>
      <c r="Q2235" s="86">
        <v>43843</v>
      </c>
      <c r="R2235" s="90">
        <v>1788733.156</v>
      </c>
      <c r="S2235" s="90">
        <v>1304701.2508281299</v>
      </c>
      <c r="T2235" s="3"/>
      <c r="U2235" s="91">
        <v>-9.9914735283164208E-3</v>
      </c>
      <c r="V2235" s="92">
        <v>0.17362725729981299</v>
      </c>
      <c r="W2235" s="91">
        <v>6.4421498280353304E-2</v>
      </c>
      <c r="X2235" s="92">
        <v>6.45065944390808</v>
      </c>
      <c r="Y2235" s="91">
        <v>-2.1407501053545299E-2</v>
      </c>
      <c r="Z2235" s="92">
        <v>16.009405803488299</v>
      </c>
      <c r="AA2235" s="91">
        <v>0.172010350903438</v>
      </c>
      <c r="AB2235" s="92">
        <v>38.099063451169101</v>
      </c>
      <c r="AC2235" s="91"/>
      <c r="AD2235" s="92"/>
      <c r="AE2235" s="91"/>
      <c r="AF2235" s="93"/>
      <c r="AG2235" s="91">
        <v>2.0469962208153399E-2</v>
      </c>
      <c r="AH2235" s="92">
        <v>1.1407662686906399</v>
      </c>
      <c r="AI2235" s="91">
        <v>4.1362272520927897E-2</v>
      </c>
      <c r="AJ2235" s="92">
        <v>18.619602932012601</v>
      </c>
      <c r="AK2235" s="91">
        <v>0.27996191812591897</v>
      </c>
      <c r="AL2235" s="91">
        <v>0.17784615633718201</v>
      </c>
      <c r="AM2235" s="92">
        <v>54.745036245090901</v>
      </c>
      <c r="AN2235" s="3"/>
      <c r="AO2235" s="94">
        <v>4.2849506779020899E-2</v>
      </c>
      <c r="AP2235" s="94">
        <v>-3.8389868241210899E-2</v>
      </c>
      <c r="AQ2235" s="94">
        <v>0.114219651131862</v>
      </c>
      <c r="AR2235" s="94">
        <v>-0.107761239983083</v>
      </c>
      <c r="AS2235" s="95">
        <v>7</v>
      </c>
      <c r="AT2235" s="95">
        <v>5</v>
      </c>
      <c r="AU2235" s="95">
        <v>8</v>
      </c>
      <c r="AV2235" s="96">
        <v>4</v>
      </c>
      <c r="AW2235" s="3"/>
      <c r="AX2235" s="97">
        <v>0.16631123186991301</v>
      </c>
      <c r="AY2235" s="98">
        <v>0.99766372148496896</v>
      </c>
      <c r="AZ2235" s="98">
        <v>1.2059054877045099</v>
      </c>
      <c r="BA2235" s="98">
        <v>1.49928920412822</v>
      </c>
      <c r="BB2235" s="89">
        <v>1.7185151828525699E-2</v>
      </c>
      <c r="BC2235" s="99">
        <v>-21.653027324384301</v>
      </c>
      <c r="BD2235" s="86">
        <v>43843</v>
      </c>
      <c r="BE2235" s="86">
        <v>43910</v>
      </c>
      <c r="BF2235" s="95"/>
      <c r="BG2235" s="86"/>
    </row>
    <row r="2236" spans="2:59" x14ac:dyDescent="0.25">
      <c r="B2236" s="81" t="s">
        <v>2936</v>
      </c>
      <c r="C2236" s="81" t="s">
        <v>7509</v>
      </c>
      <c r="D2236" s="81" t="s">
        <v>1011</v>
      </c>
      <c r="E2236" s="82" t="s">
        <v>1170</v>
      </c>
      <c r="F2236" s="82" t="s">
        <v>1099</v>
      </c>
      <c r="G2236" s="83" t="s">
        <v>1120</v>
      </c>
      <c r="H2236" s="84" t="s">
        <v>1140</v>
      </c>
      <c r="I2236" s="85" t="s">
        <v>3480</v>
      </c>
      <c r="J2236" s="85" t="s">
        <v>7510</v>
      </c>
      <c r="L2236" s="86">
        <v>44029</v>
      </c>
      <c r="M2236" s="87">
        <v>3129.8086999990001</v>
      </c>
      <c r="N2236" s="88">
        <v>3129.8086999990001</v>
      </c>
      <c r="O2236" s="88">
        <v>3247.0969000011701</v>
      </c>
      <c r="P2236" s="89">
        <f t="shared" si="34"/>
        <v>0.9638790576277142</v>
      </c>
      <c r="Q2236" s="86">
        <v>43843</v>
      </c>
      <c r="R2236" s="90">
        <v>1465368.1370000001</v>
      </c>
      <c r="S2236" s="90">
        <v>1416296.9822929699</v>
      </c>
      <c r="T2236" s="3"/>
      <c r="U2236" s="91">
        <v>-1.0040448170912E-2</v>
      </c>
      <c r="V2236" s="92">
        <v>0.16872979304025601</v>
      </c>
      <c r="W2236" s="91">
        <v>6.2769617872618297E-2</v>
      </c>
      <c r="X2236" s="92">
        <v>6.2854714031345802</v>
      </c>
      <c r="Y2236" s="91">
        <v>-3.0585713169784898E-2</v>
      </c>
      <c r="Z2236" s="92">
        <v>15.0915845918644</v>
      </c>
      <c r="AA2236" s="91">
        <v>0.197534344170126</v>
      </c>
      <c r="AB2236" s="92">
        <v>40.651462777808803</v>
      </c>
      <c r="AC2236" s="91">
        <v>0.228219820048253</v>
      </c>
      <c r="AD2236" s="92">
        <v>48.170177957217703</v>
      </c>
      <c r="AE2236" s="91">
        <v>0.284978577317961</v>
      </c>
      <c r="AF2236" s="93">
        <v>49.337267426482903</v>
      </c>
      <c r="AG2236" s="91">
        <v>1.95758142490376E-2</v>
      </c>
      <c r="AH2236" s="92">
        <v>1.05135147277906</v>
      </c>
      <c r="AI2236" s="91">
        <v>3.0690674115248801E-2</v>
      </c>
      <c r="AJ2236" s="92">
        <v>17.5524430914375</v>
      </c>
      <c r="AK2236" s="91">
        <v>1.5340118369064299</v>
      </c>
      <c r="AL2236" s="91">
        <v>6.4582756989693693E-2</v>
      </c>
      <c r="AM2236" s="92">
        <v>66.558733825222603</v>
      </c>
      <c r="AN2236" s="3"/>
      <c r="AO2236" s="94">
        <v>4.2801131799933501E-2</v>
      </c>
      <c r="AP2236" s="94">
        <v>-3.8442769034190902E-2</v>
      </c>
      <c r="AQ2236" s="94">
        <v>0.11249463765314401</v>
      </c>
      <c r="AR2236" s="94">
        <v>-0.109193451361498</v>
      </c>
      <c r="AS2236" s="95">
        <v>7</v>
      </c>
      <c r="AT2236" s="95">
        <v>5</v>
      </c>
      <c r="AU2236" s="95">
        <v>9</v>
      </c>
      <c r="AV2236" s="96">
        <v>3</v>
      </c>
      <c r="AW2236" s="3"/>
      <c r="AX2236" s="97">
        <v>0.16883304036367899</v>
      </c>
      <c r="AY2236" s="98">
        <v>1.1436082586751599</v>
      </c>
      <c r="AZ2236" s="98">
        <v>1.30068318017402</v>
      </c>
      <c r="BA2236" s="98">
        <v>1.7191354551123399</v>
      </c>
      <c r="BB2236" s="89">
        <v>1.74441576978825E-2</v>
      </c>
      <c r="BC2236" s="99">
        <v>-21.924070082459401</v>
      </c>
      <c r="BD2236" s="86">
        <v>43843</v>
      </c>
      <c r="BE2236" s="86">
        <v>43910</v>
      </c>
      <c r="BF2236" s="95"/>
      <c r="BG2236" s="86"/>
    </row>
    <row r="2237" spans="2:59" x14ac:dyDescent="0.25">
      <c r="B2237" s="81" t="s">
        <v>2937</v>
      </c>
      <c r="C2237" s="81" t="s">
        <v>7511</v>
      </c>
      <c r="D2237" s="81" t="s">
        <v>1011</v>
      </c>
      <c r="E2237" s="82" t="s">
        <v>1171</v>
      </c>
      <c r="F2237" s="82" t="s">
        <v>1099</v>
      </c>
      <c r="G2237" s="83" t="s">
        <v>1120</v>
      </c>
      <c r="H2237" s="84" t="s">
        <v>1140</v>
      </c>
      <c r="I2237" s="85" t="s">
        <v>3480</v>
      </c>
      <c r="J2237" s="85" t="s">
        <v>7512</v>
      </c>
      <c r="L2237" s="86">
        <v>44029</v>
      </c>
      <c r="M2237" s="87">
        <v>2559.54230000079</v>
      </c>
      <c r="N2237" s="88">
        <v>2559.54230000079</v>
      </c>
      <c r="O2237" s="88">
        <v>2677.3376999981701</v>
      </c>
      <c r="P2237" s="89">
        <f t="shared" si="34"/>
        <v>0.95600278590277921</v>
      </c>
      <c r="Q2237" s="86">
        <v>43843</v>
      </c>
      <c r="R2237" s="90">
        <v>9816667.6129999999</v>
      </c>
      <c r="S2237" s="90">
        <v>7249575.3744140603</v>
      </c>
      <c r="T2237" s="3"/>
      <c r="U2237" s="91">
        <v>-1.0084134689350301E-2</v>
      </c>
      <c r="V2237" s="92">
        <v>0.16436114119642301</v>
      </c>
      <c r="W2237" s="91">
        <v>6.13640751598723E-2</v>
      </c>
      <c r="X2237" s="92">
        <v>6.1449171318599802</v>
      </c>
      <c r="Y2237" s="91">
        <v>-3.8337554884492399E-2</v>
      </c>
      <c r="Z2237" s="92">
        <v>14.3164004203863</v>
      </c>
      <c r="AA2237" s="91">
        <v>0.17835502331581701</v>
      </c>
      <c r="AB2237" s="92">
        <v>38.733530692406902</v>
      </c>
      <c r="AC2237" s="91">
        <v>0.18924576255638401</v>
      </c>
      <c r="AD2237" s="92">
        <v>44.272772208030801</v>
      </c>
      <c r="AE2237" s="91">
        <v>0.22433070111030201</v>
      </c>
      <c r="AF2237" s="93">
        <v>43.272479805746102</v>
      </c>
      <c r="AG2237" s="91">
        <v>1.8811499105140701E-2</v>
      </c>
      <c r="AH2237" s="92">
        <v>0.97491995838936396</v>
      </c>
      <c r="AI2237" s="91">
        <v>2.16823803039006E-2</v>
      </c>
      <c r="AJ2237" s="92">
        <v>16.651613710302598</v>
      </c>
      <c r="AK2237" s="91">
        <v>1.07230252931244</v>
      </c>
      <c r="AL2237" s="91">
        <v>5.0267028564121602E-2</v>
      </c>
      <c r="AM2237" s="92">
        <v>20.387803065823402</v>
      </c>
      <c r="AN2237" s="3"/>
      <c r="AO2237" s="94">
        <v>4.2755161561217399E-2</v>
      </c>
      <c r="AP2237" s="94">
        <v>-3.8485182709337103E-2</v>
      </c>
      <c r="AQ2237" s="94">
        <v>0.11102334133654899</v>
      </c>
      <c r="AR2237" s="94">
        <v>-0.110410832386115</v>
      </c>
      <c r="AS2237" s="95">
        <v>7</v>
      </c>
      <c r="AT2237" s="95">
        <v>5</v>
      </c>
      <c r="AU2237" s="95">
        <v>9</v>
      </c>
      <c r="AV2237" s="96">
        <v>3</v>
      </c>
      <c r="AW2237" s="3"/>
      <c r="AX2237" s="97">
        <v>0.16882360187009901</v>
      </c>
      <c r="AY2237" s="98">
        <v>1.0367392311290999</v>
      </c>
      <c r="AZ2237" s="98">
        <v>1.2361205144479801</v>
      </c>
      <c r="BA2237" s="98">
        <v>1.5522674275926001</v>
      </c>
      <c r="BB2237" s="89">
        <v>1.7442077290925201E-2</v>
      </c>
      <c r="BC2237" s="99">
        <v>-22.154489513952299</v>
      </c>
      <c r="BD2237" s="86">
        <v>43843</v>
      </c>
      <c r="BE2237" s="86">
        <v>43910</v>
      </c>
      <c r="BF2237" s="95"/>
      <c r="BG2237" s="86"/>
    </row>
    <row r="2238" spans="2:59" x14ac:dyDescent="0.25">
      <c r="B2238" s="81" t="s">
        <v>550</v>
      </c>
      <c r="C2238" s="81" t="s">
        <v>7513</v>
      </c>
      <c r="D2238" s="81" t="s">
        <v>1011</v>
      </c>
      <c r="E2238" s="82" t="s">
        <v>1172</v>
      </c>
      <c r="F2238" s="82" t="s">
        <v>1099</v>
      </c>
      <c r="G2238" s="83" t="s">
        <v>1120</v>
      </c>
      <c r="H2238" s="84" t="s">
        <v>1140</v>
      </c>
      <c r="I2238" s="85" t="s">
        <v>3480</v>
      </c>
      <c r="J2238" s="85" t="s">
        <v>7514</v>
      </c>
      <c r="L2238" s="86">
        <v>44029</v>
      </c>
      <c r="M2238" s="87">
        <v>1401.9443999994501</v>
      </c>
      <c r="N2238" s="88">
        <v>1401.9443999994501</v>
      </c>
      <c r="O2238" s="88">
        <v>1471.7057000007501</v>
      </c>
      <c r="P2238" s="89">
        <f t="shared" si="34"/>
        <v>0.95259833538644001</v>
      </c>
      <c r="Q2238" s="86">
        <v>43843</v>
      </c>
      <c r="R2238" s="90">
        <v>550019.25300000003</v>
      </c>
      <c r="S2238" s="90">
        <v>691757.56170996104</v>
      </c>
      <c r="T2238" s="3"/>
      <c r="U2238" s="91">
        <v>-1.01031383528607E-2</v>
      </c>
      <c r="V2238" s="92">
        <v>0.16246077484538499</v>
      </c>
      <c r="W2238" s="91">
        <v>6.0753550771551097E-2</v>
      </c>
      <c r="X2238" s="92">
        <v>6.0838646930278601</v>
      </c>
      <c r="Y2238" s="91">
        <v>-4.1688674409670098E-2</v>
      </c>
      <c r="Z2238" s="92">
        <v>13.9812884678686</v>
      </c>
      <c r="AA2238" s="91">
        <v>0.17011198465857899</v>
      </c>
      <c r="AB2238" s="92">
        <v>37.909226826683202</v>
      </c>
      <c r="AC2238" s="91">
        <v>0.17268937363231099</v>
      </c>
      <c r="AD2238" s="92">
        <v>42.617133315652602</v>
      </c>
      <c r="AE2238" s="91">
        <v>0.198860951413808</v>
      </c>
      <c r="AF2238" s="93">
        <v>40.7255048360676</v>
      </c>
      <c r="AG2238" s="91">
        <v>1.8479377589755999E-2</v>
      </c>
      <c r="AH2238" s="92">
        <v>0.94170780685090005</v>
      </c>
      <c r="AI2238" s="91">
        <v>1.77901824354194E-2</v>
      </c>
      <c r="AJ2238" s="92">
        <v>16.262393923447199</v>
      </c>
      <c r="AK2238" s="91">
        <v>0.40078874928061903</v>
      </c>
      <c r="AL2238" s="91">
        <v>9.3727631521760502E-2</v>
      </c>
      <c r="AM2238" s="92">
        <v>44.370705287088597</v>
      </c>
      <c r="AN2238" s="3"/>
      <c r="AO2238" s="94">
        <v>4.2735153261674E-2</v>
      </c>
      <c r="AP2238" s="94">
        <v>-3.8503592338201997E-2</v>
      </c>
      <c r="AQ2238" s="94">
        <v>0.11038427886713199</v>
      </c>
      <c r="AR2238" s="94">
        <v>-0.110939583956642</v>
      </c>
      <c r="AS2238" s="95">
        <v>7</v>
      </c>
      <c r="AT2238" s="95">
        <v>5</v>
      </c>
      <c r="AU2238" s="95">
        <v>9</v>
      </c>
      <c r="AV2238" s="96">
        <v>3</v>
      </c>
      <c r="AW2238" s="3"/>
      <c r="AX2238" s="97">
        <v>0.168820115103445</v>
      </c>
      <c r="AY2238" s="98">
        <v>0.99078401657607196</v>
      </c>
      <c r="AZ2238" s="98">
        <v>1.2083565674402099</v>
      </c>
      <c r="BA2238" s="98">
        <v>1.4808872053272399</v>
      </c>
      <c r="BB2238" s="89">
        <v>1.74412366232536E-2</v>
      </c>
      <c r="BC2238" s="99">
        <v>-22.254456172930102</v>
      </c>
      <c r="BD2238" s="86">
        <v>43843</v>
      </c>
      <c r="BE2238" s="86">
        <v>43910</v>
      </c>
      <c r="BF2238" s="95"/>
      <c r="BG2238" s="86"/>
    </row>
    <row r="2239" spans="2:59" x14ac:dyDescent="0.25">
      <c r="B2239" s="81" t="s">
        <v>2938</v>
      </c>
      <c r="C2239" s="81" t="s">
        <v>7515</v>
      </c>
      <c r="D2239" s="81" t="s">
        <v>1011</v>
      </c>
      <c r="E2239" s="82" t="s">
        <v>1173</v>
      </c>
      <c r="F2239" s="82" t="s">
        <v>1099</v>
      </c>
      <c r="G2239" s="83" t="s">
        <v>1120</v>
      </c>
      <c r="H2239" s="84" t="s">
        <v>1140</v>
      </c>
      <c r="I2239" s="85" t="s">
        <v>3480</v>
      </c>
      <c r="J2239" s="85" t="s">
        <v>7516</v>
      </c>
      <c r="L2239" s="86">
        <v>44029</v>
      </c>
      <c r="M2239" s="87">
        <v>1536.7963999994099</v>
      </c>
      <c r="N2239" s="88">
        <v>1536.7963999994099</v>
      </c>
      <c r="O2239" s="88">
        <v>1587.57679999992</v>
      </c>
      <c r="P2239" s="89">
        <f t="shared" si="34"/>
        <v>0.96801389387870074</v>
      </c>
      <c r="Q2239" s="86">
        <v>43843</v>
      </c>
      <c r="R2239" s="90">
        <v>47695.92</v>
      </c>
      <c r="S2239" s="90">
        <v>54546.445137390103</v>
      </c>
      <c r="T2239" s="3"/>
      <c r="U2239" s="91">
        <v>-1.0017668083492E-2</v>
      </c>
      <c r="V2239" s="92">
        <v>0.171007801782253</v>
      </c>
      <c r="W2239" s="91">
        <v>6.3503810366455596E-2</v>
      </c>
      <c r="X2239" s="92">
        <v>6.3588906525183102</v>
      </c>
      <c r="Y2239" s="91">
        <v>-2.6516713064665999E-2</v>
      </c>
      <c r="Z2239" s="92">
        <v>15.498484602372599</v>
      </c>
      <c r="AA2239" s="91">
        <v>0.207664380417555</v>
      </c>
      <c r="AB2239" s="92">
        <v>41.664466402551597</v>
      </c>
      <c r="AC2239" s="91">
        <v>0.24905802289693399</v>
      </c>
      <c r="AD2239" s="92">
        <v>50.2539982420858</v>
      </c>
      <c r="AE2239" s="91">
        <v>0.36057403468294102</v>
      </c>
      <c r="AF2239" s="93">
        <v>56.896813163009902</v>
      </c>
      <c r="AG2239" s="91">
        <v>1.99748417107912E-2</v>
      </c>
      <c r="AH2239" s="92">
        <v>1.0912542189544201</v>
      </c>
      <c r="AI2239" s="91">
        <v>3.5421845443124801E-2</v>
      </c>
      <c r="AJ2239" s="92">
        <v>18.025560224225</v>
      </c>
      <c r="AK2239" s="91">
        <v>0.53459134569508004</v>
      </c>
      <c r="AL2239" s="91">
        <v>0.13031919521381499</v>
      </c>
      <c r="AM2239" s="92">
        <v>63.0735602803761</v>
      </c>
      <c r="AN2239" s="3"/>
      <c r="AO2239" s="94">
        <v>4.2825106836971799E-2</v>
      </c>
      <c r="AP2239" s="94">
        <v>-3.84206504995745E-2</v>
      </c>
      <c r="AQ2239" s="94">
        <v>0.113263028692018</v>
      </c>
      <c r="AR2239" s="94">
        <v>-0.10855769748013699</v>
      </c>
      <c r="AS2239" s="95">
        <v>7</v>
      </c>
      <c r="AT2239" s="95">
        <v>5</v>
      </c>
      <c r="AU2239" s="95">
        <v>9</v>
      </c>
      <c r="AV2239" s="96">
        <v>3</v>
      </c>
      <c r="AW2239" s="3"/>
      <c r="AX2239" s="97">
        <v>0.168838702032517</v>
      </c>
      <c r="AY2239" s="98">
        <v>1.2000189037553399</v>
      </c>
      <c r="AZ2239" s="98">
        <v>1.33476148470254</v>
      </c>
      <c r="BA2239" s="98">
        <v>1.8077041076503499</v>
      </c>
      <c r="BB2239" s="89">
        <v>1.74453193670706E-2</v>
      </c>
      <c r="BC2239" s="99">
        <v>-21.803587706788701</v>
      </c>
      <c r="BD2239" s="86">
        <v>43843</v>
      </c>
      <c r="BE2239" s="86">
        <v>43910</v>
      </c>
      <c r="BF2239" s="95"/>
      <c r="BG2239" s="86"/>
    </row>
    <row r="2240" spans="2:59" x14ac:dyDescent="0.25">
      <c r="B2240" s="81" t="s">
        <v>2939</v>
      </c>
      <c r="C2240" s="81" t="s">
        <v>7517</v>
      </c>
      <c r="D2240" s="81" t="s">
        <v>1011</v>
      </c>
      <c r="E2240" s="82" t="s">
        <v>1174</v>
      </c>
      <c r="F2240" s="82" t="s">
        <v>1099</v>
      </c>
      <c r="G2240" s="83" t="s">
        <v>1120</v>
      </c>
      <c r="H2240" s="84" t="s">
        <v>1140</v>
      </c>
      <c r="I2240" s="85" t="s">
        <v>3480</v>
      </c>
      <c r="J2240" s="85" t="s">
        <v>7518</v>
      </c>
      <c r="L2240" s="86">
        <v>44029</v>
      </c>
      <c r="M2240" s="87">
        <v>1812.9039999991701</v>
      </c>
      <c r="N2240" s="88">
        <v>1812.9039999991701</v>
      </c>
      <c r="O2240" s="88">
        <v>1903.1148000005601</v>
      </c>
      <c r="P2240" s="89">
        <f t="shared" si="34"/>
        <v>0.95259834036214552</v>
      </c>
      <c r="Q2240" s="86">
        <v>43843</v>
      </c>
      <c r="R2240" s="90">
        <v>5483520.068</v>
      </c>
      <c r="S2240" s="90">
        <v>4317402.7305312501</v>
      </c>
      <c r="T2240" s="3"/>
      <c r="U2240" s="91">
        <v>-1.0103161122060601E-2</v>
      </c>
      <c r="V2240" s="92">
        <v>0.16245849792540001</v>
      </c>
      <c r="W2240" s="91">
        <v>6.0753500189093798E-2</v>
      </c>
      <c r="X2240" s="92">
        <v>6.0838596347821303</v>
      </c>
      <c r="Y2240" s="91">
        <v>-4.1688645651447601E-2</v>
      </c>
      <c r="Z2240" s="92">
        <v>13.981291343690801</v>
      </c>
      <c r="AA2240" s="91">
        <v>0.17011198880936701</v>
      </c>
      <c r="AB2240" s="92">
        <v>37.909227241761997</v>
      </c>
      <c r="AC2240" s="91">
        <v>0.17268807794986099</v>
      </c>
      <c r="AD2240" s="92">
        <v>42.617003747378497</v>
      </c>
      <c r="AE2240" s="91">
        <v>0.19886215145757899</v>
      </c>
      <c r="AF2240" s="93">
        <v>40.725624840473799</v>
      </c>
      <c r="AG2240" s="91">
        <v>1.8479328155081E-2</v>
      </c>
      <c r="AH2240" s="92">
        <v>0.94170286338339804</v>
      </c>
      <c r="AI2240" s="91">
        <v>1.77902082377841E-2</v>
      </c>
      <c r="AJ2240" s="92">
        <v>16.262396503676399</v>
      </c>
      <c r="AK2240" s="91">
        <v>0.81290399999823404</v>
      </c>
      <c r="AL2240" s="91">
        <v>4.0855908891899197E-2</v>
      </c>
      <c r="AM2240" s="92">
        <v>-5.5520498655969304</v>
      </c>
      <c r="AN2240" s="3"/>
      <c r="AO2240" s="94">
        <v>4.2735166900456499E-2</v>
      </c>
      <c r="AP2240" s="94">
        <v>-3.8503600709191198E-2</v>
      </c>
      <c r="AQ2240" s="94">
        <v>0.110384281088045</v>
      </c>
      <c r="AR2240" s="94">
        <v>-0.110939586593304</v>
      </c>
      <c r="AS2240" s="95">
        <v>7</v>
      </c>
      <c r="AT2240" s="95">
        <v>5</v>
      </c>
      <c r="AU2240" s="95">
        <v>9</v>
      </c>
      <c r="AV2240" s="96">
        <v>3</v>
      </c>
      <c r="AW2240" s="3"/>
      <c r="AX2240" s="97">
        <v>0.16882011480367501</v>
      </c>
      <c r="AY2240" s="98">
        <v>0.99078279789591805</v>
      </c>
      <c r="AZ2240" s="98">
        <v>1.2083562658026501</v>
      </c>
      <c r="BA2240" s="98">
        <v>1.48088544427992</v>
      </c>
      <c r="BB2240" s="89">
        <v>1.7441236619142701E-2</v>
      </c>
      <c r="BC2240" s="99">
        <v>-22.254458848241502</v>
      </c>
      <c r="BD2240" s="86">
        <v>43843</v>
      </c>
      <c r="BE2240" s="86">
        <v>43910</v>
      </c>
      <c r="BF2240" s="95"/>
      <c r="BG2240" s="86"/>
    </row>
    <row r="2241" spans="2:59" x14ac:dyDescent="0.25">
      <c r="B2241" s="81" t="s">
        <v>2940</v>
      </c>
      <c r="C2241" s="81" t="s">
        <v>7519</v>
      </c>
      <c r="D2241" s="81" t="s">
        <v>1011</v>
      </c>
      <c r="E2241" s="82" t="s">
        <v>1175</v>
      </c>
      <c r="F2241" s="82" t="s">
        <v>1099</v>
      </c>
      <c r="G2241" s="83" t="s">
        <v>1120</v>
      </c>
      <c r="H2241" s="84" t="s">
        <v>1140</v>
      </c>
      <c r="I2241" s="85" t="s">
        <v>3480</v>
      </c>
      <c r="J2241" s="85" t="s">
        <v>7520</v>
      </c>
      <c r="L2241" s="86">
        <v>44029</v>
      </c>
      <c r="M2241" s="87">
        <v>1440.81880000047</v>
      </c>
      <c r="N2241" s="88">
        <v>1440.81880000047</v>
      </c>
      <c r="O2241" s="88">
        <v>1518.69400000013</v>
      </c>
      <c r="P2241" s="89">
        <f t="shared" si="34"/>
        <v>0.94872225741350569</v>
      </c>
      <c r="Q2241" s="86">
        <v>43843</v>
      </c>
      <c r="R2241" s="90">
        <v>8092430.2740000002</v>
      </c>
      <c r="S2241" s="90">
        <v>4983529.4897656301</v>
      </c>
      <c r="T2241" s="3"/>
      <c r="U2241" s="91">
        <v>-1.0124858808012499E-2</v>
      </c>
      <c r="V2241" s="92">
        <v>0.16028872933020499</v>
      </c>
      <c r="W2241" s="91">
        <v>6.0056165764763102E-2</v>
      </c>
      <c r="X2241" s="92">
        <v>6.0141261923490701</v>
      </c>
      <c r="Y2241" s="91">
        <v>-4.5504236545675703E-2</v>
      </c>
      <c r="Z2241" s="92">
        <v>13.599732254268</v>
      </c>
      <c r="AA2241" s="91">
        <v>0.160761893928866</v>
      </c>
      <c r="AB2241" s="92">
        <v>36.974217753682801</v>
      </c>
      <c r="AC2241" s="91">
        <v>0.154046728031972</v>
      </c>
      <c r="AD2241" s="92">
        <v>40.752868755604098</v>
      </c>
      <c r="AE2241" s="91">
        <v>0.17040284142421999</v>
      </c>
      <c r="AF2241" s="93">
        <v>37.8796938371379</v>
      </c>
      <c r="AG2241" s="91">
        <v>1.8099866605552999E-2</v>
      </c>
      <c r="AH2241" s="92">
        <v>0.90375670843059197</v>
      </c>
      <c r="AI2241" s="91">
        <v>1.3360029573959801E-2</v>
      </c>
      <c r="AJ2241" s="92">
        <v>15.8193786373013</v>
      </c>
      <c r="AK2241" s="91">
        <v>0.44081879999954299</v>
      </c>
      <c r="AL2241" s="91">
        <v>2.48861646214209E-2</v>
      </c>
      <c r="AM2241" s="92">
        <v>-42.760569865466103</v>
      </c>
      <c r="AN2241" s="3"/>
      <c r="AO2241" s="94">
        <v>4.2712272330391002E-2</v>
      </c>
      <c r="AP2241" s="94">
        <v>-3.8524676169799897E-2</v>
      </c>
      <c r="AQ2241" s="94">
        <v>0.10965431862132401</v>
      </c>
      <c r="AR2241" s="94">
        <v>-0.11154352062571</v>
      </c>
      <c r="AS2241" s="95">
        <v>7</v>
      </c>
      <c r="AT2241" s="95">
        <v>5</v>
      </c>
      <c r="AU2241" s="95">
        <v>9</v>
      </c>
      <c r="AV2241" s="96">
        <v>3</v>
      </c>
      <c r="AW2241" s="3"/>
      <c r="AX2241" s="97">
        <v>0.16881647928385099</v>
      </c>
      <c r="AY2241" s="98">
        <v>0.938634429962804</v>
      </c>
      <c r="AZ2241" s="98">
        <v>1.17685034558235</v>
      </c>
      <c r="BA2241" s="98">
        <v>1.4001620031867801</v>
      </c>
      <c r="BB2241" s="89">
        <v>1.7440312238304601E-2</v>
      </c>
      <c r="BC2241" s="99">
        <v>-22.368561408744402</v>
      </c>
      <c r="BD2241" s="86">
        <v>43843</v>
      </c>
      <c r="BE2241" s="86">
        <v>43910</v>
      </c>
      <c r="BF2241" s="95"/>
      <c r="BG2241" s="86"/>
    </row>
    <row r="2242" spans="2:59" x14ac:dyDescent="0.25">
      <c r="B2242" s="81" t="s">
        <v>2941</v>
      </c>
      <c r="C2242" s="81" t="s">
        <v>7521</v>
      </c>
      <c r="D2242" s="81" t="s">
        <v>1012</v>
      </c>
      <c r="E2242" s="82" t="s">
        <v>1168</v>
      </c>
      <c r="F2242" s="82" t="s">
        <v>1099</v>
      </c>
      <c r="G2242" s="83" t="s">
        <v>1121</v>
      </c>
      <c r="H2242" s="84" t="s">
        <v>1133</v>
      </c>
      <c r="I2242" s="85" t="s">
        <v>3480</v>
      </c>
      <c r="J2242" s="85" t="s">
        <v>7522</v>
      </c>
      <c r="L2242" s="86">
        <v>44029</v>
      </c>
      <c r="M2242" s="87">
        <v>1128.21000000089</v>
      </c>
      <c r="N2242" s="88">
        <v>1128.21000000089</v>
      </c>
      <c r="O2242" s="88">
        <v>1164.23279999942</v>
      </c>
      <c r="P2242" s="89">
        <f t="shared" si="34"/>
        <v>0.96905876556772153</v>
      </c>
      <c r="Q2242" s="86">
        <v>43843</v>
      </c>
      <c r="R2242" s="90">
        <v>4061.556</v>
      </c>
      <c r="S2242" s="90">
        <v>3890.54973282623</v>
      </c>
      <c r="T2242" s="3"/>
      <c r="U2242" s="91">
        <v>-5.7718828038559903E-3</v>
      </c>
      <c r="V2242" s="92">
        <v>0.59558632974585601</v>
      </c>
      <c r="W2242" s="91">
        <v>2.7997606523058501E-2</v>
      </c>
      <c r="X2242" s="92">
        <v>2.8082702681786</v>
      </c>
      <c r="Y2242" s="91">
        <v>-3.0933826387808901E-2</v>
      </c>
      <c r="Z2242" s="92">
        <v>15.056773270058301</v>
      </c>
      <c r="AA2242" s="91">
        <v>6.9756980903548496E-2</v>
      </c>
      <c r="AB2242" s="92">
        <v>27.873726451158301</v>
      </c>
      <c r="AC2242" s="91">
        <v>0.11287030697712901</v>
      </c>
      <c r="AD2242" s="92">
        <v>36.635226650105302</v>
      </c>
      <c r="AE2242" s="91"/>
      <c r="AF2242" s="93"/>
      <c r="AG2242" s="91">
        <v>8.8178229943878302E-3</v>
      </c>
      <c r="AH2242" s="92">
        <v>-2.4447652685921601E-2</v>
      </c>
      <c r="AI2242" s="91">
        <v>6.25393496557081E-3</v>
      </c>
      <c r="AJ2242" s="92">
        <v>15.1087691764697</v>
      </c>
      <c r="AK2242" s="91">
        <v>0.128276455483574</v>
      </c>
      <c r="AL2242" s="91">
        <v>5.8835288342379499E-2</v>
      </c>
      <c r="AM2242" s="92">
        <v>36.639917632099198</v>
      </c>
      <c r="AN2242" s="3"/>
      <c r="AO2242" s="94">
        <v>3.07310547759698E-2</v>
      </c>
      <c r="AP2242" s="94">
        <v>-3.65610048238523E-2</v>
      </c>
      <c r="AQ2242" s="94">
        <v>7.1262433648371398E-2</v>
      </c>
      <c r="AR2242" s="94">
        <v>-0.108189533295517</v>
      </c>
      <c r="AS2242" s="95">
        <v>8</v>
      </c>
      <c r="AT2242" s="95">
        <v>4</v>
      </c>
      <c r="AU2242" s="95">
        <v>7</v>
      </c>
      <c r="AV2242" s="96">
        <v>5</v>
      </c>
      <c r="AW2242" s="3"/>
      <c r="AX2242" s="97">
        <v>0.10979113195237</v>
      </c>
      <c r="AY2242" s="98">
        <v>0.487391122190729</v>
      </c>
      <c r="AZ2242" s="98">
        <v>0.95683123428261796</v>
      </c>
      <c r="BA2242" s="98">
        <v>0.67773771300107899</v>
      </c>
      <c r="BB2242" s="89">
        <v>1.13162138351981E-2</v>
      </c>
      <c r="BC2242" s="99">
        <v>-21.183074381668099</v>
      </c>
      <c r="BD2242" s="86">
        <v>43843</v>
      </c>
      <c r="BE2242" s="86">
        <v>43914</v>
      </c>
      <c r="BF2242" s="95"/>
      <c r="BG2242" s="86"/>
    </row>
    <row r="2243" spans="2:59" x14ac:dyDescent="0.25">
      <c r="B2243" s="81" t="s">
        <v>2942</v>
      </c>
      <c r="C2243" s="81" t="s">
        <v>7523</v>
      </c>
      <c r="D2243" s="81" t="s">
        <v>1012</v>
      </c>
      <c r="E2243" s="82" t="s">
        <v>1170</v>
      </c>
      <c r="F2243" s="82" t="s">
        <v>1099</v>
      </c>
      <c r="G2243" s="83" t="s">
        <v>1121</v>
      </c>
      <c r="H2243" s="84" t="s">
        <v>1133</v>
      </c>
      <c r="I2243" s="85" t="s">
        <v>3480</v>
      </c>
      <c r="J2243" s="85" t="s">
        <v>7524</v>
      </c>
      <c r="L2243" s="86">
        <v>44029</v>
      </c>
      <c r="M2243" s="87">
        <v>2031.1162999998801</v>
      </c>
      <c r="N2243" s="88">
        <v>2031.1162999998801</v>
      </c>
      <c r="O2243" s="88">
        <v>2088.6482000015699</v>
      </c>
      <c r="P2243" s="89">
        <f t="shared" si="34"/>
        <v>0.97245495914455748</v>
      </c>
      <c r="Q2243" s="86">
        <v>43847</v>
      </c>
      <c r="R2243" s="90">
        <v>3298682.5070000002</v>
      </c>
      <c r="S2243" s="90">
        <v>3721946.5156914098</v>
      </c>
      <c r="T2243" s="3"/>
      <c r="U2243" s="91">
        <v>-5.7525498468749001E-3</v>
      </c>
      <c r="V2243" s="92">
        <v>0.59751962544396497</v>
      </c>
      <c r="W2243" s="91">
        <v>2.85921612903621E-2</v>
      </c>
      <c r="X2243" s="92">
        <v>2.8677257449089701</v>
      </c>
      <c r="Y2243" s="91">
        <v>-2.7545040855329699E-2</v>
      </c>
      <c r="Z2243" s="92">
        <v>15.3956518233026</v>
      </c>
      <c r="AA2243" s="91">
        <v>7.7299418573602494E-2</v>
      </c>
      <c r="AB2243" s="92">
        <v>28.6279702181637</v>
      </c>
      <c r="AC2243" s="91">
        <v>0.12858742173382801</v>
      </c>
      <c r="AD2243" s="92">
        <v>38.206938125775203</v>
      </c>
      <c r="AE2243" s="91">
        <v>0.148832093238598</v>
      </c>
      <c r="AF2243" s="93">
        <v>35.7226190185756</v>
      </c>
      <c r="AG2243" s="91">
        <v>9.1489441419980704E-3</v>
      </c>
      <c r="AH2243" s="92">
        <v>8.6644620751030708E-3</v>
      </c>
      <c r="AI2243" s="91">
        <v>1.0102585933054801E-2</v>
      </c>
      <c r="AJ2243" s="92">
        <v>15.4936342732108</v>
      </c>
      <c r="AK2243" s="91">
        <v>1.0311163000005801</v>
      </c>
      <c r="AL2243" s="91">
        <v>5.8058914564753601E-2</v>
      </c>
      <c r="AM2243" s="92">
        <v>71.905618394026504</v>
      </c>
      <c r="AN2243" s="3"/>
      <c r="AO2243" s="94">
        <v>3.07510073016601E-2</v>
      </c>
      <c r="AP2243" s="94">
        <v>-3.6542363794069402E-2</v>
      </c>
      <c r="AQ2243" s="94">
        <v>7.1878119739267304E-2</v>
      </c>
      <c r="AR2243" s="94">
        <v>-0.107659354779607</v>
      </c>
      <c r="AS2243" s="95">
        <v>8</v>
      </c>
      <c r="AT2243" s="95">
        <v>4</v>
      </c>
      <c r="AU2243" s="95">
        <v>8</v>
      </c>
      <c r="AV2243" s="96">
        <v>4</v>
      </c>
      <c r="AW2243" s="3"/>
      <c r="AX2243" s="97">
        <v>0.10979687481682</v>
      </c>
      <c r="AY2243" s="98">
        <v>0.55116888558495702</v>
      </c>
      <c r="AZ2243" s="98">
        <v>0.98623931129532105</v>
      </c>
      <c r="BA2243" s="98">
        <v>0.76817372701861997</v>
      </c>
      <c r="BB2243" s="89">
        <v>1.1317126909289099E-2</v>
      </c>
      <c r="BC2243" s="99">
        <v>-21.0810370075924</v>
      </c>
      <c r="BD2243" s="86">
        <v>43847</v>
      </c>
      <c r="BE2243" s="86">
        <v>43914</v>
      </c>
      <c r="BF2243" s="95"/>
      <c r="BG2243" s="86"/>
    </row>
    <row r="2244" spans="2:59" x14ac:dyDescent="0.25">
      <c r="B2244" s="81" t="s">
        <v>2943</v>
      </c>
      <c r="C2244" s="81" t="s">
        <v>7525</v>
      </c>
      <c r="D2244" s="81" t="s">
        <v>1012</v>
      </c>
      <c r="E2244" s="82" t="s">
        <v>1171</v>
      </c>
      <c r="F2244" s="82" t="s">
        <v>1099</v>
      </c>
      <c r="G2244" s="83" t="s">
        <v>1121</v>
      </c>
      <c r="H2244" s="84" t="s">
        <v>1133</v>
      </c>
      <c r="I2244" s="85" t="s">
        <v>3480</v>
      </c>
      <c r="J2244" s="85" t="s">
        <v>7526</v>
      </c>
      <c r="L2244" s="86">
        <v>44029</v>
      </c>
      <c r="M2244" s="87">
        <v>1806.1072000004399</v>
      </c>
      <c r="N2244" s="88">
        <v>1806.1072000004399</v>
      </c>
      <c r="O2244" s="88">
        <v>1868.5296000000101</v>
      </c>
      <c r="P2244" s="89">
        <f t="shared" si="34"/>
        <v>0.96659276898820878</v>
      </c>
      <c r="Q2244" s="86">
        <v>43843</v>
      </c>
      <c r="R2244" s="90">
        <v>8489900.4570000004</v>
      </c>
      <c r="S2244" s="90">
        <v>8829500.2980000004</v>
      </c>
      <c r="T2244" s="3"/>
      <c r="U2244" s="91">
        <v>-5.7852597201417701E-3</v>
      </c>
      <c r="V2244" s="92">
        <v>0.59424863811727802</v>
      </c>
      <c r="W2244" s="91">
        <v>2.75780807733099E-2</v>
      </c>
      <c r="X2244" s="92">
        <v>2.7663176932037499</v>
      </c>
      <c r="Y2244" s="91">
        <v>-3.3346702970447999E-2</v>
      </c>
      <c r="Z2244" s="92">
        <v>14.8154856117908</v>
      </c>
      <c r="AA2244" s="91">
        <v>6.4413403057187693E-2</v>
      </c>
      <c r="AB2244" s="92">
        <v>27.339368666522201</v>
      </c>
      <c r="AC2244" s="91">
        <v>0.10178619076585201</v>
      </c>
      <c r="AD2244" s="92">
        <v>35.526815028977602</v>
      </c>
      <c r="AE2244" s="91">
        <v>0.108171216157643</v>
      </c>
      <c r="AF2244" s="93">
        <v>31.656531310465699</v>
      </c>
      <c r="AG2244" s="91">
        <v>8.5850285831838794E-3</v>
      </c>
      <c r="AH2244" s="92">
        <v>-4.77270938063157E-2</v>
      </c>
      <c r="AI2244" s="91">
        <v>3.5152062428096499E-3</v>
      </c>
      <c r="AJ2244" s="92">
        <v>14.834896304193499</v>
      </c>
      <c r="AK2244" s="91">
        <v>0.80610719999996905</v>
      </c>
      <c r="AL2244" s="91">
        <v>4.8210725681201397E-2</v>
      </c>
      <c r="AM2244" s="92">
        <v>49.404708393907597</v>
      </c>
      <c r="AN2244" s="3"/>
      <c r="AO2244" s="94">
        <v>3.07171141903382E-2</v>
      </c>
      <c r="AP2244" s="94">
        <v>-3.6574026992639098E-2</v>
      </c>
      <c r="AQ2244" s="94">
        <v>7.0821360088302795E-2</v>
      </c>
      <c r="AR2244" s="94">
        <v>-0.10856834252452199</v>
      </c>
      <c r="AS2244" s="95">
        <v>8</v>
      </c>
      <c r="AT2244" s="95">
        <v>4</v>
      </c>
      <c r="AU2244" s="95">
        <v>7</v>
      </c>
      <c r="AV2244" s="96">
        <v>5</v>
      </c>
      <c r="AW2244" s="3"/>
      <c r="AX2244" s="97">
        <v>0.10978758844838001</v>
      </c>
      <c r="AY2244" s="98">
        <v>0.44219039214067402</v>
      </c>
      <c r="AZ2244" s="98">
        <v>0.93599391849511404</v>
      </c>
      <c r="BA2244" s="98">
        <v>0.61388454518237301</v>
      </c>
      <c r="BB2244" s="89">
        <v>1.13156200379854E-2</v>
      </c>
      <c r="BC2244" s="99">
        <v>-21.259620398835999</v>
      </c>
      <c r="BD2244" s="86">
        <v>43843</v>
      </c>
      <c r="BE2244" s="86">
        <v>43914</v>
      </c>
      <c r="BF2244" s="95"/>
      <c r="BG2244" s="86"/>
    </row>
    <row r="2245" spans="2:59" x14ac:dyDescent="0.25">
      <c r="B2245" s="81" t="s">
        <v>2944</v>
      </c>
      <c r="C2245" s="81" t="s">
        <v>7527</v>
      </c>
      <c r="D2245" s="81" t="s">
        <v>1012</v>
      </c>
      <c r="E2245" s="82" t="s">
        <v>1270</v>
      </c>
      <c r="F2245" s="82" t="s">
        <v>1099</v>
      </c>
      <c r="G2245" s="83" t="s">
        <v>1121</v>
      </c>
      <c r="H2245" s="84" t="s">
        <v>1133</v>
      </c>
      <c r="I2245" s="85" t="s">
        <v>3480</v>
      </c>
      <c r="J2245" s="85" t="s">
        <v>7528</v>
      </c>
      <c r="L2245" s="86">
        <v>44029</v>
      </c>
      <c r="M2245" s="87">
        <v>1382.4569000005699</v>
      </c>
      <c r="N2245" s="88">
        <v>1382.4569000005699</v>
      </c>
      <c r="O2245" s="88">
        <v>1419.95450000092</v>
      </c>
      <c r="P2245" s="89">
        <f t="shared" si="34"/>
        <v>0.97359239327716085</v>
      </c>
      <c r="Q2245" s="86">
        <v>43847</v>
      </c>
      <c r="R2245" s="90">
        <v>449728.82500000001</v>
      </c>
      <c r="S2245" s="90">
        <v>399441.25769824203</v>
      </c>
      <c r="T2245" s="3"/>
      <c r="U2245" s="91">
        <v>-5.7497862026139003E-3</v>
      </c>
      <c r="V2245" s="92">
        <v>0.59779598987006499</v>
      </c>
      <c r="W2245" s="91">
        <v>2.8679435041340198E-2</v>
      </c>
      <c r="X2245" s="92">
        <v>2.87645312000677</v>
      </c>
      <c r="Y2245" s="91">
        <v>-2.64076067223868E-2</v>
      </c>
      <c r="Z2245" s="92">
        <v>15.509395236600501</v>
      </c>
      <c r="AA2245" s="91">
        <v>8.2372229902830399E-2</v>
      </c>
      <c r="AB2245" s="92">
        <v>29.135251351079201</v>
      </c>
      <c r="AC2245" s="91">
        <v>0.141867194846855</v>
      </c>
      <c r="AD2245" s="92">
        <v>39.534915437107003</v>
      </c>
      <c r="AE2245" s="91">
        <v>0.17051700448238999</v>
      </c>
      <c r="AF2245" s="93">
        <v>37.891110142925797</v>
      </c>
      <c r="AG2245" s="91">
        <v>9.1974516781192506E-3</v>
      </c>
      <c r="AH2245" s="92">
        <v>1.3515215687220901E-2</v>
      </c>
      <c r="AI2245" s="91">
        <v>1.1613761216722199E-2</v>
      </c>
      <c r="AJ2245" s="92">
        <v>15.644751801577501</v>
      </c>
      <c r="AK2245" s="91">
        <v>0.38245690000068899</v>
      </c>
      <c r="AL2245" s="91">
        <v>7.4418411222723094E-2</v>
      </c>
      <c r="AM2245" s="92">
        <v>33.4591921549872</v>
      </c>
      <c r="AN2245" s="3"/>
      <c r="AO2245" s="94">
        <v>3.0753885372177998E-2</v>
      </c>
      <c r="AP2245" s="94">
        <v>-3.6539651870043599E-2</v>
      </c>
      <c r="AQ2245" s="94">
        <v>7.1969079785049003E-2</v>
      </c>
      <c r="AR2245" s="94">
        <v>-0.10758100615654299</v>
      </c>
      <c r="AS2245" s="95">
        <v>8</v>
      </c>
      <c r="AT2245" s="95">
        <v>4</v>
      </c>
      <c r="AU2245" s="95">
        <v>8</v>
      </c>
      <c r="AV2245" s="96">
        <v>4</v>
      </c>
      <c r="AW2245" s="3"/>
      <c r="AX2245" s="97">
        <v>0.109800557077106</v>
      </c>
      <c r="AY2245" s="98">
        <v>0.59409849723851904</v>
      </c>
      <c r="AZ2245" s="98">
        <v>1.0060439062217501</v>
      </c>
      <c r="BA2245" s="98">
        <v>0.82896245423853498</v>
      </c>
      <c r="BB2245" s="89">
        <v>1.1317578555263001E-2</v>
      </c>
      <c r="BC2245" s="99">
        <v>-21.0144339132239</v>
      </c>
      <c r="BD2245" s="86">
        <v>43847</v>
      </c>
      <c r="BE2245" s="86">
        <v>43914</v>
      </c>
      <c r="BF2245" s="95"/>
      <c r="BG2245" s="86"/>
    </row>
    <row r="2246" spans="2:59" x14ac:dyDescent="0.25">
      <c r="B2246" s="81" t="s">
        <v>2945</v>
      </c>
      <c r="C2246" s="81" t="s">
        <v>7529</v>
      </c>
      <c r="D2246" s="81" t="s">
        <v>1012</v>
      </c>
      <c r="E2246" s="82" t="s">
        <v>1173</v>
      </c>
      <c r="F2246" s="82" t="s">
        <v>1099</v>
      </c>
      <c r="G2246" s="83" t="s">
        <v>1121</v>
      </c>
      <c r="H2246" s="84" t="s">
        <v>1133</v>
      </c>
      <c r="I2246" s="85" t="s">
        <v>3480</v>
      </c>
      <c r="J2246" s="85" t="s">
        <v>7530</v>
      </c>
      <c r="L2246" s="86">
        <v>44029</v>
      </c>
      <c r="M2246" s="87">
        <v>1277.5973000004899</v>
      </c>
      <c r="N2246" s="88">
        <v>1277.5973000004899</v>
      </c>
      <c r="O2246" s="88">
        <v>1310.1874000001701</v>
      </c>
      <c r="P2246" s="89">
        <f t="shared" si="34"/>
        <v>0.97512561943453591</v>
      </c>
      <c r="Q2246" s="86">
        <v>43847</v>
      </c>
      <c r="R2246" s="90">
        <v>1245380.9380000001</v>
      </c>
      <c r="S2246" s="90">
        <v>1130581.9748124999</v>
      </c>
      <c r="T2246" s="3"/>
      <c r="U2246" s="91">
        <v>-5.7375663045604597E-3</v>
      </c>
      <c r="V2246" s="92">
        <v>0.59901797967540904</v>
      </c>
      <c r="W2246" s="91">
        <v>2.9057235469736001E-2</v>
      </c>
      <c r="X2246" s="92">
        <v>2.9142331628463598</v>
      </c>
      <c r="Y2246" s="91">
        <v>-2.4874380565052E-2</v>
      </c>
      <c r="Z2246" s="92">
        <v>15.662717852334</v>
      </c>
      <c r="AA2246" s="91">
        <v>8.3257355647219797E-2</v>
      </c>
      <c r="AB2246" s="92">
        <v>29.223763925518099</v>
      </c>
      <c r="AC2246" s="91">
        <v>0.141087924601452</v>
      </c>
      <c r="AD2246" s="92">
        <v>39.456988412537598</v>
      </c>
      <c r="AE2246" s="91">
        <v>0.16796316703053901</v>
      </c>
      <c r="AF2246" s="93">
        <v>37.635726397740697</v>
      </c>
      <c r="AG2246" s="91">
        <v>9.4074348671711102E-3</v>
      </c>
      <c r="AH2246" s="92">
        <v>3.45135345924064E-2</v>
      </c>
      <c r="AI2246" s="91">
        <v>1.31360632094584E-2</v>
      </c>
      <c r="AJ2246" s="92">
        <v>15.796982000858399</v>
      </c>
      <c r="AK2246" s="91">
        <v>0.27759730000077998</v>
      </c>
      <c r="AL2246" s="91">
        <v>6.9719619123134194E-2</v>
      </c>
      <c r="AM2246" s="92">
        <v>33.4224619762972</v>
      </c>
      <c r="AN2246" s="3"/>
      <c r="AO2246" s="94">
        <v>3.0766524048885899E-2</v>
      </c>
      <c r="AP2246" s="94">
        <v>-3.6527845528325997E-2</v>
      </c>
      <c r="AQ2246" s="94">
        <v>7.23627495153778E-2</v>
      </c>
      <c r="AR2246" s="94">
        <v>-0.10724234208377301</v>
      </c>
      <c r="AS2246" s="95">
        <v>8</v>
      </c>
      <c r="AT2246" s="95">
        <v>4</v>
      </c>
      <c r="AU2246" s="95">
        <v>8</v>
      </c>
      <c r="AV2246" s="96">
        <v>4</v>
      </c>
      <c r="AW2246" s="3"/>
      <c r="AX2246" s="97">
        <v>0.109801627183333</v>
      </c>
      <c r="AY2246" s="98">
        <v>0.60153142255603598</v>
      </c>
      <c r="AZ2246" s="98">
        <v>1.00945876793412</v>
      </c>
      <c r="BA2246" s="98">
        <v>0.83986835992891395</v>
      </c>
      <c r="BB2246" s="89">
        <v>1.13178689397319E-2</v>
      </c>
      <c r="BC2246" s="99">
        <v>-21.001316300273199</v>
      </c>
      <c r="BD2246" s="86">
        <v>43847</v>
      </c>
      <c r="BE2246" s="86">
        <v>43914</v>
      </c>
      <c r="BF2246" s="95"/>
      <c r="BG2246" s="86"/>
    </row>
    <row r="2247" spans="2:59" x14ac:dyDescent="0.25">
      <c r="B2247" s="81" t="s">
        <v>2946</v>
      </c>
      <c r="C2247" s="81" t="s">
        <v>7531</v>
      </c>
      <c r="D2247" s="81" t="s">
        <v>1012</v>
      </c>
      <c r="E2247" s="82" t="s">
        <v>1174</v>
      </c>
      <c r="F2247" s="82" t="s">
        <v>1099</v>
      </c>
      <c r="G2247" s="83" t="s">
        <v>1121</v>
      </c>
      <c r="H2247" s="84" t="s">
        <v>1133</v>
      </c>
      <c r="I2247" s="85" t="s">
        <v>3480</v>
      </c>
      <c r="J2247" s="85" t="s">
        <v>7532</v>
      </c>
      <c r="L2247" s="86">
        <v>44029</v>
      </c>
      <c r="M2247" s="87">
        <v>1700.0885000005401</v>
      </c>
      <c r="N2247" s="88">
        <v>1700.0885000005401</v>
      </c>
      <c r="O2247" s="88">
        <v>1763.33420000039</v>
      </c>
      <c r="P2247" s="89">
        <f t="shared" ref="P2247:P2310" si="35">IFERROR(N2247/O2247,"")</f>
        <v>0.96413289097447563</v>
      </c>
      <c r="Q2247" s="86">
        <v>43843</v>
      </c>
      <c r="R2247" s="90">
        <v>4229354.023</v>
      </c>
      <c r="S2247" s="90">
        <v>4196720.5357773397</v>
      </c>
      <c r="T2247" s="3"/>
      <c r="U2247" s="91">
        <v>-5.7988732887679396E-3</v>
      </c>
      <c r="V2247" s="92">
        <v>0.59288728125466195</v>
      </c>
      <c r="W2247" s="91">
        <v>2.7155862244399E-2</v>
      </c>
      <c r="X2247" s="92">
        <v>2.7240958403126601</v>
      </c>
      <c r="Y2247" s="91">
        <v>-3.57539149754302E-2</v>
      </c>
      <c r="Z2247" s="92">
        <v>14.5747644112998</v>
      </c>
      <c r="AA2247" s="91">
        <v>5.9089706208396799E-2</v>
      </c>
      <c r="AB2247" s="92">
        <v>26.806998981628599</v>
      </c>
      <c r="AC2247" s="91">
        <v>9.0807429449341698E-2</v>
      </c>
      <c r="AD2247" s="92">
        <v>34.428938897326603</v>
      </c>
      <c r="AE2247" s="91">
        <v>9.1656556527595995E-2</v>
      </c>
      <c r="AF2247" s="93">
        <v>30.005065347446401</v>
      </c>
      <c r="AG2247" s="91">
        <v>8.3501877215894603E-3</v>
      </c>
      <c r="AH2247" s="92">
        <v>-7.1211179965757807E-2</v>
      </c>
      <c r="AI2247" s="91">
        <v>7.8316035796888205E-4</v>
      </c>
      <c r="AJ2247" s="92">
        <v>14.561691715702199</v>
      </c>
      <c r="AK2247" s="91">
        <v>0.70008849999983802</v>
      </c>
      <c r="AL2247" s="91">
        <v>4.3172523575776701E-2</v>
      </c>
      <c r="AM2247" s="92">
        <v>38.802838393894497</v>
      </c>
      <c r="AN2247" s="3"/>
      <c r="AO2247" s="94">
        <v>3.07029843843338E-2</v>
      </c>
      <c r="AP2247" s="94">
        <v>-3.6587230500117598E-2</v>
      </c>
      <c r="AQ2247" s="94">
        <v>7.03813495965733E-2</v>
      </c>
      <c r="AR2247" s="94">
        <v>-0.108946861736476</v>
      </c>
      <c r="AS2247" s="95">
        <v>8</v>
      </c>
      <c r="AT2247" s="95">
        <v>4</v>
      </c>
      <c r="AU2247" s="95">
        <v>7</v>
      </c>
      <c r="AV2247" s="96">
        <v>5</v>
      </c>
      <c r="AW2247" s="3"/>
      <c r="AX2247" s="97">
        <v>0.10978421960608099</v>
      </c>
      <c r="AY2247" s="98">
        <v>0.39714592745349397</v>
      </c>
      <c r="AZ2247" s="98">
        <v>0.91522550918944001</v>
      </c>
      <c r="BA2247" s="98">
        <v>0.55045322195928703</v>
      </c>
      <c r="BB2247" s="89">
        <v>1.1315043972044799E-2</v>
      </c>
      <c r="BC2247" s="99">
        <v>-21.3361709878955</v>
      </c>
      <c r="BD2247" s="86">
        <v>43843</v>
      </c>
      <c r="BE2247" s="86">
        <v>43914</v>
      </c>
      <c r="BF2247" s="95"/>
      <c r="BG2247" s="86"/>
    </row>
    <row r="2248" spans="2:59" x14ac:dyDescent="0.25">
      <c r="B2248" s="81" t="s">
        <v>2947</v>
      </c>
      <c r="C2248" s="81" t="s">
        <v>7533</v>
      </c>
      <c r="D2248" s="81" t="s">
        <v>1012</v>
      </c>
      <c r="E2248" s="82" t="s">
        <v>1175</v>
      </c>
      <c r="F2248" s="82" t="s">
        <v>1099</v>
      </c>
      <c r="G2248" s="83" t="s">
        <v>1121</v>
      </c>
      <c r="H2248" s="84" t="s">
        <v>1133</v>
      </c>
      <c r="I2248" s="85" t="s">
        <v>3480</v>
      </c>
      <c r="J2248" s="85" t="s">
        <v>7534</v>
      </c>
      <c r="L2248" s="86">
        <v>44029</v>
      </c>
      <c r="M2248" s="87">
        <v>1605.2974999994001</v>
      </c>
      <c r="N2248" s="88">
        <v>1605.2974999994001</v>
      </c>
      <c r="O2248" s="88">
        <v>1669.2650000005999</v>
      </c>
      <c r="P2248" s="89">
        <f t="shared" si="35"/>
        <v>0.96167924206092092</v>
      </c>
      <c r="Q2248" s="86">
        <v>43843</v>
      </c>
      <c r="R2248" s="90">
        <v>4882422.5640000002</v>
      </c>
      <c r="S2248" s="90">
        <v>5099854.0869921902</v>
      </c>
      <c r="T2248" s="3"/>
      <c r="U2248" s="91">
        <v>-5.8124728902839698E-3</v>
      </c>
      <c r="V2248" s="92">
        <v>0.59152732110305795</v>
      </c>
      <c r="W2248" s="91">
        <v>2.6733750377388801E-2</v>
      </c>
      <c r="X2248" s="92">
        <v>2.6818846536116299</v>
      </c>
      <c r="Y2248" s="91">
        <v>-3.8155155588356103E-2</v>
      </c>
      <c r="Z2248" s="92">
        <v>14.3346403500036</v>
      </c>
      <c r="AA2248" s="91">
        <v>5.3792539809364798E-2</v>
      </c>
      <c r="AB2248" s="92">
        <v>26.277282341732601</v>
      </c>
      <c r="AC2248" s="91">
        <v>7.9937933576729805E-2</v>
      </c>
      <c r="AD2248" s="92">
        <v>33.341989310050799</v>
      </c>
      <c r="AE2248" s="91">
        <v>7.53876522940118E-2</v>
      </c>
      <c r="AF2248" s="93">
        <v>28.378174924087901</v>
      </c>
      <c r="AG2248" s="91">
        <v>8.1153632927453093E-3</v>
      </c>
      <c r="AH2248" s="92">
        <v>-9.4693622850172701E-2</v>
      </c>
      <c r="AI2248" s="91">
        <v>-1.94153232223471E-3</v>
      </c>
      <c r="AJ2248" s="92">
        <v>14.2892224476818</v>
      </c>
      <c r="AK2248" s="91">
        <v>0.60529750000045202</v>
      </c>
      <c r="AL2248" s="91">
        <v>3.8416736861108802E-2</v>
      </c>
      <c r="AM2248" s="92">
        <v>29.3237383939559</v>
      </c>
      <c r="AN2248" s="3"/>
      <c r="AO2248" s="94">
        <v>3.0688859260408201E-2</v>
      </c>
      <c r="AP2248" s="94">
        <v>-3.6600484964765201E-2</v>
      </c>
      <c r="AQ2248" s="94">
        <v>6.9941593008479699E-2</v>
      </c>
      <c r="AR2248" s="94">
        <v>-0.109325254787109</v>
      </c>
      <c r="AS2248" s="95">
        <v>8</v>
      </c>
      <c r="AT2248" s="95">
        <v>4</v>
      </c>
      <c r="AU2248" s="95">
        <v>7</v>
      </c>
      <c r="AV2248" s="96">
        <v>5</v>
      </c>
      <c r="AW2248" s="3"/>
      <c r="AX2248" s="97">
        <v>0.109781105169386</v>
      </c>
      <c r="AY2248" s="98">
        <v>0.35231482913741302</v>
      </c>
      <c r="AZ2248" s="98">
        <v>0.89455494304274896</v>
      </c>
      <c r="BA2248" s="98">
        <v>0.48752228915691398</v>
      </c>
      <c r="BB2248" s="89">
        <v>1.1314494340949799E-2</v>
      </c>
      <c r="BC2248" s="99">
        <v>-21.412651676073398</v>
      </c>
      <c r="BD2248" s="86">
        <v>43843</v>
      </c>
      <c r="BE2248" s="86">
        <v>43914</v>
      </c>
      <c r="BF2248" s="95"/>
      <c r="BG2248" s="86"/>
    </row>
    <row r="2249" spans="2:59" x14ac:dyDescent="0.25">
      <c r="B2249" s="81" t="s">
        <v>551</v>
      </c>
      <c r="C2249" s="81" t="s">
        <v>7535</v>
      </c>
      <c r="D2249" s="81" t="s">
        <v>1013</v>
      </c>
      <c r="E2249" s="82" t="s">
        <v>1169</v>
      </c>
      <c r="F2249" s="82" t="s">
        <v>1099</v>
      </c>
      <c r="G2249" s="83" t="s">
        <v>1123</v>
      </c>
      <c r="H2249" s="84" t="s">
        <v>1149</v>
      </c>
      <c r="I2249" s="85" t="s">
        <v>3480</v>
      </c>
      <c r="J2249" s="85" t="s">
        <v>7536</v>
      </c>
      <c r="L2249" s="86">
        <v>44029</v>
      </c>
      <c r="M2249" s="87">
        <v>1105.60290000029</v>
      </c>
      <c r="N2249" s="88">
        <v>1105.60290000029</v>
      </c>
      <c r="O2249" s="88">
        <v>1119.5632000006699</v>
      </c>
      <c r="P2249" s="89">
        <f t="shared" si="35"/>
        <v>0.98753058335574839</v>
      </c>
      <c r="Q2249" s="86">
        <v>44020</v>
      </c>
      <c r="R2249" s="90">
        <v>129145048.74699999</v>
      </c>
      <c r="S2249" s="90">
        <v>117830224.902125</v>
      </c>
      <c r="T2249" s="3"/>
      <c r="U2249" s="91">
        <v>-4.8211500161414698E-3</v>
      </c>
      <c r="V2249" s="92">
        <v>0.69065960851730801</v>
      </c>
      <c r="W2249" s="91">
        <v>7.4853155947494096E-3</v>
      </c>
      <c r="X2249" s="92">
        <v>0.75704117534769499</v>
      </c>
      <c r="Y2249" s="91">
        <v>2.3704682713287201E-2</v>
      </c>
      <c r="Z2249" s="92">
        <v>20.520624180178899</v>
      </c>
      <c r="AA2249" s="91">
        <v>4.7946855129339397E-2</v>
      </c>
      <c r="AB2249" s="92">
        <v>25.692713873722798</v>
      </c>
      <c r="AC2249" s="91"/>
      <c r="AD2249" s="92"/>
      <c r="AE2249" s="91"/>
      <c r="AF2249" s="93"/>
      <c r="AG2249" s="91">
        <v>-6.54987068810442E-3</v>
      </c>
      <c r="AH2249" s="92">
        <v>-1.5612170209351499</v>
      </c>
      <c r="AI2249" s="91">
        <v>3.4267698574694798E-2</v>
      </c>
      <c r="AJ2249" s="92">
        <v>17.910145537374799</v>
      </c>
      <c r="AK2249" s="91">
        <v>0.10560290000110401</v>
      </c>
      <c r="AL2249" s="91">
        <v>6.8468580037006205E-2</v>
      </c>
      <c r="AM2249" s="92">
        <v>36.416119439236397</v>
      </c>
      <c r="AN2249" s="3"/>
      <c r="AO2249" s="94">
        <v>2.74778468483419E-2</v>
      </c>
      <c r="AP2249" s="94">
        <v>-4.3071077784625197E-2</v>
      </c>
      <c r="AQ2249" s="94">
        <v>3.9392334534568398E-2</v>
      </c>
      <c r="AR2249" s="94">
        <v>-2.66320857163009E-2</v>
      </c>
      <c r="AS2249" s="95">
        <v>7</v>
      </c>
      <c r="AT2249" s="95">
        <v>5</v>
      </c>
      <c r="AU2249" s="95">
        <v>7</v>
      </c>
      <c r="AV2249" s="96">
        <v>5</v>
      </c>
      <c r="AW2249" s="3"/>
      <c r="AX2249" s="97">
        <v>6.7947245899267705E-2</v>
      </c>
      <c r="AY2249" s="98">
        <v>0.364722290965801</v>
      </c>
      <c r="AZ2249" s="98">
        <v>0.72208042288457397</v>
      </c>
      <c r="BA2249" s="98">
        <v>0.46852247653532703</v>
      </c>
      <c r="BB2249" s="89">
        <v>6.9705326307121099E-3</v>
      </c>
      <c r="BC2249" s="99">
        <v>-9.4075805147149403</v>
      </c>
      <c r="BD2249" s="86">
        <v>43747</v>
      </c>
      <c r="BE2249" s="86">
        <v>43783</v>
      </c>
      <c r="BF2249" s="95">
        <v>159</v>
      </c>
      <c r="BG2249" s="86">
        <v>43970</v>
      </c>
    </row>
    <row r="2250" spans="2:59" x14ac:dyDescent="0.25">
      <c r="B2250" s="81" t="s">
        <v>2948</v>
      </c>
      <c r="C2250" s="81" t="s">
        <v>7537</v>
      </c>
      <c r="D2250" s="81" t="s">
        <v>1013</v>
      </c>
      <c r="E2250" s="82" t="s">
        <v>1170</v>
      </c>
      <c r="F2250" s="82" t="s">
        <v>1099</v>
      </c>
      <c r="G2250" s="83" t="s">
        <v>1123</v>
      </c>
      <c r="H2250" s="84" t="s">
        <v>1149</v>
      </c>
      <c r="I2250" s="85" t="s">
        <v>3480</v>
      </c>
      <c r="J2250" s="85" t="s">
        <v>7538</v>
      </c>
      <c r="L2250" s="86">
        <v>44029</v>
      </c>
      <c r="M2250" s="87">
        <v>1952.7642000000901</v>
      </c>
      <c r="N2250" s="88">
        <v>1952.7642000000901</v>
      </c>
      <c r="O2250" s="88">
        <v>1977.8604000005901</v>
      </c>
      <c r="P2250" s="89">
        <f t="shared" si="35"/>
        <v>0.98731144018026118</v>
      </c>
      <c r="Q2250" s="86">
        <v>44020</v>
      </c>
      <c r="R2250" s="90">
        <v>1197637.6740000001</v>
      </c>
      <c r="S2250" s="90">
        <v>1556501.0100839799</v>
      </c>
      <c r="T2250" s="3"/>
      <c r="U2250" s="91">
        <v>-4.8457074881298502E-3</v>
      </c>
      <c r="V2250" s="92">
        <v>0.68820386131847</v>
      </c>
      <c r="W2250" s="91">
        <v>6.7403554185148096E-3</v>
      </c>
      <c r="X2250" s="92">
        <v>0.68254515772423496</v>
      </c>
      <c r="Y2250" s="91">
        <v>1.9120870014376099E-2</v>
      </c>
      <c r="Z2250" s="92">
        <v>20.062242910265901</v>
      </c>
      <c r="AA2250" s="91">
        <v>3.8531899117515402E-2</v>
      </c>
      <c r="AB2250" s="92">
        <v>24.7512182725477</v>
      </c>
      <c r="AC2250" s="91">
        <v>0.108720031703415</v>
      </c>
      <c r="AD2250" s="92">
        <v>36.220199122733902</v>
      </c>
      <c r="AE2250" s="91">
        <v>0.14775709821886299</v>
      </c>
      <c r="AF2250" s="93">
        <v>35.615119516558501</v>
      </c>
      <c r="AG2250" s="91">
        <v>-6.9662129417338301E-3</v>
      </c>
      <c r="AH2250" s="92">
        <v>-1.6028512462980899</v>
      </c>
      <c r="AI2250" s="91">
        <v>2.9205072607510402E-2</v>
      </c>
      <c r="AJ2250" s="92">
        <v>17.403882940649101</v>
      </c>
      <c r="AK2250" s="91">
        <v>0.95276419999892803</v>
      </c>
      <c r="AL2250" s="91">
        <v>4.2478322046008501E-2</v>
      </c>
      <c r="AM2250" s="92">
        <v>-27.1842484388035</v>
      </c>
      <c r="AN2250" s="3"/>
      <c r="AO2250" s="94">
        <v>2.7452515843833701E-2</v>
      </c>
      <c r="AP2250" s="94">
        <v>-4.3094599986943601E-2</v>
      </c>
      <c r="AQ2250" s="94">
        <v>3.8623791557256502E-2</v>
      </c>
      <c r="AR2250" s="94">
        <v>-2.7375906307497599E-2</v>
      </c>
      <c r="AS2250" s="95">
        <v>6</v>
      </c>
      <c r="AT2250" s="95">
        <v>6</v>
      </c>
      <c r="AU2250" s="95">
        <v>7</v>
      </c>
      <c r="AV2250" s="96">
        <v>5</v>
      </c>
      <c r="AW2250" s="3"/>
      <c r="AX2250" s="97">
        <v>6.79310915721726E-2</v>
      </c>
      <c r="AY2250" s="98">
        <v>0.23638102863310501</v>
      </c>
      <c r="AZ2250" s="98">
        <v>0.69083897418568097</v>
      </c>
      <c r="BA2250" s="98">
        <v>0.30279206429486299</v>
      </c>
      <c r="BB2250" s="89">
        <v>6.9686750935306898E-3</v>
      </c>
      <c r="BC2250" s="99">
        <v>-9.4879583585134206</v>
      </c>
      <c r="BD2250" s="86">
        <v>43747</v>
      </c>
      <c r="BE2250" s="86">
        <v>43783</v>
      </c>
      <c r="BF2250" s="95">
        <v>162</v>
      </c>
      <c r="BG2250" s="86">
        <v>43973</v>
      </c>
    </row>
    <row r="2251" spans="2:59" x14ac:dyDescent="0.25">
      <c r="B2251" s="81" t="s">
        <v>2949</v>
      </c>
      <c r="C2251" s="81" t="s">
        <v>7539</v>
      </c>
      <c r="D2251" s="81" t="s">
        <v>1013</v>
      </c>
      <c r="E2251" s="82" t="s">
        <v>1171</v>
      </c>
      <c r="F2251" s="82" t="s">
        <v>1099</v>
      </c>
      <c r="G2251" s="83" t="s">
        <v>1123</v>
      </c>
      <c r="H2251" s="84" t="s">
        <v>1149</v>
      </c>
      <c r="I2251" s="85" t="s">
        <v>3480</v>
      </c>
      <c r="J2251" s="85" t="s">
        <v>7540</v>
      </c>
      <c r="L2251" s="86">
        <v>44029</v>
      </c>
      <c r="M2251" s="87">
        <v>2265.3491999991202</v>
      </c>
      <c r="N2251" s="88">
        <v>2265.3491999991202</v>
      </c>
      <c r="O2251" s="88">
        <v>2294.6323999986098</v>
      </c>
      <c r="P2251" s="89">
        <f t="shared" si="35"/>
        <v>0.98723839164848048</v>
      </c>
      <c r="Q2251" s="86">
        <v>44020</v>
      </c>
      <c r="R2251" s="90">
        <v>47194244.568000004</v>
      </c>
      <c r="S2251" s="90">
        <v>68404808.956937507</v>
      </c>
      <c r="T2251" s="3"/>
      <c r="U2251" s="91">
        <v>-4.85385138017591E-3</v>
      </c>
      <c r="V2251" s="92">
        <v>0.68738947211386403</v>
      </c>
      <c r="W2251" s="91">
        <v>6.49213984070229E-3</v>
      </c>
      <c r="X2251" s="92">
        <v>0.65772359994298302</v>
      </c>
      <c r="Y2251" s="91">
        <v>1.7597500571355298E-2</v>
      </c>
      <c r="Z2251" s="92">
        <v>19.909905965963802</v>
      </c>
      <c r="AA2251" s="91">
        <v>3.5412363111390698E-2</v>
      </c>
      <c r="AB2251" s="92">
        <v>24.439264671935199</v>
      </c>
      <c r="AC2251" s="91">
        <v>0.10207836967674699</v>
      </c>
      <c r="AD2251" s="92">
        <v>35.556032920081599</v>
      </c>
      <c r="AE2251" s="91">
        <v>0.13746400594216501</v>
      </c>
      <c r="AF2251" s="93">
        <v>34.585810288903303</v>
      </c>
      <c r="AG2251" s="91">
        <v>-7.10496451665676E-3</v>
      </c>
      <c r="AH2251" s="92">
        <v>-1.6167264037903799</v>
      </c>
      <c r="AI2251" s="91">
        <v>2.7523030656084298E-2</v>
      </c>
      <c r="AJ2251" s="92">
        <v>17.235678745521</v>
      </c>
      <c r="AK2251" s="91">
        <v>1.0952562940469901</v>
      </c>
      <c r="AL2251" s="91">
        <v>5.7983542927104302E-2</v>
      </c>
      <c r="AM2251" s="92">
        <v>87.920444864896098</v>
      </c>
      <c r="AN2251" s="3"/>
      <c r="AO2251" s="94">
        <v>2.7444050439953599E-2</v>
      </c>
      <c r="AP2251" s="94">
        <v>-4.3102454358668198E-2</v>
      </c>
      <c r="AQ2251" s="94">
        <v>3.8367720537280499E-2</v>
      </c>
      <c r="AR2251" s="94">
        <v>-2.7623642371509001E-2</v>
      </c>
      <c r="AS2251" s="95">
        <v>6</v>
      </c>
      <c r="AT2251" s="95">
        <v>6</v>
      </c>
      <c r="AU2251" s="95">
        <v>7</v>
      </c>
      <c r="AV2251" s="96">
        <v>5</v>
      </c>
      <c r="AW2251" s="3"/>
      <c r="AX2251" s="97">
        <v>6.7926009109505706E-2</v>
      </c>
      <c r="AY2251" s="98">
        <v>0.19383193233625201</v>
      </c>
      <c r="AZ2251" s="98">
        <v>0.68048394966172099</v>
      </c>
      <c r="BA2251" s="98">
        <v>0.24805264430688101</v>
      </c>
      <c r="BB2251" s="89">
        <v>6.9680873895231303E-3</v>
      </c>
      <c r="BC2251" s="99">
        <v>-9.5147330102190608</v>
      </c>
      <c r="BD2251" s="86">
        <v>43747</v>
      </c>
      <c r="BE2251" s="86">
        <v>43783</v>
      </c>
      <c r="BF2251" s="95">
        <v>162</v>
      </c>
      <c r="BG2251" s="86">
        <v>43973</v>
      </c>
    </row>
    <row r="2252" spans="2:59" x14ac:dyDescent="0.25">
      <c r="B2252" s="81" t="s">
        <v>552</v>
      </c>
      <c r="C2252" s="81" t="s">
        <v>7541</v>
      </c>
      <c r="D2252" s="81" t="s">
        <v>1013</v>
      </c>
      <c r="E2252" s="82" t="s">
        <v>1172</v>
      </c>
      <c r="F2252" s="82" t="s">
        <v>1099</v>
      </c>
      <c r="G2252" s="83" t="s">
        <v>1123</v>
      </c>
      <c r="H2252" s="84" t="s">
        <v>1149</v>
      </c>
      <c r="I2252" s="85" t="s">
        <v>3480</v>
      </c>
      <c r="J2252" s="85" t="s">
        <v>7542</v>
      </c>
      <c r="L2252" s="86">
        <v>44029</v>
      </c>
      <c r="M2252" s="87">
        <v>1166.0055999998001</v>
      </c>
      <c r="N2252" s="88">
        <v>1166.0055999998001</v>
      </c>
      <c r="O2252" s="88">
        <v>1181.22369999997</v>
      </c>
      <c r="P2252" s="89">
        <f t="shared" si="35"/>
        <v>0.98711666553916055</v>
      </c>
      <c r="Q2252" s="86">
        <v>44020</v>
      </c>
      <c r="R2252" s="90">
        <v>17681777.890999999</v>
      </c>
      <c r="S2252" s="90">
        <v>20002419.6645937</v>
      </c>
      <c r="T2252" s="3"/>
      <c r="U2252" s="91">
        <v>-4.8675059151719298E-3</v>
      </c>
      <c r="V2252" s="92">
        <v>0.68602401861426199</v>
      </c>
      <c r="W2252" s="91">
        <v>6.0785489895351904E-3</v>
      </c>
      <c r="X2252" s="92">
        <v>0.61636451482627297</v>
      </c>
      <c r="Y2252" s="91">
        <v>1.50635225618316E-2</v>
      </c>
      <c r="Z2252" s="92">
        <v>19.656508165033301</v>
      </c>
      <c r="AA2252" s="91">
        <v>3.0233952105845702E-2</v>
      </c>
      <c r="AB2252" s="92">
        <v>23.921423571388001</v>
      </c>
      <c r="AC2252" s="91">
        <v>9.1097194957983393E-2</v>
      </c>
      <c r="AD2252" s="92">
        <v>34.457915448176202</v>
      </c>
      <c r="AE2252" s="91">
        <v>0.12000627046843899</v>
      </c>
      <c r="AF2252" s="93">
        <v>32.840036741516101</v>
      </c>
      <c r="AG2252" s="91">
        <v>-7.3361422919333598E-3</v>
      </c>
      <c r="AH2252" s="92">
        <v>-1.63984418131804</v>
      </c>
      <c r="AI2252" s="91">
        <v>2.4725649920583199E-2</v>
      </c>
      <c r="AJ2252" s="92">
        <v>16.955940671963599</v>
      </c>
      <c r="AK2252" s="91">
        <v>0.16460807031573499</v>
      </c>
      <c r="AL2252" s="91">
        <v>4.1338912922583397E-2</v>
      </c>
      <c r="AM2252" s="92">
        <v>20.752637390600299</v>
      </c>
      <c r="AN2252" s="3"/>
      <c r="AO2252" s="94">
        <v>2.7430005200585601E-2</v>
      </c>
      <c r="AP2252" s="94">
        <v>-4.3115608251391699E-2</v>
      </c>
      <c r="AQ2252" s="94">
        <v>3.7941111308100503E-2</v>
      </c>
      <c r="AR2252" s="94">
        <v>-2.8036492981300402E-2</v>
      </c>
      <c r="AS2252" s="95">
        <v>6</v>
      </c>
      <c r="AT2252" s="95">
        <v>6</v>
      </c>
      <c r="AU2252" s="95">
        <v>7</v>
      </c>
      <c r="AV2252" s="96">
        <v>5</v>
      </c>
      <c r="AW2252" s="3"/>
      <c r="AX2252" s="97">
        <v>6.7917962161591294E-2</v>
      </c>
      <c r="AY2252" s="98">
        <v>0.12317783229661899</v>
      </c>
      <c r="AZ2252" s="98">
        <v>0.66329103851512605</v>
      </c>
      <c r="BA2252" s="98">
        <v>0.15738410707513101</v>
      </c>
      <c r="BB2252" s="89">
        <v>6.9671518505765601E-3</v>
      </c>
      <c r="BC2252" s="99">
        <v>-9.5593493343621994</v>
      </c>
      <c r="BD2252" s="86">
        <v>43747</v>
      </c>
      <c r="BE2252" s="86">
        <v>43783</v>
      </c>
      <c r="BF2252" s="95">
        <v>163</v>
      </c>
      <c r="BG2252" s="86">
        <v>43976</v>
      </c>
    </row>
    <row r="2253" spans="2:59" x14ac:dyDescent="0.25">
      <c r="B2253" s="81" t="s">
        <v>2950</v>
      </c>
      <c r="C2253" s="81" t="s">
        <v>7543</v>
      </c>
      <c r="D2253" s="81" t="s">
        <v>1013</v>
      </c>
      <c r="E2253" s="82" t="s">
        <v>1173</v>
      </c>
      <c r="F2253" s="82" t="s">
        <v>1099</v>
      </c>
      <c r="G2253" s="83" t="s">
        <v>1123</v>
      </c>
      <c r="H2253" s="84" t="s">
        <v>1149</v>
      </c>
      <c r="I2253" s="85" t="s">
        <v>3480</v>
      </c>
      <c r="J2253" s="85" t="s">
        <v>7544</v>
      </c>
      <c r="L2253" s="86">
        <v>44029</v>
      </c>
      <c r="M2253" s="87">
        <v>1220.21360000037</v>
      </c>
      <c r="N2253" s="88">
        <v>1220.21360000037</v>
      </c>
      <c r="O2253" s="88">
        <v>1235.73069999926</v>
      </c>
      <c r="P2253" s="89">
        <f t="shared" si="35"/>
        <v>0.98744297604737075</v>
      </c>
      <c r="Q2253" s="86">
        <v>44020</v>
      </c>
      <c r="R2253" s="90">
        <v>2617072.8330000001</v>
      </c>
      <c r="S2253" s="90">
        <v>2755072.5695312498</v>
      </c>
      <c r="T2253" s="3"/>
      <c r="U2253" s="91">
        <v>-4.8309446656276097E-3</v>
      </c>
      <c r="V2253" s="92">
        <v>0.689680143568694</v>
      </c>
      <c r="W2253" s="91">
        <v>7.1873348388180602E-3</v>
      </c>
      <c r="X2253" s="92">
        <v>0.72724309975456003</v>
      </c>
      <c r="Y2253" s="91">
        <v>2.1868769628781599E-2</v>
      </c>
      <c r="Z2253" s="92">
        <v>20.337032871728301</v>
      </c>
      <c r="AA2253" s="91">
        <v>4.4170700924951199E-2</v>
      </c>
      <c r="AB2253" s="92">
        <v>25.315098453284001</v>
      </c>
      <c r="AC2253" s="91">
        <v>0.120775896733976</v>
      </c>
      <c r="AD2253" s="92">
        <v>37.425785625819103</v>
      </c>
      <c r="AE2253" s="91">
        <v>0.166519745960541</v>
      </c>
      <c r="AF2253" s="93">
        <v>37.491384290740797</v>
      </c>
      <c r="AG2253" s="91">
        <v>-6.71635254548164E-3</v>
      </c>
      <c r="AH2253" s="92">
        <v>-1.57786520667287</v>
      </c>
      <c r="AI2253" s="91">
        <v>3.22396610117721E-2</v>
      </c>
      <c r="AJ2253" s="92">
        <v>17.707341781089799</v>
      </c>
      <c r="AK2253" s="91">
        <v>0.22021359999955201</v>
      </c>
      <c r="AL2253" s="91">
        <v>5.4330138793375199E-2</v>
      </c>
      <c r="AM2253" s="92">
        <v>26.313190358981998</v>
      </c>
      <c r="AN2253" s="3"/>
      <c r="AO2253" s="94">
        <v>2.7467614247143501E-2</v>
      </c>
      <c r="AP2253" s="94">
        <v>-4.3080380160972702E-2</v>
      </c>
      <c r="AQ2253" s="94">
        <v>3.9084862144591198E-2</v>
      </c>
      <c r="AR2253" s="94">
        <v>-2.6929679071145102E-2</v>
      </c>
      <c r="AS2253" s="95">
        <v>7</v>
      </c>
      <c r="AT2253" s="95">
        <v>5</v>
      </c>
      <c r="AU2253" s="95">
        <v>7</v>
      </c>
      <c r="AV2253" s="96">
        <v>5</v>
      </c>
      <c r="AW2253" s="3"/>
      <c r="AX2253" s="97">
        <v>6.7940516215167002E-2</v>
      </c>
      <c r="AY2253" s="98">
        <v>0.31326128453247298</v>
      </c>
      <c r="AZ2253" s="98">
        <v>0.709552224631807</v>
      </c>
      <c r="BA2253" s="98">
        <v>0.40195840803789901</v>
      </c>
      <c r="BB2253" s="89">
        <v>6.9697620241549896E-3</v>
      </c>
      <c r="BC2253" s="99">
        <v>-9.4397298511030403</v>
      </c>
      <c r="BD2253" s="86">
        <v>43747</v>
      </c>
      <c r="BE2253" s="86">
        <v>43783</v>
      </c>
      <c r="BF2253" s="95">
        <v>160</v>
      </c>
      <c r="BG2253" s="86">
        <v>43971</v>
      </c>
    </row>
    <row r="2254" spans="2:59" x14ac:dyDescent="0.25">
      <c r="B2254" s="81" t="s">
        <v>2951</v>
      </c>
      <c r="C2254" s="81" t="s">
        <v>7545</v>
      </c>
      <c r="D2254" s="81" t="s">
        <v>1013</v>
      </c>
      <c r="E2254" s="82" t="s">
        <v>1174</v>
      </c>
      <c r="F2254" s="82" t="s">
        <v>1099</v>
      </c>
      <c r="G2254" s="83" t="s">
        <v>1123</v>
      </c>
      <c r="H2254" s="84" t="s">
        <v>1149</v>
      </c>
      <c r="I2254" s="85" t="s">
        <v>3480</v>
      </c>
      <c r="J2254" s="85" t="s">
        <v>7546</v>
      </c>
      <c r="L2254" s="86">
        <v>44029</v>
      </c>
      <c r="M2254" s="87">
        <v>1809.89059999958</v>
      </c>
      <c r="N2254" s="88">
        <v>1809.89059999958</v>
      </c>
      <c r="O2254" s="88">
        <v>1833.5122999995899</v>
      </c>
      <c r="P2254" s="89">
        <f t="shared" si="35"/>
        <v>0.98711669400853475</v>
      </c>
      <c r="Q2254" s="86">
        <v>44020</v>
      </c>
      <c r="R2254" s="90">
        <v>42952882.787</v>
      </c>
      <c r="S2254" s="90">
        <v>57737840.649937503</v>
      </c>
      <c r="T2254" s="3"/>
      <c r="U2254" s="91">
        <v>-4.8674818490326297E-3</v>
      </c>
      <c r="V2254" s="92">
        <v>0.68602642522819202</v>
      </c>
      <c r="W2254" s="91">
        <v>6.0785828227380998E-3</v>
      </c>
      <c r="X2254" s="92">
        <v>0.61636789814656401</v>
      </c>
      <c r="Y2254" s="91">
        <v>1.50635563531978E-2</v>
      </c>
      <c r="Z2254" s="92">
        <v>19.656511544162601</v>
      </c>
      <c r="AA2254" s="91">
        <v>3.0233898862206801E-2</v>
      </c>
      <c r="AB2254" s="92">
        <v>23.921418247016799</v>
      </c>
      <c r="AC2254" s="91">
        <v>9.10971699449874E-2</v>
      </c>
      <c r="AD2254" s="92">
        <v>34.457912946876597</v>
      </c>
      <c r="AE2254" s="91">
        <v>0.120513357387681</v>
      </c>
      <c r="AF2254" s="93">
        <v>32.890745433454903</v>
      </c>
      <c r="AG2254" s="91">
        <v>-7.3361197983103903E-3</v>
      </c>
      <c r="AH2254" s="92">
        <v>-1.63984193195574</v>
      </c>
      <c r="AI2254" s="91">
        <v>2.4725690962441101E-2</v>
      </c>
      <c r="AJ2254" s="92">
        <v>16.955944776156699</v>
      </c>
      <c r="AK2254" s="91">
        <v>0.57767292253265601</v>
      </c>
      <c r="AL2254" s="91">
        <v>4.72450671695697E-2</v>
      </c>
      <c r="AM2254" s="92">
        <v>77.341870166943394</v>
      </c>
      <c r="AN2254" s="3"/>
      <c r="AO2254" s="94">
        <v>2.7429953921455301E-2</v>
      </c>
      <c r="AP2254" s="94">
        <v>-4.3115562159073299E-2</v>
      </c>
      <c r="AQ2254" s="94">
        <v>3.7941031192531199E-2</v>
      </c>
      <c r="AR2254" s="94">
        <v>-2.8036551577315501E-2</v>
      </c>
      <c r="AS2254" s="95">
        <v>6</v>
      </c>
      <c r="AT2254" s="95">
        <v>6</v>
      </c>
      <c r="AU2254" s="95">
        <v>7</v>
      </c>
      <c r="AV2254" s="96">
        <v>5</v>
      </c>
      <c r="AW2254" s="3"/>
      <c r="AX2254" s="97">
        <v>6.7917933458375004E-2</v>
      </c>
      <c r="AY2254" s="98">
        <v>0.123177794329308</v>
      </c>
      <c r="AZ2254" s="98">
        <v>0.66329112955190805</v>
      </c>
      <c r="BA2254" s="98">
        <v>0.157384018002176</v>
      </c>
      <c r="BB2254" s="89">
        <v>6.9671489478150802E-3</v>
      </c>
      <c r="BC2254" s="99">
        <v>-9.5593508110614493</v>
      </c>
      <c r="BD2254" s="86">
        <v>43747</v>
      </c>
      <c r="BE2254" s="86">
        <v>43783</v>
      </c>
      <c r="BF2254" s="95">
        <v>163</v>
      </c>
      <c r="BG2254" s="86">
        <v>43976</v>
      </c>
    </row>
    <row r="2255" spans="2:59" x14ac:dyDescent="0.25">
      <c r="B2255" s="81" t="s">
        <v>2952</v>
      </c>
      <c r="C2255" s="81" t="s">
        <v>7547</v>
      </c>
      <c r="D2255" s="81" t="s">
        <v>1013</v>
      </c>
      <c r="E2255" s="82" t="s">
        <v>1175</v>
      </c>
      <c r="F2255" s="82" t="s">
        <v>1099</v>
      </c>
      <c r="G2255" s="83" t="s">
        <v>1123</v>
      </c>
      <c r="H2255" s="84" t="s">
        <v>1149</v>
      </c>
      <c r="I2255" s="85" t="s">
        <v>3480</v>
      </c>
      <c r="J2255" s="85" t="s">
        <v>7548</v>
      </c>
      <c r="L2255" s="86">
        <v>44029</v>
      </c>
      <c r="M2255" s="87">
        <v>1534.13069999963</v>
      </c>
      <c r="N2255" s="88">
        <v>1534.13069999963</v>
      </c>
      <c r="O2255" s="88">
        <v>1554.26830000058</v>
      </c>
      <c r="P2255" s="89">
        <f t="shared" si="35"/>
        <v>0.98704367836560625</v>
      </c>
      <c r="Q2255" s="86">
        <v>44020</v>
      </c>
      <c r="R2255" s="90">
        <v>36481129</v>
      </c>
      <c r="S2255" s="90">
        <v>53012371.95025</v>
      </c>
      <c r="T2255" s="3"/>
      <c r="U2255" s="91">
        <v>-4.8756936812424101E-3</v>
      </c>
      <c r="V2255" s="92">
        <v>0.685205242007214</v>
      </c>
      <c r="W2255" s="91">
        <v>5.8305006605223796E-3</v>
      </c>
      <c r="X2255" s="92">
        <v>0.59155968192499098</v>
      </c>
      <c r="Y2255" s="91">
        <v>1.3546205707825699E-2</v>
      </c>
      <c r="Z2255" s="92">
        <v>19.504776479618201</v>
      </c>
      <c r="AA2255" s="91">
        <v>2.7139205074490701E-2</v>
      </c>
      <c r="AB2255" s="92">
        <v>23.611948868259802</v>
      </c>
      <c r="AC2255" s="91">
        <v>8.4560901248623893E-2</v>
      </c>
      <c r="AD2255" s="92">
        <v>33.804286077269403</v>
      </c>
      <c r="AE2255" s="91">
        <v>0.110464344463253</v>
      </c>
      <c r="AF2255" s="93">
        <v>31.8858441410121</v>
      </c>
      <c r="AG2255" s="91">
        <v>-7.47487601802277E-3</v>
      </c>
      <c r="AH2255" s="92">
        <v>-1.6537175539269799</v>
      </c>
      <c r="AI2255" s="91">
        <v>2.3050893978506799E-2</v>
      </c>
      <c r="AJ2255" s="92">
        <v>16.788465077756001</v>
      </c>
      <c r="AK2255" s="91">
        <v>0.53022861702658697</v>
      </c>
      <c r="AL2255" s="91">
        <v>4.4012605174430099E-2</v>
      </c>
      <c r="AM2255" s="92">
        <v>72.597439616336501</v>
      </c>
      <c r="AN2255" s="3"/>
      <c r="AO2255" s="94">
        <v>2.7421523789598699E-2</v>
      </c>
      <c r="AP2255" s="94">
        <v>-4.3123448903352297E-2</v>
      </c>
      <c r="AQ2255" s="94">
        <v>3.76851531309512E-2</v>
      </c>
      <c r="AR2255" s="94">
        <v>-2.82841572961843E-2</v>
      </c>
      <c r="AS2255" s="95">
        <v>6</v>
      </c>
      <c r="AT2255" s="95">
        <v>6</v>
      </c>
      <c r="AU2255" s="95">
        <v>7</v>
      </c>
      <c r="AV2255" s="96">
        <v>5</v>
      </c>
      <c r="AW2255" s="3"/>
      <c r="AX2255" s="97">
        <v>6.7913322640160895E-2</v>
      </c>
      <c r="AY2255" s="98">
        <v>8.0940774108853503E-2</v>
      </c>
      <c r="AZ2255" s="98">
        <v>0.65301471151178703</v>
      </c>
      <c r="BA2255" s="98">
        <v>0.103319120393394</v>
      </c>
      <c r="BB2255" s="89">
        <v>6.9666102941482698E-3</v>
      </c>
      <c r="BC2255" s="99">
        <v>-9.5861096619773907</v>
      </c>
      <c r="BD2255" s="86">
        <v>43747</v>
      </c>
      <c r="BE2255" s="86">
        <v>43783</v>
      </c>
      <c r="BF2255" s="95">
        <v>194</v>
      </c>
      <c r="BG2255" s="86">
        <v>44019</v>
      </c>
    </row>
    <row r="2256" spans="2:59" x14ac:dyDescent="0.25">
      <c r="B2256" s="81" t="s">
        <v>2953</v>
      </c>
      <c r="C2256" s="81" t="s">
        <v>7549</v>
      </c>
      <c r="D2256" s="81" t="s">
        <v>1014</v>
      </c>
      <c r="E2256" s="82" t="s">
        <v>1168</v>
      </c>
      <c r="F2256" s="82" t="s">
        <v>1099</v>
      </c>
      <c r="G2256" s="83" t="s">
        <v>1121</v>
      </c>
      <c r="H2256" s="84" t="s">
        <v>1133</v>
      </c>
      <c r="I2256" s="85" t="s">
        <v>3480</v>
      </c>
      <c r="J2256" s="85" t="s">
        <v>7550</v>
      </c>
      <c r="L2256" s="86">
        <v>44029</v>
      </c>
      <c r="M2256" s="87">
        <v>1169.97470000014</v>
      </c>
      <c r="N2256" s="88">
        <v>1169.97470000014</v>
      </c>
      <c r="O2256" s="88">
        <v>1186.5986000001401</v>
      </c>
      <c r="P2256" s="89">
        <f t="shared" si="35"/>
        <v>0.98599029191506038</v>
      </c>
      <c r="Q2256" s="86">
        <v>44020</v>
      </c>
      <c r="R2256" s="90">
        <v>4211.9089999999997</v>
      </c>
      <c r="S2256" s="90">
        <v>4041.1085076332101</v>
      </c>
      <c r="T2256" s="3"/>
      <c r="U2256" s="91">
        <v>-7.3924560711020604E-3</v>
      </c>
      <c r="V2256" s="92">
        <v>0.43352900302124903</v>
      </c>
      <c r="W2256" s="91">
        <v>1.9855623675539402E-2</v>
      </c>
      <c r="X2256" s="92">
        <v>1.99407198342669</v>
      </c>
      <c r="Y2256" s="91">
        <v>-1.25520014435097E-2</v>
      </c>
      <c r="Z2256" s="92">
        <v>16.894955764495499</v>
      </c>
      <c r="AA2256" s="91">
        <v>7.4598396902729305E-2</v>
      </c>
      <c r="AB2256" s="92">
        <v>28.357868051069101</v>
      </c>
      <c r="AC2256" s="91">
        <v>0.15802068408273001</v>
      </c>
      <c r="AD2256" s="92">
        <v>41.150264360650901</v>
      </c>
      <c r="AE2256" s="91"/>
      <c r="AF2256" s="93"/>
      <c r="AG2256" s="91">
        <v>1.0753525566542499E-4</v>
      </c>
      <c r="AH2256" s="92">
        <v>-0.89547642655816195</v>
      </c>
      <c r="AI2256" s="91">
        <v>1.6522231951967101E-2</v>
      </c>
      <c r="AJ2256" s="92">
        <v>16.1355988751166</v>
      </c>
      <c r="AK2256" s="91">
        <v>0.17004033926234099</v>
      </c>
      <c r="AL2256" s="91">
        <v>7.7223102151037906E-2</v>
      </c>
      <c r="AM2256" s="92">
        <v>40.816306009946899</v>
      </c>
      <c r="AN2256" s="3"/>
      <c r="AO2256" s="94">
        <v>2.1456772810779502E-2</v>
      </c>
      <c r="AP2256" s="94">
        <v>-3.1902050624012197E-2</v>
      </c>
      <c r="AQ2256" s="94">
        <v>6.5307948985719094E-2</v>
      </c>
      <c r="AR2256" s="94">
        <v>-8.2370662060420693E-2</v>
      </c>
      <c r="AS2256" s="95">
        <v>8</v>
      </c>
      <c r="AT2256" s="95">
        <v>4</v>
      </c>
      <c r="AU2256" s="95">
        <v>7</v>
      </c>
      <c r="AV2256" s="96">
        <v>5</v>
      </c>
      <c r="AW2256" s="3"/>
      <c r="AX2256" s="97">
        <v>8.4943199593253693E-2</v>
      </c>
      <c r="AY2256" s="98">
        <v>0.68004241878043103</v>
      </c>
      <c r="AZ2256" s="98">
        <v>0.91288484926735702</v>
      </c>
      <c r="BA2256" s="98">
        <v>0.93339303275297403</v>
      </c>
      <c r="BB2256" s="89">
        <v>8.7512032302584E-3</v>
      </c>
      <c r="BC2256" s="99">
        <v>-17.052245315397201</v>
      </c>
      <c r="BD2256" s="86">
        <v>43847</v>
      </c>
      <c r="BE2256" s="86">
        <v>43914</v>
      </c>
      <c r="BF2256" s="95">
        <v>122</v>
      </c>
      <c r="BG2256" s="86">
        <v>44019</v>
      </c>
    </row>
    <row r="2257" spans="2:59" x14ac:dyDescent="0.25">
      <c r="B2257" s="81" t="s">
        <v>2954</v>
      </c>
      <c r="C2257" s="81" t="s">
        <v>7551</v>
      </c>
      <c r="D2257" s="81" t="s">
        <v>1014</v>
      </c>
      <c r="E2257" s="82" t="s">
        <v>1170</v>
      </c>
      <c r="F2257" s="82" t="s">
        <v>1099</v>
      </c>
      <c r="G2257" s="83" t="s">
        <v>1121</v>
      </c>
      <c r="H2257" s="84" t="s">
        <v>1133</v>
      </c>
      <c r="I2257" s="85" t="s">
        <v>3480</v>
      </c>
      <c r="J2257" s="85" t="s">
        <v>7552</v>
      </c>
      <c r="L2257" s="86">
        <v>44029</v>
      </c>
      <c r="M2257" s="87">
        <v>2142.5168999992302</v>
      </c>
      <c r="N2257" s="88">
        <v>2142.5168999992302</v>
      </c>
      <c r="O2257" s="88">
        <v>2172.5029000006598</v>
      </c>
      <c r="P2257" s="89">
        <f t="shared" si="35"/>
        <v>0.9861974867783051</v>
      </c>
      <c r="Q2257" s="86">
        <v>44020</v>
      </c>
      <c r="R2257" s="90">
        <v>6562862.3990000002</v>
      </c>
      <c r="S2257" s="90">
        <v>6449969.6623203102</v>
      </c>
      <c r="T2257" s="3"/>
      <c r="U2257" s="91">
        <v>-7.3693154681677697E-3</v>
      </c>
      <c r="V2257" s="92">
        <v>0.43584306331467798</v>
      </c>
      <c r="W2257" s="91">
        <v>2.0569177300785699E-2</v>
      </c>
      <c r="X2257" s="92">
        <v>2.0654273459513202</v>
      </c>
      <c r="Y2257" s="91">
        <v>-8.3541052781583892E-3</v>
      </c>
      <c r="Z2257" s="92">
        <v>17.314745381008802</v>
      </c>
      <c r="AA2257" s="91">
        <v>8.3812795515841601E-2</v>
      </c>
      <c r="AB2257" s="92">
        <v>29.279307912394898</v>
      </c>
      <c r="AC2257" s="91">
        <v>0.177913382896804</v>
      </c>
      <c r="AD2257" s="92">
        <v>43.139534242101902</v>
      </c>
      <c r="AE2257" s="91">
        <v>0.19679433694196599</v>
      </c>
      <c r="AF2257" s="93">
        <v>40.518843388883397</v>
      </c>
      <c r="AG2257" s="91">
        <v>5.0428754184395097E-4</v>
      </c>
      <c r="AH2257" s="92">
        <v>-0.85580119794030896</v>
      </c>
      <c r="AI2257" s="91">
        <v>2.12489120258397E-2</v>
      </c>
      <c r="AJ2257" s="92">
        <v>16.608266882481999</v>
      </c>
      <c r="AK2257" s="91">
        <v>1.1425168999994599</v>
      </c>
      <c r="AL2257" s="91">
        <v>6.2284121548145797E-2</v>
      </c>
      <c r="AM2257" s="92">
        <v>76.304729455267093</v>
      </c>
      <c r="AN2257" s="3"/>
      <c r="AO2257" s="94">
        <v>2.1480460463863E-2</v>
      </c>
      <c r="AP2257" s="94">
        <v>-3.1879529911748299E-2</v>
      </c>
      <c r="AQ2257" s="94">
        <v>6.60503143280948E-2</v>
      </c>
      <c r="AR2257" s="94">
        <v>-8.1707239698589507E-2</v>
      </c>
      <c r="AS2257" s="95">
        <v>9</v>
      </c>
      <c r="AT2257" s="95">
        <v>3</v>
      </c>
      <c r="AU2257" s="95">
        <v>7</v>
      </c>
      <c r="AV2257" s="96">
        <v>5</v>
      </c>
      <c r="AW2257" s="3"/>
      <c r="AX2257" s="97">
        <v>8.4957779989781601E-2</v>
      </c>
      <c r="AY2257" s="98">
        <v>0.78091146309634496</v>
      </c>
      <c r="AZ2257" s="98">
        <v>0.94679445820747798</v>
      </c>
      <c r="BA2257" s="98">
        <v>1.0753594580255601</v>
      </c>
      <c r="BB2257" s="89">
        <v>8.7529626212653998E-3</v>
      </c>
      <c r="BC2257" s="99">
        <v>-16.922580258484199</v>
      </c>
      <c r="BD2257" s="86">
        <v>43847</v>
      </c>
      <c r="BE2257" s="86">
        <v>43914</v>
      </c>
      <c r="BF2257" s="95">
        <v>121</v>
      </c>
      <c r="BG2257" s="86">
        <v>44018</v>
      </c>
    </row>
    <row r="2258" spans="2:59" x14ac:dyDescent="0.25">
      <c r="B2258" s="81" t="s">
        <v>2955</v>
      </c>
      <c r="C2258" s="81" t="s">
        <v>7553</v>
      </c>
      <c r="D2258" s="81" t="s">
        <v>1014</v>
      </c>
      <c r="E2258" s="82" t="s">
        <v>1171</v>
      </c>
      <c r="F2258" s="82" t="s">
        <v>1099</v>
      </c>
      <c r="G2258" s="83" t="s">
        <v>1121</v>
      </c>
      <c r="H2258" s="84" t="s">
        <v>1133</v>
      </c>
      <c r="I2258" s="85" t="s">
        <v>3480</v>
      </c>
      <c r="J2258" s="85" t="s">
        <v>7554</v>
      </c>
      <c r="L2258" s="86">
        <v>44029</v>
      </c>
      <c r="M2258" s="87">
        <v>1897.4449000004699</v>
      </c>
      <c r="N2258" s="88">
        <v>1897.4449000004699</v>
      </c>
      <c r="O2258" s="88">
        <v>1926.35419999994</v>
      </c>
      <c r="P2258" s="89">
        <f t="shared" si="35"/>
        <v>0.98499273913412655</v>
      </c>
      <c r="Q2258" s="86">
        <v>43847</v>
      </c>
      <c r="R2258" s="90">
        <v>28820819.982999999</v>
      </c>
      <c r="S2258" s="90">
        <v>29493709.305312499</v>
      </c>
      <c r="T2258" s="3"/>
      <c r="U2258" s="91">
        <v>-7.40598645461432E-3</v>
      </c>
      <c r="V2258" s="92">
        <v>0.43217596467002301</v>
      </c>
      <c r="W2258" s="91">
        <v>1.9437353097600901E-2</v>
      </c>
      <c r="X2258" s="92">
        <v>1.95224492563284</v>
      </c>
      <c r="Y2258" s="91">
        <v>-1.5007260865786499E-2</v>
      </c>
      <c r="Z2258" s="92">
        <v>16.6494298222533</v>
      </c>
      <c r="AA2258" s="91">
        <v>6.9239418759025298E-2</v>
      </c>
      <c r="AB2258" s="92">
        <v>27.821970236691399</v>
      </c>
      <c r="AC2258" s="91">
        <v>0.14649134759209101</v>
      </c>
      <c r="AD2258" s="92">
        <v>39.997330711630603</v>
      </c>
      <c r="AE2258" s="91">
        <v>0.14924773419086701</v>
      </c>
      <c r="AF2258" s="93">
        <v>35.764183113758897</v>
      </c>
      <c r="AG2258" s="91">
        <v>-1.24573077300738E-4</v>
      </c>
      <c r="AH2258" s="92">
        <v>-0.91868725985477795</v>
      </c>
      <c r="AI2258" s="91">
        <v>1.37594797943166E-2</v>
      </c>
      <c r="AJ2258" s="92">
        <v>15.8593236593442</v>
      </c>
      <c r="AK2258" s="91">
        <v>0.89744489999953703</v>
      </c>
      <c r="AL2258" s="91">
        <v>5.2101082592344E-2</v>
      </c>
      <c r="AM2258" s="92">
        <v>51.797529455274301</v>
      </c>
      <c r="AN2258" s="3"/>
      <c r="AO2258" s="94">
        <v>2.1442625780764502E-2</v>
      </c>
      <c r="AP2258" s="94">
        <v>-3.1915331619529801E-2</v>
      </c>
      <c r="AQ2258" s="94">
        <v>6.4867995248277993E-2</v>
      </c>
      <c r="AR2258" s="94">
        <v>-8.2759522181731895E-2</v>
      </c>
      <c r="AS2258" s="95">
        <v>7</v>
      </c>
      <c r="AT2258" s="95">
        <v>5</v>
      </c>
      <c r="AU2258" s="95">
        <v>7</v>
      </c>
      <c r="AV2258" s="96">
        <v>5</v>
      </c>
      <c r="AW2258" s="3"/>
      <c r="AX2258" s="97">
        <v>8.4934963787964099E-2</v>
      </c>
      <c r="AY2258" s="98">
        <v>0.62136577142427996</v>
      </c>
      <c r="AZ2258" s="98">
        <v>0.89316088044324704</v>
      </c>
      <c r="BA2258" s="98">
        <v>0.85121883079955296</v>
      </c>
      <c r="BB2258" s="89">
        <v>8.7502035490342692E-3</v>
      </c>
      <c r="BC2258" s="99">
        <v>-17.1282051867456</v>
      </c>
      <c r="BD2258" s="86">
        <v>43847</v>
      </c>
      <c r="BE2258" s="86">
        <v>43914</v>
      </c>
      <c r="BF2258" s="95"/>
      <c r="BG2258" s="86"/>
    </row>
    <row r="2259" spans="2:59" x14ac:dyDescent="0.25">
      <c r="B2259" s="81" t="s">
        <v>2956</v>
      </c>
      <c r="C2259" s="81" t="s">
        <v>7555</v>
      </c>
      <c r="D2259" s="81" t="s">
        <v>1014</v>
      </c>
      <c r="E2259" s="82" t="s">
        <v>1270</v>
      </c>
      <c r="F2259" s="82" t="s">
        <v>1099</v>
      </c>
      <c r="G2259" s="83" t="s">
        <v>1121</v>
      </c>
      <c r="H2259" s="84" t="s">
        <v>1133</v>
      </c>
      <c r="I2259" s="85" t="s">
        <v>3480</v>
      </c>
      <c r="J2259" s="85" t="s">
        <v>7556</v>
      </c>
      <c r="L2259" s="86">
        <v>44029</v>
      </c>
      <c r="M2259" s="87">
        <v>1346.7082000002299</v>
      </c>
      <c r="N2259" s="88">
        <v>1346.7082000002299</v>
      </c>
      <c r="O2259" s="88">
        <v>1365.5731000006199</v>
      </c>
      <c r="P2259" s="89">
        <f t="shared" si="35"/>
        <v>0.9861853605637213</v>
      </c>
      <c r="Q2259" s="86">
        <v>44020</v>
      </c>
      <c r="R2259" s="90">
        <v>523275.48200000002</v>
      </c>
      <c r="S2259" s="90">
        <v>465560.12847314501</v>
      </c>
      <c r="T2259" s="3"/>
      <c r="U2259" s="91">
        <v>-7.3706353914531099E-3</v>
      </c>
      <c r="V2259" s="92">
        <v>0.43571107098614398</v>
      </c>
      <c r="W2259" s="91">
        <v>2.0527273003608602E-2</v>
      </c>
      <c r="X2259" s="92">
        <v>2.0612369162336099</v>
      </c>
      <c r="Y2259" s="91">
        <v>-8.6012720485086902E-3</v>
      </c>
      <c r="Z2259" s="92">
        <v>17.2900287039811</v>
      </c>
      <c r="AA2259" s="91">
        <v>8.3269599363120506E-2</v>
      </c>
      <c r="AB2259" s="92">
        <v>29.224988297122799</v>
      </c>
      <c r="AC2259" s="91">
        <v>0.17673454351461301</v>
      </c>
      <c r="AD2259" s="92">
        <v>43.021650303853697</v>
      </c>
      <c r="AE2259" s="91">
        <v>0.19499911842111001</v>
      </c>
      <c r="AF2259" s="93">
        <v>40.339321536826901</v>
      </c>
      <c r="AG2259" s="91">
        <v>4.8103328481374801E-4</v>
      </c>
      <c r="AH2259" s="92">
        <v>-0.85812662364332903</v>
      </c>
      <c r="AI2259" s="91">
        <v>2.0970594679965902E-2</v>
      </c>
      <c r="AJ2259" s="92">
        <v>16.5804351479164</v>
      </c>
      <c r="AK2259" s="91">
        <v>0.34670820000057601</v>
      </c>
      <c r="AL2259" s="91">
        <v>6.8259758974818396E-2</v>
      </c>
      <c r="AM2259" s="92">
        <v>30.474442975362798</v>
      </c>
      <c r="AN2259" s="3"/>
      <c r="AO2259" s="94">
        <v>2.14790943227854E-2</v>
      </c>
      <c r="AP2259" s="94">
        <v>-3.1880858143267701E-2</v>
      </c>
      <c r="AQ2259" s="94">
        <v>6.6006449545966503E-2</v>
      </c>
      <c r="AR2259" s="94">
        <v>-8.1746207575633903E-2</v>
      </c>
      <c r="AS2259" s="95">
        <v>9</v>
      </c>
      <c r="AT2259" s="95">
        <v>3</v>
      </c>
      <c r="AU2259" s="95">
        <v>7</v>
      </c>
      <c r="AV2259" s="96">
        <v>5</v>
      </c>
      <c r="AW2259" s="3"/>
      <c r="AX2259" s="97">
        <v>8.4956884153944007E-2</v>
      </c>
      <c r="AY2259" s="98">
        <v>0.77496652242462005</v>
      </c>
      <c r="AZ2259" s="98">
        <v>0.94479575206878497</v>
      </c>
      <c r="BA2259" s="98">
        <v>1.06696730340082</v>
      </c>
      <c r="BB2259" s="89">
        <v>8.7528551288687598E-3</v>
      </c>
      <c r="BC2259" s="99">
        <v>-16.930207412195202</v>
      </c>
      <c r="BD2259" s="86">
        <v>43847</v>
      </c>
      <c r="BE2259" s="86">
        <v>43914</v>
      </c>
      <c r="BF2259" s="95">
        <v>121</v>
      </c>
      <c r="BG2259" s="86">
        <v>44018</v>
      </c>
    </row>
    <row r="2260" spans="2:59" x14ac:dyDescent="0.25">
      <c r="B2260" s="81" t="s">
        <v>2957</v>
      </c>
      <c r="C2260" s="81" t="s">
        <v>7557</v>
      </c>
      <c r="D2260" s="81" t="s">
        <v>1014</v>
      </c>
      <c r="E2260" s="82" t="s">
        <v>1173</v>
      </c>
      <c r="F2260" s="82" t="s">
        <v>1099</v>
      </c>
      <c r="G2260" s="83" t="s">
        <v>1121</v>
      </c>
      <c r="H2260" s="84" t="s">
        <v>1133</v>
      </c>
      <c r="I2260" s="85" t="s">
        <v>3480</v>
      </c>
      <c r="J2260" s="85" t="s">
        <v>7558</v>
      </c>
      <c r="L2260" s="86">
        <v>44029</v>
      </c>
      <c r="M2260" s="87">
        <v>1398.8554999995999</v>
      </c>
      <c r="N2260" s="88">
        <v>1398.8554999995999</v>
      </c>
      <c r="O2260" s="88">
        <v>1418.29350000061</v>
      </c>
      <c r="P2260" s="89">
        <f t="shared" si="35"/>
        <v>0.9862947972327295</v>
      </c>
      <c r="Q2260" s="86">
        <v>44020</v>
      </c>
      <c r="R2260" s="90">
        <v>3876954.0049999999</v>
      </c>
      <c r="S2260" s="90">
        <v>3938753.8953945301</v>
      </c>
      <c r="T2260" s="3"/>
      <c r="U2260" s="91">
        <v>-7.3584406518421002E-3</v>
      </c>
      <c r="V2260" s="92">
        <v>0.43693054494724498</v>
      </c>
      <c r="W2260" s="91">
        <v>2.0904801922370101E-2</v>
      </c>
      <c r="X2260" s="92">
        <v>2.09898980810976</v>
      </c>
      <c r="Y2260" s="91">
        <v>-6.3742102820469899E-3</v>
      </c>
      <c r="Z2260" s="92">
        <v>17.512734880641801</v>
      </c>
      <c r="AA2260" s="91">
        <v>8.8168742542620707E-2</v>
      </c>
      <c r="AB2260" s="92">
        <v>29.7149026150582</v>
      </c>
      <c r="AC2260" s="91">
        <v>0.18738779023638899</v>
      </c>
      <c r="AD2260" s="92">
        <v>44.086974976060397</v>
      </c>
      <c r="AE2260" s="91">
        <v>0.21125604294327799</v>
      </c>
      <c r="AF2260" s="93">
        <v>41.965013989014601</v>
      </c>
      <c r="AG2260" s="91">
        <v>6.9068381526449197E-4</v>
      </c>
      <c r="AH2260" s="92">
        <v>-0.83716157059825502</v>
      </c>
      <c r="AI2260" s="91">
        <v>2.3478565237382999E-2</v>
      </c>
      <c r="AJ2260" s="92">
        <v>16.831232203636301</v>
      </c>
      <c r="AK2260" s="91">
        <v>0.38797791706398099</v>
      </c>
      <c r="AL2260" s="91">
        <v>7.3296033004226005E-2</v>
      </c>
      <c r="AM2260" s="92">
        <v>25.9654474925192</v>
      </c>
      <c r="AN2260" s="3"/>
      <c r="AO2260" s="94">
        <v>2.1491610814336998E-2</v>
      </c>
      <c r="AP2260" s="94">
        <v>-3.1868899252913301E-2</v>
      </c>
      <c r="AQ2260" s="94">
        <v>6.6400899650034304E-2</v>
      </c>
      <c r="AR2260" s="94">
        <v>-8.1395246193133097E-2</v>
      </c>
      <c r="AS2260" s="95">
        <v>9</v>
      </c>
      <c r="AT2260" s="95">
        <v>3</v>
      </c>
      <c r="AU2260" s="95">
        <v>7</v>
      </c>
      <c r="AV2260" s="96">
        <v>5</v>
      </c>
      <c r="AW2260" s="3"/>
      <c r="AX2260" s="97">
        <v>8.4965040889073903E-2</v>
      </c>
      <c r="AY2260" s="98">
        <v>0.82856423290922998</v>
      </c>
      <c r="AZ2260" s="98">
        <v>0.96281769801225903</v>
      </c>
      <c r="BA2260" s="98">
        <v>1.1427384145808901</v>
      </c>
      <c r="BB2260" s="89">
        <v>8.7538320655676204E-3</v>
      </c>
      <c r="BC2260" s="99">
        <v>-16.861554167087899</v>
      </c>
      <c r="BD2260" s="86">
        <v>43847</v>
      </c>
      <c r="BE2260" s="86">
        <v>43914</v>
      </c>
      <c r="BF2260" s="95">
        <v>121</v>
      </c>
      <c r="BG2260" s="86">
        <v>44018</v>
      </c>
    </row>
    <row r="2261" spans="2:59" x14ac:dyDescent="0.25">
      <c r="B2261" s="81" t="s">
        <v>2958</v>
      </c>
      <c r="C2261" s="81" t="s">
        <v>7559</v>
      </c>
      <c r="D2261" s="81" t="s">
        <v>1014</v>
      </c>
      <c r="E2261" s="82" t="s">
        <v>1174</v>
      </c>
      <c r="F2261" s="82" t="s">
        <v>1099</v>
      </c>
      <c r="G2261" s="83" t="s">
        <v>1121</v>
      </c>
      <c r="H2261" s="84" t="s">
        <v>1133</v>
      </c>
      <c r="I2261" s="85" t="s">
        <v>3480</v>
      </c>
      <c r="J2261" s="85" t="s">
        <v>7560</v>
      </c>
      <c r="L2261" s="86">
        <v>44029</v>
      </c>
      <c r="M2261" s="87">
        <v>1786.6596000008301</v>
      </c>
      <c r="N2261" s="88">
        <v>1786.6596000008301</v>
      </c>
      <c r="O2261" s="88">
        <v>1818.4091999996499</v>
      </c>
      <c r="P2261" s="89">
        <f t="shared" si="35"/>
        <v>0.98253990356030652</v>
      </c>
      <c r="Q2261" s="86">
        <v>43847</v>
      </c>
      <c r="R2261" s="90">
        <v>11614547.973999999</v>
      </c>
      <c r="S2261" s="90">
        <v>11810396.6028594</v>
      </c>
      <c r="T2261" s="3"/>
      <c r="U2261" s="91">
        <v>-7.4196048362864496E-3</v>
      </c>
      <c r="V2261" s="92">
        <v>0.43081412650280998</v>
      </c>
      <c r="W2261" s="91">
        <v>1.90184383936867E-2</v>
      </c>
      <c r="X2261" s="92">
        <v>1.9103534552414201</v>
      </c>
      <c r="Y2261" s="91">
        <v>-1.7460096440117898E-2</v>
      </c>
      <c r="Z2261" s="92">
        <v>16.404146264831098</v>
      </c>
      <c r="AA2261" s="91">
        <v>6.3891565996527802E-2</v>
      </c>
      <c r="AB2261" s="92">
        <v>27.287184960441699</v>
      </c>
      <c r="AC2261" s="91">
        <v>0.13506715102994299</v>
      </c>
      <c r="AD2261" s="92">
        <v>38.854911055415897</v>
      </c>
      <c r="AE2261" s="91">
        <v>0.132120865111647</v>
      </c>
      <c r="AF2261" s="93">
        <v>34.0514962058514</v>
      </c>
      <c r="AG2261" s="91">
        <v>-3.5746686899074099E-4</v>
      </c>
      <c r="AH2261" s="92">
        <v>-0.94197663902377804</v>
      </c>
      <c r="AI2261" s="91">
        <v>1.0999472562616601E-2</v>
      </c>
      <c r="AJ2261" s="92">
        <v>15.5833229361742</v>
      </c>
      <c r="AK2261" s="91">
        <v>0.78665960000013002</v>
      </c>
      <c r="AL2261" s="91">
        <v>4.7094057215872502E-2</v>
      </c>
      <c r="AM2261" s="92">
        <v>40.718999455333702</v>
      </c>
      <c r="AN2261" s="3"/>
      <c r="AO2261" s="94">
        <v>2.1428688138257702E-2</v>
      </c>
      <c r="AP2261" s="94">
        <v>-3.1928596850775599E-2</v>
      </c>
      <c r="AQ2261" s="94">
        <v>6.4430402644575197E-2</v>
      </c>
      <c r="AR2261" s="94">
        <v>-8.3149015600647594E-2</v>
      </c>
      <c r="AS2261" s="95">
        <v>7</v>
      </c>
      <c r="AT2261" s="95">
        <v>5</v>
      </c>
      <c r="AU2261" s="95">
        <v>7</v>
      </c>
      <c r="AV2261" s="96">
        <v>5</v>
      </c>
      <c r="AW2261" s="3"/>
      <c r="AX2261" s="97">
        <v>8.4927185625710999E-2</v>
      </c>
      <c r="AY2261" s="98">
        <v>0.56277333932575901</v>
      </c>
      <c r="AZ2261" s="98">
        <v>0.87346872461694103</v>
      </c>
      <c r="BA2261" s="98">
        <v>0.76946841230528695</v>
      </c>
      <c r="BB2261" s="89">
        <v>8.7492515271605995E-3</v>
      </c>
      <c r="BC2261" s="99">
        <v>-17.204235438286599</v>
      </c>
      <c r="BD2261" s="86">
        <v>43847</v>
      </c>
      <c r="BE2261" s="86">
        <v>43914</v>
      </c>
      <c r="BF2261" s="95"/>
      <c r="BG2261" s="86"/>
    </row>
    <row r="2262" spans="2:59" x14ac:dyDescent="0.25">
      <c r="B2262" s="81" t="s">
        <v>2959</v>
      </c>
      <c r="C2262" s="81" t="s">
        <v>7561</v>
      </c>
      <c r="D2262" s="81" t="s">
        <v>1014</v>
      </c>
      <c r="E2262" s="82" t="s">
        <v>1175</v>
      </c>
      <c r="F2262" s="82" t="s">
        <v>1099</v>
      </c>
      <c r="G2262" s="83" t="s">
        <v>1121</v>
      </c>
      <c r="H2262" s="84" t="s">
        <v>1133</v>
      </c>
      <c r="I2262" s="85" t="s">
        <v>3480</v>
      </c>
      <c r="J2262" s="85" t="s">
        <v>7562</v>
      </c>
      <c r="L2262" s="86">
        <v>44029</v>
      </c>
      <c r="M2262" s="87">
        <v>1684.3103000000101</v>
      </c>
      <c r="N2262" s="88">
        <v>1684.3103000000101</v>
      </c>
      <c r="O2262" s="88">
        <v>1718.09219999984</v>
      </c>
      <c r="P2262" s="89">
        <f t="shared" si="35"/>
        <v>0.98033755115131016</v>
      </c>
      <c r="Q2262" s="86">
        <v>43847</v>
      </c>
      <c r="R2262" s="90">
        <v>15490207.302999999</v>
      </c>
      <c r="S2262" s="90">
        <v>15122951.300249999</v>
      </c>
      <c r="T2262" s="3"/>
      <c r="U2262" s="91">
        <v>-7.4318110764579597E-3</v>
      </c>
      <c r="V2262" s="92">
        <v>0.42959350248565897</v>
      </c>
      <c r="W2262" s="91">
        <v>1.86416388260113E-2</v>
      </c>
      <c r="X2262" s="92">
        <v>1.87267349847389</v>
      </c>
      <c r="Y2262" s="91">
        <v>-1.96624488489761E-2</v>
      </c>
      <c r="Z2262" s="92">
        <v>16.183911023952501</v>
      </c>
      <c r="AA2262" s="91">
        <v>5.9101368391566197E-2</v>
      </c>
      <c r="AB2262" s="92">
        <v>26.808165199967299</v>
      </c>
      <c r="AC2262" s="91">
        <v>0.124882648735365</v>
      </c>
      <c r="AD2262" s="92">
        <v>37.836460825929002</v>
      </c>
      <c r="AE2262" s="91">
        <v>0.116924865959008</v>
      </c>
      <c r="AF2262" s="93">
        <v>32.531896290602198</v>
      </c>
      <c r="AG2262" s="91">
        <v>-5.6691357258387099E-4</v>
      </c>
      <c r="AH2262" s="92">
        <v>-0.96292130938309095</v>
      </c>
      <c r="AI2262" s="91">
        <v>8.5219372995197808E-3</v>
      </c>
      <c r="AJ2262" s="92">
        <v>15.3355694098573</v>
      </c>
      <c r="AK2262" s="91">
        <v>0.68431029999977899</v>
      </c>
      <c r="AL2262" s="91">
        <v>4.2207455715470098E-2</v>
      </c>
      <c r="AM2262" s="92">
        <v>30.484069455298599</v>
      </c>
      <c r="AN2262" s="3"/>
      <c r="AO2262" s="94">
        <v>2.1416094708911301E-2</v>
      </c>
      <c r="AP2262" s="94">
        <v>-3.1940531173859199E-2</v>
      </c>
      <c r="AQ2262" s="94">
        <v>6.4036805635623806E-2</v>
      </c>
      <c r="AR2262" s="94">
        <v>-8.3499439970182707E-2</v>
      </c>
      <c r="AS2262" s="95">
        <v>7</v>
      </c>
      <c r="AT2262" s="95">
        <v>5</v>
      </c>
      <c r="AU2262" s="95">
        <v>7</v>
      </c>
      <c r="AV2262" s="96">
        <v>5</v>
      </c>
      <c r="AW2262" s="3"/>
      <c r="AX2262" s="97">
        <v>8.4920417461398806E-2</v>
      </c>
      <c r="AY2262" s="98">
        <v>0.51027172525300601</v>
      </c>
      <c r="AZ2262" s="98">
        <v>0.85582564736341704</v>
      </c>
      <c r="BA2262" s="98">
        <v>0.69647542256643602</v>
      </c>
      <c r="BB2262" s="89">
        <v>8.7484188545749898E-3</v>
      </c>
      <c r="BC2262" s="99">
        <v>-17.272606208163801</v>
      </c>
      <c r="BD2262" s="86">
        <v>43847</v>
      </c>
      <c r="BE2262" s="86">
        <v>43914</v>
      </c>
      <c r="BF2262" s="95"/>
      <c r="BG2262" s="86"/>
    </row>
    <row r="2263" spans="2:59" x14ac:dyDescent="0.25">
      <c r="B2263" s="81" t="s">
        <v>553</v>
      </c>
      <c r="C2263" s="81" t="s">
        <v>7563</v>
      </c>
      <c r="D2263" s="81" t="s">
        <v>1015</v>
      </c>
      <c r="E2263" s="82" t="s">
        <v>1169</v>
      </c>
      <c r="F2263" s="82" t="s">
        <v>1099</v>
      </c>
      <c r="G2263" s="83" t="s">
        <v>1121</v>
      </c>
      <c r="H2263" s="84" t="s">
        <v>1155</v>
      </c>
      <c r="I2263" s="85" t="s">
        <v>3651</v>
      </c>
      <c r="J2263" s="85" t="s">
        <v>7564</v>
      </c>
      <c r="L2263" s="86">
        <v>44029</v>
      </c>
      <c r="M2263" s="87">
        <v>88264.732499957099</v>
      </c>
      <c r="N2263" s="88">
        <v>88264.732499957099</v>
      </c>
      <c r="O2263" s="88">
        <v>92013.064278006597</v>
      </c>
      <c r="P2263" s="89">
        <f t="shared" si="35"/>
        <v>0.95926304805234663</v>
      </c>
      <c r="Q2263" s="86">
        <v>43910</v>
      </c>
      <c r="R2263" s="90">
        <v>13089742.3125</v>
      </c>
      <c r="S2263" s="90">
        <v>1894498.07343945</v>
      </c>
      <c r="T2263" s="3"/>
      <c r="U2263" s="91">
        <v>2.76101727649802E-3</v>
      </c>
      <c r="V2263" s="92">
        <v>1.4488763377812599</v>
      </c>
      <c r="W2263" s="91">
        <v>2.7202101931834501E-2</v>
      </c>
      <c r="X2263" s="92">
        <v>2.7287198090562002</v>
      </c>
      <c r="Y2263" s="91">
        <v>7.6442085175585803E-2</v>
      </c>
      <c r="Z2263" s="92">
        <v>25.794364426401401</v>
      </c>
      <c r="AA2263" s="91">
        <v>0.25577774656267099</v>
      </c>
      <c r="AB2263" s="92">
        <v>46.475803017092403</v>
      </c>
      <c r="AC2263" s="91"/>
      <c r="AD2263" s="92"/>
      <c r="AE2263" s="91"/>
      <c r="AF2263" s="93"/>
      <c r="AG2263" s="91">
        <v>-1.96295188898148E-2</v>
      </c>
      <c r="AH2263" s="92">
        <v>-2.86918184110618</v>
      </c>
      <c r="AI2263" s="91">
        <v>0.11798937846469899</v>
      </c>
      <c r="AJ2263" s="92">
        <v>26.282313526375201</v>
      </c>
      <c r="AK2263" s="91">
        <v>0.320952610783861</v>
      </c>
      <c r="AL2263" s="91">
        <v>0.243390094743518</v>
      </c>
      <c r="AM2263" s="92">
        <v>55.3093545943848</v>
      </c>
      <c r="AN2263" s="3"/>
      <c r="AO2263" s="94">
        <v>3.65569780988153E-2</v>
      </c>
      <c r="AP2263" s="94">
        <v>-2.3708267339316101E-2</v>
      </c>
      <c r="AQ2263" s="94">
        <v>0.140306192692224</v>
      </c>
      <c r="AR2263" s="94">
        <v>-0.10097192876681201</v>
      </c>
      <c r="AS2263" s="95">
        <v>7</v>
      </c>
      <c r="AT2263" s="95">
        <v>5</v>
      </c>
      <c r="AU2263" s="95">
        <v>7</v>
      </c>
      <c r="AV2263" s="96">
        <v>5</v>
      </c>
      <c r="AW2263" s="3"/>
      <c r="AX2263" s="97">
        <v>0.136298990817595</v>
      </c>
      <c r="AY2263" s="98">
        <v>1.69534024832501</v>
      </c>
      <c r="AZ2263" s="98">
        <v>1.3786652852013499</v>
      </c>
      <c r="BA2263" s="98">
        <v>2.7315610626865201</v>
      </c>
      <c r="BB2263" s="89">
        <v>1.41095313905862E-2</v>
      </c>
      <c r="BC2263" s="99">
        <v>-10.0971928766376</v>
      </c>
      <c r="BD2263" s="86">
        <v>43798</v>
      </c>
      <c r="BE2263" s="86">
        <v>43829</v>
      </c>
      <c r="BF2263" s="95">
        <v>71</v>
      </c>
      <c r="BG2263" s="86">
        <v>43899</v>
      </c>
    </row>
    <row r="2264" spans="2:59" x14ac:dyDescent="0.25">
      <c r="B2264" s="81" t="s">
        <v>2960</v>
      </c>
      <c r="C2264" s="81" t="s">
        <v>7565</v>
      </c>
      <c r="D2264" s="81" t="s">
        <v>1015</v>
      </c>
      <c r="E2264" s="82" t="s">
        <v>1171</v>
      </c>
      <c r="F2264" s="82" t="s">
        <v>1099</v>
      </c>
      <c r="G2264" s="83" t="s">
        <v>1121</v>
      </c>
      <c r="H2264" s="84" t="s">
        <v>1155</v>
      </c>
      <c r="I2264" s="85" t="s">
        <v>3651</v>
      </c>
      <c r="J2264" s="85" t="s">
        <v>7566</v>
      </c>
      <c r="L2264" s="86">
        <v>44029</v>
      </c>
      <c r="M2264" s="87">
        <v>89369.516250014305</v>
      </c>
      <c r="N2264" s="88">
        <v>89369.516250014305</v>
      </c>
      <c r="O2264" s="88">
        <v>93051.093629956202</v>
      </c>
      <c r="P2264" s="89">
        <f t="shared" si="35"/>
        <v>0.9604348832848465</v>
      </c>
      <c r="Q2264" s="86">
        <v>43900</v>
      </c>
      <c r="R2264" s="90">
        <v>17518781.747249998</v>
      </c>
      <c r="S2264" s="90">
        <v>12317159.6236719</v>
      </c>
      <c r="T2264" s="3"/>
      <c r="U2264" s="91">
        <v>2.7342487719579402E-3</v>
      </c>
      <c r="V2264" s="92">
        <v>1.4461994873272499</v>
      </c>
      <c r="W2264" s="91">
        <v>2.6358135530244901E-2</v>
      </c>
      <c r="X2264" s="92">
        <v>2.6443231688972402</v>
      </c>
      <c r="Y2264" s="91">
        <v>5.9885379114348297E-2</v>
      </c>
      <c r="Z2264" s="92">
        <v>24.138693820277702</v>
      </c>
      <c r="AA2264" s="91">
        <v>0.25597147993365099</v>
      </c>
      <c r="AB2264" s="92">
        <v>46.495176354190299</v>
      </c>
      <c r="AC2264" s="91">
        <v>0.41709145781351298</v>
      </c>
      <c r="AD2264" s="92">
        <v>67.057341733714594</v>
      </c>
      <c r="AE2264" s="91"/>
      <c r="AF2264" s="93"/>
      <c r="AG2264" s="91">
        <v>-2.0085832818949701E-2</v>
      </c>
      <c r="AH2264" s="92">
        <v>-2.9148132340196802</v>
      </c>
      <c r="AI2264" s="91">
        <v>0.105471810384188</v>
      </c>
      <c r="AJ2264" s="92">
        <v>25.0305567183241</v>
      </c>
      <c r="AK2264" s="91">
        <v>0.39116010414029001</v>
      </c>
      <c r="AL2264" s="91">
        <v>0.12893553688627399</v>
      </c>
      <c r="AM2264" s="92">
        <v>59.267528142547199</v>
      </c>
      <c r="AN2264" s="3"/>
      <c r="AO2264" s="94">
        <v>3.8315781390338102E-2</v>
      </c>
      <c r="AP2264" s="94">
        <v>-2.8215954484039699E-2</v>
      </c>
      <c r="AQ2264" s="94">
        <v>0.14831952106760601</v>
      </c>
      <c r="AR2264" s="94">
        <v>-9.6643578019284193E-2</v>
      </c>
      <c r="AS2264" s="95">
        <v>7</v>
      </c>
      <c r="AT2264" s="95">
        <v>5</v>
      </c>
      <c r="AU2264" s="95">
        <v>7</v>
      </c>
      <c r="AV2264" s="96">
        <v>5</v>
      </c>
      <c r="AW2264" s="3"/>
      <c r="AX2264" s="97">
        <v>0.14782488430850199</v>
      </c>
      <c r="AY2264" s="98">
        <v>1.57620833211695</v>
      </c>
      <c r="AZ2264" s="98">
        <v>1.4261487785061</v>
      </c>
      <c r="BA2264" s="98">
        <v>2.46506289796889</v>
      </c>
      <c r="BB2264" s="89">
        <v>1.52886398008923E-2</v>
      </c>
      <c r="BC2264" s="99">
        <v>-11.0654243817407</v>
      </c>
      <c r="BD2264" s="86">
        <v>43900</v>
      </c>
      <c r="BE2264" s="86">
        <v>43913</v>
      </c>
      <c r="BF2264" s="95"/>
      <c r="BG2264" s="86"/>
    </row>
    <row r="2265" spans="2:59" x14ac:dyDescent="0.25">
      <c r="B2265" s="81" t="s">
        <v>2961</v>
      </c>
      <c r="C2265" s="81" t="s">
        <v>7567</v>
      </c>
      <c r="D2265" s="81" t="s">
        <v>1015</v>
      </c>
      <c r="E2265" s="82" t="s">
        <v>1174</v>
      </c>
      <c r="F2265" s="82" t="s">
        <v>1099</v>
      </c>
      <c r="G2265" s="83" t="s">
        <v>1121</v>
      </c>
      <c r="H2265" s="84" t="s">
        <v>1155</v>
      </c>
      <c r="I2265" s="85" t="s">
        <v>3651</v>
      </c>
      <c r="J2265" s="85" t="s">
        <v>7568</v>
      </c>
      <c r="L2265" s="86">
        <v>44029</v>
      </c>
      <c r="M2265" s="87">
        <v>88551.697499990507</v>
      </c>
      <c r="N2265" s="88">
        <v>88551.697499990507</v>
      </c>
      <c r="O2265" s="88">
        <v>92281.103199958801</v>
      </c>
      <c r="P2265" s="89">
        <f t="shared" si="35"/>
        <v>0.95958646385178936</v>
      </c>
      <c r="Q2265" s="86">
        <v>43900</v>
      </c>
      <c r="R2265" s="90">
        <v>3666868.67925</v>
      </c>
      <c r="S2265" s="90">
        <v>2227357.1948242201</v>
      </c>
      <c r="T2265" s="3"/>
      <c r="U2265" s="91">
        <v>2.72725434479071E-3</v>
      </c>
      <c r="V2265" s="92">
        <v>1.4455000446105299</v>
      </c>
      <c r="W2265" s="91">
        <v>2.6147427332034599E-2</v>
      </c>
      <c r="X2265" s="92">
        <v>2.6232523490762101</v>
      </c>
      <c r="Y2265" s="91">
        <v>5.8565144900057903E-2</v>
      </c>
      <c r="Z2265" s="92">
        <v>24.006670398841401</v>
      </c>
      <c r="AA2265" s="91">
        <v>0.25282743633404597</v>
      </c>
      <c r="AB2265" s="92">
        <v>46.1807719942299</v>
      </c>
      <c r="AC2265" s="91">
        <v>0.410014043993433</v>
      </c>
      <c r="AD2265" s="92">
        <v>66.349600351764806</v>
      </c>
      <c r="AE2265" s="91"/>
      <c r="AF2265" s="93"/>
      <c r="AG2265" s="91">
        <v>-2.0200201875923099E-2</v>
      </c>
      <c r="AH2265" s="92">
        <v>-2.92625013971701</v>
      </c>
      <c r="AI2265" s="91">
        <v>0.103966182794538</v>
      </c>
      <c r="AJ2265" s="92">
        <v>24.879993959359101</v>
      </c>
      <c r="AK2265" s="91">
        <v>0.39276026266103098</v>
      </c>
      <c r="AL2265" s="91">
        <v>0.12901289429108101</v>
      </c>
      <c r="AM2265" s="92">
        <v>60.339368333399797</v>
      </c>
      <c r="AN2265" s="3"/>
      <c r="AO2265" s="94">
        <v>3.8309464294798097E-2</v>
      </c>
      <c r="AP2265" s="94">
        <v>-2.8236320916221299E-2</v>
      </c>
      <c r="AQ2265" s="94">
        <v>0.148082555264409</v>
      </c>
      <c r="AR2265" s="94">
        <v>-9.6835174373118199E-2</v>
      </c>
      <c r="AS2265" s="95">
        <v>7</v>
      </c>
      <c r="AT2265" s="95">
        <v>5</v>
      </c>
      <c r="AU2265" s="95">
        <v>7</v>
      </c>
      <c r="AV2265" s="96">
        <v>5</v>
      </c>
      <c r="AW2265" s="3"/>
      <c r="AX2265" s="97">
        <v>0.14783087841162301</v>
      </c>
      <c r="AY2265" s="98">
        <v>1.5564661684966301</v>
      </c>
      <c r="AZ2265" s="98">
        <v>1.4160493771087199</v>
      </c>
      <c r="BA2265" s="98">
        <v>2.4323097624583201</v>
      </c>
      <c r="BB2265" s="89">
        <v>1.52891159516366E-2</v>
      </c>
      <c r="BC2265" s="99">
        <v>-11.0733769435756</v>
      </c>
      <c r="BD2265" s="86">
        <v>43900</v>
      </c>
      <c r="BE2265" s="86">
        <v>43913</v>
      </c>
      <c r="BF2265" s="95"/>
      <c r="BG2265" s="86"/>
    </row>
    <row r="2266" spans="2:59" x14ac:dyDescent="0.25">
      <c r="B2266" s="81" t="s">
        <v>2962</v>
      </c>
      <c r="C2266" s="81" t="s">
        <v>7569</v>
      </c>
      <c r="D2266" s="81" t="s">
        <v>1015</v>
      </c>
      <c r="E2266" s="82" t="s">
        <v>1175</v>
      </c>
      <c r="F2266" s="82" t="s">
        <v>1099</v>
      </c>
      <c r="G2266" s="83" t="s">
        <v>1121</v>
      </c>
      <c r="H2266" s="84" t="s">
        <v>1155</v>
      </c>
      <c r="I2266" s="85" t="s">
        <v>3651</v>
      </c>
      <c r="J2266" s="85" t="s">
        <v>7570</v>
      </c>
      <c r="L2266" s="86">
        <v>44029</v>
      </c>
      <c r="M2266" s="87">
        <v>87990.524999976202</v>
      </c>
      <c r="N2266" s="88">
        <v>87990.524999976202</v>
      </c>
      <c r="O2266" s="88">
        <v>91777.308259964004</v>
      </c>
      <c r="P2266" s="89">
        <f t="shared" si="35"/>
        <v>0.95873943862832045</v>
      </c>
      <c r="Q2266" s="86">
        <v>43900</v>
      </c>
      <c r="R2266" s="90">
        <v>15918225.442875</v>
      </c>
      <c r="S2266" s="90">
        <v>8993204.3979375008</v>
      </c>
      <c r="T2266" s="3"/>
      <c r="U2266" s="91">
        <v>2.7197990402783E-3</v>
      </c>
      <c r="V2266" s="92">
        <v>1.4447545141592899</v>
      </c>
      <c r="W2266" s="91">
        <v>2.5936486805221599E-2</v>
      </c>
      <c r="X2266" s="92">
        <v>2.6021582963949199</v>
      </c>
      <c r="Y2266" s="91">
        <v>5.7246234546255402E-2</v>
      </c>
      <c r="Z2266" s="92">
        <v>23.8747793634539</v>
      </c>
      <c r="AA2266" s="91">
        <v>0.249689817448671</v>
      </c>
      <c r="AB2266" s="92">
        <v>45.867010105692302</v>
      </c>
      <c r="AC2266" s="91">
        <v>0.40297075418522599</v>
      </c>
      <c r="AD2266" s="92">
        <v>65.645271370885894</v>
      </c>
      <c r="AE2266" s="91"/>
      <c r="AF2266" s="93"/>
      <c r="AG2266" s="91">
        <v>-2.03149094058972E-2</v>
      </c>
      <c r="AH2266" s="92">
        <v>-2.9377208927144198</v>
      </c>
      <c r="AI2266" s="91">
        <v>0.10246180741349201</v>
      </c>
      <c r="AJ2266" s="92">
        <v>24.7295564212545</v>
      </c>
      <c r="AK2266" s="91">
        <v>0.38860784963413603</v>
      </c>
      <c r="AL2266" s="91">
        <v>0.12758199464224201</v>
      </c>
      <c r="AM2266" s="92">
        <v>59.474495975417099</v>
      </c>
      <c r="AN2266" s="3"/>
      <c r="AO2266" s="94">
        <v>3.8301935897834503E-2</v>
      </c>
      <c r="AP2266" s="94">
        <v>-2.82566140813287E-2</v>
      </c>
      <c r="AQ2266" s="94">
        <v>0.14784717614020301</v>
      </c>
      <c r="AR2266" s="94">
        <v>-9.7026798386650598E-2</v>
      </c>
      <c r="AS2266" s="95">
        <v>7</v>
      </c>
      <c r="AT2266" s="95">
        <v>5</v>
      </c>
      <c r="AU2266" s="95">
        <v>7</v>
      </c>
      <c r="AV2266" s="96">
        <v>5</v>
      </c>
      <c r="AW2266" s="3"/>
      <c r="AX2266" s="97">
        <v>0.14783572894943101</v>
      </c>
      <c r="AY2266" s="98">
        <v>1.5367763482536201</v>
      </c>
      <c r="AZ2266" s="98">
        <v>1.4059735409755401</v>
      </c>
      <c r="BA2266" s="98">
        <v>2.3996968277642701</v>
      </c>
      <c r="BB2266" s="89">
        <v>1.52894744779042E-2</v>
      </c>
      <c r="BC2266" s="99">
        <v>-11.081219210711399</v>
      </c>
      <c r="BD2266" s="86">
        <v>43900</v>
      </c>
      <c r="BE2266" s="86">
        <v>43913</v>
      </c>
      <c r="BF2266" s="95"/>
      <c r="BG2266" s="86"/>
    </row>
    <row r="2267" spans="2:59" x14ac:dyDescent="0.25">
      <c r="B2267" s="81" t="s">
        <v>8681</v>
      </c>
      <c r="C2267" s="81" t="s">
        <v>8811</v>
      </c>
      <c r="D2267" s="81" t="s">
        <v>1016</v>
      </c>
      <c r="E2267" s="82" t="s">
        <v>1168</v>
      </c>
      <c r="F2267" s="82" t="s">
        <v>1099</v>
      </c>
      <c r="G2267" s="83" t="s">
        <v>1121</v>
      </c>
      <c r="H2267" s="84" t="s">
        <v>1132</v>
      </c>
      <c r="I2267" s="85" t="s">
        <v>3480</v>
      </c>
      <c r="J2267" s="85" t="s">
        <v>1096</v>
      </c>
      <c r="L2267" s="86">
        <v>44029</v>
      </c>
      <c r="M2267" s="87">
        <v>987.76840000040795</v>
      </c>
      <c r="N2267" s="88">
        <v>987.76840000040795</v>
      </c>
      <c r="O2267" s="88"/>
      <c r="P2267" s="89" t="str">
        <f t="shared" si="35"/>
        <v/>
      </c>
      <c r="Q2267" s="86"/>
      <c r="R2267" s="90">
        <v>762582.37600000005</v>
      </c>
      <c r="S2267" s="90"/>
      <c r="T2267" s="3"/>
      <c r="U2267" s="91">
        <v>-7.9340695956489106E-3</v>
      </c>
      <c r="V2267" s="92">
        <v>0.37936765056656402</v>
      </c>
      <c r="W2267" s="91"/>
      <c r="X2267" s="92"/>
      <c r="Y2267" s="91"/>
      <c r="Z2267" s="92"/>
      <c r="AA2267" s="91"/>
      <c r="AB2267" s="92"/>
      <c r="AC2267" s="91"/>
      <c r="AD2267" s="92"/>
      <c r="AE2267" s="91"/>
      <c r="AF2267" s="93"/>
      <c r="AG2267" s="91"/>
      <c r="AH2267" s="92"/>
      <c r="AI2267" s="91"/>
      <c r="AJ2267" s="92"/>
      <c r="AK2267" s="91">
        <v>-9.9682885038418993E-3</v>
      </c>
      <c r="AL2267" s="91">
        <v>-0.46802202282764499</v>
      </c>
      <c r="AM2267" s="92">
        <v>1.92418637316223</v>
      </c>
      <c r="AN2267" s="3"/>
      <c r="AO2267" s="94">
        <v>2.2399206827685698E-3</v>
      </c>
      <c r="AP2267" s="94">
        <v>-7.9340695956489106E-3</v>
      </c>
      <c r="AQ2267" s="94"/>
      <c r="AR2267" s="94"/>
      <c r="AS2267" s="95"/>
      <c r="AT2267" s="95"/>
      <c r="AU2267" s="95"/>
      <c r="AV2267" s="96"/>
      <c r="AW2267" s="3"/>
      <c r="AX2267" s="97"/>
      <c r="AY2267" s="98"/>
      <c r="AZ2267" s="98"/>
      <c r="BA2267" s="98"/>
      <c r="BB2267" s="89"/>
      <c r="BC2267" s="99">
        <v>-1.21809248806494</v>
      </c>
      <c r="BD2267" s="86">
        <v>44026</v>
      </c>
      <c r="BE2267" s="86">
        <v>44029</v>
      </c>
      <c r="BF2267" s="95"/>
      <c r="BG2267" s="86"/>
    </row>
    <row r="2268" spans="2:59" x14ac:dyDescent="0.25">
      <c r="B2268" s="81" t="s">
        <v>2963</v>
      </c>
      <c r="C2268" s="81" t="s">
        <v>7571</v>
      </c>
      <c r="D2268" s="81" t="s">
        <v>1016</v>
      </c>
      <c r="E2268" s="82" t="s">
        <v>1170</v>
      </c>
      <c r="F2268" s="82" t="s">
        <v>1099</v>
      </c>
      <c r="G2268" s="83" t="s">
        <v>1121</v>
      </c>
      <c r="H2268" s="84" t="s">
        <v>1132</v>
      </c>
      <c r="I2268" s="85" t="s">
        <v>3480</v>
      </c>
      <c r="J2268" s="85" t="s">
        <v>7572</v>
      </c>
      <c r="L2268" s="86">
        <v>44029</v>
      </c>
      <c r="M2268" s="87">
        <v>2226.7056999988899</v>
      </c>
      <c r="N2268" s="88">
        <v>2226.7056999988899</v>
      </c>
      <c r="O2268" s="88">
        <v>2272.6288000009999</v>
      </c>
      <c r="P2268" s="89">
        <f t="shared" si="35"/>
        <v>0.97979296046847164</v>
      </c>
      <c r="Q2268" s="86">
        <v>44020</v>
      </c>
      <c r="R2268" s="90">
        <v>3584649.8739999998</v>
      </c>
      <c r="S2268" s="90">
        <v>4127197.78914453</v>
      </c>
      <c r="T2268" s="3"/>
      <c r="U2268" s="91">
        <v>-7.9314932281704404E-3</v>
      </c>
      <c r="V2268" s="92">
        <v>0.37962528731441098</v>
      </c>
      <c r="W2268" s="91">
        <v>8.3970223768119502E-3</v>
      </c>
      <c r="X2268" s="92">
        <v>0.84821185355394801</v>
      </c>
      <c r="Y2268" s="91">
        <v>2.7476896133521202E-2</v>
      </c>
      <c r="Z2268" s="92">
        <v>20.8978455221804</v>
      </c>
      <c r="AA2268" s="91">
        <v>6.1057313958372099E-2</v>
      </c>
      <c r="AB2268" s="92">
        <v>27.003759756626099</v>
      </c>
      <c r="AC2268" s="91">
        <v>0.17180660625133901</v>
      </c>
      <c r="AD2268" s="92">
        <v>42.528856577526298</v>
      </c>
      <c r="AE2268" s="91">
        <v>0.20405373633548199</v>
      </c>
      <c r="AF2268" s="93">
        <v>41.244783328263999</v>
      </c>
      <c r="AG2268" s="91">
        <v>-1.07353620142021E-2</v>
      </c>
      <c r="AH2268" s="92">
        <v>-1.97976615354492</v>
      </c>
      <c r="AI2268" s="91">
        <v>3.89773450606299E-2</v>
      </c>
      <c r="AJ2268" s="92">
        <v>18.381110185960999</v>
      </c>
      <c r="AK2268" s="91">
        <v>1.22670569999958</v>
      </c>
      <c r="AL2268" s="91">
        <v>5.3396346729641699E-2</v>
      </c>
      <c r="AM2268" s="92">
        <v>29.950734782963998</v>
      </c>
      <c r="AN2268" s="3"/>
      <c r="AO2268" s="94">
        <v>3.4100804614354302E-2</v>
      </c>
      <c r="AP2268" s="94">
        <v>-4.3731808237716899E-2</v>
      </c>
      <c r="AQ2268" s="94">
        <v>5.3218360399114303E-2</v>
      </c>
      <c r="AR2268" s="94">
        <v>-3.19949282520611E-2</v>
      </c>
      <c r="AS2268" s="95">
        <v>7</v>
      </c>
      <c r="AT2268" s="95">
        <v>5</v>
      </c>
      <c r="AU2268" s="95">
        <v>8</v>
      </c>
      <c r="AV2268" s="96">
        <v>4</v>
      </c>
      <c r="AW2268" s="3"/>
      <c r="AX2268" s="97">
        <v>8.4305676752264802E-2</v>
      </c>
      <c r="AY2268" s="98">
        <v>0.51523534510397395</v>
      </c>
      <c r="AZ2268" s="98">
        <v>0.79041880381646501</v>
      </c>
      <c r="BA2268" s="98">
        <v>0.68906020012218505</v>
      </c>
      <c r="BB2268" s="89">
        <v>8.6703092039624608E-3</v>
      </c>
      <c r="BC2268" s="99">
        <v>-10.1353669680393</v>
      </c>
      <c r="BD2268" s="86">
        <v>43747</v>
      </c>
      <c r="BE2268" s="86">
        <v>43783</v>
      </c>
      <c r="BF2268" s="95">
        <v>157</v>
      </c>
      <c r="BG2268" s="86">
        <v>43966</v>
      </c>
    </row>
    <row r="2269" spans="2:59" x14ac:dyDescent="0.25">
      <c r="B2269" s="81" t="s">
        <v>2964</v>
      </c>
      <c r="C2269" s="81" t="s">
        <v>7573</v>
      </c>
      <c r="D2269" s="81" t="s">
        <v>1016</v>
      </c>
      <c r="E2269" s="82" t="s">
        <v>1171</v>
      </c>
      <c r="F2269" s="82" t="s">
        <v>1099</v>
      </c>
      <c r="G2269" s="83" t="s">
        <v>1121</v>
      </c>
      <c r="H2269" s="84" t="s">
        <v>1132</v>
      </c>
      <c r="I2269" s="85" t="s">
        <v>3480</v>
      </c>
      <c r="J2269" s="85" t="s">
        <v>7574</v>
      </c>
      <c r="L2269" s="86">
        <v>44029</v>
      </c>
      <c r="M2269" s="87">
        <v>2121.54569999874</v>
      </c>
      <c r="N2269" s="88">
        <v>2121.54569999874</v>
      </c>
      <c r="O2269" s="88">
        <v>2165.5135000012801</v>
      </c>
      <c r="P2269" s="89">
        <f t="shared" si="35"/>
        <v>0.9796963630092751</v>
      </c>
      <c r="Q2269" s="86">
        <v>44020</v>
      </c>
      <c r="R2269" s="90">
        <v>36893975.173</v>
      </c>
      <c r="S2269" s="90">
        <v>56581076.508437499</v>
      </c>
      <c r="T2269" s="3"/>
      <c r="U2269" s="91">
        <v>-7.9423226407015993E-3</v>
      </c>
      <c r="V2269" s="92">
        <v>0.378542346061295</v>
      </c>
      <c r="W2269" s="91">
        <v>8.0655863785068505E-3</v>
      </c>
      <c r="X2269" s="92">
        <v>0.81506825372343905</v>
      </c>
      <c r="Y2269" s="91">
        <v>2.5429573959627302E-2</v>
      </c>
      <c r="Z2269" s="92">
        <v>20.693113304791002</v>
      </c>
      <c r="AA2269" s="91">
        <v>5.68099184856692E-2</v>
      </c>
      <c r="AB2269" s="92">
        <v>26.5790202093776</v>
      </c>
      <c r="AC2269" s="91">
        <v>0.162456589632784</v>
      </c>
      <c r="AD2269" s="92">
        <v>41.5938549156999</v>
      </c>
      <c r="AE2269" s="91">
        <v>0.189678034019307</v>
      </c>
      <c r="AF2269" s="93">
        <v>39.807213096646599</v>
      </c>
      <c r="AG2269" s="91">
        <v>-1.09196500834514E-2</v>
      </c>
      <c r="AH2269" s="92">
        <v>-1.9981949604698499</v>
      </c>
      <c r="AI2269" s="91">
        <v>3.6713933417558998E-2</v>
      </c>
      <c r="AJ2269" s="92">
        <v>18.1547690216685</v>
      </c>
      <c r="AK2269" s="91">
        <v>1.1215457000001301</v>
      </c>
      <c r="AL2269" s="91">
        <v>5.0089967275198398E-2</v>
      </c>
      <c r="AM2269" s="92">
        <v>19.4347347830189</v>
      </c>
      <c r="AN2269" s="3"/>
      <c r="AO2269" s="94">
        <v>3.4089479831891402E-2</v>
      </c>
      <c r="AP2269" s="94">
        <v>-4.3742284779000301E-2</v>
      </c>
      <c r="AQ2269" s="94">
        <v>5.2872134923745803E-2</v>
      </c>
      <c r="AR2269" s="94">
        <v>-3.2323758924576403E-2</v>
      </c>
      <c r="AS2269" s="95">
        <v>7</v>
      </c>
      <c r="AT2269" s="95">
        <v>5</v>
      </c>
      <c r="AU2269" s="95">
        <v>8</v>
      </c>
      <c r="AV2269" s="96">
        <v>4</v>
      </c>
      <c r="AW2269" s="3"/>
      <c r="AX2269" s="97">
        <v>8.4297926349390803E-2</v>
      </c>
      <c r="AY2269" s="98">
        <v>0.46833018978440999</v>
      </c>
      <c r="AZ2269" s="98">
        <v>0.77600601691119697</v>
      </c>
      <c r="BA2269" s="98">
        <v>0.62557368474790598</v>
      </c>
      <c r="BB2269" s="89">
        <v>8.6694035460823209E-3</v>
      </c>
      <c r="BC2269" s="99">
        <v>-10.170815115488899</v>
      </c>
      <c r="BD2269" s="86">
        <v>43747</v>
      </c>
      <c r="BE2269" s="86">
        <v>43783</v>
      </c>
      <c r="BF2269" s="95">
        <v>158</v>
      </c>
      <c r="BG2269" s="86">
        <v>43969</v>
      </c>
    </row>
    <row r="2270" spans="2:59" x14ac:dyDescent="0.25">
      <c r="B2270" s="81" t="s">
        <v>2965</v>
      </c>
      <c r="C2270" s="81" t="s">
        <v>7575</v>
      </c>
      <c r="D2270" s="81" t="s">
        <v>1016</v>
      </c>
      <c r="E2270" s="82" t="s">
        <v>1270</v>
      </c>
      <c r="F2270" s="82" t="s">
        <v>1099</v>
      </c>
      <c r="G2270" s="83" t="s">
        <v>1121</v>
      </c>
      <c r="H2270" s="84" t="s">
        <v>1132</v>
      </c>
      <c r="I2270" s="85" t="s">
        <v>3480</v>
      </c>
      <c r="J2270" s="85" t="s">
        <v>7576</v>
      </c>
      <c r="L2270" s="86">
        <v>44029</v>
      </c>
      <c r="M2270" s="87">
        <v>1294.3980000000399</v>
      </c>
      <c r="N2270" s="88">
        <v>1294.3980000000399</v>
      </c>
      <c r="O2270" s="88">
        <v>1320.99560000002</v>
      </c>
      <c r="P2270" s="89">
        <f t="shared" si="35"/>
        <v>0.97986548933245532</v>
      </c>
      <c r="Q2270" s="86">
        <v>44020</v>
      </c>
      <c r="R2270" s="90">
        <v>106649.91800000001</v>
      </c>
      <c r="S2270" s="90">
        <v>92695.168488525407</v>
      </c>
      <c r="T2270" s="3"/>
      <c r="U2270" s="91">
        <v>-7.9232899106500606E-3</v>
      </c>
      <c r="V2270" s="92">
        <v>0.38044561906645002</v>
      </c>
      <c r="W2270" s="91">
        <v>8.6457374945894099E-3</v>
      </c>
      <c r="X2270" s="92">
        <v>0.87308336533169495</v>
      </c>
      <c r="Y2270" s="91">
        <v>2.9015188649282202E-2</v>
      </c>
      <c r="Z2270" s="92">
        <v>21.051674773771101</v>
      </c>
      <c r="AA2270" s="91">
        <v>6.4254199942297405E-2</v>
      </c>
      <c r="AB2270" s="92">
        <v>27.323448355018598</v>
      </c>
      <c r="AC2270" s="91">
        <v>0.17886863772961101</v>
      </c>
      <c r="AD2270" s="92">
        <v>43.235059725353501</v>
      </c>
      <c r="AE2270" s="91">
        <v>0.21494964812532999</v>
      </c>
      <c r="AF2270" s="93">
        <v>42.334374507248903</v>
      </c>
      <c r="AG2270" s="91">
        <v>-1.0597114431220699E-2</v>
      </c>
      <c r="AH2270" s="92">
        <v>-1.9659413952467699</v>
      </c>
      <c r="AI2270" s="91">
        <v>4.0678165598364999E-2</v>
      </c>
      <c r="AJ2270" s="92">
        <v>18.551192239741798</v>
      </c>
      <c r="AK2270" s="91">
        <v>0.294397999999928</v>
      </c>
      <c r="AL2270" s="91">
        <v>5.9778885199193603E-2</v>
      </c>
      <c r="AM2270" s="92">
        <v>28.228768206812699</v>
      </c>
      <c r="AN2270" s="3"/>
      <c r="AO2270" s="94">
        <v>3.41092490089068E-2</v>
      </c>
      <c r="AP2270" s="94">
        <v>-4.3723856048964102E-2</v>
      </c>
      <c r="AQ2270" s="94">
        <v>5.3478124842513401E-2</v>
      </c>
      <c r="AR2270" s="94">
        <v>-3.17481574347767E-2</v>
      </c>
      <c r="AS2270" s="95">
        <v>7</v>
      </c>
      <c r="AT2270" s="95">
        <v>5</v>
      </c>
      <c r="AU2270" s="95">
        <v>8</v>
      </c>
      <c r="AV2270" s="96">
        <v>4</v>
      </c>
      <c r="AW2270" s="3"/>
      <c r="AX2270" s="97">
        <v>8.4311550399434096E-2</v>
      </c>
      <c r="AY2270" s="98">
        <v>0.55053027482426797</v>
      </c>
      <c r="AZ2270" s="98">
        <v>0.801265688550302</v>
      </c>
      <c r="BA2270" s="98">
        <v>0.73693014587297501</v>
      </c>
      <c r="BB2270" s="89">
        <v>8.6709950459317002E-3</v>
      </c>
      <c r="BC2270" s="99">
        <v>-10.108765446304499</v>
      </c>
      <c r="BD2270" s="86">
        <v>43747</v>
      </c>
      <c r="BE2270" s="86">
        <v>43783</v>
      </c>
      <c r="BF2270" s="95">
        <v>154</v>
      </c>
      <c r="BG2270" s="86">
        <v>43963</v>
      </c>
    </row>
    <row r="2271" spans="2:59" x14ac:dyDescent="0.25">
      <c r="B2271" s="81" t="s">
        <v>2966</v>
      </c>
      <c r="C2271" s="81" t="s">
        <v>7577</v>
      </c>
      <c r="D2271" s="81" t="s">
        <v>1016</v>
      </c>
      <c r="E2271" s="82" t="s">
        <v>1173</v>
      </c>
      <c r="F2271" s="82" t="s">
        <v>1099</v>
      </c>
      <c r="G2271" s="83" t="s">
        <v>1121</v>
      </c>
      <c r="H2271" s="84" t="s">
        <v>1132</v>
      </c>
      <c r="I2271" s="85" t="s">
        <v>3480</v>
      </c>
      <c r="J2271" s="85" t="s">
        <v>7578</v>
      </c>
      <c r="L2271" s="86">
        <v>44029</v>
      </c>
      <c r="M2271" s="87">
        <v>1321.6919999998099</v>
      </c>
      <c r="N2271" s="88">
        <v>1321.6919999998099</v>
      </c>
      <c r="O2271" s="88">
        <v>1348.7806000001699</v>
      </c>
      <c r="P2271" s="89">
        <f t="shared" si="35"/>
        <v>0.97991622951845792</v>
      </c>
      <c r="Q2271" s="86">
        <v>44020</v>
      </c>
      <c r="R2271" s="90">
        <v>2812635.6630000002</v>
      </c>
      <c r="S2271" s="90">
        <v>2852418.3884960902</v>
      </c>
      <c r="T2271" s="3"/>
      <c r="U2271" s="91">
        <v>-7.9176412782544503E-3</v>
      </c>
      <c r="V2271" s="92">
        <v>0.38101048230600998</v>
      </c>
      <c r="W2271" s="91">
        <v>8.8198423236463003E-3</v>
      </c>
      <c r="X2271" s="92">
        <v>0.89049384823738398</v>
      </c>
      <c r="Y2271" s="91">
        <v>3.00932132049638E-2</v>
      </c>
      <c r="Z2271" s="92">
        <v>21.1594772293465</v>
      </c>
      <c r="AA2271" s="91">
        <v>6.64975796080398E-2</v>
      </c>
      <c r="AB2271" s="92">
        <v>27.547786321607401</v>
      </c>
      <c r="AC2271" s="91">
        <v>0.18383691416966</v>
      </c>
      <c r="AD2271" s="92">
        <v>43.731887369358397</v>
      </c>
      <c r="AE2271" s="91">
        <v>0.22263485743140299</v>
      </c>
      <c r="AF2271" s="93">
        <v>43.102895437856198</v>
      </c>
      <c r="AG2271" s="91">
        <v>-1.05003490625677E-2</v>
      </c>
      <c r="AH2271" s="92">
        <v>-1.9562648583814699</v>
      </c>
      <c r="AI2271" s="91">
        <v>4.1870323448165402E-2</v>
      </c>
      <c r="AJ2271" s="92">
        <v>18.6704080247146</v>
      </c>
      <c r="AK2271" s="91">
        <v>0.32169199999945702</v>
      </c>
      <c r="AL2271" s="91">
        <v>6.2687467028808896E-2</v>
      </c>
      <c r="AM2271" s="92">
        <v>22.739659622660799</v>
      </c>
      <c r="AN2271" s="3"/>
      <c r="AO2271" s="94">
        <v>3.41152063647314E-2</v>
      </c>
      <c r="AP2271" s="94">
        <v>-4.3718385427419001E-2</v>
      </c>
      <c r="AQ2271" s="94">
        <v>5.3659988123399699E-2</v>
      </c>
      <c r="AR2271" s="94">
        <v>-3.1575571564644599E-2</v>
      </c>
      <c r="AS2271" s="95">
        <v>7</v>
      </c>
      <c r="AT2271" s="95">
        <v>5</v>
      </c>
      <c r="AU2271" s="95">
        <v>8</v>
      </c>
      <c r="AV2271" s="96">
        <v>4</v>
      </c>
      <c r="AW2271" s="3"/>
      <c r="AX2271" s="97">
        <v>8.4315840446652093E-2</v>
      </c>
      <c r="AY2271" s="98">
        <v>0.57528938909126703</v>
      </c>
      <c r="AZ2271" s="98">
        <v>0.80887520831311099</v>
      </c>
      <c r="BA2271" s="98">
        <v>0.77056059683855005</v>
      </c>
      <c r="BB2271" s="89">
        <v>8.6714934754127202E-3</v>
      </c>
      <c r="BC2271" s="99">
        <v>-10.090148757153701</v>
      </c>
      <c r="BD2271" s="86">
        <v>43747</v>
      </c>
      <c r="BE2271" s="86">
        <v>43783</v>
      </c>
      <c r="BF2271" s="95">
        <v>154</v>
      </c>
      <c r="BG2271" s="86">
        <v>43963</v>
      </c>
    </row>
    <row r="2272" spans="2:59" x14ac:dyDescent="0.25">
      <c r="B2272" s="81" t="s">
        <v>2967</v>
      </c>
      <c r="C2272" s="81" t="s">
        <v>7579</v>
      </c>
      <c r="D2272" s="81" t="s">
        <v>1016</v>
      </c>
      <c r="E2272" s="82" t="s">
        <v>1174</v>
      </c>
      <c r="F2272" s="82" t="s">
        <v>1099</v>
      </c>
      <c r="G2272" s="83" t="s">
        <v>1121</v>
      </c>
      <c r="H2272" s="84" t="s">
        <v>1132</v>
      </c>
      <c r="I2272" s="85" t="s">
        <v>3480</v>
      </c>
      <c r="J2272" s="85" t="s">
        <v>7580</v>
      </c>
      <c r="L2272" s="86">
        <v>44029</v>
      </c>
      <c r="M2272" s="87">
        <v>1733.3419000003501</v>
      </c>
      <c r="N2272" s="88">
        <v>1733.3419000003501</v>
      </c>
      <c r="O2272" s="88">
        <v>1769.3517000004599</v>
      </c>
      <c r="P2272" s="89">
        <f t="shared" si="35"/>
        <v>0.97964802588422617</v>
      </c>
      <c r="Q2272" s="86">
        <v>44020</v>
      </c>
      <c r="R2272" s="90">
        <v>23423915.157000002</v>
      </c>
      <c r="S2272" s="90">
        <v>31788167.0165313</v>
      </c>
      <c r="T2272" s="3"/>
      <c r="U2272" s="91">
        <v>-7.9478438019577897E-3</v>
      </c>
      <c r="V2272" s="92">
        <v>0.37799022993567599</v>
      </c>
      <c r="W2272" s="91">
        <v>7.8998411463544506E-3</v>
      </c>
      <c r="X2272" s="92">
        <v>0.79849373050819805</v>
      </c>
      <c r="Y2272" s="91">
        <v>2.4407410330240999E-2</v>
      </c>
      <c r="Z2272" s="92">
        <v>20.590896941867001</v>
      </c>
      <c r="AA2272" s="91">
        <v>5.4692513725967701E-2</v>
      </c>
      <c r="AB2272" s="92">
        <v>26.367279733385701</v>
      </c>
      <c r="AC2272" s="91">
        <v>0.157809423817525</v>
      </c>
      <c r="AD2272" s="92">
        <v>41.129138334130403</v>
      </c>
      <c r="AE2272" s="91">
        <v>0.182554492012132</v>
      </c>
      <c r="AF2272" s="93">
        <v>39.0948588959291</v>
      </c>
      <c r="AG2272" s="91">
        <v>-1.1011834306373199E-2</v>
      </c>
      <c r="AH2272" s="92">
        <v>-2.00741338276202</v>
      </c>
      <c r="AI2272" s="91">
        <v>3.5584024682975703E-2</v>
      </c>
      <c r="AJ2272" s="92">
        <v>18.041778148210099</v>
      </c>
      <c r="AK2272" s="91">
        <v>0.69827257140073895</v>
      </c>
      <c r="AL2272" s="91">
        <v>5.5084417919715599E-2</v>
      </c>
      <c r="AM2272" s="92">
        <v>89.401835053809904</v>
      </c>
      <c r="AN2272" s="3"/>
      <c r="AO2272" s="94">
        <v>3.4083738346453202E-2</v>
      </c>
      <c r="AP2272" s="94">
        <v>-4.3747491565227399E-2</v>
      </c>
      <c r="AQ2272" s="94">
        <v>5.2699084259074901E-2</v>
      </c>
      <c r="AR2272" s="94">
        <v>-3.2488110103258798E-2</v>
      </c>
      <c r="AS2272" s="95">
        <v>7</v>
      </c>
      <c r="AT2272" s="95">
        <v>5</v>
      </c>
      <c r="AU2272" s="95">
        <v>8</v>
      </c>
      <c r="AV2272" s="96">
        <v>4</v>
      </c>
      <c r="AW2272" s="3"/>
      <c r="AX2272" s="97">
        <v>8.4294111246417697E-2</v>
      </c>
      <c r="AY2272" s="98">
        <v>0.44494321559341199</v>
      </c>
      <c r="AZ2272" s="98">
        <v>0.76881967392182604</v>
      </c>
      <c r="BA2272" s="98">
        <v>0.59397482022723103</v>
      </c>
      <c r="BB2272" s="89">
        <v>8.6689569104601103E-3</v>
      </c>
      <c r="BC2272" s="99">
        <v>-10.1885267382313</v>
      </c>
      <c r="BD2272" s="86">
        <v>43747</v>
      </c>
      <c r="BE2272" s="86">
        <v>43783</v>
      </c>
      <c r="BF2272" s="95">
        <v>158</v>
      </c>
      <c r="BG2272" s="86">
        <v>43969</v>
      </c>
    </row>
    <row r="2273" spans="2:59" x14ac:dyDescent="0.25">
      <c r="B2273" s="81" t="s">
        <v>2968</v>
      </c>
      <c r="C2273" s="81" t="s">
        <v>7581</v>
      </c>
      <c r="D2273" s="81" t="s">
        <v>1016</v>
      </c>
      <c r="E2273" s="82" t="s">
        <v>1175</v>
      </c>
      <c r="F2273" s="82" t="s">
        <v>1099</v>
      </c>
      <c r="G2273" s="83" t="s">
        <v>1121</v>
      </c>
      <c r="H2273" s="84" t="s">
        <v>1132</v>
      </c>
      <c r="I2273" s="85" t="s">
        <v>3480</v>
      </c>
      <c r="J2273" s="85" t="s">
        <v>7582</v>
      </c>
      <c r="L2273" s="86">
        <v>44029</v>
      </c>
      <c r="M2273" s="87">
        <v>1943.32950000092</v>
      </c>
      <c r="N2273" s="88">
        <v>1943.32950000092</v>
      </c>
      <c r="O2273" s="88">
        <v>1983.8900000005999</v>
      </c>
      <c r="P2273" s="89">
        <f t="shared" si="35"/>
        <v>0.9795550660572574</v>
      </c>
      <c r="Q2273" s="86">
        <v>44020</v>
      </c>
      <c r="R2273" s="90">
        <v>58694037.865999997</v>
      </c>
      <c r="S2273" s="90">
        <v>71965869.103625</v>
      </c>
      <c r="T2273" s="3"/>
      <c r="U2273" s="91">
        <v>-7.9582157295590202E-3</v>
      </c>
      <c r="V2273" s="92">
        <v>0.37695303717555401</v>
      </c>
      <c r="W2273" s="91">
        <v>7.58113839765429E-3</v>
      </c>
      <c r="X2273" s="92">
        <v>0.76662345563818202</v>
      </c>
      <c r="Y2273" s="91">
        <v>2.2421645695430901E-2</v>
      </c>
      <c r="Z2273" s="92">
        <v>20.392320478393199</v>
      </c>
      <c r="AA2273" s="91">
        <v>5.0580410781549297E-2</v>
      </c>
      <c r="AB2273" s="92">
        <v>25.956069438951101</v>
      </c>
      <c r="AC2273" s="91">
        <v>0.14880604726568</v>
      </c>
      <c r="AD2273" s="92">
        <v>40.228800678974899</v>
      </c>
      <c r="AE2273" s="91">
        <v>0.16879127477848699</v>
      </c>
      <c r="AF2273" s="93">
        <v>37.718537172535399</v>
      </c>
      <c r="AG2273" s="91">
        <v>-1.11890204107112E-2</v>
      </c>
      <c r="AH2273" s="92">
        <v>-2.02513199319583</v>
      </c>
      <c r="AI2273" s="91">
        <v>3.33888599252532E-2</v>
      </c>
      <c r="AJ2273" s="92">
        <v>17.8222616724379</v>
      </c>
      <c r="AK2273" s="91">
        <v>0.943329500001855</v>
      </c>
      <c r="AL2273" s="91">
        <v>4.4119749234596398E-2</v>
      </c>
      <c r="AM2273" s="92">
        <v>1.6131147831911199</v>
      </c>
      <c r="AN2273" s="3"/>
      <c r="AO2273" s="94">
        <v>3.4072788314006203E-2</v>
      </c>
      <c r="AP2273" s="94">
        <v>-4.3757738364583902E-2</v>
      </c>
      <c r="AQ2273" s="94">
        <v>5.2361671085236601E-2</v>
      </c>
      <c r="AR2273" s="94">
        <v>-3.2808560924422601E-2</v>
      </c>
      <c r="AS2273" s="95">
        <v>7</v>
      </c>
      <c r="AT2273" s="95">
        <v>5</v>
      </c>
      <c r="AU2273" s="95">
        <v>8</v>
      </c>
      <c r="AV2273" s="96">
        <v>4</v>
      </c>
      <c r="AW2273" s="3"/>
      <c r="AX2273" s="97">
        <v>8.4286926033382795E-2</v>
      </c>
      <c r="AY2273" s="98">
        <v>0.39950209447761198</v>
      </c>
      <c r="AZ2273" s="98">
        <v>0.75486027239003295</v>
      </c>
      <c r="BA2273" s="98">
        <v>0.53268454369754203</v>
      </c>
      <c r="BB2273" s="89">
        <v>8.6681125704671999E-3</v>
      </c>
      <c r="BC2273" s="99">
        <v>-10.2230766358698</v>
      </c>
      <c r="BD2273" s="86">
        <v>43747</v>
      </c>
      <c r="BE2273" s="86">
        <v>43783</v>
      </c>
      <c r="BF2273" s="95">
        <v>158</v>
      </c>
      <c r="BG2273" s="86">
        <v>43969</v>
      </c>
    </row>
    <row r="2274" spans="2:59" x14ac:dyDescent="0.25">
      <c r="B2274" s="81" t="s">
        <v>554</v>
      </c>
      <c r="C2274" s="81" t="s">
        <v>7583</v>
      </c>
      <c r="D2274" s="81" t="s">
        <v>1017</v>
      </c>
      <c r="E2274" s="82" t="s">
        <v>1170</v>
      </c>
      <c r="F2274" s="82" t="s">
        <v>1099</v>
      </c>
      <c r="G2274" s="83" t="s">
        <v>1121</v>
      </c>
      <c r="H2274" s="84" t="s">
        <v>1138</v>
      </c>
      <c r="I2274" s="85" t="s">
        <v>3480</v>
      </c>
      <c r="J2274" s="85" t="s">
        <v>7584</v>
      </c>
      <c r="L2274" s="86">
        <v>44029</v>
      </c>
      <c r="M2274" s="87">
        <v>1127.03429999948</v>
      </c>
      <c r="N2274" s="88">
        <v>1127.03429999948</v>
      </c>
      <c r="O2274" s="88">
        <v>1136.6976999994399</v>
      </c>
      <c r="P2274" s="89">
        <f t="shared" si="35"/>
        <v>0.99149870717609034</v>
      </c>
      <c r="Q2274" s="86">
        <v>44019</v>
      </c>
      <c r="R2274" s="90">
        <v>2356.9749999999999</v>
      </c>
      <c r="S2274" s="90">
        <v>11172.3805458069</v>
      </c>
      <c r="T2274" s="3"/>
      <c r="U2274" s="91">
        <v>-3.61278830678202E-3</v>
      </c>
      <c r="V2274" s="92">
        <v>0.81149577945325302</v>
      </c>
      <c r="W2274" s="91">
        <v>1.5742989089630999E-3</v>
      </c>
      <c r="X2274" s="92">
        <v>0.16593950676906399</v>
      </c>
      <c r="Y2274" s="91">
        <v>1.5613112022038E-2</v>
      </c>
      <c r="Z2274" s="92">
        <v>19.711467111046701</v>
      </c>
      <c r="AA2274" s="91">
        <v>4.22749385816132E-2</v>
      </c>
      <c r="AB2274" s="92">
        <v>25.1255222189648</v>
      </c>
      <c r="AC2274" s="91">
        <v>9.5171703023952406E-2</v>
      </c>
      <c r="AD2274" s="92">
        <v>34.865366254816799</v>
      </c>
      <c r="AE2274" s="91">
        <v>0.128809804940829</v>
      </c>
      <c r="AF2274" s="93">
        <v>33.720390188798802</v>
      </c>
      <c r="AG2274" s="91">
        <v>-5.2070134743189599E-3</v>
      </c>
      <c r="AH2274" s="92">
        <v>-1.4269312995565999</v>
      </c>
      <c r="AI2274" s="91">
        <v>2.4061068163064199E-2</v>
      </c>
      <c r="AJ2274" s="92">
        <v>16.889482496218999</v>
      </c>
      <c r="AK2274" s="91">
        <v>0.12703429999964999</v>
      </c>
      <c r="AL2274" s="91">
        <v>3.5621629307570402E-2</v>
      </c>
      <c r="AM2274" s="92">
        <v>29.797293867974101</v>
      </c>
      <c r="AN2274" s="3"/>
      <c r="AO2274" s="94">
        <v>2.1541677169807399E-2</v>
      </c>
      <c r="AP2274" s="94">
        <v>-2.6207125450127901E-2</v>
      </c>
      <c r="AQ2274" s="94">
        <v>2.62888893721538E-2</v>
      </c>
      <c r="AR2274" s="94">
        <v>-1.8596897958559601E-2</v>
      </c>
      <c r="AS2274" s="95">
        <v>6</v>
      </c>
      <c r="AT2274" s="95">
        <v>6</v>
      </c>
      <c r="AU2274" s="95">
        <v>7</v>
      </c>
      <c r="AV2274" s="96">
        <v>5</v>
      </c>
      <c r="AW2274" s="3"/>
      <c r="AX2274" s="97">
        <v>4.7666404460833298E-2</v>
      </c>
      <c r="AY2274" s="98">
        <v>0.36189222436542001</v>
      </c>
      <c r="AZ2274" s="98">
        <v>0.70712919044399303</v>
      </c>
      <c r="BA2274" s="98">
        <v>0.48479255002257599</v>
      </c>
      <c r="BB2274" s="89">
        <v>4.9131717797718001E-3</v>
      </c>
      <c r="BC2274" s="99">
        <v>-6.4482981683540901</v>
      </c>
      <c r="BD2274" s="86">
        <v>43747</v>
      </c>
      <c r="BE2274" s="86">
        <v>43783</v>
      </c>
      <c r="BF2274" s="95">
        <v>87</v>
      </c>
      <c r="BG2274" s="86">
        <v>43868</v>
      </c>
    </row>
    <row r="2275" spans="2:59" x14ac:dyDescent="0.25">
      <c r="B2275" s="81" t="s">
        <v>555</v>
      </c>
      <c r="C2275" s="81" t="s">
        <v>7585</v>
      </c>
      <c r="D2275" s="81" t="s">
        <v>1017</v>
      </c>
      <c r="E2275" s="82" t="s">
        <v>1171</v>
      </c>
      <c r="F2275" s="82" t="s">
        <v>1099</v>
      </c>
      <c r="G2275" s="83" t="s">
        <v>1121</v>
      </c>
      <c r="H2275" s="84" t="s">
        <v>1138</v>
      </c>
      <c r="I2275" s="85" t="s">
        <v>3480</v>
      </c>
      <c r="J2275" s="85" t="s">
        <v>7586</v>
      </c>
      <c r="L2275" s="86">
        <v>44029</v>
      </c>
      <c r="M2275" s="87">
        <v>1122.50989999995</v>
      </c>
      <c r="N2275" s="88">
        <v>1122.50989999995</v>
      </c>
      <c r="O2275" s="88">
        <v>1132.53199999966</v>
      </c>
      <c r="P2275" s="89">
        <f t="shared" si="35"/>
        <v>0.99115071362247331</v>
      </c>
      <c r="Q2275" s="86">
        <v>43984</v>
      </c>
      <c r="R2275" s="90">
        <v>690445.12</v>
      </c>
      <c r="S2275" s="90">
        <v>1005184.46455762</v>
      </c>
      <c r="T2275" s="3"/>
      <c r="U2275" s="91">
        <v>-3.6224329523974999E-3</v>
      </c>
      <c r="V2275" s="92">
        <v>0.81053131489170505</v>
      </c>
      <c r="W2275" s="91">
        <v>1.2876132932433399E-3</v>
      </c>
      <c r="X2275" s="92">
        <v>0.13727094519708799</v>
      </c>
      <c r="Y2275" s="91">
        <v>1.3842783409927501E-2</v>
      </c>
      <c r="Z2275" s="92">
        <v>19.534434249828301</v>
      </c>
      <c r="AA2275" s="91">
        <v>3.8575932045205298E-2</v>
      </c>
      <c r="AB2275" s="92">
        <v>24.7556215653312</v>
      </c>
      <c r="AC2275" s="91">
        <v>8.7337995333655299E-2</v>
      </c>
      <c r="AD2275" s="92">
        <v>34.081995485757901</v>
      </c>
      <c r="AE2275" s="91">
        <v>0.116819481378188</v>
      </c>
      <c r="AF2275" s="93">
        <v>32.521357832534697</v>
      </c>
      <c r="AG2275" s="91">
        <v>-5.3683936766901804E-3</v>
      </c>
      <c r="AH2275" s="92">
        <v>-1.4430693197937201</v>
      </c>
      <c r="AI2275" s="91">
        <v>2.21107233446673E-2</v>
      </c>
      <c r="AJ2275" s="92">
        <v>16.694448014372</v>
      </c>
      <c r="AK2275" s="91">
        <v>0.12199782019524701</v>
      </c>
      <c r="AL2275" s="91">
        <v>3.2830225865836803E-2</v>
      </c>
      <c r="AM2275" s="92">
        <v>18.346754328289499</v>
      </c>
      <c r="AN2275" s="3"/>
      <c r="AO2275" s="94">
        <v>2.15320169081679E-2</v>
      </c>
      <c r="AP2275" s="94">
        <v>-2.6216113524242201E-2</v>
      </c>
      <c r="AQ2275" s="94">
        <v>2.59936012134858E-2</v>
      </c>
      <c r="AR2275" s="94">
        <v>-1.8890960274802599E-2</v>
      </c>
      <c r="AS2275" s="95">
        <v>6</v>
      </c>
      <c r="AT2275" s="95">
        <v>6</v>
      </c>
      <c r="AU2275" s="95">
        <v>7</v>
      </c>
      <c r="AV2275" s="96">
        <v>5</v>
      </c>
      <c r="AW2275" s="3"/>
      <c r="AX2275" s="97">
        <v>4.76574663668725E-2</v>
      </c>
      <c r="AY2275" s="98">
        <v>0.29045445982364998</v>
      </c>
      <c r="AZ2275" s="98">
        <v>0.69473913486581296</v>
      </c>
      <c r="BA2275" s="98">
        <v>0.38842150850496199</v>
      </c>
      <c r="BB2275" s="89">
        <v>4.9121962913614E-3</v>
      </c>
      <c r="BC2275" s="99">
        <v>-6.4809134758033897</v>
      </c>
      <c r="BD2275" s="86">
        <v>43747</v>
      </c>
      <c r="BE2275" s="86">
        <v>43783</v>
      </c>
      <c r="BF2275" s="95">
        <v>87</v>
      </c>
      <c r="BG2275" s="86">
        <v>43868</v>
      </c>
    </row>
    <row r="2276" spans="2:59" x14ac:dyDescent="0.25">
      <c r="B2276" s="81" t="s">
        <v>556</v>
      </c>
      <c r="C2276" s="81" t="s">
        <v>7587</v>
      </c>
      <c r="D2276" s="81" t="s">
        <v>1017</v>
      </c>
      <c r="E2276" s="82" t="s">
        <v>1174</v>
      </c>
      <c r="F2276" s="82" t="s">
        <v>1099</v>
      </c>
      <c r="G2276" s="83" t="s">
        <v>1121</v>
      </c>
      <c r="H2276" s="84" t="s">
        <v>1138</v>
      </c>
      <c r="I2276" s="85" t="s">
        <v>3480</v>
      </c>
      <c r="J2276" s="85" t="s">
        <v>7588</v>
      </c>
      <c r="L2276" s="86">
        <v>44029</v>
      </c>
      <c r="M2276" s="87">
        <v>1118.3357999995401</v>
      </c>
      <c r="N2276" s="88">
        <v>1118.3357999995401</v>
      </c>
      <c r="O2276" s="88">
        <v>1128.59889999963</v>
      </c>
      <c r="P2276" s="89">
        <f t="shared" si="35"/>
        <v>0.99090633527988259</v>
      </c>
      <c r="Q2276" s="86">
        <v>43984</v>
      </c>
      <c r="R2276" s="90">
        <v>1582358.1910000001</v>
      </c>
      <c r="S2276" s="90">
        <v>2026662.8753710899</v>
      </c>
      <c r="T2276" s="3"/>
      <c r="U2276" s="91">
        <v>-3.6279149171605202E-3</v>
      </c>
      <c r="V2276" s="92">
        <v>0.80998311841540305</v>
      </c>
      <c r="W2276" s="91">
        <v>1.12301584522356E-3</v>
      </c>
      <c r="X2276" s="92">
        <v>0.12081120039510999</v>
      </c>
      <c r="Y2276" s="91">
        <v>1.2832208609324901E-2</v>
      </c>
      <c r="Z2276" s="92">
        <v>19.433376769768099</v>
      </c>
      <c r="AA2276" s="91">
        <v>3.6495081230896197E-2</v>
      </c>
      <c r="AB2276" s="92">
        <v>24.547536483878499</v>
      </c>
      <c r="AC2276" s="91">
        <v>8.2991296061663902E-2</v>
      </c>
      <c r="AD2276" s="92">
        <v>33.647325558587902</v>
      </c>
      <c r="AE2276" s="91">
        <v>0.110132365867757</v>
      </c>
      <c r="AF2276" s="93">
        <v>31.852646281477099</v>
      </c>
      <c r="AG2276" s="91">
        <v>-5.4610296037935803E-3</v>
      </c>
      <c r="AH2276" s="92">
        <v>-1.45233291250406</v>
      </c>
      <c r="AI2276" s="91">
        <v>2.0996821798689801E-2</v>
      </c>
      <c r="AJ2276" s="92">
        <v>16.583057859766999</v>
      </c>
      <c r="AK2276" s="91">
        <v>0.11833579999991301</v>
      </c>
      <c r="AL2276" s="91">
        <v>3.0735822483620698E-2</v>
      </c>
      <c r="AM2276" s="92">
        <v>14.809197740774801</v>
      </c>
      <c r="AN2276" s="3"/>
      <c r="AO2276" s="94">
        <v>2.1526460122913701E-2</v>
      </c>
      <c r="AP2276" s="94">
        <v>-2.6221455386803399E-2</v>
      </c>
      <c r="AQ2276" s="94">
        <v>2.5824880440268299E-2</v>
      </c>
      <c r="AR2276" s="94">
        <v>-1.9057627282563799E-2</v>
      </c>
      <c r="AS2276" s="95">
        <v>6</v>
      </c>
      <c r="AT2276" s="95">
        <v>6</v>
      </c>
      <c r="AU2276" s="95">
        <v>7</v>
      </c>
      <c r="AV2276" s="96">
        <v>5</v>
      </c>
      <c r="AW2276" s="3"/>
      <c r="AX2276" s="97">
        <v>4.7652756915194903E-2</v>
      </c>
      <c r="AY2276" s="98">
        <v>0.25027441459587901</v>
      </c>
      <c r="AZ2276" s="98">
        <v>0.68777061924265603</v>
      </c>
      <c r="BA2276" s="98">
        <v>0.33436077786882401</v>
      </c>
      <c r="BB2276" s="89">
        <v>4.91167970725201E-3</v>
      </c>
      <c r="BC2276" s="99">
        <v>-6.4993607300420999</v>
      </c>
      <c r="BD2276" s="86">
        <v>43747</v>
      </c>
      <c r="BE2276" s="86">
        <v>43783</v>
      </c>
      <c r="BF2276" s="95">
        <v>150</v>
      </c>
      <c r="BG2276" s="86">
        <v>43957</v>
      </c>
    </row>
    <row r="2277" spans="2:59" x14ac:dyDescent="0.25">
      <c r="B2277" s="81" t="s">
        <v>557</v>
      </c>
      <c r="C2277" s="81" t="s">
        <v>7589</v>
      </c>
      <c r="D2277" s="81" t="s">
        <v>1017</v>
      </c>
      <c r="E2277" s="82" t="s">
        <v>1175</v>
      </c>
      <c r="F2277" s="82" t="s">
        <v>1099</v>
      </c>
      <c r="G2277" s="83" t="s">
        <v>1121</v>
      </c>
      <c r="H2277" s="84" t="s">
        <v>1138</v>
      </c>
      <c r="I2277" s="85" t="s">
        <v>3480</v>
      </c>
      <c r="J2277" s="85" t="s">
        <v>7590</v>
      </c>
      <c r="L2277" s="86">
        <v>44029</v>
      </c>
      <c r="M2277" s="87">
        <v>1104.80660000071</v>
      </c>
      <c r="N2277" s="88">
        <v>1104.80660000071</v>
      </c>
      <c r="O2277" s="88">
        <v>1115.4130000006401</v>
      </c>
      <c r="P2277" s="89">
        <f t="shared" si="35"/>
        <v>0.99049105577940721</v>
      </c>
      <c r="Q2277" s="86">
        <v>43984</v>
      </c>
      <c r="R2277" s="90">
        <v>2805425.6039999998</v>
      </c>
      <c r="S2277" s="90">
        <v>3418270.54646484</v>
      </c>
      <c r="T2277" s="3"/>
      <c r="U2277" s="91">
        <v>-3.6371356145537001E-3</v>
      </c>
      <c r="V2277" s="92">
        <v>0.80906104867608497</v>
      </c>
      <c r="W2277" s="91">
        <v>8.4330147001310295E-4</v>
      </c>
      <c r="X2277" s="92">
        <v>9.2839762874063994E-2</v>
      </c>
      <c r="Y2277" s="91">
        <v>1.11165412854461E-2</v>
      </c>
      <c r="Z2277" s="92">
        <v>19.261810037394799</v>
      </c>
      <c r="AA2277" s="91">
        <v>3.2967240513244199E-2</v>
      </c>
      <c r="AB2277" s="92">
        <v>24.1947524121206</v>
      </c>
      <c r="AC2277" s="91">
        <v>7.5641652241756702E-2</v>
      </c>
      <c r="AD2277" s="92">
        <v>32.912361176568098</v>
      </c>
      <c r="AE2277" s="91">
        <v>9.8855855998408501E-2</v>
      </c>
      <c r="AF2277" s="93">
        <v>30.724995294527599</v>
      </c>
      <c r="AG2277" s="91">
        <v>-5.6184740724347596E-3</v>
      </c>
      <c r="AH2277" s="92">
        <v>-1.46807735936818</v>
      </c>
      <c r="AI2277" s="91">
        <v>1.9105907789707999E-2</v>
      </c>
      <c r="AJ2277" s="92">
        <v>16.393966458883401</v>
      </c>
      <c r="AK2277" s="91">
        <v>0.104843391285685</v>
      </c>
      <c r="AL2277" s="91">
        <v>2.7354899049896599E-2</v>
      </c>
      <c r="AM2277" s="92">
        <v>13.459956869352</v>
      </c>
      <c r="AN2277" s="3"/>
      <c r="AO2277" s="94">
        <v>2.1516926306503599E-2</v>
      </c>
      <c r="AP2277" s="94">
        <v>-2.6230566846607E-2</v>
      </c>
      <c r="AQ2277" s="94">
        <v>2.5538275622238898E-2</v>
      </c>
      <c r="AR2277" s="94">
        <v>-1.93408897184781E-2</v>
      </c>
      <c r="AS2277" s="95">
        <v>6</v>
      </c>
      <c r="AT2277" s="95">
        <v>6</v>
      </c>
      <c r="AU2277" s="95">
        <v>7</v>
      </c>
      <c r="AV2277" s="96">
        <v>5</v>
      </c>
      <c r="AW2277" s="3"/>
      <c r="AX2277" s="97">
        <v>4.7645045875833597E-2</v>
      </c>
      <c r="AY2277" s="98">
        <v>0.182131930867627</v>
      </c>
      <c r="AZ2277" s="98">
        <v>0.67595463015368296</v>
      </c>
      <c r="BA2277" s="98">
        <v>0.242917579480945</v>
      </c>
      <c r="BB2277" s="89">
        <v>4.9108319908009396E-3</v>
      </c>
      <c r="BC2277" s="99">
        <v>-6.5307068616166397</v>
      </c>
      <c r="BD2277" s="86">
        <v>43747</v>
      </c>
      <c r="BE2277" s="86">
        <v>43783</v>
      </c>
      <c r="BF2277" s="95">
        <v>151</v>
      </c>
      <c r="BG2277" s="86">
        <v>43958</v>
      </c>
    </row>
    <row r="2278" spans="2:59" x14ac:dyDescent="0.25">
      <c r="B2278" s="81" t="s">
        <v>558</v>
      </c>
      <c r="C2278" s="81" t="s">
        <v>7591</v>
      </c>
      <c r="D2278" s="81" t="s">
        <v>1018</v>
      </c>
      <c r="E2278" s="82" t="s">
        <v>1168</v>
      </c>
      <c r="F2278" s="82" t="s">
        <v>1099</v>
      </c>
      <c r="G2278" s="83" t="s">
        <v>1120</v>
      </c>
      <c r="H2278" s="84" t="s">
        <v>1154</v>
      </c>
      <c r="I2278" s="85" t="s">
        <v>3480</v>
      </c>
      <c r="J2278" s="85" t="s">
        <v>7592</v>
      </c>
      <c r="L2278" s="86">
        <v>44029</v>
      </c>
      <c r="M2278" s="87">
        <v>1405.9528000000901</v>
      </c>
      <c r="N2278" s="88">
        <v>1405.9528000000901</v>
      </c>
      <c r="O2278" s="88">
        <v>1657.3288000002501</v>
      </c>
      <c r="P2278" s="89">
        <f t="shared" si="35"/>
        <v>0.84832460523215303</v>
      </c>
      <c r="Q2278" s="86">
        <v>43881</v>
      </c>
      <c r="R2278" s="90">
        <v>1872601.5109999999</v>
      </c>
      <c r="S2278" s="90">
        <v>2092747.5271874999</v>
      </c>
      <c r="T2278" s="3"/>
      <c r="U2278" s="91">
        <v>1.50727479995112E-2</v>
      </c>
      <c r="V2278" s="92">
        <v>2.68004941008257</v>
      </c>
      <c r="W2278" s="91">
        <v>5.7943856900237699E-3</v>
      </c>
      <c r="X2278" s="92">
        <v>0.58794818487513101</v>
      </c>
      <c r="Y2278" s="91">
        <v>-0.114083811870805</v>
      </c>
      <c r="Z2278" s="92">
        <v>6.7417747217550597</v>
      </c>
      <c r="AA2278" s="91">
        <v>8.4672233602759703E-2</v>
      </c>
      <c r="AB2278" s="92">
        <v>29.3652517210867</v>
      </c>
      <c r="AC2278" s="91">
        <v>0.15166976014195799</v>
      </c>
      <c r="AD2278" s="92">
        <v>40.515171966573703</v>
      </c>
      <c r="AE2278" s="91">
        <v>0.24969327710830799</v>
      </c>
      <c r="AF2278" s="93">
        <v>45.808737405517597</v>
      </c>
      <c r="AG2278" s="91">
        <v>1.8116583578375899E-3</v>
      </c>
      <c r="AH2278" s="92">
        <v>-0.72506411634094503</v>
      </c>
      <c r="AI2278" s="91">
        <v>-6.69967901222117E-2</v>
      </c>
      <c r="AJ2278" s="92">
        <v>7.7836966676841302</v>
      </c>
      <c r="AK2278" s="91">
        <v>0.40595280000008599</v>
      </c>
      <c r="AL2278" s="91">
        <v>6.6685917314316598E-2</v>
      </c>
      <c r="AM2278" s="92">
        <v>39.642246001516497</v>
      </c>
      <c r="AN2278" s="3"/>
      <c r="AO2278" s="94">
        <v>8.14660181659565E-2</v>
      </c>
      <c r="AP2278" s="94">
        <v>-0.119310002997809</v>
      </c>
      <c r="AQ2278" s="94">
        <v>0.129816419184936</v>
      </c>
      <c r="AR2278" s="94">
        <v>-0.15092803477178701</v>
      </c>
      <c r="AS2278" s="95">
        <v>7</v>
      </c>
      <c r="AT2278" s="95">
        <v>5</v>
      </c>
      <c r="AU2278" s="95">
        <v>7</v>
      </c>
      <c r="AV2278" s="96">
        <v>5</v>
      </c>
      <c r="AW2278" s="3"/>
      <c r="AX2278" s="97">
        <v>0.29123824150708999</v>
      </c>
      <c r="AY2278" s="98">
        <v>0.298562134344593</v>
      </c>
      <c r="AZ2278" s="98">
        <v>0.73361090703838305</v>
      </c>
      <c r="BA2278" s="98">
        <v>0.40384722431417702</v>
      </c>
      <c r="BB2278" s="89">
        <v>2.97210588866074E-2</v>
      </c>
      <c r="BC2278" s="99">
        <v>-33.657111371052501</v>
      </c>
      <c r="BD2278" s="86">
        <v>43881</v>
      </c>
      <c r="BE2278" s="86">
        <v>43914</v>
      </c>
      <c r="BF2278" s="95"/>
      <c r="BG2278" s="86"/>
    </row>
    <row r="2279" spans="2:59" x14ac:dyDescent="0.25">
      <c r="B2279" s="81" t="s">
        <v>559</v>
      </c>
      <c r="C2279" s="81" t="s">
        <v>7593</v>
      </c>
      <c r="D2279" s="81" t="s">
        <v>1018</v>
      </c>
      <c r="E2279" s="82" t="s">
        <v>1169</v>
      </c>
      <c r="F2279" s="82" t="s">
        <v>1099</v>
      </c>
      <c r="G2279" s="83" t="s">
        <v>1120</v>
      </c>
      <c r="H2279" s="84" t="s">
        <v>1154</v>
      </c>
      <c r="I2279" s="85" t="s">
        <v>3480</v>
      </c>
      <c r="J2279" s="85" t="s">
        <v>7594</v>
      </c>
      <c r="L2279" s="86">
        <v>44029</v>
      </c>
      <c r="M2279" s="87">
        <v>1121.8858000002799</v>
      </c>
      <c r="N2279" s="88">
        <v>1121.8858000002799</v>
      </c>
      <c r="O2279" s="88">
        <v>1314.4748999998001</v>
      </c>
      <c r="P2279" s="89">
        <f t="shared" si="35"/>
        <v>0.85348590528465063</v>
      </c>
      <c r="Q2279" s="86">
        <v>43881</v>
      </c>
      <c r="R2279" s="90">
        <v>4318156.55</v>
      </c>
      <c r="S2279" s="90">
        <v>7815659.1758124996</v>
      </c>
      <c r="T2279" s="3"/>
      <c r="U2279" s="91">
        <v>1.51143472612603E-2</v>
      </c>
      <c r="V2279" s="92">
        <v>2.6842093362574801</v>
      </c>
      <c r="W2279" s="91">
        <v>7.0318082107405601E-3</v>
      </c>
      <c r="X2279" s="92">
        <v>0.71169043694681</v>
      </c>
      <c r="Y2279" s="91">
        <v>-0.10703171084329401</v>
      </c>
      <c r="Z2279" s="92">
        <v>7.4469848245062202</v>
      </c>
      <c r="AA2279" s="91">
        <v>0.104385486702085</v>
      </c>
      <c r="AB2279" s="92">
        <v>31.336577031004701</v>
      </c>
      <c r="AC2279" s="91"/>
      <c r="AD2279" s="92"/>
      <c r="AE2279" s="91"/>
      <c r="AF2279" s="93"/>
      <c r="AG2279" s="91">
        <v>2.5098360074480301E-3</v>
      </c>
      <c r="AH2279" s="92">
        <v>-0.65524635137990095</v>
      </c>
      <c r="AI2279" s="91">
        <v>-5.8693419051487603E-2</v>
      </c>
      <c r="AJ2279" s="92">
        <v>8.6140337747638096</v>
      </c>
      <c r="AK2279" s="91">
        <v>0.167941834324738</v>
      </c>
      <c r="AL2279" s="91">
        <v>8.6991941158048605E-2</v>
      </c>
      <c r="AM2279" s="92">
        <v>41.391135708487099</v>
      </c>
      <c r="AN2279" s="3"/>
      <c r="AO2279" s="94">
        <v>8.1510268242709599E-2</v>
      </c>
      <c r="AP2279" s="94">
        <v>-0.119273926414317</v>
      </c>
      <c r="AQ2279" s="94">
        <v>0.13167528138918</v>
      </c>
      <c r="AR2279" s="94">
        <v>-0.14984856602313801</v>
      </c>
      <c r="AS2279" s="95">
        <v>7</v>
      </c>
      <c r="AT2279" s="95">
        <v>5</v>
      </c>
      <c r="AU2279" s="95">
        <v>7</v>
      </c>
      <c r="AV2279" s="96">
        <v>5</v>
      </c>
      <c r="AW2279" s="3"/>
      <c r="AX2279" s="97">
        <v>0.29129332208423903</v>
      </c>
      <c r="AY2279" s="98">
        <v>0.36313411692617598</v>
      </c>
      <c r="AZ2279" s="98">
        <v>0.78302517849624598</v>
      </c>
      <c r="BA2279" s="98">
        <v>0.49203639879988298</v>
      </c>
      <c r="BB2279" s="89">
        <v>2.9728123815693799E-2</v>
      </c>
      <c r="BC2279" s="99">
        <v>-33.567320304107902</v>
      </c>
      <c r="BD2279" s="86">
        <v>43881</v>
      </c>
      <c r="BE2279" s="86">
        <v>43914</v>
      </c>
      <c r="BF2279" s="95"/>
      <c r="BG2279" s="86"/>
    </row>
    <row r="2280" spans="2:59" x14ac:dyDescent="0.25">
      <c r="B2280" s="81" t="s">
        <v>2969</v>
      </c>
      <c r="C2280" s="81" t="s">
        <v>7595</v>
      </c>
      <c r="D2280" s="81" t="s">
        <v>1018</v>
      </c>
      <c r="E2280" s="82" t="s">
        <v>1170</v>
      </c>
      <c r="F2280" s="82" t="s">
        <v>1099</v>
      </c>
      <c r="G2280" s="83" t="s">
        <v>1120</v>
      </c>
      <c r="H2280" s="84" t="s">
        <v>1154</v>
      </c>
      <c r="I2280" s="85" t="s">
        <v>3480</v>
      </c>
      <c r="J2280" s="85" t="s">
        <v>7596</v>
      </c>
      <c r="L2280" s="86">
        <v>44029</v>
      </c>
      <c r="M2280" s="87">
        <v>2152.5311000011902</v>
      </c>
      <c r="N2280" s="88">
        <v>2152.5311000011902</v>
      </c>
      <c r="O2280" s="88">
        <v>2532.26570000127</v>
      </c>
      <c r="P2280" s="89">
        <f t="shared" si="35"/>
        <v>0.85004156554350152</v>
      </c>
      <c r="Q2280" s="86">
        <v>43881</v>
      </c>
      <c r="R2280" s="90">
        <v>2530451.716</v>
      </c>
      <c r="S2280" s="90">
        <v>2662204.20966797</v>
      </c>
      <c r="T2280" s="3"/>
      <c r="U2280" s="91">
        <v>1.5086585988683499E-2</v>
      </c>
      <c r="V2280" s="92">
        <v>2.6814332089998101</v>
      </c>
      <c r="W2280" s="91">
        <v>6.2066510599834103E-3</v>
      </c>
      <c r="X2280" s="92">
        <v>0.62917472187109502</v>
      </c>
      <c r="Y2280" s="91">
        <v>-0.112199823217525</v>
      </c>
      <c r="Z2280" s="92">
        <v>6.9301735870831198</v>
      </c>
      <c r="AA2280" s="91">
        <v>8.7581893987662598E-2</v>
      </c>
      <c r="AB2280" s="92">
        <v>29.656217759562399</v>
      </c>
      <c r="AC2280" s="91">
        <v>0.155992130883533</v>
      </c>
      <c r="AD2280" s="92">
        <v>40.947409040760199</v>
      </c>
      <c r="AE2280" s="91">
        <v>0.25576416593859902</v>
      </c>
      <c r="AF2280" s="93">
        <v>46.415826288575801</v>
      </c>
      <c r="AG2280" s="91">
        <v>2.0443271005206E-3</v>
      </c>
      <c r="AH2280" s="92">
        <v>-0.70179724207264405</v>
      </c>
      <c r="AI2280" s="91">
        <v>-6.4964705478851095E-2</v>
      </c>
      <c r="AJ2280" s="92">
        <v>7.9869051320201798</v>
      </c>
      <c r="AK2280" s="91">
        <v>1.22353157617152</v>
      </c>
      <c r="AL2280" s="91">
        <v>5.4732534106733503E-2</v>
      </c>
      <c r="AM2280" s="92">
        <v>27.235089682275401</v>
      </c>
      <c r="AN2280" s="3"/>
      <c r="AO2280" s="94">
        <v>8.1480741946579699E-2</v>
      </c>
      <c r="AP2280" s="94">
        <v>-0.11929795496151201</v>
      </c>
      <c r="AQ2280" s="94">
        <v>0.12991854414401999</v>
      </c>
      <c r="AR2280" s="94">
        <v>-0.150568419884657</v>
      </c>
      <c r="AS2280" s="95">
        <v>7</v>
      </c>
      <c r="AT2280" s="95">
        <v>5</v>
      </c>
      <c r="AU2280" s="95">
        <v>7</v>
      </c>
      <c r="AV2280" s="96">
        <v>5</v>
      </c>
      <c r="AW2280" s="3"/>
      <c r="AX2280" s="97">
        <v>0.29123756201006501</v>
      </c>
      <c r="AY2280" s="98">
        <v>0.30809901227257802</v>
      </c>
      <c r="AZ2280" s="98">
        <v>0.74088758290145096</v>
      </c>
      <c r="BA2280" s="98">
        <v>0.41690456290871197</v>
      </c>
      <c r="BB2280" s="89">
        <v>2.9721497575774299E-2</v>
      </c>
      <c r="BC2280" s="99">
        <v>-33.627194018394199</v>
      </c>
      <c r="BD2280" s="86">
        <v>43881</v>
      </c>
      <c r="BE2280" s="86">
        <v>43914</v>
      </c>
      <c r="BF2280" s="95"/>
      <c r="BG2280" s="86"/>
    </row>
    <row r="2281" spans="2:59" x14ac:dyDescent="0.25">
      <c r="B2281" s="81" t="s">
        <v>2970</v>
      </c>
      <c r="C2281" s="81" t="s">
        <v>7597</v>
      </c>
      <c r="D2281" s="81" t="s">
        <v>1018</v>
      </c>
      <c r="E2281" s="82" t="s">
        <v>1171</v>
      </c>
      <c r="F2281" s="82" t="s">
        <v>1099</v>
      </c>
      <c r="G2281" s="83" t="s">
        <v>1120</v>
      </c>
      <c r="H2281" s="84" t="s">
        <v>1154</v>
      </c>
      <c r="I2281" s="85" t="s">
        <v>3480</v>
      </c>
      <c r="J2281" s="85" t="s">
        <v>7598</v>
      </c>
      <c r="L2281" s="86">
        <v>44029</v>
      </c>
      <c r="M2281" s="87">
        <v>1753.6495999991901</v>
      </c>
      <c r="N2281" s="88">
        <v>1753.6495999991901</v>
      </c>
      <c r="O2281" s="88">
        <v>2084.05990000069</v>
      </c>
      <c r="P2281" s="89">
        <f t="shared" si="35"/>
        <v>0.84145834771764927</v>
      </c>
      <c r="Q2281" s="86">
        <v>43881</v>
      </c>
      <c r="R2281" s="90">
        <v>14705803.967</v>
      </c>
      <c r="S2281" s="90">
        <v>15581295.726968801</v>
      </c>
      <c r="T2281" s="3"/>
      <c r="U2281" s="91">
        <v>1.50169759908749E-2</v>
      </c>
      <c r="V2281" s="92">
        <v>2.6744722092189499</v>
      </c>
      <c r="W2281" s="91">
        <v>4.1388061235920802E-3</v>
      </c>
      <c r="X2281" s="92">
        <v>0.42239022823196098</v>
      </c>
      <c r="Y2281" s="91">
        <v>-0.1224813899117</v>
      </c>
      <c r="Z2281" s="92">
        <v>5.9020169176656099</v>
      </c>
      <c r="AA2281" s="91">
        <v>6.6296586603129995E-2</v>
      </c>
      <c r="AB2281" s="92">
        <v>27.5276870211237</v>
      </c>
      <c r="AC2281" s="91">
        <v>0.11530216672516</v>
      </c>
      <c r="AD2281" s="92">
        <v>36.878412624937503</v>
      </c>
      <c r="AE2281" s="91">
        <v>0.19221090060280399</v>
      </c>
      <c r="AF2281" s="93">
        <v>40.060499754967204</v>
      </c>
      <c r="AG2281" s="91">
        <v>8.7688398161844805E-4</v>
      </c>
      <c r="AH2281" s="92">
        <v>-0.81854155396285899</v>
      </c>
      <c r="AI2281" s="91">
        <v>-7.6486173516095698E-2</v>
      </c>
      <c r="AJ2281" s="92">
        <v>6.8347583282957203</v>
      </c>
      <c r="AK2281" s="91">
        <v>0.81149292400339601</v>
      </c>
      <c r="AL2281" s="91">
        <v>4.0415934248812797E-2</v>
      </c>
      <c r="AM2281" s="92">
        <v>-13.9687755345367</v>
      </c>
      <c r="AN2281" s="3"/>
      <c r="AO2281" s="94">
        <v>8.1406620165653296E-2</v>
      </c>
      <c r="AP2281" s="94">
        <v>-0.119358316230355</v>
      </c>
      <c r="AQ2281" s="94">
        <v>0.12842424209709899</v>
      </c>
      <c r="AR2281" s="94">
        <v>-0.152372123285168</v>
      </c>
      <c r="AS2281" s="95">
        <v>7</v>
      </c>
      <c r="AT2281" s="95">
        <v>5</v>
      </c>
      <c r="AU2281" s="95">
        <v>7</v>
      </c>
      <c r="AV2281" s="96">
        <v>5</v>
      </c>
      <c r="AW2281" s="3"/>
      <c r="AX2281" s="97">
        <v>0.29120591672079199</v>
      </c>
      <c r="AY2281" s="98">
        <v>0.23831335266345399</v>
      </c>
      <c r="AZ2281" s="98">
        <v>0.68755425970175599</v>
      </c>
      <c r="BA2281" s="98">
        <v>0.32174271602889298</v>
      </c>
      <c r="BB2281" s="89">
        <v>2.9715772776216901E-2</v>
      </c>
      <c r="BC2281" s="99">
        <v>-33.777220126939902</v>
      </c>
      <c r="BD2281" s="86">
        <v>43881</v>
      </c>
      <c r="BE2281" s="86">
        <v>43914</v>
      </c>
      <c r="BF2281" s="95"/>
      <c r="BG2281" s="86"/>
    </row>
    <row r="2282" spans="2:59" x14ac:dyDescent="0.25">
      <c r="B2282" s="81" t="s">
        <v>560</v>
      </c>
      <c r="C2282" s="81" t="s">
        <v>7599</v>
      </c>
      <c r="D2282" s="81" t="s">
        <v>1018</v>
      </c>
      <c r="E2282" s="82" t="s">
        <v>1172</v>
      </c>
      <c r="F2282" s="82" t="s">
        <v>1099</v>
      </c>
      <c r="G2282" s="83" t="s">
        <v>1120</v>
      </c>
      <c r="H2282" s="84" t="s">
        <v>1154</v>
      </c>
      <c r="I2282" s="85" t="s">
        <v>3480</v>
      </c>
      <c r="J2282" s="85" t="s">
        <v>7600</v>
      </c>
      <c r="L2282" s="86">
        <v>44029</v>
      </c>
      <c r="M2282" s="87">
        <v>1283.9529999997501</v>
      </c>
      <c r="N2282" s="88">
        <v>1283.9529999997501</v>
      </c>
      <c r="O2282" s="88">
        <v>1528.8956000004</v>
      </c>
      <c r="P2282" s="89">
        <f t="shared" si="35"/>
        <v>0.83979115382333114</v>
      </c>
      <c r="Q2282" s="86">
        <v>43881</v>
      </c>
      <c r="R2282" s="90">
        <v>3094416.8560000001</v>
      </c>
      <c r="S2282" s="90">
        <v>8737075.7119531296</v>
      </c>
      <c r="T2282" s="3"/>
      <c r="U2282" s="91">
        <v>1.5003309948951901E-2</v>
      </c>
      <c r="V2282" s="92">
        <v>2.6731056050266502</v>
      </c>
      <c r="W2282" s="91">
        <v>3.7352199651650201E-3</v>
      </c>
      <c r="X2282" s="92">
        <v>0.38203161238925498</v>
      </c>
      <c r="Y2282" s="91">
        <v>-0.124790971438488</v>
      </c>
      <c r="Z2282" s="92">
        <v>5.6710587649868103</v>
      </c>
      <c r="AA2282" s="91">
        <v>5.9743493069618098E-2</v>
      </c>
      <c r="AB2282" s="92">
        <v>26.872377667750701</v>
      </c>
      <c r="AC2282" s="91">
        <v>0.10071508807232001</v>
      </c>
      <c r="AD2282" s="92">
        <v>35.4197047596099</v>
      </c>
      <c r="AE2282" s="91">
        <v>0.168409456236986</v>
      </c>
      <c r="AF2282" s="93">
        <v>37.680355318414499</v>
      </c>
      <c r="AG2282" s="91">
        <v>6.4888688575592802E-4</v>
      </c>
      <c r="AH2282" s="92">
        <v>-0.84134126354911098</v>
      </c>
      <c r="AI2282" s="91">
        <v>-7.9217119443492301E-2</v>
      </c>
      <c r="AJ2282" s="92">
        <v>6.5616637355560696</v>
      </c>
      <c r="AK2282" s="91">
        <v>0.286300498410128</v>
      </c>
      <c r="AL2282" s="91">
        <v>6.9216645839333096E-2</v>
      </c>
      <c r="AM2282" s="92">
        <v>32.921880200039602</v>
      </c>
      <c r="AN2282" s="3"/>
      <c r="AO2282" s="94">
        <v>8.1392085765401107E-2</v>
      </c>
      <c r="AP2282" s="94">
        <v>-0.1193701624198</v>
      </c>
      <c r="AQ2282" s="94">
        <v>0.127775113715034</v>
      </c>
      <c r="AR2282" s="94">
        <v>-0.15272422547612199</v>
      </c>
      <c r="AS2282" s="95">
        <v>7</v>
      </c>
      <c r="AT2282" s="95">
        <v>5</v>
      </c>
      <c r="AU2282" s="95">
        <v>7</v>
      </c>
      <c r="AV2282" s="96">
        <v>5</v>
      </c>
      <c r="AW2282" s="3"/>
      <c r="AX2282" s="97">
        <v>0.29118701132858399</v>
      </c>
      <c r="AY2282" s="98">
        <v>0.21681544604530201</v>
      </c>
      <c r="AZ2282" s="98">
        <v>0.67110460584808596</v>
      </c>
      <c r="BA2282" s="98">
        <v>0.29254872613591898</v>
      </c>
      <c r="BB2282" s="89">
        <v>2.9713375736901099E-2</v>
      </c>
      <c r="BC2282" s="99">
        <v>-33.8064940471086</v>
      </c>
      <c r="BD2282" s="86">
        <v>43881</v>
      </c>
      <c r="BE2282" s="86">
        <v>43914</v>
      </c>
      <c r="BF2282" s="95"/>
      <c r="BG2282" s="86"/>
    </row>
    <row r="2283" spans="2:59" x14ac:dyDescent="0.25">
      <c r="B2283" s="81" t="s">
        <v>2971</v>
      </c>
      <c r="C2283" s="81" t="s">
        <v>7601</v>
      </c>
      <c r="D2283" s="81" t="s">
        <v>1018</v>
      </c>
      <c r="E2283" s="82" t="s">
        <v>1166</v>
      </c>
      <c r="F2283" s="82" t="s">
        <v>1099</v>
      </c>
      <c r="G2283" s="83" t="s">
        <v>1120</v>
      </c>
      <c r="H2283" s="84" t="s">
        <v>1154</v>
      </c>
      <c r="I2283" s="85" t="s">
        <v>3480</v>
      </c>
      <c r="J2283" s="85" t="s">
        <v>7602</v>
      </c>
      <c r="L2283" s="86">
        <v>44029</v>
      </c>
      <c r="M2283" s="87">
        <v>1366.97320000082</v>
      </c>
      <c r="N2283" s="88">
        <v>1366.97320000082</v>
      </c>
      <c r="O2283" s="88">
        <v>1611.4067000001701</v>
      </c>
      <c r="P2283" s="89">
        <f t="shared" si="35"/>
        <v>0.84831048549113997</v>
      </c>
      <c r="Q2283" s="86">
        <v>43881</v>
      </c>
      <c r="R2283" s="90">
        <v>13375304.323999999</v>
      </c>
      <c r="S2283" s="90">
        <v>12243487.996765601</v>
      </c>
      <c r="T2283" s="3"/>
      <c r="U2283" s="91">
        <v>1.50726013907843E-2</v>
      </c>
      <c r="V2283" s="92">
        <v>2.6800347492098799</v>
      </c>
      <c r="W2283" s="91">
        <v>5.7909531042241698E-3</v>
      </c>
      <c r="X2283" s="92">
        <v>0.58760492629517103</v>
      </c>
      <c r="Y2283" s="91">
        <v>-0.113685859861143</v>
      </c>
      <c r="Z2283" s="92">
        <v>6.7815699227212498</v>
      </c>
      <c r="AA2283" s="91">
        <v>8.7898338166269199E-2</v>
      </c>
      <c r="AB2283" s="92">
        <v>29.687862177437601</v>
      </c>
      <c r="AC2283" s="91">
        <v>0.160885296425549</v>
      </c>
      <c r="AD2283" s="92">
        <v>41.436725594976501</v>
      </c>
      <c r="AE2283" s="91">
        <v>0.26600769381184403</v>
      </c>
      <c r="AF2283" s="93">
        <v>47.4401790758711</v>
      </c>
      <c r="AG2283" s="91">
        <v>1.80974212162255E-3</v>
      </c>
      <c r="AH2283" s="92">
        <v>-0.72525573996244896</v>
      </c>
      <c r="AI2283" s="91">
        <v>-6.6360210073980894E-2</v>
      </c>
      <c r="AJ2283" s="92">
        <v>7.8473546725072101</v>
      </c>
      <c r="AK2283" s="91">
        <v>0.35677634736232</v>
      </c>
      <c r="AL2283" s="91">
        <v>6.6919108172442093E-2</v>
      </c>
      <c r="AM2283" s="92">
        <v>27.1201157910109</v>
      </c>
      <c r="AN2283" s="3"/>
      <c r="AO2283" s="94">
        <v>8.1465896164445398E-2</v>
      </c>
      <c r="AP2283" s="94">
        <v>-0.119310082598531</v>
      </c>
      <c r="AQ2283" s="94">
        <v>0.13028082414355599</v>
      </c>
      <c r="AR2283" s="94">
        <v>-0.15093101125967201</v>
      </c>
      <c r="AS2283" s="95">
        <v>7</v>
      </c>
      <c r="AT2283" s="95">
        <v>5</v>
      </c>
      <c r="AU2283" s="95">
        <v>7</v>
      </c>
      <c r="AV2283" s="96">
        <v>5</v>
      </c>
      <c r="AW2283" s="3"/>
      <c r="AX2283" s="97">
        <v>0.29125520661007598</v>
      </c>
      <c r="AY2283" s="98">
        <v>0.30913300955990097</v>
      </c>
      <c r="AZ2283" s="98">
        <v>0.74171878207380404</v>
      </c>
      <c r="BA2283" s="98">
        <v>0.41821862122151299</v>
      </c>
      <c r="BB2283" s="89">
        <v>2.9722761375378499E-2</v>
      </c>
      <c r="BC2283" s="99">
        <v>-33.657356643816499</v>
      </c>
      <c r="BD2283" s="86">
        <v>43881</v>
      </c>
      <c r="BE2283" s="86">
        <v>43914</v>
      </c>
      <c r="BF2283" s="95"/>
      <c r="BG2283" s="86"/>
    </row>
    <row r="2284" spans="2:59" x14ac:dyDescent="0.25">
      <c r="B2284" s="81" t="s">
        <v>2972</v>
      </c>
      <c r="C2284" s="81" t="s">
        <v>7603</v>
      </c>
      <c r="D2284" s="81" t="s">
        <v>1018</v>
      </c>
      <c r="E2284" s="82" t="s">
        <v>1270</v>
      </c>
      <c r="F2284" s="82" t="s">
        <v>1099</v>
      </c>
      <c r="G2284" s="83" t="s">
        <v>1120</v>
      </c>
      <c r="H2284" s="84" t="s">
        <v>1154</v>
      </c>
      <c r="I2284" s="85" t="s">
        <v>3480</v>
      </c>
      <c r="J2284" s="85" t="s">
        <v>7604</v>
      </c>
      <c r="L2284" s="86">
        <v>44029</v>
      </c>
      <c r="M2284" s="87">
        <v>1473.18769999966</v>
      </c>
      <c r="N2284" s="88">
        <v>1473.18769999966</v>
      </c>
      <c r="O2284" s="88">
        <v>1737.8815999999599</v>
      </c>
      <c r="P2284" s="89">
        <f t="shared" si="35"/>
        <v>0.8476916379111753</v>
      </c>
      <c r="Q2284" s="86">
        <v>43881</v>
      </c>
      <c r="R2284" s="90">
        <v>52041.981</v>
      </c>
      <c r="S2284" s="90">
        <v>53631.596206115697</v>
      </c>
      <c r="T2284" s="3"/>
      <c r="U2284" s="91">
        <v>1.50676656558062E-2</v>
      </c>
      <c r="V2284" s="92">
        <v>2.6795411757120702</v>
      </c>
      <c r="W2284" s="91">
        <v>5.6422791603836196E-3</v>
      </c>
      <c r="X2284" s="92">
        <v>0.57273753191111598</v>
      </c>
      <c r="Y2284" s="91">
        <v>-0.11448092442515199</v>
      </c>
      <c r="Z2284" s="92">
        <v>6.7020634663204</v>
      </c>
      <c r="AA2284" s="91">
        <v>8.5936860190558906E-2</v>
      </c>
      <c r="AB2284" s="92">
        <v>29.4917143798666</v>
      </c>
      <c r="AC2284" s="91">
        <v>0.15670817827602199</v>
      </c>
      <c r="AD2284" s="92">
        <v>41.019013779994602</v>
      </c>
      <c r="AE2284" s="91">
        <v>0.25918429271580001</v>
      </c>
      <c r="AF2284" s="93">
        <v>46.757838966266704</v>
      </c>
      <c r="AG2284" s="91">
        <v>1.7258359839615899E-3</v>
      </c>
      <c r="AH2284" s="92">
        <v>-0.73364635372854503</v>
      </c>
      <c r="AI2284" s="91">
        <v>-6.7276031997607802E-2</v>
      </c>
      <c r="AJ2284" s="92">
        <v>7.7557724801445103</v>
      </c>
      <c r="AK2284" s="91">
        <v>0.47318769999954402</v>
      </c>
      <c r="AL2284" s="91">
        <v>9.1083702915057102E-2</v>
      </c>
      <c r="AM2284" s="92">
        <v>46.107738206803297</v>
      </c>
      <c r="AN2284" s="3"/>
      <c r="AO2284" s="94">
        <v>8.1460552808566705E-2</v>
      </c>
      <c r="AP2284" s="94">
        <v>-0.119314473952691</v>
      </c>
      <c r="AQ2284" s="94">
        <v>0.13011378021837999</v>
      </c>
      <c r="AR2284" s="94">
        <v>-0.15106075955103701</v>
      </c>
      <c r="AS2284" s="95">
        <v>7</v>
      </c>
      <c r="AT2284" s="95">
        <v>5</v>
      </c>
      <c r="AU2284" s="95">
        <v>7</v>
      </c>
      <c r="AV2284" s="96">
        <v>5</v>
      </c>
      <c r="AW2284" s="3"/>
      <c r="AX2284" s="97">
        <v>0.29125071673508501</v>
      </c>
      <c r="AY2284" s="98">
        <v>0.30270472167330797</v>
      </c>
      <c r="AZ2284" s="98">
        <v>0.73680227556451405</v>
      </c>
      <c r="BA2284" s="98">
        <v>0.40944586120485799</v>
      </c>
      <c r="BB2284" s="89">
        <v>2.9722126529341E-2</v>
      </c>
      <c r="BC2284" s="99">
        <v>-33.668150925834198</v>
      </c>
      <c r="BD2284" s="86">
        <v>43881</v>
      </c>
      <c r="BE2284" s="86">
        <v>43914</v>
      </c>
      <c r="BF2284" s="95"/>
      <c r="BG2284" s="86"/>
    </row>
    <row r="2285" spans="2:59" x14ac:dyDescent="0.25">
      <c r="B2285" s="81" t="s">
        <v>2973</v>
      </c>
      <c r="C2285" s="81" t="s">
        <v>7605</v>
      </c>
      <c r="D2285" s="81" t="s">
        <v>1018</v>
      </c>
      <c r="E2285" s="82" t="s">
        <v>1173</v>
      </c>
      <c r="F2285" s="82" t="s">
        <v>1099</v>
      </c>
      <c r="G2285" s="83" t="s">
        <v>1120</v>
      </c>
      <c r="H2285" s="84" t="s">
        <v>1154</v>
      </c>
      <c r="I2285" s="85" t="s">
        <v>3480</v>
      </c>
      <c r="J2285" s="85" t="s">
        <v>7606</v>
      </c>
      <c r="L2285" s="86">
        <v>44029</v>
      </c>
      <c r="M2285" s="87">
        <v>1399.3121000006799</v>
      </c>
      <c r="N2285" s="88">
        <v>1399.3121000006799</v>
      </c>
      <c r="O2285" s="88">
        <v>1646.5209999997201</v>
      </c>
      <c r="P2285" s="89">
        <f t="shared" si="35"/>
        <v>0.84985985602425829</v>
      </c>
      <c r="Q2285" s="86">
        <v>43881</v>
      </c>
      <c r="R2285" s="90">
        <v>468208.152</v>
      </c>
      <c r="S2285" s="90">
        <v>466726.33005322301</v>
      </c>
      <c r="T2285" s="3"/>
      <c r="U2285" s="91">
        <v>1.50851240869088E-2</v>
      </c>
      <c r="V2285" s="92">
        <v>2.6812870188223301</v>
      </c>
      <c r="W2285" s="91">
        <v>6.1630458985746399E-3</v>
      </c>
      <c r="X2285" s="92">
        <v>0.62481420573021795</v>
      </c>
      <c r="Y2285" s="91">
        <v>-0.11169473948481</v>
      </c>
      <c r="Z2285" s="92">
        <v>6.98068196035456</v>
      </c>
      <c r="AA2285" s="91">
        <v>9.2818565806810499E-2</v>
      </c>
      <c r="AB2285" s="92">
        <v>30.1798849414918</v>
      </c>
      <c r="AC2285" s="91">
        <v>0.17139534724090499</v>
      </c>
      <c r="AD2285" s="92">
        <v>42.487730676482897</v>
      </c>
      <c r="AE2285" s="91">
        <v>0.28323125712806402</v>
      </c>
      <c r="AF2285" s="93">
        <v>49.162535407522199</v>
      </c>
      <c r="AG2285" s="91">
        <v>2.0197759895381798E-3</v>
      </c>
      <c r="AH2285" s="92">
        <v>-0.70425235317088697</v>
      </c>
      <c r="AI2285" s="91">
        <v>-6.4066699033937802E-2</v>
      </c>
      <c r="AJ2285" s="92">
        <v>8.0767057765187893</v>
      </c>
      <c r="AK2285" s="91">
        <v>0.39931210000009698</v>
      </c>
      <c r="AL2285" s="91">
        <v>0.10063335177081199</v>
      </c>
      <c r="AM2285" s="92">
        <v>48.2969314943184</v>
      </c>
      <c r="AN2285" s="3"/>
      <c r="AO2285" s="94">
        <v>8.1479142243624694E-2</v>
      </c>
      <c r="AP2285" s="94">
        <v>-0.119299242232955</v>
      </c>
      <c r="AQ2285" s="94">
        <v>0.13069895563603501</v>
      </c>
      <c r="AR2285" s="94">
        <v>-0.15060646314668699</v>
      </c>
      <c r="AS2285" s="95">
        <v>7</v>
      </c>
      <c r="AT2285" s="95">
        <v>5</v>
      </c>
      <c r="AU2285" s="95">
        <v>7</v>
      </c>
      <c r="AV2285" s="96">
        <v>5</v>
      </c>
      <c r="AW2285" s="3"/>
      <c r="AX2285" s="97">
        <v>0.29126651971571799</v>
      </c>
      <c r="AY2285" s="98">
        <v>0.32525232795023801</v>
      </c>
      <c r="AZ2285" s="98">
        <v>0.75404835962126504</v>
      </c>
      <c r="BA2285" s="98">
        <v>0.44023054956505803</v>
      </c>
      <c r="BB2285" s="89">
        <v>2.9724357420309402E-2</v>
      </c>
      <c r="BC2285" s="99">
        <v>-33.630357584217599</v>
      </c>
      <c r="BD2285" s="86">
        <v>43881</v>
      </c>
      <c r="BE2285" s="86">
        <v>43914</v>
      </c>
      <c r="BF2285" s="95"/>
      <c r="BG2285" s="86"/>
    </row>
    <row r="2286" spans="2:59" x14ac:dyDescent="0.25">
      <c r="B2286" s="81" t="s">
        <v>2974</v>
      </c>
      <c r="C2286" s="81" t="s">
        <v>7607</v>
      </c>
      <c r="D2286" s="81" t="s">
        <v>1018</v>
      </c>
      <c r="E2286" s="82" t="s">
        <v>1174</v>
      </c>
      <c r="F2286" s="82" t="s">
        <v>1099</v>
      </c>
      <c r="G2286" s="83" t="s">
        <v>1120</v>
      </c>
      <c r="H2286" s="84" t="s">
        <v>1154</v>
      </c>
      <c r="I2286" s="85" t="s">
        <v>3480</v>
      </c>
      <c r="J2286" s="85" t="s">
        <v>7608</v>
      </c>
      <c r="L2286" s="86">
        <v>44029</v>
      </c>
      <c r="M2286" s="87">
        <v>1570.39709999971</v>
      </c>
      <c r="N2286" s="88">
        <v>1570.39709999971</v>
      </c>
      <c r="O2286" s="88">
        <v>1869.9853000007599</v>
      </c>
      <c r="P2286" s="89">
        <f t="shared" si="35"/>
        <v>0.83979114702081981</v>
      </c>
      <c r="Q2286" s="86">
        <v>43881</v>
      </c>
      <c r="R2286" s="90">
        <v>10264398.832</v>
      </c>
      <c r="S2286" s="90">
        <v>10304833.823281299</v>
      </c>
      <c r="T2286" s="3"/>
      <c r="U2286" s="91">
        <v>1.5003385828094899E-2</v>
      </c>
      <c r="V2286" s="92">
        <v>2.6731131929409502</v>
      </c>
      <c r="W2286" s="91">
        <v>3.73525193936075E-3</v>
      </c>
      <c r="X2286" s="92">
        <v>0.38203480980882898</v>
      </c>
      <c r="Y2286" s="91">
        <v>-0.12479097128656599</v>
      </c>
      <c r="Z2286" s="92">
        <v>5.6710587801790098</v>
      </c>
      <c r="AA2286" s="91">
        <v>5.9743558320406003E-2</v>
      </c>
      <c r="AB2286" s="92">
        <v>26.8723841928295</v>
      </c>
      <c r="AC2286" s="91">
        <v>0.10071512971626401</v>
      </c>
      <c r="AD2286" s="92">
        <v>35.419708924018799</v>
      </c>
      <c r="AE2286" s="91">
        <v>0.16840953752398499</v>
      </c>
      <c r="AF2286" s="93">
        <v>37.680363447114402</v>
      </c>
      <c r="AG2286" s="91">
        <v>6.4891921829257604E-4</v>
      </c>
      <c r="AH2286" s="92">
        <v>-0.84133803029544696</v>
      </c>
      <c r="AI2286" s="91">
        <v>-7.9217032827728004E-2</v>
      </c>
      <c r="AJ2286" s="92">
        <v>6.5616723971324999</v>
      </c>
      <c r="AK2286" s="91">
        <v>0.570397100000409</v>
      </c>
      <c r="AL2286" s="91">
        <v>3.05540083918459E-2</v>
      </c>
      <c r="AM2286" s="92">
        <v>-38.078357934835402</v>
      </c>
      <c r="AN2286" s="3"/>
      <c r="AO2286" s="94">
        <v>8.1392140804382507E-2</v>
      </c>
      <c r="AP2286" s="94">
        <v>-0.119370120287349</v>
      </c>
      <c r="AQ2286" s="94">
        <v>0.12777512540022101</v>
      </c>
      <c r="AR2286" s="94">
        <v>-0.15272418971842899</v>
      </c>
      <c r="AS2286" s="95">
        <v>7</v>
      </c>
      <c r="AT2286" s="95">
        <v>5</v>
      </c>
      <c r="AU2286" s="95">
        <v>7</v>
      </c>
      <c r="AV2286" s="96">
        <v>5</v>
      </c>
      <c r="AW2286" s="3"/>
      <c r="AX2286" s="97">
        <v>0.29118706298875602</v>
      </c>
      <c r="AY2286" s="98">
        <v>0.21681513638668501</v>
      </c>
      <c r="AZ2286" s="98">
        <v>0.67110450399559296</v>
      </c>
      <c r="BA2286" s="98">
        <v>0.29254830786476299</v>
      </c>
      <c r="BB2286" s="89">
        <v>2.9713381346045901E-2</v>
      </c>
      <c r="BC2286" s="99">
        <v>-33.806501045764897</v>
      </c>
      <c r="BD2286" s="86">
        <v>43881</v>
      </c>
      <c r="BE2286" s="86">
        <v>43914</v>
      </c>
      <c r="BF2286" s="95"/>
      <c r="BG2286" s="86"/>
    </row>
    <row r="2287" spans="2:59" x14ac:dyDescent="0.25">
      <c r="B2287" s="81" t="s">
        <v>2975</v>
      </c>
      <c r="C2287" s="81" t="s">
        <v>7609</v>
      </c>
      <c r="D2287" s="81" t="s">
        <v>1018</v>
      </c>
      <c r="E2287" s="82" t="s">
        <v>1175</v>
      </c>
      <c r="F2287" s="82" t="s">
        <v>1099</v>
      </c>
      <c r="G2287" s="83" t="s">
        <v>1120</v>
      </c>
      <c r="H2287" s="84" t="s">
        <v>1154</v>
      </c>
      <c r="I2287" s="85" t="s">
        <v>3480</v>
      </c>
      <c r="J2287" s="85" t="s">
        <v>7610</v>
      </c>
      <c r="L2287" s="86">
        <v>44029</v>
      </c>
      <c r="M2287" s="87">
        <v>1249.6962000001199</v>
      </c>
      <c r="N2287" s="88">
        <v>1249.6962000001199</v>
      </c>
      <c r="O2287" s="88">
        <v>1491.1157000009</v>
      </c>
      <c r="P2287" s="89">
        <f t="shared" si="35"/>
        <v>0.83809472329971824</v>
      </c>
      <c r="Q2287" s="86">
        <v>43881</v>
      </c>
      <c r="R2287" s="90">
        <v>9319186.3120000008</v>
      </c>
      <c r="S2287" s="90">
        <v>9985602.1928125005</v>
      </c>
      <c r="T2287" s="3"/>
      <c r="U2287" s="91">
        <v>1.49895166705392E-2</v>
      </c>
      <c r="V2287" s="92">
        <v>2.6717262771853698</v>
      </c>
      <c r="W2287" s="91">
        <v>3.3238968517252899E-3</v>
      </c>
      <c r="X2287" s="92">
        <v>0.34089930104528299</v>
      </c>
      <c r="Y2287" s="91">
        <v>-0.12720966538108799</v>
      </c>
      <c r="Z2287" s="92">
        <v>5.42918937072682</v>
      </c>
      <c r="AA2287" s="91">
        <v>5.256090945295E-2</v>
      </c>
      <c r="AB2287" s="92">
        <v>26.154119306098401</v>
      </c>
      <c r="AC2287" s="91">
        <v>8.4542501663236194E-2</v>
      </c>
      <c r="AD2287" s="92">
        <v>33.8024461187306</v>
      </c>
      <c r="AE2287" s="91">
        <v>0.142068049623049</v>
      </c>
      <c r="AF2287" s="93">
        <v>35.046214657020798</v>
      </c>
      <c r="AG2287" s="91">
        <v>4.16514600146911E-4</v>
      </c>
      <c r="AH2287" s="92">
        <v>-0.86457849211001303</v>
      </c>
      <c r="AI2287" s="91">
        <v>-8.2103812414134197E-2</v>
      </c>
      <c r="AJ2287" s="92">
        <v>6.2729944384918799</v>
      </c>
      <c r="AK2287" s="91">
        <v>0.24969620000047099</v>
      </c>
      <c r="AL2287" s="91">
        <v>1.4974982477724601E-2</v>
      </c>
      <c r="AM2287" s="92">
        <v>-70.1484479348874</v>
      </c>
      <c r="AN2287" s="3"/>
      <c r="AO2287" s="94">
        <v>8.1377344369684607E-2</v>
      </c>
      <c r="AP2287" s="94">
        <v>-0.119382245795423</v>
      </c>
      <c r="AQ2287" s="94">
        <v>0.127033777678735</v>
      </c>
      <c r="AR2287" s="94">
        <v>-0.15308296981224001</v>
      </c>
      <c r="AS2287" s="95">
        <v>7</v>
      </c>
      <c r="AT2287" s="95">
        <v>5</v>
      </c>
      <c r="AU2287" s="95">
        <v>7</v>
      </c>
      <c r="AV2287" s="96">
        <v>5</v>
      </c>
      <c r="AW2287" s="3"/>
      <c r="AX2287" s="97">
        <v>0.29116519905073801</v>
      </c>
      <c r="AY2287" s="98">
        <v>0.193242002738543</v>
      </c>
      <c r="AZ2287" s="98">
        <v>0.65306550027798904</v>
      </c>
      <c r="BA2287" s="98">
        <v>0.260578597754829</v>
      </c>
      <c r="BB2287" s="89">
        <v>2.9710678778465099E-2</v>
      </c>
      <c r="BC2287" s="99">
        <v>-33.836334766005201</v>
      </c>
      <c r="BD2287" s="86">
        <v>43881</v>
      </c>
      <c r="BE2287" s="86">
        <v>43914</v>
      </c>
      <c r="BF2287" s="95"/>
      <c r="BG2287" s="86"/>
    </row>
    <row r="2288" spans="2:59" x14ac:dyDescent="0.25">
      <c r="B2288" s="81" t="s">
        <v>561</v>
      </c>
      <c r="C2288" s="81" t="s">
        <v>7611</v>
      </c>
      <c r="D2288" s="81" t="s">
        <v>1019</v>
      </c>
      <c r="E2288" s="82" t="s">
        <v>1169</v>
      </c>
      <c r="F2288" s="82" t="s">
        <v>1099</v>
      </c>
      <c r="G2288" s="83" t="s">
        <v>1123</v>
      </c>
      <c r="H2288" s="84" t="s">
        <v>1135</v>
      </c>
      <c r="I2288" s="85" t="s">
        <v>3480</v>
      </c>
      <c r="J2288" s="85" t="s">
        <v>7612</v>
      </c>
      <c r="L2288" s="86">
        <v>44029</v>
      </c>
      <c r="M2288" s="87">
        <v>1100.6215000003599</v>
      </c>
      <c r="N2288" s="88">
        <v>1100.6215000003599</v>
      </c>
      <c r="O2288" s="88">
        <v>1108.56839999929</v>
      </c>
      <c r="P2288" s="89">
        <f t="shared" si="35"/>
        <v>0.9928313850557754</v>
      </c>
      <c r="Q2288" s="86">
        <v>44020</v>
      </c>
      <c r="R2288" s="90">
        <v>119426495.40700001</v>
      </c>
      <c r="S2288" s="90">
        <v>117338910.869</v>
      </c>
      <c r="T2288" s="3"/>
      <c r="U2288" s="91">
        <v>-2.679374660147E-3</v>
      </c>
      <c r="V2288" s="92">
        <v>0.90483714411675498</v>
      </c>
      <c r="W2288" s="91">
        <v>4.49733310597367E-3</v>
      </c>
      <c r="X2288" s="92">
        <v>0.45824292647011999</v>
      </c>
      <c r="Y2288" s="91">
        <v>1.8872942657253599E-2</v>
      </c>
      <c r="Z2288" s="92">
        <v>20.0374501745682</v>
      </c>
      <c r="AA2288" s="91">
        <v>4.7113577351410599E-2</v>
      </c>
      <c r="AB2288" s="92">
        <v>25.609386095951798</v>
      </c>
      <c r="AC2288" s="91"/>
      <c r="AD2288" s="92"/>
      <c r="AE2288" s="91"/>
      <c r="AF2288" s="93"/>
      <c r="AG2288" s="91">
        <v>-3.1516132748947699E-3</v>
      </c>
      <c r="AH2288" s="92">
        <v>-1.2213912796141799</v>
      </c>
      <c r="AI2288" s="91">
        <v>2.72995365285169E-2</v>
      </c>
      <c r="AJ2288" s="92">
        <v>17.2133293327643</v>
      </c>
      <c r="AK2288" s="91">
        <v>9.9025604919006596E-2</v>
      </c>
      <c r="AL2288" s="91">
        <v>5.2044348039999001E-2</v>
      </c>
      <c r="AM2288" s="92">
        <v>34.499512767884902</v>
      </c>
      <c r="AN2288" s="3"/>
      <c r="AO2288" s="94">
        <v>2.0875445065030401E-2</v>
      </c>
      <c r="AP2288" s="94">
        <v>-2.9519921639803201E-2</v>
      </c>
      <c r="AQ2288" s="94">
        <v>2.54224435102515E-2</v>
      </c>
      <c r="AR2288" s="94">
        <v>-1.7647498636506501E-2</v>
      </c>
      <c r="AS2288" s="95">
        <v>6</v>
      </c>
      <c r="AT2288" s="95">
        <v>6</v>
      </c>
      <c r="AU2288" s="95">
        <v>7</v>
      </c>
      <c r="AV2288" s="96">
        <v>5</v>
      </c>
      <c r="AW2288" s="3"/>
      <c r="AX2288" s="97">
        <v>4.8298817260947501E-2</v>
      </c>
      <c r="AY2288" s="98">
        <v>0.42097006216999899</v>
      </c>
      <c r="AZ2288" s="98">
        <v>0.71949309929550498</v>
      </c>
      <c r="BA2288" s="98">
        <v>0.55161874305667902</v>
      </c>
      <c r="BB2288" s="89">
        <v>4.9703037736162498E-3</v>
      </c>
      <c r="BC2288" s="99">
        <v>-6.5593563742950201</v>
      </c>
      <c r="BD2288" s="86">
        <v>43747</v>
      </c>
      <c r="BE2288" s="86">
        <v>43783</v>
      </c>
      <c r="BF2288" s="95">
        <v>87</v>
      </c>
      <c r="BG2288" s="86">
        <v>43868</v>
      </c>
    </row>
    <row r="2289" spans="2:59" x14ac:dyDescent="0.25">
      <c r="B2289" s="81" t="s">
        <v>2976</v>
      </c>
      <c r="C2289" s="81" t="s">
        <v>7613</v>
      </c>
      <c r="D2289" s="81" t="s">
        <v>1019</v>
      </c>
      <c r="E2289" s="82" t="s">
        <v>1170</v>
      </c>
      <c r="F2289" s="82" t="s">
        <v>1099</v>
      </c>
      <c r="G2289" s="83" t="s">
        <v>1123</v>
      </c>
      <c r="H2289" s="84" t="s">
        <v>1135</v>
      </c>
      <c r="I2289" s="85" t="s">
        <v>3480</v>
      </c>
      <c r="J2289" s="85" t="s">
        <v>7614</v>
      </c>
      <c r="L2289" s="86">
        <v>44029</v>
      </c>
      <c r="M2289" s="87">
        <v>4494.61890000105</v>
      </c>
      <c r="N2289" s="88">
        <v>4494.61890000105</v>
      </c>
      <c r="O2289" s="88">
        <v>4528.0764999985704</v>
      </c>
      <c r="P2289" s="89">
        <f t="shared" si="35"/>
        <v>0.99261107889905764</v>
      </c>
      <c r="Q2289" s="86">
        <v>44020</v>
      </c>
      <c r="R2289" s="90">
        <v>3123989.0869999998</v>
      </c>
      <c r="S2289" s="90">
        <v>3247007.0945664099</v>
      </c>
      <c r="T2289" s="3"/>
      <c r="U2289" s="91">
        <v>-2.7039332735512298E-3</v>
      </c>
      <c r="V2289" s="92">
        <v>0.90238128277633201</v>
      </c>
      <c r="W2289" s="91">
        <v>3.7545837749348699E-3</v>
      </c>
      <c r="X2289" s="92">
        <v>0.38396799336624099</v>
      </c>
      <c r="Y2289" s="91">
        <v>1.43107574585883E-2</v>
      </c>
      <c r="Z2289" s="92">
        <v>19.581231654709001</v>
      </c>
      <c r="AA2289" s="91">
        <v>3.7706142971728702E-2</v>
      </c>
      <c r="AB2289" s="92">
        <v>24.6686426579836</v>
      </c>
      <c r="AC2289" s="91">
        <v>8.8916887907544206E-2</v>
      </c>
      <c r="AD2289" s="92">
        <v>34.239884743175899</v>
      </c>
      <c r="AE2289" s="91">
        <v>0.12526379596427401</v>
      </c>
      <c r="AF2289" s="93">
        <v>33.365789291099603</v>
      </c>
      <c r="AG2289" s="91">
        <v>-3.5693642030310002E-3</v>
      </c>
      <c r="AH2289" s="92">
        <v>-1.2631663724277999</v>
      </c>
      <c r="AI2289" s="91">
        <v>2.2271045205343402E-2</v>
      </c>
      <c r="AJ2289" s="92">
        <v>16.710480200446899</v>
      </c>
      <c r="AK2289" s="91">
        <v>0.77931422305293396</v>
      </c>
      <c r="AL2289" s="91">
        <v>4.3594510671027799E-2</v>
      </c>
      <c r="AM2289" s="92">
        <v>63.768311597232199</v>
      </c>
      <c r="AN2289" s="3"/>
      <c r="AO2289" s="94">
        <v>2.0850260307270201E-2</v>
      </c>
      <c r="AP2289" s="94">
        <v>-2.95438592329447E-2</v>
      </c>
      <c r="AQ2289" s="94">
        <v>2.4664183882123301E-2</v>
      </c>
      <c r="AR2289" s="94">
        <v>-1.83981293930628E-2</v>
      </c>
      <c r="AS2289" s="95">
        <v>6</v>
      </c>
      <c r="AT2289" s="95">
        <v>6</v>
      </c>
      <c r="AU2289" s="95">
        <v>7</v>
      </c>
      <c r="AV2289" s="96">
        <v>5</v>
      </c>
      <c r="AW2289" s="3"/>
      <c r="AX2289" s="97">
        <v>4.8278841613209798E-2</v>
      </c>
      <c r="AY2289" s="98">
        <v>0.24197354745911101</v>
      </c>
      <c r="AZ2289" s="98">
        <v>0.68812528912076198</v>
      </c>
      <c r="BA2289" s="98">
        <v>0.31580420040336299</v>
      </c>
      <c r="BB2289" s="89">
        <v>4.9681032093440098E-3</v>
      </c>
      <c r="BC2289" s="99">
        <v>-6.6422609060973601</v>
      </c>
      <c r="BD2289" s="86">
        <v>43747</v>
      </c>
      <c r="BE2289" s="86">
        <v>43783</v>
      </c>
      <c r="BF2289" s="95">
        <v>152</v>
      </c>
      <c r="BG2289" s="86">
        <v>43959</v>
      </c>
    </row>
    <row r="2290" spans="2:59" x14ac:dyDescent="0.25">
      <c r="B2290" s="81" t="s">
        <v>2977</v>
      </c>
      <c r="C2290" s="81" t="s">
        <v>7615</v>
      </c>
      <c r="D2290" s="81" t="s">
        <v>1019</v>
      </c>
      <c r="E2290" s="82" t="s">
        <v>1248</v>
      </c>
      <c r="F2290" s="82" t="s">
        <v>1099</v>
      </c>
      <c r="G2290" s="83" t="s">
        <v>1123</v>
      </c>
      <c r="H2290" s="84" t="s">
        <v>1135</v>
      </c>
      <c r="I2290" s="85" t="s">
        <v>3480</v>
      </c>
      <c r="J2290" s="85" t="s">
        <v>1096</v>
      </c>
      <c r="L2290" s="86">
        <v>44029</v>
      </c>
      <c r="M2290" s="87">
        <v>1050.6437999997299</v>
      </c>
      <c r="N2290" s="88">
        <v>1050.6437999997299</v>
      </c>
      <c r="O2290" s="88"/>
      <c r="P2290" s="89" t="str">
        <f t="shared" si="35"/>
        <v/>
      </c>
      <c r="Q2290" s="86"/>
      <c r="R2290" s="90">
        <v>2391661.7400000002</v>
      </c>
      <c r="S2290" s="90"/>
      <c r="T2290" s="3"/>
      <c r="U2290" s="91">
        <v>-2.6842679008041198E-3</v>
      </c>
      <c r="V2290" s="92">
        <v>0.90434782005104397</v>
      </c>
      <c r="W2290" s="91">
        <v>4.3487462808116098E-3</v>
      </c>
      <c r="X2290" s="92">
        <v>0.44338424395391501</v>
      </c>
      <c r="Y2290" s="91">
        <v>1.79587725469901E-2</v>
      </c>
      <c r="Z2290" s="92">
        <v>19.946033163549099</v>
      </c>
      <c r="AA2290" s="91"/>
      <c r="AB2290" s="92"/>
      <c r="AC2290" s="91"/>
      <c r="AD2290" s="92"/>
      <c r="AE2290" s="91"/>
      <c r="AF2290" s="93"/>
      <c r="AG2290" s="91">
        <v>-3.2352235493817699E-3</v>
      </c>
      <c r="AH2290" s="92">
        <v>-1.22975230706288</v>
      </c>
      <c r="AI2290" s="91">
        <v>2.62918444841489E-2</v>
      </c>
      <c r="AJ2290" s="92">
        <v>17.112560128327502</v>
      </c>
      <c r="AK2290" s="91">
        <v>5.2730311477716903E-2</v>
      </c>
      <c r="AL2290" s="91">
        <v>7.86694998714665E-2</v>
      </c>
      <c r="AM2290" s="92">
        <v>21.065189448738199</v>
      </c>
      <c r="AN2290" s="3"/>
      <c r="AO2290" s="94">
        <v>8.7691387216182193E-3</v>
      </c>
      <c r="AP2290" s="94">
        <v>-9.8315893956169003E-3</v>
      </c>
      <c r="AQ2290" s="94">
        <v>2.5270685837313098E-2</v>
      </c>
      <c r="AR2290" s="94">
        <v>-1.5445113801433799E-2</v>
      </c>
      <c r="AS2290" s="95"/>
      <c r="AT2290" s="95"/>
      <c r="AU2290" s="95"/>
      <c r="AV2290" s="96"/>
      <c r="AW2290" s="3"/>
      <c r="AX2290" s="97"/>
      <c r="AY2290" s="98"/>
      <c r="AZ2290" s="98"/>
      <c r="BA2290" s="98"/>
      <c r="BB2290" s="89"/>
      <c r="BC2290" s="99">
        <v>-2.9796893726270399</v>
      </c>
      <c r="BD2290" s="86">
        <v>43868</v>
      </c>
      <c r="BE2290" s="86">
        <v>43914</v>
      </c>
      <c r="BF2290" s="95">
        <v>62</v>
      </c>
      <c r="BG2290" s="86">
        <v>43956</v>
      </c>
    </row>
    <row r="2291" spans="2:59" x14ac:dyDescent="0.25">
      <c r="B2291" s="81" t="s">
        <v>2978</v>
      </c>
      <c r="C2291" s="81" t="s">
        <v>7616</v>
      </c>
      <c r="D2291" s="81" t="s">
        <v>1019</v>
      </c>
      <c r="E2291" s="82" t="s">
        <v>1171</v>
      </c>
      <c r="F2291" s="82" t="s">
        <v>1099</v>
      </c>
      <c r="G2291" s="83" t="s">
        <v>1123</v>
      </c>
      <c r="H2291" s="84" t="s">
        <v>1135</v>
      </c>
      <c r="I2291" s="85" t="s">
        <v>3480</v>
      </c>
      <c r="J2291" s="85" t="s">
        <v>7617</v>
      </c>
      <c r="L2291" s="86">
        <v>44029</v>
      </c>
      <c r="M2291" s="87">
        <v>4534.8746000006804</v>
      </c>
      <c r="N2291" s="88">
        <v>4534.8746000006804</v>
      </c>
      <c r="O2291" s="88">
        <v>4568.9698000028702</v>
      </c>
      <c r="P2291" s="89">
        <f t="shared" si="35"/>
        <v>0.99253766133403454</v>
      </c>
      <c r="Q2291" s="86">
        <v>44020</v>
      </c>
      <c r="R2291" s="90">
        <v>82159559.878999993</v>
      </c>
      <c r="S2291" s="90">
        <v>86796768.400124997</v>
      </c>
      <c r="T2291" s="3"/>
      <c r="U2291" s="91">
        <v>-2.7121262473883698E-3</v>
      </c>
      <c r="V2291" s="92">
        <v>0.901561985392618</v>
      </c>
      <c r="W2291" s="91">
        <v>3.5070831636403498E-3</v>
      </c>
      <c r="X2291" s="92">
        <v>0.359217932236788</v>
      </c>
      <c r="Y2291" s="91">
        <v>1.2794528121958099E-2</v>
      </c>
      <c r="Z2291" s="92">
        <v>19.429608721024099</v>
      </c>
      <c r="AA2291" s="91">
        <v>3.4589083161336E-2</v>
      </c>
      <c r="AB2291" s="92">
        <v>24.356936676922501</v>
      </c>
      <c r="AC2291" s="91">
        <v>8.2393860291631399E-2</v>
      </c>
      <c r="AD2291" s="92">
        <v>33.587581981555601</v>
      </c>
      <c r="AE2291" s="91">
        <v>0.115172412759421</v>
      </c>
      <c r="AF2291" s="93">
        <v>32.3566509706434</v>
      </c>
      <c r="AG2291" s="91">
        <v>-3.7085913581904602E-3</v>
      </c>
      <c r="AH2291" s="92">
        <v>-1.27708908794375</v>
      </c>
      <c r="AI2291" s="91">
        <v>2.06003123239498E-2</v>
      </c>
      <c r="AJ2291" s="92">
        <v>16.543406912300298</v>
      </c>
      <c r="AK2291" s="91">
        <v>0.67733394249225998</v>
      </c>
      <c r="AL2291" s="91">
        <v>4.1650477311122799E-2</v>
      </c>
      <c r="AM2291" s="92">
        <v>38.414099071989803</v>
      </c>
      <c r="AN2291" s="3"/>
      <c r="AO2291" s="94">
        <v>2.0841874278630702E-2</v>
      </c>
      <c r="AP2291" s="94">
        <v>-2.9551837901635701E-2</v>
      </c>
      <c r="AQ2291" s="94">
        <v>2.4411554273683599E-2</v>
      </c>
      <c r="AR2291" s="94">
        <v>-1.86482131593948E-2</v>
      </c>
      <c r="AS2291" s="95">
        <v>6</v>
      </c>
      <c r="AT2291" s="95">
        <v>6</v>
      </c>
      <c r="AU2291" s="95">
        <v>7</v>
      </c>
      <c r="AV2291" s="96">
        <v>5</v>
      </c>
      <c r="AW2291" s="3"/>
      <c r="AX2291" s="97">
        <v>4.8272630260326001E-2</v>
      </c>
      <c r="AY2291" s="98">
        <v>0.182619604556294</v>
      </c>
      <c r="AZ2291" s="98">
        <v>0.67772869294549298</v>
      </c>
      <c r="BA2291" s="98">
        <v>0.238021259250218</v>
      </c>
      <c r="BB2291" s="89">
        <v>4.9674161859911701E-3</v>
      </c>
      <c r="BC2291" s="99">
        <v>-6.6698818227305301</v>
      </c>
      <c r="BD2291" s="86">
        <v>43747</v>
      </c>
      <c r="BE2291" s="86">
        <v>43783</v>
      </c>
      <c r="BF2291" s="95">
        <v>153</v>
      </c>
      <c r="BG2291" s="86">
        <v>43962</v>
      </c>
    </row>
    <row r="2292" spans="2:59" x14ac:dyDescent="0.25">
      <c r="B2292" s="81" t="s">
        <v>562</v>
      </c>
      <c r="C2292" s="81" t="s">
        <v>7618</v>
      </c>
      <c r="D2292" s="81" t="s">
        <v>1019</v>
      </c>
      <c r="E2292" s="82" t="s">
        <v>1172</v>
      </c>
      <c r="F2292" s="82" t="s">
        <v>1099</v>
      </c>
      <c r="G2292" s="83" t="s">
        <v>1123</v>
      </c>
      <c r="H2292" s="84" t="s">
        <v>1135</v>
      </c>
      <c r="I2292" s="85" t="s">
        <v>3480</v>
      </c>
      <c r="J2292" s="85" t="s">
        <v>7619</v>
      </c>
      <c r="L2292" s="86">
        <v>44029</v>
      </c>
      <c r="M2292" s="87">
        <v>1132.2379000000701</v>
      </c>
      <c r="N2292" s="88">
        <v>1132.2379000000701</v>
      </c>
      <c r="O2292" s="88">
        <v>1140.89120000042</v>
      </c>
      <c r="P2292" s="89">
        <f t="shared" si="35"/>
        <v>0.99241531532511895</v>
      </c>
      <c r="Q2292" s="86">
        <v>44020</v>
      </c>
      <c r="R2292" s="90">
        <v>13260176.884</v>
      </c>
      <c r="S2292" s="90">
        <v>28892004.4493437</v>
      </c>
      <c r="T2292" s="3"/>
      <c r="U2292" s="91">
        <v>-2.7258091586190901E-3</v>
      </c>
      <c r="V2292" s="92">
        <v>0.90019369426954698</v>
      </c>
      <c r="W2292" s="91">
        <v>3.0947653631301399E-3</v>
      </c>
      <c r="X2292" s="92">
        <v>0.31798615218576698</v>
      </c>
      <c r="Y2292" s="91">
        <v>1.02725449560239E-2</v>
      </c>
      <c r="Z2292" s="92">
        <v>19.177410404430699</v>
      </c>
      <c r="AA2292" s="91">
        <v>2.94147088643513E-2</v>
      </c>
      <c r="AB2292" s="92">
        <v>23.839499247231299</v>
      </c>
      <c r="AC2292" s="91">
        <v>7.1608742073294707E-2</v>
      </c>
      <c r="AD2292" s="92">
        <v>32.509070159750998</v>
      </c>
      <c r="AE2292" s="91">
        <v>9.8553929556219402E-2</v>
      </c>
      <c r="AF2292" s="93">
        <v>30.694802650308699</v>
      </c>
      <c r="AG2292" s="91">
        <v>-3.9405579500453296E-3</v>
      </c>
      <c r="AH2292" s="92">
        <v>-1.3002857471292399</v>
      </c>
      <c r="AI2292" s="91">
        <v>1.7821803006881999E-2</v>
      </c>
      <c r="AJ2292" s="92">
        <v>16.2655559805862</v>
      </c>
      <c r="AK2292" s="91">
        <v>0.131389357980952</v>
      </c>
      <c r="AL2292" s="91">
        <v>3.3359210825437899E-2</v>
      </c>
      <c r="AM2292" s="92">
        <v>17.4307661571365</v>
      </c>
      <c r="AN2292" s="3"/>
      <c r="AO2292" s="94">
        <v>2.0827846385145701E-2</v>
      </c>
      <c r="AP2292" s="94">
        <v>-2.95650578063942E-2</v>
      </c>
      <c r="AQ2292" s="94">
        <v>2.3990619851247199E-2</v>
      </c>
      <c r="AR2292" s="94">
        <v>-1.9064863753556E-2</v>
      </c>
      <c r="AS2292" s="95">
        <v>6</v>
      </c>
      <c r="AT2292" s="95">
        <v>6</v>
      </c>
      <c r="AU2292" s="95">
        <v>7</v>
      </c>
      <c r="AV2292" s="96">
        <v>5</v>
      </c>
      <c r="AW2292" s="3"/>
      <c r="AX2292" s="97">
        <v>4.8262727731562302E-2</v>
      </c>
      <c r="AY2292" s="98">
        <v>8.4042370453062204E-2</v>
      </c>
      <c r="AZ2292" s="98">
        <v>0.66046622076919403</v>
      </c>
      <c r="BA2292" s="98">
        <v>0.109293570413911</v>
      </c>
      <c r="BB2292" s="89">
        <v>4.9663180194738704E-3</v>
      </c>
      <c r="BC2292" s="99">
        <v>-6.7158963901965798</v>
      </c>
      <c r="BD2292" s="86">
        <v>43747</v>
      </c>
      <c r="BE2292" s="86">
        <v>43783</v>
      </c>
      <c r="BF2292" s="95">
        <v>157</v>
      </c>
      <c r="BG2292" s="86">
        <v>43966</v>
      </c>
    </row>
    <row r="2293" spans="2:59" x14ac:dyDescent="0.25">
      <c r="B2293" s="81" t="s">
        <v>2979</v>
      </c>
      <c r="C2293" s="81" t="s">
        <v>7620</v>
      </c>
      <c r="D2293" s="81" t="s">
        <v>1019</v>
      </c>
      <c r="E2293" s="82" t="s">
        <v>1166</v>
      </c>
      <c r="F2293" s="82" t="s">
        <v>1099</v>
      </c>
      <c r="G2293" s="83" t="s">
        <v>1123</v>
      </c>
      <c r="H2293" s="84" t="s">
        <v>1135</v>
      </c>
      <c r="I2293" s="85" t="s">
        <v>3480</v>
      </c>
      <c r="J2293" s="85" t="s">
        <v>7621</v>
      </c>
      <c r="L2293" s="86">
        <v>44029</v>
      </c>
      <c r="M2293" s="87">
        <v>1236.15190000087</v>
      </c>
      <c r="N2293" s="88">
        <v>1236.15190000087</v>
      </c>
      <c r="O2293" s="88">
        <v>1245.2616000007799</v>
      </c>
      <c r="P2293" s="89">
        <f t="shared" si="35"/>
        <v>0.99268450902211691</v>
      </c>
      <c r="Q2293" s="86">
        <v>44020</v>
      </c>
      <c r="R2293" s="90">
        <v>3828436.9539999999</v>
      </c>
      <c r="S2293" s="90">
        <v>3776652.3093164102</v>
      </c>
      <c r="T2293" s="3"/>
      <c r="U2293" s="91">
        <v>-2.6957789923471899E-3</v>
      </c>
      <c r="V2293" s="92">
        <v>0.90319671089673603</v>
      </c>
      <c r="W2293" s="91">
        <v>4.0021136683208204E-3</v>
      </c>
      <c r="X2293" s="92">
        <v>0.40872098270483498</v>
      </c>
      <c r="Y2293" s="91">
        <v>1.5829210458832701E-2</v>
      </c>
      <c r="Z2293" s="92">
        <v>19.733076954726101</v>
      </c>
      <c r="AA2293" s="91">
        <v>4.08324996897136E-2</v>
      </c>
      <c r="AB2293" s="92">
        <v>24.981278329767498</v>
      </c>
      <c r="AC2293" s="91">
        <v>9.5479222129215502E-2</v>
      </c>
      <c r="AD2293" s="92">
        <v>34.896118165343097</v>
      </c>
      <c r="AE2293" s="91">
        <v>0.13544643096800399</v>
      </c>
      <c r="AF2293" s="93">
        <v>34.384052791516297</v>
      </c>
      <c r="AG2293" s="91">
        <v>-3.4300849411010902E-3</v>
      </c>
      <c r="AH2293" s="92">
        <v>-1.2492384462348101</v>
      </c>
      <c r="AI2293" s="91">
        <v>2.3944518305142999E-2</v>
      </c>
      <c r="AJ2293" s="92">
        <v>16.877827510412299</v>
      </c>
      <c r="AK2293" s="91">
        <v>0.236151900000696</v>
      </c>
      <c r="AL2293" s="91">
        <v>4.2723659338662401E-2</v>
      </c>
      <c r="AM2293" s="92">
        <v>14.974928998533899</v>
      </c>
      <c r="AN2293" s="3"/>
      <c r="AO2293" s="94">
        <v>2.0858647012573801E-2</v>
      </c>
      <c r="AP2293" s="94">
        <v>-2.9535869996834701E-2</v>
      </c>
      <c r="AQ2293" s="94">
        <v>2.4916853788454301E-2</v>
      </c>
      <c r="AR2293" s="94">
        <v>-1.81479579014194E-2</v>
      </c>
      <c r="AS2293" s="95">
        <v>6</v>
      </c>
      <c r="AT2293" s="95">
        <v>6</v>
      </c>
      <c r="AU2293" s="95">
        <v>7</v>
      </c>
      <c r="AV2293" s="96">
        <v>5</v>
      </c>
      <c r="AW2293" s="3"/>
      <c r="AX2293" s="97">
        <v>4.8285279743940902E-2</v>
      </c>
      <c r="AY2293" s="98">
        <v>0.30148570957135201</v>
      </c>
      <c r="AZ2293" s="98">
        <v>0.69855184286006999</v>
      </c>
      <c r="BA2293" s="98">
        <v>0.39400087176409199</v>
      </c>
      <c r="BB2293" s="89">
        <v>4.9688138251440302E-3</v>
      </c>
      <c r="BC2293" s="99">
        <v>-6.6146322073618604</v>
      </c>
      <c r="BD2293" s="86">
        <v>43747</v>
      </c>
      <c r="BE2293" s="86">
        <v>43783</v>
      </c>
      <c r="BF2293" s="95">
        <v>151</v>
      </c>
      <c r="BG2293" s="86">
        <v>43958</v>
      </c>
    </row>
    <row r="2294" spans="2:59" x14ac:dyDescent="0.25">
      <c r="B2294" s="81" t="s">
        <v>2980</v>
      </c>
      <c r="C2294" s="81" t="s">
        <v>7622</v>
      </c>
      <c r="D2294" s="81" t="s">
        <v>1019</v>
      </c>
      <c r="E2294" s="82" t="s">
        <v>1270</v>
      </c>
      <c r="F2294" s="82" t="s">
        <v>1099</v>
      </c>
      <c r="G2294" s="83" t="s">
        <v>1123</v>
      </c>
      <c r="H2294" s="84" t="s">
        <v>1135</v>
      </c>
      <c r="I2294" s="85" t="s">
        <v>3480</v>
      </c>
      <c r="J2294" s="85" t="s">
        <v>7623</v>
      </c>
      <c r="L2294" s="86">
        <v>44029</v>
      </c>
      <c r="M2294" s="87">
        <v>1208.03329999931</v>
      </c>
      <c r="N2294" s="88">
        <v>1208.03329999931</v>
      </c>
      <c r="O2294" s="88">
        <v>1216.95979999937</v>
      </c>
      <c r="P2294" s="89">
        <f t="shared" si="35"/>
        <v>0.99266491793725253</v>
      </c>
      <c r="Q2294" s="86">
        <v>44020</v>
      </c>
      <c r="R2294" s="90">
        <v>1285638.4939999999</v>
      </c>
      <c r="S2294" s="90">
        <v>1255463.2132832</v>
      </c>
      <c r="T2294" s="3"/>
      <c r="U2294" s="91">
        <v>-2.69792495146248E-3</v>
      </c>
      <c r="V2294" s="92">
        <v>0.90298211498520697</v>
      </c>
      <c r="W2294" s="91">
        <v>3.9361022245429896E-3</v>
      </c>
      <c r="X2294" s="92">
        <v>0.402119838327053</v>
      </c>
      <c r="Y2294" s="91">
        <v>1.5424102291945E-2</v>
      </c>
      <c r="Z2294" s="92">
        <v>19.692566138022801</v>
      </c>
      <c r="AA2294" s="91">
        <v>3.9997923504415701E-2</v>
      </c>
      <c r="AB2294" s="92">
        <v>24.897820711252301</v>
      </c>
      <c r="AC2294" s="91">
        <v>9.3725430335325696E-2</v>
      </c>
      <c r="AD2294" s="92">
        <v>34.720738985925003</v>
      </c>
      <c r="AE2294" s="91">
        <v>0.13272211782357801</v>
      </c>
      <c r="AF2294" s="93">
        <v>34.111621477059103</v>
      </c>
      <c r="AG2294" s="91">
        <v>-3.46722801077703E-3</v>
      </c>
      <c r="AH2294" s="92">
        <v>-1.2529527532024101</v>
      </c>
      <c r="AI2294" s="91">
        <v>2.3497950138335E-2</v>
      </c>
      <c r="AJ2294" s="92">
        <v>16.833170693746101</v>
      </c>
      <c r="AK2294" s="91">
        <v>0.20803329999937001</v>
      </c>
      <c r="AL2294" s="91">
        <v>4.2700754302131799E-2</v>
      </c>
      <c r="AM2294" s="92">
        <v>16.709118529601302</v>
      </c>
      <c r="AN2294" s="3"/>
      <c r="AO2294" s="94">
        <v>2.0856315255514301E-2</v>
      </c>
      <c r="AP2294" s="94">
        <v>-2.95380027582723E-2</v>
      </c>
      <c r="AQ2294" s="94">
        <v>2.48494865245448E-2</v>
      </c>
      <c r="AR2294" s="94">
        <v>-1.8214648700450201E-2</v>
      </c>
      <c r="AS2294" s="95">
        <v>6</v>
      </c>
      <c r="AT2294" s="95">
        <v>6</v>
      </c>
      <c r="AU2294" s="95">
        <v>7</v>
      </c>
      <c r="AV2294" s="96">
        <v>5</v>
      </c>
      <c r="AW2294" s="3"/>
      <c r="AX2294" s="97">
        <v>4.82835061175865E-2</v>
      </c>
      <c r="AY2294" s="98">
        <v>0.285596968295522</v>
      </c>
      <c r="AZ2294" s="98">
        <v>0.69576804624011901</v>
      </c>
      <c r="BA2294" s="98">
        <v>0.37310333843333898</v>
      </c>
      <c r="BB2294" s="89">
        <v>4.9686183201220003E-3</v>
      </c>
      <c r="BC2294" s="99">
        <v>-6.6219993769991596</v>
      </c>
      <c r="BD2294" s="86">
        <v>43747</v>
      </c>
      <c r="BE2294" s="86">
        <v>43783</v>
      </c>
      <c r="BF2294" s="95">
        <v>152</v>
      </c>
      <c r="BG2294" s="86">
        <v>43959</v>
      </c>
    </row>
    <row r="2295" spans="2:59" x14ac:dyDescent="0.25">
      <c r="B2295" s="81" t="s">
        <v>2981</v>
      </c>
      <c r="C2295" s="81" t="s">
        <v>7624</v>
      </c>
      <c r="D2295" s="81" t="s">
        <v>1019</v>
      </c>
      <c r="E2295" s="82" t="s">
        <v>1173</v>
      </c>
      <c r="F2295" s="82" t="s">
        <v>1099</v>
      </c>
      <c r="G2295" s="83" t="s">
        <v>1123</v>
      </c>
      <c r="H2295" s="84" t="s">
        <v>1135</v>
      </c>
      <c r="I2295" s="85" t="s">
        <v>3480</v>
      </c>
      <c r="J2295" s="85" t="s">
        <v>7625</v>
      </c>
      <c r="L2295" s="86">
        <v>44029</v>
      </c>
      <c r="M2295" s="87">
        <v>1220.7916000001101</v>
      </c>
      <c r="N2295" s="88">
        <v>1220.7916000001101</v>
      </c>
      <c r="O2295" s="88">
        <v>1229.71529999934</v>
      </c>
      <c r="P2295" s="89">
        <f t="shared" si="35"/>
        <v>0.99274327968495246</v>
      </c>
      <c r="Q2295" s="86">
        <v>44020</v>
      </c>
      <c r="R2295" s="90">
        <v>5602363.6050000004</v>
      </c>
      <c r="S2295" s="90">
        <v>5563044.13885938</v>
      </c>
      <c r="T2295" s="3"/>
      <c r="U2295" s="91">
        <v>-2.68919585050753E-3</v>
      </c>
      <c r="V2295" s="92">
        <v>0.90385502508070203</v>
      </c>
      <c r="W2295" s="91">
        <v>4.2001817091659203E-3</v>
      </c>
      <c r="X2295" s="92">
        <v>0.428527786789346</v>
      </c>
      <c r="Y2295" s="91">
        <v>1.7045628739651899E-2</v>
      </c>
      <c r="Z2295" s="92">
        <v>19.854718782793501</v>
      </c>
      <c r="AA2295" s="91">
        <v>4.3340462761989301E-2</v>
      </c>
      <c r="AB2295" s="92">
        <v>25.232074636995101</v>
      </c>
      <c r="AC2295" s="91">
        <v>0.10075741611944999</v>
      </c>
      <c r="AD2295" s="92">
        <v>35.423937564366497</v>
      </c>
      <c r="AE2295" s="91">
        <v>0.143658790873887</v>
      </c>
      <c r="AF2295" s="93">
        <v>35.205288782075499</v>
      </c>
      <c r="AG2295" s="91">
        <v>-3.3186744731210599E-3</v>
      </c>
      <c r="AH2295" s="92">
        <v>-1.2380973994368101</v>
      </c>
      <c r="AI2295" s="91">
        <v>2.52851951008779E-2</v>
      </c>
      <c r="AJ2295" s="92">
        <v>17.011895189993101</v>
      </c>
      <c r="AK2295" s="91">
        <v>0.22079160000081199</v>
      </c>
      <c r="AL2295" s="91">
        <v>4.5618508014740697E-2</v>
      </c>
      <c r="AM2295" s="92">
        <v>19.620121534360798</v>
      </c>
      <c r="AN2295" s="3"/>
      <c r="AO2295" s="94">
        <v>2.0865310782028201E-2</v>
      </c>
      <c r="AP2295" s="94">
        <v>-2.9529467836255201E-2</v>
      </c>
      <c r="AQ2295" s="94">
        <v>2.5119116053247102E-2</v>
      </c>
      <c r="AR2295" s="94">
        <v>-1.7947828633623399E-2</v>
      </c>
      <c r="AS2295" s="95">
        <v>6</v>
      </c>
      <c r="AT2295" s="95">
        <v>6</v>
      </c>
      <c r="AU2295" s="95">
        <v>7</v>
      </c>
      <c r="AV2295" s="96">
        <v>5</v>
      </c>
      <c r="AW2295" s="3"/>
      <c r="AX2295" s="97">
        <v>4.8290564753624497E-2</v>
      </c>
      <c r="AY2295" s="98">
        <v>0.34920436195898202</v>
      </c>
      <c r="AZ2295" s="98">
        <v>0.70691413681197401</v>
      </c>
      <c r="BA2295" s="98">
        <v>0.45685002461323199</v>
      </c>
      <c r="BB2295" s="89">
        <v>4.9693962956052903E-3</v>
      </c>
      <c r="BC2295" s="99">
        <v>-6.5925275866247803</v>
      </c>
      <c r="BD2295" s="86">
        <v>43747</v>
      </c>
      <c r="BE2295" s="86">
        <v>43783</v>
      </c>
      <c r="BF2295" s="95">
        <v>150</v>
      </c>
      <c r="BG2295" s="86">
        <v>43957</v>
      </c>
    </row>
    <row r="2296" spans="2:59" x14ac:dyDescent="0.25">
      <c r="B2296" s="81" t="s">
        <v>2982</v>
      </c>
      <c r="C2296" s="81" t="s">
        <v>7626</v>
      </c>
      <c r="D2296" s="81" t="s">
        <v>1019</v>
      </c>
      <c r="E2296" s="82" t="s">
        <v>1174</v>
      </c>
      <c r="F2296" s="82" t="s">
        <v>1099</v>
      </c>
      <c r="G2296" s="83" t="s">
        <v>1123</v>
      </c>
      <c r="H2296" s="84" t="s">
        <v>1135</v>
      </c>
      <c r="I2296" s="85" t="s">
        <v>3480</v>
      </c>
      <c r="J2296" s="85" t="s">
        <v>7627</v>
      </c>
      <c r="L2296" s="86">
        <v>44029</v>
      </c>
      <c r="M2296" s="87">
        <v>4265.4531000033003</v>
      </c>
      <c r="N2296" s="88">
        <v>4265.4531000033003</v>
      </c>
      <c r="O2296" s="88">
        <v>4298.0525999963302</v>
      </c>
      <c r="P2296" s="89">
        <f t="shared" si="35"/>
        <v>0.99241528593832062</v>
      </c>
      <c r="Q2296" s="86">
        <v>44020</v>
      </c>
      <c r="R2296" s="90">
        <v>121012818.396</v>
      </c>
      <c r="S2296" s="90">
        <v>140312027.66624999</v>
      </c>
      <c r="T2296" s="3"/>
      <c r="U2296" s="91">
        <v>-2.72578812109714E-3</v>
      </c>
      <c r="V2296" s="92">
        <v>0.90019579802174099</v>
      </c>
      <c r="W2296" s="91">
        <v>3.0947535997256602E-3</v>
      </c>
      <c r="X2296" s="92">
        <v>0.31798497584531998</v>
      </c>
      <c r="Y2296" s="91">
        <v>1.02725394972367E-2</v>
      </c>
      <c r="Z2296" s="92">
        <v>19.177409858559301</v>
      </c>
      <c r="AA2296" s="91">
        <v>2.94147487766168E-2</v>
      </c>
      <c r="AB2296" s="92">
        <v>23.8395032384724</v>
      </c>
      <c r="AC2296" s="91">
        <v>7.1608773154366603E-2</v>
      </c>
      <c r="AD2296" s="92">
        <v>32.509073267807302</v>
      </c>
      <c r="AE2296" s="91">
        <v>9.8553954350791201E-2</v>
      </c>
      <c r="AF2296" s="93">
        <v>30.694805129780399</v>
      </c>
      <c r="AG2296" s="91">
        <v>-3.9405669976986203E-3</v>
      </c>
      <c r="AH2296" s="92">
        <v>-1.3002866518945699</v>
      </c>
      <c r="AI2296" s="91">
        <v>1.78218011278659E-2</v>
      </c>
      <c r="AJ2296" s="92">
        <v>16.265555792691899</v>
      </c>
      <c r="AK2296" s="91">
        <v>0.57770342296862498</v>
      </c>
      <c r="AL2296" s="91">
        <v>3.6630045793572201E-2</v>
      </c>
      <c r="AM2296" s="92">
        <v>28.451047119597199</v>
      </c>
      <c r="AN2296" s="3"/>
      <c r="AO2296" s="94">
        <v>2.08278462414455E-2</v>
      </c>
      <c r="AP2296" s="94">
        <v>-2.9565125277258599E-2</v>
      </c>
      <c r="AQ2296" s="94">
        <v>2.39906338465516E-2</v>
      </c>
      <c r="AR2296" s="94">
        <v>-1.90648760917611E-2</v>
      </c>
      <c r="AS2296" s="95">
        <v>6</v>
      </c>
      <c r="AT2296" s="95">
        <v>6</v>
      </c>
      <c r="AU2296" s="95">
        <v>7</v>
      </c>
      <c r="AV2296" s="96">
        <v>5</v>
      </c>
      <c r="AW2296" s="3"/>
      <c r="AX2296" s="97">
        <v>4.82627620347921E-2</v>
      </c>
      <c r="AY2296" s="98">
        <v>8.4043933977909505E-2</v>
      </c>
      <c r="AZ2296" s="98">
        <v>0.66046658938375902</v>
      </c>
      <c r="BA2296" s="98">
        <v>0.10929555825453</v>
      </c>
      <c r="BB2296" s="89">
        <v>4.9663214048632697E-3</v>
      </c>
      <c r="BC2296" s="99">
        <v>-6.7158965078997399</v>
      </c>
      <c r="BD2296" s="86">
        <v>43747</v>
      </c>
      <c r="BE2296" s="86">
        <v>43783</v>
      </c>
      <c r="BF2296" s="95">
        <v>157</v>
      </c>
      <c r="BG2296" s="86">
        <v>43966</v>
      </c>
    </row>
    <row r="2297" spans="2:59" x14ac:dyDescent="0.25">
      <c r="B2297" s="81" t="s">
        <v>2983</v>
      </c>
      <c r="C2297" s="81" t="s">
        <v>7628</v>
      </c>
      <c r="D2297" s="81" t="s">
        <v>1019</v>
      </c>
      <c r="E2297" s="82" t="s">
        <v>1175</v>
      </c>
      <c r="F2297" s="82" t="s">
        <v>1099</v>
      </c>
      <c r="G2297" s="83" t="s">
        <v>1123</v>
      </c>
      <c r="H2297" s="84" t="s">
        <v>1135</v>
      </c>
      <c r="I2297" s="85" t="s">
        <v>3480</v>
      </c>
      <c r="J2297" s="85" t="s">
        <v>7629</v>
      </c>
      <c r="L2297" s="86">
        <v>44029</v>
      </c>
      <c r="M2297" s="87">
        <v>4081.53090000153</v>
      </c>
      <c r="N2297" s="88">
        <v>4081.53090000153</v>
      </c>
      <c r="O2297" s="88">
        <v>4113.3079999983302</v>
      </c>
      <c r="P2297" s="89">
        <f t="shared" si="35"/>
        <v>0.99227456344217035</v>
      </c>
      <c r="Q2297" s="86">
        <v>43984</v>
      </c>
      <c r="R2297" s="90">
        <v>136183130.48300001</v>
      </c>
      <c r="S2297" s="90">
        <v>163595378.21125001</v>
      </c>
      <c r="T2297" s="3"/>
      <c r="U2297" s="91">
        <v>-2.7340005926817E-3</v>
      </c>
      <c r="V2297" s="92">
        <v>0.89937455086328599</v>
      </c>
      <c r="W2297" s="91">
        <v>2.8474361552071098E-3</v>
      </c>
      <c r="X2297" s="92">
        <v>0.29325323139346399</v>
      </c>
      <c r="Y2297" s="91">
        <v>8.7623376894043793E-3</v>
      </c>
      <c r="Z2297" s="92">
        <v>19.026389677775999</v>
      </c>
      <c r="AA2297" s="91">
        <v>2.6322541049012198E-2</v>
      </c>
      <c r="AB2297" s="92">
        <v>23.530282465711899</v>
      </c>
      <c r="AC2297" s="91">
        <v>6.5189300439669806E-2</v>
      </c>
      <c r="AD2297" s="92">
        <v>31.867125996359398</v>
      </c>
      <c r="AE2297" s="91">
        <v>8.8701870152435705E-2</v>
      </c>
      <c r="AF2297" s="93">
        <v>29.709596709930299</v>
      </c>
      <c r="AG2297" s="91">
        <v>-4.0797406554702303E-3</v>
      </c>
      <c r="AH2297" s="92">
        <v>-1.31420401767173</v>
      </c>
      <c r="AI2297" s="91">
        <v>1.6158326203367299E-2</v>
      </c>
      <c r="AJ2297" s="92">
        <v>16.0992083002347</v>
      </c>
      <c r="AK2297" s="91">
        <v>0.50969509864109597</v>
      </c>
      <c r="AL2297" s="91">
        <v>3.3032516199455103E-2</v>
      </c>
      <c r="AM2297" s="92">
        <v>21.650214686844301</v>
      </c>
      <c r="AN2297" s="3"/>
      <c r="AO2297" s="94">
        <v>2.0819472221774001E-2</v>
      </c>
      <c r="AP2297" s="94">
        <v>-2.9573095116575101E-2</v>
      </c>
      <c r="AQ2297" s="94">
        <v>2.3738163155940101E-2</v>
      </c>
      <c r="AR2297" s="94">
        <v>-1.9314794489218901E-2</v>
      </c>
      <c r="AS2297" s="95">
        <v>6</v>
      </c>
      <c r="AT2297" s="95">
        <v>6</v>
      </c>
      <c r="AU2297" s="95">
        <v>7</v>
      </c>
      <c r="AV2297" s="96">
        <v>5</v>
      </c>
      <c r="AW2297" s="3"/>
      <c r="AX2297" s="97">
        <v>4.8257137277469199E-2</v>
      </c>
      <c r="AY2297" s="98">
        <v>2.5105450733917699E-2</v>
      </c>
      <c r="AZ2297" s="98">
        <v>0.65014830035670501</v>
      </c>
      <c r="BA2297" s="98">
        <v>3.2604625359113001E-2</v>
      </c>
      <c r="BB2297" s="89">
        <v>4.9656953700377903E-3</v>
      </c>
      <c r="BC2297" s="99">
        <v>-6.7434974415227797</v>
      </c>
      <c r="BD2297" s="86">
        <v>43747</v>
      </c>
      <c r="BE2297" s="86">
        <v>43783</v>
      </c>
      <c r="BF2297" s="95">
        <v>158</v>
      </c>
      <c r="BG2297" s="86">
        <v>43969</v>
      </c>
    </row>
    <row r="2298" spans="2:59" x14ac:dyDescent="0.25">
      <c r="B2298" s="81" t="s">
        <v>563</v>
      </c>
      <c r="C2298" s="81" t="s">
        <v>7630</v>
      </c>
      <c r="D2298" s="81" t="s">
        <v>1020</v>
      </c>
      <c r="E2298" s="82" t="s">
        <v>1168</v>
      </c>
      <c r="F2298" s="82" t="s">
        <v>1099</v>
      </c>
      <c r="G2298" s="83" t="s">
        <v>1120</v>
      </c>
      <c r="H2298" s="84" t="s">
        <v>1139</v>
      </c>
      <c r="I2298" s="85" t="s">
        <v>3480</v>
      </c>
      <c r="J2298" s="85" t="s">
        <v>1096</v>
      </c>
      <c r="L2298" s="86">
        <v>44029</v>
      </c>
      <c r="M2298" s="87">
        <v>890.41940000001296</v>
      </c>
      <c r="N2298" s="88">
        <v>890.41940000001296</v>
      </c>
      <c r="O2298" s="88">
        <v>1369.4046000000101</v>
      </c>
      <c r="P2298" s="89">
        <f t="shared" si="35"/>
        <v>0.65022375417755018</v>
      </c>
      <c r="Q2298" s="86">
        <v>43836</v>
      </c>
      <c r="R2298" s="90">
        <v>289279.505</v>
      </c>
      <c r="S2298" s="90">
        <v>449295.539572754</v>
      </c>
      <c r="T2298" s="3"/>
      <c r="U2298" s="91">
        <v>1.27303942736035E-2</v>
      </c>
      <c r="V2298" s="92">
        <v>2.4458140374917998</v>
      </c>
      <c r="W2298" s="91">
        <v>1.4763437857254799E-2</v>
      </c>
      <c r="X2298" s="92">
        <v>1.48485340159823</v>
      </c>
      <c r="Y2298" s="91">
        <v>-0.33313191919587598</v>
      </c>
      <c r="Z2298" s="92">
        <v>-15.163036010752</v>
      </c>
      <c r="AA2298" s="91">
        <v>-0.24565813876775799</v>
      </c>
      <c r="AB2298" s="92">
        <v>-3.66778551597963</v>
      </c>
      <c r="AC2298" s="91">
        <v>-0.1204520762022</v>
      </c>
      <c r="AD2298" s="92">
        <v>13.302988332172401</v>
      </c>
      <c r="AE2298" s="91">
        <v>-0.16575795852812</v>
      </c>
      <c r="AF2298" s="93">
        <v>4.2636138418747596</v>
      </c>
      <c r="AG2298" s="91">
        <v>1.3212093419497299E-2</v>
      </c>
      <c r="AH2298" s="92">
        <v>0.41497938982502103</v>
      </c>
      <c r="AI2298" s="91">
        <v>-0.31964482015610002</v>
      </c>
      <c r="AJ2298" s="92">
        <v>-17.481106335704698</v>
      </c>
      <c r="AK2298" s="91">
        <v>-0.109580600000336</v>
      </c>
      <c r="AL2298" s="91">
        <v>-3.5550464620428102E-2</v>
      </c>
      <c r="AM2298" s="92">
        <v>7.2071968403179199</v>
      </c>
      <c r="AN2298" s="3"/>
      <c r="AO2298" s="94">
        <v>8.8946077159634998E-2</v>
      </c>
      <c r="AP2298" s="94">
        <v>-0.14577124049363199</v>
      </c>
      <c r="AQ2298" s="94">
        <v>8.4637032714526897E-2</v>
      </c>
      <c r="AR2298" s="94">
        <v>-0.35163594500801998</v>
      </c>
      <c r="AS2298" s="95">
        <v>8</v>
      </c>
      <c r="AT2298" s="95">
        <v>4</v>
      </c>
      <c r="AU2298" s="95">
        <v>5</v>
      </c>
      <c r="AV2298" s="96">
        <v>7</v>
      </c>
      <c r="AW2298" s="3"/>
      <c r="AX2298" s="97">
        <v>0.377008589135367</v>
      </c>
      <c r="AY2298" s="98">
        <v>-0.58237136608931905</v>
      </c>
      <c r="AZ2298" s="98">
        <v>-6.5931056223803394E-2</v>
      </c>
      <c r="BA2298" s="98">
        <v>-0.75950088264016802</v>
      </c>
      <c r="BB2298" s="89">
        <v>3.8301417150141799E-2</v>
      </c>
      <c r="BC2298" s="99">
        <v>-49.886585746833603</v>
      </c>
      <c r="BD2298" s="86">
        <v>43836</v>
      </c>
      <c r="BE2298" s="86">
        <v>43914</v>
      </c>
      <c r="BF2298" s="95"/>
      <c r="BG2298" s="86"/>
    </row>
    <row r="2299" spans="2:59" x14ac:dyDescent="0.25">
      <c r="B2299" s="81" t="s">
        <v>2984</v>
      </c>
      <c r="C2299" s="81" t="s">
        <v>7631</v>
      </c>
      <c r="D2299" s="81" t="s">
        <v>1020</v>
      </c>
      <c r="E2299" s="82" t="s">
        <v>1170</v>
      </c>
      <c r="F2299" s="82" t="s">
        <v>1099</v>
      </c>
      <c r="G2299" s="83" t="s">
        <v>1120</v>
      </c>
      <c r="H2299" s="84" t="s">
        <v>1139</v>
      </c>
      <c r="I2299" s="85" t="s">
        <v>3480</v>
      </c>
      <c r="J2299" s="85" t="s">
        <v>7632</v>
      </c>
      <c r="L2299" s="86">
        <v>44029</v>
      </c>
      <c r="M2299" s="87">
        <v>6466.9151000007996</v>
      </c>
      <c r="N2299" s="88">
        <v>6466.9151000007996</v>
      </c>
      <c r="O2299" s="88">
        <v>9939.8935000002402</v>
      </c>
      <c r="P2299" s="89">
        <f t="shared" si="35"/>
        <v>0.65060205121922521</v>
      </c>
      <c r="Q2299" s="86">
        <v>43836</v>
      </c>
      <c r="R2299" s="90">
        <v>1359777.2990000001</v>
      </c>
      <c r="S2299" s="90">
        <v>1672262.6094160201</v>
      </c>
      <c r="T2299" s="3"/>
      <c r="U2299" s="91">
        <v>1.27333749187528E-2</v>
      </c>
      <c r="V2299" s="92">
        <v>2.4461121020067398</v>
      </c>
      <c r="W2299" s="91">
        <v>1.4855182876999599E-2</v>
      </c>
      <c r="X2299" s="92">
        <v>1.49402790357271</v>
      </c>
      <c r="Y2299" s="91">
        <v>-0.33276603084697898</v>
      </c>
      <c r="Z2299" s="92">
        <v>-15.1264471758623</v>
      </c>
      <c r="AA2299" s="91">
        <v>-0.244825577233278</v>
      </c>
      <c r="AB2299" s="92">
        <v>-3.5845293625316099</v>
      </c>
      <c r="AC2299" s="91">
        <v>-0.11851218770069</v>
      </c>
      <c r="AD2299" s="92">
        <v>13.4969771823235</v>
      </c>
      <c r="AE2299" s="91">
        <v>-0.16299774784245499</v>
      </c>
      <c r="AF2299" s="93">
        <v>4.5396349104412401</v>
      </c>
      <c r="AG2299" s="91">
        <v>1.32639512357855E-2</v>
      </c>
      <c r="AH2299" s="92">
        <v>0.42016517145384602</v>
      </c>
      <c r="AI2299" s="91">
        <v>-0.31923668071161998</v>
      </c>
      <c r="AJ2299" s="92">
        <v>-17.440292391256701</v>
      </c>
      <c r="AK2299" s="91">
        <v>0.18398949463327899</v>
      </c>
      <c r="AL2299" s="91">
        <v>1.1432429899286899E-2</v>
      </c>
      <c r="AM2299" s="92">
        <v>-68.443500402150704</v>
      </c>
      <c r="AN2299" s="3"/>
      <c r="AO2299" s="94">
        <v>8.8955984143540306E-2</v>
      </c>
      <c r="AP2299" s="94">
        <v>-0.14576869821306901</v>
      </c>
      <c r="AQ2299" s="94">
        <v>8.4735189701023006E-2</v>
      </c>
      <c r="AR2299" s="94">
        <v>-0.35157530595548497</v>
      </c>
      <c r="AS2299" s="95">
        <v>8</v>
      </c>
      <c r="AT2299" s="95">
        <v>4</v>
      </c>
      <c r="AU2299" s="95">
        <v>5</v>
      </c>
      <c r="AV2299" s="96">
        <v>7</v>
      </c>
      <c r="AW2299" s="3"/>
      <c r="AX2299" s="97">
        <v>0.377009964788449</v>
      </c>
      <c r="AY2299" s="98">
        <v>-0.58019275474543996</v>
      </c>
      <c r="AZ2299" s="98">
        <v>-6.3983337469039697E-2</v>
      </c>
      <c r="BA2299" s="98">
        <v>-0.75673246752285195</v>
      </c>
      <c r="BB2299" s="89">
        <v>3.8301710545310903E-2</v>
      </c>
      <c r="BC2299" s="99">
        <v>-49.874808014836198</v>
      </c>
      <c r="BD2299" s="86">
        <v>43836</v>
      </c>
      <c r="BE2299" s="86">
        <v>43914</v>
      </c>
      <c r="BF2299" s="95"/>
      <c r="BG2299" s="86"/>
    </row>
    <row r="2300" spans="2:59" x14ac:dyDescent="0.25">
      <c r="B2300" s="81" t="s">
        <v>2985</v>
      </c>
      <c r="C2300" s="81" t="s">
        <v>7633</v>
      </c>
      <c r="D2300" s="81" t="s">
        <v>1020</v>
      </c>
      <c r="E2300" s="82" t="s">
        <v>1171</v>
      </c>
      <c r="F2300" s="82" t="s">
        <v>1099</v>
      </c>
      <c r="G2300" s="83" t="s">
        <v>1120</v>
      </c>
      <c r="H2300" s="84" t="s">
        <v>1139</v>
      </c>
      <c r="I2300" s="85" t="s">
        <v>3480</v>
      </c>
      <c r="J2300" s="85" t="s">
        <v>7634</v>
      </c>
      <c r="L2300" s="86">
        <v>44029</v>
      </c>
      <c r="M2300" s="87">
        <v>5288.6127000004099</v>
      </c>
      <c r="N2300" s="88">
        <v>5288.6127000004099</v>
      </c>
      <c r="O2300" s="88">
        <v>8198.3003000020999</v>
      </c>
      <c r="P2300" s="89">
        <f t="shared" si="35"/>
        <v>0.64508648213326059</v>
      </c>
      <c r="Q2300" s="86">
        <v>43836</v>
      </c>
      <c r="R2300" s="90">
        <v>4770981.443</v>
      </c>
      <c r="S2300" s="90">
        <v>5369452.0263281297</v>
      </c>
      <c r="T2300" s="3"/>
      <c r="U2300" s="91">
        <v>1.2688718281424399E-2</v>
      </c>
      <c r="V2300" s="92">
        <v>2.4416464382738901</v>
      </c>
      <c r="W2300" s="91">
        <v>1.3513020945538299E-2</v>
      </c>
      <c r="X2300" s="92">
        <v>1.3598117104265799</v>
      </c>
      <c r="Y2300" s="91">
        <v>-0.33810150003759198</v>
      </c>
      <c r="Z2300" s="92">
        <v>-15.659994094923601</v>
      </c>
      <c r="AA2300" s="91">
        <v>-0.256920200297027</v>
      </c>
      <c r="AB2300" s="92">
        <v>-4.7939916689065303</v>
      </c>
      <c r="AC2300" s="91">
        <v>-0.14648366672277899</v>
      </c>
      <c r="AD2300" s="92">
        <v>10.6998292801145</v>
      </c>
      <c r="AE2300" s="91">
        <v>-0.20250220327026899</v>
      </c>
      <c r="AF2300" s="93">
        <v>0.58918936765985597</v>
      </c>
      <c r="AG2300" s="91">
        <v>1.25043779808038E-2</v>
      </c>
      <c r="AH2300" s="92">
        <v>0.34420784595567999</v>
      </c>
      <c r="AI2300" s="91">
        <v>-0.32518657297245201</v>
      </c>
      <c r="AJ2300" s="92">
        <v>-18.035281617339901</v>
      </c>
      <c r="AK2300" s="91">
        <v>-3.17389696392638E-2</v>
      </c>
      <c r="AL2300" s="91">
        <v>-2.1685585425075299E-3</v>
      </c>
      <c r="AM2300" s="92">
        <v>-90.016346829361296</v>
      </c>
      <c r="AN2300" s="3"/>
      <c r="AO2300" s="94">
        <v>8.8811896044790006E-2</v>
      </c>
      <c r="AP2300" s="94">
        <v>-0.14580639016727201</v>
      </c>
      <c r="AQ2300" s="94">
        <v>8.3300597321795095E-2</v>
      </c>
      <c r="AR2300" s="94">
        <v>-0.35246140564675399</v>
      </c>
      <c r="AS2300" s="95">
        <v>8</v>
      </c>
      <c r="AT2300" s="95">
        <v>4</v>
      </c>
      <c r="AU2300" s="95">
        <v>5</v>
      </c>
      <c r="AV2300" s="96">
        <v>7</v>
      </c>
      <c r="AW2300" s="3"/>
      <c r="AX2300" s="97">
        <v>0.37699135642673398</v>
      </c>
      <c r="AY2300" s="98">
        <v>-0.61185264992855104</v>
      </c>
      <c r="AZ2300" s="98">
        <v>-9.2292187235216303E-2</v>
      </c>
      <c r="BA2300" s="98">
        <v>-0.79690182740523596</v>
      </c>
      <c r="BB2300" s="89">
        <v>3.8297569779097103E-2</v>
      </c>
      <c r="BC2300" s="99">
        <v>-50.046982299478302</v>
      </c>
      <c r="BD2300" s="86">
        <v>43836</v>
      </c>
      <c r="BE2300" s="86">
        <v>43914</v>
      </c>
      <c r="BF2300" s="95"/>
      <c r="BG2300" s="86"/>
    </row>
    <row r="2301" spans="2:59" x14ac:dyDescent="0.25">
      <c r="B2301" s="81" t="s">
        <v>564</v>
      </c>
      <c r="C2301" s="81" t="s">
        <v>7635</v>
      </c>
      <c r="D2301" s="81" t="s">
        <v>1020</v>
      </c>
      <c r="E2301" s="82" t="s">
        <v>1172</v>
      </c>
      <c r="F2301" s="82" t="s">
        <v>1099</v>
      </c>
      <c r="G2301" s="83" t="s">
        <v>1120</v>
      </c>
      <c r="H2301" s="84" t="s">
        <v>1139</v>
      </c>
      <c r="I2301" s="85" t="s">
        <v>3480</v>
      </c>
      <c r="J2301" s="85" t="s">
        <v>1096</v>
      </c>
      <c r="L2301" s="86">
        <v>44029</v>
      </c>
      <c r="M2301" s="87">
        <v>841.99359999969602</v>
      </c>
      <c r="N2301" s="88">
        <v>841.99359999969602</v>
      </c>
      <c r="O2301" s="88">
        <v>1303.1543000005199</v>
      </c>
      <c r="P2301" s="89">
        <f t="shared" si="35"/>
        <v>0.64611964983683057</v>
      </c>
      <c r="Q2301" s="86">
        <v>43836</v>
      </c>
      <c r="R2301" s="90">
        <v>219549.016</v>
      </c>
      <c r="S2301" s="90">
        <v>80238.559553466795</v>
      </c>
      <c r="T2301" s="3"/>
      <c r="U2301" s="91">
        <v>1.26692866379017E-2</v>
      </c>
      <c r="V2301" s="92">
        <v>2.4397032739216198</v>
      </c>
      <c r="W2301" s="91">
        <v>1.2930115110066301E-2</v>
      </c>
      <c r="X2301" s="92">
        <v>1.30152112687938</v>
      </c>
      <c r="Y2301" s="91">
        <v>-0.33746051879890698</v>
      </c>
      <c r="Z2301" s="92">
        <v>-15.5958959710551</v>
      </c>
      <c r="AA2301" s="91">
        <v>-0.244685803951288</v>
      </c>
      <c r="AB2301" s="92">
        <v>-3.5705520343326498</v>
      </c>
      <c r="AC2301" s="91">
        <v>-0.11152118858721199</v>
      </c>
      <c r="AD2301" s="92">
        <v>14.1960770936712</v>
      </c>
      <c r="AE2301" s="91">
        <v>-0.17648299228865699</v>
      </c>
      <c r="AF2301" s="93">
        <v>3.1911104658211098</v>
      </c>
      <c r="AG2301" s="91">
        <v>1.21743136096484E-2</v>
      </c>
      <c r="AH2301" s="92">
        <v>0.31120140884013398</v>
      </c>
      <c r="AI2301" s="91">
        <v>-0.32371132695814597</v>
      </c>
      <c r="AJ2301" s="92">
        <v>-17.887757015909301</v>
      </c>
      <c r="AK2301" s="91">
        <v>-0.15800640000001301</v>
      </c>
      <c r="AL2301" s="91">
        <v>-5.0286443868608303E-2</v>
      </c>
      <c r="AM2301" s="92">
        <v>0.88280583111918498</v>
      </c>
      <c r="AN2301" s="3"/>
      <c r="AO2301" s="94">
        <v>8.8749265883961898E-2</v>
      </c>
      <c r="AP2301" s="94">
        <v>-0.14582277856519801</v>
      </c>
      <c r="AQ2301" s="94">
        <v>8.26775486330735E-2</v>
      </c>
      <c r="AR2301" s="94">
        <v>-0.35284631229587798</v>
      </c>
      <c r="AS2301" s="95">
        <v>8</v>
      </c>
      <c r="AT2301" s="95">
        <v>4</v>
      </c>
      <c r="AU2301" s="95">
        <v>5</v>
      </c>
      <c r="AV2301" s="96">
        <v>7</v>
      </c>
      <c r="AW2301" s="3"/>
      <c r="AX2301" s="97">
        <v>0.37715566068363798</v>
      </c>
      <c r="AY2301" s="98">
        <v>-0.579506177819894</v>
      </c>
      <c r="AZ2301" s="98">
        <v>-6.3682730507025595E-2</v>
      </c>
      <c r="BA2301" s="98">
        <v>-0.75533440433173404</v>
      </c>
      <c r="BB2301" s="89">
        <v>3.8313392468517102E-2</v>
      </c>
      <c r="BC2301" s="99">
        <v>-49.856498190609301</v>
      </c>
      <c r="BD2301" s="86">
        <v>43836</v>
      </c>
      <c r="BE2301" s="86">
        <v>43914</v>
      </c>
      <c r="BF2301" s="95"/>
      <c r="BG2301" s="86"/>
    </row>
    <row r="2302" spans="2:59" x14ac:dyDescent="0.25">
      <c r="B2302" s="81" t="s">
        <v>565</v>
      </c>
      <c r="C2302" s="81" t="s">
        <v>7636</v>
      </c>
      <c r="D2302" s="81" t="s">
        <v>1020</v>
      </c>
      <c r="E2302" s="82" t="s">
        <v>1173</v>
      </c>
      <c r="F2302" s="82" t="s">
        <v>1099</v>
      </c>
      <c r="G2302" s="83" t="s">
        <v>1120</v>
      </c>
      <c r="H2302" s="84" t="s">
        <v>1139</v>
      </c>
      <c r="I2302" s="85" t="s">
        <v>3480</v>
      </c>
      <c r="J2302" s="85" t="s">
        <v>1096</v>
      </c>
      <c r="L2302" s="86">
        <v>44029</v>
      </c>
      <c r="M2302" s="87">
        <v>902.88929999992297</v>
      </c>
      <c r="N2302" s="88">
        <v>902.88929999992297</v>
      </c>
      <c r="O2302" s="88">
        <v>902.88929999992297</v>
      </c>
      <c r="P2302" s="89">
        <f t="shared" si="35"/>
        <v>1</v>
      </c>
      <c r="Q2302" s="86">
        <v>44029</v>
      </c>
      <c r="R2302" s="90">
        <v>0</v>
      </c>
      <c r="S2302" s="90">
        <v>0</v>
      </c>
      <c r="T2302" s="3"/>
      <c r="U2302" s="91">
        <v>0</v>
      </c>
      <c r="V2302" s="92">
        <v>1.17277461013146</v>
      </c>
      <c r="W2302" s="91">
        <v>0</v>
      </c>
      <c r="X2302" s="92">
        <v>8.5096158727537806E-3</v>
      </c>
      <c r="Y2302" s="91">
        <v>0</v>
      </c>
      <c r="Z2302" s="92">
        <v>18.1501559088356</v>
      </c>
      <c r="AA2302" s="91">
        <v>0</v>
      </c>
      <c r="AB2302" s="92">
        <v>20.8980283607962</v>
      </c>
      <c r="AC2302" s="91">
        <v>-4.63820501590817E-3</v>
      </c>
      <c r="AD2302" s="92">
        <v>24.884375450812499</v>
      </c>
      <c r="AE2302" s="91"/>
      <c r="AF2302" s="93"/>
      <c r="AG2302" s="91">
        <v>0</v>
      </c>
      <c r="AH2302" s="92">
        <v>-0.90622995212470403</v>
      </c>
      <c r="AI2302" s="91">
        <v>0</v>
      </c>
      <c r="AJ2302" s="92">
        <v>14.483375679905301</v>
      </c>
      <c r="AK2302" s="91">
        <v>-9.7110700000484898E-2</v>
      </c>
      <c r="AL2302" s="91">
        <v>-3.6517613370051501E-2</v>
      </c>
      <c r="AM2302" s="92">
        <v>12.3937489845848</v>
      </c>
      <c r="AN2302" s="3"/>
      <c r="AO2302" s="94">
        <v>0</v>
      </c>
      <c r="AP2302" s="94">
        <v>0</v>
      </c>
      <c r="AQ2302" s="94">
        <v>0</v>
      </c>
      <c r="AR2302" s="94">
        <v>0</v>
      </c>
      <c r="AS2302" s="95">
        <v>0</v>
      </c>
      <c r="AT2302" s="95">
        <v>0</v>
      </c>
      <c r="AU2302" s="95">
        <v>7</v>
      </c>
      <c r="AV2302" s="96">
        <v>5</v>
      </c>
      <c r="AW2302" s="3"/>
      <c r="AX2302" s="97">
        <v>0</v>
      </c>
      <c r="AY2302" s="98">
        <v>-113.07365610974399</v>
      </c>
      <c r="AZ2302" s="98">
        <v>0.54787164163735702</v>
      </c>
      <c r="BA2302" s="98">
        <v>-15.957369743191499</v>
      </c>
      <c r="BB2302" s="89">
        <v>0</v>
      </c>
      <c r="BC2302" s="99">
        <v>0</v>
      </c>
      <c r="BD2302" s="86">
        <v>43664</v>
      </c>
      <c r="BE2302" s="86"/>
      <c r="BF2302" s="95"/>
      <c r="BG2302" s="86"/>
    </row>
    <row r="2303" spans="2:59" x14ac:dyDescent="0.25">
      <c r="B2303" s="81" t="s">
        <v>2986</v>
      </c>
      <c r="C2303" s="81" t="s">
        <v>7637</v>
      </c>
      <c r="D2303" s="81" t="s">
        <v>1020</v>
      </c>
      <c r="E2303" s="82" t="s">
        <v>1174</v>
      </c>
      <c r="F2303" s="82" t="s">
        <v>1099</v>
      </c>
      <c r="G2303" s="83" t="s">
        <v>1120</v>
      </c>
      <c r="H2303" s="84" t="s">
        <v>1139</v>
      </c>
      <c r="I2303" s="85" t="s">
        <v>3480</v>
      </c>
      <c r="J2303" s="85" t="s">
        <v>7518</v>
      </c>
      <c r="L2303" s="86">
        <v>44029</v>
      </c>
      <c r="M2303" s="87">
        <v>847.032499999739</v>
      </c>
      <c r="N2303" s="88">
        <v>847.032499999739</v>
      </c>
      <c r="O2303" s="88">
        <v>1317.9222999997401</v>
      </c>
      <c r="P2303" s="89">
        <f t="shared" si="35"/>
        <v>0.64270291200012786</v>
      </c>
      <c r="Q2303" s="86">
        <v>43836</v>
      </c>
      <c r="R2303" s="90">
        <v>2359718.5580000002</v>
      </c>
      <c r="S2303" s="90">
        <v>2570115.95185547</v>
      </c>
      <c r="T2303" s="3"/>
      <c r="U2303" s="91">
        <v>1.2669237496084E-2</v>
      </c>
      <c r="V2303" s="92">
        <v>2.4396983597398498</v>
      </c>
      <c r="W2303" s="91">
        <v>1.29299674881622E-2</v>
      </c>
      <c r="X2303" s="92">
        <v>1.30150636468898</v>
      </c>
      <c r="Y2303" s="91">
        <v>-0.34040803581126999</v>
      </c>
      <c r="Z2303" s="92">
        <v>-15.890647672291401</v>
      </c>
      <c r="AA2303" s="91">
        <v>-0.26211828391125902</v>
      </c>
      <c r="AB2303" s="92">
        <v>-5.3138000303297304</v>
      </c>
      <c r="AC2303" s="91">
        <v>-0.158367080161115</v>
      </c>
      <c r="AD2303" s="92">
        <v>9.5114879362809006</v>
      </c>
      <c r="AE2303" s="91">
        <v>-0.219091763892793</v>
      </c>
      <c r="AF2303" s="93">
        <v>-1.0697666945925399</v>
      </c>
      <c r="AG2303" s="91">
        <v>1.21743047839118E-2</v>
      </c>
      <c r="AH2303" s="92">
        <v>0.31120052626647499</v>
      </c>
      <c r="AI2303" s="91">
        <v>-0.32775731938658298</v>
      </c>
      <c r="AJ2303" s="92">
        <v>-18.292356258752999</v>
      </c>
      <c r="AK2303" s="91">
        <v>-0.15296750000023199</v>
      </c>
      <c r="AL2303" s="91">
        <v>-1.1111969145531499E-2</v>
      </c>
      <c r="AM2303" s="92">
        <v>-102.1391998654</v>
      </c>
      <c r="AN2303" s="3"/>
      <c r="AO2303" s="94">
        <v>8.87491928206873E-2</v>
      </c>
      <c r="AP2303" s="94">
        <v>-0.145822711409855</v>
      </c>
      <c r="AQ2303" s="94">
        <v>8.2677460779523204E-2</v>
      </c>
      <c r="AR2303" s="94">
        <v>-0.35284632739785599</v>
      </c>
      <c r="AS2303" s="95">
        <v>8</v>
      </c>
      <c r="AT2303" s="95">
        <v>4</v>
      </c>
      <c r="AU2303" s="95">
        <v>5</v>
      </c>
      <c r="AV2303" s="96">
        <v>7</v>
      </c>
      <c r="AW2303" s="3"/>
      <c r="AX2303" s="97">
        <v>0.37698348055419001</v>
      </c>
      <c r="AY2303" s="98">
        <v>-0.62546653119534301</v>
      </c>
      <c r="AZ2303" s="98">
        <v>-0.10446541178203</v>
      </c>
      <c r="BA2303" s="98">
        <v>-0.81413368785433704</v>
      </c>
      <c r="BB2303" s="89">
        <v>3.8295791978598601E-2</v>
      </c>
      <c r="BC2303" s="99">
        <v>-50.121657399635303</v>
      </c>
      <c r="BD2303" s="86">
        <v>43836</v>
      </c>
      <c r="BE2303" s="86">
        <v>43914</v>
      </c>
      <c r="BF2303" s="95"/>
      <c r="BG2303" s="86"/>
    </row>
    <row r="2304" spans="2:59" x14ac:dyDescent="0.25">
      <c r="B2304" s="81" t="s">
        <v>2987</v>
      </c>
      <c r="C2304" s="81" t="s">
        <v>7638</v>
      </c>
      <c r="D2304" s="81" t="s">
        <v>1020</v>
      </c>
      <c r="E2304" s="82" t="s">
        <v>1175</v>
      </c>
      <c r="F2304" s="82" t="s">
        <v>1099</v>
      </c>
      <c r="G2304" s="83" t="s">
        <v>1120</v>
      </c>
      <c r="H2304" s="84" t="s">
        <v>1139</v>
      </c>
      <c r="I2304" s="85" t="s">
        <v>3480</v>
      </c>
      <c r="J2304" s="85" t="s">
        <v>7520</v>
      </c>
      <c r="L2304" s="86">
        <v>44029</v>
      </c>
      <c r="M2304" s="87">
        <v>714.66110000014305</v>
      </c>
      <c r="N2304" s="88">
        <v>714.66110000014305</v>
      </c>
      <c r="O2304" s="88">
        <v>1116.67610000074</v>
      </c>
      <c r="P2304" s="89">
        <f t="shared" si="35"/>
        <v>0.6399896084456983</v>
      </c>
      <c r="Q2304" s="86">
        <v>43836</v>
      </c>
      <c r="R2304" s="90">
        <v>4431025.0420000004</v>
      </c>
      <c r="S2304" s="90">
        <v>4190601.6586757801</v>
      </c>
      <c r="T2304" s="3"/>
      <c r="U2304" s="91">
        <v>1.2647087662117E-2</v>
      </c>
      <c r="V2304" s="92">
        <v>2.4374833763431498</v>
      </c>
      <c r="W2304" s="91">
        <v>1.2264119141036599E-2</v>
      </c>
      <c r="X2304" s="92">
        <v>1.23492152997642</v>
      </c>
      <c r="Y2304" s="91">
        <v>-0.343034285972244</v>
      </c>
      <c r="Z2304" s="92">
        <v>-16.1532726883888</v>
      </c>
      <c r="AA2304" s="91">
        <v>-0.26801463640644202</v>
      </c>
      <c r="AB2304" s="92">
        <v>-5.9034352798480496</v>
      </c>
      <c r="AC2304" s="91">
        <v>-0.17174592412891801</v>
      </c>
      <c r="AD2304" s="92">
        <v>8.1736035395006201</v>
      </c>
      <c r="AE2304" s="91">
        <v>-0.23762952709425</v>
      </c>
      <c r="AF2304" s="93">
        <v>-2.92354301473824</v>
      </c>
      <c r="AG2304" s="91">
        <v>1.1797060433309499E-2</v>
      </c>
      <c r="AH2304" s="92">
        <v>0.273476091206248</v>
      </c>
      <c r="AI2304" s="91">
        <v>-0.33068342468584899</v>
      </c>
      <c r="AJ2304" s="92">
        <v>-18.584966788679601</v>
      </c>
      <c r="AK2304" s="91">
        <v>-0.28533890000020601</v>
      </c>
      <c r="AL2304" s="91">
        <v>-2.2358075326337701E-2</v>
      </c>
      <c r="AM2304" s="92">
        <v>-115.37633986549901</v>
      </c>
      <c r="AN2304" s="3"/>
      <c r="AO2304" s="94">
        <v>8.8677630854363101E-2</v>
      </c>
      <c r="AP2304" s="94">
        <v>-0.145841550191981</v>
      </c>
      <c r="AQ2304" s="94">
        <v>8.1965829456748907E-2</v>
      </c>
      <c r="AR2304" s="94">
        <v>-0.35328594334714603</v>
      </c>
      <c r="AS2304" s="95">
        <v>8</v>
      </c>
      <c r="AT2304" s="95">
        <v>4</v>
      </c>
      <c r="AU2304" s="95">
        <v>5</v>
      </c>
      <c r="AV2304" s="96">
        <v>7</v>
      </c>
      <c r="AW2304" s="3"/>
      <c r="AX2304" s="97">
        <v>0.376974771370296</v>
      </c>
      <c r="AY2304" s="98">
        <v>-0.64091351153183496</v>
      </c>
      <c r="AZ2304" s="98">
        <v>-0.11827770110585301</v>
      </c>
      <c r="BA2304" s="98">
        <v>-0.83365576577489298</v>
      </c>
      <c r="BB2304" s="89">
        <v>3.8293791546602701E-2</v>
      </c>
      <c r="BC2304" s="99">
        <v>-50.206868401728599</v>
      </c>
      <c r="BD2304" s="86">
        <v>43836</v>
      </c>
      <c r="BE2304" s="86">
        <v>43914</v>
      </c>
      <c r="BF2304" s="95"/>
      <c r="BG2304" s="86"/>
    </row>
    <row r="2305" spans="2:59" x14ac:dyDescent="0.25">
      <c r="B2305" s="81" t="s">
        <v>566</v>
      </c>
      <c r="C2305" s="81" t="s">
        <v>7639</v>
      </c>
      <c r="D2305" s="81" t="s">
        <v>1021</v>
      </c>
      <c r="E2305" s="82" t="s">
        <v>1169</v>
      </c>
      <c r="F2305" s="82" t="s">
        <v>1099</v>
      </c>
      <c r="G2305" s="83" t="s">
        <v>1125</v>
      </c>
      <c r="H2305" s="84" t="s">
        <v>1144</v>
      </c>
      <c r="I2305" s="85" t="s">
        <v>3480</v>
      </c>
      <c r="J2305" s="85" t="s">
        <v>7640</v>
      </c>
      <c r="L2305" s="86">
        <v>44029</v>
      </c>
      <c r="M2305" s="87">
        <v>1036.0440999995899</v>
      </c>
      <c r="N2305" s="88">
        <v>1036.0440999995899</v>
      </c>
      <c r="O2305" s="88">
        <v>1036.0440999995899</v>
      </c>
      <c r="P2305" s="89">
        <f t="shared" si="35"/>
        <v>1</v>
      </c>
      <c r="Q2305" s="86">
        <v>44029</v>
      </c>
      <c r="R2305" s="90">
        <v>2310036.21</v>
      </c>
      <c r="S2305" s="90">
        <v>8566124.2627031207</v>
      </c>
      <c r="T2305" s="3"/>
      <c r="U2305" s="91">
        <v>1.5636644093319801E-5</v>
      </c>
      <c r="V2305" s="92">
        <v>1.17433827454079</v>
      </c>
      <c r="W2305" s="91">
        <v>4.7897340482450101E-4</v>
      </c>
      <c r="X2305" s="92">
        <v>5.6406956355203902E-2</v>
      </c>
      <c r="Y2305" s="91">
        <v>9.0012520431628201E-3</v>
      </c>
      <c r="Z2305" s="92">
        <v>19.050281113159102</v>
      </c>
      <c r="AA2305" s="91">
        <v>1.95586522386293E-2</v>
      </c>
      <c r="AB2305" s="92">
        <v>22.853893584659101</v>
      </c>
      <c r="AC2305" s="91">
        <v>2.4100831284158599E-2</v>
      </c>
      <c r="AD2305" s="92">
        <v>27.758279080822799</v>
      </c>
      <c r="AE2305" s="91"/>
      <c r="AF2305" s="93"/>
      <c r="AG2305" s="91">
        <v>2.69172947810148E-4</v>
      </c>
      <c r="AH2305" s="92">
        <v>-0.87931265734368902</v>
      </c>
      <c r="AI2305" s="91">
        <v>9.8995182997896301E-3</v>
      </c>
      <c r="AJ2305" s="92">
        <v>15.4733275098843</v>
      </c>
      <c r="AK2305" s="91">
        <v>3.5962258980362101E-2</v>
      </c>
      <c r="AL2305" s="91">
        <v>1.4209903121809499E-2</v>
      </c>
      <c r="AM2305" s="92">
        <v>32.635402235668202</v>
      </c>
      <c r="AN2305" s="3"/>
      <c r="AO2305" s="94">
        <v>1.0539007853367401E-3</v>
      </c>
      <c r="AP2305" s="94">
        <v>0</v>
      </c>
      <c r="AQ2305" s="94">
        <v>2.9813494747941102E-3</v>
      </c>
      <c r="AR2305" s="94">
        <v>2.69172947810148E-4</v>
      </c>
      <c r="AS2305" s="95">
        <v>12</v>
      </c>
      <c r="AT2305" s="95">
        <v>0</v>
      </c>
      <c r="AU2305" s="95">
        <v>7</v>
      </c>
      <c r="AV2305" s="96">
        <v>5</v>
      </c>
      <c r="AW2305" s="3"/>
      <c r="AX2305" s="97">
        <v>1.4816421971022499E-3</v>
      </c>
      <c r="AY2305" s="98">
        <v>-6.9731011988405998</v>
      </c>
      <c r="AZ2305" s="98">
        <v>0.61304726918660901</v>
      </c>
      <c r="BA2305" s="98">
        <v>-9.6711035847984004</v>
      </c>
      <c r="BB2305" s="89">
        <v>1.53119607341381E-4</v>
      </c>
      <c r="BC2305" s="99">
        <v>0</v>
      </c>
      <c r="BD2305" s="86">
        <v>44029</v>
      </c>
      <c r="BE2305" s="86"/>
      <c r="BF2305" s="95"/>
      <c r="BG2305" s="86"/>
    </row>
    <row r="2306" spans="2:59" x14ac:dyDescent="0.25">
      <c r="B2306" s="81" t="s">
        <v>2988</v>
      </c>
      <c r="C2306" s="81" t="s">
        <v>7641</v>
      </c>
      <c r="D2306" s="81" t="s">
        <v>1021</v>
      </c>
      <c r="E2306" s="82" t="s">
        <v>1170</v>
      </c>
      <c r="F2306" s="82" t="s">
        <v>1099</v>
      </c>
      <c r="G2306" s="83" t="s">
        <v>1125</v>
      </c>
      <c r="H2306" s="84" t="s">
        <v>1144</v>
      </c>
      <c r="I2306" s="85" t="s">
        <v>3480</v>
      </c>
      <c r="J2306" s="85" t="s">
        <v>7642</v>
      </c>
      <c r="L2306" s="86">
        <v>44029</v>
      </c>
      <c r="M2306" s="87">
        <v>5299.5485000014296</v>
      </c>
      <c r="N2306" s="88">
        <v>5299.5485000014296</v>
      </c>
      <c r="O2306" s="88">
        <v>5299.5485000014296</v>
      </c>
      <c r="P2306" s="89">
        <f t="shared" si="35"/>
        <v>1</v>
      </c>
      <c r="Q2306" s="86">
        <v>44029</v>
      </c>
      <c r="R2306" s="90">
        <v>3105073.5839999998</v>
      </c>
      <c r="S2306" s="90">
        <v>2136219.3687070301</v>
      </c>
      <c r="T2306" s="3"/>
      <c r="U2306" s="91">
        <v>3.9437491068383704E-6</v>
      </c>
      <c r="V2306" s="92">
        <v>1.1731689850421401</v>
      </c>
      <c r="W2306" s="91">
        <v>1.26328603073489E-4</v>
      </c>
      <c r="X2306" s="92">
        <v>2.11424761801027E-2</v>
      </c>
      <c r="Y2306" s="91">
        <v>6.3561552906321603E-3</v>
      </c>
      <c r="Z2306" s="92">
        <v>18.785771437891501</v>
      </c>
      <c r="AA2306" s="91">
        <v>1.5459503723832301E-2</v>
      </c>
      <c r="AB2306" s="92">
        <v>22.443978733179399</v>
      </c>
      <c r="AC2306" s="91">
        <v>3.9346805488094098E-2</v>
      </c>
      <c r="AD2306" s="92">
        <v>29.282876501209099</v>
      </c>
      <c r="AE2306" s="91">
        <v>6.1966772116647903E-2</v>
      </c>
      <c r="AF2306" s="93">
        <v>27.036086906358801</v>
      </c>
      <c r="AG2306" s="91">
        <v>6.9406956754391999E-5</v>
      </c>
      <c r="AH2306" s="92">
        <v>-0.89928925644926505</v>
      </c>
      <c r="AI2306" s="91">
        <v>7.0427166720037297E-3</v>
      </c>
      <c r="AJ2306" s="92">
        <v>15.187647347105701</v>
      </c>
      <c r="AK2306" s="91">
        <v>0.48573811001202599</v>
      </c>
      <c r="AL2306" s="91">
        <v>3.1780127905221903E-2</v>
      </c>
      <c r="AM2306" s="92">
        <v>15.689534282311801</v>
      </c>
      <c r="AN2306" s="3"/>
      <c r="AO2306" s="94">
        <v>1.0347162024118E-3</v>
      </c>
      <c r="AP2306" s="94">
        <v>3.4348686313023799E-6</v>
      </c>
      <c r="AQ2306" s="94">
        <v>2.4115305168379599E-3</v>
      </c>
      <c r="AR2306" s="94">
        <v>6.9406956754391999E-5</v>
      </c>
      <c r="AS2306" s="95">
        <v>12</v>
      </c>
      <c r="AT2306" s="95">
        <v>0</v>
      </c>
      <c r="AU2306" s="95">
        <v>7</v>
      </c>
      <c r="AV2306" s="96">
        <v>5</v>
      </c>
      <c r="AW2306" s="3"/>
      <c r="AX2306" s="97">
        <v>1.35826413428049E-3</v>
      </c>
      <c r="AY2306" s="98">
        <v>-10.427870203609899</v>
      </c>
      <c r="AZ2306" s="98">
        <v>0.59980115700818704</v>
      </c>
      <c r="BA2306" s="98">
        <v>-12.0842176659062</v>
      </c>
      <c r="BB2306" s="89">
        <v>1.4037219162275999E-4</v>
      </c>
      <c r="BC2306" s="99">
        <v>0</v>
      </c>
      <c r="BD2306" s="86">
        <v>44029</v>
      </c>
      <c r="BE2306" s="86"/>
      <c r="BF2306" s="95"/>
      <c r="BG2306" s="86"/>
    </row>
    <row r="2307" spans="2:59" x14ac:dyDescent="0.25">
      <c r="B2307" s="81" t="s">
        <v>2989</v>
      </c>
      <c r="C2307" s="81" t="s">
        <v>7643</v>
      </c>
      <c r="D2307" s="81" t="s">
        <v>1021</v>
      </c>
      <c r="E2307" s="82" t="s">
        <v>1248</v>
      </c>
      <c r="F2307" s="82" t="s">
        <v>1099</v>
      </c>
      <c r="G2307" s="83" t="s">
        <v>1125</v>
      </c>
      <c r="H2307" s="84" t="s">
        <v>1144</v>
      </c>
      <c r="I2307" s="85" t="s">
        <v>3480</v>
      </c>
      <c r="J2307" s="85" t="s">
        <v>7644</v>
      </c>
      <c r="L2307" s="86">
        <v>44029</v>
      </c>
      <c r="M2307" s="87">
        <v>1140.6945999991101</v>
      </c>
      <c r="N2307" s="88">
        <v>1140.6945999991101</v>
      </c>
      <c r="O2307" s="88">
        <v>1140.6945999991101</v>
      </c>
      <c r="P2307" s="89">
        <f t="shared" si="35"/>
        <v>1</v>
      </c>
      <c r="Q2307" s="86">
        <v>44029</v>
      </c>
      <c r="R2307" s="90">
        <v>757603596.70700002</v>
      </c>
      <c r="S2307" s="90">
        <v>466869990.759</v>
      </c>
      <c r="T2307" s="3"/>
      <c r="U2307" s="91">
        <v>5.5229793360922503E-6</v>
      </c>
      <c r="V2307" s="92">
        <v>1.1733269080650599</v>
      </c>
      <c r="W2307" s="91">
        <v>1.7545021000842101E-4</v>
      </c>
      <c r="X2307" s="92">
        <v>2.60546368735959E-2</v>
      </c>
      <c r="Y2307" s="91">
        <v>7.5664562427846197E-3</v>
      </c>
      <c r="Z2307" s="92">
        <v>18.906801533128601</v>
      </c>
      <c r="AA2307" s="91">
        <v>1.8732914239080901E-2</v>
      </c>
      <c r="AB2307" s="92">
        <v>22.771319784718798</v>
      </c>
      <c r="AC2307" s="91">
        <v>4.6876462669388302E-2</v>
      </c>
      <c r="AD2307" s="92">
        <v>30.035842219338502</v>
      </c>
      <c r="AE2307" s="91">
        <v>7.3964058045021402E-2</v>
      </c>
      <c r="AF2307" s="93">
        <v>28.235815499181601</v>
      </c>
      <c r="AG2307" s="91">
        <v>9.7230917162960395E-5</v>
      </c>
      <c r="AH2307" s="92">
        <v>-0.89650686040840799</v>
      </c>
      <c r="AI2307" s="91">
        <v>8.4417057460086705E-3</v>
      </c>
      <c r="AJ2307" s="92">
        <v>15.3275462545134</v>
      </c>
      <c r="AK2307" s="91">
        <v>0.14058441954519399</v>
      </c>
      <c r="AL2307" s="91">
        <v>2.7451973572169702E-2</v>
      </c>
      <c r="AM2307" s="92">
        <v>9.7615746537630894</v>
      </c>
      <c r="AN2307" s="3"/>
      <c r="AO2307" s="94">
        <v>1.0456742747919599E-3</v>
      </c>
      <c r="AP2307" s="94">
        <v>5.1723436627071402E-6</v>
      </c>
      <c r="AQ2307" s="94">
        <v>2.62113456665247E-3</v>
      </c>
      <c r="AR2307" s="94">
        <v>9.7230917162960395E-5</v>
      </c>
      <c r="AS2307" s="95">
        <v>12</v>
      </c>
      <c r="AT2307" s="95">
        <v>0</v>
      </c>
      <c r="AU2307" s="95">
        <v>7</v>
      </c>
      <c r="AV2307" s="96">
        <v>5</v>
      </c>
      <c r="AW2307" s="3"/>
      <c r="AX2307" s="97">
        <v>1.42479512493765E-3</v>
      </c>
      <c r="AY2307" s="98">
        <v>-7.8152957073543803</v>
      </c>
      <c r="AZ2307" s="98">
        <v>0.61065283960942895</v>
      </c>
      <c r="BA2307" s="98">
        <v>-10.5009760989924</v>
      </c>
      <c r="BB2307" s="89">
        <v>1.47245997991661E-4</v>
      </c>
      <c r="BC2307" s="99">
        <v>0</v>
      </c>
      <c r="BD2307" s="86">
        <v>44029</v>
      </c>
      <c r="BE2307" s="86"/>
      <c r="BF2307" s="95"/>
      <c r="BG2307" s="86"/>
    </row>
    <row r="2308" spans="2:59" x14ac:dyDescent="0.25">
      <c r="B2308" s="81" t="s">
        <v>2990</v>
      </c>
      <c r="C2308" s="81" t="s">
        <v>7645</v>
      </c>
      <c r="D2308" s="81" t="s">
        <v>1021</v>
      </c>
      <c r="E2308" s="82" t="s">
        <v>1171</v>
      </c>
      <c r="F2308" s="82" t="s">
        <v>1099</v>
      </c>
      <c r="G2308" s="83" t="s">
        <v>1125</v>
      </c>
      <c r="H2308" s="84" t="s">
        <v>1144</v>
      </c>
      <c r="I2308" s="85" t="s">
        <v>3480</v>
      </c>
      <c r="J2308" s="85" t="s">
        <v>7646</v>
      </c>
      <c r="L2308" s="86">
        <v>44029</v>
      </c>
      <c r="M2308" s="87">
        <v>1405.3674999996999</v>
      </c>
      <c r="N2308" s="88">
        <v>1405.3674999996999</v>
      </c>
      <c r="O2308" s="88">
        <v>1405.3674999996999</v>
      </c>
      <c r="P2308" s="89">
        <f t="shared" si="35"/>
        <v>1</v>
      </c>
      <c r="Q2308" s="86">
        <v>44029</v>
      </c>
      <c r="R2308" s="90">
        <v>884404135.74100006</v>
      </c>
      <c r="S2308" s="90">
        <v>672368620.477</v>
      </c>
      <c r="T2308" s="3"/>
      <c r="U2308" s="91">
        <v>4.6963032218627598E-6</v>
      </c>
      <c r="V2308" s="92">
        <v>1.1732442404536401</v>
      </c>
      <c r="W2308" s="91">
        <v>1.5087298197613601E-4</v>
      </c>
      <c r="X2308" s="92">
        <v>2.3596914070367299E-2</v>
      </c>
      <c r="Y2308" s="91">
        <v>6.4117083893506796E-3</v>
      </c>
      <c r="Z2308" s="92">
        <v>18.7913267477707</v>
      </c>
      <c r="AA2308" s="91">
        <v>1.55155490047036E-2</v>
      </c>
      <c r="AB2308" s="92">
        <v>22.449583261273801</v>
      </c>
      <c r="AC2308" s="91">
        <v>3.9404119372193201E-2</v>
      </c>
      <c r="AD2308" s="92">
        <v>29.288607889611701</v>
      </c>
      <c r="AE2308" s="91">
        <v>6.2025330804317498E-2</v>
      </c>
      <c r="AF2308" s="93">
        <v>27.041942775133101</v>
      </c>
      <c r="AG2308" s="91">
        <v>8.3330345660215203E-5</v>
      </c>
      <c r="AH2308" s="92">
        <v>-0.89789691755868295</v>
      </c>
      <c r="AI2308" s="91">
        <v>7.0982938195811602E-3</v>
      </c>
      <c r="AJ2308" s="92">
        <v>15.1932050618634</v>
      </c>
      <c r="AK2308" s="91">
        <v>0.39901596750656598</v>
      </c>
      <c r="AL2308" s="91">
        <v>3.4579542098072097E-2</v>
      </c>
      <c r="AM2308" s="92">
        <v>59.476174664334401</v>
      </c>
      <c r="AN2308" s="3"/>
      <c r="AO2308" s="94">
        <v>1.03466414111608E-3</v>
      </c>
      <c r="AP2308" s="94">
        <v>3.9143997128121597E-6</v>
      </c>
      <c r="AQ2308" s="94">
        <v>2.4180465643439701E-3</v>
      </c>
      <c r="AR2308" s="94">
        <v>8.3330345660215203E-5</v>
      </c>
      <c r="AS2308" s="95">
        <v>12</v>
      </c>
      <c r="AT2308" s="95">
        <v>0</v>
      </c>
      <c r="AU2308" s="95">
        <v>7</v>
      </c>
      <c r="AV2308" s="96">
        <v>5</v>
      </c>
      <c r="AW2308" s="3"/>
      <c r="AX2308" s="97">
        <v>1.3564683170193301E-3</v>
      </c>
      <c r="AY2308" s="98">
        <v>-10.397931031737199</v>
      </c>
      <c r="AZ2308" s="98">
        <v>0.599979328501831</v>
      </c>
      <c r="BA2308" s="98">
        <v>-12.0753961242008</v>
      </c>
      <c r="BB2308" s="89">
        <v>1.4018670438247199E-4</v>
      </c>
      <c r="BC2308" s="99">
        <v>0</v>
      </c>
      <c r="BD2308" s="86">
        <v>44029</v>
      </c>
      <c r="BE2308" s="86"/>
      <c r="BF2308" s="95"/>
      <c r="BG2308" s="86"/>
    </row>
    <row r="2309" spans="2:59" x14ac:dyDescent="0.25">
      <c r="B2309" s="81" t="s">
        <v>2991</v>
      </c>
      <c r="C2309" s="81" t="s">
        <v>7647</v>
      </c>
      <c r="D2309" s="81" t="s">
        <v>1021</v>
      </c>
      <c r="E2309" s="82" t="s">
        <v>1172</v>
      </c>
      <c r="F2309" s="82" t="s">
        <v>1099</v>
      </c>
      <c r="G2309" s="83" t="s">
        <v>1125</v>
      </c>
      <c r="H2309" s="84" t="s">
        <v>1144</v>
      </c>
      <c r="I2309" s="85" t="s">
        <v>3480</v>
      </c>
      <c r="J2309" s="85" t="s">
        <v>7648</v>
      </c>
      <c r="L2309" s="86">
        <v>44029</v>
      </c>
      <c r="M2309" s="87">
        <v>1063.75799999945</v>
      </c>
      <c r="N2309" s="88">
        <v>1063.75799999945</v>
      </c>
      <c r="O2309" s="88">
        <v>1063.75799999945</v>
      </c>
      <c r="P2309" s="89">
        <f t="shared" si="35"/>
        <v>1</v>
      </c>
      <c r="Q2309" s="86">
        <v>44029</v>
      </c>
      <c r="R2309" s="90">
        <v>12.303000000000001</v>
      </c>
      <c r="S2309" s="90">
        <v>323.63210687017403</v>
      </c>
      <c r="T2309" s="3"/>
      <c r="U2309" s="91">
        <v>0</v>
      </c>
      <c r="V2309" s="92">
        <v>1.17277461013146</v>
      </c>
      <c r="W2309" s="91">
        <v>0</v>
      </c>
      <c r="X2309" s="92">
        <v>8.5096158727537806E-3</v>
      </c>
      <c r="Y2309" s="91">
        <v>8.1514891280676204E-3</v>
      </c>
      <c r="Z2309" s="92">
        <v>18.965304821642299</v>
      </c>
      <c r="AA2309" s="91">
        <v>1.4200415171217199E-2</v>
      </c>
      <c r="AB2309" s="92">
        <v>22.3180698779179</v>
      </c>
      <c r="AC2309" s="91">
        <v>3.2701666066714097E-2</v>
      </c>
      <c r="AD2309" s="92">
        <v>28.618362559063801</v>
      </c>
      <c r="AE2309" s="91">
        <v>4.8864749869608197E-2</v>
      </c>
      <c r="AF2309" s="93">
        <v>25.7258846816549</v>
      </c>
      <c r="AG2309" s="91">
        <v>0</v>
      </c>
      <c r="AH2309" s="92">
        <v>-0.90622995212470403</v>
      </c>
      <c r="AI2309" s="91">
        <v>8.55963218600664E-3</v>
      </c>
      <c r="AJ2309" s="92">
        <v>15.3393388985132</v>
      </c>
      <c r="AK2309" s="91">
        <v>6.3598460230423398E-2</v>
      </c>
      <c r="AL2309" s="91">
        <v>1.6525137631106201E-2</v>
      </c>
      <c r="AM2309" s="92">
        <v>10.6516763820837</v>
      </c>
      <c r="AN2309" s="3"/>
      <c r="AO2309" s="94">
        <v>1.0574984116829E-3</v>
      </c>
      <c r="AP2309" s="94">
        <v>0</v>
      </c>
      <c r="AQ2309" s="94">
        <v>2.9371748769335699E-3</v>
      </c>
      <c r="AR2309" s="94">
        <v>0</v>
      </c>
      <c r="AS2309" s="95">
        <v>11</v>
      </c>
      <c r="AT2309" s="95">
        <v>0</v>
      </c>
      <c r="AU2309" s="95">
        <v>7</v>
      </c>
      <c r="AV2309" s="96">
        <v>5</v>
      </c>
      <c r="AW2309" s="3"/>
      <c r="AX2309" s="97">
        <v>1.4467400607713901E-3</v>
      </c>
      <c r="AY2309" s="98">
        <v>-10.8626235863339</v>
      </c>
      <c r="AZ2309" s="98">
        <v>0.59597972702977098</v>
      </c>
      <c r="BA2309" s="98">
        <v>-12.271822484690301</v>
      </c>
      <c r="BB2309" s="89">
        <v>1.4951409080410399E-4</v>
      </c>
      <c r="BC2309" s="99">
        <v>0</v>
      </c>
      <c r="BD2309" s="86">
        <v>43998</v>
      </c>
      <c r="BE2309" s="86"/>
      <c r="BF2309" s="95"/>
      <c r="BG2309" s="86"/>
    </row>
    <row r="2310" spans="2:59" x14ac:dyDescent="0.25">
      <c r="B2310" s="81" t="s">
        <v>2992</v>
      </c>
      <c r="C2310" s="81" t="s">
        <v>7649</v>
      </c>
      <c r="D2310" s="81" t="s">
        <v>1021</v>
      </c>
      <c r="E2310" s="82" t="s">
        <v>1174</v>
      </c>
      <c r="F2310" s="82" t="s">
        <v>1099</v>
      </c>
      <c r="G2310" s="83" t="s">
        <v>1125</v>
      </c>
      <c r="H2310" s="84" t="s">
        <v>1144</v>
      </c>
      <c r="I2310" s="85" t="s">
        <v>3480</v>
      </c>
      <c r="J2310" s="85" t="s">
        <v>7650</v>
      </c>
      <c r="L2310" s="86">
        <v>44029</v>
      </c>
      <c r="M2310" s="87">
        <v>5098.2339000031398</v>
      </c>
      <c r="N2310" s="88">
        <v>5098.2339000031398</v>
      </c>
      <c r="O2310" s="88">
        <v>5098.2339000031398</v>
      </c>
      <c r="P2310" s="89">
        <f t="shared" si="35"/>
        <v>1</v>
      </c>
      <c r="Q2310" s="86">
        <v>44029</v>
      </c>
      <c r="R2310" s="90">
        <v>227765842.39300001</v>
      </c>
      <c r="S2310" s="90">
        <v>184560448.935</v>
      </c>
      <c r="T2310" s="3"/>
      <c r="U2310" s="91">
        <v>3.9229435060406104E-6</v>
      </c>
      <c r="V2310" s="92">
        <v>1.1731669044820601</v>
      </c>
      <c r="W2310" s="91">
        <v>1.26314591398113E-4</v>
      </c>
      <c r="X2310" s="92">
        <v>2.11410750125651E-2</v>
      </c>
      <c r="Y2310" s="91">
        <v>5.0459746034903202E-3</v>
      </c>
      <c r="Z2310" s="92">
        <v>18.654753369191901</v>
      </c>
      <c r="AA2310" s="91">
        <v>1.13294648945157E-2</v>
      </c>
      <c r="AB2310" s="92">
        <v>22.0309748502623</v>
      </c>
      <c r="AC2310" s="91">
        <v>2.9441940654578499E-2</v>
      </c>
      <c r="AD2310" s="92">
        <v>28.2923900178575</v>
      </c>
      <c r="AE2310" s="91">
        <v>4.6578553366998697E-2</v>
      </c>
      <c r="AF2310" s="93">
        <v>25.4972650313866</v>
      </c>
      <c r="AG2310" s="91">
        <v>6.9401397922774804E-5</v>
      </c>
      <c r="AH2310" s="92">
        <v>-0.899289812332427</v>
      </c>
      <c r="AI2310" s="91">
        <v>5.4740203995606897E-3</v>
      </c>
      <c r="AJ2310" s="92">
        <v>15.030777719861399</v>
      </c>
      <c r="AK2310" s="91">
        <v>0.42879700447316299</v>
      </c>
      <c r="AL2310" s="91">
        <v>2.8598827728274E-2</v>
      </c>
      <c r="AM2310" s="92">
        <v>9.9954237284255196</v>
      </c>
      <c r="AN2310" s="3"/>
      <c r="AO2310" s="94">
        <v>1.0196299263043301E-3</v>
      </c>
      <c r="AP2310" s="94">
        <v>1.1187057680217501E-6</v>
      </c>
      <c r="AQ2310" s="94">
        <v>2.23685630044201E-3</v>
      </c>
      <c r="AR2310" s="94">
        <v>6.9401397922774804E-5</v>
      </c>
      <c r="AS2310" s="95">
        <v>12</v>
      </c>
      <c r="AT2310" s="95">
        <v>0</v>
      </c>
      <c r="AU2310" s="95">
        <v>7</v>
      </c>
      <c r="AV2310" s="96">
        <v>5</v>
      </c>
      <c r="AW2310" s="3"/>
      <c r="AX2310" s="97">
        <v>1.27467066895861E-3</v>
      </c>
      <c r="AY2310" s="98">
        <v>-13.990930920656</v>
      </c>
      <c r="AZ2310" s="98">
        <v>0.58607499870959101</v>
      </c>
      <c r="BA2310" s="98">
        <v>-13.5341076671903</v>
      </c>
      <c r="BB2310" s="89">
        <v>1.31735995545199E-4</v>
      </c>
      <c r="BC2310" s="99">
        <v>0</v>
      </c>
      <c r="BD2310" s="86">
        <v>44029</v>
      </c>
      <c r="BE2310" s="86"/>
      <c r="BF2310" s="95"/>
      <c r="BG2310" s="86"/>
    </row>
    <row r="2311" spans="2:59" x14ac:dyDescent="0.25">
      <c r="B2311" s="81" t="s">
        <v>2993</v>
      </c>
      <c r="C2311" s="81" t="s">
        <v>7651</v>
      </c>
      <c r="D2311" s="81" t="s">
        <v>1021</v>
      </c>
      <c r="E2311" s="82" t="s">
        <v>1179</v>
      </c>
      <c r="F2311" s="82" t="s">
        <v>1099</v>
      </c>
      <c r="G2311" s="83" t="s">
        <v>1125</v>
      </c>
      <c r="H2311" s="84" t="s">
        <v>1144</v>
      </c>
      <c r="I2311" s="85" t="s">
        <v>3480</v>
      </c>
      <c r="J2311" s="85" t="s">
        <v>7652</v>
      </c>
      <c r="L2311" s="86">
        <v>44029</v>
      </c>
      <c r="M2311" s="87">
        <v>1052.8574000000999</v>
      </c>
      <c r="N2311" s="88">
        <v>1052.8574000000999</v>
      </c>
      <c r="O2311" s="88">
        <v>1052.8574000000999</v>
      </c>
      <c r="P2311" s="89">
        <f t="shared" ref="P2311:P2374" si="36">IFERROR(N2311/O2311,"")</f>
        <v>1</v>
      </c>
      <c r="Q2311" s="86">
        <v>44029</v>
      </c>
      <c r="R2311" s="90">
        <v>655626514.38199997</v>
      </c>
      <c r="S2311" s="90">
        <v>215253020.18200001</v>
      </c>
      <c r="T2311" s="3"/>
      <c r="U2311" s="91">
        <v>1.23475037980825E-5</v>
      </c>
      <c r="V2311" s="92">
        <v>1.17400936051126</v>
      </c>
      <c r="W2311" s="91">
        <v>3.8015794052626001E-4</v>
      </c>
      <c r="X2311" s="92">
        <v>4.6525409925379797E-2</v>
      </c>
      <c r="Y2311" s="91">
        <v>8.8100302909879195E-3</v>
      </c>
      <c r="Z2311" s="92">
        <v>19.031158937927099</v>
      </c>
      <c r="AA2311" s="91">
        <v>2.0916298059091801E-2</v>
      </c>
      <c r="AB2311" s="92">
        <v>22.989658166712601</v>
      </c>
      <c r="AC2311" s="91">
        <v>3.9064340413460699E-2</v>
      </c>
      <c r="AD2311" s="92">
        <v>29.254629993752999</v>
      </c>
      <c r="AE2311" s="91"/>
      <c r="AF2311" s="93"/>
      <c r="AG2311" s="91">
        <v>2.13274732232094E-4</v>
      </c>
      <c r="AH2311" s="92">
        <v>-0.88490247890149498</v>
      </c>
      <c r="AI2311" s="91">
        <v>9.7709772835514706E-3</v>
      </c>
      <c r="AJ2311" s="92">
        <v>15.460473408267701</v>
      </c>
      <c r="AK2311" s="91">
        <v>5.28611903009732E-2</v>
      </c>
      <c r="AL2311" s="91">
        <v>1.9923649173506398E-2</v>
      </c>
      <c r="AM2311" s="92">
        <v>35.316234099096597</v>
      </c>
      <c r="AN2311" s="3"/>
      <c r="AO2311" s="94">
        <v>1.0506283651920999E-3</v>
      </c>
      <c r="AP2311" s="94">
        <v>1.19677224574843E-5</v>
      </c>
      <c r="AQ2311" s="94">
        <v>2.8825274439441299E-3</v>
      </c>
      <c r="AR2311" s="94">
        <v>2.13274732232094E-4</v>
      </c>
      <c r="AS2311" s="95">
        <v>12</v>
      </c>
      <c r="AT2311" s="95">
        <v>0</v>
      </c>
      <c r="AU2311" s="95">
        <v>7</v>
      </c>
      <c r="AV2311" s="96">
        <v>5</v>
      </c>
      <c r="AW2311" s="3"/>
      <c r="AX2311" s="97">
        <v>1.4401379702121599E-3</v>
      </c>
      <c r="AY2311" s="98">
        <v>-6.2841094781906603</v>
      </c>
      <c r="AZ2311" s="98">
        <v>0.617847586270727</v>
      </c>
      <c r="BA2311" s="98">
        <v>-9.3961934490798704</v>
      </c>
      <c r="BB2311" s="89">
        <v>1.4883190231586199E-4</v>
      </c>
      <c r="BC2311" s="99">
        <v>0</v>
      </c>
      <c r="BD2311" s="86">
        <v>44029</v>
      </c>
      <c r="BE2311" s="86"/>
      <c r="BF2311" s="95"/>
      <c r="BG2311" s="86"/>
    </row>
    <row r="2312" spans="2:59" x14ac:dyDescent="0.25">
      <c r="B2312" s="81" t="s">
        <v>2994</v>
      </c>
      <c r="C2312" s="81" t="s">
        <v>7653</v>
      </c>
      <c r="D2312" s="81" t="s">
        <v>1021</v>
      </c>
      <c r="E2312" s="82" t="s">
        <v>1175</v>
      </c>
      <c r="F2312" s="82" t="s">
        <v>1099</v>
      </c>
      <c r="G2312" s="83" t="s">
        <v>1125</v>
      </c>
      <c r="H2312" s="84" t="s">
        <v>1144</v>
      </c>
      <c r="I2312" s="85" t="s">
        <v>3480</v>
      </c>
      <c r="J2312" s="85" t="s">
        <v>7654</v>
      </c>
      <c r="L2312" s="86">
        <v>44029</v>
      </c>
      <c r="M2312" s="87">
        <v>4905.4512000009399</v>
      </c>
      <c r="N2312" s="88">
        <v>4905.4512000009399</v>
      </c>
      <c r="O2312" s="88">
        <v>4905.4512000009399</v>
      </c>
      <c r="P2312" s="89">
        <f t="shared" si="36"/>
        <v>1</v>
      </c>
      <c r="Q2312" s="86">
        <v>44029</v>
      </c>
      <c r="R2312" s="90">
        <v>462611975.27200001</v>
      </c>
      <c r="S2312" s="90">
        <v>385396224.83350003</v>
      </c>
      <c r="T2312" s="3"/>
      <c r="U2312" s="91">
        <v>3.1189883884508201E-6</v>
      </c>
      <c r="V2312" s="92">
        <v>1.1730865089703</v>
      </c>
      <c r="W2312" s="91">
        <v>1.01733916380908E-4</v>
      </c>
      <c r="X2312" s="92">
        <v>1.8683007510844601E-2</v>
      </c>
      <c r="Y2312" s="91">
        <v>4.3318653424648801E-3</v>
      </c>
      <c r="Z2312" s="92">
        <v>18.583342443074802</v>
      </c>
      <c r="AA2312" s="91">
        <v>9.0836326889984793E-3</v>
      </c>
      <c r="AB2312" s="92">
        <v>21.8063916297106</v>
      </c>
      <c r="AC2312" s="91">
        <v>2.4078901225948399E-2</v>
      </c>
      <c r="AD2312" s="92">
        <v>27.756086074980001</v>
      </c>
      <c r="AE2312" s="91">
        <v>3.7509882140511798E-2</v>
      </c>
      <c r="AF2312" s="93">
        <v>24.590397908730701</v>
      </c>
      <c r="AG2312" s="91">
        <v>5.5471980886068202E-5</v>
      </c>
      <c r="AH2312" s="92">
        <v>-0.90068275403609699</v>
      </c>
      <c r="AI2312" s="91">
        <v>4.6192465415515497E-3</v>
      </c>
      <c r="AJ2312" s="92">
        <v>14.9453003340604</v>
      </c>
      <c r="AK2312" s="91">
        <v>0.37479162822477502</v>
      </c>
      <c r="AL2312" s="91">
        <v>2.54717586121842E-2</v>
      </c>
      <c r="AM2312" s="92">
        <v>4.5948861035867603</v>
      </c>
      <c r="AN2312" s="3"/>
      <c r="AO2312" s="94">
        <v>1.0113947628269701E-3</v>
      </c>
      <c r="AP2312" s="94">
        <v>1.12179441202898E-6</v>
      </c>
      <c r="AQ2312" s="94">
        <v>2.20008663382032E-3</v>
      </c>
      <c r="AR2312" s="94">
        <v>5.5471980886068202E-5</v>
      </c>
      <c r="AS2312" s="95">
        <v>12</v>
      </c>
      <c r="AT2312" s="95">
        <v>0</v>
      </c>
      <c r="AU2312" s="95">
        <v>7</v>
      </c>
      <c r="AV2312" s="96">
        <v>5</v>
      </c>
      <c r="AW2312" s="3"/>
      <c r="AX2312" s="97">
        <v>1.2454966595078099E-3</v>
      </c>
      <c r="AY2312" s="98">
        <v>-15.8844505894522</v>
      </c>
      <c r="AZ2312" s="98">
        <v>0.57861607968970896</v>
      </c>
      <c r="BA2312" s="98">
        <v>-14.009307762724299</v>
      </c>
      <c r="BB2312" s="89">
        <v>1.2872184378451799E-4</v>
      </c>
      <c r="BC2312" s="99">
        <v>0</v>
      </c>
      <c r="BD2312" s="86">
        <v>44029</v>
      </c>
      <c r="BE2312" s="86"/>
      <c r="BF2312" s="95"/>
      <c r="BG2312" s="86"/>
    </row>
    <row r="2313" spans="2:59" x14ac:dyDescent="0.25">
      <c r="B2313" s="81" t="s">
        <v>2995</v>
      </c>
      <c r="C2313" s="81" t="s">
        <v>7655</v>
      </c>
      <c r="D2313" s="81" t="s">
        <v>1022</v>
      </c>
      <c r="E2313" s="82" t="s">
        <v>1160</v>
      </c>
      <c r="F2313" s="82" t="s">
        <v>1099</v>
      </c>
      <c r="G2313" s="83" t="s">
        <v>1125</v>
      </c>
      <c r="H2313" s="84" t="s">
        <v>1145</v>
      </c>
      <c r="I2313" s="85" t="s">
        <v>3651</v>
      </c>
      <c r="J2313" s="85" t="s">
        <v>7656</v>
      </c>
      <c r="L2313" s="86">
        <v>44029</v>
      </c>
      <c r="M2313" s="87">
        <v>513759.72375011398</v>
      </c>
      <c r="N2313" s="88">
        <v>513759.72375011398</v>
      </c>
      <c r="O2313" s="88">
        <v>563974.25217628502</v>
      </c>
      <c r="P2313" s="89">
        <f t="shared" si="36"/>
        <v>0.91096308345212329</v>
      </c>
      <c r="Q2313" s="86">
        <v>43910</v>
      </c>
      <c r="R2313" s="90">
        <v>846700977.449</v>
      </c>
      <c r="S2313" s="90">
        <v>583234083.28100002</v>
      </c>
      <c r="T2313" s="3"/>
      <c r="U2313" s="91">
        <v>-4.6624999595223899E-4</v>
      </c>
      <c r="V2313" s="92">
        <v>1.1261496105362301</v>
      </c>
      <c r="W2313" s="91">
        <v>1.08482973446371E-2</v>
      </c>
      <c r="X2313" s="92">
        <v>1.0933393503364599</v>
      </c>
      <c r="Y2313" s="91">
        <v>2.51551651927002E-2</v>
      </c>
      <c r="Z2313" s="92">
        <v>20.6656724281202</v>
      </c>
      <c r="AA2313" s="91">
        <v>0.17853268100589001</v>
      </c>
      <c r="AB2313" s="92">
        <v>38.751296461385202</v>
      </c>
      <c r="AC2313" s="91">
        <v>0.26203552840335798</v>
      </c>
      <c r="AD2313" s="92">
        <v>51.551748792757301</v>
      </c>
      <c r="AE2313" s="91">
        <v>0.259455394398246</v>
      </c>
      <c r="AF2313" s="93">
        <v>46.7849491345114</v>
      </c>
      <c r="AG2313" s="91">
        <v>-3.5315970657393302E-2</v>
      </c>
      <c r="AH2313" s="92">
        <v>-4.4378270178640404</v>
      </c>
      <c r="AI2313" s="91">
        <v>6.5688117709214594E-2</v>
      </c>
      <c r="AJ2313" s="92">
        <v>21.052187450841298</v>
      </c>
      <c r="AK2313" s="91">
        <v>0.77888715670327702</v>
      </c>
      <c r="AL2313" s="91">
        <v>3.6452567814194502E-2</v>
      </c>
      <c r="AM2313" s="92">
        <v>-44.571952768368597</v>
      </c>
      <c r="AN2313" s="3"/>
      <c r="AO2313" s="94">
        <v>3.6646898306571501E-2</v>
      </c>
      <c r="AP2313" s="94">
        <v>-2.3297568582165699E-2</v>
      </c>
      <c r="AQ2313" s="94">
        <v>0.14215623241398101</v>
      </c>
      <c r="AR2313" s="94">
        <v>-9.9255120769230404E-2</v>
      </c>
      <c r="AS2313" s="95">
        <v>8</v>
      </c>
      <c r="AT2313" s="95">
        <v>4</v>
      </c>
      <c r="AU2313" s="95">
        <v>7</v>
      </c>
      <c r="AV2313" s="96">
        <v>5</v>
      </c>
      <c r="AW2313" s="3"/>
      <c r="AX2313" s="97">
        <v>0.13595819184163699</v>
      </c>
      <c r="AY2313" s="98">
        <v>1.16566280627012</v>
      </c>
      <c r="AZ2313" s="98">
        <v>1.1247671946948701</v>
      </c>
      <c r="BA2313" s="98">
        <v>1.8377506452598</v>
      </c>
      <c r="BB2313" s="89">
        <v>1.4071102587931801E-2</v>
      </c>
      <c r="BC2313" s="99">
        <v>-11.519625422006399</v>
      </c>
      <c r="BD2313" s="86">
        <v>43910</v>
      </c>
      <c r="BE2313" s="86">
        <v>43990</v>
      </c>
      <c r="BF2313" s="95"/>
      <c r="BG2313" s="86"/>
    </row>
    <row r="2314" spans="2:59" x14ac:dyDescent="0.25">
      <c r="B2314" s="81" t="s">
        <v>2996</v>
      </c>
      <c r="C2314" s="81" t="s">
        <v>7657</v>
      </c>
      <c r="D2314" s="81" t="s">
        <v>1023</v>
      </c>
      <c r="E2314" s="82" t="s">
        <v>1170</v>
      </c>
      <c r="F2314" s="82" t="s">
        <v>1099</v>
      </c>
      <c r="G2314" s="83" t="s">
        <v>1125</v>
      </c>
      <c r="H2314" s="84" t="s">
        <v>1144</v>
      </c>
      <c r="I2314" s="85" t="s">
        <v>3480</v>
      </c>
      <c r="J2314" s="85" t="s">
        <v>7658</v>
      </c>
      <c r="L2314" s="86">
        <v>44029</v>
      </c>
      <c r="M2314" s="87">
        <v>48608.834800005003</v>
      </c>
      <c r="N2314" s="88">
        <v>48608.834800005003</v>
      </c>
      <c r="O2314" s="88">
        <v>48608.834800005003</v>
      </c>
      <c r="P2314" s="89">
        <f t="shared" si="36"/>
        <v>1</v>
      </c>
      <c r="Q2314" s="86">
        <v>44029</v>
      </c>
      <c r="R2314" s="90">
        <v>831527.40599999996</v>
      </c>
      <c r="S2314" s="90">
        <v>584794.41426757805</v>
      </c>
      <c r="T2314" s="3"/>
      <c r="U2314" s="91">
        <v>5.5360615078825504E-6</v>
      </c>
      <c r="V2314" s="92">
        <v>1.17332821628224</v>
      </c>
      <c r="W2314" s="91">
        <v>1.6282613250950801E-4</v>
      </c>
      <c r="X2314" s="92">
        <v>2.4792229123704601E-2</v>
      </c>
      <c r="Y2314" s="91">
        <v>6.4395079571113499E-3</v>
      </c>
      <c r="Z2314" s="92">
        <v>18.794106704561301</v>
      </c>
      <c r="AA2314" s="91">
        <v>1.55941163247917E-2</v>
      </c>
      <c r="AB2314" s="92">
        <v>22.457439993275301</v>
      </c>
      <c r="AC2314" s="91">
        <v>3.9847064672358101E-2</v>
      </c>
      <c r="AD2314" s="92">
        <v>29.332902419642799</v>
      </c>
      <c r="AE2314" s="91">
        <v>6.2518569930034601E-2</v>
      </c>
      <c r="AF2314" s="93">
        <v>27.091266687697502</v>
      </c>
      <c r="AG2314" s="91">
        <v>9.4732495199423297E-5</v>
      </c>
      <c r="AH2314" s="92">
        <v>-0.89675670260476203</v>
      </c>
      <c r="AI2314" s="91">
        <v>7.14303640961589E-3</v>
      </c>
      <c r="AJ2314" s="92">
        <v>15.197679320874199</v>
      </c>
      <c r="AK2314" s="91">
        <v>0.50365776535181805</v>
      </c>
      <c r="AL2314" s="91">
        <v>3.2447891722767998E-2</v>
      </c>
      <c r="AM2314" s="92">
        <v>9.4910218627774192</v>
      </c>
      <c r="AN2314" s="3"/>
      <c r="AO2314" s="94">
        <v>8.87172569491668E-4</v>
      </c>
      <c r="AP2314" s="94">
        <v>2.07284392672591E-6</v>
      </c>
      <c r="AQ2314" s="94">
        <v>2.3532413069915501E-3</v>
      </c>
      <c r="AR2314" s="94">
        <v>9.4732495199423297E-5</v>
      </c>
      <c r="AS2314" s="95">
        <v>12</v>
      </c>
      <c r="AT2314" s="95">
        <v>0</v>
      </c>
      <c r="AU2314" s="95">
        <v>7</v>
      </c>
      <c r="AV2314" s="96">
        <v>5</v>
      </c>
      <c r="AW2314" s="3"/>
      <c r="AX2314" s="97">
        <v>1.3078194822628601E-3</v>
      </c>
      <c r="AY2314" s="98">
        <v>-10.769911528637699</v>
      </c>
      <c r="AZ2314" s="98">
        <v>0.60030404418011996</v>
      </c>
      <c r="BA2314" s="98">
        <v>-12.0000446221384</v>
      </c>
      <c r="BB2314" s="89">
        <v>1.35151242159992E-4</v>
      </c>
      <c r="BC2314" s="99">
        <v>0</v>
      </c>
      <c r="BD2314" s="86">
        <v>44029</v>
      </c>
      <c r="BE2314" s="86"/>
      <c r="BF2314" s="95"/>
      <c r="BG2314" s="86"/>
    </row>
    <row r="2315" spans="2:59" x14ac:dyDescent="0.25">
      <c r="B2315" s="81" t="s">
        <v>2997</v>
      </c>
      <c r="C2315" s="81" t="s">
        <v>7659</v>
      </c>
      <c r="D2315" s="81" t="s">
        <v>1023</v>
      </c>
      <c r="E2315" s="82" t="s">
        <v>1248</v>
      </c>
      <c r="F2315" s="82" t="s">
        <v>1099</v>
      </c>
      <c r="G2315" s="83" t="s">
        <v>1125</v>
      </c>
      <c r="H2315" s="84" t="s">
        <v>1144</v>
      </c>
      <c r="I2315" s="85" t="s">
        <v>3480</v>
      </c>
      <c r="J2315" s="85" t="s">
        <v>7660</v>
      </c>
      <c r="L2315" s="86">
        <v>44029</v>
      </c>
      <c r="M2315" s="87">
        <v>1462.3662999998801</v>
      </c>
      <c r="N2315" s="88">
        <v>1462.3662999998801</v>
      </c>
      <c r="O2315" s="88">
        <v>1462.3662999998801</v>
      </c>
      <c r="P2315" s="89">
        <f t="shared" si="36"/>
        <v>1</v>
      </c>
      <c r="Q2315" s="86">
        <v>44029</v>
      </c>
      <c r="R2315" s="90">
        <v>192229661.63600001</v>
      </c>
      <c r="S2315" s="90">
        <v>170663246.69725001</v>
      </c>
      <c r="T2315" s="3"/>
      <c r="U2315" s="91">
        <v>7.1801950980443499E-6</v>
      </c>
      <c r="V2315" s="92">
        <v>1.17349262964126</v>
      </c>
      <c r="W2315" s="91">
        <v>2.1203013966442099E-4</v>
      </c>
      <c r="X2315" s="92">
        <v>2.9712629839195901E-2</v>
      </c>
      <c r="Y2315" s="91">
        <v>8.0221080661431205E-3</v>
      </c>
      <c r="Z2315" s="92">
        <v>18.952366715442601</v>
      </c>
      <c r="AA2315" s="91">
        <v>1.9861037941154801E-2</v>
      </c>
      <c r="AB2315" s="92">
        <v>22.884132154926199</v>
      </c>
      <c r="AC2315" s="91">
        <v>4.9858742500873597E-2</v>
      </c>
      <c r="AD2315" s="92">
        <v>30.334070202487101</v>
      </c>
      <c r="AE2315" s="91">
        <v>7.7958766096344306E-2</v>
      </c>
      <c r="AF2315" s="93">
        <v>28.635286304313901</v>
      </c>
      <c r="AG2315" s="91">
        <v>1.2262453310540899E-4</v>
      </c>
      <c r="AH2315" s="92">
        <v>-0.89396749881416304</v>
      </c>
      <c r="AI2315" s="91">
        <v>8.9711079453991295E-3</v>
      </c>
      <c r="AJ2315" s="92">
        <v>15.380486474445201</v>
      </c>
      <c r="AK2315" s="91">
        <v>0.44176349958986999</v>
      </c>
      <c r="AL2315" s="91">
        <v>3.7737001041023198E-2</v>
      </c>
      <c r="AM2315" s="92">
        <v>63.750927872664803</v>
      </c>
      <c r="AN2315" s="3"/>
      <c r="AO2315" s="94">
        <v>9.01435318155563E-4</v>
      </c>
      <c r="AP2315" s="94">
        <v>5.4035535868024496E-6</v>
      </c>
      <c r="AQ2315" s="94">
        <v>2.6787114220496698E-3</v>
      </c>
      <c r="AR2315" s="94">
        <v>1.2262453310540899E-4</v>
      </c>
      <c r="AS2315" s="95">
        <v>12</v>
      </c>
      <c r="AT2315" s="95">
        <v>0</v>
      </c>
      <c r="AU2315" s="95">
        <v>7</v>
      </c>
      <c r="AV2315" s="96">
        <v>5</v>
      </c>
      <c r="AW2315" s="3"/>
      <c r="AX2315" s="97">
        <v>1.40269799686848E-3</v>
      </c>
      <c r="AY2315" s="98">
        <v>-7.2119334619710598</v>
      </c>
      <c r="AZ2315" s="98">
        <v>0.61445094238479203</v>
      </c>
      <c r="BA2315" s="98">
        <v>-9.8273561053356406</v>
      </c>
      <c r="BB2315" s="89">
        <v>1.4495431418922101E-4</v>
      </c>
      <c r="BC2315" s="99">
        <v>0</v>
      </c>
      <c r="BD2315" s="86">
        <v>44029</v>
      </c>
      <c r="BE2315" s="86"/>
      <c r="BF2315" s="95"/>
      <c r="BG2315" s="86"/>
    </row>
    <row r="2316" spans="2:59" x14ac:dyDescent="0.25">
      <c r="B2316" s="81" t="s">
        <v>2998</v>
      </c>
      <c r="C2316" s="81" t="s">
        <v>7661</v>
      </c>
      <c r="D2316" s="81" t="s">
        <v>1023</v>
      </c>
      <c r="E2316" s="82" t="s">
        <v>1171</v>
      </c>
      <c r="F2316" s="82" t="s">
        <v>1099</v>
      </c>
      <c r="G2316" s="83" t="s">
        <v>1125</v>
      </c>
      <c r="H2316" s="84" t="s">
        <v>1144</v>
      </c>
      <c r="I2316" s="85" t="s">
        <v>3480</v>
      </c>
      <c r="J2316" s="85" t="s">
        <v>7662</v>
      </c>
      <c r="L2316" s="86">
        <v>44029</v>
      </c>
      <c r="M2316" s="87">
        <v>1433.8846000004601</v>
      </c>
      <c r="N2316" s="88">
        <v>1433.8846000004601</v>
      </c>
      <c r="O2316" s="88">
        <v>1433.8846000004601</v>
      </c>
      <c r="P2316" s="89">
        <f t="shared" si="36"/>
        <v>1</v>
      </c>
      <c r="Q2316" s="86">
        <v>44029</v>
      </c>
      <c r="R2316" s="90">
        <v>89474483.672000006</v>
      </c>
      <c r="S2316" s="90">
        <v>94515444.685874999</v>
      </c>
      <c r="T2316" s="3"/>
      <c r="U2316" s="91">
        <v>6.3464376580668596E-6</v>
      </c>
      <c r="V2316" s="92">
        <v>1.17340925389726</v>
      </c>
      <c r="W2316" s="91">
        <v>1.8735840058070599E-4</v>
      </c>
      <c r="X2316" s="92">
        <v>2.7245455930824398E-2</v>
      </c>
      <c r="Y2316" s="91">
        <v>6.9949645494489197E-3</v>
      </c>
      <c r="Z2316" s="92">
        <v>18.849652363773199</v>
      </c>
      <c r="AA2316" s="91">
        <v>1.7179660160763902E-2</v>
      </c>
      <c r="AB2316" s="92">
        <v>22.615994376887102</v>
      </c>
      <c r="AC2316" s="91">
        <v>4.3555500697039E-2</v>
      </c>
      <c r="AD2316" s="92">
        <v>29.703746022103601</v>
      </c>
      <c r="AE2316" s="91">
        <v>6.8442689494986594E-2</v>
      </c>
      <c r="AF2316" s="93">
        <v>27.683678644185399</v>
      </c>
      <c r="AG2316" s="91">
        <v>1.08597936559818E-4</v>
      </c>
      <c r="AH2316" s="92">
        <v>-0.89537015846872203</v>
      </c>
      <c r="AI2316" s="91">
        <v>7.7927485235704799E-3</v>
      </c>
      <c r="AJ2316" s="92">
        <v>15.2626505322696</v>
      </c>
      <c r="AK2316" s="91">
        <v>0.41463146575202697</v>
      </c>
      <c r="AL2316" s="91">
        <v>3.57428755360161E-2</v>
      </c>
      <c r="AM2316" s="92">
        <v>61.0377244888805</v>
      </c>
      <c r="AN2316" s="3"/>
      <c r="AO2316" s="94">
        <v>8.9262697656522505E-4</v>
      </c>
      <c r="AP2316" s="94">
        <v>3.1403560569742699E-6</v>
      </c>
      <c r="AQ2316" s="94">
        <v>2.43688563932665E-3</v>
      </c>
      <c r="AR2316" s="94">
        <v>1.08597936559818E-4</v>
      </c>
      <c r="AS2316" s="95">
        <v>12</v>
      </c>
      <c r="AT2316" s="95">
        <v>0</v>
      </c>
      <c r="AU2316" s="95">
        <v>7</v>
      </c>
      <c r="AV2316" s="96">
        <v>5</v>
      </c>
      <c r="AW2316" s="3"/>
      <c r="AX2316" s="97">
        <v>1.3438828273319801E-3</v>
      </c>
      <c r="AY2316" s="98">
        <v>-9.3936431417823805</v>
      </c>
      <c r="AZ2316" s="98">
        <v>0.60556386431380804</v>
      </c>
      <c r="BA2316" s="98">
        <v>-11.257541451632299</v>
      </c>
      <c r="BB2316" s="89">
        <v>1.3887730385960101E-4</v>
      </c>
      <c r="BC2316" s="99">
        <v>0</v>
      </c>
      <c r="BD2316" s="86">
        <v>44029</v>
      </c>
      <c r="BE2316" s="86"/>
      <c r="BF2316" s="95"/>
      <c r="BG2316" s="86"/>
    </row>
    <row r="2317" spans="2:59" x14ac:dyDescent="0.25">
      <c r="B2317" s="81" t="s">
        <v>2999</v>
      </c>
      <c r="C2317" s="81" t="s">
        <v>7663</v>
      </c>
      <c r="D2317" s="81" t="s">
        <v>1023</v>
      </c>
      <c r="E2317" s="82" t="s">
        <v>1174</v>
      </c>
      <c r="F2317" s="82" t="s">
        <v>1099</v>
      </c>
      <c r="G2317" s="83" t="s">
        <v>1125</v>
      </c>
      <c r="H2317" s="84" t="s">
        <v>1144</v>
      </c>
      <c r="I2317" s="85" t="s">
        <v>3480</v>
      </c>
      <c r="J2317" s="85" t="s">
        <v>7664</v>
      </c>
      <c r="L2317" s="86">
        <v>44029</v>
      </c>
      <c r="M2317" s="87">
        <v>46612.3190000057</v>
      </c>
      <c r="N2317" s="88">
        <v>46612.3190000057</v>
      </c>
      <c r="O2317" s="88">
        <v>46612.3190000057</v>
      </c>
      <c r="P2317" s="89">
        <f t="shared" si="36"/>
        <v>1</v>
      </c>
      <c r="Q2317" s="86">
        <v>44029</v>
      </c>
      <c r="R2317" s="90">
        <v>61638212.544</v>
      </c>
      <c r="S2317" s="90">
        <v>60241619.815624997</v>
      </c>
      <c r="T2317" s="3"/>
      <c r="U2317" s="91">
        <v>5.5350483307847804E-6</v>
      </c>
      <c r="V2317" s="92">
        <v>1.17332811496453</v>
      </c>
      <c r="W2317" s="91">
        <v>1.62820380865014E-4</v>
      </c>
      <c r="X2317" s="92">
        <v>2.47916539592552E-2</v>
      </c>
      <c r="Y2317" s="91">
        <v>5.1665448336280003E-3</v>
      </c>
      <c r="Z2317" s="92">
        <v>18.6668103921984</v>
      </c>
      <c r="AA2317" s="91">
        <v>1.1607814220042201E-2</v>
      </c>
      <c r="AB2317" s="92">
        <v>22.058809782814901</v>
      </c>
      <c r="AC2317" s="91">
        <v>3.00843043278292E-2</v>
      </c>
      <c r="AD2317" s="92">
        <v>28.356626385182601</v>
      </c>
      <c r="AE2317" s="91">
        <v>4.67697437215975E-2</v>
      </c>
      <c r="AF2317" s="93">
        <v>25.516384066839201</v>
      </c>
      <c r="AG2317" s="91">
        <v>9.4724277005298104E-5</v>
      </c>
      <c r="AH2317" s="92">
        <v>-0.896757524424174</v>
      </c>
      <c r="AI2317" s="91">
        <v>5.6115293682523796E-3</v>
      </c>
      <c r="AJ2317" s="92">
        <v>15.0445286167378</v>
      </c>
      <c r="AK2317" s="91">
        <v>0.44140650898218198</v>
      </c>
      <c r="AL2317" s="91">
        <v>2.9036141890173901E-2</v>
      </c>
      <c r="AM2317" s="92">
        <v>3.2658962258137798</v>
      </c>
      <c r="AN2317" s="3"/>
      <c r="AO2317" s="94">
        <v>8.7208918375836198E-4</v>
      </c>
      <c r="AP2317" s="94">
        <v>1.4297020243248001E-6</v>
      </c>
      <c r="AQ2317" s="94">
        <v>2.2043166063667702E-3</v>
      </c>
      <c r="AR2317" s="94">
        <v>9.4724277005298104E-5</v>
      </c>
      <c r="AS2317" s="95">
        <v>12</v>
      </c>
      <c r="AT2317" s="95">
        <v>0</v>
      </c>
      <c r="AU2317" s="95">
        <v>7</v>
      </c>
      <c r="AV2317" s="96">
        <v>5</v>
      </c>
      <c r="AW2317" s="3"/>
      <c r="AX2317" s="97">
        <v>1.2205462906604201E-3</v>
      </c>
      <c r="AY2317" s="98">
        <v>-14.4489782921009</v>
      </c>
      <c r="AZ2317" s="98">
        <v>0.58707183033402499</v>
      </c>
      <c r="BA2317" s="98">
        <v>-13.4371166283818</v>
      </c>
      <c r="BB2317" s="89">
        <v>1.2613447611926201E-4</v>
      </c>
      <c r="BC2317" s="99">
        <v>0</v>
      </c>
      <c r="BD2317" s="86">
        <v>44029</v>
      </c>
      <c r="BE2317" s="86"/>
      <c r="BF2317" s="95"/>
      <c r="BG2317" s="86"/>
    </row>
    <row r="2318" spans="2:59" x14ac:dyDescent="0.25">
      <c r="B2318" s="81" t="s">
        <v>3000</v>
      </c>
      <c r="C2318" s="81" t="s">
        <v>7665</v>
      </c>
      <c r="D2318" s="81" t="s">
        <v>1023</v>
      </c>
      <c r="E2318" s="82" t="s">
        <v>1179</v>
      </c>
      <c r="F2318" s="82" t="s">
        <v>1099</v>
      </c>
      <c r="G2318" s="83" t="s">
        <v>1125</v>
      </c>
      <c r="H2318" s="84" t="s">
        <v>1144</v>
      </c>
      <c r="I2318" s="85" t="s">
        <v>3480</v>
      </c>
      <c r="J2318" s="85" t="s">
        <v>7666</v>
      </c>
      <c r="L2318" s="86">
        <v>44029</v>
      </c>
      <c r="M2318" s="87">
        <v>1047.59720000066</v>
      </c>
      <c r="N2318" s="88">
        <v>1047.59720000066</v>
      </c>
      <c r="O2318" s="88">
        <v>1047.59720000066</v>
      </c>
      <c r="P2318" s="89">
        <f t="shared" si="36"/>
        <v>1</v>
      </c>
      <c r="Q2318" s="86">
        <v>44029</v>
      </c>
      <c r="R2318" s="90">
        <v>552488885.19299996</v>
      </c>
      <c r="S2318" s="90">
        <v>197742860.8495</v>
      </c>
      <c r="T2318" s="3"/>
      <c r="U2318" s="91">
        <v>1.18367515824502E-5</v>
      </c>
      <c r="V2318" s="92">
        <v>1.1739582852896999</v>
      </c>
      <c r="W2318" s="91">
        <v>3.8751273132220398E-4</v>
      </c>
      <c r="X2318" s="92">
        <v>4.7260889004974202E-2</v>
      </c>
      <c r="Y2318" s="91">
        <v>8.8632086280995299E-3</v>
      </c>
      <c r="Z2318" s="92">
        <v>19.036476771638299</v>
      </c>
      <c r="AA2318" s="91">
        <v>2.1020844240411E-2</v>
      </c>
      <c r="AB2318" s="92">
        <v>23.000112784851801</v>
      </c>
      <c r="AC2318" s="91">
        <v>3.5006450036235003E-2</v>
      </c>
      <c r="AD2318" s="92">
        <v>28.848840956023199</v>
      </c>
      <c r="AE2318" s="91"/>
      <c r="AF2318" s="93"/>
      <c r="AG2318" s="91">
        <v>2.1291339908202601E-4</v>
      </c>
      <c r="AH2318" s="92">
        <v>-0.88493861221650105</v>
      </c>
      <c r="AI2318" s="91">
        <v>9.8411578092054697E-3</v>
      </c>
      <c r="AJ2318" s="92">
        <v>15.4674914608331</v>
      </c>
      <c r="AK2318" s="91">
        <v>4.7600971363863202E-2</v>
      </c>
      <c r="AL2318" s="91">
        <v>1.7969104033909399E-2</v>
      </c>
      <c r="AM2318" s="92">
        <v>34.790212205378303</v>
      </c>
      <c r="AN2318" s="3"/>
      <c r="AO2318" s="94">
        <v>9.0303922115708701E-4</v>
      </c>
      <c r="AP2318" s="94">
        <v>1.1646836355794201E-5</v>
      </c>
      <c r="AQ2318" s="94">
        <v>2.8176242285553599E-3</v>
      </c>
      <c r="AR2318" s="94">
        <v>2.1291339908202601E-4</v>
      </c>
      <c r="AS2318" s="95">
        <v>12</v>
      </c>
      <c r="AT2318" s="95">
        <v>0</v>
      </c>
      <c r="AU2318" s="95">
        <v>7</v>
      </c>
      <c r="AV2318" s="96">
        <v>5</v>
      </c>
      <c r="AW2318" s="3"/>
      <c r="AX2318" s="97">
        <v>1.3949299472892601E-3</v>
      </c>
      <c r="AY2318" s="98">
        <v>-6.4352951144101098</v>
      </c>
      <c r="AZ2318" s="98">
        <v>0.61826298206688102</v>
      </c>
      <c r="BA2318" s="98">
        <v>-9.2907351756875904</v>
      </c>
      <c r="BB2318" s="89">
        <v>1.4415237006133499E-4</v>
      </c>
      <c r="BC2318" s="99">
        <v>0</v>
      </c>
      <c r="BD2318" s="86">
        <v>44029</v>
      </c>
      <c r="BE2318" s="86"/>
      <c r="BF2318" s="95"/>
      <c r="BG2318" s="86"/>
    </row>
    <row r="2319" spans="2:59" x14ac:dyDescent="0.25">
      <c r="B2319" s="81" t="s">
        <v>3001</v>
      </c>
      <c r="C2319" s="81" t="s">
        <v>7667</v>
      </c>
      <c r="D2319" s="81" t="s">
        <v>1023</v>
      </c>
      <c r="E2319" s="82" t="s">
        <v>1175</v>
      </c>
      <c r="F2319" s="82" t="s">
        <v>1099</v>
      </c>
      <c r="G2319" s="83" t="s">
        <v>1125</v>
      </c>
      <c r="H2319" s="84" t="s">
        <v>1144</v>
      </c>
      <c r="I2319" s="85" t="s">
        <v>3480</v>
      </c>
      <c r="J2319" s="85" t="s">
        <v>7668</v>
      </c>
      <c r="L2319" s="86">
        <v>44029</v>
      </c>
      <c r="M2319" s="87">
        <v>44946.429499983802</v>
      </c>
      <c r="N2319" s="88">
        <v>44946.429499983802</v>
      </c>
      <c r="O2319" s="88">
        <v>44946.429499983802</v>
      </c>
      <c r="P2319" s="89">
        <f t="shared" si="36"/>
        <v>1</v>
      </c>
      <c r="Q2319" s="86">
        <v>44029</v>
      </c>
      <c r="R2319" s="90">
        <v>50827245.659000002</v>
      </c>
      <c r="S2319" s="90">
        <v>48794115.265375003</v>
      </c>
      <c r="T2319" s="3"/>
      <c r="U2319" s="91">
        <v>4.7167486627586203E-6</v>
      </c>
      <c r="V2319" s="92">
        <v>1.1732462849977301</v>
      </c>
      <c r="W2319" s="91">
        <v>1.38228080686531E-4</v>
      </c>
      <c r="X2319" s="92">
        <v>2.2332423941406901E-2</v>
      </c>
      <c r="Y2319" s="91">
        <v>4.4542761388583997E-3</v>
      </c>
      <c r="Z2319" s="92">
        <v>18.595583522721402</v>
      </c>
      <c r="AA2319" s="91">
        <v>9.2568147774727497E-3</v>
      </c>
      <c r="AB2319" s="92">
        <v>21.823709838557999</v>
      </c>
      <c r="AC2319" s="91">
        <v>2.46117968654289E-2</v>
      </c>
      <c r="AD2319" s="92">
        <v>27.809375638928</v>
      </c>
      <c r="AE2319" s="91">
        <v>3.8089528045020402E-2</v>
      </c>
      <c r="AF2319" s="93">
        <v>24.6483624991961</v>
      </c>
      <c r="AG2319" s="91">
        <v>8.0787136539583999E-5</v>
      </c>
      <c r="AH2319" s="92">
        <v>-0.89815123847074596</v>
      </c>
      <c r="AI2319" s="91">
        <v>4.7585388965671899E-3</v>
      </c>
      <c r="AJ2319" s="92">
        <v>14.959229569562</v>
      </c>
      <c r="AK2319" s="91">
        <v>0.38992094293294899</v>
      </c>
      <c r="AL2319" s="91">
        <v>2.6110202728887099E-2</v>
      </c>
      <c r="AM2319" s="92">
        <v>-1.8826603791094401</v>
      </c>
      <c r="AN2319" s="3"/>
      <c r="AO2319" s="94">
        <v>8.6386070870503296E-4</v>
      </c>
      <c r="AP2319" s="94">
        <v>1.25324550026562E-6</v>
      </c>
      <c r="AQ2319" s="94">
        <v>2.16755559085868E-3</v>
      </c>
      <c r="AR2319" s="94">
        <v>8.0787136539583999E-5</v>
      </c>
      <c r="AS2319" s="95">
        <v>12</v>
      </c>
      <c r="AT2319" s="95">
        <v>0</v>
      </c>
      <c r="AU2319" s="95">
        <v>7</v>
      </c>
      <c r="AV2319" s="96">
        <v>5</v>
      </c>
      <c r="AW2319" s="3"/>
      <c r="AX2319" s="97">
        <v>1.1877009375257301E-3</v>
      </c>
      <c r="AY2319" s="98">
        <v>-16.558751658187202</v>
      </c>
      <c r="AZ2319" s="98">
        <v>0.57924675637877998</v>
      </c>
      <c r="BA2319" s="98">
        <v>-13.957260559604</v>
      </c>
      <c r="BB2319" s="89">
        <v>1.2274097528191399E-4</v>
      </c>
      <c r="BC2319" s="99">
        <v>0</v>
      </c>
      <c r="BD2319" s="86">
        <v>44029</v>
      </c>
      <c r="BE2319" s="86"/>
      <c r="BF2319" s="95"/>
      <c r="BG2319" s="86"/>
    </row>
    <row r="2320" spans="2:59" x14ac:dyDescent="0.25">
      <c r="B2320" s="81" t="s">
        <v>567</v>
      </c>
      <c r="C2320" s="81" t="s">
        <v>7669</v>
      </c>
      <c r="D2320" s="81" t="s">
        <v>1024</v>
      </c>
      <c r="E2320" s="82" t="s">
        <v>1168</v>
      </c>
      <c r="F2320" s="82" t="s">
        <v>1099</v>
      </c>
      <c r="G2320" s="83" t="s">
        <v>1120</v>
      </c>
      <c r="H2320" s="84" t="s">
        <v>1150</v>
      </c>
      <c r="I2320" s="85" t="s">
        <v>3480</v>
      </c>
      <c r="J2320" s="85" t="s">
        <v>7670</v>
      </c>
      <c r="L2320" s="86">
        <v>44029</v>
      </c>
      <c r="M2320" s="87">
        <v>1284.06100000069</v>
      </c>
      <c r="N2320" s="88">
        <v>1284.06100000069</v>
      </c>
      <c r="O2320" s="88">
        <v>1399.8732999991601</v>
      </c>
      <c r="P2320" s="89">
        <f t="shared" si="36"/>
        <v>0.91726944145692357</v>
      </c>
      <c r="Q2320" s="86">
        <v>43843</v>
      </c>
      <c r="R2320" s="90">
        <v>1426185.6569999999</v>
      </c>
      <c r="S2320" s="90">
        <v>1457580.1922246099</v>
      </c>
      <c r="T2320" s="3"/>
      <c r="U2320" s="91">
        <v>-9.3370943814079493E-3</v>
      </c>
      <c r="V2320" s="92">
        <v>0.23906517199065999</v>
      </c>
      <c r="W2320" s="91">
        <v>4.6997603843919898E-2</v>
      </c>
      <c r="X2320" s="92">
        <v>4.7082700002647497</v>
      </c>
      <c r="Y2320" s="91">
        <v>-7.8526283322426005E-2</v>
      </c>
      <c r="Z2320" s="92">
        <v>10.297527576593</v>
      </c>
      <c r="AA2320" s="91">
        <v>9.2577691219048602E-2</v>
      </c>
      <c r="AB2320" s="92">
        <v>30.155797482701001</v>
      </c>
      <c r="AC2320" s="91">
        <v>0.108027841242874</v>
      </c>
      <c r="AD2320" s="92">
        <v>36.150980076694402</v>
      </c>
      <c r="AE2320" s="91">
        <v>0.114873388871347</v>
      </c>
      <c r="AF2320" s="93">
        <v>32.326748581836</v>
      </c>
      <c r="AG2320" s="91">
        <v>1.19954380406853E-2</v>
      </c>
      <c r="AH2320" s="92">
        <v>0.29331385194382198</v>
      </c>
      <c r="AI2320" s="91">
        <v>-3.1927679687214501E-2</v>
      </c>
      <c r="AJ2320" s="92">
        <v>11.290607711183799</v>
      </c>
      <c r="AK2320" s="91">
        <v>0.28406100000022</v>
      </c>
      <c r="AL2320" s="91">
        <v>4.8513735831875203E-2</v>
      </c>
      <c r="AM2320" s="92">
        <v>27.453066001529798</v>
      </c>
      <c r="AN2320" s="3"/>
      <c r="AO2320" s="94">
        <v>4.3970500049908899E-2</v>
      </c>
      <c r="AP2320" s="94">
        <v>-3.7420774009660797E-2</v>
      </c>
      <c r="AQ2320" s="94">
        <v>9.6465580721996999E-2</v>
      </c>
      <c r="AR2320" s="94">
        <v>-0.14252452211265301</v>
      </c>
      <c r="AS2320" s="95">
        <v>7</v>
      </c>
      <c r="AT2320" s="95">
        <v>5</v>
      </c>
      <c r="AU2320" s="95">
        <v>9</v>
      </c>
      <c r="AV2320" s="96">
        <v>3</v>
      </c>
      <c r="AW2320" s="3"/>
      <c r="AX2320" s="97">
        <v>0.164576245699427</v>
      </c>
      <c r="AY2320" s="98">
        <v>0.53487135709292499</v>
      </c>
      <c r="AZ2320" s="98">
        <v>0.91674613397844995</v>
      </c>
      <c r="BA2320" s="98">
        <v>0.783971267826018</v>
      </c>
      <c r="BB2320" s="89">
        <v>1.6997707903519801E-2</v>
      </c>
      <c r="BC2320" s="99">
        <v>-25.8452032765199</v>
      </c>
      <c r="BD2320" s="86">
        <v>43843</v>
      </c>
      <c r="BE2320" s="86">
        <v>43910</v>
      </c>
      <c r="BF2320" s="95"/>
      <c r="BG2320" s="86"/>
    </row>
    <row r="2321" spans="2:59" x14ac:dyDescent="0.25">
      <c r="B2321" s="81" t="s">
        <v>568</v>
      </c>
      <c r="C2321" s="81" t="s">
        <v>7671</v>
      </c>
      <c r="D2321" s="81" t="s">
        <v>1024</v>
      </c>
      <c r="E2321" s="82" t="s">
        <v>1169</v>
      </c>
      <c r="F2321" s="82" t="s">
        <v>1099</v>
      </c>
      <c r="G2321" s="83" t="s">
        <v>1120</v>
      </c>
      <c r="H2321" s="84" t="s">
        <v>1150</v>
      </c>
      <c r="I2321" s="85" t="s">
        <v>3480</v>
      </c>
      <c r="J2321" s="85" t="s">
        <v>7672</v>
      </c>
      <c r="L2321" s="86">
        <v>44029</v>
      </c>
      <c r="M2321" s="87">
        <v>1142.6372999995899</v>
      </c>
      <c r="N2321" s="88">
        <v>1142.6372999995899</v>
      </c>
      <c r="O2321" s="88">
        <v>1233.06269999966</v>
      </c>
      <c r="P2321" s="89">
        <f t="shared" si="36"/>
        <v>0.92666601625359757</v>
      </c>
      <c r="Q2321" s="86">
        <v>43843</v>
      </c>
      <c r="R2321" s="90">
        <v>6971896.5640000002</v>
      </c>
      <c r="S2321" s="90">
        <v>7251866.3045312501</v>
      </c>
      <c r="T2321" s="3"/>
      <c r="U2321" s="91">
        <v>-9.2828364413435303E-3</v>
      </c>
      <c r="V2321" s="92">
        <v>0.24449096599710199</v>
      </c>
      <c r="W2321" s="91">
        <v>4.8720017783125499E-2</v>
      </c>
      <c r="X2321" s="92">
        <v>4.8805113941853104</v>
      </c>
      <c r="Y2321" s="91">
        <v>-6.9290623210690697E-2</v>
      </c>
      <c r="Z2321" s="92">
        <v>11.2210935877665</v>
      </c>
      <c r="AA2321" s="91">
        <v>0.11471089386032</v>
      </c>
      <c r="AB2321" s="92">
        <v>32.369117746828103</v>
      </c>
      <c r="AC2321" s="91"/>
      <c r="AD2321" s="92"/>
      <c r="AE2321" s="91"/>
      <c r="AF2321" s="93"/>
      <c r="AG2321" s="91">
        <v>1.2938524192577501E-2</v>
      </c>
      <c r="AH2321" s="92">
        <v>0.38762246713304199</v>
      </c>
      <c r="AI2321" s="91">
        <v>-2.1313781261596901E-2</v>
      </c>
      <c r="AJ2321" s="92">
        <v>12.3519975537492</v>
      </c>
      <c r="AK2321" s="91">
        <v>0.17269836721418</v>
      </c>
      <c r="AL2321" s="91">
        <v>8.9368314947933E-2</v>
      </c>
      <c r="AM2321" s="92">
        <v>41.8667889974313</v>
      </c>
      <c r="AN2321" s="3"/>
      <c r="AO2321" s="94">
        <v>4.4027798414390397E-2</v>
      </c>
      <c r="AP2321" s="94">
        <v>-3.7368078259532901E-2</v>
      </c>
      <c r="AQ2321" s="94">
        <v>9.8269409076310696E-2</v>
      </c>
      <c r="AR2321" s="94">
        <v>-0.14106673350761401</v>
      </c>
      <c r="AS2321" s="95">
        <v>7</v>
      </c>
      <c r="AT2321" s="95">
        <v>5</v>
      </c>
      <c r="AU2321" s="95">
        <v>9</v>
      </c>
      <c r="AV2321" s="96">
        <v>3</v>
      </c>
      <c r="AW2321" s="3"/>
      <c r="AX2321" s="97">
        <v>0.16460041256650601</v>
      </c>
      <c r="AY2321" s="98">
        <v>0.66096068340539205</v>
      </c>
      <c r="AZ2321" s="98">
        <v>0.99022040646013898</v>
      </c>
      <c r="BA2321" s="98">
        <v>0.97348884921302703</v>
      </c>
      <c r="BB2321" s="89">
        <v>1.70014611831357E-2</v>
      </c>
      <c r="BC2321" s="99">
        <v>-25.572454669134501</v>
      </c>
      <c r="BD2321" s="86">
        <v>43843</v>
      </c>
      <c r="BE2321" s="86">
        <v>43910</v>
      </c>
      <c r="BF2321" s="95"/>
      <c r="BG2321" s="86"/>
    </row>
    <row r="2322" spans="2:59" x14ac:dyDescent="0.25">
      <c r="B2322" s="81" t="s">
        <v>3002</v>
      </c>
      <c r="C2322" s="81" t="s">
        <v>7673</v>
      </c>
      <c r="D2322" s="81" t="s">
        <v>1024</v>
      </c>
      <c r="E2322" s="82" t="s">
        <v>1170</v>
      </c>
      <c r="F2322" s="82" t="s">
        <v>1099</v>
      </c>
      <c r="G2322" s="83" t="s">
        <v>1120</v>
      </c>
      <c r="H2322" s="84" t="s">
        <v>1150</v>
      </c>
      <c r="I2322" s="85" t="s">
        <v>3480</v>
      </c>
      <c r="J2322" s="85" t="s">
        <v>7674</v>
      </c>
      <c r="L2322" s="86">
        <v>44029</v>
      </c>
      <c r="M2322" s="87">
        <v>3648.3220999985901</v>
      </c>
      <c r="N2322" s="88">
        <v>3648.3220999985901</v>
      </c>
      <c r="O2322" s="88">
        <v>3975.1435000002398</v>
      </c>
      <c r="P2322" s="89">
        <f t="shared" si="36"/>
        <v>0.91778374793221174</v>
      </c>
      <c r="Q2322" s="86">
        <v>43843</v>
      </c>
      <c r="R2322" s="90">
        <v>2146287.148</v>
      </c>
      <c r="S2322" s="90">
        <v>2168174.15493359</v>
      </c>
      <c r="T2322" s="3"/>
      <c r="U2322" s="91">
        <v>-9.3341377078104398E-3</v>
      </c>
      <c r="V2322" s="92">
        <v>0.239360839350411</v>
      </c>
      <c r="W2322" s="91">
        <v>4.7092200697079499E-2</v>
      </c>
      <c r="X2322" s="92">
        <v>4.7177296855807098</v>
      </c>
      <c r="Y2322" s="91">
        <v>-7.80207135394448E-2</v>
      </c>
      <c r="Z2322" s="92">
        <v>10.3480845548911</v>
      </c>
      <c r="AA2322" s="91">
        <v>9.3783537822746399E-2</v>
      </c>
      <c r="AB2322" s="92">
        <v>30.276382143085399</v>
      </c>
      <c r="AC2322" s="91">
        <v>0.11047164183954</v>
      </c>
      <c r="AD2322" s="92">
        <v>36.395360136346397</v>
      </c>
      <c r="AE2322" s="91">
        <v>0.118562113561056</v>
      </c>
      <c r="AF2322" s="93">
        <v>32.695621050777802</v>
      </c>
      <c r="AG2322" s="91">
        <v>1.20472646485723E-2</v>
      </c>
      <c r="AH2322" s="92">
        <v>0.29849651273252698</v>
      </c>
      <c r="AI2322" s="91">
        <v>-3.1346939725153802E-2</v>
      </c>
      <c r="AJ2322" s="92">
        <v>11.3486817073863</v>
      </c>
      <c r="AK2322" s="91">
        <v>1.0056915819947601</v>
      </c>
      <c r="AL2322" s="91">
        <v>4.7505412832833799E-2</v>
      </c>
      <c r="AM2322" s="92">
        <v>5.4510902645997703</v>
      </c>
      <c r="AN2322" s="3"/>
      <c r="AO2322" s="94">
        <v>4.3973660043775502E-2</v>
      </c>
      <c r="AP2322" s="94">
        <v>-3.7417926852867801E-2</v>
      </c>
      <c r="AQ2322" s="94">
        <v>9.6564649880747297E-2</v>
      </c>
      <c r="AR2322" s="94">
        <v>-0.142444389261946</v>
      </c>
      <c r="AS2322" s="95">
        <v>7</v>
      </c>
      <c r="AT2322" s="95">
        <v>5</v>
      </c>
      <c r="AU2322" s="95">
        <v>9</v>
      </c>
      <c r="AV2322" s="96">
        <v>3</v>
      </c>
      <c r="AW2322" s="3"/>
      <c r="AX2322" s="97">
        <v>0.164577500851883</v>
      </c>
      <c r="AY2322" s="98">
        <v>0.54174343428803695</v>
      </c>
      <c r="AZ2322" s="98">
        <v>0.92075018762443495</v>
      </c>
      <c r="BA2322" s="98">
        <v>0.79425552178327097</v>
      </c>
      <c r="BB2322" s="89">
        <v>1.69979067079476E-2</v>
      </c>
      <c r="BC2322" s="99">
        <v>-25.830229776591299</v>
      </c>
      <c r="BD2322" s="86">
        <v>43843</v>
      </c>
      <c r="BE2322" s="86">
        <v>43910</v>
      </c>
      <c r="BF2322" s="95"/>
      <c r="BG2322" s="86"/>
    </row>
    <row r="2323" spans="2:59" x14ac:dyDescent="0.25">
      <c r="B2323" s="81" t="s">
        <v>3003</v>
      </c>
      <c r="C2323" s="81" t="s">
        <v>7675</v>
      </c>
      <c r="D2323" s="81" t="s">
        <v>1024</v>
      </c>
      <c r="E2323" s="82" t="s">
        <v>1171</v>
      </c>
      <c r="F2323" s="82" t="s">
        <v>1099</v>
      </c>
      <c r="G2323" s="83" t="s">
        <v>1120</v>
      </c>
      <c r="H2323" s="84" t="s">
        <v>1150</v>
      </c>
      <c r="I2323" s="85" t="s">
        <v>3480</v>
      </c>
      <c r="J2323" s="85" t="s">
        <v>7676</v>
      </c>
      <c r="L2323" s="86">
        <v>44029</v>
      </c>
      <c r="M2323" s="87">
        <v>1640.24510000087</v>
      </c>
      <c r="N2323" s="88">
        <v>1640.24510000087</v>
      </c>
      <c r="O2323" s="88">
        <v>1801.90450000018</v>
      </c>
      <c r="P2323" s="89">
        <f t="shared" si="36"/>
        <v>0.91028414657974732</v>
      </c>
      <c r="Q2323" s="86">
        <v>43843</v>
      </c>
      <c r="R2323" s="90">
        <v>7806933.5499999998</v>
      </c>
      <c r="S2323" s="90">
        <v>8368417.25076563</v>
      </c>
      <c r="T2323" s="3"/>
      <c r="U2323" s="91">
        <v>-9.3777974097974896E-3</v>
      </c>
      <c r="V2323" s="92">
        <v>0.234994869151706</v>
      </c>
      <c r="W2323" s="91">
        <v>4.57074164078222E-2</v>
      </c>
      <c r="X2323" s="92">
        <v>4.5792512566549703</v>
      </c>
      <c r="Y2323" s="91">
        <v>-8.5393219081161098E-2</v>
      </c>
      <c r="Z2323" s="92">
        <v>9.6108340007194801</v>
      </c>
      <c r="AA2323" s="91">
        <v>7.6265860410785494E-2</v>
      </c>
      <c r="AB2323" s="92">
        <v>28.524614401889298</v>
      </c>
      <c r="AC2323" s="91">
        <v>7.5234026753605604E-2</v>
      </c>
      <c r="AD2323" s="92">
        <v>32.871598627767497</v>
      </c>
      <c r="AE2323" s="91">
        <v>6.5768769363785395E-2</v>
      </c>
      <c r="AF2323" s="93">
        <v>27.416286631079899</v>
      </c>
      <c r="AG2323" s="91">
        <v>1.12886102706398E-2</v>
      </c>
      <c r="AH2323" s="92">
        <v>0.22263107493927201</v>
      </c>
      <c r="AI2323" s="91">
        <v>-3.9813004595998798E-2</v>
      </c>
      <c r="AJ2323" s="92">
        <v>10.502075220312699</v>
      </c>
      <c r="AK2323" s="91">
        <v>0.64024510000133905</v>
      </c>
      <c r="AL2323" s="91">
        <v>3.3548928839081803E-2</v>
      </c>
      <c r="AM2323" s="92">
        <v>-31.0935579347424</v>
      </c>
      <c r="AN2323" s="3"/>
      <c r="AO2323" s="94">
        <v>4.3927645670919398E-2</v>
      </c>
      <c r="AP2323" s="94">
        <v>-3.7460379191543297E-2</v>
      </c>
      <c r="AQ2323" s="94">
        <v>9.5114447238302105E-2</v>
      </c>
      <c r="AR2323" s="94">
        <v>-0.14361631144493001</v>
      </c>
      <c r="AS2323" s="95">
        <v>7</v>
      </c>
      <c r="AT2323" s="95">
        <v>5</v>
      </c>
      <c r="AU2323" s="95">
        <v>8</v>
      </c>
      <c r="AV2323" s="96">
        <v>4</v>
      </c>
      <c r="AW2323" s="3"/>
      <c r="AX2323" s="97">
        <v>0.16455998149089299</v>
      </c>
      <c r="AY2323" s="98">
        <v>0.44185598180229102</v>
      </c>
      <c r="AZ2323" s="98">
        <v>0.86254540062054696</v>
      </c>
      <c r="BA2323" s="98">
        <v>0.64528677798352896</v>
      </c>
      <c r="BB2323" s="89">
        <v>1.69950862303631E-2</v>
      </c>
      <c r="BC2323" s="99">
        <v>-26.049121915188199</v>
      </c>
      <c r="BD2323" s="86">
        <v>43843</v>
      </c>
      <c r="BE2323" s="86">
        <v>43910</v>
      </c>
      <c r="BF2323" s="95"/>
      <c r="BG2323" s="86"/>
    </row>
    <row r="2324" spans="2:59" x14ac:dyDescent="0.25">
      <c r="B2324" s="81" t="s">
        <v>569</v>
      </c>
      <c r="C2324" s="81" t="s">
        <v>7677</v>
      </c>
      <c r="D2324" s="81" t="s">
        <v>1024</v>
      </c>
      <c r="E2324" s="82" t="s">
        <v>1172</v>
      </c>
      <c r="F2324" s="82" t="s">
        <v>1099</v>
      </c>
      <c r="G2324" s="83" t="s">
        <v>1120</v>
      </c>
      <c r="H2324" s="84" t="s">
        <v>1150</v>
      </c>
      <c r="I2324" s="85" t="s">
        <v>3480</v>
      </c>
      <c r="J2324" s="85" t="s">
        <v>7678</v>
      </c>
      <c r="L2324" s="86">
        <v>44029</v>
      </c>
      <c r="M2324" s="87">
        <v>1216.86800000072</v>
      </c>
      <c r="N2324" s="88">
        <v>1216.86800000072</v>
      </c>
      <c r="O2324" s="88">
        <v>1341.5777000002599</v>
      </c>
      <c r="P2324" s="89">
        <f t="shared" si="36"/>
        <v>0.90704250674447273</v>
      </c>
      <c r="Q2324" s="86">
        <v>43843</v>
      </c>
      <c r="R2324" s="90">
        <v>3618214.4909999999</v>
      </c>
      <c r="S2324" s="90">
        <v>8096832.6312968703</v>
      </c>
      <c r="T2324" s="3"/>
      <c r="U2324" s="91">
        <v>-9.3968534310988599E-3</v>
      </c>
      <c r="V2324" s="92">
        <v>0.23308926702156901</v>
      </c>
      <c r="W2324" s="91">
        <v>4.5105891791536103E-2</v>
      </c>
      <c r="X2324" s="92">
        <v>4.5190987950263697</v>
      </c>
      <c r="Y2324" s="91">
        <v>-8.8580418995698004E-2</v>
      </c>
      <c r="Z2324" s="92">
        <v>9.2921140092657897</v>
      </c>
      <c r="AA2324" s="91">
        <v>6.8736991743207895E-2</v>
      </c>
      <c r="AB2324" s="92">
        <v>27.771727535117002</v>
      </c>
      <c r="AC2324" s="91">
        <v>6.0263663986916099E-2</v>
      </c>
      <c r="AD2324" s="92">
        <v>31.374562351091299</v>
      </c>
      <c r="AE2324" s="91">
        <v>4.3598594789727899E-2</v>
      </c>
      <c r="AF2324" s="93">
        <v>25.199269173666799</v>
      </c>
      <c r="AG2324" s="91">
        <v>1.095883605376E-2</v>
      </c>
      <c r="AH2324" s="92">
        <v>0.18965365325129799</v>
      </c>
      <c r="AI2324" s="91">
        <v>-4.34709060973546E-2</v>
      </c>
      <c r="AJ2324" s="92">
        <v>10.1362850701698</v>
      </c>
      <c r="AK2324" s="91">
        <v>0.21416647958365501</v>
      </c>
      <c r="AL2324" s="91">
        <v>5.2938670854928198E-2</v>
      </c>
      <c r="AM2324" s="92">
        <v>25.708478317392299</v>
      </c>
      <c r="AN2324" s="3"/>
      <c r="AO2324" s="94">
        <v>4.3907569975999601E-2</v>
      </c>
      <c r="AP2324" s="94">
        <v>-3.7478809897947898E-2</v>
      </c>
      <c r="AQ2324" s="94">
        <v>9.4484542612917694E-2</v>
      </c>
      <c r="AR2324" s="94">
        <v>-0.14412530475150601</v>
      </c>
      <c r="AS2324" s="95">
        <v>7</v>
      </c>
      <c r="AT2324" s="95">
        <v>5</v>
      </c>
      <c r="AU2324" s="95">
        <v>8</v>
      </c>
      <c r="AV2324" s="96">
        <v>4</v>
      </c>
      <c r="AW2324" s="3"/>
      <c r="AX2324" s="97">
        <v>0.164552950156794</v>
      </c>
      <c r="AY2324" s="98">
        <v>0.39890043373725298</v>
      </c>
      <c r="AZ2324" s="98">
        <v>0.83751429185031201</v>
      </c>
      <c r="BA2324" s="98">
        <v>0.58156683070956205</v>
      </c>
      <c r="BB2324" s="89">
        <v>1.6993920630611701E-2</v>
      </c>
      <c r="BC2324" s="99">
        <v>-26.144083939405402</v>
      </c>
      <c r="BD2324" s="86">
        <v>43843</v>
      </c>
      <c r="BE2324" s="86">
        <v>43910</v>
      </c>
      <c r="BF2324" s="95"/>
      <c r="BG2324" s="86"/>
    </row>
    <row r="2325" spans="2:59" x14ac:dyDescent="0.25">
      <c r="B2325" s="81" t="s">
        <v>3004</v>
      </c>
      <c r="C2325" s="81" t="s">
        <v>7679</v>
      </c>
      <c r="D2325" s="81" t="s">
        <v>1024</v>
      </c>
      <c r="E2325" s="82" t="s">
        <v>1166</v>
      </c>
      <c r="F2325" s="82" t="s">
        <v>1099</v>
      </c>
      <c r="G2325" s="83" t="s">
        <v>1120</v>
      </c>
      <c r="H2325" s="84" t="s">
        <v>1150</v>
      </c>
      <c r="I2325" s="85" t="s">
        <v>3480</v>
      </c>
      <c r="J2325" s="85" t="s">
        <v>7680</v>
      </c>
      <c r="L2325" s="86">
        <v>44029</v>
      </c>
      <c r="M2325" s="87">
        <v>1412.6827000006999</v>
      </c>
      <c r="N2325" s="88">
        <v>1412.6827000006999</v>
      </c>
      <c r="O2325" s="88">
        <v>1536.1765000000601</v>
      </c>
      <c r="P2325" s="89">
        <f t="shared" si="36"/>
        <v>0.91960962819093028</v>
      </c>
      <c r="Q2325" s="86">
        <v>43843</v>
      </c>
      <c r="R2325" s="90">
        <v>5503056.5080000004</v>
      </c>
      <c r="S2325" s="90">
        <v>5436842.8829062497</v>
      </c>
      <c r="T2325" s="3"/>
      <c r="U2325" s="91">
        <v>-9.32356665543921E-3</v>
      </c>
      <c r="V2325" s="92">
        <v>0.24041794458753399</v>
      </c>
      <c r="W2325" s="91">
        <v>4.74279275567824E-2</v>
      </c>
      <c r="X2325" s="92">
        <v>4.7513023715509899</v>
      </c>
      <c r="Y2325" s="91">
        <v>-7.6225928334679297E-2</v>
      </c>
      <c r="Z2325" s="92">
        <v>10.5275630753749</v>
      </c>
      <c r="AA2325" s="91">
        <v>9.8069528621708701E-2</v>
      </c>
      <c r="AB2325" s="92">
        <v>30.704981222981601</v>
      </c>
      <c r="AC2325" s="91">
        <v>0.119179543489736</v>
      </c>
      <c r="AD2325" s="92">
        <v>37.266150301380499</v>
      </c>
      <c r="AE2325" s="91">
        <v>0.131738833426498</v>
      </c>
      <c r="AF2325" s="93">
        <v>34.013293037365699</v>
      </c>
      <c r="AG2325" s="91">
        <v>1.22311145332787E-2</v>
      </c>
      <c r="AH2325" s="92">
        <v>0.31688150120316999</v>
      </c>
      <c r="AI2325" s="91">
        <v>-2.9285002994583899E-2</v>
      </c>
      <c r="AJ2325" s="92">
        <v>11.5548753804469</v>
      </c>
      <c r="AK2325" s="91">
        <v>0.41268270000000501</v>
      </c>
      <c r="AL2325" s="91">
        <v>7.0556106358708306E-2</v>
      </c>
      <c r="AM2325" s="92">
        <v>32.6280089984648</v>
      </c>
      <c r="AN2325" s="3"/>
      <c r="AO2325" s="94">
        <v>4.3984760035527898E-2</v>
      </c>
      <c r="AP2325" s="94">
        <v>-3.7407665065075001E-2</v>
      </c>
      <c r="AQ2325" s="94">
        <v>9.6916270295041601E-2</v>
      </c>
      <c r="AR2325" s="94">
        <v>-0.14216027529168099</v>
      </c>
      <c r="AS2325" s="95">
        <v>7</v>
      </c>
      <c r="AT2325" s="95">
        <v>5</v>
      </c>
      <c r="AU2325" s="95">
        <v>9</v>
      </c>
      <c r="AV2325" s="96">
        <v>3</v>
      </c>
      <c r="AW2325" s="3"/>
      <c r="AX2325" s="97">
        <v>0.16458196213061499</v>
      </c>
      <c r="AY2325" s="98">
        <v>0.56616962857515296</v>
      </c>
      <c r="AZ2325" s="98">
        <v>0.93498340752012199</v>
      </c>
      <c r="BA2325" s="98">
        <v>0.83085165225656998</v>
      </c>
      <c r="BB2325" s="89">
        <v>1.6998612437146201E-2</v>
      </c>
      <c r="BC2325" s="99">
        <v>-25.777109596529002</v>
      </c>
      <c r="BD2325" s="86">
        <v>43843</v>
      </c>
      <c r="BE2325" s="86">
        <v>43910</v>
      </c>
      <c r="BF2325" s="95"/>
      <c r="BG2325" s="86"/>
    </row>
    <row r="2326" spans="2:59" x14ac:dyDescent="0.25">
      <c r="B2326" s="81" t="s">
        <v>3005</v>
      </c>
      <c r="C2326" s="81" t="s">
        <v>7681</v>
      </c>
      <c r="D2326" s="81" t="s">
        <v>1024</v>
      </c>
      <c r="E2326" s="82" t="s">
        <v>1270</v>
      </c>
      <c r="F2326" s="82" t="s">
        <v>1099</v>
      </c>
      <c r="G2326" s="83" t="s">
        <v>1120</v>
      </c>
      <c r="H2326" s="84" t="s">
        <v>1150</v>
      </c>
      <c r="I2326" s="85" t="s">
        <v>3480</v>
      </c>
      <c r="J2326" s="85" t="s">
        <v>7682</v>
      </c>
      <c r="L2326" s="86">
        <v>44029</v>
      </c>
      <c r="M2326" s="87">
        <v>1332.8367999996999</v>
      </c>
      <c r="N2326" s="88">
        <v>1332.8367999996999</v>
      </c>
      <c r="O2326" s="88">
        <v>1449.20390000008</v>
      </c>
      <c r="P2326" s="89">
        <f t="shared" si="36"/>
        <v>0.91970274162222876</v>
      </c>
      <c r="Q2326" s="86">
        <v>43843</v>
      </c>
      <c r="R2326" s="90">
        <v>19950.468000000001</v>
      </c>
      <c r="S2326" s="90">
        <v>24043.7109007568</v>
      </c>
      <c r="T2326" s="3"/>
      <c r="U2326" s="91">
        <v>-9.3283196583797707E-3</v>
      </c>
      <c r="V2326" s="92">
        <v>0.239942644293478</v>
      </c>
      <c r="W2326" s="91">
        <v>4.7276864605009898E-2</v>
      </c>
      <c r="X2326" s="92">
        <v>4.7361960763737398</v>
      </c>
      <c r="Y2326" s="91">
        <v>-7.6198169705094201E-2</v>
      </c>
      <c r="Z2326" s="92">
        <v>10.530338938333401</v>
      </c>
      <c r="AA2326" s="91">
        <v>0.101707492007408</v>
      </c>
      <c r="AB2326" s="92">
        <v>31.068777561537001</v>
      </c>
      <c r="AC2326" s="91">
        <v>0.13020936194152499</v>
      </c>
      <c r="AD2326" s="92">
        <v>38.369132146530298</v>
      </c>
      <c r="AE2326" s="91">
        <v>0.150351582031435</v>
      </c>
      <c r="AF2326" s="93">
        <v>35.874567897815702</v>
      </c>
      <c r="AG2326" s="91">
        <v>1.2148484036515601E-2</v>
      </c>
      <c r="AH2326" s="92">
        <v>0.30861845152685402</v>
      </c>
      <c r="AI2326" s="91">
        <v>-2.896182726181E-2</v>
      </c>
      <c r="AJ2326" s="92">
        <v>11.587192953724299</v>
      </c>
      <c r="AK2326" s="91">
        <v>0.33283680000051402</v>
      </c>
      <c r="AL2326" s="91">
        <v>7.5953559275149005E-2</v>
      </c>
      <c r="AM2326" s="92">
        <v>34.319299141352502</v>
      </c>
      <c r="AN2326" s="3"/>
      <c r="AO2326" s="94">
        <v>4.3979806521747399E-2</v>
      </c>
      <c r="AP2326" s="94">
        <v>-3.7412299838251797E-2</v>
      </c>
      <c r="AQ2326" s="94">
        <v>9.7502285409136705E-2</v>
      </c>
      <c r="AR2326" s="94">
        <v>-0.14228815518625201</v>
      </c>
      <c r="AS2326" s="95">
        <v>7</v>
      </c>
      <c r="AT2326" s="95">
        <v>5</v>
      </c>
      <c r="AU2326" s="95">
        <v>9</v>
      </c>
      <c r="AV2326" s="96">
        <v>3</v>
      </c>
      <c r="AW2326" s="3"/>
      <c r="AX2326" s="97">
        <v>0.16460289309499801</v>
      </c>
      <c r="AY2326" s="98">
        <v>0.58690063941139703</v>
      </c>
      <c r="AZ2326" s="98">
        <v>0.94709956649148797</v>
      </c>
      <c r="BA2326" s="98">
        <v>0.86175089496737201</v>
      </c>
      <c r="BB2326" s="89">
        <v>1.7000811043017199E-2</v>
      </c>
      <c r="BC2326" s="99">
        <v>-25.727131979161602</v>
      </c>
      <c r="BD2326" s="86">
        <v>43843</v>
      </c>
      <c r="BE2326" s="86">
        <v>43910</v>
      </c>
      <c r="BF2326" s="95"/>
      <c r="BG2326" s="86"/>
    </row>
    <row r="2327" spans="2:59" x14ac:dyDescent="0.25">
      <c r="B2327" s="81" t="s">
        <v>3006</v>
      </c>
      <c r="C2327" s="81" t="s">
        <v>7683</v>
      </c>
      <c r="D2327" s="81" t="s">
        <v>1024</v>
      </c>
      <c r="E2327" s="82" t="s">
        <v>1173</v>
      </c>
      <c r="F2327" s="82" t="s">
        <v>1099</v>
      </c>
      <c r="G2327" s="83" t="s">
        <v>1120</v>
      </c>
      <c r="H2327" s="84" t="s">
        <v>1150</v>
      </c>
      <c r="I2327" s="85" t="s">
        <v>3480</v>
      </c>
      <c r="J2327" s="85" t="s">
        <v>7684</v>
      </c>
      <c r="L2327" s="86">
        <v>44029</v>
      </c>
      <c r="M2327" s="87">
        <v>1301.5062000006401</v>
      </c>
      <c r="N2327" s="88">
        <v>1301.5062000006401</v>
      </c>
      <c r="O2327" s="88">
        <v>1412.0393000003</v>
      </c>
      <c r="P2327" s="89">
        <f t="shared" si="36"/>
        <v>0.92172094643567182</v>
      </c>
      <c r="Q2327" s="86">
        <v>43843</v>
      </c>
      <c r="R2327" s="90">
        <v>285651.64500000002</v>
      </c>
      <c r="S2327" s="90">
        <v>273671.67309179698</v>
      </c>
      <c r="T2327" s="3"/>
      <c r="U2327" s="91">
        <v>-9.3113631628511905E-3</v>
      </c>
      <c r="V2327" s="92">
        <v>0.24163829384633601</v>
      </c>
      <c r="W2327" s="91">
        <v>4.7815417909077999E-2</v>
      </c>
      <c r="X2327" s="92">
        <v>4.7900514067805497</v>
      </c>
      <c r="Y2327" s="91">
        <v>-7.4150812181906098E-2</v>
      </c>
      <c r="Z2327" s="92">
        <v>10.735074690645</v>
      </c>
      <c r="AA2327" s="91">
        <v>0.103035762003856</v>
      </c>
      <c r="AB2327" s="92">
        <v>31.2016045611817</v>
      </c>
      <c r="AC2327" s="91">
        <v>0.12931188573755201</v>
      </c>
      <c r="AD2327" s="92">
        <v>38.2793845261331</v>
      </c>
      <c r="AE2327" s="91">
        <v>0.14713559007766899</v>
      </c>
      <c r="AF2327" s="93">
        <v>35.552968702453697</v>
      </c>
      <c r="AG2327" s="91">
        <v>1.24433085020428E-2</v>
      </c>
      <c r="AH2327" s="92">
        <v>0.338100898079574</v>
      </c>
      <c r="AI2327" s="91">
        <v>-2.6900484581347001E-2</v>
      </c>
      <c r="AJ2327" s="92">
        <v>11.793327221777901</v>
      </c>
      <c r="AK2327" s="91">
        <v>0.301506200001459</v>
      </c>
      <c r="AL2327" s="91">
        <v>7.8107070990881794E-2</v>
      </c>
      <c r="AM2327" s="92">
        <v>38.516341494454501</v>
      </c>
      <c r="AN2327" s="3"/>
      <c r="AO2327" s="94">
        <v>4.3997701079206301E-2</v>
      </c>
      <c r="AP2327" s="94">
        <v>-3.7395810645648501E-2</v>
      </c>
      <c r="AQ2327" s="94">
        <v>9.7322035277175006E-2</v>
      </c>
      <c r="AR2327" s="94">
        <v>-0.14183228802998199</v>
      </c>
      <c r="AS2327" s="95">
        <v>7</v>
      </c>
      <c r="AT2327" s="95">
        <v>5</v>
      </c>
      <c r="AU2327" s="95">
        <v>9</v>
      </c>
      <c r="AV2327" s="96">
        <v>3</v>
      </c>
      <c r="AW2327" s="3"/>
      <c r="AX2327" s="97">
        <v>0.16458741720474801</v>
      </c>
      <c r="AY2327" s="98">
        <v>0.59446611488328904</v>
      </c>
      <c r="AZ2327" s="98">
        <v>0.95147213503332795</v>
      </c>
      <c r="BA2327" s="98">
        <v>0.87332840218914498</v>
      </c>
      <c r="BB2327" s="89">
        <v>1.6999458769987499E-2</v>
      </c>
      <c r="BC2327" s="99">
        <v>-25.7157715086942</v>
      </c>
      <c r="BD2327" s="86">
        <v>43843</v>
      </c>
      <c r="BE2327" s="86">
        <v>43910</v>
      </c>
      <c r="BF2327" s="95"/>
      <c r="BG2327" s="86"/>
    </row>
    <row r="2328" spans="2:59" x14ac:dyDescent="0.25">
      <c r="B2328" s="81" t="s">
        <v>3007</v>
      </c>
      <c r="C2328" s="81" t="s">
        <v>7685</v>
      </c>
      <c r="D2328" s="81" t="s">
        <v>1024</v>
      </c>
      <c r="E2328" s="82" t="s">
        <v>1174</v>
      </c>
      <c r="F2328" s="82" t="s">
        <v>1099</v>
      </c>
      <c r="G2328" s="83" t="s">
        <v>1120</v>
      </c>
      <c r="H2328" s="84" t="s">
        <v>1150</v>
      </c>
      <c r="I2328" s="85" t="s">
        <v>3480</v>
      </c>
      <c r="J2328" s="85" t="s">
        <v>7686</v>
      </c>
      <c r="L2328" s="86">
        <v>44029</v>
      </c>
      <c r="M2328" s="87">
        <v>1430.3484000004801</v>
      </c>
      <c r="N2328" s="88">
        <v>1430.3484000004801</v>
      </c>
      <c r="O2328" s="88">
        <v>1576.9364000000101</v>
      </c>
      <c r="P2328" s="89">
        <f t="shared" si="36"/>
        <v>0.90704254147502139</v>
      </c>
      <c r="Q2328" s="86">
        <v>43843</v>
      </c>
      <c r="R2328" s="90">
        <v>3881675.3360000001</v>
      </c>
      <c r="S2328" s="90">
        <v>4105390.0715468698</v>
      </c>
      <c r="T2328" s="3"/>
      <c r="U2328" s="91">
        <v>-9.3968031114855001E-3</v>
      </c>
      <c r="V2328" s="92">
        <v>0.23309429898290501</v>
      </c>
      <c r="W2328" s="91">
        <v>4.51059417191573E-2</v>
      </c>
      <c r="X2328" s="92">
        <v>4.5191037877884801</v>
      </c>
      <c r="Y2328" s="91">
        <v>-8.8580329178512301E-2</v>
      </c>
      <c r="Z2328" s="92">
        <v>9.2921229909843497</v>
      </c>
      <c r="AA2328" s="91">
        <v>6.8737050791241899E-2</v>
      </c>
      <c r="AB2328" s="92">
        <v>27.771733439934899</v>
      </c>
      <c r="AC2328" s="91">
        <v>6.0263759020017502E-2</v>
      </c>
      <c r="AD2328" s="92">
        <v>31.374571854394201</v>
      </c>
      <c r="AE2328" s="91">
        <v>4.3598665803074303E-2</v>
      </c>
      <c r="AF2328" s="93">
        <v>25.199276275001498</v>
      </c>
      <c r="AG2328" s="91">
        <v>1.09589529074583E-2</v>
      </c>
      <c r="AH2328" s="92">
        <v>0.189665338621126</v>
      </c>
      <c r="AI2328" s="91">
        <v>-4.3470881485554898E-2</v>
      </c>
      <c r="AJ2328" s="92">
        <v>10.136287531349801</v>
      </c>
      <c r="AK2328" s="91">
        <v>0.43034840000094798</v>
      </c>
      <c r="AL2328" s="91">
        <v>2.41546263932833E-2</v>
      </c>
      <c r="AM2328" s="92">
        <v>-52.083227934781497</v>
      </c>
      <c r="AN2328" s="3"/>
      <c r="AO2328" s="94">
        <v>4.3907612493058003E-2</v>
      </c>
      <c r="AP2328" s="94">
        <v>-3.7478853408174501E-2</v>
      </c>
      <c r="AQ2328" s="94">
        <v>9.4484491632174497E-2</v>
      </c>
      <c r="AR2328" s="94">
        <v>-0.14412532843925899</v>
      </c>
      <c r="AS2328" s="95">
        <v>7</v>
      </c>
      <c r="AT2328" s="95">
        <v>5</v>
      </c>
      <c r="AU2328" s="95">
        <v>8</v>
      </c>
      <c r="AV2328" s="96">
        <v>4</v>
      </c>
      <c r="AW2328" s="3"/>
      <c r="AX2328" s="97">
        <v>0.164552957148699</v>
      </c>
      <c r="AY2328" s="98">
        <v>0.39890058345281398</v>
      </c>
      <c r="AZ2328" s="98">
        <v>0.83751472186304499</v>
      </c>
      <c r="BA2328" s="98">
        <v>0.58156719516591704</v>
      </c>
      <c r="BB2328" s="89">
        <v>1.6993921521643598E-2</v>
      </c>
      <c r="BC2328" s="99">
        <v>-26.144085455773201</v>
      </c>
      <c r="BD2328" s="86">
        <v>43843</v>
      </c>
      <c r="BE2328" s="86">
        <v>43910</v>
      </c>
      <c r="BF2328" s="95"/>
      <c r="BG2328" s="86"/>
    </row>
    <row r="2329" spans="2:59" x14ac:dyDescent="0.25">
      <c r="B2329" s="81" t="s">
        <v>3008</v>
      </c>
      <c r="C2329" s="81" t="s">
        <v>7687</v>
      </c>
      <c r="D2329" s="81" t="s">
        <v>1024</v>
      </c>
      <c r="E2329" s="82" t="s">
        <v>1175</v>
      </c>
      <c r="F2329" s="82" t="s">
        <v>1099</v>
      </c>
      <c r="G2329" s="83" t="s">
        <v>1120</v>
      </c>
      <c r="H2329" s="84" t="s">
        <v>1150</v>
      </c>
      <c r="I2329" s="85" t="s">
        <v>3480</v>
      </c>
      <c r="J2329" s="85" t="s">
        <v>7688</v>
      </c>
      <c r="L2329" s="86">
        <v>44029</v>
      </c>
      <c r="M2329" s="87">
        <v>2077.6964999996098</v>
      </c>
      <c r="N2329" s="88">
        <v>2077.6964999996098</v>
      </c>
      <c r="O2329" s="88">
        <v>2299.9860000014301</v>
      </c>
      <c r="P2329" s="89">
        <f t="shared" si="36"/>
        <v>0.90335180301024354</v>
      </c>
      <c r="Q2329" s="86">
        <v>43843</v>
      </c>
      <c r="R2329" s="90">
        <v>3847104.9070000001</v>
      </c>
      <c r="S2329" s="90">
        <v>3865463.6049492201</v>
      </c>
      <c r="T2329" s="3"/>
      <c r="U2329" s="91">
        <v>-9.41852574123914E-3</v>
      </c>
      <c r="V2329" s="92">
        <v>0.23092203600754099</v>
      </c>
      <c r="W2329" s="91">
        <v>4.44188669098367E-2</v>
      </c>
      <c r="X2329" s="92">
        <v>4.4503963068564198</v>
      </c>
      <c r="Y2329" s="91">
        <v>-9.2209230985608903E-2</v>
      </c>
      <c r="Z2329" s="92">
        <v>8.9292328102746996</v>
      </c>
      <c r="AA2329" s="91">
        <v>6.0196959075255997E-2</v>
      </c>
      <c r="AB2329" s="92">
        <v>26.9177242683363</v>
      </c>
      <c r="AC2329" s="91">
        <v>4.3409514693848898E-2</v>
      </c>
      <c r="AD2329" s="92">
        <v>29.689147421769999</v>
      </c>
      <c r="AE2329" s="91">
        <v>1.8825027036655201E-2</v>
      </c>
      <c r="AF2329" s="93">
        <v>22.721912398352298</v>
      </c>
      <c r="AG2329" s="91">
        <v>1.05822640725819E-2</v>
      </c>
      <c r="AH2329" s="92">
        <v>0.151996455133485</v>
      </c>
      <c r="AI2329" s="91">
        <v>-4.7634359551011599E-2</v>
      </c>
      <c r="AJ2329" s="92">
        <v>9.7199397248041404</v>
      </c>
      <c r="AK2329" s="91">
        <v>0.142377715563343</v>
      </c>
      <c r="AL2329" s="91">
        <v>8.9159813269361603E-3</v>
      </c>
      <c r="AM2329" s="92">
        <v>-80.880296378512895</v>
      </c>
      <c r="AN2329" s="3"/>
      <c r="AO2329" s="94">
        <v>4.38847139466816E-2</v>
      </c>
      <c r="AP2329" s="94">
        <v>-3.7499978408959599E-2</v>
      </c>
      <c r="AQ2329" s="94">
        <v>9.3764990251656896E-2</v>
      </c>
      <c r="AR2329" s="94">
        <v>-0.14470674440148301</v>
      </c>
      <c r="AS2329" s="95">
        <v>7</v>
      </c>
      <c r="AT2329" s="95">
        <v>5</v>
      </c>
      <c r="AU2329" s="95">
        <v>8</v>
      </c>
      <c r="AV2329" s="96">
        <v>4</v>
      </c>
      <c r="AW2329" s="3"/>
      <c r="AX2329" s="97">
        <v>0.16454535095254</v>
      </c>
      <c r="AY2329" s="98">
        <v>0.35015576162641099</v>
      </c>
      <c r="AZ2329" s="98">
        <v>0.80911065537020499</v>
      </c>
      <c r="BA2329" s="98">
        <v>0.50951166932191005</v>
      </c>
      <c r="BB2329" s="89">
        <v>1.69926338855294E-2</v>
      </c>
      <c r="BC2329" s="99">
        <v>-26.2524815368524</v>
      </c>
      <c r="BD2329" s="86">
        <v>43843</v>
      </c>
      <c r="BE2329" s="86">
        <v>43910</v>
      </c>
      <c r="BF2329" s="95"/>
      <c r="BG2329" s="86"/>
    </row>
    <row r="2330" spans="2:59" x14ac:dyDescent="0.25">
      <c r="B2330" s="81" t="s">
        <v>570</v>
      </c>
      <c r="C2330" s="81" t="s">
        <v>7689</v>
      </c>
      <c r="D2330" s="81" t="s">
        <v>1025</v>
      </c>
      <c r="E2330" s="82" t="s">
        <v>1168</v>
      </c>
      <c r="F2330" s="82" t="s">
        <v>1099</v>
      </c>
      <c r="G2330" s="83" t="s">
        <v>1120</v>
      </c>
      <c r="H2330" s="84" t="s">
        <v>1148</v>
      </c>
      <c r="I2330" s="85" t="s">
        <v>3480</v>
      </c>
      <c r="J2330" s="85" t="s">
        <v>1096</v>
      </c>
      <c r="L2330" s="86">
        <v>44029</v>
      </c>
      <c r="M2330" s="87">
        <v>2081.02439999953</v>
      </c>
      <c r="N2330" s="88">
        <v>2081.02439999953</v>
      </c>
      <c r="O2330" s="88">
        <v>2164.8372000008799</v>
      </c>
      <c r="P2330" s="89">
        <f t="shared" si="36"/>
        <v>0.96128447903550629</v>
      </c>
      <c r="Q2330" s="86">
        <v>44022</v>
      </c>
      <c r="R2330" s="90">
        <v>10793214.745999999</v>
      </c>
      <c r="S2330" s="90">
        <v>5563166.9170546904</v>
      </c>
      <c r="T2330" s="3"/>
      <c r="U2330" s="91">
        <v>-4.7616408173780699E-3</v>
      </c>
      <c r="V2330" s="92">
        <v>0.69661052839364901</v>
      </c>
      <c r="W2330" s="91">
        <v>6.08917718018347E-2</v>
      </c>
      <c r="X2330" s="92">
        <v>6.0976867960562204</v>
      </c>
      <c r="Y2330" s="91">
        <v>0.256350745350646</v>
      </c>
      <c r="Z2330" s="92">
        <v>43.785230443929301</v>
      </c>
      <c r="AA2330" s="91">
        <v>0.56575672262988497</v>
      </c>
      <c r="AB2330" s="92">
        <v>77.473700623842902</v>
      </c>
      <c r="AC2330" s="91">
        <v>0.71205483907950096</v>
      </c>
      <c r="AD2330" s="92">
        <v>96.553679860313395</v>
      </c>
      <c r="AE2330" s="91">
        <v>0.93689392497995905</v>
      </c>
      <c r="AF2330" s="93">
        <v>114.528802192654</v>
      </c>
      <c r="AG2330" s="91">
        <v>4.19619765852985E-3</v>
      </c>
      <c r="AH2330" s="92">
        <v>-0.48661018627171898</v>
      </c>
      <c r="AI2330" s="91">
        <v>0.352817050834419</v>
      </c>
      <c r="AJ2330" s="92">
        <v>49.765080763376297</v>
      </c>
      <c r="AK2330" s="91">
        <v>1.0810243999981299</v>
      </c>
      <c r="AL2330" s="91">
        <v>0.16401548044465</v>
      </c>
      <c r="AM2330" s="92">
        <v>103.04298276978101</v>
      </c>
      <c r="AN2330" s="3"/>
      <c r="AO2330" s="94">
        <v>6.2475633440044503E-2</v>
      </c>
      <c r="AP2330" s="94">
        <v>-9.7850875173171495E-2</v>
      </c>
      <c r="AQ2330" s="94">
        <v>0.157578082833497</v>
      </c>
      <c r="AR2330" s="94">
        <v>-7.2155184617295198E-2</v>
      </c>
      <c r="AS2330" s="95">
        <v>9</v>
      </c>
      <c r="AT2330" s="95">
        <v>3</v>
      </c>
      <c r="AU2330" s="95">
        <v>8</v>
      </c>
      <c r="AV2330" s="96">
        <v>4</v>
      </c>
      <c r="AW2330" s="3"/>
      <c r="AX2330" s="97">
        <v>0.290371430170489</v>
      </c>
      <c r="AY2330" s="98">
        <v>2.0508842185117802</v>
      </c>
      <c r="AZ2330" s="98">
        <v>1.90070178264432</v>
      </c>
      <c r="BA2330" s="98">
        <v>2.9540028840237902</v>
      </c>
      <c r="BB2330" s="89">
        <v>2.9745274987981199E-2</v>
      </c>
      <c r="BC2330" s="99">
        <v>-24.227166212280299</v>
      </c>
      <c r="BD2330" s="86">
        <v>43881</v>
      </c>
      <c r="BE2330" s="86">
        <v>43907</v>
      </c>
      <c r="BF2330" s="95">
        <v>58</v>
      </c>
      <c r="BG2330" s="86">
        <v>43963</v>
      </c>
    </row>
    <row r="2331" spans="2:59" x14ac:dyDescent="0.25">
      <c r="B2331" s="81" t="s">
        <v>571</v>
      </c>
      <c r="C2331" s="81" t="s">
        <v>7690</v>
      </c>
      <c r="D2331" s="81" t="s">
        <v>1025</v>
      </c>
      <c r="E2331" s="82" t="s">
        <v>1169</v>
      </c>
      <c r="F2331" s="82" t="s">
        <v>1099</v>
      </c>
      <c r="G2331" s="83" t="s">
        <v>1120</v>
      </c>
      <c r="H2331" s="84" t="s">
        <v>1148</v>
      </c>
      <c r="I2331" s="85" t="s">
        <v>3480</v>
      </c>
      <c r="J2331" s="85" t="s">
        <v>7691</v>
      </c>
      <c r="L2331" s="86">
        <v>44029</v>
      </c>
      <c r="M2331" s="87">
        <v>1616.4750999994601</v>
      </c>
      <c r="N2331" s="88">
        <v>1616.4750999994601</v>
      </c>
      <c r="O2331" s="88">
        <v>1681.0945999994899</v>
      </c>
      <c r="P2331" s="89">
        <f t="shared" si="36"/>
        <v>0.96156105670671399</v>
      </c>
      <c r="Q2331" s="86">
        <v>44022</v>
      </c>
      <c r="R2331" s="90">
        <v>3834520.571</v>
      </c>
      <c r="S2331" s="90">
        <v>7685364.5231093699</v>
      </c>
      <c r="T2331" s="3"/>
      <c r="U2331" s="91">
        <v>-4.7207073375830104E-3</v>
      </c>
      <c r="V2331" s="92">
        <v>0.70070387637315401</v>
      </c>
      <c r="W2331" s="91">
        <v>6.2200571790526703E-2</v>
      </c>
      <c r="X2331" s="92">
        <v>6.2285667949254302</v>
      </c>
      <c r="Y2331" s="91">
        <v>0.26578296714433203</v>
      </c>
      <c r="Z2331" s="92">
        <v>44.728452623297898</v>
      </c>
      <c r="AA2331" s="91">
        <v>0.591316074596834</v>
      </c>
      <c r="AB2331" s="92">
        <v>80.029635820537806</v>
      </c>
      <c r="AC2331" s="91"/>
      <c r="AD2331" s="92"/>
      <c r="AE2331" s="91"/>
      <c r="AF2331" s="93"/>
      <c r="AG2331" s="91">
        <v>4.8979973962559598E-3</v>
      </c>
      <c r="AH2331" s="92">
        <v>-0.416430212499108</v>
      </c>
      <c r="AI2331" s="91">
        <v>0.36392616645374798</v>
      </c>
      <c r="AJ2331" s="92">
        <v>50.875992325309198</v>
      </c>
      <c r="AK2331" s="91">
        <v>0.70093735561007597</v>
      </c>
      <c r="AL2331" s="91">
        <v>0.33030717259680398</v>
      </c>
      <c r="AM2331" s="92">
        <v>94.690687836962795</v>
      </c>
      <c r="AN2331" s="3"/>
      <c r="AO2331" s="94">
        <v>6.2606635834526997E-2</v>
      </c>
      <c r="AP2331" s="94">
        <v>-9.7813747192994904E-2</v>
      </c>
      <c r="AQ2331" s="94">
        <v>0.159006162424776</v>
      </c>
      <c r="AR2331" s="94">
        <v>-7.0972402742918397E-2</v>
      </c>
      <c r="AS2331" s="95">
        <v>9</v>
      </c>
      <c r="AT2331" s="95">
        <v>3</v>
      </c>
      <c r="AU2331" s="95">
        <v>8</v>
      </c>
      <c r="AV2331" s="96">
        <v>4</v>
      </c>
      <c r="AW2331" s="3"/>
      <c r="AX2331" s="97">
        <v>0.29040010997967303</v>
      </c>
      <c r="AY2331" s="98">
        <v>2.1363166931150799</v>
      </c>
      <c r="AZ2331" s="98">
        <v>1.96177936546883</v>
      </c>
      <c r="BA2331" s="98">
        <v>3.0823200593076798</v>
      </c>
      <c r="BB2331" s="89">
        <v>2.9749643649920499E-2</v>
      </c>
      <c r="BC2331" s="99">
        <v>-24.146159401541802</v>
      </c>
      <c r="BD2331" s="86">
        <v>43881</v>
      </c>
      <c r="BE2331" s="86">
        <v>43907</v>
      </c>
      <c r="BF2331" s="95">
        <v>57</v>
      </c>
      <c r="BG2331" s="86">
        <v>43962</v>
      </c>
    </row>
    <row r="2332" spans="2:59" x14ac:dyDescent="0.25">
      <c r="B2332" s="81" t="s">
        <v>3009</v>
      </c>
      <c r="C2332" s="81" t="s">
        <v>7692</v>
      </c>
      <c r="D2332" s="81" t="s">
        <v>1025</v>
      </c>
      <c r="E2332" s="82" t="s">
        <v>1170</v>
      </c>
      <c r="F2332" s="82" t="s">
        <v>1099</v>
      </c>
      <c r="G2332" s="83" t="s">
        <v>1120</v>
      </c>
      <c r="H2332" s="84" t="s">
        <v>1148</v>
      </c>
      <c r="I2332" s="85" t="s">
        <v>3480</v>
      </c>
      <c r="J2332" s="85" t="s">
        <v>7693</v>
      </c>
      <c r="L2332" s="86">
        <v>44029</v>
      </c>
      <c r="M2332" s="87">
        <v>15785.244299992901</v>
      </c>
      <c r="N2332" s="88">
        <v>15785.244299992901</v>
      </c>
      <c r="O2332" s="88">
        <v>16419.417199999101</v>
      </c>
      <c r="P2332" s="89">
        <f t="shared" si="36"/>
        <v>0.96137664983588855</v>
      </c>
      <c r="Q2332" s="86">
        <v>44022</v>
      </c>
      <c r="R2332" s="90">
        <v>2934743.406</v>
      </c>
      <c r="S2332" s="90">
        <v>1912074.5598242199</v>
      </c>
      <c r="T2332" s="3"/>
      <c r="U2332" s="91">
        <v>-4.7480067578362702E-3</v>
      </c>
      <c r="V2332" s="92">
        <v>0.69797393434782895</v>
      </c>
      <c r="W2332" s="91">
        <v>6.1327859346420197E-2</v>
      </c>
      <c r="X2332" s="92">
        <v>6.1412955505147702</v>
      </c>
      <c r="Y2332" s="91">
        <v>0.25948702194553303</v>
      </c>
      <c r="Z2332" s="92">
        <v>44.098858103388899</v>
      </c>
      <c r="AA2332" s="91">
        <v>0.57221517765719898</v>
      </c>
      <c r="AB2332" s="92">
        <v>78.119546126574306</v>
      </c>
      <c r="AC2332" s="91">
        <v>0.72100889005931101</v>
      </c>
      <c r="AD2332" s="92">
        <v>97.449084958294407</v>
      </c>
      <c r="AE2332" s="91">
        <v>0.94916696905973397</v>
      </c>
      <c r="AF2332" s="93">
        <v>115.756106600631</v>
      </c>
      <c r="AG2332" s="91">
        <v>4.4300757563178203E-3</v>
      </c>
      <c r="AH2332" s="92">
        <v>-0.46322237649292203</v>
      </c>
      <c r="AI2332" s="91">
        <v>0.35651003496255701</v>
      </c>
      <c r="AJ2332" s="92">
        <v>50.134379176190102</v>
      </c>
      <c r="AK2332" s="91">
        <v>2.32304142527282</v>
      </c>
      <c r="AL2332" s="91">
        <v>8.9935932650405406E-2</v>
      </c>
      <c r="AM2332" s="92">
        <v>190.84529151814101</v>
      </c>
      <c r="AN2332" s="3"/>
      <c r="AO2332" s="94">
        <v>6.25192473089555E-2</v>
      </c>
      <c r="AP2332" s="94">
        <v>-9.7838462112995295E-2</v>
      </c>
      <c r="AQ2332" s="94">
        <v>0.15805389914938101</v>
      </c>
      <c r="AR2332" s="94">
        <v>-7.1761068231353406E-2</v>
      </c>
      <c r="AS2332" s="95">
        <v>9</v>
      </c>
      <c r="AT2332" s="95">
        <v>3</v>
      </c>
      <c r="AU2332" s="95">
        <v>8</v>
      </c>
      <c r="AV2332" s="96">
        <v>4</v>
      </c>
      <c r="AW2332" s="3"/>
      <c r="AX2332" s="97">
        <v>0.29038321253086902</v>
      </c>
      <c r="AY2332" s="98">
        <v>2.07239724427563</v>
      </c>
      <c r="AZ2332" s="98">
        <v>1.91614122712053</v>
      </c>
      <c r="BA2332" s="98">
        <v>2.98647661561699</v>
      </c>
      <c r="BB2332" s="89">
        <v>2.9746987709841001E-2</v>
      </c>
      <c r="BC2332" s="99">
        <v>-24.200175167061399</v>
      </c>
      <c r="BD2332" s="86">
        <v>43881</v>
      </c>
      <c r="BE2332" s="86">
        <v>43907</v>
      </c>
      <c r="BF2332" s="95">
        <v>58</v>
      </c>
      <c r="BG2332" s="86">
        <v>43963</v>
      </c>
    </row>
    <row r="2333" spans="2:59" x14ac:dyDescent="0.25">
      <c r="B2333" s="81" t="s">
        <v>3010</v>
      </c>
      <c r="C2333" s="81" t="s">
        <v>7694</v>
      </c>
      <c r="D2333" s="81" t="s">
        <v>1025</v>
      </c>
      <c r="E2333" s="82" t="s">
        <v>1171</v>
      </c>
      <c r="F2333" s="82" t="s">
        <v>1099</v>
      </c>
      <c r="G2333" s="83" t="s">
        <v>1120</v>
      </c>
      <c r="H2333" s="84" t="s">
        <v>1148</v>
      </c>
      <c r="I2333" s="85" t="s">
        <v>3480</v>
      </c>
      <c r="J2333" s="85" t="s">
        <v>7695</v>
      </c>
      <c r="L2333" s="86">
        <v>44029</v>
      </c>
      <c r="M2333" s="87">
        <v>12894.6108999997</v>
      </c>
      <c r="N2333" s="88">
        <v>12894.6108999997</v>
      </c>
      <c r="O2333" s="88">
        <v>13419.0851999968</v>
      </c>
      <c r="P2333" s="89">
        <f t="shared" si="36"/>
        <v>0.96091579327648757</v>
      </c>
      <c r="Q2333" s="86">
        <v>44022</v>
      </c>
      <c r="R2333" s="90">
        <v>26681070.261</v>
      </c>
      <c r="S2333" s="90">
        <v>18927350.101812501</v>
      </c>
      <c r="T2333" s="3"/>
      <c r="U2333" s="91">
        <v>-4.8161790236917997E-3</v>
      </c>
      <c r="V2333" s="92">
        <v>0.691156707762275</v>
      </c>
      <c r="W2333" s="91">
        <v>5.9149149752556703E-2</v>
      </c>
      <c r="X2333" s="92">
        <v>5.9234245911284198</v>
      </c>
      <c r="Y2333" s="91">
        <v>0.24388305066706401</v>
      </c>
      <c r="Z2333" s="92">
        <v>42.538460975571098</v>
      </c>
      <c r="AA2333" s="91">
        <v>0.53643349412246599</v>
      </c>
      <c r="AB2333" s="92">
        <v>74.541377773042797</v>
      </c>
      <c r="AC2333" s="91">
        <v>0.654978032149374</v>
      </c>
      <c r="AD2333" s="92">
        <v>90.845999167300803</v>
      </c>
      <c r="AE2333" s="91">
        <v>0.84444410210242504</v>
      </c>
      <c r="AF2333" s="93">
        <v>105.2838199049</v>
      </c>
      <c r="AG2333" s="91">
        <v>3.2611366805212999E-3</v>
      </c>
      <c r="AH2333" s="92">
        <v>-0.58011628407257398</v>
      </c>
      <c r="AI2333" s="91">
        <v>0.33814491632452698</v>
      </c>
      <c r="AJ2333" s="92">
        <v>48.297867312387098</v>
      </c>
      <c r="AK2333" s="91">
        <v>1.71470064759022</v>
      </c>
      <c r="AL2333" s="91">
        <v>7.42455563486146E-2</v>
      </c>
      <c r="AM2333" s="92">
        <v>130.01121374988</v>
      </c>
      <c r="AN2333" s="3"/>
      <c r="AO2333" s="94">
        <v>6.2300934925588101E-2</v>
      </c>
      <c r="AP2333" s="94">
        <v>-9.7900253321276998E-2</v>
      </c>
      <c r="AQ2333" s="94">
        <v>0.15567663824185701</v>
      </c>
      <c r="AR2333" s="94">
        <v>-7.3730017628840905E-2</v>
      </c>
      <c r="AS2333" s="95">
        <v>9</v>
      </c>
      <c r="AT2333" s="95">
        <v>3</v>
      </c>
      <c r="AU2333" s="95">
        <v>8</v>
      </c>
      <c r="AV2333" s="96">
        <v>4</v>
      </c>
      <c r="AW2333" s="3"/>
      <c r="AX2333" s="97">
        <v>0.29032962413330099</v>
      </c>
      <c r="AY2333" s="98">
        <v>1.95294876440312</v>
      </c>
      <c r="AZ2333" s="98">
        <v>1.8305707321414999</v>
      </c>
      <c r="BA2333" s="98">
        <v>2.8069529612912398</v>
      </c>
      <c r="BB2333" s="89">
        <v>2.9739029073171001E-2</v>
      </c>
      <c r="BC2333" s="99">
        <v>-24.335048822773398</v>
      </c>
      <c r="BD2333" s="86">
        <v>43881</v>
      </c>
      <c r="BE2333" s="86">
        <v>43907</v>
      </c>
      <c r="BF2333" s="95">
        <v>58</v>
      </c>
      <c r="BG2333" s="86">
        <v>43963</v>
      </c>
    </row>
    <row r="2334" spans="2:59" x14ac:dyDescent="0.25">
      <c r="B2334" s="81" t="s">
        <v>572</v>
      </c>
      <c r="C2334" s="81" t="s">
        <v>7696</v>
      </c>
      <c r="D2334" s="81" t="s">
        <v>1025</v>
      </c>
      <c r="E2334" s="82" t="s">
        <v>1172</v>
      </c>
      <c r="F2334" s="82" t="s">
        <v>1099</v>
      </c>
      <c r="G2334" s="83" t="s">
        <v>1120</v>
      </c>
      <c r="H2334" s="84" t="s">
        <v>1148</v>
      </c>
      <c r="I2334" s="85" t="s">
        <v>3480</v>
      </c>
      <c r="J2334" s="85" t="s">
        <v>7697</v>
      </c>
      <c r="L2334" s="86">
        <v>44029</v>
      </c>
      <c r="M2334" s="87">
        <v>1627.0763000007701</v>
      </c>
      <c r="N2334" s="88">
        <v>1627.0763000007701</v>
      </c>
      <c r="O2334" s="88">
        <v>1693.4182999990901</v>
      </c>
      <c r="P2334" s="89">
        <f t="shared" si="36"/>
        <v>0.96082361930401028</v>
      </c>
      <c r="Q2334" s="86">
        <v>44022</v>
      </c>
      <c r="R2334" s="90">
        <v>2975376.642</v>
      </c>
      <c r="S2334" s="90">
        <v>2646273.4394765599</v>
      </c>
      <c r="T2334" s="3"/>
      <c r="U2334" s="91">
        <v>-4.8298048232027196E-3</v>
      </c>
      <c r="V2334" s="92">
        <v>0.68979412781118299</v>
      </c>
      <c r="W2334" s="91">
        <v>5.87138966711791E-2</v>
      </c>
      <c r="X2334" s="92">
        <v>5.8798992829906602</v>
      </c>
      <c r="Y2334" s="91">
        <v>0.24078542686213</v>
      </c>
      <c r="Z2334" s="92">
        <v>42.228698595077702</v>
      </c>
      <c r="AA2334" s="91">
        <v>0.52804521749960298</v>
      </c>
      <c r="AB2334" s="92">
        <v>73.702550110756405</v>
      </c>
      <c r="AC2334" s="91"/>
      <c r="AD2334" s="92"/>
      <c r="AE2334" s="91"/>
      <c r="AF2334" s="93"/>
      <c r="AG2334" s="91">
        <v>3.0274968303274398E-3</v>
      </c>
      <c r="AH2334" s="92">
        <v>-0.60348026909196095</v>
      </c>
      <c r="AI2334" s="91">
        <v>0.33450173993886001</v>
      </c>
      <c r="AJ2334" s="92">
        <v>47.933549673820401</v>
      </c>
      <c r="AK2334" s="91">
        <v>0.62140139511786396</v>
      </c>
      <c r="AL2334" s="91">
        <v>0.320562444436364</v>
      </c>
      <c r="AM2334" s="92">
        <v>84.261863183113704</v>
      </c>
      <c r="AN2334" s="3"/>
      <c r="AO2334" s="94">
        <v>6.2257270146801602E-2</v>
      </c>
      <c r="AP2334" s="94">
        <v>-9.79126045158773E-2</v>
      </c>
      <c r="AQ2334" s="94">
        <v>0.15520177133846999</v>
      </c>
      <c r="AR2334" s="94">
        <v>-7.4123361238016494E-2</v>
      </c>
      <c r="AS2334" s="95">
        <v>9</v>
      </c>
      <c r="AT2334" s="95">
        <v>3</v>
      </c>
      <c r="AU2334" s="95">
        <v>8</v>
      </c>
      <c r="AV2334" s="96">
        <v>4</v>
      </c>
      <c r="AW2334" s="3"/>
      <c r="AX2334" s="97">
        <v>0.290320859701023</v>
      </c>
      <c r="AY2334" s="98">
        <v>1.92486438170272</v>
      </c>
      <c r="AZ2334" s="98">
        <v>1.8105004180506501</v>
      </c>
      <c r="BA2334" s="98">
        <v>2.7649955228844201</v>
      </c>
      <c r="BB2334" s="89">
        <v>2.9737657915502501E-2</v>
      </c>
      <c r="BC2334" s="99">
        <v>-24.361999361397501</v>
      </c>
      <c r="BD2334" s="86">
        <v>43881</v>
      </c>
      <c r="BE2334" s="86">
        <v>43907</v>
      </c>
      <c r="BF2334" s="95">
        <v>58</v>
      </c>
      <c r="BG2334" s="86">
        <v>43963</v>
      </c>
    </row>
    <row r="2335" spans="2:59" x14ac:dyDescent="0.25">
      <c r="B2335" s="81" t="s">
        <v>3011</v>
      </c>
      <c r="C2335" s="81" t="s">
        <v>7698</v>
      </c>
      <c r="D2335" s="81" t="s">
        <v>1025</v>
      </c>
      <c r="E2335" s="82" t="s">
        <v>1166</v>
      </c>
      <c r="F2335" s="82" t="s">
        <v>1099</v>
      </c>
      <c r="G2335" s="83" t="s">
        <v>1120</v>
      </c>
      <c r="H2335" s="84" t="s">
        <v>1148</v>
      </c>
      <c r="I2335" s="85" t="s">
        <v>3480</v>
      </c>
      <c r="J2335" s="85" t="s">
        <v>7699</v>
      </c>
      <c r="L2335" s="86">
        <v>44029</v>
      </c>
      <c r="M2335" s="87">
        <v>2279.2666000016002</v>
      </c>
      <c r="N2335" s="88">
        <v>2279.2666000016002</v>
      </c>
      <c r="O2335" s="88">
        <v>2370.8361999988601</v>
      </c>
      <c r="P2335" s="89">
        <f t="shared" si="36"/>
        <v>0.96137666533128519</v>
      </c>
      <c r="Q2335" s="86">
        <v>44022</v>
      </c>
      <c r="R2335" s="90">
        <v>44429303.615000002</v>
      </c>
      <c r="S2335" s="90">
        <v>34739490.9840625</v>
      </c>
      <c r="T2335" s="3"/>
      <c r="U2335" s="91">
        <v>-4.74800625670468E-3</v>
      </c>
      <c r="V2335" s="92">
        <v>0.69797398446098702</v>
      </c>
      <c r="W2335" s="91">
        <v>6.1327841958700398E-2</v>
      </c>
      <c r="X2335" s="92">
        <v>6.1412938117428002</v>
      </c>
      <c r="Y2335" s="91">
        <v>0.25948703043104598</v>
      </c>
      <c r="Z2335" s="92">
        <v>44.098858951940201</v>
      </c>
      <c r="AA2335" s="91">
        <v>0.57543883004633201</v>
      </c>
      <c r="AB2335" s="92">
        <v>78.441911365487599</v>
      </c>
      <c r="AC2335" s="91">
        <v>0.73683537145727296</v>
      </c>
      <c r="AD2335" s="92">
        <v>99.031733098090598</v>
      </c>
      <c r="AE2335" s="91">
        <v>0.97477864099200795</v>
      </c>
      <c r="AF2335" s="93">
        <v>118.31727379385801</v>
      </c>
      <c r="AG2335" s="91">
        <v>4.4300805875536796E-3</v>
      </c>
      <c r="AH2335" s="92">
        <v>-0.463221893369337</v>
      </c>
      <c r="AI2335" s="91">
        <v>0.35651001929538301</v>
      </c>
      <c r="AJ2335" s="92">
        <v>50.1343776094727</v>
      </c>
      <c r="AK2335" s="91">
        <v>1.2792666000023001</v>
      </c>
      <c r="AL2335" s="91">
        <v>0.17653919368982299</v>
      </c>
      <c r="AM2335" s="92">
        <v>119.286398998694</v>
      </c>
      <c r="AN2335" s="3"/>
      <c r="AO2335" s="94">
        <v>6.2519250897821593E-2</v>
      </c>
      <c r="AP2335" s="94">
        <v>-9.7838442427018904E-2</v>
      </c>
      <c r="AQ2335" s="94">
        <v>0.158053878585633</v>
      </c>
      <c r="AR2335" s="94">
        <v>-7.1761051502107903E-2</v>
      </c>
      <c r="AS2335" s="95">
        <v>9</v>
      </c>
      <c r="AT2335" s="95">
        <v>3</v>
      </c>
      <c r="AU2335" s="95">
        <v>8</v>
      </c>
      <c r="AV2335" s="96">
        <v>4</v>
      </c>
      <c r="AW2335" s="3"/>
      <c r="AX2335" s="97">
        <v>0.29037945954740302</v>
      </c>
      <c r="AY2335" s="98">
        <v>2.08330289485093</v>
      </c>
      <c r="AZ2335" s="98">
        <v>1.9238416277276</v>
      </c>
      <c r="BA2335" s="98">
        <v>3.0025379547805602</v>
      </c>
      <c r="BB2335" s="89">
        <v>2.97465571447901E-2</v>
      </c>
      <c r="BC2335" s="99">
        <v>-24.200172891229201</v>
      </c>
      <c r="BD2335" s="86">
        <v>43881</v>
      </c>
      <c r="BE2335" s="86">
        <v>43907</v>
      </c>
      <c r="BF2335" s="95">
        <v>58</v>
      </c>
      <c r="BG2335" s="86">
        <v>43963</v>
      </c>
    </row>
    <row r="2336" spans="2:59" x14ac:dyDescent="0.25">
      <c r="B2336" s="81" t="s">
        <v>3012</v>
      </c>
      <c r="C2336" s="81" t="s">
        <v>7700</v>
      </c>
      <c r="D2336" s="81" t="s">
        <v>1025</v>
      </c>
      <c r="E2336" s="82" t="s">
        <v>1270</v>
      </c>
      <c r="F2336" s="82" t="s">
        <v>1099</v>
      </c>
      <c r="G2336" s="83" t="s">
        <v>1120</v>
      </c>
      <c r="H2336" s="84" t="s">
        <v>1148</v>
      </c>
      <c r="I2336" s="85" t="s">
        <v>3480</v>
      </c>
      <c r="J2336" s="85" t="s">
        <v>7701</v>
      </c>
      <c r="L2336" s="86">
        <v>44029</v>
      </c>
      <c r="M2336" s="87">
        <v>2288.0089000016501</v>
      </c>
      <c r="N2336" s="88">
        <v>2288.0089000016501</v>
      </c>
      <c r="O2336" s="88">
        <v>2380.24010000005</v>
      </c>
      <c r="P2336" s="89">
        <f t="shared" si="36"/>
        <v>0.96125130401828029</v>
      </c>
      <c r="Q2336" s="86">
        <v>44022</v>
      </c>
      <c r="R2336" s="90">
        <v>165219.022</v>
      </c>
      <c r="S2336" s="90">
        <v>168822.20361450201</v>
      </c>
      <c r="T2336" s="3"/>
      <c r="U2336" s="91">
        <v>-4.7665320980740901E-3</v>
      </c>
      <c r="V2336" s="92">
        <v>0.69612140032404601</v>
      </c>
      <c r="W2336" s="91">
        <v>6.0734854592738002E-2</v>
      </c>
      <c r="X2336" s="92">
        <v>6.0819950751465504</v>
      </c>
      <c r="Y2336" s="91">
        <v>0.25522359982453102</v>
      </c>
      <c r="Z2336" s="92">
        <v>43.672515891317701</v>
      </c>
      <c r="AA2336" s="91">
        <v>0.56473287727043497</v>
      </c>
      <c r="AB2336" s="92">
        <v>77.371316087897895</v>
      </c>
      <c r="AC2336" s="91">
        <v>0.71641930219950201</v>
      </c>
      <c r="AD2336" s="92">
        <v>96.990126172313495</v>
      </c>
      <c r="AE2336" s="91">
        <v>0.94805515801650497</v>
      </c>
      <c r="AF2336" s="93">
        <v>115.64492549630801</v>
      </c>
      <c r="AG2336" s="91">
        <v>4.1120158093690398E-3</v>
      </c>
      <c r="AH2336" s="92">
        <v>-0.49502837118780002</v>
      </c>
      <c r="AI2336" s="91">
        <v>0.35149015090602898</v>
      </c>
      <c r="AJ2336" s="92">
        <v>49.632390770537299</v>
      </c>
      <c r="AK2336" s="91">
        <v>1.2880089000030399</v>
      </c>
      <c r="AL2336" s="91">
        <v>0.20134771634184301</v>
      </c>
      <c r="AM2336" s="92">
        <v>124.01439215522301</v>
      </c>
      <c r="AN2336" s="3"/>
      <c r="AO2336" s="94">
        <v>6.2459889870296999E-2</v>
      </c>
      <c r="AP2336" s="94">
        <v>-9.7855279022041899E-2</v>
      </c>
      <c r="AQ2336" s="94">
        <v>0.15740683659721999</v>
      </c>
      <c r="AR2336" s="94">
        <v>-7.2297040265766596E-2</v>
      </c>
      <c r="AS2336" s="95">
        <v>9</v>
      </c>
      <c r="AT2336" s="95">
        <v>3</v>
      </c>
      <c r="AU2336" s="95">
        <v>8</v>
      </c>
      <c r="AV2336" s="96">
        <v>4</v>
      </c>
      <c r="AW2336" s="3"/>
      <c r="AX2336" s="97">
        <v>0.290365669069579</v>
      </c>
      <c r="AY2336" s="98">
        <v>2.0475407967351198</v>
      </c>
      <c r="AZ2336" s="98">
        <v>1.8982516000287399</v>
      </c>
      <c r="BA2336" s="98">
        <v>2.9487958696627201</v>
      </c>
      <c r="BB2336" s="89">
        <v>2.9744484465336399E-2</v>
      </c>
      <c r="BC2336" s="99">
        <v>-24.236882032244502</v>
      </c>
      <c r="BD2336" s="86">
        <v>43881</v>
      </c>
      <c r="BE2336" s="86">
        <v>43907</v>
      </c>
      <c r="BF2336" s="95">
        <v>58</v>
      </c>
      <c r="BG2336" s="86">
        <v>43963</v>
      </c>
    </row>
    <row r="2337" spans="2:59" x14ac:dyDescent="0.25">
      <c r="B2337" s="81" t="s">
        <v>3013</v>
      </c>
      <c r="C2337" s="81" t="s">
        <v>7702</v>
      </c>
      <c r="D2337" s="81" t="s">
        <v>1025</v>
      </c>
      <c r="E2337" s="82" t="s">
        <v>1173</v>
      </c>
      <c r="F2337" s="82" t="s">
        <v>1099</v>
      </c>
      <c r="G2337" s="83" t="s">
        <v>1120</v>
      </c>
      <c r="H2337" s="84" t="s">
        <v>1148</v>
      </c>
      <c r="I2337" s="85" t="s">
        <v>3480</v>
      </c>
      <c r="J2337" s="85" t="s">
        <v>7703</v>
      </c>
      <c r="L2337" s="86">
        <v>44029</v>
      </c>
      <c r="M2337" s="87">
        <v>2203.0515000000601</v>
      </c>
      <c r="N2337" s="88">
        <v>2203.0515000000601</v>
      </c>
      <c r="O2337" s="88">
        <v>2291.5373000018299</v>
      </c>
      <c r="P2337" s="89">
        <f t="shared" si="36"/>
        <v>0.9613858347399804</v>
      </c>
      <c r="Q2337" s="86">
        <v>44022</v>
      </c>
      <c r="R2337" s="90">
        <v>404712.55200000003</v>
      </c>
      <c r="S2337" s="90">
        <v>318933.26580908202</v>
      </c>
      <c r="T2337" s="3"/>
      <c r="U2337" s="91">
        <v>-4.7466556670769898E-3</v>
      </c>
      <c r="V2337" s="92">
        <v>0.69810904342375601</v>
      </c>
      <c r="W2337" s="91">
        <v>6.1371467041681199E-2</v>
      </c>
      <c r="X2337" s="92">
        <v>6.14565632004087</v>
      </c>
      <c r="Y2337" s="91">
        <v>0.25980104300833801</v>
      </c>
      <c r="Z2337" s="92">
        <v>44.130260209669402</v>
      </c>
      <c r="AA2337" s="91">
        <v>0.576228920040885</v>
      </c>
      <c r="AB2337" s="92">
        <v>78.520920364884702</v>
      </c>
      <c r="AC2337" s="91">
        <v>0.74107335492968596</v>
      </c>
      <c r="AD2337" s="92">
        <v>99.4555314453319</v>
      </c>
      <c r="AE2337" s="91">
        <v>0.98852576150442495</v>
      </c>
      <c r="AF2337" s="93">
        <v>119.69198584510001</v>
      </c>
      <c r="AG2337" s="91">
        <v>4.45345923799323E-3</v>
      </c>
      <c r="AH2337" s="92">
        <v>-0.460884028325381</v>
      </c>
      <c r="AI2337" s="91">
        <v>0.35687989466881798</v>
      </c>
      <c r="AJ2337" s="92">
        <v>50.1713651468162</v>
      </c>
      <c r="AK2337" s="91">
        <v>1.2030515000002899</v>
      </c>
      <c r="AL2337" s="91">
        <v>0.19391762882150901</v>
      </c>
      <c r="AM2337" s="92">
        <v>118.327147275442</v>
      </c>
      <c r="AN2337" s="3"/>
      <c r="AO2337" s="94">
        <v>6.2523626722395406E-2</v>
      </c>
      <c r="AP2337" s="94">
        <v>-9.7837231891462595E-2</v>
      </c>
      <c r="AQ2337" s="94">
        <v>0.15810146348128901</v>
      </c>
      <c r="AR2337" s="94">
        <v>-7.1721671503837597E-2</v>
      </c>
      <c r="AS2337" s="95">
        <v>9</v>
      </c>
      <c r="AT2337" s="95">
        <v>3</v>
      </c>
      <c r="AU2337" s="95">
        <v>8</v>
      </c>
      <c r="AV2337" s="96">
        <v>4</v>
      </c>
      <c r="AW2337" s="3"/>
      <c r="AX2337" s="97">
        <v>0.290380492868135</v>
      </c>
      <c r="AY2337" s="98">
        <v>2.0859411364726799</v>
      </c>
      <c r="AZ2337" s="98">
        <v>1.9257296230880501</v>
      </c>
      <c r="BA2337" s="98">
        <v>3.00650482436322</v>
      </c>
      <c r="BB2337" s="89">
        <v>2.9746711265179301E-2</v>
      </c>
      <c r="BC2337" s="99">
        <v>-24.197474192827901</v>
      </c>
      <c r="BD2337" s="86">
        <v>43881</v>
      </c>
      <c r="BE2337" s="86">
        <v>43907</v>
      </c>
      <c r="BF2337" s="95">
        <v>58</v>
      </c>
      <c r="BG2337" s="86">
        <v>43963</v>
      </c>
    </row>
    <row r="2338" spans="2:59" x14ac:dyDescent="0.25">
      <c r="B2338" s="81" t="s">
        <v>3014</v>
      </c>
      <c r="C2338" s="81" t="s">
        <v>7704</v>
      </c>
      <c r="D2338" s="81" t="s">
        <v>1025</v>
      </c>
      <c r="E2338" s="82" t="s">
        <v>1174</v>
      </c>
      <c r="F2338" s="82" t="s">
        <v>1099</v>
      </c>
      <c r="G2338" s="83" t="s">
        <v>1120</v>
      </c>
      <c r="H2338" s="84" t="s">
        <v>1148</v>
      </c>
      <c r="I2338" s="85" t="s">
        <v>3480</v>
      </c>
      <c r="J2338" s="85" t="s">
        <v>7705</v>
      </c>
      <c r="L2338" s="86">
        <v>44029</v>
      </c>
      <c r="M2338" s="87">
        <v>1850.0472999997401</v>
      </c>
      <c r="N2338" s="88">
        <v>1850.0472999997401</v>
      </c>
      <c r="O2338" s="88">
        <v>1925.4805999994301</v>
      </c>
      <c r="P2338" s="89">
        <f t="shared" si="36"/>
        <v>0.96082365098889477</v>
      </c>
      <c r="Q2338" s="86">
        <v>44022</v>
      </c>
      <c r="R2338" s="90">
        <v>15986515.433</v>
      </c>
      <c r="S2338" s="90">
        <v>11574774.809953099</v>
      </c>
      <c r="T2338" s="3"/>
      <c r="U2338" s="91">
        <v>-4.8298407436959704E-3</v>
      </c>
      <c r="V2338" s="92">
        <v>0.689790535761858</v>
      </c>
      <c r="W2338" s="91">
        <v>5.8713914086183601E-2</v>
      </c>
      <c r="X2338" s="92">
        <v>5.8799010244911196</v>
      </c>
      <c r="Y2338" s="91">
        <v>0.24078542526141999</v>
      </c>
      <c r="Z2338" s="92">
        <v>42.228698435006699</v>
      </c>
      <c r="AA2338" s="91">
        <v>0.52804523162543804</v>
      </c>
      <c r="AB2338" s="92">
        <v>73.702551523339906</v>
      </c>
      <c r="AC2338" s="91">
        <v>0.63690695492376104</v>
      </c>
      <c r="AD2338" s="92">
        <v>89.038891444797599</v>
      </c>
      <c r="AE2338" s="91">
        <v>0.81157719026086805</v>
      </c>
      <c r="AF2338" s="93">
        <v>101.997128720745</v>
      </c>
      <c r="AG2338" s="91">
        <v>3.02749331058294E-3</v>
      </c>
      <c r="AH2338" s="92">
        <v>-0.60348062106640998</v>
      </c>
      <c r="AI2338" s="91">
        <v>0.33450167771486999</v>
      </c>
      <c r="AJ2338" s="92">
        <v>47.9335434514214</v>
      </c>
      <c r="AK2338" s="91">
        <v>1.4185521740256799</v>
      </c>
      <c r="AL2338" s="91">
        <v>6.5383507040678496E-2</v>
      </c>
      <c r="AM2338" s="92">
        <v>100.39636639342601</v>
      </c>
      <c r="AN2338" s="3"/>
      <c r="AO2338" s="94">
        <v>6.2257272204078597E-2</v>
      </c>
      <c r="AP2338" s="94">
        <v>-9.7912613007792998E-2</v>
      </c>
      <c r="AQ2338" s="94">
        <v>0.15520177412516201</v>
      </c>
      <c r="AR2338" s="94">
        <v>-7.4123325493055794E-2</v>
      </c>
      <c r="AS2338" s="95">
        <v>9</v>
      </c>
      <c r="AT2338" s="95">
        <v>3</v>
      </c>
      <c r="AU2338" s="95">
        <v>8</v>
      </c>
      <c r="AV2338" s="96">
        <v>4</v>
      </c>
      <c r="AW2338" s="3"/>
      <c r="AX2338" s="97">
        <v>0.29032088918174898</v>
      </c>
      <c r="AY2338" s="98">
        <v>1.9248655711271601</v>
      </c>
      <c r="AZ2338" s="98">
        <v>1.8105010349299799</v>
      </c>
      <c r="BA2338" s="98">
        <v>2.7649974327468998</v>
      </c>
      <c r="BB2338" s="89">
        <v>2.97376610578431E-2</v>
      </c>
      <c r="BC2338" s="99">
        <v>-24.361995493090902</v>
      </c>
      <c r="BD2338" s="86">
        <v>43881</v>
      </c>
      <c r="BE2338" s="86">
        <v>43907</v>
      </c>
      <c r="BF2338" s="95">
        <v>58</v>
      </c>
      <c r="BG2338" s="86">
        <v>43963</v>
      </c>
    </row>
    <row r="2339" spans="2:59" x14ac:dyDescent="0.25">
      <c r="B2339" s="81" t="s">
        <v>3015</v>
      </c>
      <c r="C2339" s="81" t="s">
        <v>7706</v>
      </c>
      <c r="D2339" s="81" t="s">
        <v>1025</v>
      </c>
      <c r="E2339" s="82" t="s">
        <v>1175</v>
      </c>
      <c r="F2339" s="82" t="s">
        <v>1099</v>
      </c>
      <c r="G2339" s="83" t="s">
        <v>1120</v>
      </c>
      <c r="H2339" s="84" t="s">
        <v>1148</v>
      </c>
      <c r="I2339" s="85" t="s">
        <v>3480</v>
      </c>
      <c r="J2339" s="85" t="s">
        <v>7707</v>
      </c>
      <c r="L2339" s="86">
        <v>44029</v>
      </c>
      <c r="M2339" s="87">
        <v>1960.10730000027</v>
      </c>
      <c r="N2339" s="88">
        <v>1960.10730000027</v>
      </c>
      <c r="O2339" s="88">
        <v>2040.2237999997999</v>
      </c>
      <c r="P2339" s="89">
        <f t="shared" si="36"/>
        <v>0.96073151386649946</v>
      </c>
      <c r="Q2339" s="86">
        <v>44022</v>
      </c>
      <c r="R2339" s="90">
        <v>31452079.18</v>
      </c>
      <c r="S2339" s="90">
        <v>18126620.549812499</v>
      </c>
      <c r="T2339" s="3"/>
      <c r="U2339" s="91">
        <v>-4.8434562286274697E-3</v>
      </c>
      <c r="V2339" s="92">
        <v>0.68842898726870805</v>
      </c>
      <c r="W2339" s="91">
        <v>5.8278872747905601E-2</v>
      </c>
      <c r="X2339" s="92">
        <v>5.8363968906633099</v>
      </c>
      <c r="Y2339" s="91">
        <v>0.23769542361871601</v>
      </c>
      <c r="Z2339" s="92">
        <v>41.919698270736298</v>
      </c>
      <c r="AA2339" s="91">
        <v>0.51935289961693298</v>
      </c>
      <c r="AB2339" s="92">
        <v>72.833318322547697</v>
      </c>
      <c r="AC2339" s="91">
        <v>0.61221115651482205</v>
      </c>
      <c r="AD2339" s="92">
        <v>86.569311603903799</v>
      </c>
      <c r="AE2339" s="91">
        <v>0.77002757841022695</v>
      </c>
      <c r="AF2339" s="93">
        <v>97.842167535680304</v>
      </c>
      <c r="AG2339" s="91">
        <v>2.7939584560954201E-3</v>
      </c>
      <c r="AH2339" s="92">
        <v>-0.62683410651516203</v>
      </c>
      <c r="AI2339" s="91">
        <v>0.33086835152993399</v>
      </c>
      <c r="AJ2339" s="92">
        <v>47.570210832927799</v>
      </c>
      <c r="AK2339" s="91">
        <v>0.96010729999980005</v>
      </c>
      <c r="AL2339" s="91">
        <v>4.9446510185589397E-2</v>
      </c>
      <c r="AM2339" s="92">
        <v>54.551878990838297</v>
      </c>
      <c r="AN2339" s="3"/>
      <c r="AO2339" s="94">
        <v>6.2213667590185699E-2</v>
      </c>
      <c r="AP2339" s="94">
        <v>-9.7924992830521695E-2</v>
      </c>
      <c r="AQ2339" s="94">
        <v>0.15472705561303901</v>
      </c>
      <c r="AR2339" s="94">
        <v>-7.4516464527769097E-2</v>
      </c>
      <c r="AS2339" s="95">
        <v>9</v>
      </c>
      <c r="AT2339" s="95">
        <v>3</v>
      </c>
      <c r="AU2339" s="95">
        <v>8</v>
      </c>
      <c r="AV2339" s="96">
        <v>4</v>
      </c>
      <c r="AW2339" s="3"/>
      <c r="AX2339" s="97">
        <v>0.29031268058868598</v>
      </c>
      <c r="AY2339" s="98">
        <v>1.89574059428924</v>
      </c>
      <c r="AZ2339" s="98">
        <v>1.78969787335882</v>
      </c>
      <c r="BA2339" s="98">
        <v>2.72155760380338</v>
      </c>
      <c r="BB2339" s="89">
        <v>2.9736352878244401E-2</v>
      </c>
      <c r="BC2339" s="99">
        <v>-24.388933763577398</v>
      </c>
      <c r="BD2339" s="86">
        <v>43881</v>
      </c>
      <c r="BE2339" s="86">
        <v>43907</v>
      </c>
      <c r="BF2339" s="95">
        <v>66</v>
      </c>
      <c r="BG2339" s="86">
        <v>43973</v>
      </c>
    </row>
    <row r="2340" spans="2:59" x14ac:dyDescent="0.25">
      <c r="B2340" s="81" t="s">
        <v>573</v>
      </c>
      <c r="C2340" s="81" t="s">
        <v>7708</v>
      </c>
      <c r="D2340" s="81" t="s">
        <v>1026</v>
      </c>
      <c r="E2340" s="82" t="s">
        <v>1169</v>
      </c>
      <c r="F2340" s="82" t="s">
        <v>1099</v>
      </c>
      <c r="G2340" s="83" t="s">
        <v>1123</v>
      </c>
      <c r="H2340" s="84" t="s">
        <v>1131</v>
      </c>
      <c r="I2340" s="85" t="s">
        <v>3480</v>
      </c>
      <c r="J2340" s="85" t="s">
        <v>7709</v>
      </c>
      <c r="L2340" s="86">
        <v>44029</v>
      </c>
      <c r="M2340" s="87">
        <v>1116.72790000029</v>
      </c>
      <c r="N2340" s="88">
        <v>1116.72790000029</v>
      </c>
      <c r="O2340" s="88">
        <v>1122.5955999996499</v>
      </c>
      <c r="P2340" s="89">
        <f t="shared" si="36"/>
        <v>0.99477309549461823</v>
      </c>
      <c r="Q2340" s="86">
        <v>44020</v>
      </c>
      <c r="R2340" s="90">
        <v>4801116.8729999997</v>
      </c>
      <c r="S2340" s="90">
        <v>5263031.4375390597</v>
      </c>
      <c r="T2340" s="3"/>
      <c r="U2340" s="91">
        <v>-3.09072540403577E-3</v>
      </c>
      <c r="V2340" s="92">
        <v>0.863702069727879</v>
      </c>
      <c r="W2340" s="91">
        <v>2.56546924720169E-3</v>
      </c>
      <c r="X2340" s="92">
        <v>0.265056540592923</v>
      </c>
      <c r="Y2340" s="91">
        <v>3.7881978099903797E-2</v>
      </c>
      <c r="Z2340" s="92">
        <v>21.938353718840499</v>
      </c>
      <c r="AA2340" s="91">
        <v>5.65967666880169E-2</v>
      </c>
      <c r="AB2340" s="92">
        <v>26.5577050296124</v>
      </c>
      <c r="AC2340" s="91"/>
      <c r="AD2340" s="92"/>
      <c r="AE2340" s="91"/>
      <c r="AF2340" s="93"/>
      <c r="AG2340" s="91">
        <v>-2.5358911070725298E-3</v>
      </c>
      <c r="AH2340" s="92">
        <v>-1.15981906283196</v>
      </c>
      <c r="AI2340" s="91">
        <v>4.3267277893391999E-2</v>
      </c>
      <c r="AJ2340" s="92">
        <v>18.810103469237198</v>
      </c>
      <c r="AK2340" s="91">
        <v>0.115230034540291</v>
      </c>
      <c r="AL2340" s="91">
        <v>6.0350777073836098E-2</v>
      </c>
      <c r="AM2340" s="92">
        <v>36.119955730042399</v>
      </c>
      <c r="AN2340" s="3"/>
      <c r="AO2340" s="94">
        <v>1.20344420483889E-2</v>
      </c>
      <c r="AP2340" s="94">
        <v>-1.5022837317701499E-2</v>
      </c>
      <c r="AQ2340" s="94">
        <v>3.0680430187203501E-2</v>
      </c>
      <c r="AR2340" s="94">
        <v>-7.91739138912817E-3</v>
      </c>
      <c r="AS2340" s="95">
        <v>5</v>
      </c>
      <c r="AT2340" s="95">
        <v>4</v>
      </c>
      <c r="AU2340" s="95">
        <v>7</v>
      </c>
      <c r="AV2340" s="96">
        <v>5</v>
      </c>
      <c r="AW2340" s="3"/>
      <c r="AX2340" s="97">
        <v>3.21803900875966E-2</v>
      </c>
      <c r="AY2340" s="98">
        <v>0.92242410495055105</v>
      </c>
      <c r="AZ2340" s="98">
        <v>0.75154251613366796</v>
      </c>
      <c r="BA2340" s="98">
        <v>1.27816158460337</v>
      </c>
      <c r="BB2340" s="89">
        <v>3.3208526125736199E-3</v>
      </c>
      <c r="BC2340" s="99">
        <v>-2.61996362693026</v>
      </c>
      <c r="BD2340" s="86">
        <v>43777</v>
      </c>
      <c r="BE2340" s="86">
        <v>43783</v>
      </c>
      <c r="BF2340" s="95">
        <v>27</v>
      </c>
      <c r="BG2340" s="86">
        <v>43816</v>
      </c>
    </row>
    <row r="2341" spans="2:59" x14ac:dyDescent="0.25">
      <c r="B2341" s="81" t="s">
        <v>3016</v>
      </c>
      <c r="C2341" s="81" t="s">
        <v>7710</v>
      </c>
      <c r="D2341" s="81" t="s">
        <v>1026</v>
      </c>
      <c r="E2341" s="82" t="s">
        <v>1170</v>
      </c>
      <c r="F2341" s="82" t="s">
        <v>1099</v>
      </c>
      <c r="G2341" s="83" t="s">
        <v>1123</v>
      </c>
      <c r="H2341" s="84" t="s">
        <v>1131</v>
      </c>
      <c r="I2341" s="85" t="s">
        <v>3480</v>
      </c>
      <c r="J2341" s="85" t="s">
        <v>7711</v>
      </c>
      <c r="L2341" s="86">
        <v>44029</v>
      </c>
      <c r="M2341" s="87">
        <v>4122.8709999993398</v>
      </c>
      <c r="N2341" s="88">
        <v>4122.8709999993398</v>
      </c>
      <c r="O2341" s="88">
        <v>4145.4539000019404</v>
      </c>
      <c r="P2341" s="89">
        <f t="shared" si="36"/>
        <v>0.99455236976520467</v>
      </c>
      <c r="Q2341" s="86">
        <v>44020</v>
      </c>
      <c r="R2341" s="90">
        <v>954198.728</v>
      </c>
      <c r="S2341" s="90">
        <v>971034.59443554701</v>
      </c>
      <c r="T2341" s="3"/>
      <c r="U2341" s="91">
        <v>-3.1152715773714599E-3</v>
      </c>
      <c r="V2341" s="92">
        <v>0.861247452394309</v>
      </c>
      <c r="W2341" s="91">
        <v>1.8241399793623701E-3</v>
      </c>
      <c r="X2341" s="92">
        <v>0.19092361380899101</v>
      </c>
      <c r="Y2341" s="91">
        <v>3.3234683858609101E-2</v>
      </c>
      <c r="Z2341" s="92">
        <v>21.473624294711001</v>
      </c>
      <c r="AA2341" s="91">
        <v>4.9966470311119303E-2</v>
      </c>
      <c r="AB2341" s="92">
        <v>25.894675391900801</v>
      </c>
      <c r="AC2341" s="91">
        <v>0.10605381266403099</v>
      </c>
      <c r="AD2341" s="92">
        <v>35.953577218810103</v>
      </c>
      <c r="AE2341" s="91">
        <v>0.13752968278277</v>
      </c>
      <c r="AF2341" s="93">
        <v>34.592377972963703</v>
      </c>
      <c r="AG2341" s="91">
        <v>-2.9539170127463898E-3</v>
      </c>
      <c r="AH2341" s="92">
        <v>-1.20162165339934</v>
      </c>
      <c r="AI2341" s="91">
        <v>3.81606088994886E-2</v>
      </c>
      <c r="AJ2341" s="92">
        <v>18.299436569854201</v>
      </c>
      <c r="AK2341" s="91">
        <v>0.81793252759030999</v>
      </c>
      <c r="AL2341" s="91">
        <v>4.5255188362716602E-2</v>
      </c>
      <c r="AM2341" s="92">
        <v>67.630142050911701</v>
      </c>
      <c r="AN2341" s="3"/>
      <c r="AO2341" s="94">
        <v>1.2009434707579199E-2</v>
      </c>
      <c r="AP2341" s="94">
        <v>-1.5047094724650399E-2</v>
      </c>
      <c r="AQ2341" s="94">
        <v>2.99182885919436E-2</v>
      </c>
      <c r="AR2341" s="94">
        <v>-1.05938179476652E-2</v>
      </c>
      <c r="AS2341" s="95">
        <v>7</v>
      </c>
      <c r="AT2341" s="95">
        <v>5</v>
      </c>
      <c r="AU2341" s="95">
        <v>7</v>
      </c>
      <c r="AV2341" s="96">
        <v>5</v>
      </c>
      <c r="AW2341" s="3"/>
      <c r="AX2341" s="97">
        <v>3.3029073614925401E-2</v>
      </c>
      <c r="AY2341" s="98">
        <v>0.70899876682051399</v>
      </c>
      <c r="AZ2341" s="98">
        <v>0.72889671578832305</v>
      </c>
      <c r="BA2341" s="98">
        <v>0.96879952888593801</v>
      </c>
      <c r="BB2341" s="89">
        <v>3.4084051072250099E-3</v>
      </c>
      <c r="BC2341" s="99">
        <v>-3.99516914777996</v>
      </c>
      <c r="BD2341" s="86">
        <v>43747</v>
      </c>
      <c r="BE2341" s="86">
        <v>43783</v>
      </c>
      <c r="BF2341" s="95">
        <v>108</v>
      </c>
      <c r="BG2341" s="86">
        <v>43899</v>
      </c>
    </row>
    <row r="2342" spans="2:59" x14ac:dyDescent="0.25">
      <c r="B2342" s="81" t="s">
        <v>3017</v>
      </c>
      <c r="C2342" s="81" t="s">
        <v>7712</v>
      </c>
      <c r="D2342" s="81" t="s">
        <v>1026</v>
      </c>
      <c r="E2342" s="82" t="s">
        <v>1171</v>
      </c>
      <c r="F2342" s="82" t="s">
        <v>1099</v>
      </c>
      <c r="G2342" s="83" t="s">
        <v>1123</v>
      </c>
      <c r="H2342" s="84" t="s">
        <v>1131</v>
      </c>
      <c r="I2342" s="85" t="s">
        <v>3480</v>
      </c>
      <c r="J2342" s="85" t="s">
        <v>7713</v>
      </c>
      <c r="L2342" s="86">
        <v>44029</v>
      </c>
      <c r="M2342" s="87">
        <v>4162.6284999996396</v>
      </c>
      <c r="N2342" s="88">
        <v>4162.6284999996396</v>
      </c>
      <c r="O2342" s="88">
        <v>4185.7387999966704</v>
      </c>
      <c r="P2342" s="89">
        <f t="shared" si="36"/>
        <v>0.99447880025455737</v>
      </c>
      <c r="Q2342" s="86">
        <v>44020</v>
      </c>
      <c r="R2342" s="90">
        <v>21896550.892999999</v>
      </c>
      <c r="S2342" s="90">
        <v>26752611.901406299</v>
      </c>
      <c r="T2342" s="3"/>
      <c r="U2342" s="91">
        <v>-3.1234739726642099E-3</v>
      </c>
      <c r="V2342" s="92">
        <v>0.86042721286503399</v>
      </c>
      <c r="W2342" s="91">
        <v>1.5771375383337701E-3</v>
      </c>
      <c r="X2342" s="92">
        <v>0.166223369706131</v>
      </c>
      <c r="Y2342" s="91">
        <v>3.1690189716755399E-2</v>
      </c>
      <c r="Z2342" s="92">
        <v>21.319174880511099</v>
      </c>
      <c r="AA2342" s="91">
        <v>4.6812592405331102E-2</v>
      </c>
      <c r="AB2342" s="92">
        <v>25.5792876013438</v>
      </c>
      <c r="AC2342" s="91">
        <v>9.9453129745670596E-2</v>
      </c>
      <c r="AD2342" s="92">
        <v>35.293508926988601</v>
      </c>
      <c r="AE2342" s="91">
        <v>0.12735394053743199</v>
      </c>
      <c r="AF2342" s="93">
        <v>33.574803748459097</v>
      </c>
      <c r="AG2342" s="91">
        <v>-3.0932254003346298E-3</v>
      </c>
      <c r="AH2342" s="92">
        <v>-1.21555249215817</v>
      </c>
      <c r="AI2342" s="91">
        <v>3.6463928794546498E-2</v>
      </c>
      <c r="AJ2342" s="92">
        <v>18.129768559359899</v>
      </c>
      <c r="AK2342" s="91">
        <v>0.76336237937328399</v>
      </c>
      <c r="AL2342" s="91">
        <v>4.5405774455502999E-2</v>
      </c>
      <c r="AM2342" s="92">
        <v>35.461483264923999</v>
      </c>
      <c r="AN2342" s="3"/>
      <c r="AO2342" s="94">
        <v>1.2001126968243601E-2</v>
      </c>
      <c r="AP2342" s="94">
        <v>-1.5055206574288601E-2</v>
      </c>
      <c r="AQ2342" s="94">
        <v>2.9664367142686401E-2</v>
      </c>
      <c r="AR2342" s="94">
        <v>-1.08458940549099E-2</v>
      </c>
      <c r="AS2342" s="95">
        <v>7</v>
      </c>
      <c r="AT2342" s="95">
        <v>5</v>
      </c>
      <c r="AU2342" s="95">
        <v>7</v>
      </c>
      <c r="AV2342" s="96">
        <v>5</v>
      </c>
      <c r="AW2342" s="3"/>
      <c r="AX2342" s="97">
        <v>3.3021601633663501E-2</v>
      </c>
      <c r="AY2342" s="98">
        <v>0.62131533970114095</v>
      </c>
      <c r="AZ2342" s="98">
        <v>0.71837006286204996</v>
      </c>
      <c r="BA2342" s="98">
        <v>0.84695961595298297</v>
      </c>
      <c r="BB2342" s="89">
        <v>3.4075995171133399E-3</v>
      </c>
      <c r="BC2342" s="99">
        <v>-4.02357431459677</v>
      </c>
      <c r="BD2342" s="86">
        <v>43747</v>
      </c>
      <c r="BE2342" s="86">
        <v>43783</v>
      </c>
      <c r="BF2342" s="95">
        <v>134</v>
      </c>
      <c r="BG2342" s="86">
        <v>43935</v>
      </c>
    </row>
    <row r="2343" spans="2:59" x14ac:dyDescent="0.25">
      <c r="B2343" s="81" t="s">
        <v>574</v>
      </c>
      <c r="C2343" s="81" t="s">
        <v>7714</v>
      </c>
      <c r="D2343" s="81" t="s">
        <v>1026</v>
      </c>
      <c r="E2343" s="82" t="s">
        <v>1172</v>
      </c>
      <c r="F2343" s="82" t="s">
        <v>1099</v>
      </c>
      <c r="G2343" s="83" t="s">
        <v>1123</v>
      </c>
      <c r="H2343" s="84" t="s">
        <v>1131</v>
      </c>
      <c r="I2343" s="85" t="s">
        <v>3480</v>
      </c>
      <c r="J2343" s="85" t="s">
        <v>7715</v>
      </c>
      <c r="L2343" s="86">
        <v>44029</v>
      </c>
      <c r="M2343" s="87">
        <v>1141.92989999987</v>
      </c>
      <c r="N2343" s="88">
        <v>1141.92989999987</v>
      </c>
      <c r="O2343" s="88">
        <v>1148.4112999997999</v>
      </c>
      <c r="P2343" s="89">
        <f t="shared" si="36"/>
        <v>0.99435620321749618</v>
      </c>
      <c r="Q2343" s="86">
        <v>44020</v>
      </c>
      <c r="R2343" s="90">
        <v>49272.103000000003</v>
      </c>
      <c r="S2343" s="90">
        <v>7346307.9632890597</v>
      </c>
      <c r="T2343" s="3"/>
      <c r="U2343" s="91">
        <v>-3.1370809938380301E-3</v>
      </c>
      <c r="V2343" s="92">
        <v>0.85906651074765294</v>
      </c>
      <c r="W2343" s="91">
        <v>1.1654386289592399E-3</v>
      </c>
      <c r="X2343" s="92">
        <v>0.12505347876867701</v>
      </c>
      <c r="Y2343" s="91">
        <v>2.91215106626623E-2</v>
      </c>
      <c r="Z2343" s="92">
        <v>21.062306975101801</v>
      </c>
      <c r="AA2343" s="91">
        <v>4.15775487035717E-2</v>
      </c>
      <c r="AB2343" s="92">
        <v>25.0557832311606</v>
      </c>
      <c r="AC2343" s="91">
        <v>8.8498553788667805E-2</v>
      </c>
      <c r="AD2343" s="92">
        <v>34.198051331273703</v>
      </c>
      <c r="AE2343" s="91">
        <v>0.110554405870062</v>
      </c>
      <c r="AF2343" s="93">
        <v>31.894850281707502</v>
      </c>
      <c r="AG2343" s="91">
        <v>-3.3254490554099898E-3</v>
      </c>
      <c r="AH2343" s="92">
        <v>-1.2387748576657001</v>
      </c>
      <c r="AI2343" s="91">
        <v>3.3642699920164901E-2</v>
      </c>
      <c r="AJ2343" s="92">
        <v>17.8476456719218</v>
      </c>
      <c r="AK2343" s="91">
        <v>0.14150183681165801</v>
      </c>
      <c r="AL2343" s="91">
        <v>3.5806408772259601E-2</v>
      </c>
      <c r="AM2343" s="92">
        <v>18.4420140401926</v>
      </c>
      <c r="AN2343" s="3"/>
      <c r="AO2343" s="94">
        <v>1.19872055493033E-2</v>
      </c>
      <c r="AP2343" s="94">
        <v>-1.50686578117529E-2</v>
      </c>
      <c r="AQ2343" s="94">
        <v>2.9241290410936899E-2</v>
      </c>
      <c r="AR2343" s="94">
        <v>-1.12659366723165E-2</v>
      </c>
      <c r="AS2343" s="95">
        <v>7</v>
      </c>
      <c r="AT2343" s="95">
        <v>5</v>
      </c>
      <c r="AU2343" s="95">
        <v>7</v>
      </c>
      <c r="AV2343" s="96">
        <v>5</v>
      </c>
      <c r="AW2343" s="3"/>
      <c r="AX2343" s="97">
        <v>3.3009817891943398E-2</v>
      </c>
      <c r="AY2343" s="98">
        <v>0.47566139051559703</v>
      </c>
      <c r="AZ2343" s="98">
        <v>0.70089407824252703</v>
      </c>
      <c r="BA2343" s="98">
        <v>0.645820582300075</v>
      </c>
      <c r="BB2343" s="89">
        <v>3.40632622683188E-3</v>
      </c>
      <c r="BC2343" s="99">
        <v>-4.0708904797211298</v>
      </c>
      <c r="BD2343" s="86">
        <v>43747</v>
      </c>
      <c r="BE2343" s="86">
        <v>43783</v>
      </c>
      <c r="BF2343" s="95">
        <v>138</v>
      </c>
      <c r="BG2343" s="86">
        <v>43941</v>
      </c>
    </row>
    <row r="2344" spans="2:59" x14ac:dyDescent="0.25">
      <c r="B2344" s="81" t="s">
        <v>3018</v>
      </c>
      <c r="C2344" s="81" t="s">
        <v>7716</v>
      </c>
      <c r="D2344" s="81" t="s">
        <v>1026</v>
      </c>
      <c r="E2344" s="82" t="s">
        <v>1166</v>
      </c>
      <c r="F2344" s="82" t="s">
        <v>1099</v>
      </c>
      <c r="G2344" s="83" t="s">
        <v>1123</v>
      </c>
      <c r="H2344" s="84" t="s">
        <v>1131</v>
      </c>
      <c r="I2344" s="85" t="s">
        <v>3480</v>
      </c>
      <c r="J2344" s="85" t="s">
        <v>7717</v>
      </c>
      <c r="L2344" s="86">
        <v>44029</v>
      </c>
      <c r="M2344" s="87">
        <v>1247.5304000005101</v>
      </c>
      <c r="N2344" s="88">
        <v>1247.5304000005101</v>
      </c>
      <c r="O2344" s="88">
        <v>1254.2708999998899</v>
      </c>
      <c r="P2344" s="89">
        <f t="shared" si="36"/>
        <v>0.99462596158502881</v>
      </c>
      <c r="Q2344" s="86">
        <v>44020</v>
      </c>
      <c r="R2344" s="90">
        <v>3597656.5359999998</v>
      </c>
      <c r="S2344" s="90">
        <v>3884346.5662500001</v>
      </c>
      <c r="T2344" s="3"/>
      <c r="U2344" s="91">
        <v>-3.1071135499587399E-3</v>
      </c>
      <c r="V2344" s="92">
        <v>0.86206325513558102</v>
      </c>
      <c r="W2344" s="91">
        <v>2.0712448476842798E-3</v>
      </c>
      <c r="X2344" s="92">
        <v>0.21563410064118199</v>
      </c>
      <c r="Y2344" s="91">
        <v>3.47814972155902E-2</v>
      </c>
      <c r="Z2344" s="92">
        <v>21.628305630409201</v>
      </c>
      <c r="AA2344" s="91">
        <v>5.3129800171518603E-2</v>
      </c>
      <c r="AB2344" s="92">
        <v>26.211008377955299</v>
      </c>
      <c r="AC2344" s="91">
        <v>0.112744642878242</v>
      </c>
      <c r="AD2344" s="92">
        <v>36.622660240216597</v>
      </c>
      <c r="AE2344" s="91">
        <v>0.14784943342790899</v>
      </c>
      <c r="AF2344" s="93">
        <v>35.6243530375068</v>
      </c>
      <c r="AG2344" s="91">
        <v>-2.8145921396571798E-3</v>
      </c>
      <c r="AH2344" s="92">
        <v>-1.1876891660904201</v>
      </c>
      <c r="AI2344" s="91">
        <v>3.9860052835138E-2</v>
      </c>
      <c r="AJ2344" s="92">
        <v>18.469380963419098</v>
      </c>
      <c r="AK2344" s="91">
        <v>0.24753040000010501</v>
      </c>
      <c r="AL2344" s="91">
        <v>4.4610753488086602E-2</v>
      </c>
      <c r="AM2344" s="92">
        <v>16.112778998474798</v>
      </c>
      <c r="AN2344" s="3"/>
      <c r="AO2344" s="94">
        <v>1.20177339485963E-2</v>
      </c>
      <c r="AP2344" s="94">
        <v>-1.5038956149510301E-2</v>
      </c>
      <c r="AQ2344" s="94">
        <v>3.0172221599059398E-2</v>
      </c>
      <c r="AR2344" s="94">
        <v>-1.03416742522313E-2</v>
      </c>
      <c r="AS2344" s="95">
        <v>7</v>
      </c>
      <c r="AT2344" s="95">
        <v>5</v>
      </c>
      <c r="AU2344" s="95">
        <v>7</v>
      </c>
      <c r="AV2344" s="96">
        <v>5</v>
      </c>
      <c r="AW2344" s="3"/>
      <c r="AX2344" s="97">
        <v>3.3036855732207202E-2</v>
      </c>
      <c r="AY2344" s="98">
        <v>0.79689084903930096</v>
      </c>
      <c r="AZ2344" s="98">
        <v>0.73945316871686395</v>
      </c>
      <c r="BA2344" s="98">
        <v>1.09149538144629</v>
      </c>
      <c r="BB2344" s="89">
        <v>3.40924284948414E-3</v>
      </c>
      <c r="BC2344" s="99">
        <v>-3.9667587752337599</v>
      </c>
      <c r="BD2344" s="86">
        <v>43747</v>
      </c>
      <c r="BE2344" s="86">
        <v>43783</v>
      </c>
      <c r="BF2344" s="95">
        <v>108</v>
      </c>
      <c r="BG2344" s="86">
        <v>43899</v>
      </c>
    </row>
    <row r="2345" spans="2:59" x14ac:dyDescent="0.25">
      <c r="B2345" s="81" t="s">
        <v>3019</v>
      </c>
      <c r="C2345" s="81" t="s">
        <v>7718</v>
      </c>
      <c r="D2345" s="81" t="s">
        <v>1026</v>
      </c>
      <c r="E2345" s="82" t="s">
        <v>1173</v>
      </c>
      <c r="F2345" s="82" t="s">
        <v>1099</v>
      </c>
      <c r="G2345" s="83" t="s">
        <v>1123</v>
      </c>
      <c r="H2345" s="84" t="s">
        <v>1131</v>
      </c>
      <c r="I2345" s="85" t="s">
        <v>3480</v>
      </c>
      <c r="J2345" s="85" t="s">
        <v>7719</v>
      </c>
      <c r="L2345" s="86">
        <v>44029</v>
      </c>
      <c r="M2345" s="87">
        <v>1229.5188999995601</v>
      </c>
      <c r="N2345" s="88">
        <v>1229.5188999995601</v>
      </c>
      <c r="O2345" s="88">
        <v>1236.0888999998599</v>
      </c>
      <c r="P2345" s="89">
        <f t="shared" si="36"/>
        <v>0.99468484831446946</v>
      </c>
      <c r="Q2345" s="86">
        <v>44020</v>
      </c>
      <c r="R2345" s="90">
        <v>3791391.787</v>
      </c>
      <c r="S2345" s="90">
        <v>3773313.9446210898</v>
      </c>
      <c r="T2345" s="3"/>
      <c r="U2345" s="91">
        <v>-3.10051649103116E-3</v>
      </c>
      <c r="V2345" s="92">
        <v>0.86272296102833901</v>
      </c>
      <c r="W2345" s="91">
        <v>2.2689487668685602E-3</v>
      </c>
      <c r="X2345" s="92">
        <v>0.23540449255960999</v>
      </c>
      <c r="Y2345" s="91">
        <v>3.6020606170495698E-2</v>
      </c>
      <c r="Z2345" s="92">
        <v>21.752216525899701</v>
      </c>
      <c r="AA2345" s="91">
        <v>5.5667374153927099E-2</v>
      </c>
      <c r="AB2345" s="92">
        <v>26.464765776181601</v>
      </c>
      <c r="AC2345" s="91">
        <v>0.118106111047382</v>
      </c>
      <c r="AD2345" s="92">
        <v>37.158807057130602</v>
      </c>
      <c r="AE2345" s="91">
        <v>0.15615149178847801</v>
      </c>
      <c r="AF2345" s="93">
        <v>36.454558873549097</v>
      </c>
      <c r="AG2345" s="91">
        <v>-2.7030832743548702E-3</v>
      </c>
      <c r="AH2345" s="92">
        <v>-1.17653827956019</v>
      </c>
      <c r="AI2345" s="91">
        <v>4.12216666300083E-2</v>
      </c>
      <c r="AJ2345" s="92">
        <v>18.605542342906102</v>
      </c>
      <c r="AK2345" s="91">
        <v>0.22951889999967501</v>
      </c>
      <c r="AL2345" s="91">
        <v>4.7982380014218499E-2</v>
      </c>
      <c r="AM2345" s="92">
        <v>21.823508943634799</v>
      </c>
      <c r="AN2345" s="3"/>
      <c r="AO2345" s="94">
        <v>1.2024411858874399E-2</v>
      </c>
      <c r="AP2345" s="94">
        <v>-1.50325259546662E-2</v>
      </c>
      <c r="AQ2345" s="94">
        <v>3.0375558282685199E-2</v>
      </c>
      <c r="AR2345" s="94">
        <v>-1.0139898209672499E-2</v>
      </c>
      <c r="AS2345" s="95">
        <v>7</v>
      </c>
      <c r="AT2345" s="95">
        <v>5</v>
      </c>
      <c r="AU2345" s="95">
        <v>7</v>
      </c>
      <c r="AV2345" s="96">
        <v>5</v>
      </c>
      <c r="AW2345" s="3"/>
      <c r="AX2345" s="97">
        <v>3.3043366744350301E-2</v>
      </c>
      <c r="AY2345" s="98">
        <v>0.86735485358258302</v>
      </c>
      <c r="AZ2345" s="98">
        <v>0.74792038689611196</v>
      </c>
      <c r="BA2345" s="98">
        <v>1.1902701533417701</v>
      </c>
      <c r="BB2345" s="89">
        <v>3.4099425692329498E-3</v>
      </c>
      <c r="BC2345" s="99">
        <v>-3.9440275584893199</v>
      </c>
      <c r="BD2345" s="86">
        <v>43747</v>
      </c>
      <c r="BE2345" s="86">
        <v>43783</v>
      </c>
      <c r="BF2345" s="95">
        <v>108</v>
      </c>
      <c r="BG2345" s="86">
        <v>43899</v>
      </c>
    </row>
    <row r="2346" spans="2:59" x14ac:dyDescent="0.25">
      <c r="B2346" s="81" t="s">
        <v>3020</v>
      </c>
      <c r="C2346" s="81" t="s">
        <v>7720</v>
      </c>
      <c r="D2346" s="81" t="s">
        <v>1026</v>
      </c>
      <c r="E2346" s="82" t="s">
        <v>1174</v>
      </c>
      <c r="F2346" s="82" t="s">
        <v>1099</v>
      </c>
      <c r="G2346" s="83" t="s">
        <v>1123</v>
      </c>
      <c r="H2346" s="84" t="s">
        <v>1131</v>
      </c>
      <c r="I2346" s="85" t="s">
        <v>3480</v>
      </c>
      <c r="J2346" s="85" t="s">
        <v>7721</v>
      </c>
      <c r="L2346" s="86">
        <v>44029</v>
      </c>
      <c r="M2346" s="87">
        <v>3913.44590000063</v>
      </c>
      <c r="N2346" s="88">
        <v>3913.44590000063</v>
      </c>
      <c r="O2346" s="88">
        <v>3935.6579999998198</v>
      </c>
      <c r="P2346" s="89">
        <f t="shared" si="36"/>
        <v>0.99435619151887922</v>
      </c>
      <c r="Q2346" s="86">
        <v>44020</v>
      </c>
      <c r="R2346" s="90">
        <v>35559507.270000003</v>
      </c>
      <c r="S2346" s="90">
        <v>38917049.356062502</v>
      </c>
      <c r="T2346" s="3"/>
      <c r="U2346" s="91">
        <v>-3.13712384195242E-3</v>
      </c>
      <c r="V2346" s="92">
        <v>0.85906222593621395</v>
      </c>
      <c r="W2346" s="91">
        <v>1.16559953130491E-3</v>
      </c>
      <c r="X2346" s="92">
        <v>0.12506956900324401</v>
      </c>
      <c r="Y2346" s="91">
        <v>2.91211249841581E-2</v>
      </c>
      <c r="Z2346" s="92">
        <v>21.062268407258699</v>
      </c>
      <c r="AA2346" s="91">
        <v>4.1577107142075E-2</v>
      </c>
      <c r="AB2346" s="92">
        <v>25.0557390750037</v>
      </c>
      <c r="AC2346" s="91">
        <v>8.8498078017437407E-2</v>
      </c>
      <c r="AD2346" s="92">
        <v>34.198003754136202</v>
      </c>
      <c r="AE2346" s="91">
        <v>0.110553961396363</v>
      </c>
      <c r="AF2346" s="93">
        <v>31.8948058343376</v>
      </c>
      <c r="AG2346" s="91">
        <v>-3.3253509118367202E-3</v>
      </c>
      <c r="AH2346" s="92">
        <v>-1.2387650433083801</v>
      </c>
      <c r="AI2346" s="91">
        <v>3.3642238204265602E-2</v>
      </c>
      <c r="AJ2346" s="92">
        <v>17.847599500324598</v>
      </c>
      <c r="AK2346" s="91">
        <v>0.65782533180434299</v>
      </c>
      <c r="AL2346" s="91">
        <v>4.03671545445832E-2</v>
      </c>
      <c r="AM2346" s="92">
        <v>24.907778508029899</v>
      </c>
      <c r="AN2346" s="3"/>
      <c r="AO2346" s="94">
        <v>1.1987244392003001E-2</v>
      </c>
      <c r="AP2346" s="94">
        <v>-1.50686704500913E-2</v>
      </c>
      <c r="AQ2346" s="94">
        <v>2.92412719318236E-2</v>
      </c>
      <c r="AR2346" s="94">
        <v>-1.12658553944129E-2</v>
      </c>
      <c r="AS2346" s="95">
        <v>7</v>
      </c>
      <c r="AT2346" s="95">
        <v>5</v>
      </c>
      <c r="AU2346" s="95">
        <v>7</v>
      </c>
      <c r="AV2346" s="96">
        <v>5</v>
      </c>
      <c r="AW2346" s="3"/>
      <c r="AX2346" s="97">
        <v>3.3009809783434298E-2</v>
      </c>
      <c r="AY2346" s="98">
        <v>0.47564629710859702</v>
      </c>
      <c r="AZ2346" s="98">
        <v>0.70089236952480904</v>
      </c>
      <c r="BA2346" s="98">
        <v>0.64580005960215203</v>
      </c>
      <c r="BB2346" s="89">
        <v>3.4063253914200699E-3</v>
      </c>
      <c r="BC2346" s="99">
        <v>-4.0708932057386802</v>
      </c>
      <c r="BD2346" s="86">
        <v>43747</v>
      </c>
      <c r="BE2346" s="86">
        <v>43783</v>
      </c>
      <c r="BF2346" s="95">
        <v>138</v>
      </c>
      <c r="BG2346" s="86">
        <v>43941</v>
      </c>
    </row>
    <row r="2347" spans="2:59" x14ac:dyDescent="0.25">
      <c r="B2347" s="81" t="s">
        <v>3021</v>
      </c>
      <c r="C2347" s="81" t="s">
        <v>7722</v>
      </c>
      <c r="D2347" s="81" t="s">
        <v>1026</v>
      </c>
      <c r="E2347" s="82" t="s">
        <v>1175</v>
      </c>
      <c r="F2347" s="82" t="s">
        <v>1099</v>
      </c>
      <c r="G2347" s="83" t="s">
        <v>1123</v>
      </c>
      <c r="H2347" s="84" t="s">
        <v>1131</v>
      </c>
      <c r="I2347" s="85" t="s">
        <v>3480</v>
      </c>
      <c r="J2347" s="85" t="s">
        <v>7723</v>
      </c>
      <c r="L2347" s="86">
        <v>44029</v>
      </c>
      <c r="M2347" s="87">
        <v>3742.9087000004902</v>
      </c>
      <c r="N2347" s="88">
        <v>3742.9087000004902</v>
      </c>
      <c r="O2347" s="88">
        <v>3764.4312999993599</v>
      </c>
      <c r="P2347" s="89">
        <f t="shared" si="36"/>
        <v>0.99428264237446085</v>
      </c>
      <c r="Q2347" s="86">
        <v>44020</v>
      </c>
      <c r="R2347" s="90">
        <v>43329153.291000001</v>
      </c>
      <c r="S2347" s="90">
        <v>46235683.8660625</v>
      </c>
      <c r="T2347" s="3"/>
      <c r="U2347" s="91">
        <v>-3.1453223455173399E-3</v>
      </c>
      <c r="V2347" s="92">
        <v>0.85824237557972105</v>
      </c>
      <c r="W2347" s="91">
        <v>9.1876582519034898E-4</v>
      </c>
      <c r="X2347" s="92">
        <v>0.100386198391789</v>
      </c>
      <c r="Y2347" s="91">
        <v>2.7582745215113402E-2</v>
      </c>
      <c r="Z2347" s="92">
        <v>20.9084304303396</v>
      </c>
      <c r="AA2347" s="91">
        <v>3.8448933950348901E-2</v>
      </c>
      <c r="AB2347" s="92">
        <v>24.742921755823801</v>
      </c>
      <c r="AC2347" s="91">
        <v>8.1978006952413099E-2</v>
      </c>
      <c r="AD2347" s="92">
        <v>33.545996647619198</v>
      </c>
      <c r="AE2347" s="91">
        <v>0.10059488560553299</v>
      </c>
      <c r="AF2347" s="93">
        <v>30.898898255254601</v>
      </c>
      <c r="AG2347" s="91">
        <v>-3.4646091517060999E-3</v>
      </c>
      <c r="AH2347" s="92">
        <v>-1.2526908672953101</v>
      </c>
      <c r="AI2347" s="91">
        <v>3.1952885998180101E-2</v>
      </c>
      <c r="AJ2347" s="92">
        <v>17.6786642797233</v>
      </c>
      <c r="AK2347" s="91">
        <v>0.58560201816551805</v>
      </c>
      <c r="AL2347" s="91">
        <v>3.6745689918461701E-2</v>
      </c>
      <c r="AM2347" s="92">
        <v>17.685447144147499</v>
      </c>
      <c r="AN2347" s="3"/>
      <c r="AO2347" s="94">
        <v>1.1978942196947199E-2</v>
      </c>
      <c r="AP2347" s="94">
        <v>-1.5076778265211E-2</v>
      </c>
      <c r="AQ2347" s="94">
        <v>2.8987492965825399E-2</v>
      </c>
      <c r="AR2347" s="94">
        <v>-1.1517750409439E-2</v>
      </c>
      <c r="AS2347" s="95">
        <v>7</v>
      </c>
      <c r="AT2347" s="95">
        <v>5</v>
      </c>
      <c r="AU2347" s="95">
        <v>7</v>
      </c>
      <c r="AV2347" s="96">
        <v>5</v>
      </c>
      <c r="AW2347" s="3"/>
      <c r="AX2347" s="97">
        <v>3.30032068056971E-2</v>
      </c>
      <c r="AY2347" s="98">
        <v>0.38854441314924798</v>
      </c>
      <c r="AZ2347" s="98">
        <v>0.69044734856379397</v>
      </c>
      <c r="BA2347" s="98">
        <v>0.52627039271646903</v>
      </c>
      <c r="BB2347" s="89">
        <v>3.4056098065457299E-3</v>
      </c>
      <c r="BC2347" s="99">
        <v>-4.0992746198971899</v>
      </c>
      <c r="BD2347" s="86">
        <v>43747</v>
      </c>
      <c r="BE2347" s="86">
        <v>43783</v>
      </c>
      <c r="BF2347" s="95">
        <v>139</v>
      </c>
      <c r="BG2347" s="86">
        <v>43942</v>
      </c>
    </row>
    <row r="2348" spans="2:59" x14ac:dyDescent="0.25">
      <c r="B2348" s="81" t="s">
        <v>575</v>
      </c>
      <c r="C2348" s="81" t="s">
        <v>7724</v>
      </c>
      <c r="D2348" s="81" t="s">
        <v>1027</v>
      </c>
      <c r="E2348" s="82" t="s">
        <v>1169</v>
      </c>
      <c r="F2348" s="82" t="s">
        <v>1099</v>
      </c>
      <c r="G2348" s="83" t="s">
        <v>1124</v>
      </c>
      <c r="H2348" s="84" t="s">
        <v>1136</v>
      </c>
      <c r="I2348" s="85" t="s">
        <v>3480</v>
      </c>
      <c r="J2348" s="85" t="s">
        <v>7725</v>
      </c>
      <c r="L2348" s="86">
        <v>44029</v>
      </c>
      <c r="M2348" s="87">
        <v>1055.5143999997499</v>
      </c>
      <c r="N2348" s="88">
        <v>1055.5143999997499</v>
      </c>
      <c r="O2348" s="88">
        <v>1056.5752000007799</v>
      </c>
      <c r="P2348" s="89">
        <f t="shared" si="36"/>
        <v>0.99899600141946432</v>
      </c>
      <c r="Q2348" s="86">
        <v>44020</v>
      </c>
      <c r="R2348" s="90">
        <v>12001170.477</v>
      </c>
      <c r="S2348" s="90">
        <v>25714482.9369688</v>
      </c>
      <c r="T2348" s="3"/>
      <c r="U2348" s="91">
        <v>-5.4001350417820504E-4</v>
      </c>
      <c r="V2348" s="92">
        <v>1.11877325971363</v>
      </c>
      <c r="W2348" s="91">
        <v>1.3680274714715801E-3</v>
      </c>
      <c r="X2348" s="92">
        <v>0.14531236301991199</v>
      </c>
      <c r="Y2348" s="91">
        <v>1.83511022169114E-2</v>
      </c>
      <c r="Z2348" s="92">
        <v>19.985266130534001</v>
      </c>
      <c r="AA2348" s="91">
        <v>3.4581201263790703E-2</v>
      </c>
      <c r="AB2348" s="92">
        <v>24.356148487189799</v>
      </c>
      <c r="AC2348" s="91"/>
      <c r="AD2348" s="92"/>
      <c r="AE2348" s="91"/>
      <c r="AF2348" s="93"/>
      <c r="AG2348" s="91">
        <v>2.76624123216607E-4</v>
      </c>
      <c r="AH2348" s="92">
        <v>-0.87856753980304303</v>
      </c>
      <c r="AI2348" s="91">
        <v>2.20027262057556E-2</v>
      </c>
      <c r="AJ2348" s="92">
        <v>16.6836483004736</v>
      </c>
      <c r="AK2348" s="91">
        <v>5.3943497216096099E-2</v>
      </c>
      <c r="AL2348" s="91">
        <v>2.86320624854852E-2</v>
      </c>
      <c r="AM2348" s="92">
        <v>29.991301997593801</v>
      </c>
      <c r="AN2348" s="3"/>
      <c r="AO2348" s="94">
        <v>5.30754738247197E-3</v>
      </c>
      <c r="AP2348" s="94">
        <v>-6.5741335729398998E-3</v>
      </c>
      <c r="AQ2348" s="94">
        <v>8.9439605708321306E-3</v>
      </c>
      <c r="AR2348" s="94">
        <v>-3.17536560396547E-3</v>
      </c>
      <c r="AS2348" s="95">
        <v>9</v>
      </c>
      <c r="AT2348" s="95">
        <v>3</v>
      </c>
      <c r="AU2348" s="95">
        <v>7</v>
      </c>
      <c r="AV2348" s="96">
        <v>5</v>
      </c>
      <c r="AW2348" s="3"/>
      <c r="AX2348" s="97">
        <v>1.2312033193375101E-2</v>
      </c>
      <c r="AY2348" s="98">
        <v>0.39189129769238201</v>
      </c>
      <c r="AZ2348" s="98">
        <v>0.66826009486794602</v>
      </c>
      <c r="BA2348" s="98">
        <v>0.53114042737251999</v>
      </c>
      <c r="BB2348" s="89">
        <v>1.2714096499235E-3</v>
      </c>
      <c r="BC2348" s="99">
        <v>-1.4651325551258201</v>
      </c>
      <c r="BD2348" s="86">
        <v>43753</v>
      </c>
      <c r="BE2348" s="86">
        <v>43783</v>
      </c>
      <c r="BF2348" s="95">
        <v>45</v>
      </c>
      <c r="BG2348" s="86">
        <v>43816</v>
      </c>
    </row>
    <row r="2349" spans="2:59" x14ac:dyDescent="0.25">
      <c r="B2349" s="81" t="s">
        <v>3022</v>
      </c>
      <c r="C2349" s="81" t="s">
        <v>7726</v>
      </c>
      <c r="D2349" s="81" t="s">
        <v>1027</v>
      </c>
      <c r="E2349" s="82" t="s">
        <v>1170</v>
      </c>
      <c r="F2349" s="82" t="s">
        <v>1099</v>
      </c>
      <c r="G2349" s="83" t="s">
        <v>1124</v>
      </c>
      <c r="H2349" s="84" t="s">
        <v>1136</v>
      </c>
      <c r="I2349" s="85" t="s">
        <v>3480</v>
      </c>
      <c r="J2349" s="85" t="s">
        <v>7727</v>
      </c>
      <c r="L2349" s="86">
        <v>44029</v>
      </c>
      <c r="M2349" s="87">
        <v>2151.9796000011302</v>
      </c>
      <c r="N2349" s="88">
        <v>2151.9796000011302</v>
      </c>
      <c r="O2349" s="88">
        <v>2154.54080000147</v>
      </c>
      <c r="P2349" s="89">
        <f t="shared" si="36"/>
        <v>0.99881125481571853</v>
      </c>
      <c r="Q2349" s="86">
        <v>44020</v>
      </c>
      <c r="R2349" s="90">
        <v>2747493.798</v>
      </c>
      <c r="S2349" s="90">
        <v>2723007.31175391</v>
      </c>
      <c r="T2349" s="3"/>
      <c r="U2349" s="91">
        <v>-5.6051809769996897E-4</v>
      </c>
      <c r="V2349" s="92">
        <v>1.11672280036146</v>
      </c>
      <c r="W2349" s="91">
        <v>7.5089581332576905E-4</v>
      </c>
      <c r="X2349" s="92">
        <v>8.3599197205330697E-2</v>
      </c>
      <c r="Y2349" s="91">
        <v>1.45497812518443E-2</v>
      </c>
      <c r="Z2349" s="92">
        <v>19.605134034034599</v>
      </c>
      <c r="AA2349" s="91">
        <v>2.9063131947623302E-2</v>
      </c>
      <c r="AB2349" s="92">
        <v>23.804341555573</v>
      </c>
      <c r="AC2349" s="91">
        <v>6.3603025981137803E-2</v>
      </c>
      <c r="AD2349" s="92">
        <v>31.708498550520702</v>
      </c>
      <c r="AE2349" s="91">
        <v>9.2382030125008896E-2</v>
      </c>
      <c r="AF2349" s="93">
        <v>30.077612707187701</v>
      </c>
      <c r="AG2349" s="91">
        <v>-7.2718449700914803E-5</v>
      </c>
      <c r="AH2349" s="92">
        <v>-0.91350179709479595</v>
      </c>
      <c r="AI2349" s="91">
        <v>1.7832191746492799E-2</v>
      </c>
      <c r="AJ2349" s="92">
        <v>16.266594854561799</v>
      </c>
      <c r="AK2349" s="91">
        <v>0.67122343413182495</v>
      </c>
      <c r="AL2349" s="91">
        <v>4.1416735772145302E-2</v>
      </c>
      <c r="AM2349" s="92">
        <v>34.238066694291803</v>
      </c>
      <c r="AN2349" s="3"/>
      <c r="AO2349" s="94">
        <v>5.28695710818283E-3</v>
      </c>
      <c r="AP2349" s="94">
        <v>-6.5946318509304503E-3</v>
      </c>
      <c r="AQ2349" s="94">
        <v>8.3222136199765408E-3</v>
      </c>
      <c r="AR2349" s="94">
        <v>-3.8102103326309602E-3</v>
      </c>
      <c r="AS2349" s="95">
        <v>7</v>
      </c>
      <c r="AT2349" s="95">
        <v>5</v>
      </c>
      <c r="AU2349" s="95">
        <v>7</v>
      </c>
      <c r="AV2349" s="96">
        <v>5</v>
      </c>
      <c r="AW2349" s="3"/>
      <c r="AX2349" s="97">
        <v>1.2321110107714001E-2</v>
      </c>
      <c r="AY2349" s="98">
        <v>-6.7874415899638104E-3</v>
      </c>
      <c r="AZ2349" s="98">
        <v>0.65031750133766797</v>
      </c>
      <c r="BA2349" s="98">
        <v>-9.0893793026083393E-3</v>
      </c>
      <c r="BB2349" s="89">
        <v>1.27231796662727E-3</v>
      </c>
      <c r="BC2349" s="99">
        <v>-1.5258613982005</v>
      </c>
      <c r="BD2349" s="86">
        <v>43753</v>
      </c>
      <c r="BE2349" s="86">
        <v>43783</v>
      </c>
      <c r="BF2349" s="95">
        <v>57</v>
      </c>
      <c r="BG2349" s="86">
        <v>43832</v>
      </c>
    </row>
    <row r="2350" spans="2:59" x14ac:dyDescent="0.25">
      <c r="B2350" s="81" t="s">
        <v>3023</v>
      </c>
      <c r="C2350" s="81" t="s">
        <v>7728</v>
      </c>
      <c r="D2350" s="81" t="s">
        <v>1027</v>
      </c>
      <c r="E2350" s="82" t="s">
        <v>1171</v>
      </c>
      <c r="F2350" s="82" t="s">
        <v>1099</v>
      </c>
      <c r="G2350" s="83" t="s">
        <v>1124</v>
      </c>
      <c r="H2350" s="84" t="s">
        <v>1136</v>
      </c>
      <c r="I2350" s="85" t="s">
        <v>3480</v>
      </c>
      <c r="J2350" s="85" t="s">
        <v>7729</v>
      </c>
      <c r="L2350" s="86">
        <v>44029</v>
      </c>
      <c r="M2350" s="87">
        <v>2153.5634000003301</v>
      </c>
      <c r="N2350" s="88">
        <v>2153.5634000003301</v>
      </c>
      <c r="O2350" s="88">
        <v>2156.2210000008299</v>
      </c>
      <c r="P2350" s="89">
        <f t="shared" si="36"/>
        <v>0.99876747327824988</v>
      </c>
      <c r="Q2350" s="86">
        <v>43984</v>
      </c>
      <c r="R2350" s="90">
        <v>98710914.633000001</v>
      </c>
      <c r="S2350" s="90">
        <v>72231702.069625005</v>
      </c>
      <c r="T2350" s="3"/>
      <c r="U2350" s="91">
        <v>-5.64605204090185E-4</v>
      </c>
      <c r="V2350" s="92">
        <v>1.11631408972244</v>
      </c>
      <c r="W2350" s="91">
        <v>6.2754017744737201E-4</v>
      </c>
      <c r="X2350" s="92">
        <v>7.1263633617490996E-2</v>
      </c>
      <c r="Y2350" s="91">
        <v>1.3791202914944701E-2</v>
      </c>
      <c r="Z2350" s="92">
        <v>19.5292762003373</v>
      </c>
      <c r="AA2350" s="91">
        <v>2.7516447771631598E-2</v>
      </c>
      <c r="AB2350" s="92">
        <v>23.649673137959301</v>
      </c>
      <c r="AC2350" s="91">
        <v>6.0412588063627502E-2</v>
      </c>
      <c r="AD2350" s="92">
        <v>31.3894547587552</v>
      </c>
      <c r="AE2350" s="91">
        <v>8.7767773797240795E-2</v>
      </c>
      <c r="AF2350" s="93">
        <v>29.616187074425401</v>
      </c>
      <c r="AG2350" s="91">
        <v>-1.4258053033699999E-4</v>
      </c>
      <c r="AH2350" s="92">
        <v>-0.92048800515840401</v>
      </c>
      <c r="AI2350" s="91">
        <v>1.7000095298499201E-2</v>
      </c>
      <c r="AJ2350" s="92">
        <v>16.183385209762498</v>
      </c>
      <c r="AK2350" s="91">
        <v>0.67244185086572505</v>
      </c>
      <c r="AL2350" s="91">
        <v>4.1476712967778398E-2</v>
      </c>
      <c r="AM2350" s="92">
        <v>34.359908367681797</v>
      </c>
      <c r="AN2350" s="3"/>
      <c r="AO2350" s="94">
        <v>5.2827618073933999E-3</v>
      </c>
      <c r="AP2350" s="94">
        <v>-6.5986621875708798E-3</v>
      </c>
      <c r="AQ2350" s="94">
        <v>8.1979177484754508E-3</v>
      </c>
      <c r="AR2350" s="94">
        <v>-3.9370705744659097E-3</v>
      </c>
      <c r="AS2350" s="95">
        <v>7</v>
      </c>
      <c r="AT2350" s="95">
        <v>5</v>
      </c>
      <c r="AU2350" s="95">
        <v>7</v>
      </c>
      <c r="AV2350" s="96">
        <v>5</v>
      </c>
      <c r="AW2350" s="3"/>
      <c r="AX2350" s="97">
        <v>1.23167122570885E-2</v>
      </c>
      <c r="AY2350" s="98">
        <v>-0.121209253818051</v>
      </c>
      <c r="AZ2350" s="98">
        <v>0.64518885069628595</v>
      </c>
      <c r="BA2350" s="98">
        <v>-0.161825230348313</v>
      </c>
      <c r="BB2350" s="89">
        <v>1.2718577240434601E-3</v>
      </c>
      <c r="BC2350" s="99">
        <v>-1.53800024950033</v>
      </c>
      <c r="BD2350" s="86">
        <v>43753</v>
      </c>
      <c r="BE2350" s="86">
        <v>43783</v>
      </c>
      <c r="BF2350" s="95">
        <v>57</v>
      </c>
      <c r="BG2350" s="86">
        <v>43832</v>
      </c>
    </row>
    <row r="2351" spans="2:59" x14ac:dyDescent="0.25">
      <c r="B2351" s="81" t="s">
        <v>576</v>
      </c>
      <c r="C2351" s="81" t="s">
        <v>7730</v>
      </c>
      <c r="D2351" s="81" t="s">
        <v>1027</v>
      </c>
      <c r="E2351" s="82" t="s">
        <v>1172</v>
      </c>
      <c r="F2351" s="82" t="s">
        <v>1099</v>
      </c>
      <c r="G2351" s="83" t="s">
        <v>1124</v>
      </c>
      <c r="H2351" s="84" t="s">
        <v>1136</v>
      </c>
      <c r="I2351" s="85" t="s">
        <v>3480</v>
      </c>
      <c r="J2351" s="85" t="s">
        <v>7731</v>
      </c>
      <c r="L2351" s="86">
        <v>44029</v>
      </c>
      <c r="M2351" s="87">
        <v>1094.1707000005999</v>
      </c>
      <c r="N2351" s="88">
        <v>1094.1707000005999</v>
      </c>
      <c r="O2351" s="88">
        <v>1096.1966999992701</v>
      </c>
      <c r="P2351" s="89">
        <f t="shared" si="36"/>
        <v>0.99815179155468037</v>
      </c>
      <c r="Q2351" s="86">
        <v>43984</v>
      </c>
      <c r="R2351" s="90">
        <v>72035.831999999995</v>
      </c>
      <c r="S2351" s="90">
        <v>12928389.3761875</v>
      </c>
      <c r="T2351" s="3"/>
      <c r="U2351" s="91">
        <v>-5.7827712953439903E-4</v>
      </c>
      <c r="V2351" s="92">
        <v>1.1149468971780201</v>
      </c>
      <c r="W2351" s="91">
        <v>2.1628359536407499E-4</v>
      </c>
      <c r="X2351" s="92">
        <v>3.0137975409161299E-2</v>
      </c>
      <c r="Y2351" s="91">
        <v>1.12682440048957E-2</v>
      </c>
      <c r="Z2351" s="92">
        <v>19.276980309339699</v>
      </c>
      <c r="AA2351" s="91">
        <v>2.2379039379302398E-2</v>
      </c>
      <c r="AB2351" s="92">
        <v>23.135932298726399</v>
      </c>
      <c r="AC2351" s="91">
        <v>4.9848107608340797E-2</v>
      </c>
      <c r="AD2351" s="92">
        <v>30.333006713219199</v>
      </c>
      <c r="AE2351" s="91">
        <v>7.1268794334173394E-2</v>
      </c>
      <c r="AF2351" s="93">
        <v>27.966289128118699</v>
      </c>
      <c r="AG2351" s="91">
        <v>-3.7539457844104602E-4</v>
      </c>
      <c r="AH2351" s="92">
        <v>-0.94376940996880898</v>
      </c>
      <c r="AI2351" s="91">
        <v>1.4232918310881399E-2</v>
      </c>
      <c r="AJ2351" s="92">
        <v>15.906667510993399</v>
      </c>
      <c r="AK2351" s="91">
        <v>9.3897225693653996E-2</v>
      </c>
      <c r="AL2351" s="91">
        <v>2.41435809930408E-2</v>
      </c>
      <c r="AM2351" s="92">
        <v>13.681552928406701</v>
      </c>
      <c r="AN2351" s="3"/>
      <c r="AO2351" s="94">
        <v>5.2690692864416598E-3</v>
      </c>
      <c r="AP2351" s="94">
        <v>-6.6123498127126402E-3</v>
      </c>
      <c r="AQ2351" s="94">
        <v>7.7835862102801903E-3</v>
      </c>
      <c r="AR2351" s="94">
        <v>-4.3600188619166104E-3</v>
      </c>
      <c r="AS2351" s="95">
        <v>7</v>
      </c>
      <c r="AT2351" s="95">
        <v>5</v>
      </c>
      <c r="AU2351" s="95">
        <v>7</v>
      </c>
      <c r="AV2351" s="96">
        <v>5</v>
      </c>
      <c r="AW2351" s="3"/>
      <c r="AX2351" s="97">
        <v>1.23037744005524E-2</v>
      </c>
      <c r="AY2351" s="98">
        <v>-0.50179841935550895</v>
      </c>
      <c r="AZ2351" s="98">
        <v>0.62815100222815101</v>
      </c>
      <c r="BA2351" s="98">
        <v>-0.66315465830393805</v>
      </c>
      <c r="BB2351" s="89">
        <v>1.27050159937653E-3</v>
      </c>
      <c r="BC2351" s="99">
        <v>-1.57846308801345</v>
      </c>
      <c r="BD2351" s="86">
        <v>43753</v>
      </c>
      <c r="BE2351" s="86">
        <v>43783</v>
      </c>
      <c r="BF2351" s="95">
        <v>60</v>
      </c>
      <c r="BG2351" s="86">
        <v>43837</v>
      </c>
    </row>
    <row r="2352" spans="2:59" x14ac:dyDescent="0.25">
      <c r="B2352" s="81" t="s">
        <v>3024</v>
      </c>
      <c r="C2352" s="81" t="s">
        <v>7732</v>
      </c>
      <c r="D2352" s="81" t="s">
        <v>1027</v>
      </c>
      <c r="E2352" s="82" t="s">
        <v>1174</v>
      </c>
      <c r="F2352" s="82" t="s">
        <v>1099</v>
      </c>
      <c r="G2352" s="83" t="s">
        <v>1124</v>
      </c>
      <c r="H2352" s="84" t="s">
        <v>1136</v>
      </c>
      <c r="I2352" s="85" t="s">
        <v>3480</v>
      </c>
      <c r="J2352" s="85" t="s">
        <v>7733</v>
      </c>
      <c r="L2352" s="86">
        <v>44029</v>
      </c>
      <c r="M2352" s="87">
        <v>2044.7864999994599</v>
      </c>
      <c r="N2352" s="88">
        <v>2044.7864999994599</v>
      </c>
      <c r="O2352" s="88">
        <v>2047.68119999953</v>
      </c>
      <c r="P2352" s="89">
        <f t="shared" si="36"/>
        <v>0.99858635221143277</v>
      </c>
      <c r="Q2352" s="86">
        <v>43984</v>
      </c>
      <c r="R2352" s="90">
        <v>131419404.559</v>
      </c>
      <c r="S2352" s="90">
        <v>106399052.526125</v>
      </c>
      <c r="T2352" s="3"/>
      <c r="U2352" s="91">
        <v>-5.68635625313618E-4</v>
      </c>
      <c r="V2352" s="92">
        <v>1.11591104760009</v>
      </c>
      <c r="W2352" s="91">
        <v>5.0656850908126195E-4</v>
      </c>
      <c r="X2352" s="92">
        <v>5.916646678088E-2</v>
      </c>
      <c r="Y2352" s="91">
        <v>1.1755751207601899E-2</v>
      </c>
      <c r="Z2352" s="92">
        <v>19.3257310295885</v>
      </c>
      <c r="AA2352" s="91">
        <v>2.2871851739182599E-2</v>
      </c>
      <c r="AB2352" s="92">
        <v>23.1852135347144</v>
      </c>
      <c r="AC2352" s="91">
        <v>5.0354258044535499E-2</v>
      </c>
      <c r="AD2352" s="92">
        <v>30.383621756860499</v>
      </c>
      <c r="AE2352" s="91">
        <v>7.1785240243116305E-2</v>
      </c>
      <c r="AF2352" s="93">
        <v>28.017933719005701</v>
      </c>
      <c r="AG2352" s="91">
        <v>-2.11077723179187E-4</v>
      </c>
      <c r="AH2352" s="92">
        <v>-0.92733772444262297</v>
      </c>
      <c r="AI2352" s="91">
        <v>1.47218513302505E-2</v>
      </c>
      <c r="AJ2352" s="92">
        <v>15.955560812930299</v>
      </c>
      <c r="AK2352" s="91">
        <v>0.587977468092577</v>
      </c>
      <c r="AL2352" s="91">
        <v>3.72203959796025E-2</v>
      </c>
      <c r="AM2352" s="92">
        <v>25.9134700903669</v>
      </c>
      <c r="AN2352" s="3"/>
      <c r="AO2352" s="94">
        <v>5.2690696738864097E-3</v>
      </c>
      <c r="AP2352" s="94">
        <v>-6.6123336382588596E-3</v>
      </c>
      <c r="AQ2352" s="94">
        <v>7.7836740929342297E-3</v>
      </c>
      <c r="AR2352" s="94">
        <v>-4.3599644504865899E-3</v>
      </c>
      <c r="AS2352" s="95">
        <v>7</v>
      </c>
      <c r="AT2352" s="95">
        <v>5</v>
      </c>
      <c r="AU2352" s="95">
        <v>7</v>
      </c>
      <c r="AV2352" s="96">
        <v>5</v>
      </c>
      <c r="AW2352" s="3"/>
      <c r="AX2352" s="97">
        <v>1.22986093784129E-2</v>
      </c>
      <c r="AY2352" s="98">
        <v>-0.46720605381688102</v>
      </c>
      <c r="AZ2352" s="98">
        <v>0.62973822883395802</v>
      </c>
      <c r="BA2352" s="98">
        <v>-0.61782427702746601</v>
      </c>
      <c r="BB2352" s="89">
        <v>1.26996721183559E-3</v>
      </c>
      <c r="BC2352" s="99">
        <v>-1.57845852980063</v>
      </c>
      <c r="BD2352" s="86">
        <v>43753</v>
      </c>
      <c r="BE2352" s="86">
        <v>43783</v>
      </c>
      <c r="BF2352" s="95">
        <v>60</v>
      </c>
      <c r="BG2352" s="86">
        <v>43837</v>
      </c>
    </row>
    <row r="2353" spans="2:59" x14ac:dyDescent="0.25">
      <c r="B2353" s="81" t="s">
        <v>3025</v>
      </c>
      <c r="C2353" s="81" t="s">
        <v>7734</v>
      </c>
      <c r="D2353" s="81" t="s">
        <v>1027</v>
      </c>
      <c r="E2353" s="82" t="s">
        <v>1175</v>
      </c>
      <c r="F2353" s="82" t="s">
        <v>1099</v>
      </c>
      <c r="G2353" s="83" t="s">
        <v>1124</v>
      </c>
      <c r="H2353" s="84" t="s">
        <v>1136</v>
      </c>
      <c r="I2353" s="85" t="s">
        <v>3480</v>
      </c>
      <c r="J2353" s="85" t="s">
        <v>7735</v>
      </c>
      <c r="L2353" s="86">
        <v>44029</v>
      </c>
      <c r="M2353" s="87">
        <v>1919.2854999993001</v>
      </c>
      <c r="N2353" s="88">
        <v>1919.2854999993001</v>
      </c>
      <c r="O2353" s="88">
        <v>1922.3334999997201</v>
      </c>
      <c r="P2353" s="89">
        <f t="shared" si="36"/>
        <v>0.99841442704898997</v>
      </c>
      <c r="Q2353" s="86">
        <v>43984</v>
      </c>
      <c r="R2353" s="90">
        <v>211239927.99200001</v>
      </c>
      <c r="S2353" s="90">
        <v>166439482.25525001</v>
      </c>
      <c r="T2353" s="3"/>
      <c r="U2353" s="91">
        <v>-5.7243735773226901E-4</v>
      </c>
      <c r="V2353" s="92">
        <v>1.11553087435823</v>
      </c>
      <c r="W2353" s="91">
        <v>3.9175747588160399E-4</v>
      </c>
      <c r="X2353" s="92">
        <v>4.7685363460914197E-2</v>
      </c>
      <c r="Y2353" s="91">
        <v>1.02826101792743E-2</v>
      </c>
      <c r="Z2353" s="92">
        <v>19.178416926762999</v>
      </c>
      <c r="AA2353" s="91">
        <v>1.9581932656365101E-2</v>
      </c>
      <c r="AB2353" s="92">
        <v>22.856221626425398</v>
      </c>
      <c r="AC2353" s="91">
        <v>4.3317774499882902E-2</v>
      </c>
      <c r="AD2353" s="92">
        <v>29.6799734023807</v>
      </c>
      <c r="AE2353" s="91">
        <v>6.0885433953444597E-2</v>
      </c>
      <c r="AF2353" s="93">
        <v>26.927953090023902</v>
      </c>
      <c r="AG2353" s="91">
        <v>-2.7612026951828701E-4</v>
      </c>
      <c r="AH2353" s="92">
        <v>-0.93384197907653299</v>
      </c>
      <c r="AI2353" s="91">
        <v>1.30792351865239E-2</v>
      </c>
      <c r="AJ2353" s="92">
        <v>15.791299198565</v>
      </c>
      <c r="AK2353" s="91">
        <v>0.49054823124432001</v>
      </c>
      <c r="AL2353" s="91">
        <v>3.2043700546637403E-2</v>
      </c>
      <c r="AM2353" s="92">
        <v>16.170546405541199</v>
      </c>
      <c r="AN2353" s="3"/>
      <c r="AO2353" s="94">
        <v>5.2594274202419902E-3</v>
      </c>
      <c r="AP2353" s="94">
        <v>-6.6218449983352903E-3</v>
      </c>
      <c r="AQ2353" s="94">
        <v>7.4937333938578403E-3</v>
      </c>
      <c r="AR2353" s="94">
        <v>-4.6559578531741898E-3</v>
      </c>
      <c r="AS2353" s="95">
        <v>7</v>
      </c>
      <c r="AT2353" s="95">
        <v>5</v>
      </c>
      <c r="AU2353" s="95">
        <v>7</v>
      </c>
      <c r="AV2353" s="96">
        <v>5</v>
      </c>
      <c r="AW2353" s="3"/>
      <c r="AX2353" s="97">
        <v>1.2287929438662099E-2</v>
      </c>
      <c r="AY2353" s="98">
        <v>-0.71255565897536099</v>
      </c>
      <c r="AZ2353" s="98">
        <v>0.61879691404738002</v>
      </c>
      <c r="BA2353" s="98">
        <v>-0.93587256670616603</v>
      </c>
      <c r="BB2353" s="89">
        <v>1.2688499339128601E-3</v>
      </c>
      <c r="BC2353" s="99">
        <v>-1.6129966169937699</v>
      </c>
      <c r="BD2353" s="86">
        <v>43745</v>
      </c>
      <c r="BE2353" s="86">
        <v>43783</v>
      </c>
      <c r="BF2353" s="95">
        <v>73</v>
      </c>
      <c r="BG2353" s="86">
        <v>43846</v>
      </c>
    </row>
    <row r="2354" spans="2:59" x14ac:dyDescent="0.25">
      <c r="B2354" s="81" t="s">
        <v>577</v>
      </c>
      <c r="C2354" s="81" t="s">
        <v>7736</v>
      </c>
      <c r="D2354" s="81" t="s">
        <v>1028</v>
      </c>
      <c r="E2354" s="82" t="s">
        <v>1215</v>
      </c>
      <c r="F2354" s="82" t="s">
        <v>1108</v>
      </c>
      <c r="G2354" s="83" t="s">
        <v>1120</v>
      </c>
      <c r="H2354" s="84" t="s">
        <v>1128</v>
      </c>
      <c r="I2354" s="85" t="s">
        <v>3480</v>
      </c>
      <c r="J2354" s="85" t="s">
        <v>1096</v>
      </c>
      <c r="L2354" s="86">
        <v>44029</v>
      </c>
      <c r="M2354" s="87">
        <v>662.68039999995403</v>
      </c>
      <c r="N2354" s="88">
        <v>662.68039999995403</v>
      </c>
      <c r="O2354" s="88">
        <v>916.24859999958403</v>
      </c>
      <c r="P2354" s="89">
        <f t="shared" si="36"/>
        <v>0.72325392911951503</v>
      </c>
      <c r="Q2354" s="86">
        <v>43756</v>
      </c>
      <c r="R2354" s="90">
        <v>148376.08199999999</v>
      </c>
      <c r="S2354" s="90">
        <v>106450.758137451</v>
      </c>
      <c r="T2354" s="3"/>
      <c r="U2354" s="91">
        <v>-1.20109742047134E-2</v>
      </c>
      <c r="V2354" s="92">
        <v>-2.83228103398869E-2</v>
      </c>
      <c r="W2354" s="91">
        <v>-3.8958489467404399E-3</v>
      </c>
      <c r="X2354" s="92">
        <v>-0.381075278801291</v>
      </c>
      <c r="Y2354" s="91">
        <v>-0.219027950363816</v>
      </c>
      <c r="Z2354" s="92">
        <v>-3.75263912754599</v>
      </c>
      <c r="AA2354" s="91">
        <v>-0.25787496676726701</v>
      </c>
      <c r="AB2354" s="92">
        <v>-4.8894683159305696</v>
      </c>
      <c r="AC2354" s="91"/>
      <c r="AD2354" s="92"/>
      <c r="AE2354" s="91"/>
      <c r="AF2354" s="93"/>
      <c r="AG2354" s="91">
        <v>6.43196936835011E-3</v>
      </c>
      <c r="AH2354" s="92">
        <v>-0.26303301528969297</v>
      </c>
      <c r="AI2354" s="91">
        <v>-0.18646788576908899</v>
      </c>
      <c r="AJ2354" s="92">
        <v>-4.16341289700358</v>
      </c>
      <c r="AK2354" s="91">
        <v>-0.33731960000004602</v>
      </c>
      <c r="AL2354" s="91">
        <v>-0.18933130937774001</v>
      </c>
      <c r="AM2354" s="92">
        <v>-9.37986777914921</v>
      </c>
      <c r="AN2354" s="3"/>
      <c r="AO2354" s="94">
        <v>8.2814705218042906E-2</v>
      </c>
      <c r="AP2354" s="94">
        <v>-0.137467180956301</v>
      </c>
      <c r="AQ2354" s="94">
        <v>0.13295262949759501</v>
      </c>
      <c r="AR2354" s="94">
        <v>-0.169926322225365</v>
      </c>
      <c r="AS2354" s="95">
        <v>5</v>
      </c>
      <c r="AT2354" s="95">
        <v>7</v>
      </c>
      <c r="AU2354" s="95">
        <v>3</v>
      </c>
      <c r="AV2354" s="96">
        <v>9</v>
      </c>
      <c r="AW2354" s="3"/>
      <c r="AX2354" s="97">
        <v>0.32782111428270599</v>
      </c>
      <c r="AY2354" s="98">
        <v>-0.68735561809808099</v>
      </c>
      <c r="AZ2354" s="98">
        <v>-1.69835837339451</v>
      </c>
      <c r="BA2354" s="98">
        <v>-0.89553199807232897</v>
      </c>
      <c r="BB2354" s="89">
        <v>3.3261880462014198E-2</v>
      </c>
      <c r="BC2354" s="99">
        <v>-45.051997896633097</v>
      </c>
      <c r="BD2354" s="86">
        <v>43756</v>
      </c>
      <c r="BE2354" s="86">
        <v>43908</v>
      </c>
      <c r="BF2354" s="95"/>
      <c r="BG2354" s="86"/>
    </row>
    <row r="2355" spans="2:59" x14ac:dyDescent="0.25">
      <c r="B2355" s="81" t="s">
        <v>578</v>
      </c>
      <c r="C2355" s="81" t="s">
        <v>7737</v>
      </c>
      <c r="D2355" s="81" t="s">
        <v>1028</v>
      </c>
      <c r="E2355" s="82" t="s">
        <v>1170</v>
      </c>
      <c r="F2355" s="82" t="s">
        <v>1108</v>
      </c>
      <c r="G2355" s="83" t="s">
        <v>1120</v>
      </c>
      <c r="H2355" s="84" t="s">
        <v>1128</v>
      </c>
      <c r="I2355" s="85" t="s">
        <v>3480</v>
      </c>
      <c r="J2355" s="85" t="s">
        <v>1096</v>
      </c>
      <c r="L2355" s="86">
        <v>44029</v>
      </c>
      <c r="M2355" s="87">
        <v>957.85400000028301</v>
      </c>
      <c r="N2355" s="88">
        <v>957.85400000028301</v>
      </c>
      <c r="O2355" s="88">
        <v>1310.8940999992201</v>
      </c>
      <c r="P2355" s="89">
        <f t="shared" si="36"/>
        <v>0.73068755134442431</v>
      </c>
      <c r="Q2355" s="86">
        <v>43756</v>
      </c>
      <c r="R2355" s="90">
        <v>1799213.6680000001</v>
      </c>
      <c r="S2355" s="90">
        <v>2013948.5234121101</v>
      </c>
      <c r="T2355" s="3"/>
      <c r="U2355" s="91">
        <v>-1.19740590243964E-2</v>
      </c>
      <c r="V2355" s="92">
        <v>-2.4631292308185899E-2</v>
      </c>
      <c r="W2355" s="91">
        <v>-2.77724103125365E-3</v>
      </c>
      <c r="X2355" s="92">
        <v>-0.26921448725261099</v>
      </c>
      <c r="Y2355" s="91">
        <v>-0.213689858114813</v>
      </c>
      <c r="Z2355" s="92">
        <v>-3.2188299026456701</v>
      </c>
      <c r="AA2355" s="91">
        <v>-0.24762514144560599</v>
      </c>
      <c r="AB2355" s="92">
        <v>-3.86448578376439</v>
      </c>
      <c r="AC2355" s="91">
        <v>-0.32624023928132401</v>
      </c>
      <c r="AD2355" s="92">
        <v>-7.2758279757399604</v>
      </c>
      <c r="AE2355" s="91">
        <v>-0.32229908641427801</v>
      </c>
      <c r="AF2355" s="93">
        <v>-11.390498946740999</v>
      </c>
      <c r="AG2355" s="91">
        <v>7.0722386935813102E-3</v>
      </c>
      <c r="AH2355" s="92">
        <v>-0.199006082766573</v>
      </c>
      <c r="AI2355" s="91">
        <v>-0.18038595672434901</v>
      </c>
      <c r="AJ2355" s="92">
        <v>-3.5552199925296</v>
      </c>
      <c r="AK2355" s="91">
        <v>-4.2145999999775099E-2</v>
      </c>
      <c r="AL2355" s="91">
        <v>-3.3027953759301502E-3</v>
      </c>
      <c r="AM2355" s="92">
        <v>-33.699544442817597</v>
      </c>
      <c r="AN2355" s="3"/>
      <c r="AO2355" s="94">
        <v>8.2855344897398001E-2</v>
      </c>
      <c r="AP2355" s="94">
        <v>-0.137370322310744</v>
      </c>
      <c r="AQ2355" s="94">
        <v>0.13422494317099301</v>
      </c>
      <c r="AR2355" s="94">
        <v>-0.16896211799292399</v>
      </c>
      <c r="AS2355" s="95">
        <v>5</v>
      </c>
      <c r="AT2355" s="95">
        <v>7</v>
      </c>
      <c r="AU2355" s="95">
        <v>3</v>
      </c>
      <c r="AV2355" s="96">
        <v>9</v>
      </c>
      <c r="AW2355" s="3"/>
      <c r="AX2355" s="97">
        <v>0.32776722428621702</v>
      </c>
      <c r="AY2355" s="98">
        <v>-0.65637636528117604</v>
      </c>
      <c r="AZ2355" s="98">
        <v>-1.3852282480256699</v>
      </c>
      <c r="BA2355" s="98">
        <v>-0.85640514885199104</v>
      </c>
      <c r="BB2355" s="89">
        <v>3.3258519812770802E-2</v>
      </c>
      <c r="BC2355" s="99">
        <v>-44.738053211127401</v>
      </c>
      <c r="BD2355" s="86">
        <v>43756</v>
      </c>
      <c r="BE2355" s="86">
        <v>43908</v>
      </c>
      <c r="BF2355" s="95"/>
      <c r="BG2355" s="86"/>
    </row>
    <row r="2356" spans="2:59" x14ac:dyDescent="0.25">
      <c r="B2356" s="81" t="s">
        <v>3026</v>
      </c>
      <c r="C2356" s="81" t="s">
        <v>7738</v>
      </c>
      <c r="D2356" s="81" t="s">
        <v>1028</v>
      </c>
      <c r="E2356" s="82" t="s">
        <v>1216</v>
      </c>
      <c r="F2356" s="82" t="s">
        <v>1108</v>
      </c>
      <c r="G2356" s="83" t="s">
        <v>1120</v>
      </c>
      <c r="H2356" s="84" t="s">
        <v>1128</v>
      </c>
      <c r="I2356" s="85" t="s">
        <v>3480</v>
      </c>
      <c r="J2356" s="85" t="s">
        <v>1096</v>
      </c>
      <c r="L2356" s="86">
        <v>44029</v>
      </c>
      <c r="M2356" s="87">
        <v>695.44390000030398</v>
      </c>
      <c r="N2356" s="88">
        <v>695.44390000030398</v>
      </c>
      <c r="O2356" s="88">
        <v>980.61589999962598</v>
      </c>
      <c r="P2356" s="89">
        <f t="shared" si="36"/>
        <v>0.70919092786540505</v>
      </c>
      <c r="Q2356" s="86">
        <v>43756</v>
      </c>
      <c r="R2356" s="90">
        <v>6998981.1799999997</v>
      </c>
      <c r="S2356" s="90">
        <v>8861093.7012656294</v>
      </c>
      <c r="T2356" s="3"/>
      <c r="U2356" s="91">
        <v>-1.2081983211828601E-2</v>
      </c>
      <c r="V2356" s="92">
        <v>-3.5423711051407701E-2</v>
      </c>
      <c r="W2356" s="91">
        <v>-6.0418379371185403E-3</v>
      </c>
      <c r="X2356" s="92">
        <v>-0.59567417783910104</v>
      </c>
      <c r="Y2356" s="91">
        <v>-0.22917726795014501</v>
      </c>
      <c r="Z2356" s="92">
        <v>-4.7675708861788699</v>
      </c>
      <c r="AA2356" s="91">
        <v>-0.27716536578838702</v>
      </c>
      <c r="AB2356" s="92">
        <v>-6.8185082180425498</v>
      </c>
      <c r="AC2356" s="91">
        <v>-0.37807742366741898</v>
      </c>
      <c r="AD2356" s="92">
        <v>-12.4595464143495</v>
      </c>
      <c r="AE2356" s="91">
        <v>-0.39896993025671701</v>
      </c>
      <c r="AF2356" s="93">
        <v>-19.057583330984901</v>
      </c>
      <c r="AG2356" s="91">
        <v>5.2027594647370296E-3</v>
      </c>
      <c r="AH2356" s="92">
        <v>-0.38595400565100102</v>
      </c>
      <c r="AI2356" s="91">
        <v>-0.19802077933767601</v>
      </c>
      <c r="AJ2356" s="92">
        <v>-5.3187022538622797</v>
      </c>
      <c r="AK2356" s="91">
        <v>-0.30455610000004502</v>
      </c>
      <c r="AL2356" s="91">
        <v>-2.75190274542183E-2</v>
      </c>
      <c r="AM2356" s="92">
        <v>-59.940554442815497</v>
      </c>
      <c r="AN2356" s="3"/>
      <c r="AO2356" s="94">
        <v>8.2736726379225703E-2</v>
      </c>
      <c r="AP2356" s="94">
        <v>-0.137653229553544</v>
      </c>
      <c r="AQ2356" s="94">
        <v>0.13051184383046299</v>
      </c>
      <c r="AR2356" s="94">
        <v>-0.17177337117114799</v>
      </c>
      <c r="AS2356" s="95">
        <v>5</v>
      </c>
      <c r="AT2356" s="95">
        <v>7</v>
      </c>
      <c r="AU2356" s="95">
        <v>2</v>
      </c>
      <c r="AV2356" s="96">
        <v>10</v>
      </c>
      <c r="AW2356" s="3"/>
      <c r="AX2356" s="97">
        <v>0.327926638080971</v>
      </c>
      <c r="AY2356" s="98">
        <v>-0.74567298357123901</v>
      </c>
      <c r="AZ2356" s="98">
        <v>-2.2872572588421498</v>
      </c>
      <c r="BA2356" s="98">
        <v>-0.968822628180533</v>
      </c>
      <c r="BB2356" s="89">
        <v>3.3268545043938502E-2</v>
      </c>
      <c r="BC2356" s="99">
        <v>-45.649769700830802</v>
      </c>
      <c r="BD2356" s="86">
        <v>43756</v>
      </c>
      <c r="BE2356" s="86">
        <v>43908</v>
      </c>
      <c r="BF2356" s="95"/>
      <c r="BG2356" s="86"/>
    </row>
    <row r="2357" spans="2:59" x14ac:dyDescent="0.25">
      <c r="B2357" s="81" t="s">
        <v>3027</v>
      </c>
      <c r="C2357" s="81" t="s">
        <v>7739</v>
      </c>
      <c r="D2357" s="81" t="s">
        <v>1028</v>
      </c>
      <c r="E2357" s="82" t="s">
        <v>1271</v>
      </c>
      <c r="F2357" s="82" t="s">
        <v>1108</v>
      </c>
      <c r="G2357" s="83" t="s">
        <v>1120</v>
      </c>
      <c r="H2357" s="84" t="s">
        <v>1128</v>
      </c>
      <c r="I2357" s="85" t="s">
        <v>3480</v>
      </c>
      <c r="J2357" s="85" t="s">
        <v>1096</v>
      </c>
      <c r="L2357" s="86">
        <v>44029</v>
      </c>
      <c r="M2357" s="87">
        <v>783.42659999988996</v>
      </c>
      <c r="N2357" s="88">
        <v>783.42659999988996</v>
      </c>
      <c r="O2357" s="88">
        <v>1079.2427999991901</v>
      </c>
      <c r="P2357" s="89">
        <f t="shared" si="36"/>
        <v>0.72590393931789754</v>
      </c>
      <c r="Q2357" s="86">
        <v>43756</v>
      </c>
      <c r="R2357" s="90">
        <v>1378010.463</v>
      </c>
      <c r="S2357" s="90">
        <v>1694725.89161133</v>
      </c>
      <c r="T2357" s="3"/>
      <c r="U2357" s="91">
        <v>-1.1997753676951099E-2</v>
      </c>
      <c r="V2357" s="92">
        <v>-2.7000757563655501E-2</v>
      </c>
      <c r="W2357" s="91">
        <v>-3.49604051280039E-3</v>
      </c>
      <c r="X2357" s="92">
        <v>-0.34109443540728501</v>
      </c>
      <c r="Y2357" s="91">
        <v>-0.21712290143565</v>
      </c>
      <c r="Z2357" s="92">
        <v>-3.5621342347294598</v>
      </c>
      <c r="AA2357" s="91">
        <v>-0.254225112987915</v>
      </c>
      <c r="AB2357" s="92">
        <v>-4.52448293799534</v>
      </c>
      <c r="AC2357" s="91">
        <v>-0.33800130502437198</v>
      </c>
      <c r="AD2357" s="92">
        <v>-8.4519345500448306</v>
      </c>
      <c r="AE2357" s="91">
        <v>-0.33996252219833001</v>
      </c>
      <c r="AF2357" s="93">
        <v>-13.1568425251462</v>
      </c>
      <c r="AG2357" s="91">
        <v>6.6606445543584396E-3</v>
      </c>
      <c r="AH2357" s="92">
        <v>-0.24016549668886</v>
      </c>
      <c r="AI2357" s="91">
        <v>-0.18429786090011499</v>
      </c>
      <c r="AJ2357" s="92">
        <v>-3.9464104101061799</v>
      </c>
      <c r="AK2357" s="91">
        <v>-0.21657340000005201</v>
      </c>
      <c r="AL2357" s="91">
        <v>-1.8577595782517199E-2</v>
      </c>
      <c r="AM2357" s="92">
        <v>-51.142284442845302</v>
      </c>
      <c r="AN2357" s="3"/>
      <c r="AO2357" s="94">
        <v>8.28292718979355E-2</v>
      </c>
      <c r="AP2357" s="94">
        <v>-0.137432526425982</v>
      </c>
      <c r="AQ2357" s="94">
        <v>0.133407136952883</v>
      </c>
      <c r="AR2357" s="94">
        <v>-0.16958167134172999</v>
      </c>
      <c r="AS2357" s="95">
        <v>5</v>
      </c>
      <c r="AT2357" s="95">
        <v>7</v>
      </c>
      <c r="AU2357" s="95">
        <v>3</v>
      </c>
      <c r="AV2357" s="96">
        <v>9</v>
      </c>
      <c r="AW2357" s="3"/>
      <c r="AX2357" s="97">
        <v>0.32780176779546299</v>
      </c>
      <c r="AY2357" s="98">
        <v>-0.67632379622955296</v>
      </c>
      <c r="AZ2357" s="98">
        <v>-1.5868667064587501</v>
      </c>
      <c r="BA2357" s="98">
        <v>-0.88161396872692399</v>
      </c>
      <c r="BB2357" s="89">
        <v>3.32606709374886E-2</v>
      </c>
      <c r="BC2357" s="99">
        <v>-44.939915281312999</v>
      </c>
      <c r="BD2357" s="86">
        <v>43756</v>
      </c>
      <c r="BE2357" s="86">
        <v>43908</v>
      </c>
      <c r="BF2357" s="95"/>
      <c r="BG2357" s="86"/>
    </row>
    <row r="2358" spans="2:59" x14ac:dyDescent="0.25">
      <c r="B2358" s="81" t="s">
        <v>3028</v>
      </c>
      <c r="C2358" s="81" t="s">
        <v>7740</v>
      </c>
      <c r="D2358" s="81" t="s">
        <v>1028</v>
      </c>
      <c r="E2358" s="82" t="s">
        <v>1217</v>
      </c>
      <c r="F2358" s="82" t="s">
        <v>1108</v>
      </c>
      <c r="G2358" s="83" t="s">
        <v>1120</v>
      </c>
      <c r="H2358" s="84" t="s">
        <v>1128</v>
      </c>
      <c r="I2358" s="85" t="s">
        <v>3480</v>
      </c>
      <c r="J2358" s="85" t="s">
        <v>1096</v>
      </c>
      <c r="L2358" s="86">
        <v>44029</v>
      </c>
      <c r="M2358" s="87">
        <v>718.60529999993696</v>
      </c>
      <c r="N2358" s="88">
        <v>718.60529999993696</v>
      </c>
      <c r="O2358" s="88">
        <v>1005.73680000007</v>
      </c>
      <c r="P2358" s="89">
        <f t="shared" si="36"/>
        <v>0.71450632014249349</v>
      </c>
      <c r="Q2358" s="86">
        <v>43756</v>
      </c>
      <c r="R2358" s="90">
        <v>1695903.574</v>
      </c>
      <c r="S2358" s="90">
        <v>2357026.7191757802</v>
      </c>
      <c r="T2358" s="3"/>
      <c r="U2358" s="91">
        <v>-1.2055012154632999E-2</v>
      </c>
      <c r="V2358" s="92">
        <v>-3.27266053318453E-2</v>
      </c>
      <c r="W2358" s="91">
        <v>-5.2260546899560697E-3</v>
      </c>
      <c r="X2358" s="92">
        <v>-0.514095853122853</v>
      </c>
      <c r="Y2358" s="91">
        <v>-0.225332893646846</v>
      </c>
      <c r="Z2358" s="92">
        <v>-4.3831334558490198</v>
      </c>
      <c r="AA2358" s="91">
        <v>-0.26988932392210702</v>
      </c>
      <c r="AB2358" s="92">
        <v>-6.0909040314145404</v>
      </c>
      <c r="AC2358" s="91">
        <v>-0.36550287720165198</v>
      </c>
      <c r="AD2358" s="92">
        <v>-11.202091767772799</v>
      </c>
      <c r="AE2358" s="91">
        <v>-0.380654427801492</v>
      </c>
      <c r="AF2358" s="93">
        <v>-17.226033085462401</v>
      </c>
      <c r="AG2358" s="91">
        <v>5.6701126868574604E-3</v>
      </c>
      <c r="AH2358" s="92">
        <v>-0.339218683438958</v>
      </c>
      <c r="AI2358" s="91">
        <v>-0.19364668744499799</v>
      </c>
      <c r="AJ2358" s="92">
        <v>-4.8812930645944999</v>
      </c>
      <c r="AK2358" s="91">
        <v>-0.28139470000052802</v>
      </c>
      <c r="AL2358" s="91">
        <v>-5.7825556929892601E-2</v>
      </c>
      <c r="AM2358" s="92">
        <v>-31.342076948669298</v>
      </c>
      <c r="AN2358" s="3"/>
      <c r="AO2358" s="94">
        <v>8.2766391688055593E-2</v>
      </c>
      <c r="AP2358" s="94">
        <v>-0.13758248735030101</v>
      </c>
      <c r="AQ2358" s="94">
        <v>0.13143892570587901</v>
      </c>
      <c r="AR2358" s="94">
        <v>-0.171071195816621</v>
      </c>
      <c r="AS2358" s="95">
        <v>5</v>
      </c>
      <c r="AT2358" s="95">
        <v>7</v>
      </c>
      <c r="AU2358" s="95">
        <v>2</v>
      </c>
      <c r="AV2358" s="96">
        <v>10</v>
      </c>
      <c r="AW2358" s="3"/>
      <c r="AX2358" s="97">
        <v>0.32788622765161601</v>
      </c>
      <c r="AY2358" s="98">
        <v>-0.72367464545823201</v>
      </c>
      <c r="AZ2358" s="98">
        <v>-2.06525174407943</v>
      </c>
      <c r="BA2358" s="98">
        <v>-0.94123283456519902</v>
      </c>
      <c r="BB2358" s="89">
        <v>3.3265981791337301E-2</v>
      </c>
      <c r="BC2358" s="99">
        <v>-45.423235979862497</v>
      </c>
      <c r="BD2358" s="86">
        <v>43756</v>
      </c>
      <c r="BE2358" s="86">
        <v>43908</v>
      </c>
      <c r="BF2358" s="95"/>
      <c r="BG2358" s="86"/>
    </row>
    <row r="2359" spans="2:59" x14ac:dyDescent="0.25">
      <c r="B2359" s="81" t="s">
        <v>579</v>
      </c>
      <c r="C2359" s="81" t="s">
        <v>7741</v>
      </c>
      <c r="D2359" s="81" t="s">
        <v>1028</v>
      </c>
      <c r="E2359" s="82" t="s">
        <v>1219</v>
      </c>
      <c r="F2359" s="82" t="s">
        <v>1108</v>
      </c>
      <c r="G2359" s="83" t="s">
        <v>1120</v>
      </c>
      <c r="H2359" s="84" t="s">
        <v>1128</v>
      </c>
      <c r="I2359" s="85" t="s">
        <v>3480</v>
      </c>
      <c r="J2359" s="85" t="s">
        <v>1096</v>
      </c>
      <c r="L2359" s="86">
        <v>44029</v>
      </c>
      <c r="M2359" s="87">
        <v>714.77990000043098</v>
      </c>
      <c r="N2359" s="88">
        <v>714.77990000043098</v>
      </c>
      <c r="O2359" s="88">
        <v>1000.38370000012</v>
      </c>
      <c r="P2359" s="89">
        <f t="shared" si="36"/>
        <v>0.71450574414631629</v>
      </c>
      <c r="Q2359" s="86">
        <v>43756</v>
      </c>
      <c r="R2359" s="90">
        <v>1050334.851</v>
      </c>
      <c r="S2359" s="90">
        <v>1249560.5472597701</v>
      </c>
      <c r="T2359" s="3"/>
      <c r="U2359" s="91">
        <v>-1.20549820403539E-2</v>
      </c>
      <c r="V2359" s="92">
        <v>-3.2723593903938301E-2</v>
      </c>
      <c r="W2359" s="91">
        <v>-5.22660400565655E-3</v>
      </c>
      <c r="X2359" s="92">
        <v>-0.51415078469290199</v>
      </c>
      <c r="Y2359" s="91">
        <v>-0.225333750951104</v>
      </c>
      <c r="Z2359" s="92">
        <v>-4.3832191862747996</v>
      </c>
      <c r="AA2359" s="91">
        <v>-0.26989020363805999</v>
      </c>
      <c r="AB2359" s="92">
        <v>-6.0909920030098901</v>
      </c>
      <c r="AC2359" s="91">
        <v>-0.44227213858743197</v>
      </c>
      <c r="AD2359" s="92">
        <v>-18.8790179063508</v>
      </c>
      <c r="AE2359" s="91">
        <v>-0.45559041272907103</v>
      </c>
      <c r="AF2359" s="93">
        <v>-24.719631578220302</v>
      </c>
      <c r="AG2359" s="91">
        <v>5.6696431474847504E-3</v>
      </c>
      <c r="AH2359" s="92">
        <v>-0.339265637376229</v>
      </c>
      <c r="AI2359" s="91">
        <v>-0.193647573693015</v>
      </c>
      <c r="AJ2359" s="92">
        <v>-4.8813816893962203</v>
      </c>
      <c r="AK2359" s="91">
        <v>-0.28522009999956899</v>
      </c>
      <c r="AL2359" s="91">
        <v>-2.5467859473792501E-2</v>
      </c>
      <c r="AM2359" s="92">
        <v>-58.006954442767899</v>
      </c>
      <c r="AN2359" s="3"/>
      <c r="AO2359" s="94">
        <v>8.2766352032194804E-2</v>
      </c>
      <c r="AP2359" s="94">
        <v>-0.13758235909976099</v>
      </c>
      <c r="AQ2359" s="94">
        <v>0.13143888835838899</v>
      </c>
      <c r="AR2359" s="94">
        <v>-0.17107127154944499</v>
      </c>
      <c r="AS2359" s="95">
        <v>5</v>
      </c>
      <c r="AT2359" s="95">
        <v>7</v>
      </c>
      <c r="AU2359" s="95">
        <v>2</v>
      </c>
      <c r="AV2359" s="96">
        <v>10</v>
      </c>
      <c r="AW2359" s="3"/>
      <c r="AX2359" s="97">
        <v>0.32788619504368399</v>
      </c>
      <c r="AY2359" s="98">
        <v>-0.72367712871437095</v>
      </c>
      <c r="AZ2359" s="98">
        <v>-2.06527706056659</v>
      </c>
      <c r="BA2359" s="98">
        <v>-0.94123594819757295</v>
      </c>
      <c r="BB2359" s="89">
        <v>3.32659788433739E-2</v>
      </c>
      <c r="BC2359" s="99">
        <v>-45.4232311062515</v>
      </c>
      <c r="BD2359" s="86">
        <v>43756</v>
      </c>
      <c r="BE2359" s="86">
        <v>43908</v>
      </c>
      <c r="BF2359" s="95"/>
      <c r="BG2359" s="86"/>
    </row>
    <row r="2360" spans="2:59" x14ac:dyDescent="0.25">
      <c r="B2360" s="81" t="s">
        <v>580</v>
      </c>
      <c r="C2360" s="81" t="s">
        <v>7742</v>
      </c>
      <c r="D2360" s="81" t="s">
        <v>1028</v>
      </c>
      <c r="E2360" s="82" t="s">
        <v>1220</v>
      </c>
      <c r="F2360" s="82" t="s">
        <v>1108</v>
      </c>
      <c r="G2360" s="83" t="s">
        <v>1120</v>
      </c>
      <c r="H2360" s="84" t="s">
        <v>1128</v>
      </c>
      <c r="I2360" s="85" t="s">
        <v>3480</v>
      </c>
      <c r="J2360" s="85" t="s">
        <v>1096</v>
      </c>
      <c r="L2360" s="86">
        <v>44029</v>
      </c>
      <c r="M2360" s="87">
        <v>701.21609999984503</v>
      </c>
      <c r="N2360" s="88">
        <v>701.21609999984503</v>
      </c>
      <c r="O2360" s="88">
        <v>969.52960000000905</v>
      </c>
      <c r="P2360" s="89">
        <f t="shared" si="36"/>
        <v>0.72325393675431726</v>
      </c>
      <c r="Q2360" s="86">
        <v>43756</v>
      </c>
      <c r="R2360" s="90">
        <v>72076.207999999999</v>
      </c>
      <c r="S2360" s="90">
        <v>48126.478351135302</v>
      </c>
      <c r="T2360" s="3"/>
      <c r="U2360" s="91">
        <v>-1.2011004580927E-2</v>
      </c>
      <c r="V2360" s="92">
        <v>-2.83258479612414E-2</v>
      </c>
      <c r="W2360" s="91">
        <v>-3.8959671928751002E-3</v>
      </c>
      <c r="X2360" s="92">
        <v>-0.38108710341475699</v>
      </c>
      <c r="Y2360" s="91">
        <v>-0.219027644918242</v>
      </c>
      <c r="Z2360" s="92">
        <v>-3.7526085829886102</v>
      </c>
      <c r="AA2360" s="91">
        <v>-0.25785088839446002</v>
      </c>
      <c r="AB2360" s="92">
        <v>-4.8870604786497998</v>
      </c>
      <c r="AC2360" s="91"/>
      <c r="AD2360" s="92"/>
      <c r="AE2360" s="91"/>
      <c r="AF2360" s="93"/>
      <c r="AG2360" s="91">
        <v>6.4317145588574896E-3</v>
      </c>
      <c r="AH2360" s="92">
        <v>-0.263058496238955</v>
      </c>
      <c r="AI2360" s="91">
        <v>-0.18646761955635199</v>
      </c>
      <c r="AJ2360" s="92">
        <v>-4.1633862757298603</v>
      </c>
      <c r="AK2360" s="91">
        <v>-0.29878389999968902</v>
      </c>
      <c r="AL2360" s="91">
        <v>-0.16561644516070401</v>
      </c>
      <c r="AM2360" s="92">
        <v>-5.5262977791135199</v>
      </c>
      <c r="AN2360" s="3"/>
      <c r="AO2360" s="94">
        <v>8.2814719082380195E-2</v>
      </c>
      <c r="AP2360" s="94">
        <v>-0.13746725262171799</v>
      </c>
      <c r="AQ2360" s="94">
        <v>0.13295233354074301</v>
      </c>
      <c r="AR2360" s="94">
        <v>-0.169926157406881</v>
      </c>
      <c r="AS2360" s="95">
        <v>5</v>
      </c>
      <c r="AT2360" s="95">
        <v>7</v>
      </c>
      <c r="AU2360" s="95">
        <v>3</v>
      </c>
      <c r="AV2360" s="96">
        <v>9</v>
      </c>
      <c r="AW2360" s="3"/>
      <c r="AX2360" s="97">
        <v>0.32782061804027801</v>
      </c>
      <c r="AY2360" s="98">
        <v>-0.68729594474189104</v>
      </c>
      <c r="AZ2360" s="98">
        <v>-1.69772011545683</v>
      </c>
      <c r="BA2360" s="98">
        <v>-0.89545824641663796</v>
      </c>
      <c r="BB2360" s="89">
        <v>3.3261830351584601E-2</v>
      </c>
      <c r="BC2360" s="99">
        <v>-45.052012852451298</v>
      </c>
      <c r="BD2360" s="86">
        <v>43756</v>
      </c>
      <c r="BE2360" s="86">
        <v>43908</v>
      </c>
      <c r="BF2360" s="95"/>
      <c r="BG2360" s="86"/>
    </row>
    <row r="2361" spans="2:59" x14ac:dyDescent="0.25">
      <c r="B2361" s="81" t="s">
        <v>3029</v>
      </c>
      <c r="C2361" s="81" t="s">
        <v>7743</v>
      </c>
      <c r="D2361" s="81" t="s">
        <v>1029</v>
      </c>
      <c r="E2361" s="82" t="s">
        <v>1161</v>
      </c>
      <c r="F2361" s="82" t="s">
        <v>1108</v>
      </c>
      <c r="G2361" s="83" t="s">
        <v>1121</v>
      </c>
      <c r="H2361" s="84" t="s">
        <v>1134</v>
      </c>
      <c r="I2361" s="85" t="s">
        <v>3480</v>
      </c>
      <c r="J2361" s="85" t="s">
        <v>7744</v>
      </c>
      <c r="L2361" s="86">
        <v>44029</v>
      </c>
      <c r="M2361" s="87">
        <v>1647.2452000006999</v>
      </c>
      <c r="N2361" s="88">
        <v>1647.2452000006999</v>
      </c>
      <c r="O2361" s="88">
        <v>1846.9043000005199</v>
      </c>
      <c r="P2361" s="89">
        <f t="shared" si="36"/>
        <v>0.89189526495781957</v>
      </c>
      <c r="Q2361" s="86">
        <v>43843</v>
      </c>
      <c r="R2361" s="90">
        <v>2426981.9580000001</v>
      </c>
      <c r="S2361" s="90">
        <v>2529538.5270429701</v>
      </c>
      <c r="T2361" s="3"/>
      <c r="U2361" s="91">
        <v>-1.7866994512587601E-3</v>
      </c>
      <c r="V2361" s="92">
        <v>0.99410466500558003</v>
      </c>
      <c r="W2361" s="91">
        <v>1.60680159660842E-2</v>
      </c>
      <c r="X2361" s="92">
        <v>1.6153112124811699</v>
      </c>
      <c r="Y2361" s="91">
        <v>-0.10752974566363301</v>
      </c>
      <c r="Z2361" s="92">
        <v>7.3971813424723196</v>
      </c>
      <c r="AA2361" s="91">
        <v>-7.5319940442568597E-3</v>
      </c>
      <c r="AB2361" s="92">
        <v>20.1448289563705</v>
      </c>
      <c r="AC2361" s="91">
        <v>-3.7246919691824601E-2</v>
      </c>
      <c r="AD2361" s="92">
        <v>21.623503983224499</v>
      </c>
      <c r="AE2361" s="91">
        <v>-1.7615755884435199E-2</v>
      </c>
      <c r="AF2361" s="93">
        <v>19.077834106254201</v>
      </c>
      <c r="AG2361" s="91">
        <v>1.9545241193554799E-3</v>
      </c>
      <c r="AH2361" s="92">
        <v>-0.71077754018915595</v>
      </c>
      <c r="AI2361" s="91">
        <v>-7.2657164027987206E-2</v>
      </c>
      <c r="AJ2361" s="92">
        <v>7.2176592771065797</v>
      </c>
      <c r="AK2361" s="91">
        <v>0.12012539184987001</v>
      </c>
      <c r="AL2361" s="91">
        <v>1.2820813615689999E-2</v>
      </c>
      <c r="AM2361" s="92">
        <v>15.9742248220136</v>
      </c>
      <c r="AN2361" s="3"/>
      <c r="AO2361" s="94">
        <v>4.9178195287822697E-2</v>
      </c>
      <c r="AP2361" s="94">
        <v>-8.3188437854987599E-2</v>
      </c>
      <c r="AQ2361" s="94">
        <v>5.38385025647585E-2</v>
      </c>
      <c r="AR2361" s="94">
        <v>-0.11631110129295801</v>
      </c>
      <c r="AS2361" s="95">
        <v>7</v>
      </c>
      <c r="AT2361" s="95">
        <v>5</v>
      </c>
      <c r="AU2361" s="95">
        <v>7</v>
      </c>
      <c r="AV2361" s="96">
        <v>5</v>
      </c>
      <c r="AW2361" s="3"/>
      <c r="AX2361" s="97">
        <v>0.21532419596304</v>
      </c>
      <c r="AY2361" s="98">
        <v>-4.1777708583879303E-2</v>
      </c>
      <c r="AZ2361" s="98">
        <v>0.78076489374143399</v>
      </c>
      <c r="BA2361" s="98">
        <v>-5.4588329785076398E-2</v>
      </c>
      <c r="BB2361" s="89">
        <v>2.1974731406953701E-2</v>
      </c>
      <c r="BC2361" s="99">
        <v>-26.246281412691999</v>
      </c>
      <c r="BD2361" s="86">
        <v>43843</v>
      </c>
      <c r="BE2361" s="86">
        <v>43913</v>
      </c>
      <c r="BF2361" s="95"/>
      <c r="BG2361" s="86"/>
    </row>
    <row r="2362" spans="2:59" x14ac:dyDescent="0.25">
      <c r="B2362" s="81" t="s">
        <v>581</v>
      </c>
      <c r="C2362" s="81" t="s">
        <v>7745</v>
      </c>
      <c r="D2362" s="81" t="s">
        <v>1029</v>
      </c>
      <c r="E2362" s="82" t="s">
        <v>1170</v>
      </c>
      <c r="F2362" s="82" t="s">
        <v>1108</v>
      </c>
      <c r="G2362" s="83" t="s">
        <v>1121</v>
      </c>
      <c r="H2362" s="84" t="s">
        <v>1134</v>
      </c>
      <c r="I2362" s="85" t="s">
        <v>3480</v>
      </c>
      <c r="J2362" s="85" t="s">
        <v>1096</v>
      </c>
      <c r="L2362" s="86">
        <v>44029</v>
      </c>
      <c r="M2362" s="87">
        <v>1386.49689999968</v>
      </c>
      <c r="N2362" s="88">
        <v>1386.49689999968</v>
      </c>
      <c r="O2362" s="88">
        <v>1534.9241000004099</v>
      </c>
      <c r="P2362" s="89">
        <f t="shared" si="36"/>
        <v>0.90329997424583386</v>
      </c>
      <c r="Q2362" s="86">
        <v>43843</v>
      </c>
      <c r="R2362" s="90">
        <v>39196.726999999999</v>
      </c>
      <c r="S2362" s="90">
        <v>41405.968423644998</v>
      </c>
      <c r="T2362" s="3"/>
      <c r="U2362" s="91">
        <v>-1.71850242077198E-3</v>
      </c>
      <c r="V2362" s="92">
        <v>1.0009243680542601</v>
      </c>
      <c r="W2362" s="91">
        <v>1.8152379383536799E-2</v>
      </c>
      <c r="X2362" s="92">
        <v>1.8237475542264301</v>
      </c>
      <c r="Y2362" s="91">
        <v>-9.6364633881457898E-2</v>
      </c>
      <c r="Z2362" s="92">
        <v>8.5136925206897995</v>
      </c>
      <c r="AA2362" s="91">
        <v>1.7626071601625899E-2</v>
      </c>
      <c r="AB2362" s="92">
        <v>22.660635520966</v>
      </c>
      <c r="AC2362" s="91">
        <v>1.21496924930398E-2</v>
      </c>
      <c r="AD2362" s="92">
        <v>26.563165201689099</v>
      </c>
      <c r="AE2362" s="91">
        <v>5.8935283825121601E-2</v>
      </c>
      <c r="AF2362" s="93">
        <v>26.7329380772135</v>
      </c>
      <c r="AG2362" s="91">
        <v>3.11875491024693E-3</v>
      </c>
      <c r="AH2362" s="92">
        <v>-0.594354461100011</v>
      </c>
      <c r="AI2362" s="91">
        <v>-5.9964627742374398E-2</v>
      </c>
      <c r="AJ2362" s="92">
        <v>8.4869129056751298</v>
      </c>
      <c r="AK2362" s="91">
        <v>0.38649690000049303</v>
      </c>
      <c r="AL2362" s="91">
        <v>3.7378915729277699E-2</v>
      </c>
      <c r="AM2362" s="92">
        <v>42.6113756370614</v>
      </c>
      <c r="AN2362" s="3"/>
      <c r="AO2362" s="94">
        <v>4.9249848218096297E-2</v>
      </c>
      <c r="AP2362" s="94">
        <v>-8.30005178949796E-2</v>
      </c>
      <c r="AQ2362" s="94">
        <v>5.6000285650952698E-2</v>
      </c>
      <c r="AR2362" s="94">
        <v>-0.11443778902234</v>
      </c>
      <c r="AS2362" s="95">
        <v>8</v>
      </c>
      <c r="AT2362" s="95">
        <v>4</v>
      </c>
      <c r="AU2362" s="95">
        <v>7</v>
      </c>
      <c r="AV2362" s="96">
        <v>5</v>
      </c>
      <c r="AW2362" s="3"/>
      <c r="AX2362" s="97">
        <v>0.21529650259821201</v>
      </c>
      <c r="AY2362" s="98">
        <v>6.8974035812175302E-2</v>
      </c>
      <c r="AZ2362" s="98">
        <v>0.88953113979550802</v>
      </c>
      <c r="BA2362" s="98">
        <v>9.04470916192395E-2</v>
      </c>
      <c r="BB2362" s="89">
        <v>2.1974531394262201E-2</v>
      </c>
      <c r="BC2362" s="99">
        <v>-25.892765642260201</v>
      </c>
      <c r="BD2362" s="86">
        <v>43843</v>
      </c>
      <c r="BE2362" s="86">
        <v>43913</v>
      </c>
      <c r="BF2362" s="95"/>
      <c r="BG2362" s="86"/>
    </row>
    <row r="2363" spans="2:59" x14ac:dyDescent="0.25">
      <c r="B2363" s="81" t="s">
        <v>582</v>
      </c>
      <c r="C2363" s="81" t="s">
        <v>7746</v>
      </c>
      <c r="D2363" s="81" t="s">
        <v>1029</v>
      </c>
      <c r="E2363" s="82" t="s">
        <v>1165</v>
      </c>
      <c r="F2363" s="82" t="s">
        <v>1108</v>
      </c>
      <c r="G2363" s="83" t="s">
        <v>1121</v>
      </c>
      <c r="H2363" s="84" t="s">
        <v>1134</v>
      </c>
      <c r="I2363" s="85" t="s">
        <v>3480</v>
      </c>
      <c r="J2363" s="85" t="s">
        <v>1096</v>
      </c>
      <c r="L2363" s="86">
        <v>44029</v>
      </c>
      <c r="M2363" s="87">
        <v>1035.25589999929</v>
      </c>
      <c r="N2363" s="88">
        <v>1035.25589999929</v>
      </c>
      <c r="O2363" s="88">
        <v>1157.7917999997701</v>
      </c>
      <c r="P2363" s="89">
        <f t="shared" si="36"/>
        <v>0.89416413209999901</v>
      </c>
      <c r="Q2363" s="86">
        <v>43843</v>
      </c>
      <c r="R2363" s="90">
        <v>1315736.73</v>
      </c>
      <c r="S2363" s="90">
        <v>1542245.93166797</v>
      </c>
      <c r="T2363" s="3"/>
      <c r="U2363" s="91">
        <v>-1.77302998508821E-3</v>
      </c>
      <c r="V2363" s="92">
        <v>0.99547161162263398</v>
      </c>
      <c r="W2363" s="91">
        <v>1.6484481086081401E-2</v>
      </c>
      <c r="X2363" s="92">
        <v>1.65695772448089</v>
      </c>
      <c r="Y2363" s="91">
        <v>-0.105308306709921</v>
      </c>
      <c r="Z2363" s="92">
        <v>7.61932523784344</v>
      </c>
      <c r="AA2363" s="91">
        <v>-2.5518725478832498E-3</v>
      </c>
      <c r="AB2363" s="92">
        <v>20.6428411060188</v>
      </c>
      <c r="AC2363" s="91">
        <v>-2.75647768257841E-2</v>
      </c>
      <c r="AD2363" s="92">
        <v>22.591718269803099</v>
      </c>
      <c r="AE2363" s="91">
        <v>-2.7621957096926101E-3</v>
      </c>
      <c r="AF2363" s="93">
        <v>20.563190123706601</v>
      </c>
      <c r="AG2363" s="91">
        <v>2.1871320768696001E-3</v>
      </c>
      <c r="AH2363" s="92">
        <v>-0.68751674443774402</v>
      </c>
      <c r="AI2363" s="91">
        <v>-7.0132911179825896E-2</v>
      </c>
      <c r="AJ2363" s="92">
        <v>7.4700845619227003</v>
      </c>
      <c r="AK2363" s="91">
        <v>3.5255899998446701E-2</v>
      </c>
      <c r="AL2363" s="91">
        <v>6.2652229698869598E-3</v>
      </c>
      <c r="AM2363" s="92">
        <v>0.32298305122822102</v>
      </c>
      <c r="AN2363" s="3"/>
      <c r="AO2363" s="94">
        <v>4.9192518446943702E-2</v>
      </c>
      <c r="AP2363" s="94">
        <v>-8.3150893043202806E-2</v>
      </c>
      <c r="AQ2363" s="94">
        <v>5.4270340458970202E-2</v>
      </c>
      <c r="AR2363" s="94">
        <v>-0.115936776360322</v>
      </c>
      <c r="AS2363" s="95">
        <v>8</v>
      </c>
      <c r="AT2363" s="95">
        <v>4</v>
      </c>
      <c r="AU2363" s="95">
        <v>7</v>
      </c>
      <c r="AV2363" s="96">
        <v>5</v>
      </c>
      <c r="AW2363" s="3"/>
      <c r="AX2363" s="97">
        <v>0.21531841412157501</v>
      </c>
      <c r="AY2363" s="98">
        <v>-1.9847287655920798E-2</v>
      </c>
      <c r="AZ2363" s="98">
        <v>0.80230795579427605</v>
      </c>
      <c r="BA2363" s="98">
        <v>-2.5951782573372401E-2</v>
      </c>
      <c r="BB2363" s="89">
        <v>2.1974665821217099E-2</v>
      </c>
      <c r="BC2363" s="99">
        <v>-26.175707929534799</v>
      </c>
      <c r="BD2363" s="86">
        <v>43843</v>
      </c>
      <c r="BE2363" s="86">
        <v>43913</v>
      </c>
      <c r="BF2363" s="95"/>
      <c r="BG2363" s="86"/>
    </row>
    <row r="2364" spans="2:59" x14ac:dyDescent="0.25">
      <c r="B2364" s="81" t="s">
        <v>3030</v>
      </c>
      <c r="C2364" s="81" t="s">
        <v>7747</v>
      </c>
      <c r="D2364" s="81" t="s">
        <v>1030</v>
      </c>
      <c r="E2364" s="82" t="s">
        <v>1161</v>
      </c>
      <c r="F2364" s="82" t="s">
        <v>1108</v>
      </c>
      <c r="G2364" s="83" t="s">
        <v>1121</v>
      </c>
      <c r="H2364" s="84" t="s">
        <v>1150</v>
      </c>
      <c r="I2364" s="85" t="s">
        <v>3480</v>
      </c>
      <c r="J2364" s="85" t="s">
        <v>7748</v>
      </c>
      <c r="L2364" s="86">
        <v>44029</v>
      </c>
      <c r="M2364" s="87">
        <v>1330.90740000084</v>
      </c>
      <c r="N2364" s="88">
        <v>1330.90740000084</v>
      </c>
      <c r="O2364" s="88">
        <v>1403.84640000015</v>
      </c>
      <c r="P2364" s="89">
        <f t="shared" si="36"/>
        <v>0.94804346116547922</v>
      </c>
      <c r="Q2364" s="86">
        <v>43843</v>
      </c>
      <c r="R2364" s="90">
        <v>2197364.0559999999</v>
      </c>
      <c r="S2364" s="90">
        <v>2213039.2398789101</v>
      </c>
      <c r="T2364" s="3"/>
      <c r="U2364" s="91">
        <v>-1.1079577222517401E-2</v>
      </c>
      <c r="V2364" s="92">
        <v>6.4816887879715096E-2</v>
      </c>
      <c r="W2364" s="91">
        <v>4.8062151023259503E-2</v>
      </c>
      <c r="X2364" s="92">
        <v>4.8147247181986996</v>
      </c>
      <c r="Y2364" s="91">
        <v>-4.6669662237036398E-2</v>
      </c>
      <c r="Z2364" s="92">
        <v>13.4831896851392</v>
      </c>
      <c r="AA2364" s="91">
        <v>0.15092395529980401</v>
      </c>
      <c r="AB2364" s="92">
        <v>35.990423890762003</v>
      </c>
      <c r="AC2364" s="91">
        <v>0.25612014214129902</v>
      </c>
      <c r="AD2364" s="92">
        <v>50.960210166522302</v>
      </c>
      <c r="AE2364" s="91">
        <v>0.206766267929343</v>
      </c>
      <c r="AF2364" s="93">
        <v>41.516036487650098</v>
      </c>
      <c r="AG2364" s="91">
        <v>1.0750393506896201E-2</v>
      </c>
      <c r="AH2364" s="92">
        <v>0.168809398564918</v>
      </c>
      <c r="AI2364" s="91">
        <v>2.6249842987453999E-2</v>
      </c>
      <c r="AJ2364" s="92">
        <v>17.1083599786507</v>
      </c>
      <c r="AK2364" s="91">
        <v>0.33090740000072399</v>
      </c>
      <c r="AL2364" s="91">
        <v>2.9790018315907201E-2</v>
      </c>
      <c r="AM2364" s="92">
        <v>42.650583750219099</v>
      </c>
      <c r="AN2364" s="3"/>
      <c r="AO2364" s="94">
        <v>4.6303837052619201E-2</v>
      </c>
      <c r="AP2364" s="94">
        <v>-7.6669236252200804E-2</v>
      </c>
      <c r="AQ2364" s="94">
        <v>0.10824611245334401</v>
      </c>
      <c r="AR2364" s="94">
        <v>-0.13872003386495599</v>
      </c>
      <c r="AS2364" s="95">
        <v>7</v>
      </c>
      <c r="AT2364" s="95">
        <v>5</v>
      </c>
      <c r="AU2364" s="95">
        <v>9</v>
      </c>
      <c r="AV2364" s="96">
        <v>3</v>
      </c>
      <c r="AW2364" s="3"/>
      <c r="AX2364" s="97">
        <v>0.239235982059327</v>
      </c>
      <c r="AY2364" s="98">
        <v>0.69492210409225696</v>
      </c>
      <c r="AZ2364" s="98">
        <v>1.3839365396361201</v>
      </c>
      <c r="BA2364" s="98">
        <v>0.93637012772615003</v>
      </c>
      <c r="BB2364" s="89">
        <v>2.4492787571580299E-2</v>
      </c>
      <c r="BC2364" s="99">
        <v>-27.280349189211801</v>
      </c>
      <c r="BD2364" s="86">
        <v>43843</v>
      </c>
      <c r="BE2364" s="86">
        <v>43913</v>
      </c>
      <c r="BF2364" s="95"/>
      <c r="BG2364" s="86"/>
    </row>
    <row r="2365" spans="2:59" x14ac:dyDescent="0.25">
      <c r="B2365" s="81" t="s">
        <v>583</v>
      </c>
      <c r="C2365" s="81" t="s">
        <v>7749</v>
      </c>
      <c r="D2365" s="81" t="s">
        <v>1030</v>
      </c>
      <c r="E2365" s="82" t="s">
        <v>1170</v>
      </c>
      <c r="F2365" s="82" t="s">
        <v>1108</v>
      </c>
      <c r="G2365" s="83" t="s">
        <v>1121</v>
      </c>
      <c r="H2365" s="84" t="s">
        <v>1150</v>
      </c>
      <c r="I2365" s="85" t="s">
        <v>3480</v>
      </c>
      <c r="J2365" s="85" t="s">
        <v>1096</v>
      </c>
      <c r="L2365" s="86">
        <v>44029</v>
      </c>
      <c r="M2365" s="87">
        <v>1760.33080000058</v>
      </c>
      <c r="N2365" s="88">
        <v>1760.33080000058</v>
      </c>
      <c r="O2365" s="88">
        <v>1820.42270000093</v>
      </c>
      <c r="P2365" s="89">
        <f t="shared" si="36"/>
        <v>0.96699013915816401</v>
      </c>
      <c r="Q2365" s="86">
        <v>43880</v>
      </c>
      <c r="R2365" s="90">
        <v>489732.38500000001</v>
      </c>
      <c r="S2365" s="90">
        <v>450434.00608007802</v>
      </c>
      <c r="T2365" s="3"/>
      <c r="U2365" s="91">
        <v>-1.09714901491316E-2</v>
      </c>
      <c r="V2365" s="92">
        <v>7.56255952182983E-2</v>
      </c>
      <c r="W2365" s="91">
        <v>5.1504668312190902E-2</v>
      </c>
      <c r="X2365" s="92">
        <v>5.1589764470918498</v>
      </c>
      <c r="Y2365" s="91">
        <v>-2.7515423551449199E-2</v>
      </c>
      <c r="Z2365" s="92">
        <v>15.398613553697899</v>
      </c>
      <c r="AA2365" s="91">
        <v>0.197958436341723</v>
      </c>
      <c r="AB2365" s="92">
        <v>40.693871994968497</v>
      </c>
      <c r="AC2365" s="91">
        <v>0.36081740071880603</v>
      </c>
      <c r="AD2365" s="92">
        <v>61.429936024302201</v>
      </c>
      <c r="AE2365" s="91">
        <v>0.360709161101258</v>
      </c>
      <c r="AF2365" s="93">
        <v>56.910325804841698</v>
      </c>
      <c r="AG2365" s="91">
        <v>1.2630420696950801E-2</v>
      </c>
      <c r="AH2365" s="92">
        <v>0.35681211757037101</v>
      </c>
      <c r="AI2365" s="91">
        <v>4.8816198401255E-2</v>
      </c>
      <c r="AJ2365" s="92">
        <v>19.3649955200381</v>
      </c>
      <c r="AK2365" s="91">
        <v>0.76033079999964703</v>
      </c>
      <c r="AL2365" s="91">
        <v>5.9790327099108302E-2</v>
      </c>
      <c r="AM2365" s="92">
        <v>85.592923750169604</v>
      </c>
      <c r="AN2365" s="3"/>
      <c r="AO2365" s="94">
        <v>4.6418250509304898E-2</v>
      </c>
      <c r="AP2365" s="94">
        <v>-7.6366492018714802E-2</v>
      </c>
      <c r="AQ2365" s="94">
        <v>0.11189608940738301</v>
      </c>
      <c r="AR2365" s="94">
        <v>-0.13579682745330501</v>
      </c>
      <c r="AS2365" s="95">
        <v>8</v>
      </c>
      <c r="AT2365" s="95">
        <v>4</v>
      </c>
      <c r="AU2365" s="95">
        <v>9</v>
      </c>
      <c r="AV2365" s="96">
        <v>3</v>
      </c>
      <c r="AW2365" s="3"/>
      <c r="AX2365" s="97">
        <v>0.239162376481108</v>
      </c>
      <c r="AY2365" s="98">
        <v>0.88431666288488497</v>
      </c>
      <c r="AZ2365" s="98">
        <v>1.5689558306312399</v>
      </c>
      <c r="BA2365" s="98">
        <v>1.1986798175239499</v>
      </c>
      <c r="BB2365" s="89">
        <v>2.44897165764996E-2</v>
      </c>
      <c r="BC2365" s="99">
        <v>-26.761553786462201</v>
      </c>
      <c r="BD2365" s="86">
        <v>43880</v>
      </c>
      <c r="BE2365" s="86">
        <v>43913</v>
      </c>
      <c r="BF2365" s="95"/>
      <c r="BG2365" s="86"/>
    </row>
    <row r="2366" spans="2:59" x14ac:dyDescent="0.25">
      <c r="B2366" s="81" t="s">
        <v>3031</v>
      </c>
      <c r="C2366" s="81" t="s">
        <v>7750</v>
      </c>
      <c r="D2366" s="81" t="s">
        <v>1030</v>
      </c>
      <c r="E2366" s="82" t="s">
        <v>1162</v>
      </c>
      <c r="F2366" s="82" t="s">
        <v>1108</v>
      </c>
      <c r="G2366" s="83" t="s">
        <v>1121</v>
      </c>
      <c r="H2366" s="84" t="s">
        <v>1150</v>
      </c>
      <c r="I2366" s="85" t="s">
        <v>3480</v>
      </c>
      <c r="J2366" s="85" t="s">
        <v>7751</v>
      </c>
      <c r="L2366" s="86">
        <v>44029</v>
      </c>
      <c r="M2366" s="87">
        <v>1355.98520000093</v>
      </c>
      <c r="N2366" s="88">
        <v>1355.98520000093</v>
      </c>
      <c r="O2366" s="88">
        <v>1426.66819999926</v>
      </c>
      <c r="P2366" s="89">
        <f t="shared" si="36"/>
        <v>0.9504558943709781</v>
      </c>
      <c r="Q2366" s="86">
        <v>43843</v>
      </c>
      <c r="R2366" s="90">
        <v>170736.99100000001</v>
      </c>
      <c r="S2366" s="90">
        <v>160629.91937402301</v>
      </c>
      <c r="T2366" s="3"/>
      <c r="U2366" s="91">
        <v>-1.10661159105803E-2</v>
      </c>
      <c r="V2366" s="92">
        <v>6.61630190734286E-2</v>
      </c>
      <c r="W2366" s="91">
        <v>4.8491968316739097E-2</v>
      </c>
      <c r="X2366" s="92">
        <v>4.8577064475466596</v>
      </c>
      <c r="Y2366" s="91">
        <v>-4.42959562979377E-2</v>
      </c>
      <c r="Z2366" s="92">
        <v>13.720560279049099</v>
      </c>
      <c r="AA2366" s="91">
        <v>0.156701001556939</v>
      </c>
      <c r="AB2366" s="92">
        <v>36.568128516490098</v>
      </c>
      <c r="AC2366" s="91">
        <v>0.26875321460829599</v>
      </c>
      <c r="AD2366" s="92">
        <v>52.223517413251102</v>
      </c>
      <c r="AE2366" s="91">
        <v>0.22501438007398999</v>
      </c>
      <c r="AF2366" s="93">
        <v>43.3408477021148</v>
      </c>
      <c r="AG2366" s="91">
        <v>1.0985415854520401E-2</v>
      </c>
      <c r="AH2366" s="92">
        <v>0.192311633327336</v>
      </c>
      <c r="AI2366" s="91">
        <v>2.9044022088783102E-2</v>
      </c>
      <c r="AJ2366" s="92">
        <v>17.387777888798201</v>
      </c>
      <c r="AK2366" s="91">
        <v>0.355985200001742</v>
      </c>
      <c r="AL2366" s="91">
        <v>3.1765953610374702E-2</v>
      </c>
      <c r="AM2366" s="92">
        <v>45.158363750320902</v>
      </c>
      <c r="AN2366" s="3"/>
      <c r="AO2366" s="94">
        <v>4.6318161810631898E-2</v>
      </c>
      <c r="AP2366" s="94">
        <v>-7.6631374623539195E-2</v>
      </c>
      <c r="AQ2366" s="94">
        <v>0.10870169090776501</v>
      </c>
      <c r="AR2366" s="94">
        <v>-0.13835511121942501</v>
      </c>
      <c r="AS2366" s="95">
        <v>7</v>
      </c>
      <c r="AT2366" s="95">
        <v>5</v>
      </c>
      <c r="AU2366" s="95">
        <v>9</v>
      </c>
      <c r="AV2366" s="96">
        <v>3</v>
      </c>
      <c r="AW2366" s="3"/>
      <c r="AX2366" s="97">
        <v>0.23922635824623301</v>
      </c>
      <c r="AY2366" s="98">
        <v>0.71819602186769804</v>
      </c>
      <c r="AZ2366" s="98">
        <v>1.4066811295160699</v>
      </c>
      <c r="BA2366" s="98">
        <v>0.968449599309679</v>
      </c>
      <c r="BB2366" s="89">
        <v>2.4492359839750899E-2</v>
      </c>
      <c r="BC2366" s="99">
        <v>-27.210762810864299</v>
      </c>
      <c r="BD2366" s="86">
        <v>43843</v>
      </c>
      <c r="BE2366" s="86">
        <v>43913</v>
      </c>
      <c r="BF2366" s="95"/>
      <c r="BG2366" s="86"/>
    </row>
    <row r="2367" spans="2:59" x14ac:dyDescent="0.25">
      <c r="B2367" s="81" t="s">
        <v>3032</v>
      </c>
      <c r="C2367" s="81" t="s">
        <v>7752</v>
      </c>
      <c r="D2367" s="81" t="s">
        <v>1030</v>
      </c>
      <c r="E2367" s="82" t="s">
        <v>1186</v>
      </c>
      <c r="F2367" s="82" t="s">
        <v>1108</v>
      </c>
      <c r="G2367" s="83" t="s">
        <v>1121</v>
      </c>
      <c r="H2367" s="84" t="s">
        <v>1150</v>
      </c>
      <c r="I2367" s="85" t="s">
        <v>3480</v>
      </c>
      <c r="J2367" s="85" t="s">
        <v>7753</v>
      </c>
      <c r="L2367" s="86">
        <v>44029</v>
      </c>
      <c r="M2367" s="87">
        <v>1455.3364000003801</v>
      </c>
      <c r="N2367" s="88">
        <v>1455.3364000003801</v>
      </c>
      <c r="O2367" s="88">
        <v>1527.3125999998299</v>
      </c>
      <c r="P2367" s="89">
        <f t="shared" si="36"/>
        <v>0.95287395651718065</v>
      </c>
      <c r="Q2367" s="86">
        <v>43843</v>
      </c>
      <c r="R2367" s="90">
        <v>332743.14299999998</v>
      </c>
      <c r="S2367" s="90">
        <v>365652.130106934</v>
      </c>
      <c r="T2367" s="3"/>
      <c r="U2367" s="91">
        <v>-1.1052585298784799E-2</v>
      </c>
      <c r="V2367" s="92">
        <v>6.7516080252971705E-2</v>
      </c>
      <c r="W2367" s="91">
        <v>4.8921867473836797E-2</v>
      </c>
      <c r="X2367" s="92">
        <v>4.9006963632564302</v>
      </c>
      <c r="Y2367" s="91">
        <v>-4.1916945038829E-2</v>
      </c>
      <c r="Z2367" s="92">
        <v>13.9584614049527</v>
      </c>
      <c r="AA2367" s="91">
        <v>0.16250620259408599</v>
      </c>
      <c r="AB2367" s="92">
        <v>37.148648620233899</v>
      </c>
      <c r="AC2367" s="91">
        <v>0.28151458149659397</v>
      </c>
      <c r="AD2367" s="92">
        <v>53.499654102081003</v>
      </c>
      <c r="AE2367" s="91">
        <v>0.24353853356296901</v>
      </c>
      <c r="AF2367" s="93">
        <v>45.193263050983703</v>
      </c>
      <c r="AG2367" s="91">
        <v>1.12202829877788E-2</v>
      </c>
      <c r="AH2367" s="92">
        <v>0.21579834665317299</v>
      </c>
      <c r="AI2367" s="91">
        <v>3.1845238854657502E-2</v>
      </c>
      <c r="AJ2367" s="92">
        <v>17.6678995653638</v>
      </c>
      <c r="AK2367" s="91">
        <v>0.455336400000379</v>
      </c>
      <c r="AL2367" s="91">
        <v>3.92849231138825E-2</v>
      </c>
      <c r="AM2367" s="92">
        <v>55.093483750184497</v>
      </c>
      <c r="AN2367" s="3"/>
      <c r="AO2367" s="94">
        <v>4.6332496003742597E-2</v>
      </c>
      <c r="AP2367" s="94">
        <v>-7.6593569607212003E-2</v>
      </c>
      <c r="AQ2367" s="94">
        <v>0.10915755609865301</v>
      </c>
      <c r="AR2367" s="94">
        <v>-0.137990148873505</v>
      </c>
      <c r="AS2367" s="95">
        <v>8</v>
      </c>
      <c r="AT2367" s="95">
        <v>4</v>
      </c>
      <c r="AU2367" s="95">
        <v>9</v>
      </c>
      <c r="AV2367" s="96">
        <v>3</v>
      </c>
      <c r="AW2367" s="3"/>
      <c r="AX2367" s="97">
        <v>0.23921687802911001</v>
      </c>
      <c r="AY2367" s="98">
        <v>0.74158086156330705</v>
      </c>
      <c r="AZ2367" s="98">
        <v>1.4295320729252099</v>
      </c>
      <c r="BA2367" s="98">
        <v>1.00072595922029</v>
      </c>
      <c r="BB2367" s="89">
        <v>2.44919466177453E-2</v>
      </c>
      <c r="BC2367" s="99">
        <v>-27.141130113071998</v>
      </c>
      <c r="BD2367" s="86">
        <v>43843</v>
      </c>
      <c r="BE2367" s="86">
        <v>43913</v>
      </c>
      <c r="BF2367" s="95"/>
      <c r="BG2367" s="86"/>
    </row>
    <row r="2368" spans="2:59" x14ac:dyDescent="0.25">
      <c r="B2368" s="81" t="s">
        <v>3033</v>
      </c>
      <c r="C2368" s="81" t="s">
        <v>7754</v>
      </c>
      <c r="D2368" s="81" t="s">
        <v>1030</v>
      </c>
      <c r="E2368" s="82" t="s">
        <v>1164</v>
      </c>
      <c r="F2368" s="82" t="s">
        <v>1108</v>
      </c>
      <c r="G2368" s="83" t="s">
        <v>1121</v>
      </c>
      <c r="H2368" s="84" t="s">
        <v>1150</v>
      </c>
      <c r="I2368" s="85" t="s">
        <v>3480</v>
      </c>
      <c r="J2368" s="85" t="s">
        <v>7755</v>
      </c>
      <c r="L2368" s="86">
        <v>44029</v>
      </c>
      <c r="M2368" s="87">
        <v>1430.2444000001999</v>
      </c>
      <c r="N2368" s="88">
        <v>1430.2444000001999</v>
      </c>
      <c r="O2368" s="88">
        <v>1500.9792999997701</v>
      </c>
      <c r="P2368" s="89">
        <f t="shared" si="36"/>
        <v>0.95287416688585846</v>
      </c>
      <c r="Q2368" s="86">
        <v>43843</v>
      </c>
      <c r="R2368" s="90">
        <v>8712.8070000000007</v>
      </c>
      <c r="S2368" s="90">
        <v>15560.9942977142</v>
      </c>
      <c r="T2368" s="3"/>
      <c r="U2368" s="91">
        <v>-1.10525380869149E-2</v>
      </c>
      <c r="V2368" s="92">
        <v>6.7520801439968595E-2</v>
      </c>
      <c r="W2368" s="91">
        <v>4.8921940175205202E-2</v>
      </c>
      <c r="X2368" s="92">
        <v>4.9007036333932801</v>
      </c>
      <c r="Y2368" s="91">
        <v>-4.1916814273499803E-2</v>
      </c>
      <c r="Z2368" s="92">
        <v>13.9584744814929</v>
      </c>
      <c r="AA2368" s="91">
        <v>0.16250771350693</v>
      </c>
      <c r="AB2368" s="92">
        <v>37.148799711489097</v>
      </c>
      <c r="AC2368" s="91">
        <v>0.28151715738931699</v>
      </c>
      <c r="AD2368" s="92">
        <v>53.499911691353198</v>
      </c>
      <c r="AE2368" s="91">
        <v>0.24354155762208399</v>
      </c>
      <c r="AF2368" s="93">
        <v>45.1935654568952</v>
      </c>
      <c r="AG2368" s="91">
        <v>1.1220580012377499E-2</v>
      </c>
      <c r="AH2368" s="92">
        <v>0.21582804911304301</v>
      </c>
      <c r="AI2368" s="91">
        <v>3.1845834233536201E-2</v>
      </c>
      <c r="AJ2368" s="92">
        <v>17.6679591032735</v>
      </c>
      <c r="AK2368" s="91">
        <v>0.43024440000066499</v>
      </c>
      <c r="AL2368" s="91">
        <v>3.7430470096296603E-2</v>
      </c>
      <c r="AM2368" s="92">
        <v>52.584283750213203</v>
      </c>
      <c r="AN2368" s="3"/>
      <c r="AO2368" s="94">
        <v>4.6332436812008403E-2</v>
      </c>
      <c r="AP2368" s="94">
        <v>-7.6593582949499306E-2</v>
      </c>
      <c r="AQ2368" s="94">
        <v>0.109157577544538</v>
      </c>
      <c r="AR2368" s="94">
        <v>-0.13799077090516201</v>
      </c>
      <c r="AS2368" s="95">
        <v>8</v>
      </c>
      <c r="AT2368" s="95">
        <v>4</v>
      </c>
      <c r="AU2368" s="95">
        <v>9</v>
      </c>
      <c r="AV2368" s="96">
        <v>3</v>
      </c>
      <c r="AW2368" s="3"/>
      <c r="AX2368" s="97">
        <v>0.239217094797641</v>
      </c>
      <c r="AY2368" s="98">
        <v>0.741585652789581</v>
      </c>
      <c r="AZ2368" s="98">
        <v>1.4295373258155499</v>
      </c>
      <c r="BA2368" s="98">
        <v>1.0007326176237299</v>
      </c>
      <c r="BB2368" s="89">
        <v>2.44919689942617E-2</v>
      </c>
      <c r="BC2368" s="99">
        <v>-27.141120467160398</v>
      </c>
      <c r="BD2368" s="86">
        <v>43843</v>
      </c>
      <c r="BE2368" s="86">
        <v>43913</v>
      </c>
      <c r="BF2368" s="95"/>
      <c r="BG2368" s="86"/>
    </row>
    <row r="2369" spans="2:59" x14ac:dyDescent="0.25">
      <c r="B2369" s="81" t="s">
        <v>584</v>
      </c>
      <c r="C2369" s="81" t="s">
        <v>7756</v>
      </c>
      <c r="D2369" s="81" t="s">
        <v>1030</v>
      </c>
      <c r="E2369" s="82" t="s">
        <v>1165</v>
      </c>
      <c r="F2369" s="82" t="s">
        <v>1108</v>
      </c>
      <c r="G2369" s="83" t="s">
        <v>1121</v>
      </c>
      <c r="H2369" s="84" t="s">
        <v>1150</v>
      </c>
      <c r="I2369" s="85" t="s">
        <v>3480</v>
      </c>
      <c r="J2369" s="85" t="s">
        <v>1096</v>
      </c>
      <c r="L2369" s="86">
        <v>44029</v>
      </c>
      <c r="M2369" s="87">
        <v>1250.23169999942</v>
      </c>
      <c r="N2369" s="88">
        <v>1250.23169999942</v>
      </c>
      <c r="O2369" s="88">
        <v>1312.06310000084</v>
      </c>
      <c r="P2369" s="89">
        <f t="shared" si="36"/>
        <v>0.95287467500505085</v>
      </c>
      <c r="Q2369" s="86">
        <v>43843</v>
      </c>
      <c r="R2369" s="90">
        <v>4158805.926</v>
      </c>
      <c r="S2369" s="90">
        <v>3443241.2429179698</v>
      </c>
      <c r="T2369" s="3"/>
      <c r="U2369" s="91">
        <v>-1.10525639684056E-2</v>
      </c>
      <c r="V2369" s="92">
        <v>6.7518213290895801E-2</v>
      </c>
      <c r="W2369" s="91">
        <v>4.8921790776148603E-2</v>
      </c>
      <c r="X2369" s="92">
        <v>4.9006886934876102</v>
      </c>
      <c r="Y2369" s="91">
        <v>-4.1916287432322903E-2</v>
      </c>
      <c r="Z2369" s="92">
        <v>13.958527165610599</v>
      </c>
      <c r="AA2369" s="91">
        <v>0.16250662506005001</v>
      </c>
      <c r="AB2369" s="92">
        <v>37.1486908668303</v>
      </c>
      <c r="AC2369" s="91">
        <v>0.28151409993559401</v>
      </c>
      <c r="AD2369" s="92">
        <v>53.499605945951799</v>
      </c>
      <c r="AE2369" s="91">
        <v>0.24353600473667</v>
      </c>
      <c r="AF2369" s="93">
        <v>45.193010168382898</v>
      </c>
      <c r="AG2369" s="91">
        <v>1.12201993015333E-2</v>
      </c>
      <c r="AH2369" s="92">
        <v>0.21578997802862401</v>
      </c>
      <c r="AI2369" s="91">
        <v>3.1846028243307997E-2</v>
      </c>
      <c r="AJ2369" s="92">
        <v>17.6679785042361</v>
      </c>
      <c r="AK2369" s="91">
        <v>0.250231700000004</v>
      </c>
      <c r="AL2369" s="91">
        <v>4.1077995576415602E-2</v>
      </c>
      <c r="AM2369" s="92">
        <v>21.8205630513839</v>
      </c>
      <c r="AN2369" s="3"/>
      <c r="AO2369" s="94">
        <v>4.6332430430993603E-2</v>
      </c>
      <c r="AP2369" s="94">
        <v>-7.6593598842955607E-2</v>
      </c>
      <c r="AQ2369" s="94">
        <v>0.109157197493914</v>
      </c>
      <c r="AR2369" s="94">
        <v>-0.13799030486639799</v>
      </c>
      <c r="AS2369" s="95">
        <v>8</v>
      </c>
      <c r="AT2369" s="95">
        <v>4</v>
      </c>
      <c r="AU2369" s="95">
        <v>9</v>
      </c>
      <c r="AV2369" s="96">
        <v>3</v>
      </c>
      <c r="AW2369" s="3"/>
      <c r="AX2369" s="97">
        <v>0.239216865268536</v>
      </c>
      <c r="AY2369" s="98">
        <v>0.74158113916746504</v>
      </c>
      <c r="AZ2369" s="98">
        <v>1.4295331488174301</v>
      </c>
      <c r="BA2369" s="98">
        <v>1.00072628886846</v>
      </c>
      <c r="BB2369" s="89">
        <v>2.44919450810266E-2</v>
      </c>
      <c r="BC2369" s="99">
        <v>-27.141110820113699</v>
      </c>
      <c r="BD2369" s="86">
        <v>43843</v>
      </c>
      <c r="BE2369" s="86">
        <v>43913</v>
      </c>
      <c r="BF2369" s="95"/>
      <c r="BG2369" s="86"/>
    </row>
    <row r="2370" spans="2:59" x14ac:dyDescent="0.25">
      <c r="B2370" s="81" t="s">
        <v>3034</v>
      </c>
      <c r="C2370" s="81" t="s">
        <v>7757</v>
      </c>
      <c r="D2370" s="81" t="s">
        <v>1031</v>
      </c>
      <c r="E2370" s="82" t="s">
        <v>1161</v>
      </c>
      <c r="F2370" s="82" t="s">
        <v>1108</v>
      </c>
      <c r="G2370" s="83" t="s">
        <v>1125</v>
      </c>
      <c r="H2370" s="84" t="s">
        <v>1144</v>
      </c>
      <c r="I2370" s="85" t="s">
        <v>3480</v>
      </c>
      <c r="J2370" s="85" t="s">
        <v>7758</v>
      </c>
      <c r="L2370" s="86">
        <v>44029</v>
      </c>
      <c r="M2370" s="87">
        <v>3495.5705999992801</v>
      </c>
      <c r="N2370" s="88">
        <v>3495.5705999992801</v>
      </c>
      <c r="O2370" s="88">
        <v>3495.5705999992801</v>
      </c>
      <c r="P2370" s="89">
        <f t="shared" si="36"/>
        <v>1</v>
      </c>
      <c r="Q2370" s="86">
        <v>44029</v>
      </c>
      <c r="R2370" s="90">
        <v>33165231.225000001</v>
      </c>
      <c r="S2370" s="90">
        <v>32649880.5746563</v>
      </c>
      <c r="T2370" s="3"/>
      <c r="U2370" s="91">
        <v>3.6903984437231E-6</v>
      </c>
      <c r="V2370" s="92">
        <v>1.1731436499758301</v>
      </c>
      <c r="W2370" s="91">
        <v>1.19336675197701E-4</v>
      </c>
      <c r="X2370" s="92">
        <v>2.0443283392523898E-2</v>
      </c>
      <c r="Y2370" s="91">
        <v>2.3311937602557E-3</v>
      </c>
      <c r="Z2370" s="92">
        <v>18.3832752848684</v>
      </c>
      <c r="AA2370" s="91">
        <v>5.3439039329532499E-3</v>
      </c>
      <c r="AB2370" s="92">
        <v>21.432418754091501</v>
      </c>
      <c r="AC2370" s="91">
        <v>1.8076840866342501E-2</v>
      </c>
      <c r="AD2370" s="92">
        <v>27.155880039033899</v>
      </c>
      <c r="AE2370" s="91">
        <v>2.8366273045321602E-2</v>
      </c>
      <c r="AF2370" s="93">
        <v>23.6760369992116</v>
      </c>
      <c r="AG2370" s="91">
        <v>6.7003566073253805E-5</v>
      </c>
      <c r="AH2370" s="92">
        <v>-0.89952959551737899</v>
      </c>
      <c r="AI2370" s="91">
        <v>2.4392147097387399E-3</v>
      </c>
      <c r="AJ2370" s="92">
        <v>14.727297150879201</v>
      </c>
      <c r="AK2370" s="91">
        <v>0.55432610174640995</v>
      </c>
      <c r="AL2370" s="91">
        <v>2.7794804944278401E-2</v>
      </c>
      <c r="AM2370" s="92">
        <v>-67.028058264055304</v>
      </c>
      <c r="AN2370" s="3"/>
      <c r="AO2370" s="94">
        <v>5.8136277220910404E-4</v>
      </c>
      <c r="AP2370" s="94">
        <v>3.6903984437231E-6</v>
      </c>
      <c r="AQ2370" s="94">
        <v>1.5456385099241699E-3</v>
      </c>
      <c r="AR2370" s="94">
        <v>6.7003566073253805E-5</v>
      </c>
      <c r="AS2370" s="95">
        <v>12</v>
      </c>
      <c r="AT2370" s="95">
        <v>0</v>
      </c>
      <c r="AU2370" s="95">
        <v>7</v>
      </c>
      <c r="AV2370" s="96">
        <v>5</v>
      </c>
      <c r="AW2370" s="3"/>
      <c r="AX2370" s="97">
        <v>7.78761776318788E-4</v>
      </c>
      <c r="AY2370" s="98">
        <v>-28.7524135399435</v>
      </c>
      <c r="AZ2370" s="98">
        <v>0.56599100055609597</v>
      </c>
      <c r="BA2370" s="98">
        <v>-15.0646079581929</v>
      </c>
      <c r="BB2370" s="89">
        <v>8.04737816851286E-5</v>
      </c>
      <c r="BC2370" s="99">
        <v>0</v>
      </c>
      <c r="BD2370" s="86">
        <v>44029</v>
      </c>
      <c r="BE2370" s="86"/>
      <c r="BF2370" s="95"/>
      <c r="BG2370" s="86"/>
    </row>
    <row r="2371" spans="2:59" x14ac:dyDescent="0.25">
      <c r="B2371" s="81" t="s">
        <v>3035</v>
      </c>
      <c r="C2371" s="81" t="s">
        <v>7759</v>
      </c>
      <c r="D2371" s="81" t="s">
        <v>1031</v>
      </c>
      <c r="E2371" s="82" t="s">
        <v>3459</v>
      </c>
      <c r="F2371" s="82" t="s">
        <v>1108</v>
      </c>
      <c r="G2371" s="83" t="s">
        <v>1125</v>
      </c>
      <c r="H2371" s="84" t="s">
        <v>1144</v>
      </c>
      <c r="I2371" s="85" t="s">
        <v>3480</v>
      </c>
      <c r="J2371" s="85" t="s">
        <v>1096</v>
      </c>
      <c r="L2371" s="86">
        <v>44029</v>
      </c>
      <c r="M2371" s="87">
        <v>1005.5127999996801</v>
      </c>
      <c r="N2371" s="88">
        <v>1005.5127999996801</v>
      </c>
      <c r="O2371" s="88"/>
      <c r="P2371" s="89" t="str">
        <f t="shared" si="36"/>
        <v/>
      </c>
      <c r="Q2371" s="86"/>
      <c r="R2371" s="90">
        <v>0</v>
      </c>
      <c r="S2371" s="90"/>
      <c r="T2371" s="3"/>
      <c r="U2371" s="91">
        <v>0</v>
      </c>
      <c r="V2371" s="92">
        <v>1.17277461013146</v>
      </c>
      <c r="W2371" s="91">
        <v>0</v>
      </c>
      <c r="X2371" s="92">
        <v>8.5096158727537806E-3</v>
      </c>
      <c r="Y2371" s="91"/>
      <c r="Z2371" s="92"/>
      <c r="AA2371" s="91"/>
      <c r="AB2371" s="92"/>
      <c r="AC2371" s="91"/>
      <c r="AD2371" s="92"/>
      <c r="AE2371" s="91"/>
      <c r="AF2371" s="93"/>
      <c r="AG2371" s="91">
        <v>0</v>
      </c>
      <c r="AH2371" s="92">
        <v>-0.90622995212470403</v>
      </c>
      <c r="AI2371" s="91"/>
      <c r="AJ2371" s="92"/>
      <c r="AK2371" s="91">
        <v>5.4587063204962804E-3</v>
      </c>
      <c r="AL2371" s="91">
        <v>1.2324010962402101E-2</v>
      </c>
      <c r="AM2371" s="92">
        <v>14.949912247990101</v>
      </c>
      <c r="AN2371" s="3"/>
      <c r="AO2371" s="94">
        <v>6.2863838320481602E-4</v>
      </c>
      <c r="AP2371" s="94">
        <v>0</v>
      </c>
      <c r="AQ2371" s="94">
        <v>2.2473597782664001E-3</v>
      </c>
      <c r="AR2371" s="94">
        <v>0</v>
      </c>
      <c r="AS2371" s="95"/>
      <c r="AT2371" s="95"/>
      <c r="AU2371" s="95"/>
      <c r="AV2371" s="96"/>
      <c r="AW2371" s="3"/>
      <c r="AX2371" s="97"/>
      <c r="AY2371" s="98"/>
      <c r="AZ2371" s="98"/>
      <c r="BA2371" s="98"/>
      <c r="BB2371" s="89"/>
      <c r="BC2371" s="99">
        <v>0</v>
      </c>
      <c r="BD2371" s="86">
        <v>43983</v>
      </c>
      <c r="BE2371" s="86"/>
      <c r="BF2371" s="95"/>
      <c r="BG2371" s="86"/>
    </row>
    <row r="2372" spans="2:59" x14ac:dyDescent="0.25">
      <c r="B2372" s="81" t="s">
        <v>3036</v>
      </c>
      <c r="C2372" s="81" t="s">
        <v>7760</v>
      </c>
      <c r="D2372" s="81" t="s">
        <v>1031</v>
      </c>
      <c r="E2372" s="82" t="s">
        <v>1162</v>
      </c>
      <c r="F2372" s="82" t="s">
        <v>1108</v>
      </c>
      <c r="G2372" s="83" t="s">
        <v>1125</v>
      </c>
      <c r="H2372" s="84" t="s">
        <v>1144</v>
      </c>
      <c r="I2372" s="85" t="s">
        <v>3480</v>
      </c>
      <c r="J2372" s="85" t="s">
        <v>7761</v>
      </c>
      <c r="L2372" s="86">
        <v>44029</v>
      </c>
      <c r="M2372" s="87">
        <v>1945.3872999995899</v>
      </c>
      <c r="N2372" s="88">
        <v>1945.3872999995899</v>
      </c>
      <c r="O2372" s="88">
        <v>1945.3872999995899</v>
      </c>
      <c r="P2372" s="89">
        <f t="shared" si="36"/>
        <v>1</v>
      </c>
      <c r="Q2372" s="86">
        <v>44029</v>
      </c>
      <c r="R2372" s="90">
        <v>1025892088.475</v>
      </c>
      <c r="S2372" s="90">
        <v>497626557.86199999</v>
      </c>
      <c r="T2372" s="3"/>
      <c r="U2372" s="91">
        <v>1.2337028238107499E-5</v>
      </c>
      <c r="V2372" s="92">
        <v>1.1740083129552701</v>
      </c>
      <c r="W2372" s="91">
        <v>4.2153330105065801E-4</v>
      </c>
      <c r="X2372" s="92">
        <v>5.0662945977819597E-2</v>
      </c>
      <c r="Y2372" s="91">
        <v>7.5620996940415396E-3</v>
      </c>
      <c r="Z2372" s="92">
        <v>18.906365878239701</v>
      </c>
      <c r="AA2372" s="91">
        <v>1.95001240972488E-2</v>
      </c>
      <c r="AB2372" s="92">
        <v>22.848040770535601</v>
      </c>
      <c r="AC2372" s="91">
        <v>5.0013096912152798E-2</v>
      </c>
      <c r="AD2372" s="92">
        <v>30.349505643622301</v>
      </c>
      <c r="AE2372" s="91">
        <v>7.8954661701573101E-2</v>
      </c>
      <c r="AF2372" s="93">
        <v>28.734875864844099</v>
      </c>
      <c r="AG2372" s="91">
        <v>2.25404379307292E-4</v>
      </c>
      <c r="AH2372" s="92">
        <v>-0.88368951419397501</v>
      </c>
      <c r="AI2372" s="91">
        <v>8.5112288452364702E-3</v>
      </c>
      <c r="AJ2372" s="92">
        <v>15.334498564436201</v>
      </c>
      <c r="AK2372" s="91">
        <v>0.89175601692171802</v>
      </c>
      <c r="AL2372" s="91">
        <v>4.0423530062980703E-2</v>
      </c>
      <c r="AM2372" s="92">
        <v>-33.2850667465245</v>
      </c>
      <c r="AN2372" s="3"/>
      <c r="AO2372" s="94">
        <v>6.2542880914406905E-4</v>
      </c>
      <c r="AP2372" s="94">
        <v>1.2337028238107499E-5</v>
      </c>
      <c r="AQ2372" s="94">
        <v>2.2677093766105801E-3</v>
      </c>
      <c r="AR2372" s="94">
        <v>2.25404379307292E-4</v>
      </c>
      <c r="AS2372" s="95">
        <v>12</v>
      </c>
      <c r="AT2372" s="95">
        <v>0</v>
      </c>
      <c r="AU2372" s="95">
        <v>7</v>
      </c>
      <c r="AV2372" s="96">
        <v>5</v>
      </c>
      <c r="AW2372" s="3"/>
      <c r="AX2372" s="97">
        <v>1.0701470836465899E-3</v>
      </c>
      <c r="AY2372" s="98">
        <v>-9.8323544937593397</v>
      </c>
      <c r="AZ2372" s="98">
        <v>0.61293300658508099</v>
      </c>
      <c r="BA2372" s="98">
        <v>-10.832349579577601</v>
      </c>
      <c r="BB2372" s="89">
        <v>1.10579404439619E-4</v>
      </c>
      <c r="BC2372" s="99">
        <v>0</v>
      </c>
      <c r="BD2372" s="86">
        <v>44029</v>
      </c>
      <c r="BE2372" s="86"/>
      <c r="BF2372" s="95"/>
      <c r="BG2372" s="86"/>
    </row>
    <row r="2373" spans="2:59" x14ac:dyDescent="0.25">
      <c r="B2373" s="81" t="s">
        <v>585</v>
      </c>
      <c r="C2373" s="81" t="s">
        <v>7762</v>
      </c>
      <c r="D2373" s="81" t="s">
        <v>1031</v>
      </c>
      <c r="E2373" s="82" t="s">
        <v>1165</v>
      </c>
      <c r="F2373" s="82" t="s">
        <v>1108</v>
      </c>
      <c r="G2373" s="83" t="s">
        <v>1125</v>
      </c>
      <c r="H2373" s="84" t="s">
        <v>1144</v>
      </c>
      <c r="I2373" s="85" t="s">
        <v>3480</v>
      </c>
      <c r="J2373" s="85" t="s">
        <v>1096</v>
      </c>
      <c r="L2373" s="86">
        <v>44029</v>
      </c>
      <c r="M2373" s="87">
        <v>1111.93249999918</v>
      </c>
      <c r="N2373" s="88">
        <v>1111.93249999918</v>
      </c>
      <c r="O2373" s="88">
        <v>1111.93249999918</v>
      </c>
      <c r="P2373" s="89">
        <f t="shared" si="36"/>
        <v>1</v>
      </c>
      <c r="Q2373" s="86">
        <v>44029</v>
      </c>
      <c r="R2373" s="90">
        <v>7386320.8190000001</v>
      </c>
      <c r="S2373" s="90">
        <v>7785627.31272656</v>
      </c>
      <c r="T2373" s="3"/>
      <c r="U2373" s="91">
        <v>7.0148635131772599E-6</v>
      </c>
      <c r="V2373" s="92">
        <v>1.17347609648277</v>
      </c>
      <c r="W2373" s="91">
        <v>2.17866430830327E-4</v>
      </c>
      <c r="X2373" s="92">
        <v>3.0296258955786502E-2</v>
      </c>
      <c r="Y2373" s="91">
        <v>4.1363537384313497E-3</v>
      </c>
      <c r="Z2373" s="92">
        <v>18.5637912826787</v>
      </c>
      <c r="AA2373" s="91">
        <v>1.05108596981154E-2</v>
      </c>
      <c r="AB2373" s="92">
        <v>21.949114330607699</v>
      </c>
      <c r="AC2373" s="91">
        <v>3.0085606051216001E-2</v>
      </c>
      <c r="AD2373" s="92">
        <v>28.356756557506699</v>
      </c>
      <c r="AE2373" s="91">
        <v>4.7386964119141298E-2</v>
      </c>
      <c r="AF2373" s="93">
        <v>25.5781061066082</v>
      </c>
      <c r="AG2373" s="91">
        <v>1.24483480249182E-4</v>
      </c>
      <c r="AH2373" s="92">
        <v>-0.89378160409978602</v>
      </c>
      <c r="AI2373" s="91">
        <v>4.5527431684604398E-3</v>
      </c>
      <c r="AJ2373" s="92">
        <v>14.9386499967513</v>
      </c>
      <c r="AK2373" s="91">
        <v>0.111932499999966</v>
      </c>
      <c r="AL2373" s="91">
        <v>1.9309289151351501E-2</v>
      </c>
      <c r="AM2373" s="92">
        <v>7.9906430513801796</v>
      </c>
      <c r="AN2373" s="3"/>
      <c r="AO2373" s="94">
        <v>5.9938419144600597E-4</v>
      </c>
      <c r="AP2373" s="94">
        <v>6.5679687395458999E-6</v>
      </c>
      <c r="AQ2373" s="94">
        <v>1.77210022957297E-3</v>
      </c>
      <c r="AR2373" s="94">
        <v>1.24483480249182E-4</v>
      </c>
      <c r="AS2373" s="95">
        <v>12</v>
      </c>
      <c r="AT2373" s="95">
        <v>0</v>
      </c>
      <c r="AU2373" s="95">
        <v>7</v>
      </c>
      <c r="AV2373" s="96">
        <v>5</v>
      </c>
      <c r="AW2373" s="3"/>
      <c r="AX2373" s="97">
        <v>8.5393914744145104E-4</v>
      </c>
      <c r="AY2373" s="98">
        <v>-21.622006468125601</v>
      </c>
      <c r="AZ2373" s="98">
        <v>0.58314597953085501</v>
      </c>
      <c r="BA2373" s="98">
        <v>-14.3762038053101</v>
      </c>
      <c r="BB2373" s="89">
        <v>8.8240762547115996E-5</v>
      </c>
      <c r="BC2373" s="99">
        <v>0</v>
      </c>
      <c r="BD2373" s="86">
        <v>44029</v>
      </c>
      <c r="BE2373" s="86"/>
      <c r="BF2373" s="95"/>
      <c r="BG2373" s="86"/>
    </row>
    <row r="2374" spans="2:59" x14ac:dyDescent="0.25">
      <c r="B2374" s="81" t="s">
        <v>3037</v>
      </c>
      <c r="C2374" s="81" t="s">
        <v>7763</v>
      </c>
      <c r="D2374" s="81" t="s">
        <v>1032</v>
      </c>
      <c r="E2374" s="82" t="s">
        <v>1161</v>
      </c>
      <c r="F2374" s="82" t="s">
        <v>1108</v>
      </c>
      <c r="G2374" s="83" t="s">
        <v>1124</v>
      </c>
      <c r="H2374" s="84" t="s">
        <v>1137</v>
      </c>
      <c r="I2374" s="85" t="s">
        <v>3480</v>
      </c>
      <c r="J2374" s="85" t="s">
        <v>7764</v>
      </c>
      <c r="L2374" s="86">
        <v>44029</v>
      </c>
      <c r="M2374" s="87">
        <v>1093.96490000002</v>
      </c>
      <c r="N2374" s="88">
        <v>1093.96490000002</v>
      </c>
      <c r="O2374" s="88">
        <v>1101.8924000002401</v>
      </c>
      <c r="P2374" s="89">
        <f t="shared" si="36"/>
        <v>0.99280555887288235</v>
      </c>
      <c r="Q2374" s="86">
        <v>43984</v>
      </c>
      <c r="R2374" s="90">
        <v>4748802.4929999998</v>
      </c>
      <c r="S2374" s="90">
        <v>3959791.6440078099</v>
      </c>
      <c r="T2374" s="3"/>
      <c r="U2374" s="91">
        <v>-7.0847840106580396E-4</v>
      </c>
      <c r="V2374" s="92">
        <v>1.1019267700248701</v>
      </c>
      <c r="W2374" s="91">
        <v>-2.7648184195641101E-3</v>
      </c>
      <c r="X2374" s="92">
        <v>-0.26797222608365701</v>
      </c>
      <c r="Y2374" s="91">
        <v>2.8363578894641298E-3</v>
      </c>
      <c r="Z2374" s="92">
        <v>18.433791697781999</v>
      </c>
      <c r="AA2374" s="91">
        <v>1.09607743870583E-2</v>
      </c>
      <c r="AB2374" s="92">
        <v>21.994105799502002</v>
      </c>
      <c r="AC2374" s="91">
        <v>2.8931587679835499E-2</v>
      </c>
      <c r="AD2374" s="92">
        <v>28.241354720375998</v>
      </c>
      <c r="AE2374" s="91">
        <v>4.6283560932352003E-2</v>
      </c>
      <c r="AF2374" s="93">
        <v>25.4677657879365</v>
      </c>
      <c r="AG2374" s="91">
        <v>-1.9780444536081601E-3</v>
      </c>
      <c r="AH2374" s="92">
        <v>-1.10403439748552</v>
      </c>
      <c r="AI2374" s="91">
        <v>5.84031322250667E-3</v>
      </c>
      <c r="AJ2374" s="92">
        <v>15.067407002163201</v>
      </c>
      <c r="AK2374" s="91"/>
      <c r="AL2374" s="91"/>
      <c r="AM2374" s="92"/>
      <c r="AN2374" s="3"/>
      <c r="AO2374" s="94">
        <v>9.2368505629565299E-3</v>
      </c>
      <c r="AP2374" s="94">
        <v>-9.7643252647685603E-3</v>
      </c>
      <c r="AQ2374" s="94">
        <v>5.9614698257064403E-3</v>
      </c>
      <c r="AR2374" s="94">
        <v>-7.8001706633585898E-3</v>
      </c>
      <c r="AS2374" s="95">
        <v>7</v>
      </c>
      <c r="AT2374" s="95">
        <v>5</v>
      </c>
      <c r="AU2374" s="95">
        <v>7</v>
      </c>
      <c r="AV2374" s="96">
        <v>5</v>
      </c>
      <c r="AW2374" s="3"/>
      <c r="AX2374" s="97">
        <v>1.6473582855032899E-2</v>
      </c>
      <c r="AY2374" s="98">
        <v>-0.99677681867979095</v>
      </c>
      <c r="AZ2374" s="98">
        <v>0.59108530308912999</v>
      </c>
      <c r="BA2374" s="98">
        <v>-1.3420047922554701</v>
      </c>
      <c r="BB2374" s="89">
        <v>1.7012713720237101E-3</v>
      </c>
      <c r="BC2374" s="99">
        <v>-2.32358667609151</v>
      </c>
      <c r="BD2374" s="86">
        <v>43745</v>
      </c>
      <c r="BE2374" s="86">
        <v>43783</v>
      </c>
      <c r="BF2374" s="95">
        <v>89</v>
      </c>
      <c r="BG2374" s="86">
        <v>43868</v>
      </c>
    </row>
    <row r="2375" spans="2:59" x14ac:dyDescent="0.25">
      <c r="B2375" s="81" t="s">
        <v>3038</v>
      </c>
      <c r="C2375" s="81" t="s">
        <v>7765</v>
      </c>
      <c r="D2375" s="81" t="s">
        <v>1032</v>
      </c>
      <c r="E2375" s="82" t="s">
        <v>1170</v>
      </c>
      <c r="F2375" s="82" t="s">
        <v>1108</v>
      </c>
      <c r="G2375" s="83" t="s">
        <v>1124</v>
      </c>
      <c r="H2375" s="84" t="s">
        <v>1137</v>
      </c>
      <c r="I2375" s="85" t="s">
        <v>3480</v>
      </c>
      <c r="J2375" s="85" t="s">
        <v>7764</v>
      </c>
      <c r="L2375" s="86">
        <v>44029</v>
      </c>
      <c r="M2375" s="87">
        <v>1134.9384000003299</v>
      </c>
      <c r="N2375" s="88">
        <v>1134.9384000003299</v>
      </c>
      <c r="O2375" s="88">
        <v>1140.09280000068</v>
      </c>
      <c r="P2375" s="89">
        <f t="shared" ref="P2375:P2438" si="37">IFERROR(N2375/O2375,"")</f>
        <v>0.99547896451907514</v>
      </c>
      <c r="Q2375" s="86">
        <v>43984</v>
      </c>
      <c r="R2375" s="90">
        <v>10.569000000000001</v>
      </c>
      <c r="S2375" s="90">
        <v>10.429461832061399</v>
      </c>
      <c r="T2375" s="3"/>
      <c r="U2375" s="91">
        <v>-6.6180031444673703E-4</v>
      </c>
      <c r="V2375" s="92">
        <v>1.1065945786867799</v>
      </c>
      <c r="W2375" s="91">
        <v>-9.4523632742493603E-4</v>
      </c>
      <c r="X2375" s="92">
        <v>-8.6014016869739904E-2</v>
      </c>
      <c r="Y2375" s="91">
        <v>1.33270000678749E-2</v>
      </c>
      <c r="Z2375" s="92">
        <v>19.482855915615801</v>
      </c>
      <c r="AA2375" s="91">
        <v>3.2330526697478497E-2</v>
      </c>
      <c r="AB2375" s="92">
        <v>24.131081030558601</v>
      </c>
      <c r="AC2375" s="91">
        <v>5.7573611817133503E-2</v>
      </c>
      <c r="AD2375" s="92">
        <v>31.105557134112999</v>
      </c>
      <c r="AE2375" s="91">
        <v>7.3149458972693496E-2</v>
      </c>
      <c r="AF2375" s="93">
        <v>28.1543555919488</v>
      </c>
      <c r="AG2375" s="91">
        <v>-1.0396792731626201E-3</v>
      </c>
      <c r="AH2375" s="92">
        <v>-1.0101978794409701</v>
      </c>
      <c r="AI2375" s="91">
        <v>1.7228118929779199E-2</v>
      </c>
      <c r="AJ2375" s="92">
        <v>16.206187572883199</v>
      </c>
      <c r="AK2375" s="91"/>
      <c r="AL2375" s="91"/>
      <c r="AM2375" s="92"/>
      <c r="AN2375" s="3"/>
      <c r="AO2375" s="94">
        <v>9.2474471985042293E-3</v>
      </c>
      <c r="AP2375" s="94">
        <v>-9.7418682526040409E-3</v>
      </c>
      <c r="AQ2375" s="94">
        <v>7.8845343723514798E-3</v>
      </c>
      <c r="AR2375" s="94">
        <v>-6.0781715101256902E-3</v>
      </c>
      <c r="AS2375" s="95">
        <v>9</v>
      </c>
      <c r="AT2375" s="95">
        <v>3</v>
      </c>
      <c r="AU2375" s="95">
        <v>7</v>
      </c>
      <c r="AV2375" s="96">
        <v>5</v>
      </c>
      <c r="AW2375" s="3"/>
      <c r="AX2375" s="97">
        <v>1.6519122963709401E-2</v>
      </c>
      <c r="AY2375" s="98">
        <v>0.16562776541400101</v>
      </c>
      <c r="AZ2375" s="98">
        <v>0.66108266940045701</v>
      </c>
      <c r="BA2375" s="98">
        <v>0.229669748163815</v>
      </c>
      <c r="BB2375" s="89">
        <v>1.7060143251705999E-3</v>
      </c>
      <c r="BC2375" s="99">
        <v>-2.1278646548598799</v>
      </c>
      <c r="BD2375" s="86">
        <v>43745</v>
      </c>
      <c r="BE2375" s="86">
        <v>43783</v>
      </c>
      <c r="BF2375" s="95">
        <v>51</v>
      </c>
      <c r="BG2375" s="86">
        <v>43816</v>
      </c>
    </row>
    <row r="2376" spans="2:59" x14ac:dyDescent="0.25">
      <c r="B2376" s="81" t="s">
        <v>3039</v>
      </c>
      <c r="C2376" s="81" t="s">
        <v>7766</v>
      </c>
      <c r="D2376" s="81" t="s">
        <v>1032</v>
      </c>
      <c r="E2376" s="82" t="s">
        <v>1165</v>
      </c>
      <c r="F2376" s="82" t="s">
        <v>1108</v>
      </c>
      <c r="G2376" s="83" t="s">
        <v>1124</v>
      </c>
      <c r="H2376" s="84" t="s">
        <v>1137</v>
      </c>
      <c r="I2376" s="85" t="s">
        <v>3480</v>
      </c>
      <c r="J2376" s="85" t="s">
        <v>7767</v>
      </c>
      <c r="L2376" s="86">
        <v>44029</v>
      </c>
      <c r="M2376" s="87">
        <v>1118.7997999992201</v>
      </c>
      <c r="N2376" s="88">
        <v>1118.7997999992201</v>
      </c>
      <c r="O2376" s="88">
        <v>1126.3214999996101</v>
      </c>
      <c r="P2376" s="89">
        <f t="shared" si="37"/>
        <v>0.99332188899848528</v>
      </c>
      <c r="Q2376" s="86">
        <v>43984</v>
      </c>
      <c r="R2376" s="90">
        <v>2368772.1800000002</v>
      </c>
      <c r="S2376" s="90">
        <v>2464668.9585078098</v>
      </c>
      <c r="T2376" s="3"/>
      <c r="U2376" s="91">
        <v>-6.9695772617706098E-4</v>
      </c>
      <c r="V2376" s="92">
        <v>1.1030788375137499</v>
      </c>
      <c r="W2376" s="91">
        <v>-2.4189650293919801E-3</v>
      </c>
      <c r="X2376" s="92">
        <v>-0.233386887066445</v>
      </c>
      <c r="Y2376" s="91">
        <v>4.9473094204586197E-3</v>
      </c>
      <c r="Z2376" s="92">
        <v>18.644886850874201</v>
      </c>
      <c r="AA2376" s="91">
        <v>1.5251092292601199E-2</v>
      </c>
      <c r="AB2376" s="92">
        <v>22.423137590056299</v>
      </c>
      <c r="AC2376" s="91">
        <v>3.7678649006920799E-2</v>
      </c>
      <c r="AD2376" s="92">
        <v>29.116060853091799</v>
      </c>
      <c r="AE2376" s="91">
        <v>5.9650832296029001E-2</v>
      </c>
      <c r="AF2376" s="93">
        <v>26.804492924304199</v>
      </c>
      <c r="AG2376" s="91">
        <v>-1.78185717777524E-3</v>
      </c>
      <c r="AH2376" s="92">
        <v>-1.08441566990223</v>
      </c>
      <c r="AI2376" s="91">
        <v>8.1555364031373808E-3</v>
      </c>
      <c r="AJ2376" s="92">
        <v>15.2989293202263</v>
      </c>
      <c r="AK2376" s="91"/>
      <c r="AL2376" s="91"/>
      <c r="AM2376" s="92"/>
      <c r="AN2376" s="3"/>
      <c r="AO2376" s="94">
        <v>9.2486115463543701E-3</v>
      </c>
      <c r="AP2376" s="94">
        <v>-9.7528087108003092E-3</v>
      </c>
      <c r="AQ2376" s="94">
        <v>6.3217324623110497E-3</v>
      </c>
      <c r="AR2376" s="94">
        <v>-7.4435521028135597E-3</v>
      </c>
      <c r="AS2376" s="95">
        <v>7</v>
      </c>
      <c r="AT2376" s="95">
        <v>5</v>
      </c>
      <c r="AU2376" s="95">
        <v>7</v>
      </c>
      <c r="AV2376" s="96">
        <v>5</v>
      </c>
      <c r="AW2376" s="3"/>
      <c r="AX2376" s="97">
        <v>1.6480321001599799E-2</v>
      </c>
      <c r="AY2376" s="98">
        <v>-0.75875866729074903</v>
      </c>
      <c r="AZ2376" s="98">
        <v>0.60533538430445299</v>
      </c>
      <c r="BA2376" s="98">
        <v>-1.02816022973457</v>
      </c>
      <c r="BB2376" s="89">
        <v>1.7019871572983901E-3</v>
      </c>
      <c r="BC2376" s="99">
        <v>-2.2805337744321199</v>
      </c>
      <c r="BD2376" s="86">
        <v>43745</v>
      </c>
      <c r="BE2376" s="86">
        <v>43783</v>
      </c>
      <c r="BF2376" s="95">
        <v>75</v>
      </c>
      <c r="BG2376" s="86">
        <v>43850</v>
      </c>
    </row>
    <row r="2377" spans="2:59" x14ac:dyDescent="0.25">
      <c r="B2377" s="81" t="s">
        <v>3040</v>
      </c>
      <c r="C2377" s="81" t="s">
        <v>7768</v>
      </c>
      <c r="D2377" s="81" t="s">
        <v>1032</v>
      </c>
      <c r="E2377" s="82" t="s">
        <v>1208</v>
      </c>
      <c r="F2377" s="82" t="s">
        <v>1108</v>
      </c>
      <c r="G2377" s="83" t="s">
        <v>1124</v>
      </c>
      <c r="H2377" s="84" t="s">
        <v>1137</v>
      </c>
      <c r="I2377" s="85" t="s">
        <v>3480</v>
      </c>
      <c r="J2377" s="85" t="s">
        <v>7769</v>
      </c>
      <c r="L2377" s="86">
        <v>44029</v>
      </c>
      <c r="M2377" s="87">
        <v>4241.1552999988198</v>
      </c>
      <c r="N2377" s="88">
        <v>4241.1552999988198</v>
      </c>
      <c r="O2377" s="88">
        <v>4261.80110000074</v>
      </c>
      <c r="P2377" s="89">
        <f t="shared" si="37"/>
        <v>0.99515561624827664</v>
      </c>
      <c r="Q2377" s="86">
        <v>43984</v>
      </c>
      <c r="R2377" s="90">
        <v>1318725.463</v>
      </c>
      <c r="S2377" s="90">
        <v>1473242.07255664</v>
      </c>
      <c r="T2377" s="3"/>
      <c r="U2377" s="91">
        <v>-6.5597075445111798E-4</v>
      </c>
      <c r="V2377" s="92">
        <v>1.1071775346863399</v>
      </c>
      <c r="W2377" s="91">
        <v>-1.19171998721868E-3</v>
      </c>
      <c r="X2377" s="92">
        <v>-0.110662382849114</v>
      </c>
      <c r="Y2377" s="91">
        <v>1.24719515442848E-2</v>
      </c>
      <c r="Z2377" s="92">
        <v>19.3973510632641</v>
      </c>
      <c r="AA2377" s="91">
        <v>3.0614696752309101E-2</v>
      </c>
      <c r="AB2377" s="92">
        <v>23.959498036041602</v>
      </c>
      <c r="AC2377" s="91">
        <v>6.93014321204828E-2</v>
      </c>
      <c r="AD2377" s="92">
        <v>32.278339164447999</v>
      </c>
      <c r="AE2377" s="91">
        <v>0.10844635774818</v>
      </c>
      <c r="AF2377" s="93">
        <v>31.684045469504799</v>
      </c>
      <c r="AG2377" s="91">
        <v>-1.0862112521863301E-3</v>
      </c>
      <c r="AH2377" s="92">
        <v>-1.0148510773433399</v>
      </c>
      <c r="AI2377" s="91">
        <v>1.6412215432865199E-2</v>
      </c>
      <c r="AJ2377" s="92">
        <v>16.124597223184502</v>
      </c>
      <c r="AK2377" s="91"/>
      <c r="AL2377" s="91"/>
      <c r="AM2377" s="92"/>
      <c r="AN2377" s="3"/>
      <c r="AO2377" s="94">
        <v>9.2900668605579995E-3</v>
      </c>
      <c r="AP2377" s="94">
        <v>-9.7121111421074602E-3</v>
      </c>
      <c r="AQ2377" s="94">
        <v>7.6012698809790899E-3</v>
      </c>
      <c r="AR2377" s="94">
        <v>-6.1783961045875904E-3</v>
      </c>
      <c r="AS2377" s="95">
        <v>9</v>
      </c>
      <c r="AT2377" s="95">
        <v>3</v>
      </c>
      <c r="AU2377" s="95">
        <v>7</v>
      </c>
      <c r="AV2377" s="96">
        <v>5</v>
      </c>
      <c r="AW2377" s="3"/>
      <c r="AX2377" s="97">
        <v>1.65147077561596E-2</v>
      </c>
      <c r="AY2377" s="98">
        <v>9.1681696430328002E-2</v>
      </c>
      <c r="AZ2377" s="98">
        <v>0.65634129290538101</v>
      </c>
      <c r="BA2377" s="98">
        <v>0.127004914900681</v>
      </c>
      <c r="BB2377" s="89">
        <v>1.70561019054958E-3</v>
      </c>
      <c r="BC2377" s="99">
        <v>-2.1278281781851498</v>
      </c>
      <c r="BD2377" s="86">
        <v>43745</v>
      </c>
      <c r="BE2377" s="86">
        <v>43783</v>
      </c>
      <c r="BF2377" s="95">
        <v>60</v>
      </c>
      <c r="BG2377" s="86">
        <v>43829</v>
      </c>
    </row>
    <row r="2378" spans="2:59" x14ac:dyDescent="0.25">
      <c r="B2378" s="81" t="s">
        <v>3041</v>
      </c>
      <c r="C2378" s="81" t="s">
        <v>7770</v>
      </c>
      <c r="D2378" s="81" t="s">
        <v>1033</v>
      </c>
      <c r="E2378" s="82" t="s">
        <v>1160</v>
      </c>
      <c r="F2378" s="82" t="s">
        <v>1108</v>
      </c>
      <c r="G2378" s="83" t="s">
        <v>1125</v>
      </c>
      <c r="H2378" s="84" t="s">
        <v>1145</v>
      </c>
      <c r="I2378" s="85" t="s">
        <v>3651</v>
      </c>
      <c r="J2378" s="85" t="s">
        <v>7771</v>
      </c>
      <c r="L2378" s="86">
        <v>44029</v>
      </c>
      <c r="M2378" s="87">
        <v>101503.001250029</v>
      </c>
      <c r="N2378" s="88">
        <v>101503.001250029</v>
      </c>
      <c r="O2378" s="88">
        <v>111571.95646905901</v>
      </c>
      <c r="P2378" s="89">
        <f t="shared" si="37"/>
        <v>0.90975370928605781</v>
      </c>
      <c r="Q2378" s="86">
        <v>43910</v>
      </c>
      <c r="R2378" s="90">
        <v>87203259.139500007</v>
      </c>
      <c r="S2378" s="90">
        <v>34514092.023812503</v>
      </c>
      <c r="T2378" s="3"/>
      <c r="U2378" s="91">
        <v>-4.63416785351001E-4</v>
      </c>
      <c r="V2378" s="92">
        <v>1.1264329315963599</v>
      </c>
      <c r="W2378" s="91">
        <v>1.09746221623936E-2</v>
      </c>
      <c r="X2378" s="92">
        <v>1.1059718321121199</v>
      </c>
      <c r="Y2378" s="91">
        <v>2.3476163898521901E-2</v>
      </c>
      <c r="Z2378" s="92">
        <v>20.4977722986951</v>
      </c>
      <c r="AA2378" s="91">
        <v>0.17735563423950201</v>
      </c>
      <c r="AB2378" s="92">
        <v>38.6335917847464</v>
      </c>
      <c r="AC2378" s="91">
        <v>0.25976283639640302</v>
      </c>
      <c r="AD2378" s="92">
        <v>51.324479592032702</v>
      </c>
      <c r="AE2378" s="91">
        <v>0.25550088174903102</v>
      </c>
      <c r="AF2378" s="93">
        <v>46.389497869589803</v>
      </c>
      <c r="AG2378" s="91">
        <v>-3.5249507273874797E-2</v>
      </c>
      <c r="AH2378" s="92">
        <v>-4.43118067951582</v>
      </c>
      <c r="AI2378" s="91">
        <v>6.3914137295796494E-2</v>
      </c>
      <c r="AJ2378" s="92">
        <v>20.874789409484901</v>
      </c>
      <c r="AK2378" s="91">
        <v>0.77621912838774698</v>
      </c>
      <c r="AL2378" s="91">
        <v>3.6355870615807397E-2</v>
      </c>
      <c r="AM2378" s="92">
        <v>-44.838755599921598</v>
      </c>
      <c r="AN2378" s="3"/>
      <c r="AO2378" s="94">
        <v>3.6613769561881802E-2</v>
      </c>
      <c r="AP2378" s="94">
        <v>-2.3543241173683799E-2</v>
      </c>
      <c r="AQ2378" s="94">
        <v>0.142269252086408</v>
      </c>
      <c r="AR2378" s="94">
        <v>-9.9366442415921505E-2</v>
      </c>
      <c r="AS2378" s="95">
        <v>8</v>
      </c>
      <c r="AT2378" s="95">
        <v>4</v>
      </c>
      <c r="AU2378" s="95">
        <v>7</v>
      </c>
      <c r="AV2378" s="96">
        <v>5</v>
      </c>
      <c r="AW2378" s="3"/>
      <c r="AX2378" s="97">
        <v>0.136060147996031</v>
      </c>
      <c r="AY2378" s="98">
        <v>1.1554434863319301</v>
      </c>
      <c r="AZ2378" s="98">
        <v>1.12041642153235</v>
      </c>
      <c r="BA2378" s="98">
        <v>1.82052395403662</v>
      </c>
      <c r="BB2378" s="89">
        <v>1.40814283151303E-2</v>
      </c>
      <c r="BC2378" s="99">
        <v>-11.6517309514311</v>
      </c>
      <c r="BD2378" s="86">
        <v>43910</v>
      </c>
      <c r="BE2378" s="86">
        <v>43990</v>
      </c>
      <c r="BF2378" s="95"/>
      <c r="BG2378" s="86"/>
    </row>
    <row r="2379" spans="2:59" x14ac:dyDescent="0.25">
      <c r="B2379" s="81" t="s">
        <v>3042</v>
      </c>
      <c r="C2379" s="81" t="s">
        <v>7772</v>
      </c>
      <c r="D2379" s="81" t="s">
        <v>1034</v>
      </c>
      <c r="E2379" s="82" t="s">
        <v>1161</v>
      </c>
      <c r="F2379" s="82" t="s">
        <v>1108</v>
      </c>
      <c r="G2379" s="83" t="s">
        <v>1121</v>
      </c>
      <c r="H2379" s="84" t="s">
        <v>1153</v>
      </c>
      <c r="I2379" s="85" t="s">
        <v>3480</v>
      </c>
      <c r="J2379" s="85" t="s">
        <v>7773</v>
      </c>
      <c r="L2379" s="86">
        <v>44029</v>
      </c>
      <c r="M2379" s="87">
        <v>1500.1575000006701</v>
      </c>
      <c r="N2379" s="88">
        <v>1500.1575000006701</v>
      </c>
      <c r="O2379" s="88">
        <v>1707.8336999993801</v>
      </c>
      <c r="P2379" s="89">
        <f t="shared" si="37"/>
        <v>0.878397879138475</v>
      </c>
      <c r="Q2379" s="86">
        <v>43843</v>
      </c>
      <c r="R2379" s="90">
        <v>1671902.9010000001</v>
      </c>
      <c r="S2379" s="90">
        <v>1840975.3118085901</v>
      </c>
      <c r="T2379" s="3"/>
      <c r="U2379" s="91">
        <v>-9.20196228707937E-3</v>
      </c>
      <c r="V2379" s="92">
        <v>0.25257838142351802</v>
      </c>
      <c r="W2379" s="91">
        <v>2.2037307393475199E-2</v>
      </c>
      <c r="X2379" s="92">
        <v>2.2122403552202701</v>
      </c>
      <c r="Y2379" s="91">
        <v>-0.11240179978907699</v>
      </c>
      <c r="Z2379" s="92">
        <v>6.9099759299279002</v>
      </c>
      <c r="AA2379" s="91">
        <v>-0.113651349412976</v>
      </c>
      <c r="AB2379" s="92">
        <v>9.5328934194985795</v>
      </c>
      <c r="AC2379" s="91">
        <v>-0.16148504858400001</v>
      </c>
      <c r="AD2379" s="92">
        <v>9.1996910939924401</v>
      </c>
      <c r="AE2379" s="91">
        <v>-0.18798615239473301</v>
      </c>
      <c r="AF2379" s="93">
        <v>2.04079445521347</v>
      </c>
      <c r="AG2379" s="91">
        <v>1.40355499770521E-2</v>
      </c>
      <c r="AH2379" s="92">
        <v>0.49732504558050999</v>
      </c>
      <c r="AI2379" s="91">
        <v>-7.5327045599842699E-2</v>
      </c>
      <c r="AJ2379" s="92">
        <v>6.9506711199210303</v>
      </c>
      <c r="AK2379" s="91">
        <v>0.50015750000078696</v>
      </c>
      <c r="AL2379" s="91">
        <v>3.3105880749644698E-2</v>
      </c>
      <c r="AM2379" s="92">
        <v>8.3698913085972908</v>
      </c>
      <c r="AN2379" s="3"/>
      <c r="AO2379" s="94">
        <v>4.5582748276501703E-2</v>
      </c>
      <c r="AP2379" s="94">
        <v>-0.122605269928463</v>
      </c>
      <c r="AQ2379" s="94">
        <v>9.4155518494517296E-2</v>
      </c>
      <c r="AR2379" s="94">
        <v>-0.13986375011067101</v>
      </c>
      <c r="AS2379" s="95">
        <v>6</v>
      </c>
      <c r="AT2379" s="95">
        <v>6</v>
      </c>
      <c r="AU2379" s="95">
        <v>7</v>
      </c>
      <c r="AV2379" s="96">
        <v>5</v>
      </c>
      <c r="AW2379" s="3"/>
      <c r="AX2379" s="97">
        <v>0.260952611604298</v>
      </c>
      <c r="AY2379" s="98">
        <v>-0.37397532874229</v>
      </c>
      <c r="AZ2379" s="98">
        <v>0.46946926256669003</v>
      </c>
      <c r="BA2379" s="98">
        <v>-0.47820173546415401</v>
      </c>
      <c r="BB2379" s="89">
        <v>2.6428524045659301E-2</v>
      </c>
      <c r="BC2379" s="99">
        <v>-33.776637619943401</v>
      </c>
      <c r="BD2379" s="86">
        <v>43843</v>
      </c>
      <c r="BE2379" s="86">
        <v>43913</v>
      </c>
      <c r="BF2379" s="95"/>
      <c r="BG2379" s="86"/>
    </row>
    <row r="2380" spans="2:59" x14ac:dyDescent="0.25">
      <c r="B2380" s="81" t="s">
        <v>586</v>
      </c>
      <c r="C2380" s="81" t="s">
        <v>7774</v>
      </c>
      <c r="D2380" s="81" t="s">
        <v>1034</v>
      </c>
      <c r="E2380" s="82" t="s">
        <v>1170</v>
      </c>
      <c r="F2380" s="82" t="s">
        <v>1108</v>
      </c>
      <c r="G2380" s="83" t="s">
        <v>1121</v>
      </c>
      <c r="H2380" s="84" t="s">
        <v>1153</v>
      </c>
      <c r="I2380" s="85" t="s">
        <v>3480</v>
      </c>
      <c r="J2380" s="85" t="s">
        <v>1096</v>
      </c>
      <c r="L2380" s="86">
        <v>44029</v>
      </c>
      <c r="M2380" s="87">
        <v>1975.62480000034</v>
      </c>
      <c r="N2380" s="88">
        <v>1975.62480000034</v>
      </c>
      <c r="O2380" s="88">
        <v>2203.8605999983802</v>
      </c>
      <c r="P2380" s="89">
        <f t="shared" si="37"/>
        <v>0.8964381866991914</v>
      </c>
      <c r="Q2380" s="86">
        <v>43843</v>
      </c>
      <c r="R2380" s="90">
        <v>213426.77299999999</v>
      </c>
      <c r="S2380" s="90">
        <v>202107.477896973</v>
      </c>
      <c r="T2380" s="3"/>
      <c r="U2380" s="91">
        <v>-9.0936435381081503E-3</v>
      </c>
      <c r="V2380" s="92">
        <v>0.26341025632064002</v>
      </c>
      <c r="W2380" s="91">
        <v>2.53939602280298E-2</v>
      </c>
      <c r="X2380" s="92">
        <v>2.5479056386757302</v>
      </c>
      <c r="Y2380" s="91">
        <v>-9.4568427443882705E-2</v>
      </c>
      <c r="Z2380" s="92">
        <v>8.6933131644473196</v>
      </c>
      <c r="AA2380" s="91">
        <v>-7.7429825353683604E-2</v>
      </c>
      <c r="AB2380" s="92">
        <v>13.155045825435099</v>
      </c>
      <c r="AC2380" s="91">
        <v>-9.1595840448426294E-2</v>
      </c>
      <c r="AD2380" s="92">
        <v>16.188611907564301</v>
      </c>
      <c r="AE2380" s="91">
        <v>-8.4401240408624303E-2</v>
      </c>
      <c r="AF2380" s="93">
        <v>12.3992856538243</v>
      </c>
      <c r="AG2380" s="91">
        <v>1.5921526344755001E-2</v>
      </c>
      <c r="AH2380" s="92">
        <v>0.68592268235079201</v>
      </c>
      <c r="AI2380" s="91">
        <v>-5.4994551314885003E-2</v>
      </c>
      <c r="AJ2380" s="92">
        <v>8.9839205484167906</v>
      </c>
      <c r="AK2380" s="91">
        <v>0.97562480000080498</v>
      </c>
      <c r="AL2380" s="91">
        <v>5.6201601388238501E-2</v>
      </c>
      <c r="AM2380" s="92">
        <v>55.916621308599098</v>
      </c>
      <c r="AN2380" s="3"/>
      <c r="AO2380" s="94">
        <v>4.5697104929786299E-2</v>
      </c>
      <c r="AP2380" s="94">
        <v>-0.12231744477961901</v>
      </c>
      <c r="AQ2380" s="94">
        <v>9.7749224576546098E-2</v>
      </c>
      <c r="AR2380" s="94">
        <v>-0.136944282407057</v>
      </c>
      <c r="AS2380" s="95">
        <v>6</v>
      </c>
      <c r="AT2380" s="95">
        <v>6</v>
      </c>
      <c r="AU2380" s="95">
        <v>7</v>
      </c>
      <c r="AV2380" s="96">
        <v>5</v>
      </c>
      <c r="AW2380" s="3"/>
      <c r="AX2380" s="97">
        <v>0.26085598665318699</v>
      </c>
      <c r="AY2380" s="98">
        <v>-0.23898319065847301</v>
      </c>
      <c r="AZ2380" s="98">
        <v>0.683386518625412</v>
      </c>
      <c r="BA2380" s="98">
        <v>-0.30707244557652302</v>
      </c>
      <c r="BB2380" s="89">
        <v>2.6424144255106499E-2</v>
      </c>
      <c r="BC2380" s="99">
        <v>-33.268029747356202</v>
      </c>
      <c r="BD2380" s="86">
        <v>43843</v>
      </c>
      <c r="BE2380" s="86">
        <v>43913</v>
      </c>
      <c r="BF2380" s="95"/>
      <c r="BG2380" s="86"/>
    </row>
    <row r="2381" spans="2:59" x14ac:dyDescent="0.25">
      <c r="B2381" s="81" t="s">
        <v>3043</v>
      </c>
      <c r="C2381" s="81" t="s">
        <v>7775</v>
      </c>
      <c r="D2381" s="81" t="s">
        <v>1034</v>
      </c>
      <c r="E2381" s="82" t="s">
        <v>1162</v>
      </c>
      <c r="F2381" s="82" t="s">
        <v>1108</v>
      </c>
      <c r="G2381" s="83" t="s">
        <v>1121</v>
      </c>
      <c r="H2381" s="84" t="s">
        <v>1153</v>
      </c>
      <c r="I2381" s="85" t="s">
        <v>3480</v>
      </c>
      <c r="J2381" s="85" t="s">
        <v>7776</v>
      </c>
      <c r="L2381" s="86">
        <v>44029</v>
      </c>
      <c r="M2381" s="87">
        <v>1630.9289999995401</v>
      </c>
      <c r="N2381" s="88">
        <v>1630.9289999995401</v>
      </c>
      <c r="O2381" s="88">
        <v>1851.99620000087</v>
      </c>
      <c r="P2381" s="89">
        <f t="shared" si="37"/>
        <v>0.88063301641697433</v>
      </c>
      <c r="Q2381" s="86">
        <v>43843</v>
      </c>
      <c r="R2381" s="90">
        <v>353748.25400000002</v>
      </c>
      <c r="S2381" s="90">
        <v>404778.23078613298</v>
      </c>
      <c r="T2381" s="3"/>
      <c r="U2381" s="91">
        <v>-9.1884006697000604E-3</v>
      </c>
      <c r="V2381" s="92">
        <v>0.25393454316144898</v>
      </c>
      <c r="W2381" s="91">
        <v>2.24562097300804E-2</v>
      </c>
      <c r="X2381" s="92">
        <v>2.2541305888808001</v>
      </c>
      <c r="Y2381" s="91">
        <v>-0.110191851206764</v>
      </c>
      <c r="Z2381" s="92">
        <v>7.1309707881591704</v>
      </c>
      <c r="AA2381" s="91">
        <v>-0.109202589094784</v>
      </c>
      <c r="AB2381" s="92">
        <v>9.9777694513177302</v>
      </c>
      <c r="AC2381" s="91">
        <v>-0.15305189821170601</v>
      </c>
      <c r="AD2381" s="92">
        <v>10.0430061312218</v>
      </c>
      <c r="AE2381" s="91">
        <v>-0.175707658742904</v>
      </c>
      <c r="AF2381" s="93">
        <v>3.2686438203963899</v>
      </c>
      <c r="AG2381" s="91">
        <v>1.42711236749165E-2</v>
      </c>
      <c r="AH2381" s="92">
        <v>0.52088241536694102</v>
      </c>
      <c r="AI2381" s="91">
        <v>-7.28095094891614E-2</v>
      </c>
      <c r="AJ2381" s="92">
        <v>7.2024247309891498</v>
      </c>
      <c r="AK2381" s="91">
        <v>0.63092899999930496</v>
      </c>
      <c r="AL2381" s="91">
        <v>4.0063352938886999E-2</v>
      </c>
      <c r="AM2381" s="92">
        <v>21.447041308449101</v>
      </c>
      <c r="AN2381" s="3"/>
      <c r="AO2381" s="94">
        <v>4.55970523962606E-2</v>
      </c>
      <c r="AP2381" s="94">
        <v>-0.122569193418749</v>
      </c>
      <c r="AQ2381" s="94">
        <v>9.4603971130709397E-2</v>
      </c>
      <c r="AR2381" s="94">
        <v>-0.13949902333668401</v>
      </c>
      <c r="AS2381" s="95">
        <v>6</v>
      </c>
      <c r="AT2381" s="95">
        <v>6</v>
      </c>
      <c r="AU2381" s="95">
        <v>7</v>
      </c>
      <c r="AV2381" s="96">
        <v>5</v>
      </c>
      <c r="AW2381" s="3"/>
      <c r="AX2381" s="97">
        <v>0.260940105720947</v>
      </c>
      <c r="AY2381" s="98">
        <v>-0.35738999701561602</v>
      </c>
      <c r="AZ2381" s="98">
        <v>0.49577098159352301</v>
      </c>
      <c r="BA2381" s="98">
        <v>-0.45727121149684502</v>
      </c>
      <c r="BB2381" s="89">
        <v>2.6427933001687099E-2</v>
      </c>
      <c r="BC2381" s="99">
        <v>-33.713276517577498</v>
      </c>
      <c r="BD2381" s="86">
        <v>43843</v>
      </c>
      <c r="BE2381" s="86">
        <v>43913</v>
      </c>
      <c r="BF2381" s="95"/>
      <c r="BG2381" s="86"/>
    </row>
    <row r="2382" spans="2:59" x14ac:dyDescent="0.25">
      <c r="B2382" s="81" t="s">
        <v>3044</v>
      </c>
      <c r="C2382" s="81" t="s">
        <v>7777</v>
      </c>
      <c r="D2382" s="81" t="s">
        <v>1034</v>
      </c>
      <c r="E2382" s="82" t="s">
        <v>1186</v>
      </c>
      <c r="F2382" s="82" t="s">
        <v>1108</v>
      </c>
      <c r="G2382" s="83" t="s">
        <v>1121</v>
      </c>
      <c r="H2382" s="84" t="s">
        <v>1153</v>
      </c>
      <c r="I2382" s="85" t="s">
        <v>3480</v>
      </c>
      <c r="J2382" s="85" t="s">
        <v>7778</v>
      </c>
      <c r="L2382" s="86">
        <v>44029</v>
      </c>
      <c r="M2382" s="87">
        <v>1448.4763999991101</v>
      </c>
      <c r="N2382" s="88">
        <v>1448.4763999991101</v>
      </c>
      <c r="O2382" s="88">
        <v>1640.6374999992499</v>
      </c>
      <c r="P2382" s="89">
        <f t="shared" si="37"/>
        <v>0.88287412667318177</v>
      </c>
      <c r="Q2382" s="86">
        <v>43843</v>
      </c>
      <c r="R2382" s="90">
        <v>497710.80699999997</v>
      </c>
      <c r="S2382" s="90">
        <v>654580.81203808601</v>
      </c>
      <c r="T2382" s="3"/>
      <c r="U2382" s="91">
        <v>-9.1748415925394494E-3</v>
      </c>
      <c r="V2382" s="92">
        <v>0.25529045087751001</v>
      </c>
      <c r="W2382" s="91">
        <v>2.2875715221743999E-2</v>
      </c>
      <c r="X2382" s="92">
        <v>2.29608113804716</v>
      </c>
      <c r="Y2382" s="91">
        <v>-0.107976177741948</v>
      </c>
      <c r="Z2382" s="92">
        <v>7.3525381346407803</v>
      </c>
      <c r="AA2382" s="91">
        <v>-0.104730886744655</v>
      </c>
      <c r="AB2382" s="92">
        <v>10.4249396863306</v>
      </c>
      <c r="AC2382" s="91">
        <v>-0.14453314106693099</v>
      </c>
      <c r="AD2382" s="92">
        <v>10.894881845699301</v>
      </c>
      <c r="AE2382" s="91">
        <v>-0.163243147942121</v>
      </c>
      <c r="AF2382" s="93">
        <v>4.5150949004746499</v>
      </c>
      <c r="AG2382" s="91">
        <v>1.45069503432751E-2</v>
      </c>
      <c r="AH2382" s="92">
        <v>0.54446508220280498</v>
      </c>
      <c r="AI2382" s="91">
        <v>-7.0284731144056395E-2</v>
      </c>
      <c r="AJ2382" s="92">
        <v>7.4549025654996504</v>
      </c>
      <c r="AK2382" s="91">
        <v>0.44847639999876299</v>
      </c>
      <c r="AL2382" s="91">
        <v>3.0201412720998601E-2</v>
      </c>
      <c r="AM2382" s="92">
        <v>3.2017813083948599</v>
      </c>
      <c r="AN2382" s="3"/>
      <c r="AO2382" s="94">
        <v>4.5611394883962902E-2</v>
      </c>
      <c r="AP2382" s="94">
        <v>-0.122533274498855</v>
      </c>
      <c r="AQ2382" s="94">
        <v>9.50528514040343E-2</v>
      </c>
      <c r="AR2382" s="94">
        <v>-0.13913466994476001</v>
      </c>
      <c r="AS2382" s="95">
        <v>6</v>
      </c>
      <c r="AT2382" s="95">
        <v>6</v>
      </c>
      <c r="AU2382" s="95">
        <v>7</v>
      </c>
      <c r="AV2382" s="96">
        <v>5</v>
      </c>
      <c r="AW2382" s="3"/>
      <c r="AX2382" s="97">
        <v>0.26092775009805302</v>
      </c>
      <c r="AY2382" s="98">
        <v>-0.340720767891526</v>
      </c>
      <c r="AZ2382" s="98">
        <v>0.52220086145825895</v>
      </c>
      <c r="BA2382" s="98">
        <v>-0.436207594677398</v>
      </c>
      <c r="BB2382" s="89">
        <v>2.6427355858286299E-2</v>
      </c>
      <c r="BC2382" s="99">
        <v>-33.649834286945399</v>
      </c>
      <c r="BD2382" s="86">
        <v>43843</v>
      </c>
      <c r="BE2382" s="86">
        <v>43913</v>
      </c>
      <c r="BF2382" s="95"/>
      <c r="BG2382" s="86"/>
    </row>
    <row r="2383" spans="2:59" x14ac:dyDescent="0.25">
      <c r="B2383" s="81" t="s">
        <v>3045</v>
      </c>
      <c r="C2383" s="81" t="s">
        <v>7779</v>
      </c>
      <c r="D2383" s="81" t="s">
        <v>1034</v>
      </c>
      <c r="E2383" s="82" t="s">
        <v>1164</v>
      </c>
      <c r="F2383" s="82" t="s">
        <v>1108</v>
      </c>
      <c r="G2383" s="83" t="s">
        <v>1121</v>
      </c>
      <c r="H2383" s="84" t="s">
        <v>1153</v>
      </c>
      <c r="I2383" s="85" t="s">
        <v>3480</v>
      </c>
      <c r="J2383" s="85" t="s">
        <v>7780</v>
      </c>
      <c r="L2383" s="86">
        <v>44029</v>
      </c>
      <c r="M2383" s="87">
        <v>945.79860000032897</v>
      </c>
      <c r="N2383" s="88">
        <v>945.79860000032897</v>
      </c>
      <c r="O2383" s="88">
        <v>1070.7926000002799</v>
      </c>
      <c r="P2383" s="89">
        <f t="shared" si="37"/>
        <v>0.88326964530767371</v>
      </c>
      <c r="Q2383" s="86">
        <v>43843</v>
      </c>
      <c r="R2383" s="90">
        <v>1971.4880000000001</v>
      </c>
      <c r="S2383" s="90">
        <v>77.158816793918604</v>
      </c>
      <c r="T2383" s="3"/>
      <c r="U2383" s="91">
        <v>-9.1745252930195403E-3</v>
      </c>
      <c r="V2383" s="92">
        <v>0.25532208082950097</v>
      </c>
      <c r="W2383" s="91">
        <v>2.29953647158254E-2</v>
      </c>
      <c r="X2383" s="92">
        <v>2.3080460874552999</v>
      </c>
      <c r="Y2383" s="91">
        <v>-0.107682368039677</v>
      </c>
      <c r="Z2383" s="92">
        <v>7.3819191048678503</v>
      </c>
      <c r="AA2383" s="91">
        <v>-0.10105213553659299</v>
      </c>
      <c r="AB2383" s="92">
        <v>10.792814807136899</v>
      </c>
      <c r="AC2383" s="91">
        <v>-0.13557555143052</v>
      </c>
      <c r="AD2383" s="92">
        <v>11.790640809340401</v>
      </c>
      <c r="AE2383" s="91">
        <v>-0.149277392916702</v>
      </c>
      <c r="AF2383" s="93">
        <v>5.9116704030166103</v>
      </c>
      <c r="AG2383" s="91">
        <v>1.46540376481425E-2</v>
      </c>
      <c r="AH2383" s="92">
        <v>0.55917381268955102</v>
      </c>
      <c r="AI2383" s="91">
        <v>-6.96566360984434E-2</v>
      </c>
      <c r="AJ2383" s="92">
        <v>7.5177120700609503</v>
      </c>
      <c r="AK2383" s="91">
        <v>-5.4201399999365102E-2</v>
      </c>
      <c r="AL2383" s="91">
        <v>-4.4650999816440197E-3</v>
      </c>
      <c r="AM2383" s="92">
        <v>-47.0659986914252</v>
      </c>
      <c r="AN2383" s="3"/>
      <c r="AO2383" s="94">
        <v>4.5648837465705597E-2</v>
      </c>
      <c r="AP2383" s="94">
        <v>-0.122553998130606</v>
      </c>
      <c r="AQ2383" s="94">
        <v>9.4866284407617102E-2</v>
      </c>
      <c r="AR2383" s="94">
        <v>-0.13927793852053599</v>
      </c>
      <c r="AS2383" s="95">
        <v>6</v>
      </c>
      <c r="AT2383" s="95">
        <v>6</v>
      </c>
      <c r="AU2383" s="95">
        <v>7</v>
      </c>
      <c r="AV2383" s="96">
        <v>5</v>
      </c>
      <c r="AW2383" s="3"/>
      <c r="AX2383" s="97">
        <v>0.26094405127107201</v>
      </c>
      <c r="AY2383" s="98">
        <v>-0.32709998294149001</v>
      </c>
      <c r="AZ2383" s="98">
        <v>0.54396209559581599</v>
      </c>
      <c r="BA2383" s="98">
        <v>-0.41883532938982199</v>
      </c>
      <c r="BB2383" s="89">
        <v>2.6428563526897101E-2</v>
      </c>
      <c r="BC2383" s="99">
        <v>-33.5834502404905</v>
      </c>
      <c r="BD2383" s="86">
        <v>43843</v>
      </c>
      <c r="BE2383" s="86">
        <v>43913</v>
      </c>
      <c r="BF2383" s="95"/>
      <c r="BG2383" s="86"/>
    </row>
    <row r="2384" spans="2:59" x14ac:dyDescent="0.25">
      <c r="B2384" s="81" t="s">
        <v>587</v>
      </c>
      <c r="C2384" s="81" t="s">
        <v>7781</v>
      </c>
      <c r="D2384" s="81" t="s">
        <v>1034</v>
      </c>
      <c r="E2384" s="82" t="s">
        <v>1165</v>
      </c>
      <c r="F2384" s="82" t="s">
        <v>1108</v>
      </c>
      <c r="G2384" s="83" t="s">
        <v>1121</v>
      </c>
      <c r="H2384" s="84" t="s">
        <v>1153</v>
      </c>
      <c r="I2384" s="85" t="s">
        <v>3480</v>
      </c>
      <c r="J2384" s="85" t="s">
        <v>1096</v>
      </c>
      <c r="L2384" s="86">
        <v>44029</v>
      </c>
      <c r="M2384" s="87">
        <v>977.67569999955595</v>
      </c>
      <c r="N2384" s="88">
        <v>977.67569999955595</v>
      </c>
      <c r="O2384" s="88">
        <v>1107.37839999981</v>
      </c>
      <c r="P2384" s="89">
        <f t="shared" si="37"/>
        <v>0.88287409254119797</v>
      </c>
      <c r="Q2384" s="86">
        <v>43843</v>
      </c>
      <c r="R2384" s="90">
        <v>138062.41099999999</v>
      </c>
      <c r="S2384" s="90">
        <v>142698.74210693399</v>
      </c>
      <c r="T2384" s="3"/>
      <c r="U2384" s="91">
        <v>-9.1748614213429391E-3</v>
      </c>
      <c r="V2384" s="92">
        <v>0.25528846799716098</v>
      </c>
      <c r="W2384" s="91">
        <v>2.2875547570947698E-2</v>
      </c>
      <c r="X2384" s="92">
        <v>2.2960643729675199</v>
      </c>
      <c r="Y2384" s="91">
        <v>-0.107976161378319</v>
      </c>
      <c r="Z2384" s="92">
        <v>7.3525397710036504</v>
      </c>
      <c r="AA2384" s="91">
        <v>-0.10473136099521101</v>
      </c>
      <c r="AB2384" s="92">
        <v>10.424892261275099</v>
      </c>
      <c r="AC2384" s="91">
        <v>-0.14453365556808401</v>
      </c>
      <c r="AD2384" s="92">
        <v>10.894830395584</v>
      </c>
      <c r="AE2384" s="91">
        <v>-0.16324382920807701</v>
      </c>
      <c r="AF2384" s="93">
        <v>4.5150267738790699</v>
      </c>
      <c r="AG2384" s="91">
        <v>1.4506759187497701E-2</v>
      </c>
      <c r="AH2384" s="92">
        <v>0.54444596662506195</v>
      </c>
      <c r="AI2384" s="91">
        <v>-7.0284952335932793E-2</v>
      </c>
      <c r="AJ2384" s="92">
        <v>7.4548804463120204</v>
      </c>
      <c r="AK2384" s="91">
        <v>-2.2324300000036601E-2</v>
      </c>
      <c r="AL2384" s="91">
        <v>-4.0614504223413003E-3</v>
      </c>
      <c r="AM2384" s="92">
        <v>-5.4350369486201098</v>
      </c>
      <c r="AN2384" s="3"/>
      <c r="AO2384" s="94">
        <v>4.5611327866936301E-2</v>
      </c>
      <c r="AP2384" s="94">
        <v>-0.122533302781521</v>
      </c>
      <c r="AQ2384" s="94">
        <v>9.5052668346470498E-2</v>
      </c>
      <c r="AR2384" s="94">
        <v>-0.13913449986110199</v>
      </c>
      <c r="AS2384" s="95">
        <v>6</v>
      </c>
      <c r="AT2384" s="95">
        <v>6</v>
      </c>
      <c r="AU2384" s="95">
        <v>7</v>
      </c>
      <c r="AV2384" s="96">
        <v>5</v>
      </c>
      <c r="AW2384" s="3"/>
      <c r="AX2384" s="97">
        <v>0.260927723965724</v>
      </c>
      <c r="AY2384" s="98">
        <v>-0.34072250210465399</v>
      </c>
      <c r="AZ2384" s="98">
        <v>0.52219861482080898</v>
      </c>
      <c r="BA2384" s="98">
        <v>-0.43620978400576899</v>
      </c>
      <c r="BB2384" s="89">
        <v>2.6427352982973398E-2</v>
      </c>
      <c r="BC2384" s="99">
        <v>-33.649843630672002</v>
      </c>
      <c r="BD2384" s="86">
        <v>43843</v>
      </c>
      <c r="BE2384" s="86">
        <v>43913</v>
      </c>
      <c r="BF2384" s="95"/>
      <c r="BG2384" s="86"/>
    </row>
    <row r="2385" spans="2:59" x14ac:dyDescent="0.25">
      <c r="B2385" s="81" t="s">
        <v>3046</v>
      </c>
      <c r="C2385" s="81" t="s">
        <v>7782</v>
      </c>
      <c r="D2385" s="81" t="s">
        <v>1035</v>
      </c>
      <c r="E2385" s="82" t="s">
        <v>1161</v>
      </c>
      <c r="F2385" s="82" t="s">
        <v>1108</v>
      </c>
      <c r="G2385" s="83" t="s">
        <v>1123</v>
      </c>
      <c r="H2385" s="84" t="s">
        <v>1149</v>
      </c>
      <c r="I2385" s="85" t="s">
        <v>3480</v>
      </c>
      <c r="J2385" s="85" t="s">
        <v>7783</v>
      </c>
      <c r="L2385" s="86">
        <v>44029</v>
      </c>
      <c r="M2385" s="87">
        <v>4242.7424999997002</v>
      </c>
      <c r="N2385" s="88">
        <v>4242.7424999997002</v>
      </c>
      <c r="O2385" s="88">
        <v>4316.5631999969501</v>
      </c>
      <c r="P2385" s="89">
        <f t="shared" si="37"/>
        <v>0.98289826962401428</v>
      </c>
      <c r="Q2385" s="86">
        <v>43976</v>
      </c>
      <c r="R2385" s="90">
        <v>40082715.060000002</v>
      </c>
      <c r="S2385" s="90">
        <v>45756416.744812503</v>
      </c>
      <c r="T2385" s="3"/>
      <c r="U2385" s="91">
        <v>-5.1918864037361302E-3</v>
      </c>
      <c r="V2385" s="92">
        <v>0.653585969757842</v>
      </c>
      <c r="W2385" s="91">
        <v>-2.90191249587224E-3</v>
      </c>
      <c r="X2385" s="92">
        <v>-0.28168163371447003</v>
      </c>
      <c r="Y2385" s="91">
        <v>1.3636956135087501E-2</v>
      </c>
      <c r="Z2385" s="92">
        <v>19.513851522351601</v>
      </c>
      <c r="AA2385" s="91">
        <v>3.15243039858615E-2</v>
      </c>
      <c r="AB2385" s="92">
        <v>24.050458759389599</v>
      </c>
      <c r="AC2385" s="91">
        <v>9.29980915298802E-2</v>
      </c>
      <c r="AD2385" s="92">
        <v>34.648005105380399</v>
      </c>
      <c r="AE2385" s="91">
        <v>0.11913322500375199</v>
      </c>
      <c r="AF2385" s="93">
        <v>32.752732195076497</v>
      </c>
      <c r="AG2385" s="91">
        <v>-9.7340207757952192E-3</v>
      </c>
      <c r="AH2385" s="92">
        <v>-1.8796320297042299</v>
      </c>
      <c r="AI2385" s="91">
        <v>2.1633825273966099E-2</v>
      </c>
      <c r="AJ2385" s="92">
        <v>16.646758207294599</v>
      </c>
      <c r="AK2385" s="91">
        <v>0.90277136206859698</v>
      </c>
      <c r="AL2385" s="91">
        <v>4.0799088019411997E-2</v>
      </c>
      <c r="AM2385" s="92">
        <v>-32.183532231836601</v>
      </c>
      <c r="AN2385" s="3"/>
      <c r="AO2385" s="94">
        <v>3.6211639462635503E-2</v>
      </c>
      <c r="AP2385" s="94">
        <v>-4.6229248645467999E-2</v>
      </c>
      <c r="AQ2385" s="94">
        <v>4.4206756685525803E-2</v>
      </c>
      <c r="AR2385" s="94">
        <v>-2.8920728120283502E-2</v>
      </c>
      <c r="AS2385" s="95">
        <v>6</v>
      </c>
      <c r="AT2385" s="95">
        <v>6</v>
      </c>
      <c r="AU2385" s="95">
        <v>7</v>
      </c>
      <c r="AV2385" s="96">
        <v>5</v>
      </c>
      <c r="AW2385" s="3"/>
      <c r="AX2385" s="97">
        <v>7.4343177468617794E-2</v>
      </c>
      <c r="AY2385" s="98">
        <v>0.14408824728252501</v>
      </c>
      <c r="AZ2385" s="98">
        <v>0.67442406860482196</v>
      </c>
      <c r="BA2385" s="98">
        <v>0.19360878258135</v>
      </c>
      <c r="BB2385" s="89">
        <v>7.6413410432633099E-3</v>
      </c>
      <c r="BC2385" s="99">
        <v>-9.4768633364874404</v>
      </c>
      <c r="BD2385" s="86">
        <v>43747</v>
      </c>
      <c r="BE2385" s="86">
        <v>43783</v>
      </c>
      <c r="BF2385" s="95">
        <v>154</v>
      </c>
      <c r="BG2385" s="86">
        <v>43963</v>
      </c>
    </row>
    <row r="2386" spans="2:59" x14ac:dyDescent="0.25">
      <c r="B2386" s="81" t="s">
        <v>588</v>
      </c>
      <c r="C2386" s="81" t="s">
        <v>7784</v>
      </c>
      <c r="D2386" s="81" t="s">
        <v>1035</v>
      </c>
      <c r="E2386" s="82" t="s">
        <v>1170</v>
      </c>
      <c r="F2386" s="82" t="s">
        <v>1108</v>
      </c>
      <c r="G2386" s="83" t="s">
        <v>1123</v>
      </c>
      <c r="H2386" s="84" t="s">
        <v>1149</v>
      </c>
      <c r="I2386" s="85" t="s">
        <v>3480</v>
      </c>
      <c r="J2386" s="85" t="s">
        <v>1096</v>
      </c>
      <c r="L2386" s="86">
        <v>44029</v>
      </c>
      <c r="M2386" s="87">
        <v>2114.6482000015699</v>
      </c>
      <c r="N2386" s="88">
        <v>2114.6482000015699</v>
      </c>
      <c r="O2386" s="88">
        <v>2150.03999999911</v>
      </c>
      <c r="P2386" s="89">
        <f t="shared" si="37"/>
        <v>0.98353900392664562</v>
      </c>
      <c r="Q2386" s="86">
        <v>43984</v>
      </c>
      <c r="R2386" s="90">
        <v>981402.46600000001</v>
      </c>
      <c r="S2386" s="90">
        <v>947841.21000781201</v>
      </c>
      <c r="T2386" s="3"/>
      <c r="U2386" s="91">
        <v>-5.1777001153823204E-3</v>
      </c>
      <c r="V2386" s="92">
        <v>0.65500459859322302</v>
      </c>
      <c r="W2386" s="91">
        <v>-2.4743694666540298E-3</v>
      </c>
      <c r="X2386" s="92">
        <v>-0.238927330792649</v>
      </c>
      <c r="Y2386" s="91">
        <v>1.62769777525682E-2</v>
      </c>
      <c r="Z2386" s="92">
        <v>19.777853684092399</v>
      </c>
      <c r="AA2386" s="91">
        <v>3.6941002561434302E-2</v>
      </c>
      <c r="AB2386" s="92">
        <v>24.5921286169323</v>
      </c>
      <c r="AC2386" s="91">
        <v>0.10449971262642101</v>
      </c>
      <c r="AD2386" s="92">
        <v>35.798167215019902</v>
      </c>
      <c r="AE2386" s="91">
        <v>0.136840218561701</v>
      </c>
      <c r="AF2386" s="93">
        <v>34.523431550886002</v>
      </c>
      <c r="AG2386" s="91">
        <v>-9.4934418721095409E-3</v>
      </c>
      <c r="AH2386" s="92">
        <v>-1.85557413933566</v>
      </c>
      <c r="AI2386" s="91">
        <v>2.4543522629755898E-2</v>
      </c>
      <c r="AJ2386" s="92">
        <v>16.937727942888198</v>
      </c>
      <c r="AK2386" s="91">
        <v>1.0749136044760199</v>
      </c>
      <c r="AL2386" s="91">
        <v>4.64174754288251E-2</v>
      </c>
      <c r="AM2386" s="92">
        <v>-14.969307991094</v>
      </c>
      <c r="AN2386" s="3"/>
      <c r="AO2386" s="94">
        <v>3.6226504034857498E-2</v>
      </c>
      <c r="AP2386" s="94">
        <v>-4.6215577038310598E-2</v>
      </c>
      <c r="AQ2386" s="94">
        <v>4.46545403738128E-2</v>
      </c>
      <c r="AR2386" s="94">
        <v>-2.84891865103418E-2</v>
      </c>
      <c r="AS2386" s="95">
        <v>6</v>
      </c>
      <c r="AT2386" s="95">
        <v>6</v>
      </c>
      <c r="AU2386" s="95">
        <v>7</v>
      </c>
      <c r="AV2386" s="96">
        <v>5</v>
      </c>
      <c r="AW2386" s="3"/>
      <c r="AX2386" s="97">
        <v>7.4350999992020703E-2</v>
      </c>
      <c r="AY2386" s="98">
        <v>0.211557905427981</v>
      </c>
      <c r="AZ2386" s="98">
        <v>0.69252853111174795</v>
      </c>
      <c r="BA2386" s="98">
        <v>0.284703249894392</v>
      </c>
      <c r="BB2386" s="89">
        <v>7.64226552300897E-3</v>
      </c>
      <c r="BC2386" s="99">
        <v>-9.4301369299500895</v>
      </c>
      <c r="BD2386" s="86">
        <v>43747</v>
      </c>
      <c r="BE2386" s="86">
        <v>43783</v>
      </c>
      <c r="BF2386" s="95">
        <v>153</v>
      </c>
      <c r="BG2386" s="86">
        <v>43962</v>
      </c>
    </row>
    <row r="2387" spans="2:59" x14ac:dyDescent="0.25">
      <c r="B2387" s="81" t="s">
        <v>589</v>
      </c>
      <c r="C2387" s="81" t="s">
        <v>7785</v>
      </c>
      <c r="D2387" s="81" t="s">
        <v>1035</v>
      </c>
      <c r="E2387" s="82" t="s">
        <v>1165</v>
      </c>
      <c r="F2387" s="82" t="s">
        <v>1108</v>
      </c>
      <c r="G2387" s="83" t="s">
        <v>1123</v>
      </c>
      <c r="H2387" s="84" t="s">
        <v>1149</v>
      </c>
      <c r="I2387" s="85" t="s">
        <v>3480</v>
      </c>
      <c r="J2387" s="85" t="s">
        <v>1096</v>
      </c>
      <c r="L2387" s="86">
        <v>44029</v>
      </c>
      <c r="M2387" s="87">
        <v>1226.4940000008801</v>
      </c>
      <c r="N2387" s="88">
        <v>1226.4940000008801</v>
      </c>
      <c r="O2387" s="88">
        <v>1247.17469999939</v>
      </c>
      <c r="P2387" s="89">
        <f t="shared" si="37"/>
        <v>0.98341796061247877</v>
      </c>
      <c r="Q2387" s="86">
        <v>43984</v>
      </c>
      <c r="R2387" s="90">
        <v>7584668.2429999998</v>
      </c>
      <c r="S2387" s="90">
        <v>12232800.442875</v>
      </c>
      <c r="T2387" s="3"/>
      <c r="U2387" s="91">
        <v>-5.1803872675009197E-3</v>
      </c>
      <c r="V2387" s="92">
        <v>0.65473588338136302</v>
      </c>
      <c r="W2387" s="91">
        <v>-2.5561200118318101E-3</v>
      </c>
      <c r="X2387" s="92">
        <v>-0.247102385310427</v>
      </c>
      <c r="Y2387" s="91">
        <v>1.5771072157804201E-2</v>
      </c>
      <c r="Z2387" s="92">
        <v>19.7272631246306</v>
      </c>
      <c r="AA2387" s="91">
        <v>3.59023640576197E-2</v>
      </c>
      <c r="AB2387" s="92">
        <v>24.488264766550898</v>
      </c>
      <c r="AC2387" s="91">
        <v>0.102289556032774</v>
      </c>
      <c r="AD2387" s="92">
        <v>35.577151555684402</v>
      </c>
      <c r="AE2387" s="91">
        <v>0.133431666214165</v>
      </c>
      <c r="AF2387" s="93">
        <v>34.182576316117803</v>
      </c>
      <c r="AG2387" s="91">
        <v>-9.5395575999646098E-3</v>
      </c>
      <c r="AH2387" s="92">
        <v>-1.86018571212117</v>
      </c>
      <c r="AI2387" s="91">
        <v>2.39861047793966E-2</v>
      </c>
      <c r="AJ2387" s="92">
        <v>16.8819861578522</v>
      </c>
      <c r="AK2387" s="91">
        <v>0.22649400000052999</v>
      </c>
      <c r="AL2387" s="91">
        <v>3.7486870396605802E-2</v>
      </c>
      <c r="AM2387" s="92">
        <v>19.446793051436501</v>
      </c>
      <c r="AN2387" s="3"/>
      <c r="AO2387" s="94">
        <v>3.6223664519639001E-2</v>
      </c>
      <c r="AP2387" s="94">
        <v>-4.6218222297320602E-2</v>
      </c>
      <c r="AQ2387" s="94">
        <v>4.4568913341208799E-2</v>
      </c>
      <c r="AR2387" s="94">
        <v>-2.8571780680067601E-2</v>
      </c>
      <c r="AS2387" s="95">
        <v>6</v>
      </c>
      <c r="AT2387" s="95">
        <v>6</v>
      </c>
      <c r="AU2387" s="95">
        <v>7</v>
      </c>
      <c r="AV2387" s="96">
        <v>5</v>
      </c>
      <c r="AW2387" s="3"/>
      <c r="AX2387" s="97">
        <v>7.4349515346766606E-2</v>
      </c>
      <c r="AY2387" s="98">
        <v>0.198620997834041</v>
      </c>
      <c r="AZ2387" s="98">
        <v>0.68905699637252804</v>
      </c>
      <c r="BA2387" s="98">
        <v>0.26721512294761901</v>
      </c>
      <c r="BB2387" s="89">
        <v>7.6420898060314399E-3</v>
      </c>
      <c r="BC2387" s="99">
        <v>-9.4390730159648193</v>
      </c>
      <c r="BD2387" s="86">
        <v>43747</v>
      </c>
      <c r="BE2387" s="86">
        <v>43783</v>
      </c>
      <c r="BF2387" s="95">
        <v>153</v>
      </c>
      <c r="BG2387" s="86">
        <v>43962</v>
      </c>
    </row>
    <row r="2388" spans="2:59" x14ac:dyDescent="0.25">
      <c r="B2388" s="81" t="s">
        <v>3047</v>
      </c>
      <c r="C2388" s="81" t="s">
        <v>7786</v>
      </c>
      <c r="D2388" s="81" t="s">
        <v>1036</v>
      </c>
      <c r="E2388" s="82" t="s">
        <v>1161</v>
      </c>
      <c r="F2388" s="82" t="s">
        <v>1108</v>
      </c>
      <c r="G2388" s="83" t="s">
        <v>1122</v>
      </c>
      <c r="H2388" s="84" t="s">
        <v>1133</v>
      </c>
      <c r="I2388" s="85" t="s">
        <v>3480</v>
      </c>
      <c r="J2388" s="85" t="s">
        <v>7787</v>
      </c>
      <c r="L2388" s="86">
        <v>44029</v>
      </c>
      <c r="M2388" s="87">
        <v>1457.6182000003801</v>
      </c>
      <c r="N2388" s="88">
        <v>1457.6182000003801</v>
      </c>
      <c r="O2388" s="88">
        <v>1559.83149999939</v>
      </c>
      <c r="P2388" s="89">
        <f t="shared" si="37"/>
        <v>0.93447157593685604</v>
      </c>
      <c r="Q2388" s="86">
        <v>43843</v>
      </c>
      <c r="R2388" s="90">
        <v>5561673.9249999998</v>
      </c>
      <c r="S2388" s="90">
        <v>5861401.4265000001</v>
      </c>
      <c r="T2388" s="3"/>
      <c r="U2388" s="91">
        <v>-4.4047164501534999E-3</v>
      </c>
      <c r="V2388" s="92">
        <v>0.73230296511610504</v>
      </c>
      <c r="W2388" s="91">
        <v>4.10212202768889E-3</v>
      </c>
      <c r="X2388" s="92">
        <v>0.41872181864164298</v>
      </c>
      <c r="Y2388" s="91">
        <v>-6.4612064634275199E-2</v>
      </c>
      <c r="Z2388" s="92">
        <v>11.688949445408101</v>
      </c>
      <c r="AA2388" s="91">
        <v>-1.29877569615928E-2</v>
      </c>
      <c r="AB2388" s="92">
        <v>19.599252664629599</v>
      </c>
      <c r="AC2388" s="91">
        <v>-2.5363110561556799E-2</v>
      </c>
      <c r="AD2388" s="92">
        <v>22.811884896247602</v>
      </c>
      <c r="AE2388" s="91">
        <v>-1.9097019286164099E-2</v>
      </c>
      <c r="AF2388" s="93">
        <v>18.929707766073999</v>
      </c>
      <c r="AG2388" s="91">
        <v>-5.2073089045734404E-3</v>
      </c>
      <c r="AH2388" s="92">
        <v>-1.4269608425820499</v>
      </c>
      <c r="AI2388" s="91">
        <v>-4.5191436856839601E-2</v>
      </c>
      <c r="AJ2388" s="92">
        <v>9.9642319942213398</v>
      </c>
      <c r="AK2388" s="91">
        <v>0.45761820000014303</v>
      </c>
      <c r="AL2388" s="91">
        <v>2.5115471602475702E-2</v>
      </c>
      <c r="AM2388" s="92">
        <v>-53.795622557518101</v>
      </c>
      <c r="AN2388" s="3"/>
      <c r="AO2388" s="94">
        <v>2.47976879145426E-2</v>
      </c>
      <c r="AP2388" s="94">
        <v>-4.4150215606350698E-2</v>
      </c>
      <c r="AQ2388" s="94">
        <v>3.8591274549617097E-2</v>
      </c>
      <c r="AR2388" s="94">
        <v>-6.6577655698929497E-2</v>
      </c>
      <c r="AS2388" s="95">
        <v>7</v>
      </c>
      <c r="AT2388" s="95">
        <v>5</v>
      </c>
      <c r="AU2388" s="95">
        <v>7</v>
      </c>
      <c r="AV2388" s="96">
        <v>5</v>
      </c>
      <c r="AW2388" s="3"/>
      <c r="AX2388" s="97">
        <v>0.120336722975626</v>
      </c>
      <c r="AY2388" s="98">
        <v>-0.22874107237885299</v>
      </c>
      <c r="AZ2388" s="98">
        <v>0.64311941699452302</v>
      </c>
      <c r="BA2388" s="98">
        <v>-0.297538355644974</v>
      </c>
      <c r="BB2388" s="89">
        <v>1.2353382667042801E-2</v>
      </c>
      <c r="BC2388" s="99">
        <v>-16.1904859594943</v>
      </c>
      <c r="BD2388" s="86">
        <v>43843</v>
      </c>
      <c r="BE2388" s="86">
        <v>43913</v>
      </c>
      <c r="BF2388" s="95"/>
      <c r="BG2388" s="86"/>
    </row>
    <row r="2389" spans="2:59" x14ac:dyDescent="0.25">
      <c r="B2389" s="81" t="s">
        <v>590</v>
      </c>
      <c r="C2389" s="81" t="s">
        <v>7788</v>
      </c>
      <c r="D2389" s="81" t="s">
        <v>1036</v>
      </c>
      <c r="E2389" s="82" t="s">
        <v>1170</v>
      </c>
      <c r="F2389" s="82" t="s">
        <v>1108</v>
      </c>
      <c r="G2389" s="83" t="s">
        <v>1122</v>
      </c>
      <c r="H2389" s="84" t="s">
        <v>1133</v>
      </c>
      <c r="I2389" s="85" t="s">
        <v>3480</v>
      </c>
      <c r="J2389" s="85" t="s">
        <v>1096</v>
      </c>
      <c r="L2389" s="86">
        <v>44029</v>
      </c>
      <c r="M2389" s="87">
        <v>1932.4633000008801</v>
      </c>
      <c r="N2389" s="88">
        <v>1932.4633000008801</v>
      </c>
      <c r="O2389" s="88">
        <v>2041.8657000009</v>
      </c>
      <c r="P2389" s="89">
        <f t="shared" si="37"/>
        <v>0.94642037426850756</v>
      </c>
      <c r="Q2389" s="86">
        <v>43843</v>
      </c>
      <c r="R2389" s="90">
        <v>561620.78200000001</v>
      </c>
      <c r="S2389" s="90">
        <v>551823.90554589801</v>
      </c>
      <c r="T2389" s="3"/>
      <c r="U2389" s="91">
        <v>-4.3366919635445802E-3</v>
      </c>
      <c r="V2389" s="92">
        <v>0.73910541377699701</v>
      </c>
      <c r="W2389" s="91">
        <v>6.1619412608706599E-3</v>
      </c>
      <c r="X2389" s="92">
        <v>0.62470374195982004</v>
      </c>
      <c r="Y2389" s="91">
        <v>-5.2910357598229901E-2</v>
      </c>
      <c r="Z2389" s="92">
        <v>12.859120149019899</v>
      </c>
      <c r="AA2389" s="91">
        <v>1.2032231259581701E-2</v>
      </c>
      <c r="AB2389" s="92">
        <v>22.101251486747099</v>
      </c>
      <c r="AC2389" s="91">
        <v>2.4644099748911699E-2</v>
      </c>
      <c r="AD2389" s="92">
        <v>27.8126059272909</v>
      </c>
      <c r="AE2389" s="91">
        <v>5.7339993927598698E-2</v>
      </c>
      <c r="AF2389" s="93">
        <v>26.573409087461201</v>
      </c>
      <c r="AG2389" s="91">
        <v>-4.0513332769478404E-3</v>
      </c>
      <c r="AH2389" s="92">
        <v>-1.3113632798194901</v>
      </c>
      <c r="AI2389" s="91">
        <v>-3.2123395316375501E-2</v>
      </c>
      <c r="AJ2389" s="92">
        <v>11.271036148275</v>
      </c>
      <c r="AK2389" s="91">
        <v>0.932463300001109</v>
      </c>
      <c r="AL2389" s="91">
        <v>4.4323161720967598E-2</v>
      </c>
      <c r="AM2389" s="92">
        <v>-6.3111125574214402</v>
      </c>
      <c r="AN2389" s="3"/>
      <c r="AO2389" s="94">
        <v>2.4867694004569799E-2</v>
      </c>
      <c r="AP2389" s="94">
        <v>-4.3954305678198601E-2</v>
      </c>
      <c r="AQ2389" s="94">
        <v>4.0721810377362999E-2</v>
      </c>
      <c r="AR2389" s="94">
        <v>-6.4598850472975797E-2</v>
      </c>
      <c r="AS2389" s="95">
        <v>7</v>
      </c>
      <c r="AT2389" s="95">
        <v>5</v>
      </c>
      <c r="AU2389" s="95">
        <v>7</v>
      </c>
      <c r="AV2389" s="96">
        <v>5</v>
      </c>
      <c r="AW2389" s="3"/>
      <c r="AX2389" s="97">
        <v>0.12030977910006201</v>
      </c>
      <c r="AY2389" s="98">
        <v>-3.5385315500093398E-2</v>
      </c>
      <c r="AZ2389" s="98">
        <v>0.74340159189614496</v>
      </c>
      <c r="BA2389" s="98">
        <v>-4.6328535964335102E-2</v>
      </c>
      <c r="BB2389" s="89">
        <v>1.23520502043903E-2</v>
      </c>
      <c r="BC2389" s="99">
        <v>-15.788785716911701</v>
      </c>
      <c r="BD2389" s="86">
        <v>43843</v>
      </c>
      <c r="BE2389" s="86">
        <v>43913</v>
      </c>
      <c r="BF2389" s="95"/>
      <c r="BG2389" s="86"/>
    </row>
    <row r="2390" spans="2:59" x14ac:dyDescent="0.25">
      <c r="B2390" s="81" t="s">
        <v>591</v>
      </c>
      <c r="C2390" s="81" t="s">
        <v>7789</v>
      </c>
      <c r="D2390" s="81" t="s">
        <v>1036</v>
      </c>
      <c r="E2390" s="82" t="s">
        <v>1165</v>
      </c>
      <c r="F2390" s="82" t="s">
        <v>1108</v>
      </c>
      <c r="G2390" s="83" t="s">
        <v>1122</v>
      </c>
      <c r="H2390" s="84" t="s">
        <v>1133</v>
      </c>
      <c r="I2390" s="85" t="s">
        <v>3480</v>
      </c>
      <c r="J2390" s="85" t="s">
        <v>1096</v>
      </c>
      <c r="L2390" s="86">
        <v>44029</v>
      </c>
      <c r="M2390" s="87">
        <v>1044.3763999994801</v>
      </c>
      <c r="N2390" s="88">
        <v>1044.3763999994801</v>
      </c>
      <c r="O2390" s="88">
        <v>1114.7751000001999</v>
      </c>
      <c r="P2390" s="89">
        <f t="shared" si="37"/>
        <v>0.93684941473781824</v>
      </c>
      <c r="Q2390" s="86">
        <v>43843</v>
      </c>
      <c r="R2390" s="90">
        <v>2377632.2820000001</v>
      </c>
      <c r="S2390" s="90">
        <v>2330228.2535078102</v>
      </c>
      <c r="T2390" s="3"/>
      <c r="U2390" s="91">
        <v>-4.3911119219046703E-3</v>
      </c>
      <c r="V2390" s="92">
        <v>0.73366341794098799</v>
      </c>
      <c r="W2390" s="91">
        <v>4.5136808930692496E-3</v>
      </c>
      <c r="X2390" s="92">
        <v>0.45987770517967902</v>
      </c>
      <c r="Y2390" s="91">
        <v>-6.2283085212620798E-2</v>
      </c>
      <c r="Z2390" s="92">
        <v>11.921847387580801</v>
      </c>
      <c r="AA2390" s="91">
        <v>-8.0337405324826198E-3</v>
      </c>
      <c r="AB2390" s="92">
        <v>20.094654307555199</v>
      </c>
      <c r="AC2390" s="91">
        <v>-1.55602309023379E-2</v>
      </c>
      <c r="AD2390" s="92">
        <v>23.792172862158601</v>
      </c>
      <c r="AE2390" s="91">
        <v>-4.2646732708817598E-3</v>
      </c>
      <c r="AF2390" s="93">
        <v>20.412942367605901</v>
      </c>
      <c r="AG2390" s="91">
        <v>-4.9763738488763903E-3</v>
      </c>
      <c r="AH2390" s="92">
        <v>-1.40386733701234</v>
      </c>
      <c r="AI2390" s="91">
        <v>-4.2591697934767601E-2</v>
      </c>
      <c r="AJ2390" s="92">
        <v>10.224205886435801</v>
      </c>
      <c r="AK2390" s="91">
        <v>4.4376399999237003E-2</v>
      </c>
      <c r="AL2390" s="91">
        <v>7.8574833260063297E-3</v>
      </c>
      <c r="AM2390" s="92">
        <v>1.2350330513072501</v>
      </c>
      <c r="AN2390" s="3"/>
      <c r="AO2390" s="94">
        <v>2.4811651555865E-2</v>
      </c>
      <c r="AP2390" s="94">
        <v>-4.4111037235779797E-2</v>
      </c>
      <c r="AQ2390" s="94">
        <v>3.9017441136820701E-2</v>
      </c>
      <c r="AR2390" s="94">
        <v>-6.6181935545537293E-2</v>
      </c>
      <c r="AS2390" s="95">
        <v>7</v>
      </c>
      <c r="AT2390" s="95">
        <v>5</v>
      </c>
      <c r="AU2390" s="95">
        <v>7</v>
      </c>
      <c r="AV2390" s="96">
        <v>5</v>
      </c>
      <c r="AW2390" s="3"/>
      <c r="AX2390" s="97">
        <v>0.120330860909016</v>
      </c>
      <c r="AY2390" s="98">
        <v>-0.19044902392761301</v>
      </c>
      <c r="AZ2390" s="98">
        <v>0.66298615645700898</v>
      </c>
      <c r="BA2390" s="98">
        <v>-0.248052320006764</v>
      </c>
      <c r="BB2390" s="89">
        <v>1.23530671633307E-2</v>
      </c>
      <c r="BC2390" s="99">
        <v>-16.110289869277</v>
      </c>
      <c r="BD2390" s="86">
        <v>43843</v>
      </c>
      <c r="BE2390" s="86">
        <v>43913</v>
      </c>
      <c r="BF2390" s="95"/>
      <c r="BG2390" s="86"/>
    </row>
    <row r="2391" spans="2:59" x14ac:dyDescent="0.25">
      <c r="B2391" s="81" t="s">
        <v>3048</v>
      </c>
      <c r="C2391" s="81" t="s">
        <v>7790</v>
      </c>
      <c r="D2391" s="81" t="s">
        <v>1037</v>
      </c>
      <c r="E2391" s="82" t="s">
        <v>1161</v>
      </c>
      <c r="F2391" s="82" t="s">
        <v>1102</v>
      </c>
      <c r="G2391" s="83" t="s">
        <v>1121</v>
      </c>
      <c r="H2391" s="84" t="s">
        <v>1140</v>
      </c>
      <c r="I2391" s="85" t="s">
        <v>3651</v>
      </c>
      <c r="J2391" s="85" t="s">
        <v>7791</v>
      </c>
      <c r="L2391" s="86">
        <v>44029</v>
      </c>
      <c r="M2391" s="87">
        <v>60520.162500023798</v>
      </c>
      <c r="N2391" s="88">
        <v>60520.162500023798</v>
      </c>
      <c r="O2391" s="88">
        <v>62105.150731980801</v>
      </c>
      <c r="P2391" s="89">
        <f t="shared" si="37"/>
        <v>0.9744789568453488</v>
      </c>
      <c r="Q2391" s="86">
        <v>44025</v>
      </c>
      <c r="R2391" s="90">
        <v>2924331.4484999999</v>
      </c>
      <c r="S2391" s="90">
        <v>1857369.7614160201</v>
      </c>
      <c r="T2391" s="3"/>
      <c r="U2391" s="91">
        <v>-1.35468540365764E-2</v>
      </c>
      <c r="V2391" s="92">
        <v>-0.181910793526185</v>
      </c>
      <c r="W2391" s="91">
        <v>9.9000908439920807E-2</v>
      </c>
      <c r="X2391" s="92">
        <v>9.9086004598648305</v>
      </c>
      <c r="Y2391" s="91">
        <v>9.7500316987861897E-3</v>
      </c>
      <c r="Z2391" s="92">
        <v>19.125159078714201</v>
      </c>
      <c r="AA2391" s="91">
        <v>0.250714045860223</v>
      </c>
      <c r="AB2391" s="92">
        <v>45.969432946818401</v>
      </c>
      <c r="AC2391" s="91">
        <v>0.23141507278341999</v>
      </c>
      <c r="AD2391" s="92">
        <v>48.489703230734399</v>
      </c>
      <c r="AE2391" s="91">
        <v>0.21804112484096499</v>
      </c>
      <c r="AF2391" s="93">
        <v>42.643522178812397</v>
      </c>
      <c r="AG2391" s="91">
        <v>2.7415039108746E-2</v>
      </c>
      <c r="AH2391" s="92">
        <v>1.8352739587498901</v>
      </c>
      <c r="AI2391" s="91">
        <v>8.3533068711403799E-2</v>
      </c>
      <c r="AJ2391" s="92">
        <v>22.836682551045701</v>
      </c>
      <c r="AK2391" s="91">
        <v>0.27816193752922103</v>
      </c>
      <c r="AL2391" s="91">
        <v>2.51592593540408E-2</v>
      </c>
      <c r="AM2391" s="92">
        <v>47.390771666599903</v>
      </c>
      <c r="AN2391" s="3"/>
      <c r="AO2391" s="94">
        <v>3.5514249575499E-2</v>
      </c>
      <c r="AP2391" s="94">
        <v>-5.1983867652816103E-2</v>
      </c>
      <c r="AQ2391" s="94">
        <v>0.13843435606395399</v>
      </c>
      <c r="AR2391" s="94">
        <v>-9.5704599996679504E-2</v>
      </c>
      <c r="AS2391" s="95">
        <v>7</v>
      </c>
      <c r="AT2391" s="95">
        <v>5</v>
      </c>
      <c r="AU2391" s="95">
        <v>9</v>
      </c>
      <c r="AV2391" s="96">
        <v>3</v>
      </c>
      <c r="AW2391" s="3"/>
      <c r="AX2391" s="97">
        <v>0.200112478403316</v>
      </c>
      <c r="AY2391" s="98">
        <v>1.3074939064390501</v>
      </c>
      <c r="AZ2391" s="98">
        <v>1.6037554480135401</v>
      </c>
      <c r="BA2391" s="98">
        <v>1.95465259646517</v>
      </c>
      <c r="BB2391" s="89">
        <v>2.06465660738104E-2</v>
      </c>
      <c r="BC2391" s="99">
        <v>-19.336121513071699</v>
      </c>
      <c r="BD2391" s="86">
        <v>43844</v>
      </c>
      <c r="BE2391" s="86">
        <v>43913</v>
      </c>
      <c r="BF2391" s="95">
        <v>122</v>
      </c>
      <c r="BG2391" s="86">
        <v>44014</v>
      </c>
    </row>
    <row r="2392" spans="2:59" x14ac:dyDescent="0.25">
      <c r="B2392" s="81" t="s">
        <v>592</v>
      </c>
      <c r="C2392" s="81" t="s">
        <v>7792</v>
      </c>
      <c r="D2392" s="81" t="s">
        <v>1037</v>
      </c>
      <c r="E2392" s="82" t="s">
        <v>1263</v>
      </c>
      <c r="F2392" s="82" t="s">
        <v>1102</v>
      </c>
      <c r="G2392" s="83" t="s">
        <v>1121</v>
      </c>
      <c r="H2392" s="84" t="s">
        <v>1140</v>
      </c>
      <c r="I2392" s="85" t="s">
        <v>3651</v>
      </c>
      <c r="J2392" s="85" t="s">
        <v>7793</v>
      </c>
      <c r="L2392" s="86">
        <v>44029</v>
      </c>
      <c r="M2392" s="87">
        <v>1129184.8312492401</v>
      </c>
      <c r="N2392" s="88">
        <v>1129184.8312492401</v>
      </c>
      <c r="O2392" s="88">
        <v>1158365.8527107199</v>
      </c>
      <c r="P2392" s="89">
        <f t="shared" si="37"/>
        <v>0.97480845849073272</v>
      </c>
      <c r="Q2392" s="86">
        <v>44025</v>
      </c>
      <c r="R2392" s="90">
        <v>1270.7808749999999</v>
      </c>
      <c r="S2392" s="90">
        <v>1120.7085570735901</v>
      </c>
      <c r="T2392" s="3"/>
      <c r="U2392" s="91">
        <v>-1.3463087814670901E-2</v>
      </c>
      <c r="V2392" s="92">
        <v>-0.17353417133563201</v>
      </c>
      <c r="W2392" s="91">
        <v>0.101705025557749</v>
      </c>
      <c r="X2392" s="92">
        <v>10.179012171647599</v>
      </c>
      <c r="Y2392" s="91">
        <v>2.48617170182115E-2</v>
      </c>
      <c r="Z2392" s="92">
        <v>20.636327610671302</v>
      </c>
      <c r="AA2392" s="91">
        <v>0.28869788142765201</v>
      </c>
      <c r="AB2392" s="92">
        <v>49.767816503590403</v>
      </c>
      <c r="AC2392" s="91">
        <v>0.30737652392417703</v>
      </c>
      <c r="AD2392" s="92">
        <v>56.085848344839199</v>
      </c>
      <c r="AE2392" s="91">
        <v>0.33348773838020901</v>
      </c>
      <c r="AF2392" s="93">
        <v>54.188183532736701</v>
      </c>
      <c r="AG2392" s="91">
        <v>2.8871062071630101E-2</v>
      </c>
      <c r="AH2392" s="92">
        <v>1.9808762550383101</v>
      </c>
      <c r="AI2392" s="91">
        <v>0.101289203257766</v>
      </c>
      <c r="AJ2392" s="92">
        <v>24.612296005681898</v>
      </c>
      <c r="AK2392" s="91">
        <v>0.58533834942849305</v>
      </c>
      <c r="AL2392" s="91">
        <v>9.7430155592592202E-2</v>
      </c>
      <c r="AM2392" s="92">
        <v>51.877629027876502</v>
      </c>
      <c r="AN2392" s="3"/>
      <c r="AO2392" s="94">
        <v>3.5593343649452401E-2</v>
      </c>
      <c r="AP2392" s="94">
        <v>-5.1902937259001199E-2</v>
      </c>
      <c r="AQ2392" s="94">
        <v>0.141149376997491</v>
      </c>
      <c r="AR2392" s="94">
        <v>-9.3413412140798804E-2</v>
      </c>
      <c r="AS2392" s="95">
        <v>7</v>
      </c>
      <c r="AT2392" s="95">
        <v>5</v>
      </c>
      <c r="AU2392" s="95">
        <v>9</v>
      </c>
      <c r="AV2392" s="96">
        <v>3</v>
      </c>
      <c r="AW2392" s="3"/>
      <c r="AX2392" s="97">
        <v>0.199993958484847</v>
      </c>
      <c r="AY2392" s="98">
        <v>1.4893677629170301</v>
      </c>
      <c r="AZ2392" s="98">
        <v>1.7396981618076099</v>
      </c>
      <c r="BA2392" s="98">
        <v>2.2417062984532099</v>
      </c>
      <c r="BB2392" s="89">
        <v>2.0636908288652198E-2</v>
      </c>
      <c r="BC2392" s="99">
        <v>-18.881699017016199</v>
      </c>
      <c r="BD2392" s="86">
        <v>43844</v>
      </c>
      <c r="BE2392" s="86">
        <v>43913</v>
      </c>
      <c r="BF2392" s="95">
        <v>117</v>
      </c>
      <c r="BG2392" s="86">
        <v>44007</v>
      </c>
    </row>
    <row r="2393" spans="2:59" x14ac:dyDescent="0.25">
      <c r="B2393" s="81" t="s">
        <v>3049</v>
      </c>
      <c r="C2393" s="81" t="s">
        <v>7794</v>
      </c>
      <c r="D2393" s="81" t="s">
        <v>1037</v>
      </c>
      <c r="E2393" s="82" t="s">
        <v>1162</v>
      </c>
      <c r="F2393" s="82" t="s">
        <v>1102</v>
      </c>
      <c r="G2393" s="83" t="s">
        <v>1121</v>
      </c>
      <c r="H2393" s="84" t="s">
        <v>1140</v>
      </c>
      <c r="I2393" s="85" t="s">
        <v>3651</v>
      </c>
      <c r="J2393" s="85" t="s">
        <v>7795</v>
      </c>
      <c r="L2393" s="86">
        <v>44029</v>
      </c>
      <c r="M2393" s="87">
        <v>81763.053750038103</v>
      </c>
      <c r="N2393" s="88">
        <v>81763.053750038103</v>
      </c>
      <c r="O2393" s="88">
        <v>83883.938122034102</v>
      </c>
      <c r="P2393" s="89">
        <f t="shared" si="37"/>
        <v>0.97471644251000067</v>
      </c>
      <c r="Q2393" s="86">
        <v>44025</v>
      </c>
      <c r="R2393" s="90">
        <v>2199223.4040000001</v>
      </c>
      <c r="S2393" s="90">
        <v>1816785.77663477</v>
      </c>
      <c r="T2393" s="3"/>
      <c r="U2393" s="91">
        <v>-1.34868011055005E-2</v>
      </c>
      <c r="V2393" s="92">
        <v>-0.17590550041859401</v>
      </c>
      <c r="W2393" s="91">
        <v>0.101003050502186</v>
      </c>
      <c r="X2393" s="92">
        <v>10.1088146660913</v>
      </c>
      <c r="Y2393" s="91">
        <v>2.0957537939466399E-2</v>
      </c>
      <c r="Z2393" s="92">
        <v>20.245909702789501</v>
      </c>
      <c r="AA2393" s="91">
        <v>0.27881274398532702</v>
      </c>
      <c r="AB2393" s="92">
        <v>48.7793027593289</v>
      </c>
      <c r="AC2393" s="91">
        <v>0.28737026968330598</v>
      </c>
      <c r="AD2393" s="92">
        <v>54.085222920752102</v>
      </c>
      <c r="AE2393" s="91">
        <v>0.30289248052955398</v>
      </c>
      <c r="AF2393" s="93">
        <v>51.128657747642102</v>
      </c>
      <c r="AG2393" s="91">
        <v>2.8475666729718799E-2</v>
      </c>
      <c r="AH2393" s="92">
        <v>1.9413367208471799</v>
      </c>
      <c r="AI2393" s="91">
        <v>9.6690837293863297E-2</v>
      </c>
      <c r="AJ2393" s="92">
        <v>24.152459409291598</v>
      </c>
      <c r="AK2393" s="91">
        <v>0.72696061109658305</v>
      </c>
      <c r="AL2393" s="91">
        <v>5.6875362179198398E-2</v>
      </c>
      <c r="AM2393" s="92">
        <v>92.270639023394295</v>
      </c>
      <c r="AN2393" s="3"/>
      <c r="AO2393" s="94">
        <v>3.5577497203121297E-2</v>
      </c>
      <c r="AP2393" s="94">
        <v>-5.1927343260104002E-2</v>
      </c>
      <c r="AQ2393" s="94">
        <v>0.14051364652739701</v>
      </c>
      <c r="AR2393" s="94">
        <v>-9.3999291219952305E-2</v>
      </c>
      <c r="AS2393" s="95">
        <v>7</v>
      </c>
      <c r="AT2393" s="95">
        <v>5</v>
      </c>
      <c r="AU2393" s="95">
        <v>9</v>
      </c>
      <c r="AV2393" s="96">
        <v>3</v>
      </c>
      <c r="AW2393" s="3"/>
      <c r="AX2393" s="97">
        <v>0.200028787223273</v>
      </c>
      <c r="AY2393" s="98">
        <v>1.44207768145316</v>
      </c>
      <c r="AZ2393" s="98">
        <v>1.70435472656209</v>
      </c>
      <c r="BA2393" s="98">
        <v>2.1667859519293402</v>
      </c>
      <c r="BB2393" s="89">
        <v>2.06398603197522E-2</v>
      </c>
      <c r="BC2393" s="99">
        <v>-18.9976625195122</v>
      </c>
      <c r="BD2393" s="86">
        <v>43844</v>
      </c>
      <c r="BE2393" s="86">
        <v>43913</v>
      </c>
      <c r="BF2393" s="95">
        <v>121</v>
      </c>
      <c r="BG2393" s="86">
        <v>44013</v>
      </c>
    </row>
    <row r="2394" spans="2:59" x14ac:dyDescent="0.25">
      <c r="B2394" s="81" t="s">
        <v>3050</v>
      </c>
      <c r="C2394" s="81" t="s">
        <v>7796</v>
      </c>
      <c r="D2394" s="81" t="s">
        <v>1037</v>
      </c>
      <c r="E2394" s="82" t="s">
        <v>1172</v>
      </c>
      <c r="F2394" s="82" t="s">
        <v>1102</v>
      </c>
      <c r="G2394" s="83" t="s">
        <v>1121</v>
      </c>
      <c r="H2394" s="84" t="s">
        <v>1140</v>
      </c>
      <c r="I2394" s="85" t="s">
        <v>3651</v>
      </c>
      <c r="J2394" s="85" t="s">
        <v>7797</v>
      </c>
      <c r="L2394" s="86">
        <v>44029</v>
      </c>
      <c r="M2394" s="87">
        <v>1028842.1324996901</v>
      </c>
      <c r="N2394" s="88">
        <v>1028842.1324996901</v>
      </c>
      <c r="O2394" s="88">
        <v>1055383.61158752</v>
      </c>
      <c r="P2394" s="89">
        <f t="shared" si="37"/>
        <v>0.97485134429185805</v>
      </c>
      <c r="Q2394" s="86">
        <v>44025</v>
      </c>
      <c r="R2394" s="90">
        <v>1318.1489999999999</v>
      </c>
      <c r="S2394" s="90">
        <v>1159.9330089836101</v>
      </c>
      <c r="T2394" s="3"/>
      <c r="U2394" s="91">
        <v>-1.34502777009402E-2</v>
      </c>
      <c r="V2394" s="92">
        <v>-0.17225315996256499</v>
      </c>
      <c r="W2394" s="91">
        <v>0.102132560285099</v>
      </c>
      <c r="X2394" s="92">
        <v>10.2217656443827</v>
      </c>
      <c r="Y2394" s="91">
        <v>2.71925506858679E-2</v>
      </c>
      <c r="Z2394" s="92">
        <v>20.8694109774369</v>
      </c>
      <c r="AA2394" s="91">
        <v>0.29453268054203402</v>
      </c>
      <c r="AB2394" s="92">
        <v>50.3512964150286</v>
      </c>
      <c r="AC2394" s="91">
        <v>0.25729719939059598</v>
      </c>
      <c r="AD2394" s="92">
        <v>51.077915891481098</v>
      </c>
      <c r="AE2394" s="91">
        <v>0.287699613289151</v>
      </c>
      <c r="AF2394" s="93">
        <v>49.609371023601902</v>
      </c>
      <c r="AG2394" s="91">
        <v>2.90712064706895E-2</v>
      </c>
      <c r="AH2394" s="92">
        <v>2.0008906949442502</v>
      </c>
      <c r="AI2394" s="91">
        <v>0.10403853241587099</v>
      </c>
      <c r="AJ2394" s="92">
        <v>24.887228921492401</v>
      </c>
      <c r="AK2394" s="91">
        <v>0.48526365309604402</v>
      </c>
      <c r="AL2394" s="91">
        <v>8.3996572284377194E-2</v>
      </c>
      <c r="AM2394" s="92">
        <v>45.383501985285001</v>
      </c>
      <c r="AN2394" s="3"/>
      <c r="AO2394" s="94">
        <v>3.5618002262708601E-2</v>
      </c>
      <c r="AP2394" s="94">
        <v>-5.1895947591256097E-2</v>
      </c>
      <c r="AQ2394" s="94">
        <v>0.14168042965873601</v>
      </c>
      <c r="AR2394" s="94">
        <v>-9.3023663287604003E-2</v>
      </c>
      <c r="AS2394" s="95">
        <v>7</v>
      </c>
      <c r="AT2394" s="95">
        <v>5</v>
      </c>
      <c r="AU2394" s="95">
        <v>9</v>
      </c>
      <c r="AV2394" s="96">
        <v>3</v>
      </c>
      <c r="AW2394" s="3"/>
      <c r="AX2394" s="97">
        <v>0.199984041972493</v>
      </c>
      <c r="AY2394" s="98">
        <v>1.51729982654797</v>
      </c>
      <c r="AZ2394" s="98">
        <v>1.7605977018647501</v>
      </c>
      <c r="BA2394" s="98">
        <v>2.28620031806713</v>
      </c>
      <c r="BB2394" s="89">
        <v>2.0636321458987399E-2</v>
      </c>
      <c r="BC2394" s="99">
        <v>-18.804868256964301</v>
      </c>
      <c r="BD2394" s="86">
        <v>43844</v>
      </c>
      <c r="BE2394" s="86">
        <v>43913</v>
      </c>
      <c r="BF2394" s="95">
        <v>116</v>
      </c>
      <c r="BG2394" s="86">
        <v>44006</v>
      </c>
    </row>
    <row r="2395" spans="2:59" x14ac:dyDescent="0.25">
      <c r="B2395" s="81" t="s">
        <v>3051</v>
      </c>
      <c r="C2395" s="81" t="s">
        <v>7798</v>
      </c>
      <c r="D2395" s="81" t="s">
        <v>1037</v>
      </c>
      <c r="E2395" s="82" t="s">
        <v>1206</v>
      </c>
      <c r="F2395" s="82" t="s">
        <v>1102</v>
      </c>
      <c r="G2395" s="83" t="s">
        <v>1121</v>
      </c>
      <c r="H2395" s="84" t="s">
        <v>1140</v>
      </c>
      <c r="I2395" s="85" t="s">
        <v>3651</v>
      </c>
      <c r="J2395" s="85" t="s">
        <v>7799</v>
      </c>
      <c r="L2395" s="86">
        <v>44029</v>
      </c>
      <c r="M2395" s="87">
        <v>1031677.36874962</v>
      </c>
      <c r="N2395" s="88">
        <v>1031677.36874962</v>
      </c>
      <c r="O2395" s="88">
        <v>1058589.7540321399</v>
      </c>
      <c r="P2395" s="89">
        <f t="shared" si="37"/>
        <v>0.9745771341730719</v>
      </c>
      <c r="Q2395" s="86">
        <v>44025</v>
      </c>
      <c r="R2395" s="90">
        <v>329339.68199999997</v>
      </c>
      <c r="S2395" s="90">
        <v>467542.11675830098</v>
      </c>
      <c r="T2395" s="3"/>
      <c r="U2395" s="91">
        <v>-1.35220196152659E-2</v>
      </c>
      <c r="V2395" s="92">
        <v>-0.17942735139513399</v>
      </c>
      <c r="W2395" s="91">
        <v>9.9822929325455306E-2</v>
      </c>
      <c r="X2395" s="92">
        <v>9.9908025484182907</v>
      </c>
      <c r="Y2395" s="91">
        <v>1.43279418334714E-2</v>
      </c>
      <c r="Z2395" s="92">
        <v>19.582950092182699</v>
      </c>
      <c r="AA2395" s="91">
        <v>0.26215454952762202</v>
      </c>
      <c r="AB2395" s="92">
        <v>47.113483313587501</v>
      </c>
      <c r="AC2395" s="91">
        <v>0.25405306943517603</v>
      </c>
      <c r="AD2395" s="92">
        <v>50.753502895939199</v>
      </c>
      <c r="AE2395" s="91">
        <v>0.25266396629391202</v>
      </c>
      <c r="AF2395" s="93">
        <v>46.1058063241071</v>
      </c>
      <c r="AG2395" s="91">
        <v>2.78509858653706E-2</v>
      </c>
      <c r="AH2395" s="92">
        <v>1.87886863441236</v>
      </c>
      <c r="AI2395" s="91">
        <v>8.8907888777612201E-2</v>
      </c>
      <c r="AJ2395" s="92">
        <v>23.3741645576665</v>
      </c>
      <c r="AK2395" s="91">
        <v>0.49863797555211897</v>
      </c>
      <c r="AL2395" s="91">
        <v>8.3584187683300101E-2</v>
      </c>
      <c r="AM2395" s="92">
        <v>44.011732065526303</v>
      </c>
      <c r="AN2395" s="3"/>
      <c r="AO2395" s="94">
        <v>3.5540743940146099E-2</v>
      </c>
      <c r="AP2395" s="94">
        <v>-5.19608228660218E-2</v>
      </c>
      <c r="AQ2395" s="94">
        <v>0.13928454176493699</v>
      </c>
      <c r="AR2395" s="94">
        <v>-9.5005295082955896E-2</v>
      </c>
      <c r="AS2395" s="95">
        <v>7</v>
      </c>
      <c r="AT2395" s="95">
        <v>5</v>
      </c>
      <c r="AU2395" s="95">
        <v>9</v>
      </c>
      <c r="AV2395" s="96">
        <v>3</v>
      </c>
      <c r="AW2395" s="3"/>
      <c r="AX2395" s="97">
        <v>0.20007858622673699</v>
      </c>
      <c r="AY2395" s="98">
        <v>1.3622808339532599</v>
      </c>
      <c r="AZ2395" s="98">
        <v>1.6447172680545901</v>
      </c>
      <c r="BA2395" s="98">
        <v>2.0407804545611699</v>
      </c>
      <c r="BB2395" s="89">
        <v>2.0643859377087199E-2</v>
      </c>
      <c r="BC2395" s="99">
        <v>-19.197530889563499</v>
      </c>
      <c r="BD2395" s="86">
        <v>43844</v>
      </c>
      <c r="BE2395" s="86">
        <v>43913</v>
      </c>
      <c r="BF2395" s="95">
        <v>122</v>
      </c>
      <c r="BG2395" s="86">
        <v>44014</v>
      </c>
    </row>
    <row r="2396" spans="2:59" x14ac:dyDescent="0.25">
      <c r="B2396" s="81" t="s">
        <v>593</v>
      </c>
      <c r="C2396" s="81" t="s">
        <v>7800</v>
      </c>
      <c r="D2396" s="81" t="s">
        <v>1037</v>
      </c>
      <c r="E2396" s="82" t="s">
        <v>1236</v>
      </c>
      <c r="F2396" s="82" t="s">
        <v>1102</v>
      </c>
      <c r="G2396" s="83" t="s">
        <v>1121</v>
      </c>
      <c r="H2396" s="84" t="s">
        <v>1140</v>
      </c>
      <c r="I2396" s="85" t="s">
        <v>3651</v>
      </c>
      <c r="J2396" s="85" t="s">
        <v>1096</v>
      </c>
      <c r="L2396" s="86">
        <v>44029</v>
      </c>
      <c r="M2396" s="87">
        <v>83184.648749947504</v>
      </c>
      <c r="N2396" s="88">
        <v>83184.648749947504</v>
      </c>
      <c r="O2396" s="88">
        <v>85339.758659958796</v>
      </c>
      <c r="P2396" s="89">
        <f t="shared" si="37"/>
        <v>0.97474670723409884</v>
      </c>
      <c r="Q2396" s="86">
        <v>44025</v>
      </c>
      <c r="R2396" s="90">
        <v>1379876.0771250001</v>
      </c>
      <c r="S2396" s="90">
        <v>1167397.0381035199</v>
      </c>
      <c r="T2396" s="3"/>
      <c r="U2396" s="91">
        <v>-1.3479243844812999E-2</v>
      </c>
      <c r="V2396" s="92">
        <v>-0.17514977434984799</v>
      </c>
      <c r="W2396" s="91">
        <v>0.10125598810744101</v>
      </c>
      <c r="X2396" s="92">
        <v>10.134108426616899</v>
      </c>
      <c r="Y2396" s="91">
        <v>2.23818466602097E-2</v>
      </c>
      <c r="Z2396" s="92">
        <v>20.3883405748638</v>
      </c>
      <c r="AA2396" s="91">
        <v>0.28241533054999302</v>
      </c>
      <c r="AB2396" s="92">
        <v>49.139561415824602</v>
      </c>
      <c r="AC2396" s="91">
        <v>0.29462350779795099</v>
      </c>
      <c r="AD2396" s="92">
        <v>54.810546732216601</v>
      </c>
      <c r="AE2396" s="91">
        <v>0.31200939674832601</v>
      </c>
      <c r="AF2396" s="93">
        <v>52.040349369519397</v>
      </c>
      <c r="AG2396" s="91">
        <v>2.8610305189431501E-2</v>
      </c>
      <c r="AH2396" s="92">
        <v>1.95480056681845</v>
      </c>
      <c r="AI2396" s="91">
        <v>9.8364642062806498E-2</v>
      </c>
      <c r="AJ2396" s="92">
        <v>24.3198398861859</v>
      </c>
      <c r="AK2396" s="91">
        <v>0.75274024189333399</v>
      </c>
      <c r="AL2396" s="91">
        <v>5.8462073600821902E-2</v>
      </c>
      <c r="AM2396" s="92">
        <v>94.848602103069396</v>
      </c>
      <c r="AN2396" s="3"/>
      <c r="AO2396" s="94">
        <v>3.5585439205533503E-2</v>
      </c>
      <c r="AP2396" s="94">
        <v>-5.1919850830963697E-2</v>
      </c>
      <c r="AQ2396" s="94">
        <v>0.140774217246944</v>
      </c>
      <c r="AR2396" s="94">
        <v>-9.3786271190765505E-2</v>
      </c>
      <c r="AS2396" s="95">
        <v>7</v>
      </c>
      <c r="AT2396" s="95">
        <v>5</v>
      </c>
      <c r="AU2396" s="95">
        <v>9</v>
      </c>
      <c r="AV2396" s="96">
        <v>3</v>
      </c>
      <c r="AW2396" s="3"/>
      <c r="AX2396" s="97">
        <v>0.200018428042531</v>
      </c>
      <c r="AY2396" s="98">
        <v>1.4593116381220199</v>
      </c>
      <c r="AZ2396" s="98">
        <v>1.7172421413561101</v>
      </c>
      <c r="BA2396" s="98">
        <v>2.19407838628831</v>
      </c>
      <c r="BB2396" s="89">
        <v>2.06390317847399E-2</v>
      </c>
      <c r="BC2396" s="99">
        <v>-18.9547716783709</v>
      </c>
      <c r="BD2396" s="86">
        <v>43844</v>
      </c>
      <c r="BE2396" s="86">
        <v>43913</v>
      </c>
      <c r="BF2396" s="95">
        <v>121</v>
      </c>
      <c r="BG2396" s="86">
        <v>44013</v>
      </c>
    </row>
    <row r="2397" spans="2:59" x14ac:dyDescent="0.25">
      <c r="B2397" s="81" t="s">
        <v>3052</v>
      </c>
      <c r="C2397" s="81" t="s">
        <v>7801</v>
      </c>
      <c r="D2397" s="81" t="s">
        <v>1037</v>
      </c>
      <c r="E2397" s="82" t="s">
        <v>1184</v>
      </c>
      <c r="F2397" s="82" t="s">
        <v>1102</v>
      </c>
      <c r="G2397" s="83" t="s">
        <v>1121</v>
      </c>
      <c r="H2397" s="84" t="s">
        <v>1140</v>
      </c>
      <c r="I2397" s="85" t="s">
        <v>3651</v>
      </c>
      <c r="J2397" s="85" t="s">
        <v>7802</v>
      </c>
      <c r="L2397" s="86">
        <v>44029</v>
      </c>
      <c r="M2397" s="87">
        <v>836260.03125</v>
      </c>
      <c r="N2397" s="88">
        <v>836260.03125</v>
      </c>
      <c r="O2397" s="88">
        <v>857800.79327774001</v>
      </c>
      <c r="P2397" s="89">
        <f t="shared" si="37"/>
        <v>0.97488838644525999</v>
      </c>
      <c r="Q2397" s="86">
        <v>44025</v>
      </c>
      <c r="R2397" s="90">
        <v>1627851.5190000001</v>
      </c>
      <c r="S2397" s="90">
        <v>1488116.3930820299</v>
      </c>
      <c r="T2397" s="3"/>
      <c r="U2397" s="91">
        <v>-1.3443291801195301E-2</v>
      </c>
      <c r="V2397" s="92">
        <v>-0.171554569988075</v>
      </c>
      <c r="W2397" s="91">
        <v>0.102458644485596</v>
      </c>
      <c r="X2397" s="92">
        <v>10.2543740644323</v>
      </c>
      <c r="Y2397" s="91">
        <v>2.9164771678551901E-2</v>
      </c>
      <c r="Z2397" s="92">
        <v>21.0666330766981</v>
      </c>
      <c r="AA2397" s="91">
        <v>0.29960282749030698</v>
      </c>
      <c r="AB2397" s="92">
        <v>50.8583111098269</v>
      </c>
      <c r="AC2397" s="91">
        <v>0.32952313281770301</v>
      </c>
      <c r="AD2397" s="92">
        <v>58.3005092341918</v>
      </c>
      <c r="AE2397" s="91"/>
      <c r="AF2397" s="93"/>
      <c r="AG2397" s="91">
        <v>2.92463148580282E-2</v>
      </c>
      <c r="AH2397" s="92">
        <v>2.0184015336781198</v>
      </c>
      <c r="AI2397" s="91">
        <v>0.106335211301484</v>
      </c>
      <c r="AJ2397" s="92">
        <v>25.116896810068301</v>
      </c>
      <c r="AK2397" s="91">
        <v>0.34950301970471598</v>
      </c>
      <c r="AL2397" s="91">
        <v>0.110932729145134</v>
      </c>
      <c r="AM2397" s="92">
        <v>62.090100551140502</v>
      </c>
      <c r="AN2397" s="3"/>
      <c r="AO2397" s="94">
        <v>3.5623440322524402E-2</v>
      </c>
      <c r="AP2397" s="94">
        <v>-5.1885158281948E-2</v>
      </c>
      <c r="AQ2397" s="94">
        <v>0.14202243966065001</v>
      </c>
      <c r="AR2397" s="94">
        <v>-9.2764376629929798E-2</v>
      </c>
      <c r="AS2397" s="95">
        <v>7</v>
      </c>
      <c r="AT2397" s="95">
        <v>5</v>
      </c>
      <c r="AU2397" s="95">
        <v>9</v>
      </c>
      <c r="AV2397" s="96">
        <v>3</v>
      </c>
      <c r="AW2397" s="3"/>
      <c r="AX2397" s="97">
        <v>0.19996862482570599</v>
      </c>
      <c r="AY2397" s="98">
        <v>1.54162072002146</v>
      </c>
      <c r="AZ2397" s="98">
        <v>1.7787275686587201</v>
      </c>
      <c r="BA2397" s="98">
        <v>2.3248784874922399</v>
      </c>
      <c r="BB2397" s="89">
        <v>2.0635051073004399E-2</v>
      </c>
      <c r="BC2397" s="99">
        <v>-18.751491906878101</v>
      </c>
      <c r="BD2397" s="86">
        <v>43844</v>
      </c>
      <c r="BE2397" s="86">
        <v>43913</v>
      </c>
      <c r="BF2397" s="95">
        <v>116</v>
      </c>
      <c r="BG2397" s="86">
        <v>44006</v>
      </c>
    </row>
    <row r="2398" spans="2:59" x14ac:dyDescent="0.25">
      <c r="B2398" s="81" t="s">
        <v>594</v>
      </c>
      <c r="C2398" s="81" t="s">
        <v>7803</v>
      </c>
      <c r="D2398" s="81" t="s">
        <v>1037</v>
      </c>
      <c r="E2398" s="82" t="s">
        <v>1245</v>
      </c>
      <c r="F2398" s="82" t="s">
        <v>1102</v>
      </c>
      <c r="G2398" s="83" t="s">
        <v>1121</v>
      </c>
      <c r="H2398" s="84" t="s">
        <v>1140</v>
      </c>
      <c r="I2398" s="85" t="s">
        <v>3651</v>
      </c>
      <c r="J2398" s="85" t="s">
        <v>7804</v>
      </c>
      <c r="L2398" s="86">
        <v>44029</v>
      </c>
      <c r="M2398" s="87">
        <v>906736.47749996197</v>
      </c>
      <c r="N2398" s="88">
        <v>906736.47749996197</v>
      </c>
      <c r="O2398" s="88">
        <v>930014.44249629998</v>
      </c>
      <c r="P2398" s="89">
        <f t="shared" si="37"/>
        <v>0.97497031881154828</v>
      </c>
      <c r="Q2398" s="86">
        <v>44025</v>
      </c>
      <c r="R2398" s="90">
        <v>35525186.266500004</v>
      </c>
      <c r="S2398" s="90">
        <v>18806122.567781299</v>
      </c>
      <c r="T2398" s="3"/>
      <c r="U2398" s="91">
        <v>-1.3422583792817E-2</v>
      </c>
      <c r="V2398" s="92">
        <v>-0.16948376915024699</v>
      </c>
      <c r="W2398" s="91">
        <v>0.103154679292929</v>
      </c>
      <c r="X2398" s="92">
        <v>10.3239775451657</v>
      </c>
      <c r="Y2398" s="91">
        <v>3.3113104635049198E-2</v>
      </c>
      <c r="Z2398" s="92">
        <v>21.461466372333199</v>
      </c>
      <c r="AA2398" s="91">
        <v>0.30966142899153098</v>
      </c>
      <c r="AB2398" s="92">
        <v>51.864171259978299</v>
      </c>
      <c r="AC2398" s="91">
        <v>0.35398770843341498</v>
      </c>
      <c r="AD2398" s="92">
        <v>60.746966795763001</v>
      </c>
      <c r="AE2398" s="91">
        <v>0.34446723667322698</v>
      </c>
      <c r="AF2398" s="93">
        <v>55.286133362038498</v>
      </c>
      <c r="AG2398" s="91">
        <v>2.9614324712383702E-2</v>
      </c>
      <c r="AH2398" s="92">
        <v>2.05520251911366</v>
      </c>
      <c r="AI2398" s="91">
        <v>0.110976848887804</v>
      </c>
      <c r="AJ2398" s="92">
        <v>25.581060568685601</v>
      </c>
      <c r="AK2398" s="91">
        <v>0.36089403478952597</v>
      </c>
      <c r="AL2398" s="91">
        <v>0.10061196525391999</v>
      </c>
      <c r="AM2398" s="92">
        <v>53.653018460318002</v>
      </c>
      <c r="AN2398" s="3"/>
      <c r="AO2398" s="94">
        <v>3.5645209556605599E-2</v>
      </c>
      <c r="AP2398" s="94">
        <v>-5.1865230114344699E-2</v>
      </c>
      <c r="AQ2398" s="94">
        <v>0.14274537954595901</v>
      </c>
      <c r="AR2398" s="94">
        <v>-9.2172231540607802E-2</v>
      </c>
      <c r="AS2398" s="95">
        <v>8</v>
      </c>
      <c r="AT2398" s="95">
        <v>4</v>
      </c>
      <c r="AU2398" s="95">
        <v>9</v>
      </c>
      <c r="AV2398" s="96">
        <v>3</v>
      </c>
      <c r="AW2398" s="3"/>
      <c r="AX2398" s="97">
        <v>0.19994038140575901</v>
      </c>
      <c r="AY2398" s="98">
        <v>1.58978193105759</v>
      </c>
      <c r="AZ2398" s="98">
        <v>1.8146951826911399</v>
      </c>
      <c r="BA2398" s="98">
        <v>2.4017255036815199</v>
      </c>
      <c r="BB2398" s="89">
        <v>2.06328053881225E-2</v>
      </c>
      <c r="BC2398" s="99">
        <v>-18.633439220226101</v>
      </c>
      <c r="BD2398" s="86">
        <v>43844</v>
      </c>
      <c r="BE2398" s="86">
        <v>43913</v>
      </c>
      <c r="BF2398" s="95">
        <v>115</v>
      </c>
      <c r="BG2398" s="86">
        <v>44005</v>
      </c>
    </row>
    <row r="2399" spans="2:59" x14ac:dyDescent="0.25">
      <c r="B2399" s="81" t="s">
        <v>3053</v>
      </c>
      <c r="C2399" s="81" t="s">
        <v>7805</v>
      </c>
      <c r="D2399" s="81" t="s">
        <v>1037</v>
      </c>
      <c r="E2399" s="82" t="s">
        <v>1208</v>
      </c>
      <c r="F2399" s="82" t="s">
        <v>1102</v>
      </c>
      <c r="G2399" s="83" t="s">
        <v>1121</v>
      </c>
      <c r="H2399" s="84" t="s">
        <v>1140</v>
      </c>
      <c r="I2399" s="85" t="s">
        <v>3651</v>
      </c>
      <c r="J2399" s="85" t="s">
        <v>7806</v>
      </c>
      <c r="L2399" s="86">
        <v>44029</v>
      </c>
      <c r="M2399" s="87">
        <v>1124532.3600006099</v>
      </c>
      <c r="N2399" s="88">
        <v>1124532.3600006099</v>
      </c>
      <c r="O2399" s="88">
        <v>1153472.97028732</v>
      </c>
      <c r="P2399" s="89">
        <f t="shared" si="37"/>
        <v>0.97491002300686658</v>
      </c>
      <c r="Q2399" s="86">
        <v>44025</v>
      </c>
      <c r="R2399" s="90">
        <v>30.137625</v>
      </c>
      <c r="S2399" s="90">
        <v>159.13728062486601</v>
      </c>
      <c r="T2399" s="3"/>
      <c r="U2399" s="91">
        <v>-1.33627807326775E-2</v>
      </c>
      <c r="V2399" s="92">
        <v>-0.16350346313629399</v>
      </c>
      <c r="W2399" s="91">
        <v>0.10300887199817201</v>
      </c>
      <c r="X2399" s="92">
        <v>10.30939681569</v>
      </c>
      <c r="Y2399" s="91">
        <v>3.3676977182039998E-2</v>
      </c>
      <c r="Z2399" s="92">
        <v>21.517853627039599</v>
      </c>
      <c r="AA2399" s="91">
        <v>0.30756937223311998</v>
      </c>
      <c r="AB2399" s="92">
        <v>51.654965584108098</v>
      </c>
      <c r="AC2399" s="91">
        <v>0.32027897964697299</v>
      </c>
      <c r="AD2399" s="92">
        <v>57.376093917118901</v>
      </c>
      <c r="AE2399" s="91">
        <v>0.33974213585839602</v>
      </c>
      <c r="AF2399" s="93">
        <v>54.813623280555497</v>
      </c>
      <c r="AG2399" s="91">
        <v>2.9762559313894599E-2</v>
      </c>
      <c r="AH2399" s="92">
        <v>2.0700259792647602</v>
      </c>
      <c r="AI2399" s="91">
        <v>0.111607254142727</v>
      </c>
      <c r="AJ2399" s="92">
        <v>25.6441010941926</v>
      </c>
      <c r="AK2399" s="91">
        <v>0.57884912701963898</v>
      </c>
      <c r="AL2399" s="91">
        <v>9.6522342671960401E-2</v>
      </c>
      <c r="AM2399" s="92">
        <v>51.228706786991097</v>
      </c>
      <c r="AN2399" s="3"/>
      <c r="AO2399" s="94">
        <v>3.5730678591789897E-2</v>
      </c>
      <c r="AP2399" s="94">
        <v>-5.1788431897875901E-2</v>
      </c>
      <c r="AQ2399" s="94">
        <v>0.14363415717525599</v>
      </c>
      <c r="AR2399" s="94">
        <v>-9.1431063326163006E-2</v>
      </c>
      <c r="AS2399" s="95">
        <v>7</v>
      </c>
      <c r="AT2399" s="95">
        <v>5</v>
      </c>
      <c r="AU2399" s="95">
        <v>9</v>
      </c>
      <c r="AV2399" s="96">
        <v>3</v>
      </c>
      <c r="AW2399" s="3"/>
      <c r="AX2399" s="97">
        <v>0.199908784101135</v>
      </c>
      <c r="AY2399" s="98">
        <v>1.5796572564595399</v>
      </c>
      <c r="AZ2399" s="98">
        <v>1.8069625744738</v>
      </c>
      <c r="BA2399" s="98">
        <v>2.3876558463853099</v>
      </c>
      <c r="BB2399" s="89">
        <v>2.0630342668264301E-2</v>
      </c>
      <c r="BC2399" s="99">
        <v>-18.624760766804702</v>
      </c>
      <c r="BD2399" s="86">
        <v>43844</v>
      </c>
      <c r="BE2399" s="86">
        <v>43913</v>
      </c>
      <c r="BF2399" s="95">
        <v>115</v>
      </c>
      <c r="BG2399" s="86">
        <v>44005</v>
      </c>
    </row>
    <row r="2400" spans="2:59" x14ac:dyDescent="0.25">
      <c r="B2400" s="81" t="s">
        <v>3054</v>
      </c>
      <c r="C2400" s="81" t="s">
        <v>7807</v>
      </c>
      <c r="D2400" s="81" t="s">
        <v>1038</v>
      </c>
      <c r="E2400" s="82" t="s">
        <v>1161</v>
      </c>
      <c r="F2400" s="82" t="s">
        <v>1102</v>
      </c>
      <c r="G2400" s="83" t="s">
        <v>1125</v>
      </c>
      <c r="H2400" s="84" t="s">
        <v>1144</v>
      </c>
      <c r="I2400" s="85" t="s">
        <v>3480</v>
      </c>
      <c r="J2400" s="85" t="s">
        <v>7808</v>
      </c>
      <c r="L2400" s="86">
        <v>44029</v>
      </c>
      <c r="M2400" s="87">
        <v>4283.5613000020403</v>
      </c>
      <c r="N2400" s="88">
        <v>4283.5613000020403</v>
      </c>
      <c r="O2400" s="88">
        <v>4283.5613000020403</v>
      </c>
      <c r="P2400" s="89">
        <f t="shared" si="37"/>
        <v>1</v>
      </c>
      <c r="Q2400" s="86">
        <v>44029</v>
      </c>
      <c r="R2400" s="90">
        <v>32034246.942000002</v>
      </c>
      <c r="S2400" s="90">
        <v>37552806.318312503</v>
      </c>
      <c r="T2400" s="3"/>
      <c r="U2400" s="91">
        <v>1.09721986518707E-6</v>
      </c>
      <c r="V2400" s="92">
        <v>1.1728843321179701</v>
      </c>
      <c r="W2400" s="91">
        <v>3.19370628858451E-5</v>
      </c>
      <c r="X2400" s="92">
        <v>1.1703322161338301E-2</v>
      </c>
      <c r="Y2400" s="91">
        <v>2.7477258845465301E-3</v>
      </c>
      <c r="Z2400" s="92">
        <v>18.4249284972902</v>
      </c>
      <c r="AA2400" s="91">
        <v>5.9725285482272704E-3</v>
      </c>
      <c r="AB2400" s="92">
        <v>21.495281215611602</v>
      </c>
      <c r="AC2400" s="91">
        <v>1.6255658601949101E-2</v>
      </c>
      <c r="AD2400" s="92">
        <v>26.973761812580101</v>
      </c>
      <c r="AE2400" s="91">
        <v>2.4228424035754901E-2</v>
      </c>
      <c r="AF2400" s="93">
        <v>23.262252098269499</v>
      </c>
      <c r="AG2400" s="91">
        <v>1.7532449419377399E-5</v>
      </c>
      <c r="AH2400" s="92">
        <v>-0.90447670718276596</v>
      </c>
      <c r="AI2400" s="91">
        <v>3.1798484269529598E-3</v>
      </c>
      <c r="AJ2400" s="92">
        <v>14.8013605226006</v>
      </c>
      <c r="AK2400" s="91">
        <v>0.51270117560692596</v>
      </c>
      <c r="AL2400" s="91">
        <v>2.60620012741128E-2</v>
      </c>
      <c r="AM2400" s="92">
        <v>-71.190550878061899</v>
      </c>
      <c r="AN2400" s="3"/>
      <c r="AO2400" s="94">
        <v>1.5129065104702E-3</v>
      </c>
      <c r="AP2400" s="94">
        <v>-1.5332345374190501E-3</v>
      </c>
      <c r="AQ2400" s="94">
        <v>2.2265946900006401E-3</v>
      </c>
      <c r="AR2400" s="94">
        <v>-1.09266776325967E-3</v>
      </c>
      <c r="AS2400" s="95">
        <v>11</v>
      </c>
      <c r="AT2400" s="95">
        <v>1</v>
      </c>
      <c r="AU2400" s="95">
        <v>7</v>
      </c>
      <c r="AV2400" s="96">
        <v>5</v>
      </c>
      <c r="AW2400" s="3"/>
      <c r="AX2400" s="97">
        <v>2.2655396292475399E-3</v>
      </c>
      <c r="AY2400" s="98">
        <v>-9.8643754971853905</v>
      </c>
      <c r="AZ2400" s="98">
        <v>0.56781934888294905</v>
      </c>
      <c r="BA2400" s="98">
        <v>-10.310305115403001</v>
      </c>
      <c r="BB2400" s="89">
        <v>2.34056011346695E-4</v>
      </c>
      <c r="BC2400" s="99">
        <v>-0.15837276896104399</v>
      </c>
      <c r="BD2400" s="86">
        <v>43781</v>
      </c>
      <c r="BE2400" s="86">
        <v>43783</v>
      </c>
      <c r="BF2400" s="95">
        <v>25</v>
      </c>
      <c r="BG2400" s="86">
        <v>43816</v>
      </c>
    </row>
    <row r="2401" spans="2:59" x14ac:dyDescent="0.25">
      <c r="B2401" s="81" t="s">
        <v>3055</v>
      </c>
      <c r="C2401" s="81" t="s">
        <v>7809</v>
      </c>
      <c r="D2401" s="81" t="s">
        <v>1038</v>
      </c>
      <c r="E2401" s="82" t="s">
        <v>1162</v>
      </c>
      <c r="F2401" s="82" t="s">
        <v>1102</v>
      </c>
      <c r="G2401" s="83" t="s">
        <v>1125</v>
      </c>
      <c r="H2401" s="84" t="s">
        <v>1144</v>
      </c>
      <c r="I2401" s="85" t="s">
        <v>3480</v>
      </c>
      <c r="J2401" s="85" t="s">
        <v>7810</v>
      </c>
      <c r="L2401" s="86">
        <v>44029</v>
      </c>
      <c r="M2401" s="87">
        <v>1364.0471999999099</v>
      </c>
      <c r="N2401" s="88">
        <v>1364.0471999999099</v>
      </c>
      <c r="O2401" s="88">
        <v>1364.0471999999099</v>
      </c>
      <c r="P2401" s="89">
        <f t="shared" si="37"/>
        <v>1</v>
      </c>
      <c r="Q2401" s="86">
        <v>44029</v>
      </c>
      <c r="R2401" s="90">
        <v>3251162.4249999998</v>
      </c>
      <c r="S2401" s="90">
        <v>3246427.26408984</v>
      </c>
      <c r="T2401" s="3"/>
      <c r="U2401" s="91">
        <v>1.0996700439136501E-6</v>
      </c>
      <c r="V2401" s="92">
        <v>1.17288457713585</v>
      </c>
      <c r="W2401" s="91">
        <v>3.1818093702895601E-5</v>
      </c>
      <c r="X2401" s="92">
        <v>1.1691425243043301E-2</v>
      </c>
      <c r="Y2401" s="91">
        <v>3.82825063570635E-3</v>
      </c>
      <c r="Z2401" s="92">
        <v>18.5329809724062</v>
      </c>
      <c r="AA2401" s="91">
        <v>1.1960529265707001E-2</v>
      </c>
      <c r="AB2401" s="92">
        <v>22.0940812873596</v>
      </c>
      <c r="AC2401" s="91">
        <v>3.5069270599706201E-2</v>
      </c>
      <c r="AD2401" s="92">
        <v>28.855123012355801</v>
      </c>
      <c r="AE2401" s="91">
        <v>5.6213795052826802E-2</v>
      </c>
      <c r="AF2401" s="93">
        <v>26.460789199976698</v>
      </c>
      <c r="AG2401" s="91">
        <v>1.74483811861137E-5</v>
      </c>
      <c r="AH2401" s="92">
        <v>-0.90448511400609299</v>
      </c>
      <c r="AI2401" s="91">
        <v>4.4940717398276302E-3</v>
      </c>
      <c r="AJ2401" s="92">
        <v>14.932782853895301</v>
      </c>
      <c r="AK2401" s="91">
        <v>0.33917865242459799</v>
      </c>
      <c r="AL2401" s="91">
        <v>3.0010914251761299E-2</v>
      </c>
      <c r="AM2401" s="92">
        <v>53.492443156137597</v>
      </c>
      <c r="AN2401" s="3"/>
      <c r="AO2401" s="94">
        <v>1.5325396252592301E-3</v>
      </c>
      <c r="AP2401" s="94">
        <v>-1.53322940150247E-3</v>
      </c>
      <c r="AQ2401" s="94">
        <v>2.64463869098108E-3</v>
      </c>
      <c r="AR2401" s="94">
        <v>-4.4923457426193598E-4</v>
      </c>
      <c r="AS2401" s="95">
        <v>11</v>
      </c>
      <c r="AT2401" s="95">
        <v>1</v>
      </c>
      <c r="AU2401" s="95">
        <v>7</v>
      </c>
      <c r="AV2401" s="96">
        <v>5</v>
      </c>
      <c r="AW2401" s="3"/>
      <c r="AX2401" s="97">
        <v>2.3385225368610899E-3</v>
      </c>
      <c r="AY2401" s="98">
        <v>-7.24575724718306</v>
      </c>
      <c r="AZ2401" s="98">
        <v>0.58761819985011199</v>
      </c>
      <c r="BA2401" s="98">
        <v>-8.3969345898949506</v>
      </c>
      <c r="BB2401" s="89">
        <v>2.4159795747493701E-4</v>
      </c>
      <c r="BC2401" s="99">
        <v>-0.158376012911049</v>
      </c>
      <c r="BD2401" s="86">
        <v>43781</v>
      </c>
      <c r="BE2401" s="86">
        <v>43783</v>
      </c>
      <c r="BF2401" s="95">
        <v>25</v>
      </c>
      <c r="BG2401" s="86">
        <v>43816</v>
      </c>
    </row>
    <row r="2402" spans="2:59" x14ac:dyDescent="0.25">
      <c r="B2402" s="81" t="s">
        <v>3056</v>
      </c>
      <c r="C2402" s="81" t="s">
        <v>7811</v>
      </c>
      <c r="D2402" s="81" t="s">
        <v>1038</v>
      </c>
      <c r="E2402" s="82" t="s">
        <v>1166</v>
      </c>
      <c r="F2402" s="82" t="s">
        <v>1102</v>
      </c>
      <c r="G2402" s="83" t="s">
        <v>1125</v>
      </c>
      <c r="H2402" s="84" t="s">
        <v>1144</v>
      </c>
      <c r="I2402" s="85" t="s">
        <v>3480</v>
      </c>
      <c r="J2402" s="85" t="s">
        <v>7812</v>
      </c>
      <c r="L2402" s="86">
        <v>44029</v>
      </c>
      <c r="M2402" s="87">
        <v>5399.4562999978698</v>
      </c>
      <c r="N2402" s="88">
        <v>5399.4562999978698</v>
      </c>
      <c r="O2402" s="88">
        <v>5399.4562999978698</v>
      </c>
      <c r="P2402" s="89">
        <f t="shared" si="37"/>
        <v>1</v>
      </c>
      <c r="Q2402" s="86">
        <v>44029</v>
      </c>
      <c r="R2402" s="90">
        <v>2526983.5610000002</v>
      </c>
      <c r="S2402" s="90">
        <v>1885602.9719511699</v>
      </c>
      <c r="T2402" s="3"/>
      <c r="U2402" s="91">
        <v>1.0927033144980701E-6</v>
      </c>
      <c r="V2402" s="92">
        <v>1.1728838804629</v>
      </c>
      <c r="W2402" s="91">
        <v>3.1893116101855399E-5</v>
      </c>
      <c r="X2402" s="92">
        <v>1.1698927482939299E-2</v>
      </c>
      <c r="Y2402" s="91">
        <v>4.0581048906460603E-3</v>
      </c>
      <c r="Z2402" s="92">
        <v>18.555966397892899</v>
      </c>
      <c r="AA2402" s="91">
        <v>1.2708729969745E-2</v>
      </c>
      <c r="AB2402" s="92">
        <v>22.1689013577707</v>
      </c>
      <c r="AC2402" s="91">
        <v>3.6870786016152103E-2</v>
      </c>
      <c r="AD2402" s="92">
        <v>29.035274554014901</v>
      </c>
      <c r="AE2402" s="91">
        <v>5.9111741811648202E-2</v>
      </c>
      <c r="AF2402" s="93">
        <v>26.750583875866099</v>
      </c>
      <c r="AG2402" s="91">
        <v>1.7483545889263001E-5</v>
      </c>
      <c r="AH2402" s="92">
        <v>-0.90448159753577795</v>
      </c>
      <c r="AI2402" s="91">
        <v>4.7707784724479998E-3</v>
      </c>
      <c r="AJ2402" s="92">
        <v>14.960453527150101</v>
      </c>
      <c r="AK2402" s="91">
        <v>0.78875827798037801</v>
      </c>
      <c r="AL2402" s="91">
        <v>3.68091476902919E-2</v>
      </c>
      <c r="AM2402" s="92">
        <v>-43.584840640658499</v>
      </c>
      <c r="AN2402" s="3"/>
      <c r="AO2402" s="94">
        <v>1.54973270946357E-3</v>
      </c>
      <c r="AP2402" s="94">
        <v>-1.53323912491032E-3</v>
      </c>
      <c r="AQ2402" s="94">
        <v>2.7413228926889098E-3</v>
      </c>
      <c r="AR2402" s="94">
        <v>-3.7266426443238699E-4</v>
      </c>
      <c r="AS2402" s="95">
        <v>11</v>
      </c>
      <c r="AT2402" s="95">
        <v>1</v>
      </c>
      <c r="AU2402" s="95">
        <v>7</v>
      </c>
      <c r="AV2402" s="96">
        <v>5</v>
      </c>
      <c r="AW2402" s="3"/>
      <c r="AX2402" s="97">
        <v>2.36036665385882E-3</v>
      </c>
      <c r="AY2402" s="98">
        <v>-6.8945128011982897</v>
      </c>
      <c r="AZ2402" s="98">
        <v>0.59010880201731197</v>
      </c>
      <c r="BA2402" s="98">
        <v>-8.1212149326747696</v>
      </c>
      <c r="BB2402" s="89">
        <v>2.43857314571585E-4</v>
      </c>
      <c r="BC2402" s="99">
        <v>-0.158374490018105</v>
      </c>
      <c r="BD2402" s="86">
        <v>43781</v>
      </c>
      <c r="BE2402" s="86">
        <v>43783</v>
      </c>
      <c r="BF2402" s="95">
        <v>25</v>
      </c>
      <c r="BG2402" s="86">
        <v>43816</v>
      </c>
    </row>
    <row r="2403" spans="2:59" x14ac:dyDescent="0.25">
      <c r="B2403" s="81" t="s">
        <v>598</v>
      </c>
      <c r="C2403" s="81" t="s">
        <v>7813</v>
      </c>
      <c r="D2403" s="81" t="s">
        <v>1038</v>
      </c>
      <c r="E2403" s="82" t="s">
        <v>1245</v>
      </c>
      <c r="F2403" s="82" t="s">
        <v>1102</v>
      </c>
      <c r="G2403" s="83" t="s">
        <v>1125</v>
      </c>
      <c r="H2403" s="84" t="s">
        <v>1144</v>
      </c>
      <c r="I2403" s="85" t="s">
        <v>3480</v>
      </c>
      <c r="J2403" s="85" t="s">
        <v>7814</v>
      </c>
      <c r="L2403" s="86">
        <v>44029</v>
      </c>
      <c r="M2403" s="87">
        <v>1000.65369999968</v>
      </c>
      <c r="N2403" s="88">
        <v>1000.65369999968</v>
      </c>
      <c r="O2403" s="88">
        <v>1000.65369999968</v>
      </c>
      <c r="P2403" s="89">
        <f t="shared" si="37"/>
        <v>1</v>
      </c>
      <c r="Q2403" s="86">
        <v>44029</v>
      </c>
      <c r="R2403" s="90">
        <v>0</v>
      </c>
      <c r="S2403" s="90">
        <v>1.8702290076339501E-4</v>
      </c>
      <c r="T2403" s="3"/>
      <c r="U2403" s="91">
        <v>0</v>
      </c>
      <c r="V2403" s="92">
        <v>1.17277461013146</v>
      </c>
      <c r="W2403" s="91">
        <v>0</v>
      </c>
      <c r="X2403" s="92">
        <v>8.5096158727537806E-3</v>
      </c>
      <c r="Y2403" s="91">
        <v>0</v>
      </c>
      <c r="Z2403" s="92">
        <v>18.1501559088356</v>
      </c>
      <c r="AA2403" s="91">
        <v>5.7965469750342897E-5</v>
      </c>
      <c r="AB2403" s="92">
        <v>20.903824907785701</v>
      </c>
      <c r="AC2403" s="91">
        <v>5.7965469750342897E-5</v>
      </c>
      <c r="AD2403" s="92">
        <v>25.353992499381999</v>
      </c>
      <c r="AE2403" s="91">
        <v>5.7965469750342897E-5</v>
      </c>
      <c r="AF2403" s="93">
        <v>20.845206241676401</v>
      </c>
      <c r="AG2403" s="91">
        <v>0</v>
      </c>
      <c r="AH2403" s="92">
        <v>-0.90622995212470403</v>
      </c>
      <c r="AI2403" s="91">
        <v>0</v>
      </c>
      <c r="AJ2403" s="92">
        <v>14.483375679905301</v>
      </c>
      <c r="AK2403" s="91">
        <v>5.6645060612936504E-4</v>
      </c>
      <c r="AL2403" s="91">
        <v>1.7091896370402499E-4</v>
      </c>
      <c r="AM2403" s="92">
        <v>17.576648700749502</v>
      </c>
      <c r="AN2403" s="3"/>
      <c r="AO2403" s="94">
        <v>5.7965469750342897E-5</v>
      </c>
      <c r="AP2403" s="94">
        <v>0</v>
      </c>
      <c r="AQ2403" s="94">
        <v>5.7965469750342897E-5</v>
      </c>
      <c r="AR2403" s="94">
        <v>0</v>
      </c>
      <c r="AS2403" s="95">
        <v>1</v>
      </c>
      <c r="AT2403" s="95">
        <v>0</v>
      </c>
      <c r="AU2403" s="95">
        <v>7</v>
      </c>
      <c r="AV2403" s="96">
        <v>5</v>
      </c>
      <c r="AW2403" s="3"/>
      <c r="AX2403" s="97">
        <v>5.6738258530160101E-5</v>
      </c>
      <c r="AY2403" s="98">
        <v>-111.0285216911</v>
      </c>
      <c r="AZ2403" s="98">
        <v>0.54806857573839796</v>
      </c>
      <c r="BA2403" s="98">
        <v>-15.952261359736401</v>
      </c>
      <c r="BB2403" s="89">
        <v>5.8618157874068504E-6</v>
      </c>
      <c r="BC2403" s="99">
        <v>0</v>
      </c>
      <c r="BD2403" s="86">
        <v>43767</v>
      </c>
      <c r="BE2403" s="86"/>
      <c r="BF2403" s="95"/>
      <c r="BG2403" s="86"/>
    </row>
    <row r="2404" spans="2:59" x14ac:dyDescent="0.25">
      <c r="B2404" s="81" t="s">
        <v>3057</v>
      </c>
      <c r="C2404" s="81" t="s">
        <v>7815</v>
      </c>
      <c r="D2404" s="81" t="s">
        <v>1039</v>
      </c>
      <c r="E2404" s="82" t="s">
        <v>1161</v>
      </c>
      <c r="F2404" s="82" t="s">
        <v>1102</v>
      </c>
      <c r="G2404" s="83" t="s">
        <v>1123</v>
      </c>
      <c r="H2404" s="84" t="s">
        <v>1149</v>
      </c>
      <c r="I2404" s="85" t="s">
        <v>3480</v>
      </c>
      <c r="J2404" s="85" t="s">
        <v>7816</v>
      </c>
      <c r="L2404" s="86">
        <v>44029</v>
      </c>
      <c r="M2404" s="87">
        <v>1349.8552999999399</v>
      </c>
      <c r="N2404" s="88">
        <v>1349.8552999999399</v>
      </c>
      <c r="O2404" s="88">
        <v>1440.4809000007799</v>
      </c>
      <c r="P2404" s="89">
        <f t="shared" si="37"/>
        <v>0.93708656602056239</v>
      </c>
      <c r="Q2404" s="86">
        <v>43747</v>
      </c>
      <c r="R2404" s="90">
        <v>13356077.005999999</v>
      </c>
      <c r="S2404" s="90">
        <v>24670310.7937188</v>
      </c>
      <c r="T2404" s="3"/>
      <c r="U2404" s="91">
        <v>-4.6455590563709804E-3</v>
      </c>
      <c r="V2404" s="92">
        <v>0.70821870449435698</v>
      </c>
      <c r="W2404" s="91">
        <v>7.8590823140984901E-3</v>
      </c>
      <c r="X2404" s="92">
        <v>0.79441784728260201</v>
      </c>
      <c r="Y2404" s="91">
        <v>-1.96740553401469E-2</v>
      </c>
      <c r="Z2404" s="92">
        <v>16.1827503748355</v>
      </c>
      <c r="AA2404" s="91">
        <v>-3.4079607099556597E-2</v>
      </c>
      <c r="AB2404" s="92">
        <v>17.490067650855099</v>
      </c>
      <c r="AC2404" s="91">
        <v>2.44906066145631E-2</v>
      </c>
      <c r="AD2404" s="92">
        <v>27.797256613848699</v>
      </c>
      <c r="AE2404" s="91">
        <v>4.8551996431342601E-2</v>
      </c>
      <c r="AF2404" s="93">
        <v>25.694609337835601</v>
      </c>
      <c r="AG2404" s="91">
        <v>-5.0836829050240296E-3</v>
      </c>
      <c r="AH2404" s="92">
        <v>-1.41459824262711</v>
      </c>
      <c r="AI2404" s="91">
        <v>-1.1229751843529799E-2</v>
      </c>
      <c r="AJ2404" s="92">
        <v>13.360400495556</v>
      </c>
      <c r="AK2404" s="91">
        <v>0.34999029902974099</v>
      </c>
      <c r="AL2404" s="91">
        <v>3.08497952410107E-2</v>
      </c>
      <c r="AM2404" s="92">
        <v>54.573607816651901</v>
      </c>
      <c r="AN2404" s="3"/>
      <c r="AO2404" s="94">
        <v>2.18503506730485E-2</v>
      </c>
      <c r="AP2404" s="94">
        <v>-3.7538701099947502E-2</v>
      </c>
      <c r="AQ2404" s="94">
        <v>3.7736304526333697E-2</v>
      </c>
      <c r="AR2404" s="94">
        <v>-5.5103851108506199E-2</v>
      </c>
      <c r="AS2404" s="95">
        <v>7</v>
      </c>
      <c r="AT2404" s="95">
        <v>5</v>
      </c>
      <c r="AU2404" s="95">
        <v>6</v>
      </c>
      <c r="AV2404" s="96">
        <v>6</v>
      </c>
      <c r="AW2404" s="3"/>
      <c r="AX2404" s="97">
        <v>6.2972838072892001E-2</v>
      </c>
      <c r="AY2404" s="98">
        <v>-0.87407652614001596</v>
      </c>
      <c r="AZ2404" s="98">
        <v>0.43366243474110899</v>
      </c>
      <c r="BA2404" s="98">
        <v>-1.08332244208032</v>
      </c>
      <c r="BB2404" s="89">
        <v>6.4658423285163698E-3</v>
      </c>
      <c r="BC2404" s="99">
        <v>-12.7050209413574</v>
      </c>
      <c r="BD2404" s="86">
        <v>43747</v>
      </c>
      <c r="BE2404" s="86">
        <v>43927</v>
      </c>
      <c r="BF2404" s="95"/>
      <c r="BG2404" s="86"/>
    </row>
    <row r="2405" spans="2:59" x14ac:dyDescent="0.25">
      <c r="B2405" s="81" t="s">
        <v>599</v>
      </c>
      <c r="C2405" s="81" t="s">
        <v>7817</v>
      </c>
      <c r="D2405" s="81" t="s">
        <v>1039</v>
      </c>
      <c r="E2405" s="82" t="s">
        <v>1263</v>
      </c>
      <c r="F2405" s="82" t="s">
        <v>1102</v>
      </c>
      <c r="G2405" s="83" t="s">
        <v>1123</v>
      </c>
      <c r="H2405" s="84" t="s">
        <v>1149</v>
      </c>
      <c r="I2405" s="85" t="s">
        <v>3480</v>
      </c>
      <c r="J2405" s="85" t="s">
        <v>7818</v>
      </c>
      <c r="L2405" s="86">
        <v>44029</v>
      </c>
      <c r="M2405" s="87">
        <v>1207.86910000071</v>
      </c>
      <c r="N2405" s="88">
        <v>1207.86910000071</v>
      </c>
      <c r="O2405" s="88">
        <v>1270.0186999999</v>
      </c>
      <c r="P2405" s="89">
        <f t="shared" si="37"/>
        <v>0.95106402764054188</v>
      </c>
      <c r="Q2405" s="86">
        <v>43747</v>
      </c>
      <c r="R2405" s="90">
        <v>17449.675999999999</v>
      </c>
      <c r="S2405" s="90">
        <v>17532.907049621601</v>
      </c>
      <c r="T2405" s="3"/>
      <c r="U2405" s="91">
        <v>-4.59329438490386E-3</v>
      </c>
      <c r="V2405" s="92">
        <v>0.71344517164106902</v>
      </c>
      <c r="W2405" s="91">
        <v>9.4461977496394008E-3</v>
      </c>
      <c r="X2405" s="92">
        <v>0.95312939083669301</v>
      </c>
      <c r="Y2405" s="91">
        <v>-1.0269484972923199E-2</v>
      </c>
      <c r="Z2405" s="92">
        <v>17.123207411554201</v>
      </c>
      <c r="AA2405" s="91">
        <v>-1.5330150417867099E-2</v>
      </c>
      <c r="AB2405" s="92">
        <v>19.3650133190094</v>
      </c>
      <c r="AC2405" s="91">
        <v>6.3618593645514906E-2</v>
      </c>
      <c r="AD2405" s="92">
        <v>31.710055316943901</v>
      </c>
      <c r="AE2405" s="91">
        <v>0.113909497218701</v>
      </c>
      <c r="AF2405" s="93">
        <v>32.230359416571403</v>
      </c>
      <c r="AG2405" s="91">
        <v>-4.1963492421928103E-3</v>
      </c>
      <c r="AH2405" s="92">
        <v>-1.32586487634399</v>
      </c>
      <c r="AI2405" s="91">
        <v>-8.5325460077001502E-4</v>
      </c>
      <c r="AJ2405" s="92">
        <v>14.3980502198247</v>
      </c>
      <c r="AK2405" s="91">
        <v>0.207552962634654</v>
      </c>
      <c r="AL2405" s="91">
        <v>3.8784612625022398E-2</v>
      </c>
      <c r="AM2405" s="92">
        <v>14.0990903484781</v>
      </c>
      <c r="AN2405" s="3"/>
      <c r="AO2405" s="94">
        <v>2.1904050083321601E-2</v>
      </c>
      <c r="AP2405" s="94">
        <v>-3.7488138596018003E-2</v>
      </c>
      <c r="AQ2405" s="94">
        <v>3.9370533226247097E-2</v>
      </c>
      <c r="AR2405" s="94">
        <v>-5.3565920251494398E-2</v>
      </c>
      <c r="AS2405" s="95">
        <v>7</v>
      </c>
      <c r="AT2405" s="95">
        <v>5</v>
      </c>
      <c r="AU2405" s="95">
        <v>6</v>
      </c>
      <c r="AV2405" s="96">
        <v>6</v>
      </c>
      <c r="AW2405" s="3"/>
      <c r="AX2405" s="97">
        <v>6.3011511467411796E-2</v>
      </c>
      <c r="AY2405" s="98">
        <v>-0.59872278596594697</v>
      </c>
      <c r="AZ2405" s="98">
        <v>0.49523886620409002</v>
      </c>
      <c r="BA2405" s="98">
        <v>-0.74752451315907797</v>
      </c>
      <c r="BB2405" s="89">
        <v>6.4702093802043196E-3</v>
      </c>
      <c r="BC2405" s="99">
        <v>-11.8757306486223</v>
      </c>
      <c r="BD2405" s="86">
        <v>43747</v>
      </c>
      <c r="BE2405" s="86">
        <v>43927</v>
      </c>
      <c r="BF2405" s="95"/>
      <c r="BG2405" s="86"/>
    </row>
    <row r="2406" spans="2:59" x14ac:dyDescent="0.25">
      <c r="B2406" s="81" t="s">
        <v>3058</v>
      </c>
      <c r="C2406" s="81" t="s">
        <v>7819</v>
      </c>
      <c r="D2406" s="81" t="s">
        <v>1039</v>
      </c>
      <c r="E2406" s="82" t="s">
        <v>1162</v>
      </c>
      <c r="F2406" s="82" t="s">
        <v>1102</v>
      </c>
      <c r="G2406" s="83" t="s">
        <v>1123</v>
      </c>
      <c r="H2406" s="84" t="s">
        <v>1149</v>
      </c>
      <c r="I2406" s="85" t="s">
        <v>3480</v>
      </c>
      <c r="J2406" s="85" t="s">
        <v>7820</v>
      </c>
      <c r="L2406" s="86">
        <v>44029</v>
      </c>
      <c r="M2406" s="87">
        <v>1591.6097999997401</v>
      </c>
      <c r="N2406" s="88">
        <v>1591.6097999997401</v>
      </c>
      <c r="O2406" s="88">
        <v>1680.09789999947</v>
      </c>
      <c r="P2406" s="89">
        <f t="shared" si="37"/>
        <v>0.94733158109431725</v>
      </c>
      <c r="Q2406" s="86">
        <v>43747</v>
      </c>
      <c r="R2406" s="90">
        <v>23234465.136</v>
      </c>
      <c r="S2406" s="90">
        <v>32838617.8515312</v>
      </c>
      <c r="T2406" s="3"/>
      <c r="U2406" s="91">
        <v>-4.6071968790784004E-3</v>
      </c>
      <c r="V2406" s="92">
        <v>0.71205492222361499</v>
      </c>
      <c r="W2406" s="91">
        <v>9.0244880284444697E-3</v>
      </c>
      <c r="X2406" s="92">
        <v>0.91095841871719996</v>
      </c>
      <c r="Y2406" s="91">
        <v>-1.27761461981208E-2</v>
      </c>
      <c r="Z2406" s="92">
        <v>16.8725412890199</v>
      </c>
      <c r="AA2406" s="91">
        <v>-2.0345132327747699E-2</v>
      </c>
      <c r="AB2406" s="92">
        <v>18.863515128032301</v>
      </c>
      <c r="AC2406" s="91">
        <v>5.2817844714809298E-2</v>
      </c>
      <c r="AD2406" s="92">
        <v>30.629980423866101</v>
      </c>
      <c r="AE2406" s="91">
        <v>9.6989287465548801E-2</v>
      </c>
      <c r="AF2406" s="93">
        <v>30.538338441256201</v>
      </c>
      <c r="AG2406" s="91">
        <v>-4.4318647396721601E-3</v>
      </c>
      <c r="AH2406" s="92">
        <v>-1.3494164260919199</v>
      </c>
      <c r="AI2406" s="91">
        <v>-3.6197752342559402E-3</v>
      </c>
      <c r="AJ2406" s="92">
        <v>14.1213981564797</v>
      </c>
      <c r="AK2406" s="91">
        <v>0.59033752997696898</v>
      </c>
      <c r="AL2406" s="91">
        <v>4.80931478978164E-2</v>
      </c>
      <c r="AM2406" s="92">
        <v>78.608330911374694</v>
      </c>
      <c r="AN2406" s="3"/>
      <c r="AO2406" s="94">
        <v>2.18897884660691E-2</v>
      </c>
      <c r="AP2406" s="94">
        <v>-3.7501539809454698E-2</v>
      </c>
      <c r="AQ2406" s="94">
        <v>3.8936496432143003E-2</v>
      </c>
      <c r="AR2406" s="94">
        <v>-5.39745611968101E-2</v>
      </c>
      <c r="AS2406" s="95">
        <v>7</v>
      </c>
      <c r="AT2406" s="95">
        <v>5</v>
      </c>
      <c r="AU2406" s="95">
        <v>6</v>
      </c>
      <c r="AV2406" s="96">
        <v>6</v>
      </c>
      <c r="AW2406" s="3"/>
      <c r="AX2406" s="97">
        <v>6.3000561265434907E-2</v>
      </c>
      <c r="AY2406" s="98">
        <v>-0.67232621850234897</v>
      </c>
      <c r="AZ2406" s="98">
        <v>0.47877500489585101</v>
      </c>
      <c r="BA2406" s="98">
        <v>-0.83779184049763</v>
      </c>
      <c r="BB2406" s="89">
        <v>6.4689789538442703E-3</v>
      </c>
      <c r="BC2406" s="99">
        <v>-12.096747457369901</v>
      </c>
      <c r="BD2406" s="86">
        <v>43747</v>
      </c>
      <c r="BE2406" s="86">
        <v>43927</v>
      </c>
      <c r="BF2406" s="95"/>
      <c r="BG2406" s="86"/>
    </row>
    <row r="2407" spans="2:59" x14ac:dyDescent="0.25">
      <c r="B2407" s="81" t="s">
        <v>3059</v>
      </c>
      <c r="C2407" s="81" t="s">
        <v>7821</v>
      </c>
      <c r="D2407" s="81" t="s">
        <v>1039</v>
      </c>
      <c r="E2407" s="82" t="s">
        <v>1163</v>
      </c>
      <c r="F2407" s="82" t="s">
        <v>1102</v>
      </c>
      <c r="G2407" s="83" t="s">
        <v>1123</v>
      </c>
      <c r="H2407" s="84" t="s">
        <v>1149</v>
      </c>
      <c r="I2407" s="85" t="s">
        <v>3480</v>
      </c>
      <c r="J2407" s="85" t="s">
        <v>7822</v>
      </c>
      <c r="L2407" s="86">
        <v>44029</v>
      </c>
      <c r="M2407" s="87">
        <v>1274.8313999995601</v>
      </c>
      <c r="N2407" s="88">
        <v>1274.8313999995601</v>
      </c>
      <c r="O2407" s="88">
        <v>1342.30260000005</v>
      </c>
      <c r="P2407" s="89">
        <f t="shared" si="37"/>
        <v>0.9497347319445798</v>
      </c>
      <c r="Q2407" s="86">
        <v>43747</v>
      </c>
      <c r="R2407" s="90">
        <v>0</v>
      </c>
      <c r="S2407" s="90">
        <v>21262246.71875</v>
      </c>
      <c r="T2407" s="3"/>
      <c r="U2407" s="91">
        <v>0</v>
      </c>
      <c r="V2407" s="92">
        <v>1.17277461013146</v>
      </c>
      <c r="W2407" s="91">
        <v>7.2366288841294599E-3</v>
      </c>
      <c r="X2407" s="92">
        <v>0.73217250428570002</v>
      </c>
      <c r="Y2407" s="91">
        <v>-1.2815580714232101E-2</v>
      </c>
      <c r="Z2407" s="92">
        <v>16.868597837426901</v>
      </c>
      <c r="AA2407" s="91">
        <v>-1.57329833054973E-2</v>
      </c>
      <c r="AB2407" s="92">
        <v>19.324730030261001</v>
      </c>
      <c r="AC2407" s="91">
        <v>6.7764434586933903E-2</v>
      </c>
      <c r="AD2407" s="92">
        <v>32.124639411107601</v>
      </c>
      <c r="AE2407" s="91">
        <v>0.123071233452793</v>
      </c>
      <c r="AF2407" s="93">
        <v>33.146533039980604</v>
      </c>
      <c r="AG2407" s="91">
        <v>3.2082514753710698E-3</v>
      </c>
      <c r="AH2407" s="92">
        <v>-0.58540480458759703</v>
      </c>
      <c r="AI2407" s="91">
        <v>-3.224662374123E-3</v>
      </c>
      <c r="AJ2407" s="92">
        <v>14.160909442493001</v>
      </c>
      <c r="AK2407" s="91">
        <v>0.27483139999996598</v>
      </c>
      <c r="AL2407" s="91">
        <v>2.4888486879717699E-2</v>
      </c>
      <c r="AM2407" s="92">
        <v>47.057717913703499</v>
      </c>
      <c r="AN2407" s="3"/>
      <c r="AO2407" s="94">
        <v>2.19160873984947E-2</v>
      </c>
      <c r="AP2407" s="94">
        <v>-3.74767800512927E-2</v>
      </c>
      <c r="AQ2407" s="94">
        <v>3.9737320325002698E-2</v>
      </c>
      <c r="AR2407" s="94">
        <v>-5.3221069824794499E-2</v>
      </c>
      <c r="AS2407" s="95">
        <v>8</v>
      </c>
      <c r="AT2407" s="95">
        <v>4</v>
      </c>
      <c r="AU2407" s="95">
        <v>6</v>
      </c>
      <c r="AV2407" s="96">
        <v>6</v>
      </c>
      <c r="AW2407" s="3"/>
      <c r="AX2407" s="97">
        <v>6.23901573482726E-2</v>
      </c>
      <c r="AY2407" s="98">
        <v>-0.68345120060257603</v>
      </c>
      <c r="AZ2407" s="98">
        <v>0.49287868846249699</v>
      </c>
      <c r="BA2407" s="98">
        <v>-0.84946382083944605</v>
      </c>
      <c r="BB2407" s="89">
        <v>6.4056527006960103E-3</v>
      </c>
      <c r="BC2407" s="99">
        <v>-11.688966407426101</v>
      </c>
      <c r="BD2407" s="86">
        <v>43747</v>
      </c>
      <c r="BE2407" s="86">
        <v>43927</v>
      </c>
      <c r="BF2407" s="95"/>
      <c r="BG2407" s="86"/>
    </row>
    <row r="2408" spans="2:59" x14ac:dyDescent="0.25">
      <c r="B2408" s="81" t="s">
        <v>3060</v>
      </c>
      <c r="C2408" s="81" t="s">
        <v>7823</v>
      </c>
      <c r="D2408" s="81" t="s">
        <v>1039</v>
      </c>
      <c r="E2408" s="82" t="s">
        <v>1172</v>
      </c>
      <c r="F2408" s="82" t="s">
        <v>1102</v>
      </c>
      <c r="G2408" s="83" t="s">
        <v>1123</v>
      </c>
      <c r="H2408" s="84" t="s">
        <v>1149</v>
      </c>
      <c r="I2408" s="85" t="s">
        <v>3480</v>
      </c>
      <c r="J2408" s="85" t="s">
        <v>7824</v>
      </c>
      <c r="L2408" s="86">
        <v>44029</v>
      </c>
      <c r="M2408" s="87">
        <v>1215.1381000000999</v>
      </c>
      <c r="N2408" s="88">
        <v>1215.1381000000999</v>
      </c>
      <c r="O2408" s="88">
        <v>1276.8739000000101</v>
      </c>
      <c r="P2408" s="89">
        <f t="shared" si="37"/>
        <v>0.95165082472129026</v>
      </c>
      <c r="Q2408" s="86">
        <v>43747</v>
      </c>
      <c r="R2408" s="90">
        <v>3990701.392</v>
      </c>
      <c r="S2408" s="90">
        <v>6049909.4154531201</v>
      </c>
      <c r="T2408" s="3"/>
      <c r="U2408" s="91">
        <v>-4.5911394754512003E-3</v>
      </c>
      <c r="V2408" s="92">
        <v>0.71366066258633498</v>
      </c>
      <c r="W2408" s="91">
        <v>9.5124310028040799E-3</v>
      </c>
      <c r="X2408" s="92">
        <v>0.95975271615316204</v>
      </c>
      <c r="Y2408" s="91">
        <v>-9.8757539362850401E-3</v>
      </c>
      <c r="Z2408" s="92">
        <v>17.162580515199799</v>
      </c>
      <c r="AA2408" s="91">
        <v>-1.4541524365995401E-2</v>
      </c>
      <c r="AB2408" s="92">
        <v>19.4438759241893</v>
      </c>
      <c r="AC2408" s="91">
        <v>6.5322443906552494E-2</v>
      </c>
      <c r="AD2408" s="92">
        <v>31.8804403430549</v>
      </c>
      <c r="AE2408" s="91">
        <v>0.116587013593817</v>
      </c>
      <c r="AF2408" s="93">
        <v>32.498111054068403</v>
      </c>
      <c r="AG2408" s="91">
        <v>-4.1591095841795296E-3</v>
      </c>
      <c r="AH2408" s="92">
        <v>-1.32214091054266</v>
      </c>
      <c r="AI2408" s="91">
        <v>-4.1878926640492902E-4</v>
      </c>
      <c r="AJ2408" s="92">
        <v>14.441496753264801</v>
      </c>
      <c r="AK2408" s="91">
        <v>0.21513810000033101</v>
      </c>
      <c r="AL2408" s="91">
        <v>3.9902347076349501E-2</v>
      </c>
      <c r="AM2408" s="92">
        <v>14.012916119099801</v>
      </c>
      <c r="AN2408" s="3"/>
      <c r="AO2408" s="94">
        <v>2.1906338084590998E-2</v>
      </c>
      <c r="AP2408" s="94">
        <v>-3.7485955776901399E-2</v>
      </c>
      <c r="AQ2408" s="94">
        <v>3.9439031887013698E-2</v>
      </c>
      <c r="AR2408" s="94">
        <v>-5.35014697397855E-2</v>
      </c>
      <c r="AS2408" s="95">
        <v>7</v>
      </c>
      <c r="AT2408" s="95">
        <v>5</v>
      </c>
      <c r="AU2408" s="95">
        <v>6</v>
      </c>
      <c r="AV2408" s="96">
        <v>6</v>
      </c>
      <c r="AW2408" s="3"/>
      <c r="AX2408" s="97">
        <v>6.3013252458840693E-2</v>
      </c>
      <c r="AY2408" s="98">
        <v>-0.58714862304805104</v>
      </c>
      <c r="AZ2408" s="98">
        <v>0.49782794295606397</v>
      </c>
      <c r="BA2408" s="98">
        <v>-0.73329747460502404</v>
      </c>
      <c r="BB2408" s="89">
        <v>6.4704051793069099E-3</v>
      </c>
      <c r="BC2408" s="99">
        <v>-11.840989153221001</v>
      </c>
      <c r="BD2408" s="86">
        <v>43747</v>
      </c>
      <c r="BE2408" s="86">
        <v>43927</v>
      </c>
      <c r="BF2408" s="95"/>
      <c r="BG2408" s="86"/>
    </row>
    <row r="2409" spans="2:59" x14ac:dyDescent="0.25">
      <c r="B2409" s="81" t="s">
        <v>3061</v>
      </c>
      <c r="C2409" s="81" t="s">
        <v>7825</v>
      </c>
      <c r="D2409" s="81" t="s">
        <v>1039</v>
      </c>
      <c r="E2409" s="82" t="s">
        <v>1206</v>
      </c>
      <c r="F2409" s="82" t="s">
        <v>1102</v>
      </c>
      <c r="G2409" s="83" t="s">
        <v>1123</v>
      </c>
      <c r="H2409" s="84" t="s">
        <v>1149</v>
      </c>
      <c r="I2409" s="85" t="s">
        <v>3480</v>
      </c>
      <c r="J2409" s="85" t="s">
        <v>7826</v>
      </c>
      <c r="L2409" s="86">
        <v>44029</v>
      </c>
      <c r="M2409" s="87">
        <v>1137.69109999947</v>
      </c>
      <c r="N2409" s="88">
        <v>1137.69109999947</v>
      </c>
      <c r="O2409" s="88">
        <v>1208.6533000003501</v>
      </c>
      <c r="P2409" s="89">
        <f t="shared" si="37"/>
        <v>0.94128820895052412</v>
      </c>
      <c r="Q2409" s="86">
        <v>43747</v>
      </c>
      <c r="R2409" s="90">
        <v>3652986.4249999998</v>
      </c>
      <c r="S2409" s="90">
        <v>7140525.1477343701</v>
      </c>
      <c r="T2409" s="3"/>
      <c r="U2409" s="91">
        <v>-4.6297284616230198E-3</v>
      </c>
      <c r="V2409" s="92">
        <v>0.70980176396915295</v>
      </c>
      <c r="W2409" s="91">
        <v>8.3386009246169106E-3</v>
      </c>
      <c r="X2409" s="92">
        <v>0.84236970833444502</v>
      </c>
      <c r="Y2409" s="91">
        <v>-1.6841548737829701E-2</v>
      </c>
      <c r="Z2409" s="92">
        <v>16.466001035063499</v>
      </c>
      <c r="AA2409" s="91">
        <v>-2.8452300537537702E-2</v>
      </c>
      <c r="AB2409" s="92">
        <v>18.052798307035101</v>
      </c>
      <c r="AC2409" s="91">
        <v>3.5474447053275099E-2</v>
      </c>
      <c r="AD2409" s="92">
        <v>28.895640657719898</v>
      </c>
      <c r="AE2409" s="91">
        <v>7.0000815414459794E-2</v>
      </c>
      <c r="AF2409" s="93">
        <v>27.839491236139999</v>
      </c>
      <c r="AG2409" s="91">
        <v>-4.8154467995118501E-3</v>
      </c>
      <c r="AH2409" s="92">
        <v>-1.3877746320758899</v>
      </c>
      <c r="AI2409" s="91">
        <v>-8.1055766841018305E-3</v>
      </c>
      <c r="AJ2409" s="92">
        <v>13.6728180115024</v>
      </c>
      <c r="AK2409" s="91">
        <v>0.13769109999892001</v>
      </c>
      <c r="AL2409" s="91">
        <v>2.5927437525751901E-2</v>
      </c>
      <c r="AM2409" s="92">
        <v>7.9170445102208804</v>
      </c>
      <c r="AN2409" s="3"/>
      <c r="AO2409" s="94">
        <v>2.1866592427613799E-2</v>
      </c>
      <c r="AP2409" s="94">
        <v>-3.7523394202253299E-2</v>
      </c>
      <c r="AQ2409" s="94">
        <v>3.8230205953368603E-2</v>
      </c>
      <c r="AR2409" s="94">
        <v>-5.4639531178545399E-2</v>
      </c>
      <c r="AS2409" s="95">
        <v>7</v>
      </c>
      <c r="AT2409" s="95">
        <v>5</v>
      </c>
      <c r="AU2409" s="95">
        <v>6</v>
      </c>
      <c r="AV2409" s="96">
        <v>6</v>
      </c>
      <c r="AW2409" s="3"/>
      <c r="AX2409" s="97">
        <v>6.2983789841673604E-2</v>
      </c>
      <c r="AY2409" s="98">
        <v>-0.79138950119613605</v>
      </c>
      <c r="AZ2409" s="98">
        <v>0.45214981979916002</v>
      </c>
      <c r="BA2409" s="98">
        <v>-0.98303086695886999</v>
      </c>
      <c r="BB2409" s="89">
        <v>6.4670855698932403E-3</v>
      </c>
      <c r="BC2409" s="99">
        <v>-12.4553004571644</v>
      </c>
      <c r="BD2409" s="86">
        <v>43747</v>
      </c>
      <c r="BE2409" s="86">
        <v>43927</v>
      </c>
      <c r="BF2409" s="95"/>
      <c r="BG2409" s="86"/>
    </row>
    <row r="2410" spans="2:59" x14ac:dyDescent="0.25">
      <c r="B2410" s="81" t="s">
        <v>600</v>
      </c>
      <c r="C2410" s="81" t="s">
        <v>7827</v>
      </c>
      <c r="D2410" s="81" t="s">
        <v>1039</v>
      </c>
      <c r="E2410" s="82" t="s">
        <v>1236</v>
      </c>
      <c r="F2410" s="82" t="s">
        <v>1102</v>
      </c>
      <c r="G2410" s="83" t="s">
        <v>1123</v>
      </c>
      <c r="H2410" s="84" t="s">
        <v>1149</v>
      </c>
      <c r="I2410" s="85" t="s">
        <v>3480</v>
      </c>
      <c r="J2410" s="85" t="s">
        <v>1096</v>
      </c>
      <c r="L2410" s="86">
        <v>44029</v>
      </c>
      <c r="M2410" s="87">
        <v>1658.5609000008601</v>
      </c>
      <c r="N2410" s="88">
        <v>1658.5609000008601</v>
      </c>
      <c r="O2410" s="88">
        <v>1744.1682999990901</v>
      </c>
      <c r="P2410" s="89">
        <f t="shared" si="37"/>
        <v>0.95091792460723279</v>
      </c>
      <c r="Q2410" s="86">
        <v>43747</v>
      </c>
      <c r="R2410" s="90">
        <v>5724402.2379999999</v>
      </c>
      <c r="S2410" s="90">
        <v>8499726.0632031206</v>
      </c>
      <c r="T2410" s="3"/>
      <c r="U2410" s="91">
        <v>-4.5938841149109101E-3</v>
      </c>
      <c r="V2410" s="92">
        <v>0.71338619864036401</v>
      </c>
      <c r="W2410" s="91">
        <v>9.4300493092305294E-3</v>
      </c>
      <c r="X2410" s="92">
        <v>0.95151454679580605</v>
      </c>
      <c r="Y2410" s="91">
        <v>-1.0367105415752999E-2</v>
      </c>
      <c r="Z2410" s="92">
        <v>17.113445367256599</v>
      </c>
      <c r="AA2410" s="91">
        <v>-1.5526742707152199E-2</v>
      </c>
      <c r="AB2410" s="92">
        <v>19.345354090095501</v>
      </c>
      <c r="AC2410" s="91">
        <v>6.3193149557264405E-2</v>
      </c>
      <c r="AD2410" s="92">
        <v>31.667510908126101</v>
      </c>
      <c r="AE2410" s="91">
        <v>0.113241312790778</v>
      </c>
      <c r="AF2410" s="93">
        <v>32.163540973793701</v>
      </c>
      <c r="AG2410" s="91">
        <v>-4.2052396629514996E-3</v>
      </c>
      <c r="AH2410" s="92">
        <v>-1.32675391841985</v>
      </c>
      <c r="AI2410" s="91">
        <v>-9.6117438533838096E-4</v>
      </c>
      <c r="AJ2410" s="92">
        <v>14.3872582413751</v>
      </c>
      <c r="AK2410" s="91">
        <v>0.65907521331566399</v>
      </c>
      <c r="AL2410" s="91">
        <v>5.2592924370401299E-2</v>
      </c>
      <c r="AM2410" s="92">
        <v>85.482099245302393</v>
      </c>
      <c r="AN2410" s="3"/>
      <c r="AO2410" s="94">
        <v>2.19034983274469E-2</v>
      </c>
      <c r="AP2410" s="94">
        <v>-3.7488617029339401E-2</v>
      </c>
      <c r="AQ2410" s="94">
        <v>3.9353809610474903E-2</v>
      </c>
      <c r="AR2410" s="94">
        <v>-5.3581981448587598E-2</v>
      </c>
      <c r="AS2410" s="95">
        <v>7</v>
      </c>
      <c r="AT2410" s="95">
        <v>5</v>
      </c>
      <c r="AU2410" s="95">
        <v>6</v>
      </c>
      <c r="AV2410" s="96">
        <v>6</v>
      </c>
      <c r="AW2410" s="3"/>
      <c r="AX2410" s="97">
        <v>6.3011057905969198E-2</v>
      </c>
      <c r="AY2410" s="98">
        <v>-0.60160698767867904</v>
      </c>
      <c r="AZ2410" s="98">
        <v>0.49459356530496701</v>
      </c>
      <c r="BA2410" s="98">
        <v>-0.75106865882298701</v>
      </c>
      <c r="BB2410" s="89">
        <v>6.4701587825948103E-3</v>
      </c>
      <c r="BC2410" s="99">
        <v>-11.8844150532823</v>
      </c>
      <c r="BD2410" s="86">
        <v>43747</v>
      </c>
      <c r="BE2410" s="86">
        <v>43927</v>
      </c>
      <c r="BF2410" s="95"/>
      <c r="BG2410" s="86"/>
    </row>
    <row r="2411" spans="2:59" x14ac:dyDescent="0.25">
      <c r="B2411" s="81" t="s">
        <v>3062</v>
      </c>
      <c r="C2411" s="81" t="s">
        <v>7828</v>
      </c>
      <c r="D2411" s="81" t="s">
        <v>1039</v>
      </c>
      <c r="E2411" s="82" t="s">
        <v>1184</v>
      </c>
      <c r="F2411" s="82" t="s">
        <v>1102</v>
      </c>
      <c r="G2411" s="83" t="s">
        <v>1123</v>
      </c>
      <c r="H2411" s="84" t="s">
        <v>1149</v>
      </c>
      <c r="I2411" s="85" t="s">
        <v>3480</v>
      </c>
      <c r="J2411" s="85" t="s">
        <v>7829</v>
      </c>
      <c r="L2411" s="86">
        <v>44029</v>
      </c>
      <c r="M2411" s="87">
        <v>1133.46949999966</v>
      </c>
      <c r="N2411" s="88">
        <v>1133.46949999966</v>
      </c>
      <c r="O2411" s="88">
        <v>1187.57049999945</v>
      </c>
      <c r="P2411" s="89">
        <f t="shared" si="37"/>
        <v>0.95444396774775475</v>
      </c>
      <c r="Q2411" s="86">
        <v>43747</v>
      </c>
      <c r="R2411" s="90">
        <v>13292337.158</v>
      </c>
      <c r="S2411" s="90">
        <v>12217278.497</v>
      </c>
      <c r="T2411" s="3"/>
      <c r="U2411" s="91">
        <v>-4.58080790667736E-3</v>
      </c>
      <c r="V2411" s="92">
        <v>0.71469381946371902</v>
      </c>
      <c r="W2411" s="91">
        <v>9.8269002301094605E-3</v>
      </c>
      <c r="X2411" s="92">
        <v>0.9911996388837</v>
      </c>
      <c r="Y2411" s="91">
        <v>-8.0024456219689507E-3</v>
      </c>
      <c r="Z2411" s="92">
        <v>17.349911346653201</v>
      </c>
      <c r="AA2411" s="91">
        <v>-1.0784268892166399E-2</v>
      </c>
      <c r="AB2411" s="92">
        <v>19.819601471594101</v>
      </c>
      <c r="AC2411" s="91">
        <v>7.3455196268696496E-2</v>
      </c>
      <c r="AD2411" s="92">
        <v>32.693715579283896</v>
      </c>
      <c r="AE2411" s="91"/>
      <c r="AF2411" s="93"/>
      <c r="AG2411" s="91">
        <v>-3.9833828141126997E-3</v>
      </c>
      <c r="AH2411" s="92">
        <v>-1.3045682335359701</v>
      </c>
      <c r="AI2411" s="91">
        <v>1.6491645092173699E-3</v>
      </c>
      <c r="AJ2411" s="92">
        <v>14.648292130834299</v>
      </c>
      <c r="AK2411" s="91">
        <v>0.13346950000050101</v>
      </c>
      <c r="AL2411" s="91">
        <v>4.4952355396162602E-2</v>
      </c>
      <c r="AM2411" s="92">
        <v>40.486748580704401</v>
      </c>
      <c r="AN2411" s="3"/>
      <c r="AO2411" s="94">
        <v>2.1917004733040799E-2</v>
      </c>
      <c r="AP2411" s="94">
        <v>-3.7475988006917801E-2</v>
      </c>
      <c r="AQ2411" s="94">
        <v>3.97627802285569E-2</v>
      </c>
      <c r="AR2411" s="94">
        <v>-5.3196900246839499E-2</v>
      </c>
      <c r="AS2411" s="95">
        <v>7</v>
      </c>
      <c r="AT2411" s="95">
        <v>5</v>
      </c>
      <c r="AU2411" s="95">
        <v>6</v>
      </c>
      <c r="AV2411" s="96">
        <v>6</v>
      </c>
      <c r="AW2411" s="3"/>
      <c r="AX2411" s="97">
        <v>6.3021818989218506E-2</v>
      </c>
      <c r="AY2411" s="98">
        <v>-0.532034240452958</v>
      </c>
      <c r="AZ2411" s="98">
        <v>0.51015874915537995</v>
      </c>
      <c r="BA2411" s="98">
        <v>-0.66542393584586501</v>
      </c>
      <c r="BB2411" s="89">
        <v>6.4713643850336702E-3</v>
      </c>
      <c r="BC2411" s="99">
        <v>-11.675887873556301</v>
      </c>
      <c r="BD2411" s="86">
        <v>43747</v>
      </c>
      <c r="BE2411" s="86">
        <v>43927</v>
      </c>
      <c r="BF2411" s="95"/>
      <c r="BG2411" s="86"/>
    </row>
    <row r="2412" spans="2:59" x14ac:dyDescent="0.25">
      <c r="B2412" s="81" t="s">
        <v>3063</v>
      </c>
      <c r="C2412" s="81" t="s">
        <v>7830</v>
      </c>
      <c r="D2412" s="81" t="s">
        <v>1039</v>
      </c>
      <c r="E2412" s="82" t="s">
        <v>1245</v>
      </c>
      <c r="F2412" s="82" t="s">
        <v>1102</v>
      </c>
      <c r="G2412" s="83" t="s">
        <v>1123</v>
      </c>
      <c r="H2412" s="84" t="s">
        <v>1149</v>
      </c>
      <c r="I2412" s="85" t="s">
        <v>3480</v>
      </c>
      <c r="J2412" s="85" t="s">
        <v>7831</v>
      </c>
      <c r="L2412" s="86">
        <v>44029</v>
      </c>
      <c r="M2412" s="87">
        <v>1239.55599999987</v>
      </c>
      <c r="N2412" s="88">
        <v>1239.55599999987</v>
      </c>
      <c r="O2412" s="88">
        <v>1296.5187999997299</v>
      </c>
      <c r="P2412" s="89">
        <f t="shared" si="37"/>
        <v>0.95606480985862152</v>
      </c>
      <c r="Q2412" s="86">
        <v>43747</v>
      </c>
      <c r="R2412" s="90">
        <v>32195560.84</v>
      </c>
      <c r="S2412" s="90">
        <v>36317198.126687497</v>
      </c>
      <c r="T2412" s="3"/>
      <c r="U2412" s="91">
        <v>-4.57481404646387E-3</v>
      </c>
      <c r="V2412" s="92">
        <v>0.71529320548506803</v>
      </c>
      <c r="W2412" s="91">
        <v>1.0009355710280899E-2</v>
      </c>
      <c r="X2412" s="92">
        <v>1.0094451869008501</v>
      </c>
      <c r="Y2412" s="91">
        <v>-6.9163409480097497E-3</v>
      </c>
      <c r="Z2412" s="92">
        <v>17.4585218140273</v>
      </c>
      <c r="AA2412" s="91">
        <v>-8.6022563173173694E-3</v>
      </c>
      <c r="AB2412" s="92">
        <v>20.037802729057098</v>
      </c>
      <c r="AC2412" s="91">
        <v>7.8192333690822097E-2</v>
      </c>
      <c r="AD2412" s="92">
        <v>33.167429321503697</v>
      </c>
      <c r="AE2412" s="91">
        <v>0.136877332121076</v>
      </c>
      <c r="AF2412" s="93">
        <v>34.527142906794303</v>
      </c>
      <c r="AG2412" s="91">
        <v>-3.8814322888356401E-3</v>
      </c>
      <c r="AH2412" s="92">
        <v>-1.2943731810082699</v>
      </c>
      <c r="AI2412" s="91">
        <v>2.8484625672717799E-3</v>
      </c>
      <c r="AJ2412" s="92">
        <v>14.7682219366397</v>
      </c>
      <c r="AK2412" s="91">
        <v>0.23955600000044799</v>
      </c>
      <c r="AL2412" s="91">
        <v>4.4281321846938199E-2</v>
      </c>
      <c r="AM2412" s="92">
        <v>17.299394085071999</v>
      </c>
      <c r="AN2412" s="3"/>
      <c r="AO2412" s="94">
        <v>2.1923153506577399E-2</v>
      </c>
      <c r="AP2412" s="94">
        <v>-3.7470177314389702E-2</v>
      </c>
      <c r="AQ2412" s="94">
        <v>3.9950353906533599E-2</v>
      </c>
      <c r="AR2412" s="94">
        <v>-5.30202673226449E-2</v>
      </c>
      <c r="AS2412" s="95">
        <v>7</v>
      </c>
      <c r="AT2412" s="95">
        <v>5</v>
      </c>
      <c r="AU2412" s="95">
        <v>6</v>
      </c>
      <c r="AV2412" s="96">
        <v>6</v>
      </c>
      <c r="AW2412" s="3"/>
      <c r="AX2412" s="97">
        <v>6.3026876492949704E-2</v>
      </c>
      <c r="AY2412" s="98">
        <v>-0.50003463328539499</v>
      </c>
      <c r="AZ2412" s="98">
        <v>0.51731916682547296</v>
      </c>
      <c r="BA2412" s="98">
        <v>-0.62592360461712804</v>
      </c>
      <c r="BB2412" s="89">
        <v>6.4719300894830701E-3</v>
      </c>
      <c r="BC2412" s="99">
        <v>-11.5801328911912</v>
      </c>
      <c r="BD2412" s="86">
        <v>43747</v>
      </c>
      <c r="BE2412" s="86">
        <v>43927</v>
      </c>
      <c r="BF2412" s="95"/>
      <c r="BG2412" s="86"/>
    </row>
    <row r="2413" spans="2:59" x14ac:dyDescent="0.25">
      <c r="B2413" s="81" t="s">
        <v>3064</v>
      </c>
      <c r="C2413" s="81" t="s">
        <v>7832</v>
      </c>
      <c r="D2413" s="81" t="s">
        <v>1039</v>
      </c>
      <c r="E2413" s="82" t="s">
        <v>1208</v>
      </c>
      <c r="F2413" s="82" t="s">
        <v>1102</v>
      </c>
      <c r="G2413" s="83" t="s">
        <v>1123</v>
      </c>
      <c r="H2413" s="84" t="s">
        <v>1149</v>
      </c>
      <c r="I2413" s="85" t="s">
        <v>3480</v>
      </c>
      <c r="J2413" s="85" t="s">
        <v>7833</v>
      </c>
      <c r="L2413" s="86">
        <v>44029</v>
      </c>
      <c r="M2413" s="87">
        <v>1094.5096000004601</v>
      </c>
      <c r="N2413" s="88">
        <v>1094.5096000004601</v>
      </c>
      <c r="O2413" s="88">
        <v>1223.94930000044</v>
      </c>
      <c r="P2413" s="89">
        <f t="shared" si="37"/>
        <v>0.8942442305413032</v>
      </c>
      <c r="Q2413" s="86">
        <v>43747</v>
      </c>
      <c r="R2413" s="90">
        <v>1776684.2139999999</v>
      </c>
      <c r="S2413" s="90">
        <v>3224265.9983906299</v>
      </c>
      <c r="T2413" s="3"/>
      <c r="U2413" s="91">
        <v>-4.6183665708667797E-3</v>
      </c>
      <c r="V2413" s="92">
        <v>0.71093795304477703</v>
      </c>
      <c r="W2413" s="91">
        <v>-4.6587382603320302E-3</v>
      </c>
      <c r="X2413" s="92">
        <v>-0.45736421016044898</v>
      </c>
      <c r="Y2413" s="91">
        <v>-6.7051753411797102E-2</v>
      </c>
      <c r="Z2413" s="92">
        <v>11.4449805676559</v>
      </c>
      <c r="AA2413" s="91">
        <v>-7.6116214021603804E-2</v>
      </c>
      <c r="AB2413" s="92">
        <v>13.2864069586358</v>
      </c>
      <c r="AC2413" s="91">
        <v>-1.11808312603898E-2</v>
      </c>
      <c r="AD2413" s="92">
        <v>24.230112826364302</v>
      </c>
      <c r="AE2413" s="91">
        <v>2.6089539096574299E-2</v>
      </c>
      <c r="AF2413" s="93">
        <v>23.448363604344198</v>
      </c>
      <c r="AG2413" s="91">
        <v>-4.6587382603320302E-3</v>
      </c>
      <c r="AH2413" s="92">
        <v>-1.37210377815791</v>
      </c>
      <c r="AI2413" s="91">
        <v>-5.8578280744768597E-2</v>
      </c>
      <c r="AJ2413" s="92">
        <v>8.6255476054357096</v>
      </c>
      <c r="AK2413" s="91">
        <v>9.4277831956860597E-2</v>
      </c>
      <c r="AL2413" s="91">
        <v>1.83438383628527E-2</v>
      </c>
      <c r="AM2413" s="92">
        <v>2.7715772806986898</v>
      </c>
      <c r="AN2413" s="3"/>
      <c r="AO2413" s="94">
        <v>0.209595762096869</v>
      </c>
      <c r="AP2413" s="94">
        <v>-0.17327752681012501</v>
      </c>
      <c r="AQ2413" s="94">
        <v>0.209595762096869</v>
      </c>
      <c r="AR2413" s="94">
        <v>-0.20558136454026699</v>
      </c>
      <c r="AS2413" s="95">
        <v>5</v>
      </c>
      <c r="AT2413" s="95">
        <v>5</v>
      </c>
      <c r="AU2413" s="95">
        <v>6</v>
      </c>
      <c r="AV2413" s="96">
        <v>6</v>
      </c>
      <c r="AW2413" s="3"/>
      <c r="AX2413" s="97">
        <v>0.27000751018116698</v>
      </c>
      <c r="AY2413" s="98">
        <v>-0.23052383899675999</v>
      </c>
      <c r="AZ2413" s="98">
        <v>0.296054369921876</v>
      </c>
      <c r="BA2413" s="98">
        <v>-0.36573612701840802</v>
      </c>
      <c r="BB2413" s="89">
        <v>2.81701242015697E-2</v>
      </c>
      <c r="BC2413" s="99">
        <v>-25.724791051412499</v>
      </c>
      <c r="BD2413" s="86">
        <v>43747</v>
      </c>
      <c r="BE2413" s="86">
        <v>43915</v>
      </c>
      <c r="BF2413" s="95"/>
      <c r="BG2413" s="86"/>
    </row>
    <row r="2414" spans="2:59" x14ac:dyDescent="0.25">
      <c r="B2414" s="81" t="s">
        <v>3065</v>
      </c>
      <c r="C2414" s="81" t="s">
        <v>7834</v>
      </c>
      <c r="D2414" s="81" t="s">
        <v>1040</v>
      </c>
      <c r="E2414" s="82" t="s">
        <v>1161</v>
      </c>
      <c r="F2414" s="82" t="s">
        <v>1102</v>
      </c>
      <c r="G2414" s="83" t="s">
        <v>1125</v>
      </c>
      <c r="H2414" s="84" t="s">
        <v>1145</v>
      </c>
      <c r="I2414" s="85" t="s">
        <v>3651</v>
      </c>
      <c r="J2414" s="85" t="s">
        <v>7835</v>
      </c>
      <c r="L2414" s="86">
        <v>44029</v>
      </c>
      <c r="M2414" s="87">
        <v>916249.94999980903</v>
      </c>
      <c r="N2414" s="88">
        <v>916249.94999980903</v>
      </c>
      <c r="O2414" s="88">
        <v>1008860.87973404</v>
      </c>
      <c r="P2414" s="89">
        <f t="shared" si="37"/>
        <v>0.90820247707627888</v>
      </c>
      <c r="Q2414" s="86">
        <v>43910</v>
      </c>
      <c r="R2414" s="90">
        <v>128508095.15775</v>
      </c>
      <c r="S2414" s="90">
        <v>102442853.157875</v>
      </c>
      <c r="T2414" s="3"/>
      <c r="U2414" s="91">
        <v>-4.6816018857498399E-4</v>
      </c>
      <c r="V2414" s="92">
        <v>1.12595859127396</v>
      </c>
      <c r="W2414" s="91">
        <v>1.08252842037473E-2</v>
      </c>
      <c r="X2414" s="92">
        <v>1.0910380362474801</v>
      </c>
      <c r="Y2414" s="91">
        <v>2.0503891093539998E-2</v>
      </c>
      <c r="Z2414" s="92">
        <v>20.200545018189601</v>
      </c>
      <c r="AA2414" s="91">
        <v>0.16989467449457199</v>
      </c>
      <c r="AB2414" s="92">
        <v>37.887495810282402</v>
      </c>
      <c r="AC2414" s="91">
        <v>0.24149910776584901</v>
      </c>
      <c r="AD2414" s="92">
        <v>49.498106729006402</v>
      </c>
      <c r="AE2414" s="91">
        <v>0.23161546161281901</v>
      </c>
      <c r="AF2414" s="93">
        <v>44.000955855997702</v>
      </c>
      <c r="AG2414" s="91">
        <v>-3.5328089062204499E-2</v>
      </c>
      <c r="AH2414" s="92">
        <v>-4.4390388583487903</v>
      </c>
      <c r="AI2414" s="91">
        <v>6.0461306080469499E-2</v>
      </c>
      <c r="AJ2414" s="92">
        <v>20.529506287945001</v>
      </c>
      <c r="AK2414" s="91">
        <v>0.59274811357667201</v>
      </c>
      <c r="AL2414" s="91">
        <v>3.8410899853261099E-2</v>
      </c>
      <c r="AM2414" s="92">
        <v>20.787537857540901</v>
      </c>
      <c r="AN2414" s="3"/>
      <c r="AO2414" s="94">
        <v>3.6597439644538099E-2</v>
      </c>
      <c r="AP2414" s="94">
        <v>-2.3593953366798801E-2</v>
      </c>
      <c r="AQ2414" s="94">
        <v>0.14164136993538701</v>
      </c>
      <c r="AR2414" s="94">
        <v>-9.9749185453256395E-2</v>
      </c>
      <c r="AS2414" s="95">
        <v>8</v>
      </c>
      <c r="AT2414" s="95">
        <v>4</v>
      </c>
      <c r="AU2414" s="95">
        <v>7</v>
      </c>
      <c r="AV2414" s="96">
        <v>5</v>
      </c>
      <c r="AW2414" s="3"/>
      <c r="AX2414" s="97">
        <v>0.13607656585154501</v>
      </c>
      <c r="AY2414" s="98">
        <v>1.10419682051543</v>
      </c>
      <c r="AZ2414" s="98">
        <v>1.0970362489751999</v>
      </c>
      <c r="BA2414" s="98">
        <v>1.73605019132265</v>
      </c>
      <c r="BB2414" s="89">
        <v>1.40828160064666E-2</v>
      </c>
      <c r="BC2414" s="99">
        <v>-11.7829746344651</v>
      </c>
      <c r="BD2414" s="86">
        <v>43910</v>
      </c>
      <c r="BE2414" s="86">
        <v>43990</v>
      </c>
      <c r="BF2414" s="95"/>
      <c r="BG2414" s="86"/>
    </row>
    <row r="2415" spans="2:59" x14ac:dyDescent="0.25">
      <c r="B2415" s="81" t="s">
        <v>3066</v>
      </c>
      <c r="C2415" s="81" t="s">
        <v>7836</v>
      </c>
      <c r="D2415" s="81" t="s">
        <v>1040</v>
      </c>
      <c r="E2415" s="82" t="s">
        <v>1162</v>
      </c>
      <c r="F2415" s="82" t="s">
        <v>1102</v>
      </c>
      <c r="G2415" s="83" t="s">
        <v>1125</v>
      </c>
      <c r="H2415" s="84" t="s">
        <v>1145</v>
      </c>
      <c r="I2415" s="85" t="s">
        <v>3651</v>
      </c>
      <c r="J2415" s="85" t="s">
        <v>7837</v>
      </c>
      <c r="L2415" s="86">
        <v>44029</v>
      </c>
      <c r="M2415" s="87">
        <v>833736.645000458</v>
      </c>
      <c r="N2415" s="88">
        <v>833736.645000458</v>
      </c>
      <c r="O2415" s="88">
        <v>917645.611575127</v>
      </c>
      <c r="P2415" s="89">
        <f t="shared" si="37"/>
        <v>0.90856059734145045</v>
      </c>
      <c r="Q2415" s="86">
        <v>43910</v>
      </c>
      <c r="R2415" s="90">
        <v>1119270.6000000001</v>
      </c>
      <c r="S2415" s="90">
        <v>1009392.7072207</v>
      </c>
      <c r="T2415" s="3"/>
      <c r="U2415" s="91">
        <v>-4.6678831586177699E-4</v>
      </c>
      <c r="V2415" s="92">
        <v>1.1260957785452801</v>
      </c>
      <c r="W2415" s="91">
        <v>1.0866076039747E-2</v>
      </c>
      <c r="X2415" s="92">
        <v>1.0951172198474499</v>
      </c>
      <c r="Y2415" s="91">
        <v>2.12599095102632E-2</v>
      </c>
      <c r="Z2415" s="92">
        <v>20.2761468598619</v>
      </c>
      <c r="AA2415" s="91">
        <v>0.17194130818476</v>
      </c>
      <c r="AB2415" s="92">
        <v>38.092159179272102</v>
      </c>
      <c r="AC2415" s="91">
        <v>0.24676028350047999</v>
      </c>
      <c r="AD2415" s="92">
        <v>50.024224302440402</v>
      </c>
      <c r="AE2415" s="91">
        <v>0.23831132500170499</v>
      </c>
      <c r="AF2415" s="93">
        <v>44.670542194857298</v>
      </c>
      <c r="AG2415" s="91">
        <v>-3.5305579608575499E-2</v>
      </c>
      <c r="AH2415" s="92">
        <v>-4.4367879129858903</v>
      </c>
      <c r="AI2415" s="91">
        <v>6.1345342066488201E-2</v>
      </c>
      <c r="AJ2415" s="92">
        <v>20.617909886554099</v>
      </c>
      <c r="AK2415" s="91">
        <v>0.60414177281025305</v>
      </c>
      <c r="AL2415" s="91">
        <v>3.9010446416796199E-2</v>
      </c>
      <c r="AM2415" s="92">
        <v>21.926903780899</v>
      </c>
      <c r="AN2415" s="3"/>
      <c r="AO2415" s="94">
        <v>3.6602970823878402E-2</v>
      </c>
      <c r="AP2415" s="94">
        <v>-2.3578328483381501E-2</v>
      </c>
      <c r="AQ2415" s="94">
        <v>0.141824017402541</v>
      </c>
      <c r="AR2415" s="94">
        <v>-9.9584216408402398E-2</v>
      </c>
      <c r="AS2415" s="95">
        <v>8</v>
      </c>
      <c r="AT2415" s="95">
        <v>4</v>
      </c>
      <c r="AU2415" s="95">
        <v>7</v>
      </c>
      <c r="AV2415" s="96">
        <v>5</v>
      </c>
      <c r="AW2415" s="3"/>
      <c r="AX2415" s="97">
        <v>0.136071416139603</v>
      </c>
      <c r="AY2415" s="98">
        <v>1.1182552413029001</v>
      </c>
      <c r="AZ2415" s="98">
        <v>1.10345197424249</v>
      </c>
      <c r="BA2415" s="98">
        <v>1.7592179091061599</v>
      </c>
      <c r="BB2415" s="89">
        <v>1.40823710452241E-2</v>
      </c>
      <c r="BC2415" s="99">
        <v>-11.752758821326999</v>
      </c>
      <c r="BD2415" s="86">
        <v>43910</v>
      </c>
      <c r="BE2415" s="86">
        <v>43990</v>
      </c>
      <c r="BF2415" s="95"/>
      <c r="BG2415" s="86"/>
    </row>
    <row r="2416" spans="2:59" x14ac:dyDescent="0.25">
      <c r="B2416" s="81" t="s">
        <v>3067</v>
      </c>
      <c r="C2416" s="81" t="s">
        <v>7838</v>
      </c>
      <c r="D2416" s="81" t="s">
        <v>1040</v>
      </c>
      <c r="E2416" s="82" t="s">
        <v>1186</v>
      </c>
      <c r="F2416" s="82" t="s">
        <v>1102</v>
      </c>
      <c r="G2416" s="83" t="s">
        <v>1125</v>
      </c>
      <c r="H2416" s="84" t="s">
        <v>1145</v>
      </c>
      <c r="I2416" s="85" t="s">
        <v>3651</v>
      </c>
      <c r="J2416" s="85" t="s">
        <v>7839</v>
      </c>
      <c r="L2416" s="86">
        <v>44029</v>
      </c>
      <c r="M2416" s="87">
        <v>862834.61250019097</v>
      </c>
      <c r="N2416" s="88">
        <v>862834.61250019097</v>
      </c>
      <c r="O2416" s="88">
        <v>948938.34641265904</v>
      </c>
      <c r="P2416" s="89">
        <f t="shared" si="37"/>
        <v>0.9092630893903989</v>
      </c>
      <c r="Q2416" s="86">
        <v>43910</v>
      </c>
      <c r="R2416" s="90">
        <v>78078511.011374995</v>
      </c>
      <c r="S2416" s="90">
        <v>58721741.982124999</v>
      </c>
      <c r="T2416" s="3"/>
      <c r="U2416" s="91">
        <v>-4.6396457400987899E-4</v>
      </c>
      <c r="V2416" s="92">
        <v>1.1263781527304699</v>
      </c>
      <c r="W2416" s="91">
        <v>1.0945631280264901E-2</v>
      </c>
      <c r="X2416" s="92">
        <v>1.10307274389925</v>
      </c>
      <c r="Y2416" s="91">
        <v>2.27715223882115E-2</v>
      </c>
      <c r="Z2416" s="92">
        <v>20.427308147656699</v>
      </c>
      <c r="AA2416" s="91">
        <v>0.17725628313026401</v>
      </c>
      <c r="AB2416" s="92">
        <v>38.623656673822602</v>
      </c>
      <c r="AC2416" s="91">
        <v>0.26005587259889601</v>
      </c>
      <c r="AD2416" s="92">
        <v>51.3537832123111</v>
      </c>
      <c r="AE2416" s="91">
        <v>0.25806352573650698</v>
      </c>
      <c r="AF2416" s="93">
        <v>46.6457622683374</v>
      </c>
      <c r="AG2416" s="91">
        <v>-3.5259244953522298E-2</v>
      </c>
      <c r="AH2416" s="92">
        <v>-4.4321544474805696</v>
      </c>
      <c r="AI2416" s="91">
        <v>6.31411976319214E-2</v>
      </c>
      <c r="AJ2416" s="92">
        <v>20.797495443111998</v>
      </c>
      <c r="AK2416" s="91">
        <v>0.66012739542988097</v>
      </c>
      <c r="AL2416" s="91">
        <v>4.1900775973772397E-2</v>
      </c>
      <c r="AM2416" s="92">
        <v>27.525466042861801</v>
      </c>
      <c r="AN2416" s="3"/>
      <c r="AO2416" s="94">
        <v>3.6617455085433903E-2</v>
      </c>
      <c r="AP2416" s="94">
        <v>-2.35374146441245E-2</v>
      </c>
      <c r="AQ2416" s="94">
        <v>0.142303284970694</v>
      </c>
      <c r="AR2416" s="94">
        <v>-9.9202795139717595E-2</v>
      </c>
      <c r="AS2416" s="95">
        <v>8</v>
      </c>
      <c r="AT2416" s="95">
        <v>4</v>
      </c>
      <c r="AU2416" s="95">
        <v>7</v>
      </c>
      <c r="AV2416" s="96">
        <v>5</v>
      </c>
      <c r="AW2416" s="3"/>
      <c r="AX2416" s="97">
        <v>0.13606158048205499</v>
      </c>
      <c r="AY2416" s="98">
        <v>1.1546762954876599</v>
      </c>
      <c r="AZ2416" s="98">
        <v>1.1200578427124099</v>
      </c>
      <c r="BA2416" s="98">
        <v>1.81923899009598</v>
      </c>
      <c r="BB2416" s="89">
        <v>1.4081557660974801E-2</v>
      </c>
      <c r="BC2416" s="99">
        <v>-11.6927118235617</v>
      </c>
      <c r="BD2416" s="86">
        <v>43910</v>
      </c>
      <c r="BE2416" s="86">
        <v>43990</v>
      </c>
      <c r="BF2416" s="95"/>
      <c r="BG2416" s="86"/>
    </row>
    <row r="2417" spans="2:59" x14ac:dyDescent="0.25">
      <c r="B2417" s="81" t="s">
        <v>601</v>
      </c>
      <c r="C2417" s="81" t="s">
        <v>7840</v>
      </c>
      <c r="D2417" s="81" t="s">
        <v>1040</v>
      </c>
      <c r="E2417" s="82" t="s">
        <v>1245</v>
      </c>
      <c r="F2417" s="82" t="s">
        <v>1102</v>
      </c>
      <c r="G2417" s="83" t="s">
        <v>1125</v>
      </c>
      <c r="H2417" s="84" t="s">
        <v>1145</v>
      </c>
      <c r="I2417" s="85" t="s">
        <v>3651</v>
      </c>
      <c r="J2417" s="85" t="s">
        <v>7841</v>
      </c>
      <c r="L2417" s="86">
        <v>44029</v>
      </c>
      <c r="M2417" s="87">
        <v>849980.958749771</v>
      </c>
      <c r="N2417" s="88">
        <v>849980.958749771</v>
      </c>
      <c r="O2417" s="88">
        <v>933286.16453266097</v>
      </c>
      <c r="P2417" s="89">
        <f t="shared" si="37"/>
        <v>0.91073991134905052</v>
      </c>
      <c r="Q2417" s="86">
        <v>43910</v>
      </c>
      <c r="R2417" s="90">
        <v>1748348.6580000001</v>
      </c>
      <c r="S2417" s="90">
        <v>4213948.5370781301</v>
      </c>
      <c r="T2417" s="3"/>
      <c r="U2417" s="91">
        <v>-4.6017476051929401E-4</v>
      </c>
      <c r="V2417" s="92">
        <v>1.1267571340795299</v>
      </c>
      <c r="W2417" s="91">
        <v>1.1222383642234501E-2</v>
      </c>
      <c r="X2417" s="92">
        <v>1.1307479800961999</v>
      </c>
      <c r="Y2417" s="91">
        <v>2.5711018681249701E-2</v>
      </c>
      <c r="Z2417" s="92">
        <v>20.721257776953301</v>
      </c>
      <c r="AA2417" s="91">
        <v>0.181514049450925</v>
      </c>
      <c r="AB2417" s="92">
        <v>39.049433305917802</v>
      </c>
      <c r="AC2417" s="91">
        <v>0.26995696601807101</v>
      </c>
      <c r="AD2417" s="92">
        <v>52.343892554228702</v>
      </c>
      <c r="AE2417" s="91">
        <v>0.27682894875411901</v>
      </c>
      <c r="AF2417" s="93">
        <v>48.522304570127702</v>
      </c>
      <c r="AG2417" s="91">
        <v>-3.5114436497679001E-2</v>
      </c>
      <c r="AH2417" s="92">
        <v>-4.4176736018926004</v>
      </c>
      <c r="AI2417" s="91">
        <v>6.6500396986157298E-2</v>
      </c>
      <c r="AJ2417" s="92">
        <v>21.1334153785137</v>
      </c>
      <c r="AK2417" s="91">
        <v>0.27612849540862999</v>
      </c>
      <c r="AL2417" s="91">
        <v>5.7022635044631897E-2</v>
      </c>
      <c r="AM2417" s="92">
        <v>27.476372943055999</v>
      </c>
      <c r="AN2417" s="3"/>
      <c r="AO2417" s="94">
        <v>3.6631735367336701E-2</v>
      </c>
      <c r="AP2417" s="94">
        <v>-2.3499184869251601E-2</v>
      </c>
      <c r="AQ2417" s="94">
        <v>0.14278119694616201</v>
      </c>
      <c r="AR2417" s="94">
        <v>-9.8767937617667501E-2</v>
      </c>
      <c r="AS2417" s="95">
        <v>8</v>
      </c>
      <c r="AT2417" s="95">
        <v>4</v>
      </c>
      <c r="AU2417" s="95">
        <v>7</v>
      </c>
      <c r="AV2417" s="96">
        <v>5</v>
      </c>
      <c r="AW2417" s="3"/>
      <c r="AX2417" s="97">
        <v>0.13600122306030199</v>
      </c>
      <c r="AY2417" s="98">
        <v>1.1836104011181301</v>
      </c>
      <c r="AZ2417" s="98">
        <v>1.1332825196095699</v>
      </c>
      <c r="BA2417" s="98">
        <v>1.8676852313419701</v>
      </c>
      <c r="BB2417" s="89">
        <v>1.4075608017665201E-2</v>
      </c>
      <c r="BC2417" s="99">
        <v>-11.5831239127874</v>
      </c>
      <c r="BD2417" s="86">
        <v>43910</v>
      </c>
      <c r="BE2417" s="86">
        <v>43990</v>
      </c>
      <c r="BF2417" s="95"/>
      <c r="BG2417" s="86"/>
    </row>
    <row r="2418" spans="2:59" x14ac:dyDescent="0.25">
      <c r="B2418" s="81" t="s">
        <v>3068</v>
      </c>
      <c r="C2418" s="81" t="s">
        <v>7842</v>
      </c>
      <c r="D2418" s="81" t="s">
        <v>1041</v>
      </c>
      <c r="E2418" s="82" t="s">
        <v>1161</v>
      </c>
      <c r="F2418" s="82" t="s">
        <v>1102</v>
      </c>
      <c r="G2418" s="83" t="s">
        <v>1122</v>
      </c>
      <c r="H2418" s="84" t="s">
        <v>1150</v>
      </c>
      <c r="I2418" s="85" t="s">
        <v>3651</v>
      </c>
      <c r="J2418" s="85" t="s">
        <v>7843</v>
      </c>
      <c r="L2418" s="86">
        <v>44029</v>
      </c>
      <c r="M2418" s="87">
        <v>147045.38625001899</v>
      </c>
      <c r="N2418" s="88">
        <v>147045.38625001899</v>
      </c>
      <c r="O2418" s="88">
        <v>159381.650298119</v>
      </c>
      <c r="P2418" s="89">
        <f t="shared" si="37"/>
        <v>0.92259922001669969</v>
      </c>
      <c r="Q2418" s="86">
        <v>43844</v>
      </c>
      <c r="R2418" s="90">
        <v>1231542.3487499999</v>
      </c>
      <c r="S2418" s="90">
        <v>1440182.2922265599</v>
      </c>
      <c r="T2418" s="3"/>
      <c r="U2418" s="91">
        <v>-1.01253413995437E-2</v>
      </c>
      <c r="V2418" s="92">
        <v>0.16024047017708701</v>
      </c>
      <c r="W2418" s="91">
        <v>7.6099989566500895E-2</v>
      </c>
      <c r="X2418" s="92">
        <v>7.6185085725228401</v>
      </c>
      <c r="Y2418" s="91">
        <v>-7.3217890655578197E-2</v>
      </c>
      <c r="Z2418" s="92">
        <v>10.828366843285</v>
      </c>
      <c r="AA2418" s="91">
        <v>0.123742223086156</v>
      </c>
      <c r="AB2418" s="92">
        <v>33.272250669426299</v>
      </c>
      <c r="AC2418" s="91">
        <v>0.114684010000929</v>
      </c>
      <c r="AD2418" s="92">
        <v>36.8165969524998</v>
      </c>
      <c r="AE2418" s="91">
        <v>7.3188111442505005E-2</v>
      </c>
      <c r="AF2418" s="93">
        <v>28.158220838929999</v>
      </c>
      <c r="AG2418" s="91">
        <v>2.0703345133370001E-2</v>
      </c>
      <c r="AH2418" s="92">
        <v>1.1641045612123</v>
      </c>
      <c r="AI2418" s="91">
        <v>-1.08613319671349E-2</v>
      </c>
      <c r="AJ2418" s="92">
        <v>13.397242483188201</v>
      </c>
      <c r="AK2418" s="91">
        <v>0.27349510894971901</v>
      </c>
      <c r="AL2418" s="91">
        <v>1.5232674662911399E-2</v>
      </c>
      <c r="AM2418" s="92">
        <v>-92.702925294870496</v>
      </c>
      <c r="AN2418" s="3"/>
      <c r="AO2418" s="94">
        <v>3.37416356087488E-2</v>
      </c>
      <c r="AP2418" s="94">
        <v>-5.0290115442330703E-2</v>
      </c>
      <c r="AQ2418" s="94">
        <v>0.135187107249367</v>
      </c>
      <c r="AR2418" s="94">
        <v>-0.13737945026339701</v>
      </c>
      <c r="AS2418" s="95">
        <v>7</v>
      </c>
      <c r="AT2418" s="95">
        <v>5</v>
      </c>
      <c r="AU2418" s="95">
        <v>7</v>
      </c>
      <c r="AV2418" s="96">
        <v>5</v>
      </c>
      <c r="AW2418" s="3"/>
      <c r="AX2418" s="97">
        <v>0.19979857196332901</v>
      </c>
      <c r="AY2418" s="98">
        <v>0.64382250297785504</v>
      </c>
      <c r="AZ2418" s="98">
        <v>1.1084532418153701</v>
      </c>
      <c r="BA2418" s="98">
        <v>0.923787070775688</v>
      </c>
      <c r="BB2418" s="89">
        <v>2.05929656682565E-2</v>
      </c>
      <c r="BC2418" s="99">
        <v>-25.485439962561902</v>
      </c>
      <c r="BD2418" s="86">
        <v>43844</v>
      </c>
      <c r="BE2418" s="86">
        <v>43910</v>
      </c>
      <c r="BF2418" s="95"/>
      <c r="BG2418" s="86"/>
    </row>
    <row r="2419" spans="2:59" x14ac:dyDescent="0.25">
      <c r="B2419" s="81" t="s">
        <v>602</v>
      </c>
      <c r="C2419" s="81" t="s">
        <v>7844</v>
      </c>
      <c r="D2419" s="81" t="s">
        <v>1041</v>
      </c>
      <c r="E2419" s="82" t="s">
        <v>1263</v>
      </c>
      <c r="F2419" s="82" t="s">
        <v>1102</v>
      </c>
      <c r="G2419" s="83" t="s">
        <v>1122</v>
      </c>
      <c r="H2419" s="84" t="s">
        <v>1150</v>
      </c>
      <c r="I2419" s="85" t="s">
        <v>3651</v>
      </c>
      <c r="J2419" s="85" t="s">
        <v>7845</v>
      </c>
      <c r="L2419" s="86">
        <v>44029</v>
      </c>
      <c r="M2419" s="87">
        <v>96774.378749966607</v>
      </c>
      <c r="N2419" s="88">
        <v>96774.378749966607</v>
      </c>
      <c r="O2419" s="88">
        <v>103433.834789991</v>
      </c>
      <c r="P2419" s="89">
        <f t="shared" si="37"/>
        <v>0.93561627050234042</v>
      </c>
      <c r="Q2419" s="86">
        <v>43844</v>
      </c>
      <c r="R2419" s="90">
        <v>18432.988874999999</v>
      </c>
      <c r="S2419" s="90">
        <v>17241.7974824829</v>
      </c>
      <c r="T2419" s="3"/>
      <c r="U2419" s="91">
        <v>-1.00494674379661E-2</v>
      </c>
      <c r="V2419" s="92">
        <v>0.167827866334846</v>
      </c>
      <c r="W2419" s="91">
        <v>7.8545272295741597E-2</v>
      </c>
      <c r="X2419" s="92">
        <v>7.86303684544691</v>
      </c>
      <c r="Y2419" s="91">
        <v>-6.0354998945549597E-2</v>
      </c>
      <c r="Z2419" s="92">
        <v>12.1146560142806</v>
      </c>
      <c r="AA2419" s="91">
        <v>0.15534642724567699</v>
      </c>
      <c r="AB2419" s="92">
        <v>36.432671085349298</v>
      </c>
      <c r="AC2419" s="91">
        <v>0.178245264627622</v>
      </c>
      <c r="AD2419" s="92">
        <v>43.172722415183699</v>
      </c>
      <c r="AE2419" s="91">
        <v>0.166234005075239</v>
      </c>
      <c r="AF2419" s="93">
        <v>37.462810202210697</v>
      </c>
      <c r="AG2419" s="91">
        <v>2.20187781578716E-2</v>
      </c>
      <c r="AH2419" s="92">
        <v>1.29564786366245</v>
      </c>
      <c r="AI2419" s="91">
        <v>4.15512783001759E-3</v>
      </c>
      <c r="AJ2419" s="92">
        <v>14.898888462907101</v>
      </c>
      <c r="AK2419" s="91">
        <v>0.35260351063858297</v>
      </c>
      <c r="AL2419" s="91">
        <v>6.2833285337546799E-2</v>
      </c>
      <c r="AM2419" s="92">
        <v>28.604145148885401</v>
      </c>
      <c r="AN2419" s="3"/>
      <c r="AO2419" s="94">
        <v>3.3819718886661597E-2</v>
      </c>
      <c r="AP2419" s="94">
        <v>-5.0218705303486801E-2</v>
      </c>
      <c r="AQ2419" s="94">
        <v>0.137771670708462</v>
      </c>
      <c r="AR2419" s="94">
        <v>-0.13535328145735501</v>
      </c>
      <c r="AS2419" s="95">
        <v>7</v>
      </c>
      <c r="AT2419" s="95">
        <v>5</v>
      </c>
      <c r="AU2419" s="95">
        <v>8</v>
      </c>
      <c r="AV2419" s="96">
        <v>4</v>
      </c>
      <c r="AW2419" s="3"/>
      <c r="AX2419" s="97">
        <v>0.19970733206864699</v>
      </c>
      <c r="AY2419" s="98">
        <v>0.79407127784270404</v>
      </c>
      <c r="AZ2419" s="98">
        <v>1.2197768520673</v>
      </c>
      <c r="BA2419" s="98">
        <v>1.1460103898170899</v>
      </c>
      <c r="BB2419" s="89">
        <v>2.0585729032718499E-2</v>
      </c>
      <c r="BC2419" s="99">
        <v>-25.1121436527756</v>
      </c>
      <c r="BD2419" s="86">
        <v>43844</v>
      </c>
      <c r="BE2419" s="86">
        <v>43910</v>
      </c>
      <c r="BF2419" s="95"/>
      <c r="BG2419" s="86"/>
    </row>
    <row r="2420" spans="2:59" x14ac:dyDescent="0.25">
      <c r="B2420" s="81" t="s">
        <v>3069</v>
      </c>
      <c r="C2420" s="81" t="s">
        <v>7846</v>
      </c>
      <c r="D2420" s="81" t="s">
        <v>1041</v>
      </c>
      <c r="E2420" s="82" t="s">
        <v>1162</v>
      </c>
      <c r="F2420" s="82" t="s">
        <v>1102</v>
      </c>
      <c r="G2420" s="83" t="s">
        <v>1122</v>
      </c>
      <c r="H2420" s="84" t="s">
        <v>1150</v>
      </c>
      <c r="I2420" s="85" t="s">
        <v>3651</v>
      </c>
      <c r="J2420" s="85" t="s">
        <v>7847</v>
      </c>
      <c r="L2420" s="86">
        <v>44029</v>
      </c>
      <c r="M2420" s="87">
        <v>235632.99375009499</v>
      </c>
      <c r="N2420" s="88">
        <v>235632.99375009499</v>
      </c>
      <c r="O2420" s="88">
        <v>252423.07014608401</v>
      </c>
      <c r="P2420" s="89">
        <f t="shared" si="37"/>
        <v>0.93348438244463094</v>
      </c>
      <c r="Q2420" s="86">
        <v>43844</v>
      </c>
      <c r="R2420" s="90">
        <v>1559651.4438750001</v>
      </c>
      <c r="S2420" s="90">
        <v>1719761.1228144499</v>
      </c>
      <c r="T2420" s="3"/>
      <c r="U2420" s="91">
        <v>-1.00624205233544E-2</v>
      </c>
      <c r="V2420" s="92">
        <v>0.166532557796018</v>
      </c>
      <c r="W2420" s="91">
        <v>7.8147394197003506E-2</v>
      </c>
      <c r="X2420" s="92">
        <v>7.8232490355730997</v>
      </c>
      <c r="Y2420" s="91">
        <v>-6.24615782926412E-2</v>
      </c>
      <c r="Z2420" s="92">
        <v>11.903998079578701</v>
      </c>
      <c r="AA2420" s="91">
        <v>0.15015509040502401</v>
      </c>
      <c r="AB2420" s="92">
        <v>35.913537401298498</v>
      </c>
      <c r="AC2420" s="91">
        <v>0.16767244665796199</v>
      </c>
      <c r="AD2420" s="92">
        <v>42.1154406181886</v>
      </c>
      <c r="AE2420" s="91">
        <v>0.15059011180172099</v>
      </c>
      <c r="AF2420" s="93">
        <v>35.898420874844298</v>
      </c>
      <c r="AG2420" s="91">
        <v>2.18040082290827E-2</v>
      </c>
      <c r="AH2420" s="92">
        <v>1.27417087078356</v>
      </c>
      <c r="AI2420" s="91">
        <v>1.6963839098025301E-3</v>
      </c>
      <c r="AJ2420" s="92">
        <v>14.6530140708928</v>
      </c>
      <c r="AK2420" s="91">
        <v>1.0407132294354999</v>
      </c>
      <c r="AL2420" s="91">
        <v>4.5613019794473103E-2</v>
      </c>
      <c r="AM2420" s="92">
        <v>-15.9811132462928</v>
      </c>
      <c r="AN2420" s="3"/>
      <c r="AO2420" s="94">
        <v>3.3806956711487098E-2</v>
      </c>
      <c r="AP2420" s="94">
        <v>-5.0229872536874602E-2</v>
      </c>
      <c r="AQ2420" s="94">
        <v>0.137353285279532</v>
      </c>
      <c r="AR2420" s="94">
        <v>-0.13568191709244301</v>
      </c>
      <c r="AS2420" s="95">
        <v>7</v>
      </c>
      <c r="AT2420" s="95">
        <v>5</v>
      </c>
      <c r="AU2420" s="95">
        <v>8</v>
      </c>
      <c r="AV2420" s="96">
        <v>4</v>
      </c>
      <c r="AW2420" s="3"/>
      <c r="AX2420" s="97">
        <v>0.19972207526327099</v>
      </c>
      <c r="AY2420" s="98">
        <v>0.76939646009486795</v>
      </c>
      <c r="AZ2420" s="98">
        <v>1.2014968377207</v>
      </c>
      <c r="BA2420" s="98">
        <v>1.1093511381204699</v>
      </c>
      <c r="BB2420" s="89">
        <v>2.0586895996020801E-2</v>
      </c>
      <c r="BC2420" s="99">
        <v>-25.173108958842899</v>
      </c>
      <c r="BD2420" s="86">
        <v>43844</v>
      </c>
      <c r="BE2420" s="86">
        <v>43910</v>
      </c>
      <c r="BF2420" s="95"/>
      <c r="BG2420" s="86"/>
    </row>
    <row r="2421" spans="2:59" x14ac:dyDescent="0.25">
      <c r="B2421" s="81" t="s">
        <v>3070</v>
      </c>
      <c r="C2421" s="81" t="s">
        <v>7848</v>
      </c>
      <c r="D2421" s="81" t="s">
        <v>1041</v>
      </c>
      <c r="E2421" s="82" t="s">
        <v>1172</v>
      </c>
      <c r="F2421" s="82" t="s">
        <v>1102</v>
      </c>
      <c r="G2421" s="83" t="s">
        <v>1122</v>
      </c>
      <c r="H2421" s="84" t="s">
        <v>1150</v>
      </c>
      <c r="I2421" s="85" t="s">
        <v>3651</v>
      </c>
      <c r="J2421" s="85" t="s">
        <v>7849</v>
      </c>
      <c r="L2421" s="86">
        <v>44029</v>
      </c>
      <c r="M2421" s="87">
        <v>89755.706249952302</v>
      </c>
      <c r="N2421" s="88">
        <v>89755.706249952302</v>
      </c>
      <c r="O2421" s="88">
        <v>95540.119194030805</v>
      </c>
      <c r="P2421" s="89">
        <f t="shared" si="37"/>
        <v>0.93945566540134795</v>
      </c>
      <c r="Q2421" s="86">
        <v>43844</v>
      </c>
      <c r="R2421" s="90">
        <v>1208.4896249999999</v>
      </c>
      <c r="S2421" s="90">
        <v>1125.9627925720199</v>
      </c>
      <c r="T2421" s="3"/>
      <c r="U2421" s="91">
        <v>-1.00292349616211E-2</v>
      </c>
      <c r="V2421" s="92">
        <v>0.16985111396934399</v>
      </c>
      <c r="W2421" s="91">
        <v>7.9225931556720794E-2</v>
      </c>
      <c r="X2421" s="92">
        <v>7.9311027715448299</v>
      </c>
      <c r="Y2421" s="91">
        <v>-5.6574050649942399E-2</v>
      </c>
      <c r="Z2421" s="92">
        <v>12.4927508438413</v>
      </c>
      <c r="AA2421" s="91">
        <v>0.164539959652757</v>
      </c>
      <c r="AB2421" s="92">
        <v>37.352024326100903</v>
      </c>
      <c r="AC2421" s="91">
        <v>0.14305874433921401</v>
      </c>
      <c r="AD2421" s="92">
        <v>39.654070386313798</v>
      </c>
      <c r="AE2421" s="91">
        <v>0.13981807036732799</v>
      </c>
      <c r="AF2421" s="93">
        <v>34.8212167314487</v>
      </c>
      <c r="AG2421" s="91">
        <v>2.2392343937099199E-2</v>
      </c>
      <c r="AH2421" s="92">
        <v>1.33300444158522</v>
      </c>
      <c r="AI2421" s="91">
        <v>8.6029129033704504E-3</v>
      </c>
      <c r="AJ2421" s="92">
        <v>15.3436669702496</v>
      </c>
      <c r="AK2421" s="91">
        <v>0.29573706149851198</v>
      </c>
      <c r="AL2421" s="91">
        <v>5.4242050589891698E-2</v>
      </c>
      <c r="AM2421" s="92">
        <v>26.430842825531698</v>
      </c>
      <c r="AN2421" s="3"/>
      <c r="AO2421" s="94">
        <v>3.3842735974758398E-2</v>
      </c>
      <c r="AP2421" s="94">
        <v>-5.0195564083915102E-2</v>
      </c>
      <c r="AQ2421" s="94">
        <v>0.13850987074693</v>
      </c>
      <c r="AR2421" s="94">
        <v>-0.13481217144551899</v>
      </c>
      <c r="AS2421" s="95">
        <v>7</v>
      </c>
      <c r="AT2421" s="95">
        <v>5</v>
      </c>
      <c r="AU2421" s="95">
        <v>8</v>
      </c>
      <c r="AV2421" s="96">
        <v>4</v>
      </c>
      <c r="AW2421" s="3"/>
      <c r="AX2421" s="97">
        <v>0.19968223163537899</v>
      </c>
      <c r="AY2421" s="98">
        <v>0.83770680555153398</v>
      </c>
      <c r="AZ2421" s="98">
        <v>1.25210693056761</v>
      </c>
      <c r="BA2421" s="98">
        <v>1.2110133345904599</v>
      </c>
      <c r="BB2421" s="89">
        <v>2.0583775655031802E-2</v>
      </c>
      <c r="BC2421" s="99">
        <v>-25.002740903495599</v>
      </c>
      <c r="BD2421" s="86">
        <v>43844</v>
      </c>
      <c r="BE2421" s="86">
        <v>43910</v>
      </c>
      <c r="BF2421" s="95"/>
      <c r="BG2421" s="86"/>
    </row>
    <row r="2422" spans="2:59" x14ac:dyDescent="0.25">
      <c r="B2422" s="81" t="s">
        <v>3071</v>
      </c>
      <c r="C2422" s="81" t="s">
        <v>7850</v>
      </c>
      <c r="D2422" s="81" t="s">
        <v>1041</v>
      </c>
      <c r="E2422" s="82" t="s">
        <v>1206</v>
      </c>
      <c r="F2422" s="82" t="s">
        <v>1102</v>
      </c>
      <c r="G2422" s="83" t="s">
        <v>1122</v>
      </c>
      <c r="H2422" s="84" t="s">
        <v>1150</v>
      </c>
      <c r="I2422" s="85" t="s">
        <v>3651</v>
      </c>
      <c r="J2422" s="85" t="s">
        <v>7851</v>
      </c>
      <c r="L2422" s="86">
        <v>44029</v>
      </c>
      <c r="M2422" s="87">
        <v>92023.3125</v>
      </c>
      <c r="N2422" s="88">
        <v>92023.3125</v>
      </c>
      <c r="O2422" s="88">
        <v>99139.751801967606</v>
      </c>
      <c r="P2422" s="89">
        <f t="shared" si="37"/>
        <v>0.92821810451792586</v>
      </c>
      <c r="Q2422" s="86">
        <v>43844</v>
      </c>
      <c r="R2422" s="90">
        <v>195465.50099999999</v>
      </c>
      <c r="S2422" s="90">
        <v>193785.557102783</v>
      </c>
      <c r="T2422" s="3"/>
      <c r="U2422" s="91">
        <v>-1.0092952155900999E-2</v>
      </c>
      <c r="V2422" s="92">
        <v>0.16347939454135499</v>
      </c>
      <c r="W2422" s="91">
        <v>7.7157939991593594E-2</v>
      </c>
      <c r="X2422" s="92">
        <v>7.7243036150321096</v>
      </c>
      <c r="Y2422" s="91">
        <v>-6.7665201007912401E-2</v>
      </c>
      <c r="Z2422" s="92">
        <v>11.3836358080443</v>
      </c>
      <c r="AA2422" s="91">
        <v>0.13732680734028699</v>
      </c>
      <c r="AB2422" s="92">
        <v>34.6307090948103</v>
      </c>
      <c r="AC2422" s="91">
        <v>0.141789721181412</v>
      </c>
      <c r="AD2422" s="92">
        <v>39.5271680705482</v>
      </c>
      <c r="AE2422" s="91">
        <v>0.112560506359005</v>
      </c>
      <c r="AF2422" s="93">
        <v>32.095460330601803</v>
      </c>
      <c r="AG2422" s="91">
        <v>2.12730870698579E-2</v>
      </c>
      <c r="AH2422" s="92">
        <v>1.22107875486108</v>
      </c>
      <c r="AI2422" s="91">
        <v>-4.3820735363624399E-3</v>
      </c>
      <c r="AJ2422" s="92">
        <v>14.045168326265401</v>
      </c>
      <c r="AK2422" s="91">
        <v>0.33675153614778502</v>
      </c>
      <c r="AL2422" s="91">
        <v>5.9282099535266801E-2</v>
      </c>
      <c r="AM2422" s="92">
        <v>27.823088125121998</v>
      </c>
      <c r="AN2422" s="3"/>
      <c r="AO2422" s="94">
        <v>3.3775606974813903E-2</v>
      </c>
      <c r="AP2422" s="94">
        <v>-5.02586960938061E-2</v>
      </c>
      <c r="AQ2422" s="94">
        <v>0.136306007800158</v>
      </c>
      <c r="AR2422" s="94">
        <v>-0.13650291527490499</v>
      </c>
      <c r="AS2422" s="95">
        <v>7</v>
      </c>
      <c r="AT2422" s="95">
        <v>5</v>
      </c>
      <c r="AU2422" s="95">
        <v>7</v>
      </c>
      <c r="AV2422" s="96">
        <v>5</v>
      </c>
      <c r="AW2422" s="3"/>
      <c r="AX2422" s="97">
        <v>0.19975827076093999</v>
      </c>
      <c r="AY2422" s="98">
        <v>0.70840495267839299</v>
      </c>
      <c r="AZ2422" s="98">
        <v>1.15631389638293</v>
      </c>
      <c r="BA2422" s="98">
        <v>1.01901400252791</v>
      </c>
      <c r="BB2422" s="89">
        <v>2.0589750740109599E-2</v>
      </c>
      <c r="BC2422" s="99">
        <v>-25.324065716908098</v>
      </c>
      <c r="BD2422" s="86">
        <v>43844</v>
      </c>
      <c r="BE2422" s="86">
        <v>43910</v>
      </c>
      <c r="BF2422" s="95"/>
      <c r="BG2422" s="86"/>
    </row>
    <row r="2423" spans="2:59" x14ac:dyDescent="0.25">
      <c r="B2423" s="81" t="s">
        <v>603</v>
      </c>
      <c r="C2423" s="81" t="s">
        <v>7852</v>
      </c>
      <c r="D2423" s="81" t="s">
        <v>1041</v>
      </c>
      <c r="E2423" s="82" t="s">
        <v>1236</v>
      </c>
      <c r="F2423" s="82" t="s">
        <v>1102</v>
      </c>
      <c r="G2423" s="83" t="s">
        <v>1122</v>
      </c>
      <c r="H2423" s="84" t="s">
        <v>1150</v>
      </c>
      <c r="I2423" s="85" t="s">
        <v>3651</v>
      </c>
      <c r="J2423" s="85" t="s">
        <v>1096</v>
      </c>
      <c r="L2423" s="86">
        <v>44029</v>
      </c>
      <c r="M2423" s="87">
        <v>227919.352499962</v>
      </c>
      <c r="N2423" s="88">
        <v>227919.352499962</v>
      </c>
      <c r="O2423" s="88">
        <v>243814.062881947</v>
      </c>
      <c r="P2423" s="89">
        <f t="shared" si="37"/>
        <v>0.9348080656459874</v>
      </c>
      <c r="Q2423" s="86">
        <v>43844</v>
      </c>
      <c r="R2423" s="90">
        <v>2274448.5461249999</v>
      </c>
      <c r="S2423" s="90">
        <v>2159010.3955312502</v>
      </c>
      <c r="T2423" s="3"/>
      <c r="U2423" s="91">
        <v>-1.0055027201815401E-2</v>
      </c>
      <c r="V2423" s="92">
        <v>0.16727188994991599</v>
      </c>
      <c r="W2423" s="91">
        <v>7.8394702211880898E-2</v>
      </c>
      <c r="X2423" s="92">
        <v>7.8479798370608496</v>
      </c>
      <c r="Y2423" s="91">
        <v>-6.1154031012847603E-2</v>
      </c>
      <c r="Z2423" s="92">
        <v>12.034752807550801</v>
      </c>
      <c r="AA2423" s="91">
        <v>0.153385744994011</v>
      </c>
      <c r="AB2423" s="92">
        <v>36.236602860211903</v>
      </c>
      <c r="AC2423" s="91">
        <v>0.17423697607591701</v>
      </c>
      <c r="AD2423" s="92">
        <v>42.771893560013297</v>
      </c>
      <c r="AE2423" s="91">
        <v>0.15862995465256999</v>
      </c>
      <c r="AF2423" s="93">
        <v>36.702405159943702</v>
      </c>
      <c r="AG2423" s="91">
        <v>2.19360469764069E-2</v>
      </c>
      <c r="AH2423" s="92">
        <v>1.2873747455159901</v>
      </c>
      <c r="AI2423" s="91">
        <v>3.2249384767055701E-3</v>
      </c>
      <c r="AJ2423" s="92">
        <v>14.8058695275831</v>
      </c>
      <c r="AK2423" s="91">
        <v>0.33591184008750102</v>
      </c>
      <c r="AL2423" s="91">
        <v>6.0173894293257001E-2</v>
      </c>
      <c r="AM2423" s="92">
        <v>26.9349780937773</v>
      </c>
      <c r="AN2423" s="3"/>
      <c r="AO2423" s="94">
        <v>3.3814949674706399E-2</v>
      </c>
      <c r="AP2423" s="94">
        <v>-5.0222694139883998E-2</v>
      </c>
      <c r="AQ2423" s="94">
        <v>0.13761485588838701</v>
      </c>
      <c r="AR2423" s="94">
        <v>-0.135477101604047</v>
      </c>
      <c r="AS2423" s="95">
        <v>7</v>
      </c>
      <c r="AT2423" s="95">
        <v>5</v>
      </c>
      <c r="AU2423" s="95">
        <v>8</v>
      </c>
      <c r="AV2423" s="96">
        <v>4</v>
      </c>
      <c r="AW2423" s="3"/>
      <c r="AX2423" s="97">
        <v>0.19971311488305199</v>
      </c>
      <c r="AY2423" s="98">
        <v>0.78475232446271503</v>
      </c>
      <c r="AZ2423" s="98">
        <v>1.2128689184719399</v>
      </c>
      <c r="BA2423" s="98">
        <v>1.1321572876368</v>
      </c>
      <c r="BB2423" s="89">
        <v>2.0586191531983801E-2</v>
      </c>
      <c r="BC2423" s="99">
        <v>-25.135292959486801</v>
      </c>
      <c r="BD2423" s="86">
        <v>43844</v>
      </c>
      <c r="BE2423" s="86">
        <v>43910</v>
      </c>
      <c r="BF2423" s="95"/>
      <c r="BG2423" s="86"/>
    </row>
    <row r="2424" spans="2:59" x14ac:dyDescent="0.25">
      <c r="B2424" s="81" t="s">
        <v>3072</v>
      </c>
      <c r="C2424" s="81" t="s">
        <v>7853</v>
      </c>
      <c r="D2424" s="81" t="s">
        <v>1041</v>
      </c>
      <c r="E2424" s="82" t="s">
        <v>1184</v>
      </c>
      <c r="F2424" s="82" t="s">
        <v>1102</v>
      </c>
      <c r="G2424" s="83" t="s">
        <v>1122</v>
      </c>
      <c r="H2424" s="84" t="s">
        <v>1150</v>
      </c>
      <c r="I2424" s="85" t="s">
        <v>3651</v>
      </c>
      <c r="J2424" s="85" t="s">
        <v>7854</v>
      </c>
      <c r="L2424" s="86">
        <v>44029</v>
      </c>
      <c r="M2424" s="87">
        <v>73664.482499957099</v>
      </c>
      <c r="N2424" s="88">
        <v>73664.482499957099</v>
      </c>
      <c r="O2424" s="88">
        <v>78273.811980009094</v>
      </c>
      <c r="P2424" s="89">
        <f t="shared" si="37"/>
        <v>0.94111275069586231</v>
      </c>
      <c r="Q2424" s="86">
        <v>43844</v>
      </c>
      <c r="R2424" s="90">
        <v>622368.81000000006</v>
      </c>
      <c r="S2424" s="90">
        <v>699334.78246484394</v>
      </c>
      <c r="T2424" s="3"/>
      <c r="U2424" s="91">
        <v>-1.00188930664444E-2</v>
      </c>
      <c r="V2424" s="92">
        <v>0.170885303487012</v>
      </c>
      <c r="W2424" s="91">
        <v>7.95706555436482E-2</v>
      </c>
      <c r="X2424" s="92">
        <v>7.9655751702375701</v>
      </c>
      <c r="Y2424" s="91">
        <v>-5.4923971587413703E-2</v>
      </c>
      <c r="Z2424" s="92">
        <v>12.657758750094199</v>
      </c>
      <c r="AA2424" s="91">
        <v>0.16883452306879901</v>
      </c>
      <c r="AB2424" s="92">
        <v>37.781480667705203</v>
      </c>
      <c r="AC2424" s="91">
        <v>0.205888279022474</v>
      </c>
      <c r="AD2424" s="92">
        <v>45.937023854639797</v>
      </c>
      <c r="AE2424" s="91"/>
      <c r="AF2424" s="93"/>
      <c r="AG2424" s="91">
        <v>2.2566901683603601E-2</v>
      </c>
      <c r="AH2424" s="92">
        <v>1.35046021623566</v>
      </c>
      <c r="AI2424" s="91">
        <v>1.0504127751119099E-2</v>
      </c>
      <c r="AJ2424" s="92">
        <v>15.533788455024499</v>
      </c>
      <c r="AK2424" s="91">
        <v>0.18875036308978499</v>
      </c>
      <c r="AL2424" s="91">
        <v>6.2563614126702305E-2</v>
      </c>
      <c r="AM2424" s="92">
        <v>46.0148348896182</v>
      </c>
      <c r="AN2424" s="3"/>
      <c r="AO2424" s="94">
        <v>3.3853063852802699E-2</v>
      </c>
      <c r="AP2424" s="94">
        <v>-5.01884095137939E-2</v>
      </c>
      <c r="AQ2424" s="94">
        <v>0.13885759593904401</v>
      </c>
      <c r="AR2424" s="94">
        <v>-0.13450460799693201</v>
      </c>
      <c r="AS2424" s="95">
        <v>7</v>
      </c>
      <c r="AT2424" s="95">
        <v>5</v>
      </c>
      <c r="AU2424" s="95">
        <v>8</v>
      </c>
      <c r="AV2424" s="96">
        <v>4</v>
      </c>
      <c r="AW2424" s="3"/>
      <c r="AX2424" s="97">
        <v>0.19967117094405701</v>
      </c>
      <c r="AY2424" s="98">
        <v>0.85818025642947804</v>
      </c>
      <c r="AZ2424" s="98">
        <v>1.26724216038747</v>
      </c>
      <c r="BA2424" s="98">
        <v>1.2415452110126399</v>
      </c>
      <c r="BB2424" s="89">
        <v>2.05829051441106E-2</v>
      </c>
      <c r="BC2424" s="99">
        <v>-24.955929561750999</v>
      </c>
      <c r="BD2424" s="86">
        <v>43844</v>
      </c>
      <c r="BE2424" s="86">
        <v>43910</v>
      </c>
      <c r="BF2424" s="95"/>
      <c r="BG2424" s="86"/>
    </row>
    <row r="2425" spans="2:59" x14ac:dyDescent="0.25">
      <c r="B2425" s="81" t="s">
        <v>604</v>
      </c>
      <c r="C2425" s="81" t="s">
        <v>7855</v>
      </c>
      <c r="D2425" s="81" t="s">
        <v>1041</v>
      </c>
      <c r="E2425" s="82" t="s">
        <v>1245</v>
      </c>
      <c r="F2425" s="82" t="s">
        <v>1102</v>
      </c>
      <c r="G2425" s="83" t="s">
        <v>1122</v>
      </c>
      <c r="H2425" s="84" t="s">
        <v>1150</v>
      </c>
      <c r="I2425" s="85" t="s">
        <v>3651</v>
      </c>
      <c r="J2425" s="85" t="s">
        <v>7856</v>
      </c>
      <c r="L2425" s="86">
        <v>44029</v>
      </c>
      <c r="M2425" s="87">
        <v>82555.278749942794</v>
      </c>
      <c r="N2425" s="88">
        <v>82555.278749942794</v>
      </c>
      <c r="O2425" s="88">
        <v>87380.9882400036</v>
      </c>
      <c r="P2425" s="89">
        <f t="shared" si="37"/>
        <v>0.94477391950745226</v>
      </c>
      <c r="Q2425" s="86">
        <v>43844</v>
      </c>
      <c r="R2425" s="90">
        <v>6252380.2451250004</v>
      </c>
      <c r="S2425" s="90">
        <v>5601576.4089296898</v>
      </c>
      <c r="T2425" s="3"/>
      <c r="U2425" s="91">
        <v>-9.9983023246750201E-3</v>
      </c>
      <c r="V2425" s="92">
        <v>0.17294437766395299</v>
      </c>
      <c r="W2425" s="91">
        <v>8.0253248579538194E-2</v>
      </c>
      <c r="X2425" s="92">
        <v>8.0338344738265697</v>
      </c>
      <c r="Y2425" s="91">
        <v>-5.13086783703329E-2</v>
      </c>
      <c r="Z2425" s="92">
        <v>13.0192880718096</v>
      </c>
      <c r="AA2425" s="91">
        <v>0.177873135569971</v>
      </c>
      <c r="AB2425" s="92">
        <v>38.685341917793302</v>
      </c>
      <c r="AC2425" s="91"/>
      <c r="AD2425" s="92"/>
      <c r="AE2425" s="91"/>
      <c r="AF2425" s="93"/>
      <c r="AG2425" s="91">
        <v>2.2933395979635E-2</v>
      </c>
      <c r="AH2425" s="92">
        <v>1.3871096458387899</v>
      </c>
      <c r="AI2425" s="91">
        <v>1.47338194983604E-2</v>
      </c>
      <c r="AJ2425" s="92">
        <v>15.956757629741301</v>
      </c>
      <c r="AK2425" s="91">
        <v>0.257985199999821</v>
      </c>
      <c r="AL2425" s="91">
        <v>0.131543984465679</v>
      </c>
      <c r="AM2425" s="92">
        <v>50.751135671278497</v>
      </c>
      <c r="AN2425" s="3"/>
      <c r="AO2425" s="94">
        <v>3.3874977298182798E-2</v>
      </c>
      <c r="AP2425" s="94">
        <v>-5.0167833665036597E-2</v>
      </c>
      <c r="AQ2425" s="94">
        <v>0.13957918200685501</v>
      </c>
      <c r="AR2425" s="94">
        <v>-0.13393745623485301</v>
      </c>
      <c r="AS2425" s="95">
        <v>7</v>
      </c>
      <c r="AT2425" s="95">
        <v>5</v>
      </c>
      <c r="AU2425" s="95">
        <v>8</v>
      </c>
      <c r="AV2425" s="96">
        <v>4</v>
      </c>
      <c r="AW2425" s="3"/>
      <c r="AX2425" s="97">
        <v>0.19964711731095999</v>
      </c>
      <c r="AY2425" s="98">
        <v>0.90113618009399898</v>
      </c>
      <c r="AZ2425" s="98">
        <v>1.29904105717469</v>
      </c>
      <c r="BA2425" s="98">
        <v>1.3057999858192499</v>
      </c>
      <c r="BB2425" s="89">
        <v>2.0581028998021798E-2</v>
      </c>
      <c r="BC2425" s="99">
        <v>-24.851320616085999</v>
      </c>
      <c r="BD2425" s="86">
        <v>43844</v>
      </c>
      <c r="BE2425" s="86">
        <v>43910</v>
      </c>
      <c r="BF2425" s="95"/>
      <c r="BG2425" s="86"/>
    </row>
    <row r="2426" spans="2:59" x14ac:dyDescent="0.25">
      <c r="B2426" s="81" t="s">
        <v>3073</v>
      </c>
      <c r="C2426" s="81" t="s">
        <v>7857</v>
      </c>
      <c r="D2426" s="81" t="s">
        <v>1041</v>
      </c>
      <c r="E2426" s="82" t="s">
        <v>1208</v>
      </c>
      <c r="F2426" s="82" t="s">
        <v>1102</v>
      </c>
      <c r="G2426" s="83" t="s">
        <v>1122</v>
      </c>
      <c r="H2426" s="84" t="s">
        <v>1150</v>
      </c>
      <c r="I2426" s="85" t="s">
        <v>3651</v>
      </c>
      <c r="J2426" s="85" t="s">
        <v>7858</v>
      </c>
      <c r="L2426" s="86">
        <v>44029</v>
      </c>
      <c r="M2426" s="87">
        <v>96058.856250047698</v>
      </c>
      <c r="N2426" s="88">
        <v>96058.856250047698</v>
      </c>
      <c r="O2426" s="88">
        <v>102710.76652205001</v>
      </c>
      <c r="P2426" s="89">
        <f t="shared" si="37"/>
        <v>0.93523648496407363</v>
      </c>
      <c r="Q2426" s="86">
        <v>43844</v>
      </c>
      <c r="R2426" s="90">
        <v>827.80425000000002</v>
      </c>
      <c r="S2426" s="90">
        <v>1593.0095538463599</v>
      </c>
      <c r="T2426" s="3"/>
      <c r="U2426" s="91">
        <v>-1.0052623196315801E-2</v>
      </c>
      <c r="V2426" s="92">
        <v>0.16751229049987201</v>
      </c>
      <c r="W2426" s="91">
        <v>7.8447972089634305E-2</v>
      </c>
      <c r="X2426" s="92">
        <v>7.8533068248361797</v>
      </c>
      <c r="Y2426" s="91">
        <v>-6.0717676635249497E-2</v>
      </c>
      <c r="Z2426" s="92">
        <v>12.078388245310601</v>
      </c>
      <c r="AA2426" s="91">
        <v>0.15422341994970301</v>
      </c>
      <c r="AB2426" s="92">
        <v>36.320370355795603</v>
      </c>
      <c r="AC2426" s="91">
        <v>0.175086385883333</v>
      </c>
      <c r="AD2426" s="92">
        <v>42.8568345407257</v>
      </c>
      <c r="AE2426" s="91">
        <v>0.16114227915037199</v>
      </c>
      <c r="AF2426" s="93">
        <v>36.953637609723998</v>
      </c>
      <c r="AG2426" s="91">
        <v>2.1975319406919901E-2</v>
      </c>
      <c r="AH2426" s="92">
        <v>1.2913019885672801</v>
      </c>
      <c r="AI2426" s="91">
        <v>3.74535749506322E-3</v>
      </c>
      <c r="AJ2426" s="92">
        <v>14.857911429411599</v>
      </c>
      <c r="AK2426" s="91">
        <v>0.34261578951031002</v>
      </c>
      <c r="AL2426" s="91">
        <v>6.1245166993103298E-2</v>
      </c>
      <c r="AM2426" s="92">
        <v>27.6053730360582</v>
      </c>
      <c r="AN2426" s="3"/>
      <c r="AO2426" s="94">
        <v>3.3815975544712301E-2</v>
      </c>
      <c r="AP2426" s="94">
        <v>-5.0213709122544997E-2</v>
      </c>
      <c r="AQ2426" s="94">
        <v>0.137678385688632</v>
      </c>
      <c r="AR2426" s="94">
        <v>-0.135389384912705</v>
      </c>
      <c r="AS2426" s="95">
        <v>7</v>
      </c>
      <c r="AT2426" s="95">
        <v>5</v>
      </c>
      <c r="AU2426" s="95">
        <v>8</v>
      </c>
      <c r="AV2426" s="96">
        <v>4</v>
      </c>
      <c r="AW2426" s="3"/>
      <c r="AX2426" s="97">
        <v>0.19970550623198499</v>
      </c>
      <c r="AY2426" s="98">
        <v>0.78863285136321803</v>
      </c>
      <c r="AZ2426" s="98">
        <v>1.2157584945434801</v>
      </c>
      <c r="BA2426" s="98">
        <v>1.1379253596205701</v>
      </c>
      <c r="BB2426" s="89">
        <v>2.0585466790798802E-2</v>
      </c>
      <c r="BC2426" s="99">
        <v>-25.120205104787601</v>
      </c>
      <c r="BD2426" s="86">
        <v>43844</v>
      </c>
      <c r="BE2426" s="86">
        <v>43910</v>
      </c>
      <c r="BF2426" s="95"/>
      <c r="BG2426" s="86"/>
    </row>
    <row r="2427" spans="2:59" x14ac:dyDescent="0.25">
      <c r="B2427" s="81" t="s">
        <v>3074</v>
      </c>
      <c r="C2427" s="81" t="s">
        <v>7859</v>
      </c>
      <c r="D2427" s="81" t="s">
        <v>1042</v>
      </c>
      <c r="E2427" s="82" t="s">
        <v>1161</v>
      </c>
      <c r="F2427" s="82" t="s">
        <v>1102</v>
      </c>
      <c r="G2427" s="83" t="s">
        <v>1121</v>
      </c>
      <c r="H2427" s="84" t="s">
        <v>1134</v>
      </c>
      <c r="I2427" s="85" t="s">
        <v>3480</v>
      </c>
      <c r="J2427" s="85" t="s">
        <v>7860</v>
      </c>
      <c r="L2427" s="86">
        <v>44029</v>
      </c>
      <c r="M2427" s="87">
        <v>1367.72959999926</v>
      </c>
      <c r="N2427" s="88">
        <v>1367.72959999926</v>
      </c>
      <c r="O2427" s="88">
        <v>1501.72409999929</v>
      </c>
      <c r="P2427" s="89">
        <f t="shared" si="37"/>
        <v>0.91077289097238745</v>
      </c>
      <c r="Q2427" s="86">
        <v>43881</v>
      </c>
      <c r="R2427" s="90">
        <v>6760758.3679999998</v>
      </c>
      <c r="S2427" s="90">
        <v>6701030.2202187497</v>
      </c>
      <c r="T2427" s="3"/>
      <c r="U2427" s="91">
        <v>-2.43205259357637E-3</v>
      </c>
      <c r="V2427" s="92">
        <v>0.92956935077381797</v>
      </c>
      <c r="W2427" s="91">
        <v>2.12818067484477E-2</v>
      </c>
      <c r="X2427" s="92">
        <v>2.13669029071752</v>
      </c>
      <c r="Y2427" s="91">
        <v>-6.7738506753812502E-2</v>
      </c>
      <c r="Z2427" s="92">
        <v>11.3763052334543</v>
      </c>
      <c r="AA2427" s="91">
        <v>7.8752258392341901E-2</v>
      </c>
      <c r="AB2427" s="92">
        <v>28.773254200030401</v>
      </c>
      <c r="AC2427" s="91">
        <v>9.9974208225903596E-2</v>
      </c>
      <c r="AD2427" s="92">
        <v>35.345616774982801</v>
      </c>
      <c r="AE2427" s="91">
        <v>0.135869452831685</v>
      </c>
      <c r="AF2427" s="93">
        <v>34.426354977884301</v>
      </c>
      <c r="AG2427" s="91">
        <v>2.94188452608068E-3</v>
      </c>
      <c r="AH2427" s="92">
        <v>-0.612041499516636</v>
      </c>
      <c r="AI2427" s="91">
        <v>-2.7701484015779002E-2</v>
      </c>
      <c r="AJ2427" s="92">
        <v>11.713227278334699</v>
      </c>
      <c r="AK2427" s="91">
        <v>0.32542212574509899</v>
      </c>
      <c r="AL2427" s="91">
        <v>1.94583952543326E-2</v>
      </c>
      <c r="AM2427" s="92">
        <v>-53.392554859048701</v>
      </c>
      <c r="AN2427" s="3"/>
      <c r="AO2427" s="94">
        <v>3.1171299200650499E-2</v>
      </c>
      <c r="AP2427" s="94">
        <v>-5.7314608885499198E-2</v>
      </c>
      <c r="AQ2427" s="94">
        <v>8.0061651659052602E-2</v>
      </c>
      <c r="AR2427" s="94">
        <v>-0.103154463286919</v>
      </c>
      <c r="AS2427" s="95">
        <v>8</v>
      </c>
      <c r="AT2427" s="95">
        <v>4</v>
      </c>
      <c r="AU2427" s="95">
        <v>7</v>
      </c>
      <c r="AV2427" s="96">
        <v>5</v>
      </c>
      <c r="AW2427" s="3"/>
      <c r="AX2427" s="97">
        <v>0.17372658889275</v>
      </c>
      <c r="AY2427" s="98">
        <v>0.401858652813189</v>
      </c>
      <c r="AZ2427" s="98">
        <v>1.0158820775777699</v>
      </c>
      <c r="BA2427" s="98">
        <v>0.53779328115615499</v>
      </c>
      <c r="BB2427" s="89">
        <v>1.7823264210237499E-2</v>
      </c>
      <c r="BC2427" s="99">
        <v>-24.666015548427801</v>
      </c>
      <c r="BD2427" s="86">
        <v>43881</v>
      </c>
      <c r="BE2427" s="86">
        <v>43913</v>
      </c>
      <c r="BF2427" s="95"/>
      <c r="BG2427" s="86"/>
    </row>
    <row r="2428" spans="2:59" x14ac:dyDescent="0.25">
      <c r="B2428" s="81" t="s">
        <v>3075</v>
      </c>
      <c r="C2428" s="81" t="s">
        <v>7861</v>
      </c>
      <c r="D2428" s="81" t="s">
        <v>1042</v>
      </c>
      <c r="E2428" s="82" t="s">
        <v>1162</v>
      </c>
      <c r="F2428" s="82" t="s">
        <v>1102</v>
      </c>
      <c r="G2428" s="83" t="s">
        <v>1121</v>
      </c>
      <c r="H2428" s="84" t="s">
        <v>1134</v>
      </c>
      <c r="I2428" s="85" t="s">
        <v>3480</v>
      </c>
      <c r="J2428" s="85" t="s">
        <v>7862</v>
      </c>
      <c r="L2428" s="86">
        <v>44029</v>
      </c>
      <c r="M2428" s="87">
        <v>2123.7344999983902</v>
      </c>
      <c r="N2428" s="88">
        <v>2123.7344999983902</v>
      </c>
      <c r="O2428" s="88">
        <v>2320.31670000032</v>
      </c>
      <c r="P2428" s="89">
        <f t="shared" si="37"/>
        <v>0.91527785840531917</v>
      </c>
      <c r="Q2428" s="86">
        <v>43881</v>
      </c>
      <c r="R2428" s="90">
        <v>6547207.6239999998</v>
      </c>
      <c r="S2428" s="90">
        <v>5248198.1210234398</v>
      </c>
      <c r="T2428" s="3"/>
      <c r="U2428" s="91">
        <v>-2.3988167849893199E-3</v>
      </c>
      <c r="V2428" s="92">
        <v>0.93289293163252296</v>
      </c>
      <c r="W2428" s="91">
        <v>2.2303737550828401E-2</v>
      </c>
      <c r="X2428" s="92">
        <v>2.2388833709555902</v>
      </c>
      <c r="Y2428" s="91">
        <v>-6.2064635269998697E-2</v>
      </c>
      <c r="Z2428" s="92">
        <v>11.943692381843</v>
      </c>
      <c r="AA2428" s="91">
        <v>9.2011855054879604E-2</v>
      </c>
      <c r="AB2428" s="92">
        <v>30.099213866284099</v>
      </c>
      <c r="AC2428" s="91">
        <v>0.12716367247048799</v>
      </c>
      <c r="AD2428" s="92">
        <v>38.0645631994703</v>
      </c>
      <c r="AE2428" s="91">
        <v>0.181571095157706</v>
      </c>
      <c r="AF2428" s="93">
        <v>38.996519210457301</v>
      </c>
      <c r="AG2428" s="91">
        <v>3.5105524239042998E-3</v>
      </c>
      <c r="AH2428" s="92">
        <v>-0.55517470973427396</v>
      </c>
      <c r="AI2428" s="91">
        <v>-2.12293955482892E-2</v>
      </c>
      <c r="AJ2428" s="92">
        <v>12.360436125076401</v>
      </c>
      <c r="AK2428" s="91">
        <v>1.08025712606497</v>
      </c>
      <c r="AL2428" s="91">
        <v>5.1381782186581397E-2</v>
      </c>
      <c r="AM2428" s="92">
        <v>22.0909451729385</v>
      </c>
      <c r="AN2428" s="3"/>
      <c r="AO2428" s="94">
        <v>3.1274432667487403E-2</v>
      </c>
      <c r="AP2428" s="94">
        <v>-5.7283141903099001E-2</v>
      </c>
      <c r="AQ2428" s="94">
        <v>8.1144974708877299E-2</v>
      </c>
      <c r="AR2428" s="94">
        <v>-0.102227066026971</v>
      </c>
      <c r="AS2428" s="95">
        <v>8</v>
      </c>
      <c r="AT2428" s="95">
        <v>4</v>
      </c>
      <c r="AU2428" s="95">
        <v>7</v>
      </c>
      <c r="AV2428" s="96">
        <v>5</v>
      </c>
      <c r="AW2428" s="3"/>
      <c r="AX2428" s="97">
        <v>0.17371949125634301</v>
      </c>
      <c r="AY2428" s="98">
        <v>0.47349189959823001</v>
      </c>
      <c r="AZ2428" s="98">
        <v>1.06700170446493</v>
      </c>
      <c r="BA2428" s="98">
        <v>0.63518062246930596</v>
      </c>
      <c r="BB2428" s="89">
        <v>1.7823582411583602E-2</v>
      </c>
      <c r="BC2428" s="99">
        <v>-24.5856050598377</v>
      </c>
      <c r="BD2428" s="86">
        <v>43881</v>
      </c>
      <c r="BE2428" s="86">
        <v>43913</v>
      </c>
      <c r="BF2428" s="95"/>
      <c r="BG2428" s="86"/>
    </row>
    <row r="2429" spans="2:59" x14ac:dyDescent="0.25">
      <c r="B2429" s="81" t="s">
        <v>3076</v>
      </c>
      <c r="C2429" s="81" t="s">
        <v>7863</v>
      </c>
      <c r="D2429" s="81" t="s">
        <v>1042</v>
      </c>
      <c r="E2429" s="82" t="s">
        <v>1163</v>
      </c>
      <c r="F2429" s="82" t="s">
        <v>1102</v>
      </c>
      <c r="G2429" s="83" t="s">
        <v>1121</v>
      </c>
      <c r="H2429" s="84" t="s">
        <v>1134</v>
      </c>
      <c r="I2429" s="85" t="s">
        <v>3480</v>
      </c>
      <c r="J2429" s="85" t="s">
        <v>7864</v>
      </c>
      <c r="L2429" s="86">
        <v>44029</v>
      </c>
      <c r="M2429" s="87">
        <v>2184.3579999990802</v>
      </c>
      <c r="N2429" s="88">
        <v>2184.3579999990802</v>
      </c>
      <c r="O2429" s="88">
        <v>2375.0945999994901</v>
      </c>
      <c r="P2429" s="89">
        <f t="shared" si="37"/>
        <v>0.91969305138395296</v>
      </c>
      <c r="Q2429" s="86">
        <v>43881</v>
      </c>
      <c r="R2429" s="90">
        <v>31407.224999999999</v>
      </c>
      <c r="S2429" s="90">
        <v>30316.793286254899</v>
      </c>
      <c r="T2429" s="3"/>
      <c r="U2429" s="91">
        <v>-2.3663426536586498E-3</v>
      </c>
      <c r="V2429" s="92">
        <v>0.93614034476559005</v>
      </c>
      <c r="W2429" s="91">
        <v>2.3301353377974E-2</v>
      </c>
      <c r="X2429" s="92">
        <v>2.3386449536701499</v>
      </c>
      <c r="Y2429" s="91">
        <v>-5.6497916752996397E-2</v>
      </c>
      <c r="Z2429" s="92">
        <v>12.500364233535899</v>
      </c>
      <c r="AA2429" s="91">
        <v>0.105101280807576</v>
      </c>
      <c r="AB2429" s="92">
        <v>31.4081564415537</v>
      </c>
      <c r="AC2429" s="91">
        <v>0.158640839999862</v>
      </c>
      <c r="AD2429" s="92">
        <v>41.212279952364</v>
      </c>
      <c r="AE2429" s="91">
        <v>0.22910781790967999</v>
      </c>
      <c r="AF2429" s="93">
        <v>43.750191485683899</v>
      </c>
      <c r="AG2429" s="91">
        <v>4.0653384967299601E-3</v>
      </c>
      <c r="AH2429" s="92">
        <v>-0.49969610245170798</v>
      </c>
      <c r="AI2429" s="91">
        <v>-1.4875867869705E-2</v>
      </c>
      <c r="AJ2429" s="92">
        <v>12.995788892934801</v>
      </c>
      <c r="AK2429" s="91">
        <v>1.18435799999861</v>
      </c>
      <c r="AL2429" s="91">
        <v>7.0858599588973406E-2</v>
      </c>
      <c r="AM2429" s="92">
        <v>88.905271891388097</v>
      </c>
      <c r="AN2429" s="3"/>
      <c r="AO2429" s="94">
        <v>3.1375084077808403E-2</v>
      </c>
      <c r="AP2429" s="94">
        <v>-5.7252531647463897E-2</v>
      </c>
      <c r="AQ2429" s="94">
        <v>8.2203078323800596E-2</v>
      </c>
      <c r="AR2429" s="94">
        <v>-0.101321521404316</v>
      </c>
      <c r="AS2429" s="95">
        <v>8</v>
      </c>
      <c r="AT2429" s="95">
        <v>4</v>
      </c>
      <c r="AU2429" s="95">
        <v>7</v>
      </c>
      <c r="AV2429" s="96">
        <v>5</v>
      </c>
      <c r="AW2429" s="3"/>
      <c r="AX2429" s="97">
        <v>0.17371356219751799</v>
      </c>
      <c r="AY2429" s="98">
        <v>0.54417355333680495</v>
      </c>
      <c r="AZ2429" s="98">
        <v>1.11743161569939</v>
      </c>
      <c r="BA2429" s="98">
        <v>0.73170973375727</v>
      </c>
      <c r="BB2429" s="89">
        <v>1.7823996240422298E-2</v>
      </c>
      <c r="BC2429" s="99">
        <v>-24.5070827915333</v>
      </c>
      <c r="BD2429" s="86">
        <v>43881</v>
      </c>
      <c r="BE2429" s="86">
        <v>43913</v>
      </c>
      <c r="BF2429" s="95"/>
      <c r="BG2429" s="86"/>
    </row>
    <row r="2430" spans="2:59" x14ac:dyDescent="0.25">
      <c r="B2430" s="81" t="s">
        <v>3077</v>
      </c>
      <c r="C2430" s="81" t="s">
        <v>7865</v>
      </c>
      <c r="D2430" s="81" t="s">
        <v>1042</v>
      </c>
      <c r="E2430" s="82" t="s">
        <v>1172</v>
      </c>
      <c r="F2430" s="82" t="s">
        <v>1102</v>
      </c>
      <c r="G2430" s="83" t="s">
        <v>1121</v>
      </c>
      <c r="H2430" s="84" t="s">
        <v>1134</v>
      </c>
      <c r="I2430" s="85" t="s">
        <v>3480</v>
      </c>
      <c r="J2430" s="85" t="s">
        <v>7866</v>
      </c>
      <c r="L2430" s="86">
        <v>44029</v>
      </c>
      <c r="M2430" s="87">
        <v>1323.3860999997701</v>
      </c>
      <c r="N2430" s="88">
        <v>1323.3860999997701</v>
      </c>
      <c r="O2430" s="88">
        <v>1326.7599999997799</v>
      </c>
      <c r="P2430" s="89">
        <f t="shared" si="37"/>
        <v>0.99745703819830989</v>
      </c>
      <c r="Q2430" s="86">
        <v>44018</v>
      </c>
      <c r="R2430" s="90">
        <v>775.31299999999999</v>
      </c>
      <c r="S2430" s="90">
        <v>89.913969465613405</v>
      </c>
      <c r="T2430" s="3"/>
      <c r="U2430" s="91">
        <v>-2.3658816699025898E-3</v>
      </c>
      <c r="V2430" s="92">
        <v>0.93618644314119603</v>
      </c>
      <c r="W2430" s="91">
        <v>2.32947762469848E-2</v>
      </c>
      <c r="X2430" s="92">
        <v>2.3379872405712399</v>
      </c>
      <c r="Y2430" s="91">
        <v>6.6245615809748401E-2</v>
      </c>
      <c r="Z2430" s="92">
        <v>24.774717489810399</v>
      </c>
      <c r="AA2430" s="91">
        <v>6.6245615809748401E-2</v>
      </c>
      <c r="AB2430" s="92">
        <v>27.522589941770999</v>
      </c>
      <c r="AC2430" s="91">
        <v>5.3251101313435398E-2</v>
      </c>
      <c r="AD2430" s="92">
        <v>30.673306083743199</v>
      </c>
      <c r="AE2430" s="91">
        <v>0.117307832262741</v>
      </c>
      <c r="AF2430" s="93">
        <v>32.570192920975401</v>
      </c>
      <c r="AG2430" s="91">
        <v>4.0620403669890904E-3</v>
      </c>
      <c r="AH2430" s="92">
        <v>-0.500025915425795</v>
      </c>
      <c r="AI2430" s="91">
        <v>6.6245615809748401E-2</v>
      </c>
      <c r="AJ2430" s="92">
        <v>21.107937260880099</v>
      </c>
      <c r="AK2430" s="91">
        <v>0.32338609999918799</v>
      </c>
      <c r="AL2430" s="91">
        <v>6.8746680995900505E-2</v>
      </c>
      <c r="AM2430" s="92">
        <v>32.295759605243802</v>
      </c>
      <c r="AN2430" s="3"/>
      <c r="AO2430" s="94">
        <v>1.86325027334533E-2</v>
      </c>
      <c r="AP2430" s="94">
        <v>-2.05176653998933E-2</v>
      </c>
      <c r="AQ2430" s="94">
        <v>3.3256402819461101E-2</v>
      </c>
      <c r="AR2430" s="94">
        <v>0</v>
      </c>
      <c r="AS2430" s="95">
        <v>3</v>
      </c>
      <c r="AT2430" s="95">
        <v>0</v>
      </c>
      <c r="AU2430" s="95">
        <v>7</v>
      </c>
      <c r="AV2430" s="96">
        <v>5</v>
      </c>
      <c r="AW2430" s="3"/>
      <c r="AX2430" s="97">
        <v>5.6124425188827397E-2</v>
      </c>
      <c r="AY2430" s="98">
        <v>0.71349255201585005</v>
      </c>
      <c r="AZ2430" s="98">
        <v>0.79069870970306499</v>
      </c>
      <c r="BA2430" s="98">
        <v>1.2264959831209099</v>
      </c>
      <c r="BB2430" s="89">
        <v>5.8098967394562403E-3</v>
      </c>
      <c r="BC2430" s="99">
        <v>-2.5222790902334999</v>
      </c>
      <c r="BD2430" s="86">
        <v>43990</v>
      </c>
      <c r="BE2430" s="86">
        <v>43993</v>
      </c>
      <c r="BF2430" s="95">
        <v>7</v>
      </c>
      <c r="BG2430" s="86">
        <v>43999</v>
      </c>
    </row>
    <row r="2431" spans="2:59" x14ac:dyDescent="0.25">
      <c r="B2431" s="81" t="s">
        <v>605</v>
      </c>
      <c r="C2431" s="81" t="s">
        <v>7867</v>
      </c>
      <c r="D2431" s="81" t="s">
        <v>1042</v>
      </c>
      <c r="E2431" s="82" t="s">
        <v>1206</v>
      </c>
      <c r="F2431" s="82" t="s">
        <v>1102</v>
      </c>
      <c r="G2431" s="83" t="s">
        <v>1121</v>
      </c>
      <c r="H2431" s="84" t="s">
        <v>1134</v>
      </c>
      <c r="I2431" s="85" t="s">
        <v>3480</v>
      </c>
      <c r="J2431" s="85" t="s">
        <v>7868</v>
      </c>
      <c r="L2431" s="86">
        <v>44029</v>
      </c>
      <c r="M2431" s="87">
        <v>1150.81629999913</v>
      </c>
      <c r="N2431" s="88">
        <v>1150.81629999913</v>
      </c>
      <c r="O2431" s="88">
        <v>1255.9188000001</v>
      </c>
      <c r="P2431" s="89">
        <f t="shared" si="37"/>
        <v>0.9163142553475897</v>
      </c>
      <c r="Q2431" s="86">
        <v>43881</v>
      </c>
      <c r="R2431" s="90">
        <v>2455874.8390000002</v>
      </c>
      <c r="S2431" s="90">
        <v>974230.672664062</v>
      </c>
      <c r="T2431" s="3"/>
      <c r="U2431" s="91">
        <v>-2.3911758817121201E-3</v>
      </c>
      <c r="V2431" s="92">
        <v>0.93365702196024403</v>
      </c>
      <c r="W2431" s="91">
        <v>2.25381707077759E-2</v>
      </c>
      <c r="X2431" s="92">
        <v>2.26232668665034</v>
      </c>
      <c r="Y2431" s="91">
        <v>-6.0758391761774E-2</v>
      </c>
      <c r="Z2431" s="92">
        <v>12.0743167326582</v>
      </c>
      <c r="AA2431" s="91">
        <v>9.5077199088409503E-2</v>
      </c>
      <c r="AB2431" s="92">
        <v>30.405748269637101</v>
      </c>
      <c r="AC2431" s="91">
        <v>0.13349725538500901</v>
      </c>
      <c r="AD2431" s="92">
        <v>38.697921490878798</v>
      </c>
      <c r="AE2431" s="91"/>
      <c r="AF2431" s="93"/>
      <c r="AG2431" s="91">
        <v>3.6409813910722698E-3</v>
      </c>
      <c r="AH2431" s="92">
        <v>-0.54213181301747704</v>
      </c>
      <c r="AI2431" s="91">
        <v>-1.9738847749977102E-2</v>
      </c>
      <c r="AJ2431" s="92">
        <v>12.509490904907601</v>
      </c>
      <c r="AK2431" s="91">
        <v>0.15081629999985999</v>
      </c>
      <c r="AL2431" s="91">
        <v>5.1493038203261697E-2</v>
      </c>
      <c r="AM2431" s="92">
        <v>42.255838009878097</v>
      </c>
      <c r="AN2431" s="3"/>
      <c r="AO2431" s="94">
        <v>3.12981615843455E-2</v>
      </c>
      <c r="AP2431" s="94">
        <v>-5.7275980982012697E-2</v>
      </c>
      <c r="AQ2431" s="94">
        <v>8.1393871389154798E-2</v>
      </c>
      <c r="AR2431" s="94">
        <v>-0.102014334358537</v>
      </c>
      <c r="AS2431" s="95">
        <v>8</v>
      </c>
      <c r="AT2431" s="95">
        <v>4</v>
      </c>
      <c r="AU2431" s="95">
        <v>7</v>
      </c>
      <c r="AV2431" s="96">
        <v>5</v>
      </c>
      <c r="AW2431" s="3"/>
      <c r="AX2431" s="97">
        <v>0.17371802503767</v>
      </c>
      <c r="AY2431" s="98">
        <v>0.49004791558900301</v>
      </c>
      <c r="AZ2431" s="98">
        <v>1.07881512527638</v>
      </c>
      <c r="BA2431" s="98">
        <v>0.65775227742506104</v>
      </c>
      <c r="BB2431" s="89">
        <v>1.7823672059839701E-2</v>
      </c>
      <c r="BC2431" s="99">
        <v>-24.567145582957899</v>
      </c>
      <c r="BD2431" s="86">
        <v>43881</v>
      </c>
      <c r="BE2431" s="86">
        <v>43913</v>
      </c>
      <c r="BF2431" s="95"/>
      <c r="BG2431" s="86"/>
    </row>
    <row r="2432" spans="2:59" x14ac:dyDescent="0.25">
      <c r="B2432" s="81" t="s">
        <v>606</v>
      </c>
      <c r="C2432" s="81" t="s">
        <v>7869</v>
      </c>
      <c r="D2432" s="81" t="s">
        <v>1042</v>
      </c>
      <c r="E2432" s="82" t="s">
        <v>1236</v>
      </c>
      <c r="F2432" s="82" t="s">
        <v>1102</v>
      </c>
      <c r="G2432" s="83" t="s">
        <v>1121</v>
      </c>
      <c r="H2432" s="84" t="s">
        <v>1134</v>
      </c>
      <c r="I2432" s="85" t="s">
        <v>3480</v>
      </c>
      <c r="J2432" s="85" t="s">
        <v>7870</v>
      </c>
      <c r="L2432" s="86">
        <v>44029</v>
      </c>
      <c r="M2432" s="87">
        <v>2251.9743000008202</v>
      </c>
      <c r="N2432" s="88">
        <v>2251.9743000008202</v>
      </c>
      <c r="O2432" s="88">
        <v>2458.63650000095</v>
      </c>
      <c r="P2432" s="89">
        <f t="shared" si="37"/>
        <v>0.91594438624821117</v>
      </c>
      <c r="Q2432" s="86">
        <v>43881</v>
      </c>
      <c r="R2432" s="90">
        <v>13535661.151000001</v>
      </c>
      <c r="S2432" s="90">
        <v>13333174.4927656</v>
      </c>
      <c r="T2432" s="3"/>
      <c r="U2432" s="91">
        <v>-2.3938833101055899E-3</v>
      </c>
      <c r="V2432" s="92">
        <v>0.933386279120896</v>
      </c>
      <c r="W2432" s="91">
        <v>2.2454575506344599E-2</v>
      </c>
      <c r="X2432" s="92">
        <v>2.2539671665072101</v>
      </c>
      <c r="Y2432" s="91">
        <v>-6.1224728856395801E-2</v>
      </c>
      <c r="Z2432" s="92">
        <v>12.0276830232033</v>
      </c>
      <c r="AA2432" s="91">
        <v>9.3982633363339105E-2</v>
      </c>
      <c r="AB2432" s="92">
        <v>30.296291697130101</v>
      </c>
      <c r="AC2432" s="91">
        <v>0.131232960044144</v>
      </c>
      <c r="AD2432" s="92">
        <v>38.471491956792299</v>
      </c>
      <c r="AE2432" s="91">
        <v>0.187972903148038</v>
      </c>
      <c r="AF2432" s="93">
        <v>39.6367000095197</v>
      </c>
      <c r="AG2432" s="91">
        <v>3.5943526945629899E-3</v>
      </c>
      <c r="AH2432" s="92">
        <v>-0.54679468266840603</v>
      </c>
      <c r="AI2432" s="91">
        <v>-2.0270964298106299E-2</v>
      </c>
      <c r="AJ2432" s="92">
        <v>12.456279250094701</v>
      </c>
      <c r="AK2432" s="91">
        <v>1.16658902646624</v>
      </c>
      <c r="AL2432" s="91">
        <v>5.4310247602188597E-2</v>
      </c>
      <c r="AM2432" s="92">
        <v>30.7241352130659</v>
      </c>
      <c r="AN2432" s="3"/>
      <c r="AO2432" s="94">
        <v>3.1289696458770798E-2</v>
      </c>
      <c r="AP2432" s="94">
        <v>-5.7278508557865301E-2</v>
      </c>
      <c r="AQ2432" s="94">
        <v>8.1305197538313195E-2</v>
      </c>
      <c r="AR2432" s="94">
        <v>-0.10208999919268499</v>
      </c>
      <c r="AS2432" s="95">
        <v>8</v>
      </c>
      <c r="AT2432" s="95">
        <v>4</v>
      </c>
      <c r="AU2432" s="95">
        <v>7</v>
      </c>
      <c r="AV2432" s="96">
        <v>5</v>
      </c>
      <c r="AW2432" s="3"/>
      <c r="AX2432" s="97">
        <v>0.17371851283009199</v>
      </c>
      <c r="AY2432" s="98">
        <v>0.48413583725596299</v>
      </c>
      <c r="AZ2432" s="98">
        <v>1.0745966529011599</v>
      </c>
      <c r="BA2432" s="98">
        <v>0.64968940053313395</v>
      </c>
      <c r="BB2432" s="89">
        <v>1.78236366593592E-2</v>
      </c>
      <c r="BC2432" s="99">
        <v>-24.5737139264238</v>
      </c>
      <c r="BD2432" s="86">
        <v>43881</v>
      </c>
      <c r="BE2432" s="86">
        <v>43913</v>
      </c>
      <c r="BF2432" s="95"/>
      <c r="BG2432" s="86"/>
    </row>
    <row r="2433" spans="2:59" x14ac:dyDescent="0.25">
      <c r="B2433" s="81" t="s">
        <v>3078</v>
      </c>
      <c r="C2433" s="81" t="s">
        <v>7871</v>
      </c>
      <c r="D2433" s="81" t="s">
        <v>1042</v>
      </c>
      <c r="E2433" s="82" t="s">
        <v>1184</v>
      </c>
      <c r="F2433" s="82" t="s">
        <v>1102</v>
      </c>
      <c r="G2433" s="83" t="s">
        <v>1121</v>
      </c>
      <c r="H2433" s="84" t="s">
        <v>1134</v>
      </c>
      <c r="I2433" s="85" t="s">
        <v>3480</v>
      </c>
      <c r="J2433" s="85" t="s">
        <v>7872</v>
      </c>
      <c r="L2433" s="86">
        <v>44029</v>
      </c>
      <c r="M2433" s="87">
        <v>1219.4190999995899</v>
      </c>
      <c r="N2433" s="88">
        <v>1219.4190999995899</v>
      </c>
      <c r="O2433" s="88">
        <v>1322.47159999982</v>
      </c>
      <c r="P2433" s="89">
        <f t="shared" si="37"/>
        <v>0.92207583134470028</v>
      </c>
      <c r="Q2433" s="86">
        <v>43881</v>
      </c>
      <c r="R2433" s="90">
        <v>65086677.919</v>
      </c>
      <c r="S2433" s="90">
        <v>64784739.604312502</v>
      </c>
      <c r="T2433" s="3"/>
      <c r="U2433" s="91">
        <v>-2.3489511750085499E-3</v>
      </c>
      <c r="V2433" s="92">
        <v>0.9378794926306</v>
      </c>
      <c r="W2433" s="91">
        <v>2.3838076591346201E-2</v>
      </c>
      <c r="X2433" s="92">
        <v>2.39231727500737</v>
      </c>
      <c r="Y2433" s="91">
        <v>-5.3490971629798899E-2</v>
      </c>
      <c r="Z2433" s="92">
        <v>12.8010587458557</v>
      </c>
      <c r="AA2433" s="91">
        <v>0.11220518906528</v>
      </c>
      <c r="AB2433" s="92">
        <v>32.118547267338698</v>
      </c>
      <c r="AC2433" s="91">
        <v>0.16921028723852899</v>
      </c>
      <c r="AD2433" s="92">
        <v>42.2692246762454</v>
      </c>
      <c r="AE2433" s="91"/>
      <c r="AF2433" s="93"/>
      <c r="AG2433" s="91">
        <v>4.3637331036734403E-3</v>
      </c>
      <c r="AH2433" s="92">
        <v>-0.46985664175736003</v>
      </c>
      <c r="AI2433" s="91">
        <v>-1.14424113426139E-2</v>
      </c>
      <c r="AJ2433" s="92">
        <v>13.3391345456475</v>
      </c>
      <c r="AK2433" s="91">
        <v>0.219419099999941</v>
      </c>
      <c r="AL2433" s="91">
        <v>7.2105541454220698E-2</v>
      </c>
      <c r="AM2433" s="92">
        <v>49.081708580662998</v>
      </c>
      <c r="AN2433" s="3"/>
      <c r="AO2433" s="94">
        <v>3.1429206706889097E-2</v>
      </c>
      <c r="AP2433" s="94">
        <v>-5.7236020043128499E-2</v>
      </c>
      <c r="AQ2433" s="94">
        <v>8.2772590645617997E-2</v>
      </c>
      <c r="AR2433" s="94">
        <v>-0.100834589745355</v>
      </c>
      <c r="AS2433" s="95">
        <v>8</v>
      </c>
      <c r="AT2433" s="95">
        <v>4</v>
      </c>
      <c r="AU2433" s="95">
        <v>7</v>
      </c>
      <c r="AV2433" s="96">
        <v>5</v>
      </c>
      <c r="AW2433" s="3"/>
      <c r="AX2433" s="97">
        <v>0.17371075521368801</v>
      </c>
      <c r="AY2433" s="98">
        <v>0.58252019613610195</v>
      </c>
      <c r="AZ2433" s="98">
        <v>1.1447868823688601</v>
      </c>
      <c r="BA2433" s="98">
        <v>0.784258058029081</v>
      </c>
      <c r="BB2433" s="89">
        <v>1.7824258491000399E-2</v>
      </c>
      <c r="BC2433" s="99">
        <v>-24.464842950110299</v>
      </c>
      <c r="BD2433" s="86">
        <v>43881</v>
      </c>
      <c r="BE2433" s="86">
        <v>43913</v>
      </c>
      <c r="BF2433" s="95"/>
      <c r="BG2433" s="86"/>
    </row>
    <row r="2434" spans="2:59" x14ac:dyDescent="0.25">
      <c r="B2434" s="81" t="s">
        <v>607</v>
      </c>
      <c r="C2434" s="81" t="s">
        <v>7873</v>
      </c>
      <c r="D2434" s="81" t="s">
        <v>1042</v>
      </c>
      <c r="E2434" s="82" t="s">
        <v>1245</v>
      </c>
      <c r="F2434" s="82" t="s">
        <v>1102</v>
      </c>
      <c r="G2434" s="83" t="s">
        <v>1121</v>
      </c>
      <c r="H2434" s="84" t="s">
        <v>1134</v>
      </c>
      <c r="I2434" s="85" t="s">
        <v>3480</v>
      </c>
      <c r="J2434" s="85" t="s">
        <v>7874</v>
      </c>
      <c r="L2434" s="86">
        <v>44029</v>
      </c>
      <c r="M2434" s="87">
        <v>1223.34930000082</v>
      </c>
      <c r="N2434" s="88">
        <v>1223.34930000082</v>
      </c>
      <c r="O2434" s="88">
        <v>1323.7859000004801</v>
      </c>
      <c r="P2434" s="89">
        <f t="shared" si="37"/>
        <v>0.92412927196186057</v>
      </c>
      <c r="Q2434" s="86">
        <v>43881</v>
      </c>
      <c r="R2434" s="90">
        <v>2705084.8450000002</v>
      </c>
      <c r="S2434" s="90">
        <v>2808779.1304492201</v>
      </c>
      <c r="T2434" s="3"/>
      <c r="U2434" s="91">
        <v>-2.3339372528425901E-3</v>
      </c>
      <c r="V2434" s="92">
        <v>0.93938088484719595</v>
      </c>
      <c r="W2434" s="91">
        <v>2.4300128859977101E-2</v>
      </c>
      <c r="X2434" s="92">
        <v>2.4385225018704699</v>
      </c>
      <c r="Y2434" s="91">
        <v>-5.0897995235573E-2</v>
      </c>
      <c r="Z2434" s="92">
        <v>13.0603563852783</v>
      </c>
      <c r="AA2434" s="91">
        <v>0.11834804901809499</v>
      </c>
      <c r="AB2434" s="92">
        <v>32.7328332625912</v>
      </c>
      <c r="AC2434" s="91">
        <v>0.18215178321581299</v>
      </c>
      <c r="AD2434" s="92">
        <v>43.563374274002904</v>
      </c>
      <c r="AE2434" s="91"/>
      <c r="AF2434" s="93"/>
      <c r="AG2434" s="91">
        <v>4.6205096932681001E-3</v>
      </c>
      <c r="AH2434" s="92">
        <v>-0.44417898279789397</v>
      </c>
      <c r="AI2434" s="91">
        <v>-8.4810238304271496E-3</v>
      </c>
      <c r="AJ2434" s="92">
        <v>13.635273296866201</v>
      </c>
      <c r="AK2434" s="91">
        <v>0.22334930000040901</v>
      </c>
      <c r="AL2434" s="91">
        <v>9.1538788188772702E-2</v>
      </c>
      <c r="AM2434" s="92">
        <v>52.1275155695621</v>
      </c>
      <c r="AN2434" s="3"/>
      <c r="AO2434" s="94">
        <v>3.14756818152091E-2</v>
      </c>
      <c r="AP2434" s="94">
        <v>-5.7221808984686498E-2</v>
      </c>
      <c r="AQ2434" s="94">
        <v>8.3262101252330495E-2</v>
      </c>
      <c r="AR2434" s="94">
        <v>-0.100415306870709</v>
      </c>
      <c r="AS2434" s="95">
        <v>8</v>
      </c>
      <c r="AT2434" s="95">
        <v>4</v>
      </c>
      <c r="AU2434" s="95">
        <v>7</v>
      </c>
      <c r="AV2434" s="96">
        <v>5</v>
      </c>
      <c r="AW2434" s="3"/>
      <c r="AX2434" s="97">
        <v>0.17370849040133199</v>
      </c>
      <c r="AY2434" s="98">
        <v>0.61567233049936498</v>
      </c>
      <c r="AZ2434" s="98">
        <v>1.1684342909375101</v>
      </c>
      <c r="BA2434" s="98">
        <v>0.82978865426866799</v>
      </c>
      <c r="BB2434" s="89">
        <v>1.78244993805129E-2</v>
      </c>
      <c r="BC2434" s="99">
        <v>-24.428497085522402</v>
      </c>
      <c r="BD2434" s="86">
        <v>43881</v>
      </c>
      <c r="BE2434" s="86">
        <v>43913</v>
      </c>
      <c r="BF2434" s="95"/>
      <c r="BG2434" s="86"/>
    </row>
    <row r="2435" spans="2:59" x14ac:dyDescent="0.25">
      <c r="B2435" s="81" t="s">
        <v>3079</v>
      </c>
      <c r="C2435" s="81" t="s">
        <v>7875</v>
      </c>
      <c r="D2435" s="81" t="s">
        <v>1042</v>
      </c>
      <c r="E2435" s="82" t="s">
        <v>1208</v>
      </c>
      <c r="F2435" s="82" t="s">
        <v>1102</v>
      </c>
      <c r="G2435" s="83" t="s">
        <v>1121</v>
      </c>
      <c r="H2435" s="84" t="s">
        <v>1134</v>
      </c>
      <c r="I2435" s="85" t="s">
        <v>3480</v>
      </c>
      <c r="J2435" s="85" t="s">
        <v>7876</v>
      </c>
      <c r="L2435" s="86">
        <v>44029</v>
      </c>
      <c r="M2435" s="87">
        <v>1126.95079999976</v>
      </c>
      <c r="N2435" s="88">
        <v>1126.95079999976</v>
      </c>
      <c r="O2435" s="88">
        <v>1297.1687000002701</v>
      </c>
      <c r="P2435" s="89">
        <f t="shared" si="37"/>
        <v>0.86877736103216596</v>
      </c>
      <c r="Q2435" s="86">
        <v>43881</v>
      </c>
      <c r="R2435" s="90">
        <v>0</v>
      </c>
      <c r="S2435" s="90">
        <v>304286.96307617199</v>
      </c>
      <c r="T2435" s="3"/>
      <c r="U2435" s="91">
        <v>0</v>
      </c>
      <c r="V2435" s="92">
        <v>1.17277461013146</v>
      </c>
      <c r="W2435" s="91">
        <v>0</v>
      </c>
      <c r="X2435" s="92">
        <v>8.5096158727537806E-3</v>
      </c>
      <c r="Y2435" s="91">
        <v>-0.109195010704716</v>
      </c>
      <c r="Z2435" s="92">
        <v>7.2306548383639901</v>
      </c>
      <c r="AA2435" s="91">
        <v>4.0438351104967303E-2</v>
      </c>
      <c r="AB2435" s="92">
        <v>24.941863471292901</v>
      </c>
      <c r="AC2435" s="91"/>
      <c r="AD2435" s="92"/>
      <c r="AE2435" s="91"/>
      <c r="AF2435" s="93"/>
      <c r="AG2435" s="91">
        <v>0</v>
      </c>
      <c r="AH2435" s="92">
        <v>-0.90622995212470403</v>
      </c>
      <c r="AI2435" s="91">
        <v>-7.0139540441232398E-2</v>
      </c>
      <c r="AJ2435" s="92">
        <v>7.4694216357820604</v>
      </c>
      <c r="AK2435" s="91">
        <v>0.126950800000486</v>
      </c>
      <c r="AL2435" s="91">
        <v>7.3796790517008007E-2</v>
      </c>
      <c r="AM2435" s="92">
        <v>35.106137444905499</v>
      </c>
      <c r="AN2435" s="3"/>
      <c r="AO2435" s="94">
        <v>3.1327804785178201E-2</v>
      </c>
      <c r="AP2435" s="94">
        <v>-5.7266962271605701E-2</v>
      </c>
      <c r="AQ2435" s="94">
        <v>8.1705376705940594E-2</v>
      </c>
      <c r="AR2435" s="94">
        <v>-0.101747693664947</v>
      </c>
      <c r="AS2435" s="95">
        <v>5</v>
      </c>
      <c r="AT2435" s="95">
        <v>4</v>
      </c>
      <c r="AU2435" s="95">
        <v>7</v>
      </c>
      <c r="AV2435" s="96">
        <v>5</v>
      </c>
      <c r="AW2435" s="3"/>
      <c r="AX2435" s="97">
        <v>0.16338527623913299</v>
      </c>
      <c r="AY2435" s="98">
        <v>0.16032746709402099</v>
      </c>
      <c r="AZ2435" s="98">
        <v>0.83239397010766003</v>
      </c>
      <c r="BA2435" s="98">
        <v>0.21095867988538</v>
      </c>
      <c r="BB2435" s="89">
        <v>1.6747632648366598E-2</v>
      </c>
      <c r="BC2435" s="99">
        <v>-24.544031936646199</v>
      </c>
      <c r="BD2435" s="86">
        <v>43881</v>
      </c>
      <c r="BE2435" s="86">
        <v>43913</v>
      </c>
      <c r="BF2435" s="95"/>
      <c r="BG2435" s="86"/>
    </row>
    <row r="2436" spans="2:59" x14ac:dyDescent="0.25">
      <c r="B2436" s="81" t="s">
        <v>3080</v>
      </c>
      <c r="C2436" s="81" t="s">
        <v>7877</v>
      </c>
      <c r="D2436" s="81" t="s">
        <v>1043</v>
      </c>
      <c r="E2436" s="82" t="s">
        <v>1161</v>
      </c>
      <c r="F2436" s="82" t="s">
        <v>1102</v>
      </c>
      <c r="G2436" s="83" t="s">
        <v>1123</v>
      </c>
      <c r="H2436" s="84" t="s">
        <v>1131</v>
      </c>
      <c r="I2436" s="85" t="s">
        <v>3480</v>
      </c>
      <c r="J2436" s="85" t="s">
        <v>7878</v>
      </c>
      <c r="L2436" s="86">
        <v>44029</v>
      </c>
      <c r="M2436" s="87">
        <v>4413.9186000004402</v>
      </c>
      <c r="N2436" s="88">
        <v>4413.9186000004402</v>
      </c>
      <c r="O2436" s="88">
        <v>4497.9111000001403</v>
      </c>
      <c r="P2436" s="89">
        <f t="shared" si="37"/>
        <v>0.98132633168323458</v>
      </c>
      <c r="Q2436" s="86">
        <v>43747</v>
      </c>
      <c r="R2436" s="90">
        <v>44029562.637000002</v>
      </c>
      <c r="S2436" s="90">
        <v>49373377.858687498</v>
      </c>
      <c r="T2436" s="3"/>
      <c r="U2436" s="91">
        <v>-2.63858252401405E-3</v>
      </c>
      <c r="V2436" s="92">
        <v>0.90891635773004997</v>
      </c>
      <c r="W2436" s="91">
        <v>3.27730416393024E-3</v>
      </c>
      <c r="X2436" s="92">
        <v>0.33624003226577798</v>
      </c>
      <c r="Y2436" s="91">
        <v>1.7347760913253301E-3</v>
      </c>
      <c r="Z2436" s="92">
        <v>18.323633517982699</v>
      </c>
      <c r="AA2436" s="91">
        <v>7.5420712710183601E-4</v>
      </c>
      <c r="AB2436" s="92">
        <v>20.973449073499101</v>
      </c>
      <c r="AC2436" s="91">
        <v>4.74993967400223E-2</v>
      </c>
      <c r="AD2436" s="92">
        <v>30.098135626409199</v>
      </c>
      <c r="AE2436" s="91">
        <v>7.8794011189529597E-2</v>
      </c>
      <c r="AF2436" s="93">
        <v>28.718810813647</v>
      </c>
      <c r="AG2436" s="91">
        <v>-3.7046438555989902E-3</v>
      </c>
      <c r="AH2436" s="92">
        <v>-1.2766943376846001</v>
      </c>
      <c r="AI2436" s="91">
        <v>7.5094621242897102E-3</v>
      </c>
      <c r="AJ2436" s="92">
        <v>15.2343218923343</v>
      </c>
      <c r="AK2436" s="91">
        <v>0.57259287046501395</v>
      </c>
      <c r="AL2436" s="91">
        <v>2.8800901271097201E-2</v>
      </c>
      <c r="AM2436" s="92">
        <v>-58.9336747800699</v>
      </c>
      <c r="AN2436" s="3"/>
      <c r="AO2436" s="94">
        <v>1.6856658454344101E-2</v>
      </c>
      <c r="AP2436" s="94">
        <v>-2.3823415802326098E-2</v>
      </c>
      <c r="AQ2436" s="94">
        <v>3.7282045568645103E-2</v>
      </c>
      <c r="AR2436" s="94">
        <v>-3.2783295891931602E-2</v>
      </c>
      <c r="AS2436" s="95">
        <v>7</v>
      </c>
      <c r="AT2436" s="95">
        <v>5</v>
      </c>
      <c r="AU2436" s="95">
        <v>7</v>
      </c>
      <c r="AV2436" s="96">
        <v>5</v>
      </c>
      <c r="AW2436" s="3"/>
      <c r="AX2436" s="97">
        <v>4.3411851553464699E-2</v>
      </c>
      <c r="AY2436" s="98">
        <v>-0.55921093985489301</v>
      </c>
      <c r="AZ2436" s="98">
        <v>0.55614456004059298</v>
      </c>
      <c r="BA2436" s="98">
        <v>-0.72295014490919096</v>
      </c>
      <c r="BB2436" s="89">
        <v>4.4720711326590402E-3</v>
      </c>
      <c r="BC2436" s="99">
        <v>-6.3392226672076504</v>
      </c>
      <c r="BD2436" s="86">
        <v>43747</v>
      </c>
      <c r="BE2436" s="86">
        <v>43921</v>
      </c>
      <c r="BF2436" s="95"/>
      <c r="BG2436" s="86"/>
    </row>
    <row r="2437" spans="2:59" x14ac:dyDescent="0.25">
      <c r="B2437" s="81" t="s">
        <v>608</v>
      </c>
      <c r="C2437" s="81" t="s">
        <v>7879</v>
      </c>
      <c r="D2437" s="81" t="s">
        <v>1043</v>
      </c>
      <c r="E2437" s="82" t="s">
        <v>1263</v>
      </c>
      <c r="F2437" s="82" t="s">
        <v>1102</v>
      </c>
      <c r="G2437" s="83" t="s">
        <v>1123</v>
      </c>
      <c r="H2437" s="84" t="s">
        <v>1131</v>
      </c>
      <c r="I2437" s="85" t="s">
        <v>3480</v>
      </c>
      <c r="J2437" s="85" t="s">
        <v>7880</v>
      </c>
      <c r="L2437" s="86">
        <v>44029</v>
      </c>
      <c r="M2437" s="87">
        <v>2979.69889999926</v>
      </c>
      <c r="N2437" s="88">
        <v>2979.69889999926</v>
      </c>
      <c r="O2437" s="88">
        <v>2979.69889999926</v>
      </c>
      <c r="P2437" s="89">
        <f t="shared" si="37"/>
        <v>1</v>
      </c>
      <c r="Q2437" s="86">
        <v>44029</v>
      </c>
      <c r="R2437" s="90">
        <v>0</v>
      </c>
      <c r="S2437" s="90">
        <v>0</v>
      </c>
      <c r="T2437" s="3"/>
      <c r="U2437" s="91">
        <v>0</v>
      </c>
      <c r="V2437" s="92">
        <v>1.17277461013146</v>
      </c>
      <c r="W2437" s="91">
        <v>0</v>
      </c>
      <c r="X2437" s="92">
        <v>8.5096158727537806E-3</v>
      </c>
      <c r="Y2437" s="91">
        <v>0</v>
      </c>
      <c r="Z2437" s="92">
        <v>18.1501559088356</v>
      </c>
      <c r="AA2437" s="91">
        <v>0</v>
      </c>
      <c r="AB2437" s="92">
        <v>20.8980283607962</v>
      </c>
      <c r="AC2437" s="91">
        <v>0</v>
      </c>
      <c r="AD2437" s="92">
        <v>25.348195952392398</v>
      </c>
      <c r="AE2437" s="91">
        <v>0</v>
      </c>
      <c r="AF2437" s="93">
        <v>20.8394096946868</v>
      </c>
      <c r="AG2437" s="91">
        <v>0</v>
      </c>
      <c r="AH2437" s="92">
        <v>-0.90622995212470403</v>
      </c>
      <c r="AI2437" s="91">
        <v>0</v>
      </c>
      <c r="AJ2437" s="92">
        <v>14.483375679905301</v>
      </c>
      <c r="AK2437" s="91">
        <v>-6.8557211179722799E-3</v>
      </c>
      <c r="AL2437" s="91">
        <v>-1.3870204184058799E-3</v>
      </c>
      <c r="AM2437" s="92">
        <v>-7.3417780267846</v>
      </c>
      <c r="AN2437" s="3"/>
      <c r="AO2437" s="94">
        <v>0</v>
      </c>
      <c r="AP2437" s="94">
        <v>0</v>
      </c>
      <c r="AQ2437" s="94">
        <v>0</v>
      </c>
      <c r="AR2437" s="94">
        <v>0</v>
      </c>
      <c r="AS2437" s="95">
        <v>0</v>
      </c>
      <c r="AT2437" s="95">
        <v>0</v>
      </c>
      <c r="AU2437" s="95">
        <v>7</v>
      </c>
      <c r="AV2437" s="96">
        <v>5</v>
      </c>
      <c r="AW2437" s="3"/>
      <c r="AX2437" s="97">
        <v>0</v>
      </c>
      <c r="AY2437" s="98">
        <v>-113.07365610974399</v>
      </c>
      <c r="AZ2437" s="98">
        <v>0.54787164163735702</v>
      </c>
      <c r="BA2437" s="98">
        <v>-15.957369743191499</v>
      </c>
      <c r="BB2437" s="89">
        <v>0</v>
      </c>
      <c r="BC2437" s="99">
        <v>0</v>
      </c>
      <c r="BD2437" s="86">
        <v>43664</v>
      </c>
      <c r="BE2437" s="86"/>
      <c r="BF2437" s="95"/>
      <c r="BG2437" s="86"/>
    </row>
    <row r="2438" spans="2:59" x14ac:dyDescent="0.25">
      <c r="B2438" s="81" t="s">
        <v>3081</v>
      </c>
      <c r="C2438" s="81" t="s">
        <v>7881</v>
      </c>
      <c r="D2438" s="81" t="s">
        <v>1043</v>
      </c>
      <c r="E2438" s="82" t="s">
        <v>1162</v>
      </c>
      <c r="F2438" s="82" t="s">
        <v>1102</v>
      </c>
      <c r="G2438" s="83" t="s">
        <v>1123</v>
      </c>
      <c r="H2438" s="84" t="s">
        <v>1131</v>
      </c>
      <c r="I2438" s="85" t="s">
        <v>3480</v>
      </c>
      <c r="J2438" s="85" t="s">
        <v>7882</v>
      </c>
      <c r="L2438" s="86">
        <v>44029</v>
      </c>
      <c r="M2438" s="87">
        <v>1328.68180000037</v>
      </c>
      <c r="N2438" s="88">
        <v>1328.68180000037</v>
      </c>
      <c r="O2438" s="88">
        <v>1347.6111999992299</v>
      </c>
      <c r="P2438" s="89">
        <f t="shared" si="37"/>
        <v>0.98595336696602798</v>
      </c>
      <c r="Q2438" s="86">
        <v>43747</v>
      </c>
      <c r="R2438" s="90">
        <v>9899106.3259999994</v>
      </c>
      <c r="S2438" s="90">
        <v>15694090.6192187</v>
      </c>
      <c r="T2438" s="3"/>
      <c r="U2438" s="91">
        <v>-2.6219534111078199E-3</v>
      </c>
      <c r="V2438" s="92">
        <v>0.91057926902067299</v>
      </c>
      <c r="W2438" s="91">
        <v>3.7789353427797301E-3</v>
      </c>
      <c r="X2438" s="92">
        <v>0.38640315015072701</v>
      </c>
      <c r="Y2438" s="91">
        <v>4.7781876583030698E-3</v>
      </c>
      <c r="Z2438" s="92">
        <v>18.627974674658599</v>
      </c>
      <c r="AA2438" s="91">
        <v>6.8854417404509097E-3</v>
      </c>
      <c r="AB2438" s="92">
        <v>21.586572534841299</v>
      </c>
      <c r="AC2438" s="91">
        <v>6.0366205241734902E-2</v>
      </c>
      <c r="AD2438" s="92">
        <v>31.3848164765805</v>
      </c>
      <c r="AE2438" s="91">
        <v>9.8727478030923493E-2</v>
      </c>
      <c r="AF2438" s="93">
        <v>30.712157497793701</v>
      </c>
      <c r="AG2438" s="91">
        <v>-3.42232775528828E-3</v>
      </c>
      <c r="AH2438" s="92">
        <v>-1.2484627276535301</v>
      </c>
      <c r="AI2438" s="91">
        <v>1.0856797891392499E-2</v>
      </c>
      <c r="AJ2438" s="92">
        <v>15.569055469051801</v>
      </c>
      <c r="AK2438" s="91">
        <v>0.32868179999990399</v>
      </c>
      <c r="AL2438" s="91">
        <v>3.8744027091524899E-2</v>
      </c>
      <c r="AM2438" s="92">
        <v>39.040381396771402</v>
      </c>
      <c r="AN2438" s="3"/>
      <c r="AO2438" s="94">
        <v>1.6873646914973499E-2</v>
      </c>
      <c r="AP2438" s="94">
        <v>-2.38071096027852E-2</v>
      </c>
      <c r="AQ2438" s="94">
        <v>3.7800968799274401E-2</v>
      </c>
      <c r="AR2438" s="94">
        <v>-3.2298463383995099E-2</v>
      </c>
      <c r="AS2438" s="95">
        <v>7</v>
      </c>
      <c r="AT2438" s="95">
        <v>5</v>
      </c>
      <c r="AU2438" s="95">
        <v>7</v>
      </c>
      <c r="AV2438" s="96">
        <v>5</v>
      </c>
      <c r="AW2438" s="3"/>
      <c r="AX2438" s="97">
        <v>4.3423106750124098E-2</v>
      </c>
      <c r="AY2438" s="98">
        <v>-0.42954297260575902</v>
      </c>
      <c r="AZ2438" s="98">
        <v>0.57651143176280994</v>
      </c>
      <c r="BA2438" s="98">
        <v>-0.55723332225898004</v>
      </c>
      <c r="BB2438" s="89">
        <v>4.47331490953729E-3</v>
      </c>
      <c r="BC2438" s="99">
        <v>-6.0668388626218102</v>
      </c>
      <c r="BD2438" s="86">
        <v>43747</v>
      </c>
      <c r="BE2438" s="86">
        <v>43921</v>
      </c>
      <c r="BF2438" s="95"/>
      <c r="BG2438" s="86"/>
    </row>
    <row r="2439" spans="2:59" x14ac:dyDescent="0.25">
      <c r="B2439" s="81" t="s">
        <v>3082</v>
      </c>
      <c r="C2439" s="81" t="s">
        <v>7883</v>
      </c>
      <c r="D2439" s="81" t="s">
        <v>1043</v>
      </c>
      <c r="E2439" s="82" t="s">
        <v>1172</v>
      </c>
      <c r="F2439" s="82" t="s">
        <v>1102</v>
      </c>
      <c r="G2439" s="83" t="s">
        <v>1123</v>
      </c>
      <c r="H2439" s="84" t="s">
        <v>1131</v>
      </c>
      <c r="I2439" s="85" t="s">
        <v>3480</v>
      </c>
      <c r="J2439" s="85" t="s">
        <v>7884</v>
      </c>
      <c r="L2439" s="86">
        <v>44029</v>
      </c>
      <c r="M2439" s="87">
        <v>1145.77480000071</v>
      </c>
      <c r="N2439" s="88">
        <v>1145.77480000071</v>
      </c>
      <c r="O2439" s="88">
        <v>1156.8224999997799</v>
      </c>
      <c r="P2439" s="89">
        <f t="shared" ref="P2439:P2502" si="38">IFERROR(N2439/O2439,"")</f>
        <v>0.99044996099308924</v>
      </c>
      <c r="Q2439" s="86">
        <v>43747</v>
      </c>
      <c r="R2439" s="90">
        <v>143582.965</v>
      </c>
      <c r="S2439" s="90">
        <v>1149645.50141992</v>
      </c>
      <c r="T2439" s="3"/>
      <c r="U2439" s="91">
        <v>-2.6059212632389998E-3</v>
      </c>
      <c r="V2439" s="92">
        <v>0.91218248380755496</v>
      </c>
      <c r="W2439" s="91">
        <v>4.2645808935048999E-3</v>
      </c>
      <c r="X2439" s="92">
        <v>0.43496770522324402</v>
      </c>
      <c r="Y2439" s="91">
        <v>7.7305309041548797E-3</v>
      </c>
      <c r="Z2439" s="92">
        <v>18.923208999243801</v>
      </c>
      <c r="AA2439" s="91">
        <v>1.28519578865962E-2</v>
      </c>
      <c r="AB2439" s="92">
        <v>22.1832241494558</v>
      </c>
      <c r="AC2439" s="91">
        <v>7.29613870571484E-2</v>
      </c>
      <c r="AD2439" s="92">
        <v>32.644334658107297</v>
      </c>
      <c r="AE2439" s="91">
        <v>0.118357155965059</v>
      </c>
      <c r="AF2439" s="93">
        <v>32.675125291221804</v>
      </c>
      <c r="AG2439" s="91">
        <v>-3.1492233520111798E-3</v>
      </c>
      <c r="AH2439" s="92">
        <v>-1.22115228732582</v>
      </c>
      <c r="AI2439" s="91">
        <v>1.41049362373451E-2</v>
      </c>
      <c r="AJ2439" s="92">
        <v>15.893869303647101</v>
      </c>
      <c r="AK2439" s="91">
        <v>0.14577480000123599</v>
      </c>
      <c r="AL2439" s="91">
        <v>3.6835674334724899E-2</v>
      </c>
      <c r="AM2439" s="92">
        <v>18.869310359150401</v>
      </c>
      <c r="AN2439" s="3"/>
      <c r="AO2439" s="94">
        <v>1.68900730914174E-2</v>
      </c>
      <c r="AP2439" s="94">
        <v>-2.3791348849044901E-2</v>
      </c>
      <c r="AQ2439" s="94">
        <v>3.8303039891616202E-2</v>
      </c>
      <c r="AR2439" s="94">
        <v>-3.1828767087972699E-2</v>
      </c>
      <c r="AS2439" s="95">
        <v>7</v>
      </c>
      <c r="AT2439" s="95">
        <v>5</v>
      </c>
      <c r="AU2439" s="95">
        <v>7</v>
      </c>
      <c r="AV2439" s="96">
        <v>5</v>
      </c>
      <c r="AW2439" s="3"/>
      <c r="AX2439" s="97">
        <v>4.3434936612247801E-2</v>
      </c>
      <c r="AY2439" s="98">
        <v>-0.30343377548524603</v>
      </c>
      <c r="AZ2439" s="98">
        <v>0.59632589672491998</v>
      </c>
      <c r="BA2439" s="98">
        <v>-0.39494180070823898</v>
      </c>
      <c r="BB2439" s="89">
        <v>4.4746157848794604E-3</v>
      </c>
      <c r="BC2439" s="99">
        <v>-5.8025928783972596</v>
      </c>
      <c r="BD2439" s="86">
        <v>43747</v>
      </c>
      <c r="BE2439" s="86">
        <v>43921</v>
      </c>
      <c r="BF2439" s="95"/>
      <c r="BG2439" s="86"/>
    </row>
    <row r="2440" spans="2:59" x14ac:dyDescent="0.25">
      <c r="B2440" s="81" t="s">
        <v>609</v>
      </c>
      <c r="C2440" s="81" t="s">
        <v>7885</v>
      </c>
      <c r="D2440" s="81" t="s">
        <v>1043</v>
      </c>
      <c r="E2440" s="82" t="s">
        <v>1236</v>
      </c>
      <c r="F2440" s="82" t="s">
        <v>1102</v>
      </c>
      <c r="G2440" s="83" t="s">
        <v>1123</v>
      </c>
      <c r="H2440" s="84" t="s">
        <v>1131</v>
      </c>
      <c r="I2440" s="85" t="s">
        <v>3480</v>
      </c>
      <c r="J2440" s="85" t="s">
        <v>1096</v>
      </c>
      <c r="L2440" s="86">
        <v>44029</v>
      </c>
      <c r="M2440" s="87">
        <v>5920.5449000000999</v>
      </c>
      <c r="N2440" s="88">
        <v>5920.5449000000999</v>
      </c>
      <c r="O2440" s="88">
        <v>5993.7899999991096</v>
      </c>
      <c r="P2440" s="89">
        <f t="shared" si="38"/>
        <v>0.98777983546320103</v>
      </c>
      <c r="Q2440" s="86">
        <v>43747</v>
      </c>
      <c r="R2440" s="90">
        <v>2290060.2110000001</v>
      </c>
      <c r="S2440" s="90">
        <v>2939082.7155507798</v>
      </c>
      <c r="T2440" s="3"/>
      <c r="U2440" s="91">
        <v>-2.6154171837333702E-3</v>
      </c>
      <c r="V2440" s="92">
        <v>0.91123289175811795</v>
      </c>
      <c r="W2440" s="91">
        <v>3.9765853507560704E-3</v>
      </c>
      <c r="X2440" s="92">
        <v>0.40616815094836101</v>
      </c>
      <c r="Y2440" s="91">
        <v>5.9781033687613698E-3</v>
      </c>
      <c r="Z2440" s="92">
        <v>18.747966245718999</v>
      </c>
      <c r="AA2440" s="91">
        <v>9.3079977377783507E-3</v>
      </c>
      <c r="AB2440" s="92">
        <v>21.828828134574</v>
      </c>
      <c r="AC2440" s="91">
        <v>6.5471076994072105E-2</v>
      </c>
      <c r="AD2440" s="92">
        <v>31.895303651806898</v>
      </c>
      <c r="AE2440" s="91">
        <v>0.106669742626837</v>
      </c>
      <c r="AF2440" s="93">
        <v>31.506383957370399</v>
      </c>
      <c r="AG2440" s="91">
        <v>-3.3111937837020399E-3</v>
      </c>
      <c r="AH2440" s="92">
        <v>-1.2373493304949099</v>
      </c>
      <c r="AI2440" s="91">
        <v>1.21768196313496E-2</v>
      </c>
      <c r="AJ2440" s="92">
        <v>15.7010576430475</v>
      </c>
      <c r="AK2440" s="91">
        <v>0.18042635667748999</v>
      </c>
      <c r="AL2440" s="91">
        <v>3.4033644176815897E-2</v>
      </c>
      <c r="AM2440" s="92">
        <v>11.3864297527616</v>
      </c>
      <c r="AN2440" s="3"/>
      <c r="AO2440" s="94">
        <v>1.6880348575796199E-2</v>
      </c>
      <c r="AP2440" s="94">
        <v>-2.38006864092313E-2</v>
      </c>
      <c r="AQ2440" s="94">
        <v>3.8005054258974297E-2</v>
      </c>
      <c r="AR2440" s="94">
        <v>-3.2107304430610398E-2</v>
      </c>
      <c r="AS2440" s="95">
        <v>7</v>
      </c>
      <c r="AT2440" s="95">
        <v>5</v>
      </c>
      <c r="AU2440" s="95">
        <v>7</v>
      </c>
      <c r="AV2440" s="96">
        <v>5</v>
      </c>
      <c r="AW2440" s="3"/>
      <c r="AX2440" s="97">
        <v>4.3427772696595597E-2</v>
      </c>
      <c r="AY2440" s="98">
        <v>-0.37832898594660902</v>
      </c>
      <c r="AZ2440" s="98">
        <v>0.58455739889723202</v>
      </c>
      <c r="BA2440" s="98">
        <v>-0.49145791233422598</v>
      </c>
      <c r="BB2440" s="89">
        <v>4.4738289467159097E-3</v>
      </c>
      <c r="BC2440" s="99">
        <v>-5.9594613758527002</v>
      </c>
      <c r="BD2440" s="86">
        <v>43747</v>
      </c>
      <c r="BE2440" s="86">
        <v>43921</v>
      </c>
      <c r="BF2440" s="95"/>
      <c r="BG2440" s="86"/>
    </row>
    <row r="2441" spans="2:59" x14ac:dyDescent="0.25">
      <c r="B2441" s="81" t="s">
        <v>610</v>
      </c>
      <c r="C2441" s="81" t="s">
        <v>7886</v>
      </c>
      <c r="D2441" s="81" t="s">
        <v>1043</v>
      </c>
      <c r="E2441" s="82" t="s">
        <v>1245</v>
      </c>
      <c r="F2441" s="82" t="s">
        <v>1102</v>
      </c>
      <c r="G2441" s="83" t="s">
        <v>1123</v>
      </c>
      <c r="H2441" s="84" t="s">
        <v>1131</v>
      </c>
      <c r="I2441" s="85" t="s">
        <v>3480</v>
      </c>
      <c r="J2441" s="85" t="s">
        <v>7887</v>
      </c>
      <c r="L2441" s="86">
        <v>44029</v>
      </c>
      <c r="M2441" s="87">
        <v>1076.33229999989</v>
      </c>
      <c r="N2441" s="88">
        <v>1076.33229999989</v>
      </c>
      <c r="O2441" s="88">
        <v>1082.4554999992299</v>
      </c>
      <c r="P2441" s="89">
        <f t="shared" si="38"/>
        <v>0.99434323166232308</v>
      </c>
      <c r="Q2441" s="86">
        <v>44020</v>
      </c>
      <c r="R2441" s="90">
        <v>2488898.1</v>
      </c>
      <c r="S2441" s="90">
        <v>2474965.6428632801</v>
      </c>
      <c r="T2441" s="3"/>
      <c r="U2441" s="91">
        <v>-2.5895013077388302E-3</v>
      </c>
      <c r="V2441" s="92">
        <v>0.91382447935757205</v>
      </c>
      <c r="W2441" s="91">
        <v>4.7588086454197799E-3</v>
      </c>
      <c r="X2441" s="92">
        <v>0.48439048041473098</v>
      </c>
      <c r="Y2441" s="91">
        <v>1.07415416205185E-2</v>
      </c>
      <c r="Z2441" s="92">
        <v>19.224310070887402</v>
      </c>
      <c r="AA2441" s="91">
        <v>1.8954561082864502E-2</v>
      </c>
      <c r="AB2441" s="92">
        <v>22.793484469089901</v>
      </c>
      <c r="AC2441" s="91"/>
      <c r="AD2441" s="92"/>
      <c r="AE2441" s="91"/>
      <c r="AF2441" s="93"/>
      <c r="AG2441" s="91">
        <v>-2.8711409668176202E-3</v>
      </c>
      <c r="AH2441" s="92">
        <v>-1.1933440488064699</v>
      </c>
      <c r="AI2441" s="91">
        <v>1.74184794614121E-2</v>
      </c>
      <c r="AJ2441" s="92">
        <v>16.225223626039199</v>
      </c>
      <c r="AK2441" s="91">
        <v>7.6332299999194206E-2</v>
      </c>
      <c r="AL2441" s="91">
        <v>4.3029422027757398E-2</v>
      </c>
      <c r="AM2441" s="92">
        <v>30.512186055071702</v>
      </c>
      <c r="AN2441" s="3"/>
      <c r="AO2441" s="94">
        <v>1.6906790977373E-2</v>
      </c>
      <c r="AP2441" s="94">
        <v>-2.37752254342922E-2</v>
      </c>
      <c r="AQ2441" s="94">
        <v>3.8813429313449901E-2</v>
      </c>
      <c r="AR2441" s="94">
        <v>-3.1350975631539803E-2</v>
      </c>
      <c r="AS2441" s="95">
        <v>7</v>
      </c>
      <c r="AT2441" s="95">
        <v>5</v>
      </c>
      <c r="AU2441" s="95">
        <v>7</v>
      </c>
      <c r="AV2441" s="96">
        <v>5</v>
      </c>
      <c r="AW2441" s="3"/>
      <c r="AX2441" s="97">
        <v>4.3447852769604701E-2</v>
      </c>
      <c r="AY2441" s="98">
        <v>-0.174553325776969</v>
      </c>
      <c r="AZ2441" s="98">
        <v>0.61658504179831697</v>
      </c>
      <c r="BA2441" s="98">
        <v>-0.227955699271888</v>
      </c>
      <c r="BB2441" s="89">
        <v>4.4760308675586202E-3</v>
      </c>
      <c r="BC2441" s="99">
        <v>-5.53320687737141</v>
      </c>
      <c r="BD2441" s="86">
        <v>43747</v>
      </c>
      <c r="BE2441" s="86">
        <v>43921</v>
      </c>
      <c r="BF2441" s="95">
        <v>194</v>
      </c>
      <c r="BG2441" s="86">
        <v>44019</v>
      </c>
    </row>
    <row r="2442" spans="2:59" x14ac:dyDescent="0.25">
      <c r="B2442" s="81" t="s">
        <v>611</v>
      </c>
      <c r="C2442" s="81" t="s">
        <v>7888</v>
      </c>
      <c r="D2442" s="81" t="s">
        <v>1043</v>
      </c>
      <c r="E2442" s="82" t="s">
        <v>1208</v>
      </c>
      <c r="F2442" s="82" t="s">
        <v>1102</v>
      </c>
      <c r="G2442" s="83" t="s">
        <v>1123</v>
      </c>
      <c r="H2442" s="84" t="s">
        <v>1131</v>
      </c>
      <c r="I2442" s="85" t="s">
        <v>3480</v>
      </c>
      <c r="J2442" s="85" t="s">
        <v>7889</v>
      </c>
      <c r="L2442" s="86">
        <v>44029</v>
      </c>
      <c r="M2442" s="87">
        <v>3448.3938999995598</v>
      </c>
      <c r="N2442" s="88">
        <v>3448.3938999995598</v>
      </c>
      <c r="O2442" s="88">
        <v>3492.94469999895</v>
      </c>
      <c r="P2442" s="89">
        <f t="shared" si="38"/>
        <v>0.98724548945781954</v>
      </c>
      <c r="Q2442" s="86">
        <v>43747</v>
      </c>
      <c r="R2442" s="90">
        <v>6685657.1890000002</v>
      </c>
      <c r="S2442" s="90">
        <v>6012675.23344531</v>
      </c>
      <c r="T2442" s="3"/>
      <c r="U2442" s="91">
        <v>-2.6331468598073098E-3</v>
      </c>
      <c r="V2442" s="92">
        <v>0.90945992415072396</v>
      </c>
      <c r="W2442" s="91">
        <v>3.44180799766036E-3</v>
      </c>
      <c r="X2442" s="92">
        <v>0.35269041563879</v>
      </c>
      <c r="Y2442" s="91">
        <v>2.7316081050230401E-3</v>
      </c>
      <c r="Z2442" s="92">
        <v>18.4233167193306</v>
      </c>
      <c r="AA2442" s="91">
        <v>7.2540588753327003E-3</v>
      </c>
      <c r="AB2442" s="92">
        <v>21.623434248322202</v>
      </c>
      <c r="AC2442" s="91">
        <v>5.6413642121697201E-2</v>
      </c>
      <c r="AD2442" s="92">
        <v>30.989560164569401</v>
      </c>
      <c r="AE2442" s="91">
        <v>9.0152799013594603E-2</v>
      </c>
      <c r="AF2442" s="93">
        <v>29.8546895960462</v>
      </c>
      <c r="AG2442" s="91">
        <v>-3.6120715485594701E-3</v>
      </c>
      <c r="AH2442" s="92">
        <v>-1.26743710698065</v>
      </c>
      <c r="AI2442" s="91">
        <v>8.6057469161460193E-3</v>
      </c>
      <c r="AJ2442" s="92">
        <v>15.343950371519901</v>
      </c>
      <c r="AK2442" s="91">
        <v>0.14942601261835101</v>
      </c>
      <c r="AL2442" s="91">
        <v>2.84963057783898E-2</v>
      </c>
      <c r="AM2442" s="92">
        <v>8.2863953468477103</v>
      </c>
      <c r="AN2442" s="3"/>
      <c r="AO2442" s="94">
        <v>1.6862242373463201E-2</v>
      </c>
      <c r="AP2442" s="94">
        <v>-2.3818062652935599E-2</v>
      </c>
      <c r="AQ2442" s="94">
        <v>3.7452197806487703E-2</v>
      </c>
      <c r="AR2442" s="94">
        <v>-3.2624180984385E-2</v>
      </c>
      <c r="AS2442" s="95">
        <v>7</v>
      </c>
      <c r="AT2442" s="95">
        <v>5</v>
      </c>
      <c r="AU2442" s="95">
        <v>7</v>
      </c>
      <c r="AV2442" s="96">
        <v>5</v>
      </c>
      <c r="AW2442" s="3"/>
      <c r="AX2442" s="97">
        <v>4.3710901640588398E-2</v>
      </c>
      <c r="AY2442" s="98">
        <v>-0.41320911153252399</v>
      </c>
      <c r="AZ2442" s="98">
        <v>0.57851679343366402</v>
      </c>
      <c r="BA2442" s="98">
        <v>-0.538461868753075</v>
      </c>
      <c r="BB2442" s="89">
        <v>4.5032029163030503E-3</v>
      </c>
      <c r="BC2442" s="99">
        <v>-5.82987758148374</v>
      </c>
      <c r="BD2442" s="86">
        <v>43747</v>
      </c>
      <c r="BE2442" s="86">
        <v>43921</v>
      </c>
      <c r="BF2442" s="95"/>
      <c r="BG2442" s="86"/>
    </row>
    <row r="2443" spans="2:59" x14ac:dyDescent="0.25">
      <c r="B2443" s="81" t="s">
        <v>3083</v>
      </c>
      <c r="C2443" s="81" t="s">
        <v>7890</v>
      </c>
      <c r="D2443" s="81" t="s">
        <v>1044</v>
      </c>
      <c r="E2443" s="82" t="s">
        <v>1161</v>
      </c>
      <c r="F2443" s="82" t="s">
        <v>1102</v>
      </c>
      <c r="G2443" s="83" t="s">
        <v>1122</v>
      </c>
      <c r="H2443" s="84" t="s">
        <v>1154</v>
      </c>
      <c r="I2443" s="85" t="s">
        <v>3651</v>
      </c>
      <c r="J2443" s="85" t="s">
        <v>7891</v>
      </c>
      <c r="L2443" s="86">
        <v>44029</v>
      </c>
      <c r="M2443" s="87">
        <v>141601.477499962</v>
      </c>
      <c r="N2443" s="88">
        <v>141601.477499962</v>
      </c>
      <c r="O2443" s="88">
        <v>148913.094419956</v>
      </c>
      <c r="P2443" s="89">
        <f t="shared" si="38"/>
        <v>0.95090010755283738</v>
      </c>
      <c r="Q2443" s="86">
        <v>43881</v>
      </c>
      <c r="R2443" s="90">
        <v>6665142.6292500002</v>
      </c>
      <c r="S2443" s="90">
        <v>4335607.2581093702</v>
      </c>
      <c r="T2443" s="3"/>
      <c r="U2443" s="91">
        <v>-2.1189612361922601E-3</v>
      </c>
      <c r="V2443" s="92">
        <v>0.96087848651222896</v>
      </c>
      <c r="W2443" s="91">
        <v>5.4024413837396403E-2</v>
      </c>
      <c r="X2443" s="92">
        <v>5.4109509996123997</v>
      </c>
      <c r="Y2443" s="91">
        <v>-1.5267228739503501E-2</v>
      </c>
      <c r="Z2443" s="92">
        <v>16.623433034896198</v>
      </c>
      <c r="AA2443" s="91">
        <v>0.203478296883986</v>
      </c>
      <c r="AB2443" s="92">
        <v>41.245858049194801</v>
      </c>
      <c r="AC2443" s="91">
        <v>0.25956633149879099</v>
      </c>
      <c r="AD2443" s="92">
        <v>51.304829102300602</v>
      </c>
      <c r="AE2443" s="91">
        <v>0.34417902405024497</v>
      </c>
      <c r="AF2443" s="93">
        <v>55.257312099740403</v>
      </c>
      <c r="AG2443" s="91">
        <v>1.05885975535784E-2</v>
      </c>
      <c r="AH2443" s="92">
        <v>0.15262980323313999</v>
      </c>
      <c r="AI2443" s="91">
        <v>5.2781287415200502E-2</v>
      </c>
      <c r="AJ2443" s="92">
        <v>19.761504421418099</v>
      </c>
      <c r="AK2443" s="91">
        <v>1.23289793066564</v>
      </c>
      <c r="AL2443" s="91">
        <v>5.1201515138018301E-2</v>
      </c>
      <c r="AM2443" s="92">
        <v>0.82912462786771401</v>
      </c>
      <c r="AN2443" s="3"/>
      <c r="AO2443" s="94">
        <v>3.9748149509250701E-2</v>
      </c>
      <c r="AP2443" s="94">
        <v>-5.0073901354189702E-2</v>
      </c>
      <c r="AQ2443" s="94">
        <v>0.17221852884365901</v>
      </c>
      <c r="AR2443" s="94">
        <v>-8.0601372937962906E-2</v>
      </c>
      <c r="AS2443" s="95">
        <v>9</v>
      </c>
      <c r="AT2443" s="95">
        <v>3</v>
      </c>
      <c r="AU2443" s="95">
        <v>8</v>
      </c>
      <c r="AV2443" s="96">
        <v>4</v>
      </c>
      <c r="AW2443" s="3"/>
      <c r="AX2443" s="97">
        <v>0.184709020356531</v>
      </c>
      <c r="AY2443" s="98">
        <v>1.06449080206039</v>
      </c>
      <c r="AZ2443" s="98">
        <v>1.4373629296205801</v>
      </c>
      <c r="BA2443" s="98">
        <v>1.61364455158946</v>
      </c>
      <c r="BB2443" s="89">
        <v>1.9081912611018201E-2</v>
      </c>
      <c r="BC2443" s="99">
        <v>-24.846308912616202</v>
      </c>
      <c r="BD2443" s="86">
        <v>43881</v>
      </c>
      <c r="BE2443" s="86">
        <v>43913</v>
      </c>
      <c r="BF2443" s="95"/>
      <c r="BG2443" s="86"/>
    </row>
    <row r="2444" spans="2:59" x14ac:dyDescent="0.25">
      <c r="B2444" s="81" t="s">
        <v>3084</v>
      </c>
      <c r="C2444" s="81" t="s">
        <v>7892</v>
      </c>
      <c r="D2444" s="81" t="s">
        <v>1044</v>
      </c>
      <c r="E2444" s="82" t="s">
        <v>1263</v>
      </c>
      <c r="F2444" s="82" t="s">
        <v>1102</v>
      </c>
      <c r="G2444" s="83" t="s">
        <v>1122</v>
      </c>
      <c r="H2444" s="84" t="s">
        <v>1154</v>
      </c>
      <c r="I2444" s="85" t="s">
        <v>3651</v>
      </c>
      <c r="J2444" s="85" t="s">
        <v>7893</v>
      </c>
      <c r="L2444" s="86">
        <v>44029</v>
      </c>
      <c r="M2444" s="87">
        <v>104640.164999962</v>
      </c>
      <c r="N2444" s="88">
        <v>104640.164999962</v>
      </c>
      <c r="O2444" s="88">
        <v>115314.12621200101</v>
      </c>
      <c r="P2444" s="89">
        <f t="shared" si="38"/>
        <v>0.90743578811484638</v>
      </c>
      <c r="Q2444" s="86">
        <v>43910</v>
      </c>
      <c r="R2444" s="90">
        <v>0</v>
      </c>
      <c r="S2444" s="90">
        <v>0</v>
      </c>
      <c r="T2444" s="3"/>
      <c r="U2444" s="91">
        <v>-4.6962062242528202E-4</v>
      </c>
      <c r="V2444" s="92">
        <v>1.12581254788893</v>
      </c>
      <c r="W2444" s="91">
        <v>1.07816711588384E-2</v>
      </c>
      <c r="X2444" s="92">
        <v>1.0866767317566</v>
      </c>
      <c r="Y2444" s="91">
        <v>1.8283852281456299E-2</v>
      </c>
      <c r="Z2444" s="92">
        <v>19.9785411369812</v>
      </c>
      <c r="AA2444" s="91">
        <v>0.15897450991906201</v>
      </c>
      <c r="AB2444" s="92">
        <v>36.795479352702401</v>
      </c>
      <c r="AC2444" s="91">
        <v>0.21417228141042899</v>
      </c>
      <c r="AD2444" s="92">
        <v>46.765424093464397</v>
      </c>
      <c r="AE2444" s="91">
        <v>0.196481205750315</v>
      </c>
      <c r="AF2444" s="93">
        <v>40.487530269718299</v>
      </c>
      <c r="AG2444" s="91">
        <v>-3.5352050565961697E-2</v>
      </c>
      <c r="AH2444" s="92">
        <v>-4.4414350087245102</v>
      </c>
      <c r="AI2444" s="91">
        <v>5.7586419918152401E-2</v>
      </c>
      <c r="AJ2444" s="92">
        <v>20.242017671727801</v>
      </c>
      <c r="AK2444" s="91">
        <v>1.23585318689584</v>
      </c>
      <c r="AL2444" s="91">
        <v>8.4874629257683396E-2</v>
      </c>
      <c r="AM2444" s="92">
        <v>143.15989660331999</v>
      </c>
      <c r="AN2444" s="3"/>
      <c r="AO2444" s="94">
        <v>3.6556978096996297E-2</v>
      </c>
      <c r="AP2444" s="94">
        <v>-2.3708267339316101E-2</v>
      </c>
      <c r="AQ2444" s="94">
        <v>0.140306192692224</v>
      </c>
      <c r="AR2444" s="94">
        <v>-0.10097192876492</v>
      </c>
      <c r="AS2444" s="95">
        <v>8</v>
      </c>
      <c r="AT2444" s="95">
        <v>4</v>
      </c>
      <c r="AU2444" s="95">
        <v>7</v>
      </c>
      <c r="AV2444" s="96">
        <v>5</v>
      </c>
      <c r="AW2444" s="3"/>
      <c r="AX2444" s="97">
        <v>0.136097821925068</v>
      </c>
      <c r="AY2444" s="98">
        <v>1.02930868008661</v>
      </c>
      <c r="AZ2444" s="98">
        <v>1.06292620598106</v>
      </c>
      <c r="BA2444" s="98">
        <v>1.6131432322908901</v>
      </c>
      <c r="BB2444" s="89">
        <v>1.4084553584525599E-2</v>
      </c>
      <c r="BC2444" s="99">
        <v>-11.852551767078699</v>
      </c>
      <c r="BD2444" s="86">
        <v>43910</v>
      </c>
      <c r="BE2444" s="86">
        <v>43990</v>
      </c>
      <c r="BF2444" s="95"/>
      <c r="BG2444" s="86"/>
    </row>
    <row r="2445" spans="2:59" x14ac:dyDescent="0.25">
      <c r="B2445" s="81" t="s">
        <v>3085</v>
      </c>
      <c r="C2445" s="81" t="s">
        <v>7894</v>
      </c>
      <c r="D2445" s="81" t="s">
        <v>1044</v>
      </c>
      <c r="E2445" s="82" t="s">
        <v>1165</v>
      </c>
      <c r="F2445" s="82" t="s">
        <v>1102</v>
      </c>
      <c r="G2445" s="83" t="s">
        <v>1122</v>
      </c>
      <c r="H2445" s="84" t="s">
        <v>1154</v>
      </c>
      <c r="I2445" s="85" t="s">
        <v>3651</v>
      </c>
      <c r="J2445" s="85" t="s">
        <v>7895</v>
      </c>
      <c r="L2445" s="86">
        <v>44029</v>
      </c>
      <c r="M2445" s="87">
        <v>168065.33625006699</v>
      </c>
      <c r="N2445" s="88">
        <v>168065.33625006699</v>
      </c>
      <c r="O2445" s="88">
        <v>175558.93307995799</v>
      </c>
      <c r="P2445" s="89">
        <f t="shared" si="38"/>
        <v>0.9573157759709211</v>
      </c>
      <c r="Q2445" s="86">
        <v>43881</v>
      </c>
      <c r="R2445" s="90">
        <v>4794864.7713749995</v>
      </c>
      <c r="S2445" s="90">
        <v>4991212.4101640601</v>
      </c>
      <c r="T2445" s="3"/>
      <c r="U2445" s="91">
        <v>-2.0734756126330502E-3</v>
      </c>
      <c r="V2445" s="92">
        <v>0.96542704886815001</v>
      </c>
      <c r="W2445" s="91">
        <v>5.5462298339989502E-2</v>
      </c>
      <c r="X2445" s="92">
        <v>5.5547394498717004</v>
      </c>
      <c r="Y2445" s="91">
        <v>-7.0888134741835503E-3</v>
      </c>
      <c r="Z2445" s="92">
        <v>17.4412745614245</v>
      </c>
      <c r="AA2445" s="91">
        <v>0.223679506012704</v>
      </c>
      <c r="AB2445" s="92">
        <v>43.265978962066598</v>
      </c>
      <c r="AC2445" s="91">
        <v>0.30218116803182099</v>
      </c>
      <c r="AD2445" s="92">
        <v>55.566312755574501</v>
      </c>
      <c r="AE2445" s="91">
        <v>0.41296008303819698</v>
      </c>
      <c r="AF2445" s="93">
        <v>62.135417998535601</v>
      </c>
      <c r="AG2445" s="91">
        <v>1.13692614850152E-2</v>
      </c>
      <c r="AH2445" s="92">
        <v>0.23069619637681199</v>
      </c>
      <c r="AI2445" s="91">
        <v>6.2344703623239198E-2</v>
      </c>
      <c r="AJ2445" s="92">
        <v>20.717846042243799</v>
      </c>
      <c r="AK2445" s="91">
        <v>1.5593961967574399</v>
      </c>
      <c r="AL2445" s="91">
        <v>6.0156954295962399E-2</v>
      </c>
      <c r="AM2445" s="92">
        <v>33.478951237048001</v>
      </c>
      <c r="AN2445" s="3"/>
      <c r="AO2445" s="94">
        <v>3.9795640597731101E-2</v>
      </c>
      <c r="AP2445" s="94">
        <v>-5.0030581478495199E-2</v>
      </c>
      <c r="AQ2445" s="94">
        <v>0.17381953391857699</v>
      </c>
      <c r="AR2445" s="94">
        <v>-7.9305727454993799E-2</v>
      </c>
      <c r="AS2445" s="95">
        <v>9</v>
      </c>
      <c r="AT2445" s="95">
        <v>3</v>
      </c>
      <c r="AU2445" s="95">
        <v>8</v>
      </c>
      <c r="AV2445" s="96">
        <v>4</v>
      </c>
      <c r="AW2445" s="3"/>
      <c r="AX2445" s="97">
        <v>0.18464739521296</v>
      </c>
      <c r="AY2445" s="98">
        <v>1.1673227423471</v>
      </c>
      <c r="AZ2445" s="98">
        <v>1.5107019952301901</v>
      </c>
      <c r="BA2445" s="98">
        <v>1.77670587062676</v>
      </c>
      <c r="BB2445" s="89">
        <v>1.90768708252472E-2</v>
      </c>
      <c r="BC2445" s="99">
        <v>-24.7369763423339</v>
      </c>
      <c r="BD2445" s="86">
        <v>43881</v>
      </c>
      <c r="BE2445" s="86">
        <v>43913</v>
      </c>
      <c r="BF2445" s="95"/>
      <c r="BG2445" s="86"/>
    </row>
    <row r="2446" spans="2:59" x14ac:dyDescent="0.25">
      <c r="B2446" s="81" t="s">
        <v>3086</v>
      </c>
      <c r="C2446" s="81" t="s">
        <v>7896</v>
      </c>
      <c r="D2446" s="81" t="s">
        <v>1044</v>
      </c>
      <c r="E2446" s="82" t="s">
        <v>1206</v>
      </c>
      <c r="F2446" s="82" t="s">
        <v>1102</v>
      </c>
      <c r="G2446" s="83" t="s">
        <v>1122</v>
      </c>
      <c r="H2446" s="84" t="s">
        <v>1154</v>
      </c>
      <c r="I2446" s="85" t="s">
        <v>3651</v>
      </c>
      <c r="J2446" s="85" t="s">
        <v>7897</v>
      </c>
      <c r="L2446" s="86">
        <v>44029</v>
      </c>
      <c r="M2446" s="87">
        <v>96691.139999985695</v>
      </c>
      <c r="N2446" s="88">
        <v>96691.139999985695</v>
      </c>
      <c r="O2446" s="88">
        <v>101457.268740058</v>
      </c>
      <c r="P2446" s="89">
        <f t="shared" si="38"/>
        <v>0.95302328951626392</v>
      </c>
      <c r="Q2446" s="86">
        <v>43881</v>
      </c>
      <c r="R2446" s="90">
        <v>410709.04875000002</v>
      </c>
      <c r="S2446" s="90">
        <v>182646.08625854499</v>
      </c>
      <c r="T2446" s="3"/>
      <c r="U2446" s="91">
        <v>-2.1040314113633901E-3</v>
      </c>
      <c r="V2446" s="92">
        <v>0.96237146899511605</v>
      </c>
      <c r="W2446" s="91">
        <v>5.44980845024838E-2</v>
      </c>
      <c r="X2446" s="92">
        <v>5.4583180661211399</v>
      </c>
      <c r="Y2446" s="91">
        <v>-1.2561926359921901E-2</v>
      </c>
      <c r="Z2446" s="92">
        <v>16.893963272857899</v>
      </c>
      <c r="AA2446" s="91">
        <v>0.21014495943207301</v>
      </c>
      <c r="AB2446" s="92">
        <v>41.912524304003497</v>
      </c>
      <c r="AC2446" s="91">
        <v>0.33008619321277399</v>
      </c>
      <c r="AD2446" s="92">
        <v>58.356815273698899</v>
      </c>
      <c r="AE2446" s="91">
        <v>0.42822260177868898</v>
      </c>
      <c r="AF2446" s="93">
        <v>63.661669872584802</v>
      </c>
      <c r="AG2446" s="91">
        <v>1.0845605025679101E-2</v>
      </c>
      <c r="AH2446" s="92">
        <v>0.178330550443206</v>
      </c>
      <c r="AI2446" s="91">
        <v>5.5944655017810901E-2</v>
      </c>
      <c r="AJ2446" s="92">
        <v>20.077841181686399</v>
      </c>
      <c r="AK2446" s="91">
        <v>0.79187079557450502</v>
      </c>
      <c r="AL2446" s="91">
        <v>4.1438202162680703E-2</v>
      </c>
      <c r="AM2446" s="92">
        <v>-1.7556738826679099</v>
      </c>
      <c r="AN2446" s="3"/>
      <c r="AO2446" s="94">
        <v>3.9763569397109698E-2</v>
      </c>
      <c r="AP2446" s="94">
        <v>-5.0059010443874299E-2</v>
      </c>
      <c r="AQ2446" s="94">
        <v>0.17274920803174601</v>
      </c>
      <c r="AR2446" s="94">
        <v>-8.0172184549155603E-2</v>
      </c>
      <c r="AS2446" s="95">
        <v>9</v>
      </c>
      <c r="AT2446" s="95">
        <v>3</v>
      </c>
      <c r="AU2446" s="95">
        <v>8</v>
      </c>
      <c r="AV2446" s="96">
        <v>4</v>
      </c>
      <c r="AW2446" s="3"/>
      <c r="AX2446" s="97">
        <v>0.18468875273829299</v>
      </c>
      <c r="AY2446" s="98">
        <v>1.0984173988708801</v>
      </c>
      <c r="AZ2446" s="98">
        <v>1.4615707167013201</v>
      </c>
      <c r="BA2446" s="98">
        <v>1.6673079676820599</v>
      </c>
      <c r="BB2446" s="89">
        <v>1.9080257343121E-2</v>
      </c>
      <c r="BC2446" s="99">
        <v>-24.8101604160038</v>
      </c>
      <c r="BD2446" s="86">
        <v>43881</v>
      </c>
      <c r="BE2446" s="86">
        <v>43913</v>
      </c>
      <c r="BF2446" s="95"/>
      <c r="BG2446" s="86"/>
    </row>
    <row r="2447" spans="2:59" x14ac:dyDescent="0.25">
      <c r="B2447" s="81" t="s">
        <v>612</v>
      </c>
      <c r="C2447" s="81" t="s">
        <v>7898</v>
      </c>
      <c r="D2447" s="81" t="s">
        <v>1044</v>
      </c>
      <c r="E2447" s="82" t="s">
        <v>1236</v>
      </c>
      <c r="F2447" s="82" t="s">
        <v>1102</v>
      </c>
      <c r="G2447" s="83" t="s">
        <v>1122</v>
      </c>
      <c r="H2447" s="84" t="s">
        <v>1154</v>
      </c>
      <c r="I2447" s="85" t="s">
        <v>3651</v>
      </c>
      <c r="J2447" s="85" t="s">
        <v>7899</v>
      </c>
      <c r="L2447" s="86">
        <v>44029</v>
      </c>
      <c r="M2447" s="87">
        <v>192012.34500002899</v>
      </c>
      <c r="N2447" s="88">
        <v>192012.34500002899</v>
      </c>
      <c r="O2447" s="88">
        <v>200009.113912106</v>
      </c>
      <c r="P2447" s="89">
        <f t="shared" si="38"/>
        <v>0.9600179774028138</v>
      </c>
      <c r="Q2447" s="86">
        <v>43882</v>
      </c>
      <c r="R2447" s="90">
        <v>3442686.1166249998</v>
      </c>
      <c r="S2447" s="90">
        <v>2969141.6514765602</v>
      </c>
      <c r="T2447" s="3"/>
      <c r="U2447" s="91">
        <v>-2.0547897511278301E-3</v>
      </c>
      <c r="V2447" s="92">
        <v>0.967295635018672</v>
      </c>
      <c r="W2447" s="91">
        <v>5.6067470342895803E-2</v>
      </c>
      <c r="X2447" s="92">
        <v>5.6152566501623404</v>
      </c>
      <c r="Y2447" s="91">
        <v>-3.6295373356551898E-3</v>
      </c>
      <c r="Z2447" s="92">
        <v>17.7872021752701</v>
      </c>
      <c r="AA2447" s="91">
        <v>0.23228216125804499</v>
      </c>
      <c r="AB2447" s="92">
        <v>44.126244486600598</v>
      </c>
      <c r="AC2447" s="91">
        <v>0.32055242004920698</v>
      </c>
      <c r="AD2447" s="92">
        <v>57.403437957342199</v>
      </c>
      <c r="AE2447" s="91">
        <v>0.4378173089138</v>
      </c>
      <c r="AF2447" s="93">
        <v>64.621140586095905</v>
      </c>
      <c r="AG2447" s="91">
        <v>1.16978242567711E-2</v>
      </c>
      <c r="AH2447" s="92">
        <v>0.26355247355240902</v>
      </c>
      <c r="AI2447" s="91">
        <v>6.6392212267601294E-2</v>
      </c>
      <c r="AJ2447" s="92">
        <v>21.122596906672701</v>
      </c>
      <c r="AK2447" s="91">
        <v>2.0261935674818199</v>
      </c>
      <c r="AL2447" s="91">
        <v>7.1255186747293905E-2</v>
      </c>
      <c r="AM2447" s="92">
        <v>80.158688309485996</v>
      </c>
      <c r="AN2447" s="3"/>
      <c r="AO2447" s="94">
        <v>3.9815064321373897E-2</v>
      </c>
      <c r="AP2447" s="94">
        <v>-5.0012409206828999E-2</v>
      </c>
      <c r="AQ2447" s="94">
        <v>0.17449379600846401</v>
      </c>
      <c r="AR2447" s="94">
        <v>-7.8760433553761694E-2</v>
      </c>
      <c r="AS2447" s="95">
        <v>9</v>
      </c>
      <c r="AT2447" s="95">
        <v>3</v>
      </c>
      <c r="AU2447" s="95">
        <v>8</v>
      </c>
      <c r="AV2447" s="96">
        <v>4</v>
      </c>
      <c r="AW2447" s="3"/>
      <c r="AX2447" s="97">
        <v>0.184621732076339</v>
      </c>
      <c r="AY2447" s="98">
        <v>1.21111664876116</v>
      </c>
      <c r="AZ2447" s="98">
        <v>1.54192014034561</v>
      </c>
      <c r="BA2447" s="98">
        <v>1.8465056715722299</v>
      </c>
      <c r="BB2447" s="89">
        <v>1.9074775070657801E-2</v>
      </c>
      <c r="BC2447" s="99">
        <v>-24.691684897843501</v>
      </c>
      <c r="BD2447" s="86">
        <v>43882</v>
      </c>
      <c r="BE2447" s="86">
        <v>43913</v>
      </c>
      <c r="BF2447" s="95"/>
      <c r="BG2447" s="86"/>
    </row>
    <row r="2448" spans="2:59" x14ac:dyDescent="0.25">
      <c r="B2448" s="81" t="s">
        <v>3087</v>
      </c>
      <c r="C2448" s="81" t="s">
        <v>7900</v>
      </c>
      <c r="D2448" s="81" t="s">
        <v>1044</v>
      </c>
      <c r="E2448" s="82" t="s">
        <v>1184</v>
      </c>
      <c r="F2448" s="82" t="s">
        <v>1102</v>
      </c>
      <c r="G2448" s="83" t="s">
        <v>1122</v>
      </c>
      <c r="H2448" s="84" t="s">
        <v>1154</v>
      </c>
      <c r="I2448" s="85" t="s">
        <v>3651</v>
      </c>
      <c r="J2448" s="85" t="s">
        <v>7901</v>
      </c>
      <c r="L2448" s="86">
        <v>44029</v>
      </c>
      <c r="M2448" s="87">
        <v>93888.821249961897</v>
      </c>
      <c r="N2448" s="88">
        <v>93888.821249961897</v>
      </c>
      <c r="O2448" s="88">
        <v>97278.339257955595</v>
      </c>
      <c r="P2448" s="89">
        <f t="shared" si="38"/>
        <v>0.96515649800511472</v>
      </c>
      <c r="Q2448" s="86">
        <v>43882</v>
      </c>
      <c r="R2448" s="90">
        <v>3000151.1846250002</v>
      </c>
      <c r="S2448" s="90">
        <v>2965653.08433594</v>
      </c>
      <c r="T2448" s="3"/>
      <c r="U2448" s="91">
        <v>-2.0181912923362701E-3</v>
      </c>
      <c r="V2448" s="92">
        <v>0.97095548089782802</v>
      </c>
      <c r="W2448" s="91">
        <v>5.72208989287901E-2</v>
      </c>
      <c r="X2448" s="92">
        <v>5.7305995087517703</v>
      </c>
      <c r="Y2448" s="91">
        <v>2.97721458446176E-3</v>
      </c>
      <c r="Z2448" s="92">
        <v>18.447877367288999</v>
      </c>
      <c r="AA2448" s="91">
        <v>0.24879764256009401</v>
      </c>
      <c r="AB2448" s="92">
        <v>45.777792616805499</v>
      </c>
      <c r="AC2448" s="91">
        <v>0.356169579912676</v>
      </c>
      <c r="AD2448" s="92">
        <v>60.965153943689103</v>
      </c>
      <c r="AE2448" s="91"/>
      <c r="AF2448" s="93"/>
      <c r="AG2448" s="91">
        <v>1.2322874299570701E-2</v>
      </c>
      <c r="AH2448" s="92">
        <v>0.326057477832364</v>
      </c>
      <c r="AI2448" s="91">
        <v>7.4127551219135099E-2</v>
      </c>
      <c r="AJ2448" s="92">
        <v>21.896130801818799</v>
      </c>
      <c r="AK2448" s="91">
        <v>0.51511782290821395</v>
      </c>
      <c r="AL2448" s="91">
        <v>0.15699681955273301</v>
      </c>
      <c r="AM2448" s="92">
        <v>78.651580871432103</v>
      </c>
      <c r="AN2448" s="3"/>
      <c r="AO2448" s="94">
        <v>3.9853563061114997E-2</v>
      </c>
      <c r="AP2448" s="94">
        <v>-4.99783356444823E-2</v>
      </c>
      <c r="AQ2448" s="94">
        <v>0.17577936752786599</v>
      </c>
      <c r="AR2448" s="94">
        <v>-7.7723670382547405E-2</v>
      </c>
      <c r="AS2448" s="95">
        <v>9</v>
      </c>
      <c r="AT2448" s="95">
        <v>3</v>
      </c>
      <c r="AU2448" s="95">
        <v>8</v>
      </c>
      <c r="AV2448" s="96">
        <v>4</v>
      </c>
      <c r="AW2448" s="3"/>
      <c r="AX2448" s="97">
        <v>0.18457448246394101</v>
      </c>
      <c r="AY2448" s="98">
        <v>1.2951781769825199</v>
      </c>
      <c r="AZ2448" s="98">
        <v>1.60183028367283</v>
      </c>
      <c r="BA2448" s="98">
        <v>1.98108387778302</v>
      </c>
      <c r="BB2448" s="89">
        <v>1.90709513241018E-2</v>
      </c>
      <c r="BC2448" s="99">
        <v>-24.606907691399101</v>
      </c>
      <c r="BD2448" s="86">
        <v>43882</v>
      </c>
      <c r="BE2448" s="86">
        <v>43913</v>
      </c>
      <c r="BF2448" s="95"/>
      <c r="BG2448" s="86"/>
    </row>
    <row r="2449" spans="2:59" x14ac:dyDescent="0.25">
      <c r="B2449" s="81" t="s">
        <v>613</v>
      </c>
      <c r="C2449" s="81" t="s">
        <v>7902</v>
      </c>
      <c r="D2449" s="81" t="s">
        <v>1044</v>
      </c>
      <c r="E2449" s="82" t="s">
        <v>1245</v>
      </c>
      <c r="F2449" s="82" t="s">
        <v>1102</v>
      </c>
      <c r="G2449" s="83" t="s">
        <v>1122</v>
      </c>
      <c r="H2449" s="84" t="s">
        <v>1154</v>
      </c>
      <c r="I2449" s="85" t="s">
        <v>3651</v>
      </c>
      <c r="J2449" s="85" t="s">
        <v>7903</v>
      </c>
      <c r="L2449" s="86">
        <v>44029</v>
      </c>
      <c r="M2449" s="87">
        <v>87617.879999995203</v>
      </c>
      <c r="N2449" s="88">
        <v>87617.879999995203</v>
      </c>
      <c r="O2449" s="88">
        <v>90499.531394004807</v>
      </c>
      <c r="P2449" s="89">
        <f t="shared" si="38"/>
        <v>0.96815838325765624</v>
      </c>
      <c r="Q2449" s="86">
        <v>43882</v>
      </c>
      <c r="R2449" s="90">
        <v>16209044.4285</v>
      </c>
      <c r="S2449" s="90">
        <v>14088565.4616406</v>
      </c>
      <c r="T2449" s="3"/>
      <c r="U2449" s="91">
        <v>-1.9972015552411899E-3</v>
      </c>
      <c r="V2449" s="92">
        <v>0.97305445460733597</v>
      </c>
      <c r="W2449" s="91">
        <v>5.7887067769115702E-2</v>
      </c>
      <c r="X2449" s="92">
        <v>5.7972163927843203</v>
      </c>
      <c r="Y2449" s="91">
        <v>6.8427047117438598E-3</v>
      </c>
      <c r="Z2449" s="92">
        <v>18.8344263800245</v>
      </c>
      <c r="AA2449" s="91">
        <v>0.25847301938862099</v>
      </c>
      <c r="AB2449" s="92">
        <v>46.7453302996582</v>
      </c>
      <c r="AC2449" s="91">
        <v>0.34733678255928702</v>
      </c>
      <c r="AD2449" s="92">
        <v>60.0818742083502</v>
      </c>
      <c r="AE2449" s="91">
        <v>0.32770543589897</v>
      </c>
      <c r="AF2449" s="93">
        <v>53.609953284612899</v>
      </c>
      <c r="AG2449" s="91">
        <v>1.2685065566984099E-2</v>
      </c>
      <c r="AH2449" s="92">
        <v>0.36227660457370803</v>
      </c>
      <c r="AI2449" s="91">
        <v>7.8652271693499601E-2</v>
      </c>
      <c r="AJ2449" s="92">
        <v>22.348602849262502</v>
      </c>
      <c r="AK2449" s="91">
        <v>0.38266155375633398</v>
      </c>
      <c r="AL2449" s="91">
        <v>6.3462629575951696E-2</v>
      </c>
      <c r="AM2449" s="92">
        <v>37.146551274752703</v>
      </c>
      <c r="AN2449" s="3"/>
      <c r="AO2449" s="94">
        <v>3.9875286118331098E-2</v>
      </c>
      <c r="AP2449" s="94">
        <v>-4.9957727650544299E-2</v>
      </c>
      <c r="AQ2449" s="94">
        <v>0.17652442450897099</v>
      </c>
      <c r="AR2449" s="94">
        <v>-7.71173811444896E-2</v>
      </c>
      <c r="AS2449" s="95">
        <v>9</v>
      </c>
      <c r="AT2449" s="95">
        <v>3</v>
      </c>
      <c r="AU2449" s="95">
        <v>8</v>
      </c>
      <c r="AV2449" s="96">
        <v>4</v>
      </c>
      <c r="AW2449" s="3"/>
      <c r="AX2449" s="97">
        <v>0.184547317688703</v>
      </c>
      <c r="AY2449" s="98">
        <v>1.34441811371107</v>
      </c>
      <c r="AZ2449" s="98">
        <v>1.6369041375928599</v>
      </c>
      <c r="BA2449" s="98">
        <v>2.0602807809918899</v>
      </c>
      <c r="BB2449" s="89">
        <v>1.9068761466969598E-2</v>
      </c>
      <c r="BC2449" s="99">
        <v>-24.557337774778699</v>
      </c>
      <c r="BD2449" s="86">
        <v>43882</v>
      </c>
      <c r="BE2449" s="86">
        <v>43913</v>
      </c>
      <c r="BF2449" s="95"/>
      <c r="BG2449" s="86"/>
    </row>
    <row r="2450" spans="2:59" x14ac:dyDescent="0.25">
      <c r="B2450" s="81" t="s">
        <v>3088</v>
      </c>
      <c r="C2450" s="81" t="s">
        <v>7904</v>
      </c>
      <c r="D2450" s="81" t="s">
        <v>1044</v>
      </c>
      <c r="E2450" s="82" t="s">
        <v>1208</v>
      </c>
      <c r="F2450" s="82" t="s">
        <v>1102</v>
      </c>
      <c r="G2450" s="83" t="s">
        <v>1122</v>
      </c>
      <c r="H2450" s="84" t="s">
        <v>1154</v>
      </c>
      <c r="I2450" s="85" t="s">
        <v>3651</v>
      </c>
      <c r="J2450" s="85" t="s">
        <v>7905</v>
      </c>
      <c r="L2450" s="86">
        <v>44029</v>
      </c>
      <c r="M2450" s="87">
        <v>121499.988749981</v>
      </c>
      <c r="N2450" s="88">
        <v>121499.988749981</v>
      </c>
      <c r="O2450" s="88">
        <v>133893.75903105701</v>
      </c>
      <c r="P2450" s="89">
        <f t="shared" si="38"/>
        <v>0.90743578811465553</v>
      </c>
      <c r="Q2450" s="86">
        <v>43910</v>
      </c>
      <c r="R2450" s="90">
        <v>0</v>
      </c>
      <c r="S2450" s="90">
        <v>0</v>
      </c>
      <c r="T2450" s="3"/>
      <c r="U2450" s="91">
        <v>-4.6962062242528202E-4</v>
      </c>
      <c r="V2450" s="92">
        <v>1.12581254788893</v>
      </c>
      <c r="W2450" s="91">
        <v>1.07816711588384E-2</v>
      </c>
      <c r="X2450" s="92">
        <v>1.0866767317566</v>
      </c>
      <c r="Y2450" s="91">
        <v>1.8283852281456299E-2</v>
      </c>
      <c r="Z2450" s="92">
        <v>19.9785411369812</v>
      </c>
      <c r="AA2450" s="91">
        <v>0.15897450991906201</v>
      </c>
      <c r="AB2450" s="92">
        <v>36.795479352702401</v>
      </c>
      <c r="AC2450" s="91">
        <v>0.15617602442769599</v>
      </c>
      <c r="AD2450" s="92">
        <v>40.965798395161997</v>
      </c>
      <c r="AE2450" s="91">
        <v>0.26491251041268699</v>
      </c>
      <c r="AF2450" s="93">
        <v>47.330660735955497</v>
      </c>
      <c r="AG2450" s="91">
        <v>-3.5352050565961697E-2</v>
      </c>
      <c r="AH2450" s="92">
        <v>-4.4414350087245102</v>
      </c>
      <c r="AI2450" s="91">
        <v>5.7586419918152401E-2</v>
      </c>
      <c r="AJ2450" s="92">
        <v>20.242017671727801</v>
      </c>
      <c r="AK2450" s="91">
        <v>1.41766965973424</v>
      </c>
      <c r="AL2450" s="91">
        <v>6.9935635323417997E-2</v>
      </c>
      <c r="AM2450" s="92">
        <v>120.047380461125</v>
      </c>
      <c r="AN2450" s="3"/>
      <c r="AO2450" s="94">
        <v>3.6556978096996297E-2</v>
      </c>
      <c r="AP2450" s="94">
        <v>-2.37082673384066E-2</v>
      </c>
      <c r="AQ2450" s="94">
        <v>0.140306192692224</v>
      </c>
      <c r="AR2450" s="94">
        <v>-0.10097192876492</v>
      </c>
      <c r="AS2450" s="95">
        <v>8</v>
      </c>
      <c r="AT2450" s="95">
        <v>4</v>
      </c>
      <c r="AU2450" s="95">
        <v>7</v>
      </c>
      <c r="AV2450" s="96">
        <v>5</v>
      </c>
      <c r="AW2450" s="3"/>
      <c r="AX2450" s="97">
        <v>0.13609782192535899</v>
      </c>
      <c r="AY2450" s="98">
        <v>1.0293086800793401</v>
      </c>
      <c r="AZ2450" s="98">
        <v>1.06292620597742</v>
      </c>
      <c r="BA2450" s="98">
        <v>1.6131432322745201</v>
      </c>
      <c r="BB2450" s="89">
        <v>1.40845535845619E-2</v>
      </c>
      <c r="BC2450" s="99">
        <v>-11.8525517670932</v>
      </c>
      <c r="BD2450" s="86">
        <v>43910</v>
      </c>
      <c r="BE2450" s="86">
        <v>43990</v>
      </c>
      <c r="BF2450" s="95"/>
      <c r="BG2450" s="86"/>
    </row>
    <row r="2451" spans="2:59" x14ac:dyDescent="0.25">
      <c r="B2451" s="81" t="s">
        <v>3089</v>
      </c>
      <c r="C2451" s="81" t="s">
        <v>7906</v>
      </c>
      <c r="D2451" s="81" t="s">
        <v>1045</v>
      </c>
      <c r="E2451" s="82" t="s">
        <v>1161</v>
      </c>
      <c r="F2451" s="82" t="s">
        <v>1102</v>
      </c>
      <c r="G2451" s="83" t="s">
        <v>1123</v>
      </c>
      <c r="H2451" s="84" t="s">
        <v>1135</v>
      </c>
      <c r="I2451" s="85" t="s">
        <v>3480</v>
      </c>
      <c r="J2451" s="85" t="s">
        <v>7907</v>
      </c>
      <c r="L2451" s="86">
        <v>44029</v>
      </c>
      <c r="M2451" s="87">
        <v>3357.8365999981802</v>
      </c>
      <c r="N2451" s="88">
        <v>3357.8365999981802</v>
      </c>
      <c r="O2451" s="88">
        <v>3464.8755999989799</v>
      </c>
      <c r="P2451" s="89">
        <f t="shared" si="38"/>
        <v>0.96910740460614775</v>
      </c>
      <c r="Q2451" s="86">
        <v>43748</v>
      </c>
      <c r="R2451" s="90">
        <v>169891268.301</v>
      </c>
      <c r="S2451" s="90">
        <v>248641400.14074999</v>
      </c>
      <c r="T2451" s="3"/>
      <c r="U2451" s="91">
        <v>-2.40687737095868E-3</v>
      </c>
      <c r="V2451" s="92">
        <v>0.93208687303558702</v>
      </c>
      <c r="W2451" s="91">
        <v>4.2693393606896297E-3</v>
      </c>
      <c r="X2451" s="92">
        <v>0.43544355194171702</v>
      </c>
      <c r="Y2451" s="91">
        <v>-4.8965738515107703E-3</v>
      </c>
      <c r="Z2451" s="92">
        <v>17.660498523677202</v>
      </c>
      <c r="AA2451" s="91">
        <v>-7.0371314031945102E-3</v>
      </c>
      <c r="AB2451" s="92">
        <v>20.194315220491301</v>
      </c>
      <c r="AC2451" s="91">
        <v>4.0484791588824003E-2</v>
      </c>
      <c r="AD2451" s="92">
        <v>29.396675111289401</v>
      </c>
      <c r="AE2451" s="91">
        <v>7.2619969500010498E-2</v>
      </c>
      <c r="AF2451" s="93">
        <v>28.101406644680502</v>
      </c>
      <c r="AG2451" s="91">
        <v>-3.2494521101398299E-3</v>
      </c>
      <c r="AH2451" s="92">
        <v>-1.23117516313869</v>
      </c>
      <c r="AI2451" s="91">
        <v>2.5916074573615298E-3</v>
      </c>
      <c r="AJ2451" s="92">
        <v>14.7425364256487</v>
      </c>
      <c r="AK2451" s="91">
        <v>0.94364700680365798</v>
      </c>
      <c r="AL2451" s="91">
        <v>4.2560914727800998E-2</v>
      </c>
      <c r="AM2451" s="92">
        <v>-21.828261146205499</v>
      </c>
      <c r="AN2451" s="3"/>
      <c r="AO2451" s="94">
        <v>1.8472458221367598E-2</v>
      </c>
      <c r="AP2451" s="94">
        <v>-3.2855913754246999E-2</v>
      </c>
      <c r="AQ2451" s="94">
        <v>2.9414274413284099E-2</v>
      </c>
      <c r="AR2451" s="94">
        <v>-3.27371476623739E-2</v>
      </c>
      <c r="AS2451" s="95">
        <v>7</v>
      </c>
      <c r="AT2451" s="95">
        <v>5</v>
      </c>
      <c r="AU2451" s="95">
        <v>7</v>
      </c>
      <c r="AV2451" s="96">
        <v>5</v>
      </c>
      <c r="AW2451" s="3"/>
      <c r="AX2451" s="97">
        <v>4.9208663461613497E-2</v>
      </c>
      <c r="AY2451" s="98">
        <v>-0.65136486646497405</v>
      </c>
      <c r="AZ2451" s="98">
        <v>0.52903861901995697</v>
      </c>
      <c r="BA2451" s="98">
        <v>-0.78739423685055998</v>
      </c>
      <c r="BB2451" s="89">
        <v>5.04928049311275E-3</v>
      </c>
      <c r="BC2451" s="99">
        <v>-6.9533203443352196</v>
      </c>
      <c r="BD2451" s="86">
        <v>43748</v>
      </c>
      <c r="BE2451" s="86">
        <v>43921</v>
      </c>
      <c r="BF2451" s="95"/>
      <c r="BG2451" s="86"/>
    </row>
    <row r="2452" spans="2:59" x14ac:dyDescent="0.25">
      <c r="B2452" s="81" t="s">
        <v>614</v>
      </c>
      <c r="C2452" s="81" t="s">
        <v>7908</v>
      </c>
      <c r="D2452" s="81" t="s">
        <v>1045</v>
      </c>
      <c r="E2452" s="82" t="s">
        <v>1263</v>
      </c>
      <c r="F2452" s="82" t="s">
        <v>1102</v>
      </c>
      <c r="G2452" s="83" t="s">
        <v>1123</v>
      </c>
      <c r="H2452" s="84" t="s">
        <v>1135</v>
      </c>
      <c r="I2452" s="85" t="s">
        <v>3480</v>
      </c>
      <c r="J2452" s="85" t="s">
        <v>7909</v>
      </c>
      <c r="L2452" s="86">
        <v>44029</v>
      </c>
      <c r="M2452" s="87">
        <v>1178.00400000066</v>
      </c>
      <c r="N2452" s="88">
        <v>1178.00400000066</v>
      </c>
      <c r="O2452" s="88">
        <v>1208.55220000073</v>
      </c>
      <c r="P2452" s="89">
        <f t="shared" si="38"/>
        <v>0.97472330942755181</v>
      </c>
      <c r="Q2452" s="86">
        <v>43748</v>
      </c>
      <c r="R2452" s="90">
        <v>1735.2860000000001</v>
      </c>
      <c r="S2452" s="90">
        <v>1731.68201144981</v>
      </c>
      <c r="T2452" s="3"/>
      <c r="U2452" s="91">
        <v>-2.3867266054367099E-3</v>
      </c>
      <c r="V2452" s="92">
        <v>0.93410194958778403</v>
      </c>
      <c r="W2452" s="91">
        <v>4.8929076128842999E-3</v>
      </c>
      <c r="X2452" s="92">
        <v>0.49780037716118403</v>
      </c>
      <c r="Y2452" s="91">
        <v>-1.1582455026655199E-3</v>
      </c>
      <c r="Z2452" s="92">
        <v>18.034331358561801</v>
      </c>
      <c r="AA2452" s="91">
        <v>4.4986119792156398E-4</v>
      </c>
      <c r="AB2452" s="92">
        <v>20.943014480580999</v>
      </c>
      <c r="AC2452" s="91">
        <v>5.6179219198384103E-2</v>
      </c>
      <c r="AD2452" s="92">
        <v>30.966117872245398</v>
      </c>
      <c r="AE2452" s="91">
        <v>9.6673896186985103E-2</v>
      </c>
      <c r="AF2452" s="93">
        <v>30.506799313385301</v>
      </c>
      <c r="AG2452" s="91">
        <v>-2.8983564134250602E-3</v>
      </c>
      <c r="AH2452" s="92">
        <v>-1.19606559346721</v>
      </c>
      <c r="AI2452" s="91">
        <v>6.7098952240485198E-3</v>
      </c>
      <c r="AJ2452" s="92">
        <v>15.1543652023101</v>
      </c>
      <c r="AK2452" s="91">
        <v>0.177739244218101</v>
      </c>
      <c r="AL2452" s="91">
        <v>3.3558292911038699E-2</v>
      </c>
      <c r="AM2452" s="92">
        <v>11.117718506822699</v>
      </c>
      <c r="AN2452" s="3"/>
      <c r="AO2452" s="94">
        <v>1.8493596304324501E-2</v>
      </c>
      <c r="AP2452" s="94">
        <v>-3.2836017565387003E-2</v>
      </c>
      <c r="AQ2452" s="94">
        <v>3.0048938329855401E-2</v>
      </c>
      <c r="AR2452" s="94">
        <v>-3.2118781583449198E-2</v>
      </c>
      <c r="AS2452" s="95">
        <v>7</v>
      </c>
      <c r="AT2452" s="95">
        <v>5</v>
      </c>
      <c r="AU2452" s="95">
        <v>7</v>
      </c>
      <c r="AV2452" s="96">
        <v>5</v>
      </c>
      <c r="AW2452" s="3"/>
      <c r="AX2452" s="97">
        <v>4.9222114349104201E-2</v>
      </c>
      <c r="AY2452" s="98">
        <v>-0.51120058855121897</v>
      </c>
      <c r="AZ2452" s="98">
        <v>0.55387457211418201</v>
      </c>
      <c r="BA2452" s="98">
        <v>-0.61983519803652598</v>
      </c>
      <c r="BB2452" s="89">
        <v>5.0507797094178396E-3</v>
      </c>
      <c r="BC2452" s="99">
        <v>-6.6219564203784103</v>
      </c>
      <c r="BD2452" s="86">
        <v>43748</v>
      </c>
      <c r="BE2452" s="86">
        <v>43921</v>
      </c>
      <c r="BF2452" s="95"/>
      <c r="BG2452" s="86"/>
    </row>
    <row r="2453" spans="2:59" x14ac:dyDescent="0.25">
      <c r="B2453" s="81" t="s">
        <v>3090</v>
      </c>
      <c r="C2453" s="81" t="s">
        <v>7910</v>
      </c>
      <c r="D2453" s="81" t="s">
        <v>1045</v>
      </c>
      <c r="E2453" s="82" t="s">
        <v>1162</v>
      </c>
      <c r="F2453" s="82" t="s">
        <v>1102</v>
      </c>
      <c r="G2453" s="83" t="s">
        <v>1123</v>
      </c>
      <c r="H2453" s="84" t="s">
        <v>1135</v>
      </c>
      <c r="I2453" s="85" t="s">
        <v>3480</v>
      </c>
      <c r="J2453" s="85" t="s">
        <v>7911</v>
      </c>
      <c r="L2453" s="86">
        <v>44029</v>
      </c>
      <c r="M2453" s="87">
        <v>3532.3695000000298</v>
      </c>
      <c r="N2453" s="88">
        <v>3532.3695000000298</v>
      </c>
      <c r="O2453" s="88">
        <v>3638.2556000016598</v>
      </c>
      <c r="P2453" s="89">
        <f t="shared" si="38"/>
        <v>0.9708964647779057</v>
      </c>
      <c r="Q2453" s="86">
        <v>43748</v>
      </c>
      <c r="R2453" s="90">
        <v>53955946.932999998</v>
      </c>
      <c r="S2453" s="90">
        <v>76974735.961624995</v>
      </c>
      <c r="T2453" s="3"/>
      <c r="U2453" s="91">
        <v>-2.4003431017263202E-3</v>
      </c>
      <c r="V2453" s="92">
        <v>0.93274029995882302</v>
      </c>
      <c r="W2453" s="91">
        <v>4.4670791776297803E-3</v>
      </c>
      <c r="X2453" s="92">
        <v>0.45521753363573197</v>
      </c>
      <c r="Y2453" s="91">
        <v>-3.70786670828238E-3</v>
      </c>
      <c r="Z2453" s="92">
        <v>17.779369238007298</v>
      </c>
      <c r="AA2453" s="91">
        <v>-4.6475729086523599E-3</v>
      </c>
      <c r="AB2453" s="92">
        <v>20.433271069923599</v>
      </c>
      <c r="AC2453" s="91">
        <v>4.5494807538489099E-2</v>
      </c>
      <c r="AD2453" s="92">
        <v>29.897676706255901</v>
      </c>
      <c r="AE2453" s="91">
        <v>8.0093488641141394E-2</v>
      </c>
      <c r="AF2453" s="93">
        <v>28.848758558800899</v>
      </c>
      <c r="AG2453" s="91">
        <v>-3.13820582050539E-3</v>
      </c>
      <c r="AH2453" s="92">
        <v>-1.2200505341752399</v>
      </c>
      <c r="AI2453" s="91">
        <v>3.9010777745716002E-3</v>
      </c>
      <c r="AJ2453" s="92">
        <v>14.8734834573697</v>
      </c>
      <c r="AK2453" s="91">
        <v>1.01766315872781</v>
      </c>
      <c r="AL2453" s="91">
        <v>4.5007550603258999E-2</v>
      </c>
      <c r="AM2453" s="92">
        <v>-14.426645953790301</v>
      </c>
      <c r="AN2453" s="3"/>
      <c r="AO2453" s="94">
        <v>1.8479167792975201E-2</v>
      </c>
      <c r="AP2453" s="94">
        <v>-3.2849558007910701E-2</v>
      </c>
      <c r="AQ2453" s="94">
        <v>2.9616832482133801E-2</v>
      </c>
      <c r="AR2453" s="94">
        <v>-3.2540482168769799E-2</v>
      </c>
      <c r="AS2453" s="95">
        <v>7</v>
      </c>
      <c r="AT2453" s="95">
        <v>5</v>
      </c>
      <c r="AU2453" s="95">
        <v>7</v>
      </c>
      <c r="AV2453" s="96">
        <v>5</v>
      </c>
      <c r="AW2453" s="3"/>
      <c r="AX2453" s="97">
        <v>4.9212757250352297E-2</v>
      </c>
      <c r="AY2453" s="98">
        <v>-0.60661962725407603</v>
      </c>
      <c r="AZ2453" s="98">
        <v>0.53696648763616395</v>
      </c>
      <c r="BA2453" s="98">
        <v>-0.734017255811523</v>
      </c>
      <c r="BB2453" s="89">
        <v>5.0497382153389496E-3</v>
      </c>
      <c r="BC2453" s="99">
        <v>-6.8475727764307504</v>
      </c>
      <c r="BD2453" s="86">
        <v>43748</v>
      </c>
      <c r="BE2453" s="86">
        <v>43921</v>
      </c>
      <c r="BF2453" s="95"/>
      <c r="BG2453" s="86"/>
    </row>
    <row r="2454" spans="2:59" x14ac:dyDescent="0.25">
      <c r="B2454" s="81" t="s">
        <v>3091</v>
      </c>
      <c r="C2454" s="81" t="s">
        <v>7912</v>
      </c>
      <c r="D2454" s="81" t="s">
        <v>1045</v>
      </c>
      <c r="E2454" s="82" t="s">
        <v>1172</v>
      </c>
      <c r="F2454" s="82" t="s">
        <v>1102</v>
      </c>
      <c r="G2454" s="83" t="s">
        <v>1123</v>
      </c>
      <c r="H2454" s="84" t="s">
        <v>1135</v>
      </c>
      <c r="I2454" s="85" t="s">
        <v>3480</v>
      </c>
      <c r="J2454" s="85" t="s">
        <v>7913</v>
      </c>
      <c r="L2454" s="86">
        <v>44029</v>
      </c>
      <c r="M2454" s="87">
        <v>1184.8309000004101</v>
      </c>
      <c r="N2454" s="88">
        <v>1184.8309000004101</v>
      </c>
      <c r="O2454" s="88">
        <v>1213.89430000074</v>
      </c>
      <c r="P2454" s="89">
        <f t="shared" si="38"/>
        <v>0.97605771771041994</v>
      </c>
      <c r="Q2454" s="86">
        <v>43748</v>
      </c>
      <c r="R2454" s="90">
        <v>5816073.2170000002</v>
      </c>
      <c r="S2454" s="90">
        <v>25825337.614187501</v>
      </c>
      <c r="T2454" s="3"/>
      <c r="U2454" s="91">
        <v>-2.38157505373238E-3</v>
      </c>
      <c r="V2454" s="92">
        <v>0.93461710475821702</v>
      </c>
      <c r="W2454" s="91">
        <v>5.0351388381386598E-3</v>
      </c>
      <c r="X2454" s="92">
        <v>0.51202349968661998</v>
      </c>
      <c r="Y2454" s="91">
        <v>-2.8384178403939602E-4</v>
      </c>
      <c r="Z2454" s="92">
        <v>18.121771730424399</v>
      </c>
      <c r="AA2454" s="91">
        <v>2.2526411012222499E-3</v>
      </c>
      <c r="AB2454" s="92">
        <v>21.123292470932899</v>
      </c>
      <c r="AC2454" s="91">
        <v>6.0031959381376503E-2</v>
      </c>
      <c r="AD2454" s="92">
        <v>31.351391890522802</v>
      </c>
      <c r="AE2454" s="91">
        <v>0.10269408463864201</v>
      </c>
      <c r="AF2454" s="93">
        <v>31.108818158565601</v>
      </c>
      <c r="AG2454" s="91">
        <v>-2.8187645957586899E-3</v>
      </c>
      <c r="AH2454" s="92">
        <v>-1.18810641170057</v>
      </c>
      <c r="AI2454" s="91">
        <v>7.6742153814848297E-3</v>
      </c>
      <c r="AJ2454" s="92">
        <v>15.2507972180611</v>
      </c>
      <c r="AK2454" s="91">
        <v>0.18483089999965199</v>
      </c>
      <c r="AL2454" s="91">
        <v>3.5125620379403699E-2</v>
      </c>
      <c r="AM2454" s="92">
        <v>13.9620639058121</v>
      </c>
      <c r="AN2454" s="3"/>
      <c r="AO2454" s="94">
        <v>1.8498407176593901E-2</v>
      </c>
      <c r="AP2454" s="94">
        <v>-3.2831247977810597E-2</v>
      </c>
      <c r="AQ2454" s="94">
        <v>3.0199081227692701E-2</v>
      </c>
      <c r="AR2454" s="94">
        <v>-3.1974813136912403E-2</v>
      </c>
      <c r="AS2454" s="95">
        <v>7</v>
      </c>
      <c r="AT2454" s="95">
        <v>5</v>
      </c>
      <c r="AU2454" s="95">
        <v>7</v>
      </c>
      <c r="AV2454" s="96">
        <v>5</v>
      </c>
      <c r="AW2454" s="3"/>
      <c r="AX2454" s="97">
        <v>4.9225191118748603E-2</v>
      </c>
      <c r="AY2454" s="98">
        <v>-0.47746756189553702</v>
      </c>
      <c r="AZ2454" s="98">
        <v>0.55985414280257795</v>
      </c>
      <c r="BA2454" s="98">
        <v>-0.57934842369013495</v>
      </c>
      <c r="BB2454" s="89">
        <v>5.0511234439818498E-3</v>
      </c>
      <c r="BC2454" s="99">
        <v>-6.5428019557293702</v>
      </c>
      <c r="BD2454" s="86">
        <v>43748</v>
      </c>
      <c r="BE2454" s="86">
        <v>43921</v>
      </c>
      <c r="BF2454" s="95"/>
      <c r="BG2454" s="86"/>
    </row>
    <row r="2455" spans="2:59" x14ac:dyDescent="0.25">
      <c r="B2455" s="81" t="s">
        <v>3092</v>
      </c>
      <c r="C2455" s="81" t="s">
        <v>7914</v>
      </c>
      <c r="D2455" s="81" t="s">
        <v>1045</v>
      </c>
      <c r="E2455" s="82" t="s">
        <v>1206</v>
      </c>
      <c r="F2455" s="82" t="s">
        <v>1102</v>
      </c>
      <c r="G2455" s="83" t="s">
        <v>1123</v>
      </c>
      <c r="H2455" s="84" t="s">
        <v>1135</v>
      </c>
      <c r="I2455" s="85" t="s">
        <v>3480</v>
      </c>
      <c r="J2455" s="85" t="s">
        <v>7915</v>
      </c>
      <c r="L2455" s="86">
        <v>44029</v>
      </c>
      <c r="M2455" s="87">
        <v>1110.3484000004801</v>
      </c>
      <c r="N2455" s="88">
        <v>1110.3484000004801</v>
      </c>
      <c r="O2455" s="88">
        <v>1149.8877000007799</v>
      </c>
      <c r="P2455" s="89">
        <f t="shared" si="38"/>
        <v>0.96561464219482218</v>
      </c>
      <c r="Q2455" s="86">
        <v>43748</v>
      </c>
      <c r="R2455" s="90">
        <v>10048783.476</v>
      </c>
      <c r="S2455" s="90">
        <v>12273253.3706875</v>
      </c>
      <c r="T2455" s="3"/>
      <c r="U2455" s="91">
        <v>-2.4196759577534998E-3</v>
      </c>
      <c r="V2455" s="92">
        <v>0.93080701435610502</v>
      </c>
      <c r="W2455" s="91">
        <v>3.8827221724204702E-3</v>
      </c>
      <c r="X2455" s="92">
        <v>0.39678183311480097</v>
      </c>
      <c r="Y2455" s="91">
        <v>-7.2190084183603202E-3</v>
      </c>
      <c r="Z2455" s="92">
        <v>17.428255067003199</v>
      </c>
      <c r="AA2455" s="91">
        <v>-1.16980899983901E-2</v>
      </c>
      <c r="AB2455" s="92">
        <v>19.728219360957201</v>
      </c>
      <c r="AC2455" s="91">
        <v>3.0744612058697399E-2</v>
      </c>
      <c r="AD2455" s="92">
        <v>28.4226571582549</v>
      </c>
      <c r="AE2455" s="91">
        <v>5.7320599949889597E-2</v>
      </c>
      <c r="AF2455" s="93">
        <v>26.5714696896903</v>
      </c>
      <c r="AG2455" s="91">
        <v>-3.46684721898782E-3</v>
      </c>
      <c r="AH2455" s="92">
        <v>-1.25291467402349</v>
      </c>
      <c r="AI2455" s="91">
        <v>3.3504120438010398E-5</v>
      </c>
      <c r="AJ2455" s="92">
        <v>14.486726091956401</v>
      </c>
      <c r="AK2455" s="91">
        <v>0.110175656667707</v>
      </c>
      <c r="AL2455" s="91">
        <v>2.13116676150094E-2</v>
      </c>
      <c r="AM2455" s="92">
        <v>4.3613597517833096</v>
      </c>
      <c r="AN2455" s="3"/>
      <c r="AO2455" s="94">
        <v>1.8459383036315599E-2</v>
      </c>
      <c r="AP2455" s="94">
        <v>-3.28684067208087E-2</v>
      </c>
      <c r="AQ2455" s="94">
        <v>2.9017703252975501E-2</v>
      </c>
      <c r="AR2455" s="94">
        <v>-3.3122031985840301E-2</v>
      </c>
      <c r="AS2455" s="95">
        <v>7</v>
      </c>
      <c r="AT2455" s="95">
        <v>5</v>
      </c>
      <c r="AU2455" s="95">
        <v>7</v>
      </c>
      <c r="AV2455" s="96">
        <v>5</v>
      </c>
      <c r="AW2455" s="3"/>
      <c r="AX2455" s="97">
        <v>4.9201150556327802E-2</v>
      </c>
      <c r="AY2455" s="98">
        <v>-0.73866603853912205</v>
      </c>
      <c r="AZ2455" s="98">
        <v>0.51357199984704505</v>
      </c>
      <c r="BA2455" s="98">
        <v>-0.89122432782733096</v>
      </c>
      <c r="BB2455" s="89">
        <v>5.0484365381453199E-3</v>
      </c>
      <c r="BC2455" s="99">
        <v>-7.1600470203629802</v>
      </c>
      <c r="BD2455" s="86">
        <v>43748</v>
      </c>
      <c r="BE2455" s="86">
        <v>43921</v>
      </c>
      <c r="BF2455" s="95"/>
      <c r="BG2455" s="86"/>
    </row>
    <row r="2456" spans="2:59" x14ac:dyDescent="0.25">
      <c r="B2456" s="81" t="s">
        <v>615</v>
      </c>
      <c r="C2456" s="81" t="s">
        <v>7916</v>
      </c>
      <c r="D2456" s="81" t="s">
        <v>1045</v>
      </c>
      <c r="E2456" s="82" t="s">
        <v>1236</v>
      </c>
      <c r="F2456" s="82" t="s">
        <v>1102</v>
      </c>
      <c r="G2456" s="83" t="s">
        <v>1123</v>
      </c>
      <c r="H2456" s="84" t="s">
        <v>1135</v>
      </c>
      <c r="I2456" s="85" t="s">
        <v>3480</v>
      </c>
      <c r="J2456" s="85" t="s">
        <v>1096</v>
      </c>
      <c r="L2456" s="86">
        <v>44029</v>
      </c>
      <c r="M2456" s="87">
        <v>3802.9538999982201</v>
      </c>
      <c r="N2456" s="88">
        <v>3802.9538999982201</v>
      </c>
      <c r="O2456" s="88">
        <v>3902.2307999990899</v>
      </c>
      <c r="P2456" s="89">
        <f t="shared" si="38"/>
        <v>0.97455893690324702</v>
      </c>
      <c r="Q2456" s="86">
        <v>43748</v>
      </c>
      <c r="R2456" s="90">
        <v>9897169.8640000001</v>
      </c>
      <c r="S2456" s="90">
        <v>14241177.998468701</v>
      </c>
      <c r="T2456" s="3"/>
      <c r="U2456" s="91">
        <v>-2.3869813785495401E-3</v>
      </c>
      <c r="V2456" s="92">
        <v>0.93407647227650203</v>
      </c>
      <c r="W2456" s="91">
        <v>4.8704969667596699E-3</v>
      </c>
      <c r="X2456" s="92">
        <v>0.49555931254872099</v>
      </c>
      <c r="Y2456" s="91">
        <v>-1.2773457810908401E-3</v>
      </c>
      <c r="Z2456" s="92">
        <v>18.022421330737401</v>
      </c>
      <c r="AA2456" s="91">
        <v>2.4778986698947798E-4</v>
      </c>
      <c r="AB2456" s="92">
        <v>20.922807347495102</v>
      </c>
      <c r="AC2456" s="91">
        <v>5.57979752866231E-2</v>
      </c>
      <c r="AD2456" s="92">
        <v>30.927993481047501</v>
      </c>
      <c r="AE2456" s="91">
        <v>9.60952882960555E-2</v>
      </c>
      <c r="AF2456" s="93">
        <v>30.448938524292299</v>
      </c>
      <c r="AG2456" s="91">
        <v>-2.9113872178641001E-3</v>
      </c>
      <c r="AH2456" s="92">
        <v>-1.19736867391111</v>
      </c>
      <c r="AI2456" s="91">
        <v>6.5792916302598297E-3</v>
      </c>
      <c r="AJ2456" s="92">
        <v>15.141304842938601</v>
      </c>
      <c r="AK2456" s="91">
        <v>0.17574696159310399</v>
      </c>
      <c r="AL2456" s="91">
        <v>3.3205298121174599E-2</v>
      </c>
      <c r="AM2456" s="92">
        <v>10.918490244322999</v>
      </c>
      <c r="AN2456" s="3"/>
      <c r="AO2456" s="94">
        <v>1.8492840537874099E-2</v>
      </c>
      <c r="AP2456" s="94">
        <v>-3.2836570026120199E-2</v>
      </c>
      <c r="AQ2456" s="94">
        <v>3.0030468265977099E-2</v>
      </c>
      <c r="AR2456" s="94">
        <v>-3.2138842135282203E-2</v>
      </c>
      <c r="AS2456" s="95">
        <v>7</v>
      </c>
      <c r="AT2456" s="95">
        <v>5</v>
      </c>
      <c r="AU2456" s="95">
        <v>7</v>
      </c>
      <c r="AV2456" s="96">
        <v>5</v>
      </c>
      <c r="AW2456" s="3"/>
      <c r="AX2456" s="97">
        <v>4.9221479043335403E-2</v>
      </c>
      <c r="AY2456" s="98">
        <v>-0.51498476221604506</v>
      </c>
      <c r="AZ2456" s="98">
        <v>0.553204906262181</v>
      </c>
      <c r="BA2456" s="98">
        <v>-0.62436941903797605</v>
      </c>
      <c r="BB2456" s="89">
        <v>5.0507106329860099E-3</v>
      </c>
      <c r="BC2456" s="99">
        <v>-6.63127870344033</v>
      </c>
      <c r="BD2456" s="86">
        <v>43748</v>
      </c>
      <c r="BE2456" s="86">
        <v>43921</v>
      </c>
      <c r="BF2456" s="95"/>
      <c r="BG2456" s="86"/>
    </row>
    <row r="2457" spans="2:59" x14ac:dyDescent="0.25">
      <c r="B2457" s="81" t="s">
        <v>3093</v>
      </c>
      <c r="C2457" s="81" t="s">
        <v>7917</v>
      </c>
      <c r="D2457" s="81" t="s">
        <v>1045</v>
      </c>
      <c r="E2457" s="82" t="s">
        <v>1184</v>
      </c>
      <c r="F2457" s="82" t="s">
        <v>1102</v>
      </c>
      <c r="G2457" s="83" t="s">
        <v>1123</v>
      </c>
      <c r="H2457" s="84" t="s">
        <v>1135</v>
      </c>
      <c r="I2457" s="85" t="s">
        <v>3480</v>
      </c>
      <c r="J2457" s="85" t="s">
        <v>7918</v>
      </c>
      <c r="L2457" s="86">
        <v>44029</v>
      </c>
      <c r="M2457" s="87">
        <v>1114.97580000013</v>
      </c>
      <c r="N2457" s="88">
        <v>1114.97580000013</v>
      </c>
      <c r="O2457" s="88">
        <v>1139.87079999968</v>
      </c>
      <c r="P2457" s="89">
        <f t="shared" si="38"/>
        <v>0.9781598054800974</v>
      </c>
      <c r="Q2457" s="86">
        <v>43748</v>
      </c>
      <c r="R2457" s="90">
        <v>20347020.905999999</v>
      </c>
      <c r="S2457" s="90">
        <v>21704825.6637187</v>
      </c>
      <c r="T2457" s="3"/>
      <c r="U2457" s="91">
        <v>-2.3738648851576701E-3</v>
      </c>
      <c r="V2457" s="92">
        <v>0.93538812161568796</v>
      </c>
      <c r="W2457" s="91">
        <v>5.2659950979432298E-3</v>
      </c>
      <c r="X2457" s="92">
        <v>0.53510912566707702</v>
      </c>
      <c r="Y2457" s="91">
        <v>1.10905537621875E-3</v>
      </c>
      <c r="Z2457" s="92">
        <v>18.261061446450199</v>
      </c>
      <c r="AA2457" s="91">
        <v>5.0662749690673099E-3</v>
      </c>
      <c r="AB2457" s="92">
        <v>21.4046558577102</v>
      </c>
      <c r="AC2457" s="91">
        <v>6.5988816912067705E-2</v>
      </c>
      <c r="AD2457" s="92">
        <v>31.9470776435919</v>
      </c>
      <c r="AE2457" s="91"/>
      <c r="AF2457" s="93"/>
      <c r="AG2457" s="91">
        <v>-2.6889520586337299E-3</v>
      </c>
      <c r="AH2457" s="92">
        <v>-1.1751251579880799</v>
      </c>
      <c r="AI2457" s="91">
        <v>9.2095310174045205E-3</v>
      </c>
      <c r="AJ2457" s="92">
        <v>15.404328781645701</v>
      </c>
      <c r="AK2457" s="91">
        <v>0.11497579999922899</v>
      </c>
      <c r="AL2457" s="91">
        <v>3.8936454013310098E-2</v>
      </c>
      <c r="AM2457" s="92">
        <v>38.637378580577199</v>
      </c>
      <c r="AN2457" s="3"/>
      <c r="AO2457" s="94">
        <v>1.8506211867134002E-2</v>
      </c>
      <c r="AP2457" s="94">
        <v>-3.28238369484097E-2</v>
      </c>
      <c r="AQ2457" s="94">
        <v>3.0435733116973999E-2</v>
      </c>
      <c r="AR2457" s="94">
        <v>-3.1745256592330399E-2</v>
      </c>
      <c r="AS2457" s="95">
        <v>7</v>
      </c>
      <c r="AT2457" s="95">
        <v>5</v>
      </c>
      <c r="AU2457" s="95">
        <v>7</v>
      </c>
      <c r="AV2457" s="96">
        <v>5</v>
      </c>
      <c r="AW2457" s="3"/>
      <c r="AX2457" s="97">
        <v>4.9230585284167301E-2</v>
      </c>
      <c r="AY2457" s="98">
        <v>-0.42483105816836503</v>
      </c>
      <c r="AZ2457" s="98">
        <v>0.56918467157174701</v>
      </c>
      <c r="BA2457" s="98">
        <v>-0.51605900821141404</v>
      </c>
      <c r="BB2457" s="89">
        <v>5.0517217996730304E-3</v>
      </c>
      <c r="BC2457" s="99">
        <v>-6.4304831740810204</v>
      </c>
      <c r="BD2457" s="86">
        <v>43748</v>
      </c>
      <c r="BE2457" s="86">
        <v>43783</v>
      </c>
      <c r="BF2457" s="95"/>
      <c r="BG2457" s="86"/>
    </row>
    <row r="2458" spans="2:59" x14ac:dyDescent="0.25">
      <c r="B2458" s="81" t="s">
        <v>616</v>
      </c>
      <c r="C2458" s="81" t="s">
        <v>7919</v>
      </c>
      <c r="D2458" s="81" t="s">
        <v>1045</v>
      </c>
      <c r="E2458" s="82" t="s">
        <v>1245</v>
      </c>
      <c r="F2458" s="82" t="s">
        <v>1102</v>
      </c>
      <c r="G2458" s="83" t="s">
        <v>1123</v>
      </c>
      <c r="H2458" s="84" t="s">
        <v>1135</v>
      </c>
      <c r="I2458" s="85" t="s">
        <v>3480</v>
      </c>
      <c r="J2458" s="85" t="s">
        <v>7920</v>
      </c>
      <c r="L2458" s="86">
        <v>44029</v>
      </c>
      <c r="M2458" s="87">
        <v>1090.34259999916</v>
      </c>
      <c r="N2458" s="88">
        <v>1090.34259999916</v>
      </c>
      <c r="O2458" s="88">
        <v>1112.8050999995301</v>
      </c>
      <c r="P2458" s="89">
        <f t="shared" si="38"/>
        <v>0.97981452457363871</v>
      </c>
      <c r="Q2458" s="86">
        <v>43748</v>
      </c>
      <c r="R2458" s="90">
        <v>35046272.461000003</v>
      </c>
      <c r="S2458" s="90">
        <v>33083078.0275313</v>
      </c>
      <c r="T2458" s="3"/>
      <c r="U2458" s="91">
        <v>-2.3679454134253302E-3</v>
      </c>
      <c r="V2458" s="92">
        <v>0.93598006878892204</v>
      </c>
      <c r="W2458" s="91">
        <v>5.4472585452458597E-3</v>
      </c>
      <c r="X2458" s="92">
        <v>0.55323547039734</v>
      </c>
      <c r="Y2458" s="91">
        <v>2.2050775405659802E-3</v>
      </c>
      <c r="Z2458" s="92">
        <v>18.370663662906701</v>
      </c>
      <c r="AA2458" s="91">
        <v>7.2824888793547897E-3</v>
      </c>
      <c r="AB2458" s="92">
        <v>21.626277248724399</v>
      </c>
      <c r="AC2458" s="91">
        <v>7.0692291443265304E-2</v>
      </c>
      <c r="AD2458" s="92">
        <v>32.417425096733503</v>
      </c>
      <c r="AE2458" s="91"/>
      <c r="AF2458" s="93"/>
      <c r="AG2458" s="91">
        <v>-2.58706165641343E-3</v>
      </c>
      <c r="AH2458" s="92">
        <v>-1.16493611776605</v>
      </c>
      <c r="AI2458" s="91">
        <v>1.0417466908620601E-2</v>
      </c>
      <c r="AJ2458" s="92">
        <v>15.5251223707746</v>
      </c>
      <c r="AK2458" s="91">
        <v>9.0342599998693901E-2</v>
      </c>
      <c r="AL2458" s="91">
        <v>3.5838857758790303E-2</v>
      </c>
      <c r="AM2458" s="92">
        <v>36.900567422621002</v>
      </c>
      <c r="AN2458" s="3"/>
      <c r="AO2458" s="94">
        <v>1.8512366221329998E-2</v>
      </c>
      <c r="AP2458" s="94">
        <v>-3.2818024737934999E-2</v>
      </c>
      <c r="AQ2458" s="94">
        <v>3.0621615396739799E-2</v>
      </c>
      <c r="AR2458" s="94">
        <v>-3.15647768402414E-2</v>
      </c>
      <c r="AS2458" s="95">
        <v>7</v>
      </c>
      <c r="AT2458" s="95">
        <v>5</v>
      </c>
      <c r="AU2458" s="95">
        <v>7</v>
      </c>
      <c r="AV2458" s="96">
        <v>5</v>
      </c>
      <c r="AW2458" s="3"/>
      <c r="AX2458" s="97">
        <v>4.9234953900741001E-2</v>
      </c>
      <c r="AY2458" s="98">
        <v>-0.38338425010670102</v>
      </c>
      <c r="AZ2458" s="98">
        <v>0.57653175185805605</v>
      </c>
      <c r="BA2458" s="98">
        <v>-0.46612161811617597</v>
      </c>
      <c r="BB2458" s="89">
        <v>5.0522055135570603E-3</v>
      </c>
      <c r="BC2458" s="99">
        <v>-6.4107452418684296</v>
      </c>
      <c r="BD2458" s="86">
        <v>43748</v>
      </c>
      <c r="BE2458" s="86">
        <v>43783</v>
      </c>
      <c r="BF2458" s="95"/>
      <c r="BG2458" s="86"/>
    </row>
    <row r="2459" spans="2:59" x14ac:dyDescent="0.25">
      <c r="B2459" s="81" t="s">
        <v>3094</v>
      </c>
      <c r="C2459" s="81" t="s">
        <v>7921</v>
      </c>
      <c r="D2459" s="81" t="s">
        <v>1045</v>
      </c>
      <c r="E2459" s="82" t="s">
        <v>1208</v>
      </c>
      <c r="F2459" s="82" t="s">
        <v>1102</v>
      </c>
      <c r="G2459" s="83" t="s">
        <v>1123</v>
      </c>
      <c r="H2459" s="84" t="s">
        <v>1135</v>
      </c>
      <c r="I2459" s="85" t="s">
        <v>3480</v>
      </c>
      <c r="J2459" s="85" t="s">
        <v>7922</v>
      </c>
      <c r="L2459" s="86">
        <v>44029</v>
      </c>
      <c r="M2459" s="87">
        <v>1139.9736000001401</v>
      </c>
      <c r="N2459" s="88">
        <v>1139.9736000001401</v>
      </c>
      <c r="O2459" s="88">
        <v>1175.5891999993501</v>
      </c>
      <c r="P2459" s="89">
        <f t="shared" si="38"/>
        <v>0.96970404287549627</v>
      </c>
      <c r="Q2459" s="86">
        <v>43748</v>
      </c>
      <c r="R2459" s="90">
        <v>10703883.108999999</v>
      </c>
      <c r="S2459" s="90">
        <v>7755317.9382499997</v>
      </c>
      <c r="T2459" s="3"/>
      <c r="U2459" s="91">
        <v>-2.4046979078775599E-3</v>
      </c>
      <c r="V2459" s="92">
        <v>0.93230481934369902</v>
      </c>
      <c r="W2459" s="91">
        <v>4.33521644663415E-3</v>
      </c>
      <c r="X2459" s="92">
        <v>0.44203126053616898</v>
      </c>
      <c r="Y2459" s="91">
        <v>-4.4995913985985698E-3</v>
      </c>
      <c r="Z2459" s="92">
        <v>17.700196768972098</v>
      </c>
      <c r="AA2459" s="91">
        <v>-6.2405182043221404E-3</v>
      </c>
      <c r="AB2459" s="92">
        <v>20.273976540367599</v>
      </c>
      <c r="AC2459" s="91">
        <v>4.2152383393840899E-2</v>
      </c>
      <c r="AD2459" s="92">
        <v>29.563434291776499</v>
      </c>
      <c r="AE2459" s="91">
        <v>7.4919473467161907E-2</v>
      </c>
      <c r="AF2459" s="93">
        <v>28.331357041402999</v>
      </c>
      <c r="AG2459" s="91">
        <v>-3.2124408971867498E-3</v>
      </c>
      <c r="AH2459" s="92">
        <v>-1.22747404184338</v>
      </c>
      <c r="AI2459" s="91">
        <v>3.0289536298369101E-3</v>
      </c>
      <c r="AJ2459" s="92">
        <v>14.786271042889</v>
      </c>
      <c r="AK2459" s="91">
        <v>0.13976183225167901</v>
      </c>
      <c r="AL2459" s="91">
        <v>2.6745704901259201E-2</v>
      </c>
      <c r="AM2459" s="92">
        <v>7.3199773101805503</v>
      </c>
      <c r="AN2459" s="3"/>
      <c r="AO2459" s="94">
        <v>1.8474671089279599E-2</v>
      </c>
      <c r="AP2459" s="94">
        <v>-3.2853786344276201E-2</v>
      </c>
      <c r="AQ2459" s="94">
        <v>2.94819974387792E-2</v>
      </c>
      <c r="AR2459" s="94">
        <v>-3.26715491246432E-2</v>
      </c>
      <c r="AS2459" s="95">
        <v>7</v>
      </c>
      <c r="AT2459" s="95">
        <v>5</v>
      </c>
      <c r="AU2459" s="95">
        <v>7</v>
      </c>
      <c r="AV2459" s="96">
        <v>5</v>
      </c>
      <c r="AW2459" s="3"/>
      <c r="AX2459" s="97">
        <v>4.9209992801188499E-2</v>
      </c>
      <c r="AY2459" s="98">
        <v>-0.63644689809916599</v>
      </c>
      <c r="AZ2459" s="98">
        <v>0.53168196347542096</v>
      </c>
      <c r="BA2459" s="98">
        <v>-0.76961034714804599</v>
      </c>
      <c r="BB2459" s="89">
        <v>5.0494293970859902E-3</v>
      </c>
      <c r="BC2459" s="99">
        <v>-6.9180798870438602</v>
      </c>
      <c r="BD2459" s="86">
        <v>43748</v>
      </c>
      <c r="BE2459" s="86">
        <v>43921</v>
      </c>
      <c r="BF2459" s="95"/>
      <c r="BG2459" s="86"/>
    </row>
    <row r="2460" spans="2:59" x14ac:dyDescent="0.25">
      <c r="B2460" s="81" t="s">
        <v>3095</v>
      </c>
      <c r="C2460" s="81" t="s">
        <v>7923</v>
      </c>
      <c r="D2460" s="81" t="s">
        <v>1046</v>
      </c>
      <c r="E2460" s="82" t="s">
        <v>1161</v>
      </c>
      <c r="F2460" s="82" t="s">
        <v>1102</v>
      </c>
      <c r="G2460" s="83" t="s">
        <v>1121</v>
      </c>
      <c r="H2460" s="84" t="s">
        <v>1133</v>
      </c>
      <c r="I2460" s="85" t="s">
        <v>3480</v>
      </c>
      <c r="J2460" s="85" t="s">
        <v>7924</v>
      </c>
      <c r="L2460" s="86">
        <v>44029</v>
      </c>
      <c r="M2460" s="87">
        <v>1964.4382000006699</v>
      </c>
      <c r="N2460" s="88">
        <v>1964.4382000006699</v>
      </c>
      <c r="O2460" s="88">
        <v>2094.5155000016098</v>
      </c>
      <c r="P2460" s="89">
        <f t="shared" si="38"/>
        <v>0.93789623423610857</v>
      </c>
      <c r="Q2460" s="86">
        <v>43881</v>
      </c>
      <c r="R2460" s="90">
        <v>21779349.480999999</v>
      </c>
      <c r="S2460" s="90">
        <v>19223942.407249998</v>
      </c>
      <c r="T2460" s="3"/>
      <c r="U2460" s="91">
        <v>-2.3933156981002001E-3</v>
      </c>
      <c r="V2460" s="92">
        <v>0.93344304032143599</v>
      </c>
      <c r="W2460" s="91">
        <v>1.2051858664563E-2</v>
      </c>
      <c r="X2460" s="92">
        <v>1.21369548232906</v>
      </c>
      <c r="Y2460" s="91">
        <v>-5.0439421833289103E-2</v>
      </c>
      <c r="Z2460" s="92">
        <v>13.1062137255067</v>
      </c>
      <c r="AA2460" s="91">
        <v>2.89653023774008E-2</v>
      </c>
      <c r="AB2460" s="92">
        <v>23.7945585985435</v>
      </c>
      <c r="AC2460" s="91">
        <v>7.2852030236390405E-2</v>
      </c>
      <c r="AD2460" s="92">
        <v>32.633398976060597</v>
      </c>
      <c r="AE2460" s="91">
        <v>9.4657746120065001E-2</v>
      </c>
      <c r="AF2460" s="93">
        <v>30.305184306693299</v>
      </c>
      <c r="AG2460" s="91">
        <v>-2.2636553867414499E-3</v>
      </c>
      <c r="AH2460" s="92">
        <v>-1.13259549079885</v>
      </c>
      <c r="AI2460" s="91">
        <v>-2.5957499768082901E-2</v>
      </c>
      <c r="AJ2460" s="92">
        <v>11.8876257030934</v>
      </c>
      <c r="AK2460" s="91">
        <v>0.964438200000441</v>
      </c>
      <c r="AL2460" s="91">
        <v>4.2864634975558098E-2</v>
      </c>
      <c r="AM2460" s="92">
        <v>-26.0168484386522</v>
      </c>
      <c r="AN2460" s="3"/>
      <c r="AO2460" s="94">
        <v>1.83469316962146E-2</v>
      </c>
      <c r="AP2460" s="94">
        <v>-3.5348659390365397E-2</v>
      </c>
      <c r="AQ2460" s="94">
        <v>4.4630126143601997E-2</v>
      </c>
      <c r="AR2460" s="94">
        <v>-8.49367056252959E-2</v>
      </c>
      <c r="AS2460" s="95">
        <v>7</v>
      </c>
      <c r="AT2460" s="95">
        <v>5</v>
      </c>
      <c r="AU2460" s="95">
        <v>7</v>
      </c>
      <c r="AV2460" s="96">
        <v>5</v>
      </c>
      <c r="AW2460" s="3"/>
      <c r="AX2460" s="97">
        <v>9.2400883498630695E-2</v>
      </c>
      <c r="AY2460" s="98">
        <v>8.3224124424191401E-2</v>
      </c>
      <c r="AZ2460" s="98">
        <v>0.73511889038945799</v>
      </c>
      <c r="BA2460" s="98">
        <v>0.106754540051043</v>
      </c>
      <c r="BB2460" s="89">
        <v>9.5003086801534707E-3</v>
      </c>
      <c r="BC2460" s="99">
        <v>-16.155454566993299</v>
      </c>
      <c r="BD2460" s="86">
        <v>43881</v>
      </c>
      <c r="BE2460" s="86">
        <v>43913</v>
      </c>
      <c r="BF2460" s="95"/>
      <c r="BG2460" s="86"/>
    </row>
    <row r="2461" spans="2:59" x14ac:dyDescent="0.25">
      <c r="B2461" s="81" t="s">
        <v>3096</v>
      </c>
      <c r="C2461" s="81" t="s">
        <v>7925</v>
      </c>
      <c r="D2461" s="81" t="s">
        <v>1046</v>
      </c>
      <c r="E2461" s="82" t="s">
        <v>1162</v>
      </c>
      <c r="F2461" s="82" t="s">
        <v>1102</v>
      </c>
      <c r="G2461" s="83" t="s">
        <v>1121</v>
      </c>
      <c r="H2461" s="84" t="s">
        <v>1133</v>
      </c>
      <c r="I2461" s="85" t="s">
        <v>3480</v>
      </c>
      <c r="J2461" s="85" t="s">
        <v>7926</v>
      </c>
      <c r="L2461" s="86">
        <v>44029</v>
      </c>
      <c r="M2461" s="87">
        <v>1816.07950000092</v>
      </c>
      <c r="N2461" s="88">
        <v>1816.07950000092</v>
      </c>
      <c r="O2461" s="88">
        <v>1934.2982999999099</v>
      </c>
      <c r="P2461" s="89">
        <f t="shared" si="38"/>
        <v>0.93888284966233215</v>
      </c>
      <c r="Q2461" s="86">
        <v>43881</v>
      </c>
      <c r="R2461" s="90">
        <v>17927457.32</v>
      </c>
      <c r="S2461" s="90">
        <v>14767499.8120781</v>
      </c>
      <c r="T2461" s="3"/>
      <c r="U2461" s="91">
        <v>-2.3862579218984999E-3</v>
      </c>
      <c r="V2461" s="92">
        <v>0.93414881794160498</v>
      </c>
      <c r="W2461" s="91">
        <v>1.22675774309755E-2</v>
      </c>
      <c r="X2461" s="92">
        <v>1.2352673589703</v>
      </c>
      <c r="Y2461" s="91">
        <v>-4.9210819318468602E-2</v>
      </c>
      <c r="Z2461" s="92">
        <v>13.229073976996</v>
      </c>
      <c r="AA2461" s="91">
        <v>3.1647702733607702E-2</v>
      </c>
      <c r="AB2461" s="92">
        <v>24.0627986341715</v>
      </c>
      <c r="AC2461" s="91">
        <v>8.1000860596832397E-2</v>
      </c>
      <c r="AD2461" s="92">
        <v>33.448282012075701</v>
      </c>
      <c r="AE2461" s="91">
        <v>0.108611722995265</v>
      </c>
      <c r="AF2461" s="93">
        <v>31.7005819942278</v>
      </c>
      <c r="AG2461" s="91">
        <v>-2.1430457636597601E-3</v>
      </c>
      <c r="AH2461" s="92">
        <v>-1.12053452849068</v>
      </c>
      <c r="AI2461" s="91">
        <v>-2.4579362892836801E-2</v>
      </c>
      <c r="AJ2461" s="92">
        <v>12.0254393906216</v>
      </c>
      <c r="AK2461" s="91">
        <v>0.816079500000924</v>
      </c>
      <c r="AL2461" s="91">
        <v>4.3516079631444902E-2</v>
      </c>
      <c r="AM2461" s="92">
        <v>34.915633823082302</v>
      </c>
      <c r="AN2461" s="3"/>
      <c r="AO2461" s="94">
        <v>1.8354151188759701E-2</v>
      </c>
      <c r="AP2461" s="94">
        <v>-3.5341815571882797E-2</v>
      </c>
      <c r="AQ2461" s="94">
        <v>4.4852718570837197E-2</v>
      </c>
      <c r="AR2461" s="94">
        <v>-8.4735270650562605E-2</v>
      </c>
      <c r="AS2461" s="95">
        <v>7</v>
      </c>
      <c r="AT2461" s="95">
        <v>5</v>
      </c>
      <c r="AU2461" s="95">
        <v>7</v>
      </c>
      <c r="AV2461" s="96">
        <v>5</v>
      </c>
      <c r="AW2461" s="3"/>
      <c r="AX2461" s="97">
        <v>9.2399957814777695E-2</v>
      </c>
      <c r="AY2461" s="98">
        <v>0.110044035236569</v>
      </c>
      <c r="AZ2461" s="98">
        <v>0.744941250904958</v>
      </c>
      <c r="BA2461" s="98">
        <v>0.14127909512399101</v>
      </c>
      <c r="BB2461" s="89">
        <v>9.50032177587673E-3</v>
      </c>
      <c r="BC2461" s="99">
        <v>-16.13638909781</v>
      </c>
      <c r="BD2461" s="86">
        <v>43881</v>
      </c>
      <c r="BE2461" s="86">
        <v>43913</v>
      </c>
      <c r="BF2461" s="95"/>
      <c r="BG2461" s="86"/>
    </row>
    <row r="2462" spans="2:59" x14ac:dyDescent="0.25">
      <c r="B2462" s="81" t="s">
        <v>3097</v>
      </c>
      <c r="C2462" s="81" t="s">
        <v>7927</v>
      </c>
      <c r="D2462" s="81" t="s">
        <v>1046</v>
      </c>
      <c r="E2462" s="82" t="s">
        <v>1163</v>
      </c>
      <c r="F2462" s="82" t="s">
        <v>1102</v>
      </c>
      <c r="G2462" s="83" t="s">
        <v>1121</v>
      </c>
      <c r="H2462" s="84" t="s">
        <v>1133</v>
      </c>
      <c r="I2462" s="85" t="s">
        <v>3480</v>
      </c>
      <c r="J2462" s="85" t="s">
        <v>7928</v>
      </c>
      <c r="L2462" s="86">
        <v>44029</v>
      </c>
      <c r="M2462" s="87">
        <v>1251.13089999929</v>
      </c>
      <c r="N2462" s="88">
        <v>1251.13089999929</v>
      </c>
      <c r="O2462" s="88">
        <v>1327.19449999928</v>
      </c>
      <c r="P2462" s="89">
        <f t="shared" si="38"/>
        <v>0.94268843036945138</v>
      </c>
      <c r="Q2462" s="86">
        <v>43881</v>
      </c>
      <c r="R2462" s="90">
        <v>5337.2550000000001</v>
      </c>
      <c r="S2462" s="90">
        <v>5268.2341412200904</v>
      </c>
      <c r="T2462" s="3"/>
      <c r="U2462" s="91">
        <v>-2.3590026639794801E-3</v>
      </c>
      <c r="V2462" s="92">
        <v>0.93687434373350698</v>
      </c>
      <c r="W2462" s="91">
        <v>1.30976336877211E-2</v>
      </c>
      <c r="X2462" s="92">
        <v>1.31827298464486</v>
      </c>
      <c r="Y2462" s="91">
        <v>-4.44691588672868E-2</v>
      </c>
      <c r="Z2462" s="92">
        <v>13.7032400221069</v>
      </c>
      <c r="AA2462" s="91">
        <v>4.2028933723486303E-2</v>
      </c>
      <c r="AB2462" s="92">
        <v>25.1009217331593</v>
      </c>
      <c r="AC2462" s="91">
        <v>6.60140434993082E-2</v>
      </c>
      <c r="AD2462" s="92">
        <v>31.949600302323201</v>
      </c>
      <c r="AE2462" s="91">
        <v>8.9375235962506794E-2</v>
      </c>
      <c r="AF2462" s="93">
        <v>29.7769332909374</v>
      </c>
      <c r="AG2462" s="91">
        <v>-1.67941287418216E-3</v>
      </c>
      <c r="AH2462" s="92">
        <v>-1.0741712395429199</v>
      </c>
      <c r="AI2462" s="91">
        <v>-1.92600005220811E-2</v>
      </c>
      <c r="AJ2462" s="92">
        <v>12.5573756277008</v>
      </c>
      <c r="AK2462" s="91">
        <v>0.25113090000027999</v>
      </c>
      <c r="AL2462" s="91">
        <v>4.3700711667042903E-2</v>
      </c>
      <c r="AM2462" s="92">
        <v>22.182486601581299</v>
      </c>
      <c r="AN2462" s="3"/>
      <c r="AO2462" s="94">
        <v>1.8382081008894598E-2</v>
      </c>
      <c r="AP2462" s="94">
        <v>-3.5315498615091201E-2</v>
      </c>
      <c r="AQ2462" s="94">
        <v>4.57106726153143E-2</v>
      </c>
      <c r="AR2462" s="94">
        <v>-8.3958950061059995E-2</v>
      </c>
      <c r="AS2462" s="95">
        <v>7</v>
      </c>
      <c r="AT2462" s="95">
        <v>5</v>
      </c>
      <c r="AU2462" s="95">
        <v>7</v>
      </c>
      <c r="AV2462" s="96">
        <v>5</v>
      </c>
      <c r="AW2462" s="3"/>
      <c r="AX2462" s="97">
        <v>9.2397025019017795E-2</v>
      </c>
      <c r="AY2462" s="98">
        <v>0.21380664027265101</v>
      </c>
      <c r="AZ2462" s="98">
        <v>0.78293831326209296</v>
      </c>
      <c r="BA2462" s="98">
        <v>0.27540510362496201</v>
      </c>
      <c r="BB2462" s="89">
        <v>9.50043772586469E-3</v>
      </c>
      <c r="BC2462" s="99">
        <v>-16.062980972201299</v>
      </c>
      <c r="BD2462" s="86">
        <v>43881</v>
      </c>
      <c r="BE2462" s="86">
        <v>43913</v>
      </c>
      <c r="BF2462" s="95"/>
      <c r="BG2462" s="86"/>
    </row>
    <row r="2463" spans="2:59" x14ac:dyDescent="0.25">
      <c r="B2463" s="81" t="s">
        <v>3098</v>
      </c>
      <c r="C2463" s="81" t="s">
        <v>7929</v>
      </c>
      <c r="D2463" s="81" t="s">
        <v>1046</v>
      </c>
      <c r="E2463" s="82" t="s">
        <v>1206</v>
      </c>
      <c r="F2463" s="82" t="s">
        <v>1102</v>
      </c>
      <c r="G2463" s="83" t="s">
        <v>1121</v>
      </c>
      <c r="H2463" s="84" t="s">
        <v>1133</v>
      </c>
      <c r="I2463" s="85" t="s">
        <v>3480</v>
      </c>
      <c r="J2463" s="85" t="s">
        <v>7930</v>
      </c>
      <c r="L2463" s="86">
        <v>44029</v>
      </c>
      <c r="M2463" s="87">
        <v>1270.85689999908</v>
      </c>
      <c r="N2463" s="88">
        <v>1270.85689999908</v>
      </c>
      <c r="O2463" s="88">
        <v>1354.1322000008099</v>
      </c>
      <c r="P2463" s="89">
        <f t="shared" si="38"/>
        <v>0.93850282859998446</v>
      </c>
      <c r="Q2463" s="86">
        <v>43881</v>
      </c>
      <c r="R2463" s="90">
        <v>5338506.7300000004</v>
      </c>
      <c r="S2463" s="90">
        <v>4812036.7924453104</v>
      </c>
      <c r="T2463" s="3"/>
      <c r="U2463" s="91">
        <v>-2.3889626527306999E-3</v>
      </c>
      <c r="V2463" s="92">
        <v>0.93387834485838495</v>
      </c>
      <c r="W2463" s="91">
        <v>1.2184537798020799E-2</v>
      </c>
      <c r="X2463" s="92">
        <v>1.22696339567483</v>
      </c>
      <c r="Y2463" s="91">
        <v>-4.9683874012771398E-2</v>
      </c>
      <c r="Z2463" s="92">
        <v>13.1817685075657</v>
      </c>
      <c r="AA2463" s="91">
        <v>3.0614898725616499E-2</v>
      </c>
      <c r="AB2463" s="92">
        <v>23.9595182333724</v>
      </c>
      <c r="AC2463" s="91">
        <v>7.6293859785437207E-2</v>
      </c>
      <c r="AD2463" s="92">
        <v>32.977581930928899</v>
      </c>
      <c r="AE2463" s="91">
        <v>9.9928267252835198E-2</v>
      </c>
      <c r="AF2463" s="93">
        <v>30.832236419984799</v>
      </c>
      <c r="AG2463" s="91">
        <v>-2.1894632391194998E-3</v>
      </c>
      <c r="AH2463" s="92">
        <v>-1.1251762760366499</v>
      </c>
      <c r="AI2463" s="91">
        <v>-2.51099655570215E-2</v>
      </c>
      <c r="AJ2463" s="92">
        <v>11.972379124199501</v>
      </c>
      <c r="AK2463" s="91">
        <v>0.262885691801785</v>
      </c>
      <c r="AL2463" s="91">
        <v>4.8217369996564202E-2</v>
      </c>
      <c r="AM2463" s="92">
        <v>19.632363265205601</v>
      </c>
      <c r="AN2463" s="3"/>
      <c r="AO2463" s="94">
        <v>1.8351408116359401E-2</v>
      </c>
      <c r="AP2463" s="94">
        <v>-3.5344473211807802E-2</v>
      </c>
      <c r="AQ2463" s="94">
        <v>4.4767165292796597E-2</v>
      </c>
      <c r="AR2463" s="94">
        <v>-8.48127670805843E-2</v>
      </c>
      <c r="AS2463" s="95">
        <v>7</v>
      </c>
      <c r="AT2463" s="95">
        <v>5</v>
      </c>
      <c r="AU2463" s="95">
        <v>7</v>
      </c>
      <c r="AV2463" s="96">
        <v>5</v>
      </c>
      <c r="AW2463" s="3"/>
      <c r="AX2463" s="97">
        <v>9.2400347366201493E-2</v>
      </c>
      <c r="AY2463" s="98">
        <v>9.9717492471427194E-2</v>
      </c>
      <c r="AZ2463" s="98">
        <v>0.74115946750953299</v>
      </c>
      <c r="BA2463" s="98">
        <v>0.12797899964607501</v>
      </c>
      <c r="BB2463" s="89">
        <v>9.5003201186318591E-3</v>
      </c>
      <c r="BC2463" s="99">
        <v>-16.143733972188802</v>
      </c>
      <c r="BD2463" s="86">
        <v>43881</v>
      </c>
      <c r="BE2463" s="86">
        <v>43913</v>
      </c>
      <c r="BF2463" s="95"/>
      <c r="BG2463" s="86"/>
    </row>
    <row r="2464" spans="2:59" x14ac:dyDescent="0.25">
      <c r="B2464" s="81" t="s">
        <v>617</v>
      </c>
      <c r="C2464" s="81" t="s">
        <v>7931</v>
      </c>
      <c r="D2464" s="81" t="s">
        <v>1046</v>
      </c>
      <c r="E2464" s="82" t="s">
        <v>1236</v>
      </c>
      <c r="F2464" s="82" t="s">
        <v>1102</v>
      </c>
      <c r="G2464" s="83" t="s">
        <v>1121</v>
      </c>
      <c r="H2464" s="84" t="s">
        <v>1133</v>
      </c>
      <c r="I2464" s="85" t="s">
        <v>3480</v>
      </c>
      <c r="J2464" s="85" t="s">
        <v>7932</v>
      </c>
      <c r="L2464" s="86">
        <v>44029</v>
      </c>
      <c r="M2464" s="87">
        <v>2130.1598000004901</v>
      </c>
      <c r="N2464" s="88">
        <v>2130.1598000004901</v>
      </c>
      <c r="O2464" s="88">
        <v>2264.2415000013998</v>
      </c>
      <c r="P2464" s="89">
        <f t="shared" si="38"/>
        <v>0.94078295093485975</v>
      </c>
      <c r="Q2464" s="86">
        <v>43881</v>
      </c>
      <c r="R2464" s="90">
        <v>13758544.078</v>
      </c>
      <c r="S2464" s="90">
        <v>12096432.596968699</v>
      </c>
      <c r="T2464" s="3"/>
      <c r="U2464" s="91">
        <v>-2.3726295194137501E-3</v>
      </c>
      <c r="V2464" s="92">
        <v>0.93551165819007998</v>
      </c>
      <c r="W2464" s="91">
        <v>1.26824926137488E-2</v>
      </c>
      <c r="X2464" s="92">
        <v>1.2767588772476299</v>
      </c>
      <c r="Y2464" s="91">
        <v>-4.6844098168585299E-2</v>
      </c>
      <c r="Z2464" s="92">
        <v>13.4657460919843</v>
      </c>
      <c r="AA2464" s="91">
        <v>3.68252708612999E-2</v>
      </c>
      <c r="AB2464" s="92">
        <v>24.5805554469407</v>
      </c>
      <c r="AC2464" s="91">
        <v>8.9295706053235294E-2</v>
      </c>
      <c r="AD2464" s="92">
        <v>34.277766557701398</v>
      </c>
      <c r="AE2464" s="91">
        <v>0.119915439583565</v>
      </c>
      <c r="AF2464" s="93">
        <v>32.830953653028701</v>
      </c>
      <c r="AG2464" s="91">
        <v>-1.9113603539153701E-3</v>
      </c>
      <c r="AH2464" s="92">
        <v>-1.09736598751624</v>
      </c>
      <c r="AI2464" s="91">
        <v>-2.1924242189925301E-2</v>
      </c>
      <c r="AJ2464" s="92">
        <v>12.290951460920001</v>
      </c>
      <c r="AK2464" s="91">
        <v>1.13015979999909</v>
      </c>
      <c r="AL2464" s="91">
        <v>4.8128122047273798E-2</v>
      </c>
      <c r="AM2464" s="92">
        <v>-9.4446884387871304</v>
      </c>
      <c r="AN2464" s="3"/>
      <c r="AO2464" s="94">
        <v>1.8368087228736799E-2</v>
      </c>
      <c r="AP2464" s="94">
        <v>-3.5328639081853901E-2</v>
      </c>
      <c r="AQ2464" s="94">
        <v>4.52809340895328E-2</v>
      </c>
      <c r="AR2464" s="94">
        <v>-8.4347458131524E-2</v>
      </c>
      <c r="AS2464" s="95">
        <v>7</v>
      </c>
      <c r="AT2464" s="95">
        <v>5</v>
      </c>
      <c r="AU2464" s="95">
        <v>7</v>
      </c>
      <c r="AV2464" s="96">
        <v>5</v>
      </c>
      <c r="AW2464" s="3"/>
      <c r="AX2464" s="97">
        <v>9.2398416852374807E-2</v>
      </c>
      <c r="AY2464" s="98">
        <v>0.161800896254363</v>
      </c>
      <c r="AZ2464" s="98">
        <v>0.76389549175564797</v>
      </c>
      <c r="BA2464" s="98">
        <v>0.20807119314554301</v>
      </c>
      <c r="BB2464" s="89">
        <v>9.5003718957013903E-3</v>
      </c>
      <c r="BC2464" s="99">
        <v>-16.0997269946965</v>
      </c>
      <c r="BD2464" s="86">
        <v>43881</v>
      </c>
      <c r="BE2464" s="86">
        <v>43913</v>
      </c>
      <c r="BF2464" s="95"/>
      <c r="BG2464" s="86"/>
    </row>
    <row r="2465" spans="2:59" x14ac:dyDescent="0.25">
      <c r="B2465" s="81" t="s">
        <v>3099</v>
      </c>
      <c r="C2465" s="81" t="s">
        <v>7933</v>
      </c>
      <c r="D2465" s="81" t="s">
        <v>1046</v>
      </c>
      <c r="E2465" s="82" t="s">
        <v>1184</v>
      </c>
      <c r="F2465" s="82" t="s">
        <v>1102</v>
      </c>
      <c r="G2465" s="83" t="s">
        <v>1121</v>
      </c>
      <c r="H2465" s="84" t="s">
        <v>1133</v>
      </c>
      <c r="I2465" s="85" t="s">
        <v>3480</v>
      </c>
      <c r="J2465" s="85" t="s">
        <v>7934</v>
      </c>
      <c r="L2465" s="86">
        <v>44029</v>
      </c>
      <c r="M2465" s="87">
        <v>1137.2843999993099</v>
      </c>
      <c r="N2465" s="88">
        <v>1137.2843999993099</v>
      </c>
      <c r="O2465" s="88">
        <v>1204.2336999997499</v>
      </c>
      <c r="P2465" s="89">
        <f t="shared" si="38"/>
        <v>0.94440506024664994</v>
      </c>
      <c r="Q2465" s="86">
        <v>43881</v>
      </c>
      <c r="R2465" s="90">
        <v>32909817.077</v>
      </c>
      <c r="S2465" s="90">
        <v>32880205.9339687</v>
      </c>
      <c r="T2465" s="3"/>
      <c r="U2465" s="91">
        <v>-2.3467498322133902E-3</v>
      </c>
      <c r="V2465" s="92">
        <v>0.93809962691011595</v>
      </c>
      <c r="W2465" s="91">
        <v>1.34714327778056E-2</v>
      </c>
      <c r="X2465" s="92">
        <v>1.3556528936533101</v>
      </c>
      <c r="Y2465" s="91">
        <v>-4.2329644038545701E-2</v>
      </c>
      <c r="Z2465" s="92">
        <v>13.917191504981</v>
      </c>
      <c r="AA2465" s="91">
        <v>4.6735787947909599E-2</v>
      </c>
      <c r="AB2465" s="92">
        <v>25.571607155579802</v>
      </c>
      <c r="AC2465" s="91">
        <v>0.110204513546778</v>
      </c>
      <c r="AD2465" s="92">
        <v>36.368647307099302</v>
      </c>
      <c r="AE2465" s="91"/>
      <c r="AF2465" s="93"/>
      <c r="AG2465" s="91">
        <v>-1.4708159978909E-3</v>
      </c>
      <c r="AH2465" s="92">
        <v>-1.0533115519137899</v>
      </c>
      <c r="AI2465" s="91">
        <v>-1.6858008680174001E-2</v>
      </c>
      <c r="AJ2465" s="92">
        <v>12.797574811891501</v>
      </c>
      <c r="AK2465" s="91">
        <v>0.13728439999977099</v>
      </c>
      <c r="AL2465" s="91">
        <v>4.6185381252143998E-2</v>
      </c>
      <c r="AM2465" s="92">
        <v>40.868238580646</v>
      </c>
      <c r="AN2465" s="3"/>
      <c r="AO2465" s="94">
        <v>1.8394535976767701E-2</v>
      </c>
      <c r="AP2465" s="94">
        <v>-3.53036124251958E-2</v>
      </c>
      <c r="AQ2465" s="94">
        <v>4.6095689045614598E-2</v>
      </c>
      <c r="AR2465" s="94">
        <v>-8.3610069887945407E-2</v>
      </c>
      <c r="AS2465" s="95">
        <v>7</v>
      </c>
      <c r="AT2465" s="95">
        <v>5</v>
      </c>
      <c r="AU2465" s="95">
        <v>7</v>
      </c>
      <c r="AV2465" s="96">
        <v>5</v>
      </c>
      <c r="AW2465" s="3"/>
      <c r="AX2465" s="97">
        <v>9.2396338780672493E-2</v>
      </c>
      <c r="AY2465" s="98">
        <v>0.26084834496396098</v>
      </c>
      <c r="AZ2465" s="98">
        <v>0.80016344815976503</v>
      </c>
      <c r="BA2465" s="98">
        <v>0.33650141110501902</v>
      </c>
      <c r="BB2465" s="89">
        <v>9.5005552642851397E-3</v>
      </c>
      <c r="BC2465" s="99">
        <v>-16.0299699302705</v>
      </c>
      <c r="BD2465" s="86">
        <v>43881</v>
      </c>
      <c r="BE2465" s="86">
        <v>43913</v>
      </c>
      <c r="BF2465" s="95"/>
      <c r="BG2465" s="86"/>
    </row>
    <row r="2466" spans="2:59" x14ac:dyDescent="0.25">
      <c r="B2466" s="81" t="s">
        <v>618</v>
      </c>
      <c r="C2466" s="81" t="s">
        <v>7935</v>
      </c>
      <c r="D2466" s="81" t="s">
        <v>1046</v>
      </c>
      <c r="E2466" s="82" t="s">
        <v>1272</v>
      </c>
      <c r="F2466" s="82" t="s">
        <v>1102</v>
      </c>
      <c r="G2466" s="83" t="s">
        <v>1121</v>
      </c>
      <c r="H2466" s="84" t="s">
        <v>1133</v>
      </c>
      <c r="I2466" s="85" t="s">
        <v>3480</v>
      </c>
      <c r="J2466" s="85" t="s">
        <v>7936</v>
      </c>
      <c r="L2466" s="86">
        <v>44029</v>
      </c>
      <c r="M2466" s="87">
        <v>1160.3483000006499</v>
      </c>
      <c r="N2466" s="88">
        <v>1160.3483000006499</v>
      </c>
      <c r="O2466" s="88">
        <v>1245.9903999995399</v>
      </c>
      <c r="P2466" s="89">
        <f t="shared" si="38"/>
        <v>0.93126584281955815</v>
      </c>
      <c r="Q2466" s="86">
        <v>43874</v>
      </c>
      <c r="R2466" s="90">
        <v>2374465.8840000001</v>
      </c>
      <c r="S2466" s="90">
        <v>2295120.43826953</v>
      </c>
      <c r="T2466" s="3"/>
      <c r="U2466" s="91">
        <v>-2.4407932887697799E-3</v>
      </c>
      <c r="V2466" s="92">
        <v>0.92869528125447698</v>
      </c>
      <c r="W2466" s="91">
        <v>1.06092571386398E-2</v>
      </c>
      <c r="X2466" s="92">
        <v>1.0694353297367301</v>
      </c>
      <c r="Y2466" s="91">
        <v>-5.8620520682816299E-2</v>
      </c>
      <c r="Z2466" s="92">
        <v>12.288103840561201</v>
      </c>
      <c r="AA2466" s="91">
        <v>1.11928101377998E-2</v>
      </c>
      <c r="AB2466" s="92">
        <v>22.017309374583402</v>
      </c>
      <c r="AC2466" s="91">
        <v>3.6134617064817597E-2</v>
      </c>
      <c r="AD2466" s="92">
        <v>28.961657658888701</v>
      </c>
      <c r="AE2466" s="91">
        <v>3.8956237616730498E-2</v>
      </c>
      <c r="AF2466" s="93">
        <v>24.7350334563525</v>
      </c>
      <c r="AG2466" s="91">
        <v>-3.0697951815454902E-3</v>
      </c>
      <c r="AH2466" s="92">
        <v>-1.21320947027925</v>
      </c>
      <c r="AI2466" s="91">
        <v>-3.5129695771502198E-2</v>
      </c>
      <c r="AJ2466" s="92">
        <v>10.9704061027587</v>
      </c>
      <c r="AK2466" s="91">
        <v>0.15319021768125801</v>
      </c>
      <c r="AL2466" s="91">
        <v>2.91749875505047E-2</v>
      </c>
      <c r="AM2466" s="92">
        <v>8.6628158531384507</v>
      </c>
      <c r="AN2466" s="3"/>
      <c r="AO2466" s="94">
        <v>1.82984886996564E-2</v>
      </c>
      <c r="AP2466" s="94">
        <v>-3.5394543149777698E-2</v>
      </c>
      <c r="AQ2466" s="94">
        <v>4.31412848629407E-2</v>
      </c>
      <c r="AR2466" s="94">
        <v>-8.6284298623504604E-2</v>
      </c>
      <c r="AS2466" s="95">
        <v>7</v>
      </c>
      <c r="AT2466" s="95">
        <v>5</v>
      </c>
      <c r="AU2466" s="95">
        <v>7</v>
      </c>
      <c r="AV2466" s="96">
        <v>5</v>
      </c>
      <c r="AW2466" s="3"/>
      <c r="AX2466" s="97">
        <v>9.2409439836483198E-2</v>
      </c>
      <c r="AY2466" s="98">
        <v>-9.4515230809292902E-2</v>
      </c>
      <c r="AZ2466" s="98">
        <v>0.67000778364126701</v>
      </c>
      <c r="BA2466" s="98">
        <v>-0.12054100351281199</v>
      </c>
      <c r="BB2466" s="89">
        <v>9.5004661071197895E-3</v>
      </c>
      <c r="BC2466" s="99">
        <v>-16.287790018250199</v>
      </c>
      <c r="BD2466" s="86">
        <v>43874</v>
      </c>
      <c r="BE2466" s="86">
        <v>43913</v>
      </c>
      <c r="BF2466" s="95"/>
      <c r="BG2466" s="86"/>
    </row>
    <row r="2467" spans="2:59" x14ac:dyDescent="0.25">
      <c r="B2467" s="81" t="s">
        <v>619</v>
      </c>
      <c r="C2467" s="81" t="s">
        <v>7937</v>
      </c>
      <c r="D2467" s="81" t="s">
        <v>1046</v>
      </c>
      <c r="E2467" s="82" t="s">
        <v>1245</v>
      </c>
      <c r="F2467" s="82" t="s">
        <v>1102</v>
      </c>
      <c r="G2467" s="83" t="s">
        <v>1121</v>
      </c>
      <c r="H2467" s="84" t="s">
        <v>1133</v>
      </c>
      <c r="I2467" s="85" t="s">
        <v>3480</v>
      </c>
      <c r="J2467" s="85" t="s">
        <v>7938</v>
      </c>
      <c r="L2467" s="86">
        <v>44029</v>
      </c>
      <c r="M2467" s="87">
        <v>1144.34999999963</v>
      </c>
      <c r="N2467" s="88">
        <v>1144.34999999963</v>
      </c>
      <c r="O2467" s="88">
        <v>1209.0237000007201</v>
      </c>
      <c r="P2467" s="89">
        <f t="shared" si="38"/>
        <v>0.94650750022431196</v>
      </c>
      <c r="Q2467" s="86">
        <v>43881</v>
      </c>
      <c r="R2467" s="90">
        <v>3839059.932</v>
      </c>
      <c r="S2467" s="90">
        <v>3403411.7536835899</v>
      </c>
      <c r="T2467" s="3"/>
      <c r="U2467" s="91">
        <v>-2.3316851556956001E-3</v>
      </c>
      <c r="V2467" s="92">
        <v>0.93960609456189603</v>
      </c>
      <c r="W2467" s="91">
        <v>1.39285707318777E-2</v>
      </c>
      <c r="X2467" s="92">
        <v>1.4013666890605201</v>
      </c>
      <c r="Y2467" s="91">
        <v>-3.9707045824798101E-2</v>
      </c>
      <c r="Z2467" s="92">
        <v>14.1794513263594</v>
      </c>
      <c r="AA2467" s="91">
        <v>5.2515496861815301E-2</v>
      </c>
      <c r="AB2467" s="92">
        <v>26.149578046984999</v>
      </c>
      <c r="AC2467" s="91">
        <v>0.122492709706421</v>
      </c>
      <c r="AD2467" s="92">
        <v>37.5974669230636</v>
      </c>
      <c r="AE2467" s="91"/>
      <c r="AF2467" s="93"/>
      <c r="AG2467" s="91">
        <v>-1.2156305929238399E-3</v>
      </c>
      <c r="AH2467" s="92">
        <v>-1.0277930114170899</v>
      </c>
      <c r="AI2467" s="91">
        <v>-1.39136962725388E-2</v>
      </c>
      <c r="AJ2467" s="92">
        <v>13.092006052655099</v>
      </c>
      <c r="AK2467" s="91">
        <v>0.144350000000559</v>
      </c>
      <c r="AL2467" s="91">
        <v>6.03343263155693E-2</v>
      </c>
      <c r="AM2467" s="92">
        <v>44.227585569606198</v>
      </c>
      <c r="AN2467" s="3"/>
      <c r="AO2467" s="94">
        <v>1.8409846124996E-2</v>
      </c>
      <c r="AP2467" s="94">
        <v>-3.5289080783513803E-2</v>
      </c>
      <c r="AQ2467" s="94">
        <v>4.6567107790906399E-2</v>
      </c>
      <c r="AR2467" s="94">
        <v>-8.3183154583821306E-2</v>
      </c>
      <c r="AS2467" s="95">
        <v>7</v>
      </c>
      <c r="AT2467" s="95">
        <v>5</v>
      </c>
      <c r="AU2467" s="95">
        <v>7</v>
      </c>
      <c r="AV2467" s="96">
        <v>5</v>
      </c>
      <c r="AW2467" s="3"/>
      <c r="AX2467" s="97">
        <v>9.2395702183130202E-2</v>
      </c>
      <c r="AY2467" s="98">
        <v>0.31859174088685899</v>
      </c>
      <c r="AZ2467" s="98">
        <v>0.82130579395379799</v>
      </c>
      <c r="BA2467" s="98">
        <v>0.41174199925626498</v>
      </c>
      <c r="BB2467" s="89">
        <v>9.5007201041789804E-3</v>
      </c>
      <c r="BC2467" s="99">
        <v>-15.9896121143393</v>
      </c>
      <c r="BD2467" s="86">
        <v>43881</v>
      </c>
      <c r="BE2467" s="86">
        <v>43913</v>
      </c>
      <c r="BF2467" s="95"/>
      <c r="BG2467" s="86"/>
    </row>
    <row r="2468" spans="2:59" x14ac:dyDescent="0.25">
      <c r="B2468" s="81" t="s">
        <v>3100</v>
      </c>
      <c r="C2468" s="81" t="s">
        <v>7939</v>
      </c>
      <c r="D2468" s="81" t="s">
        <v>1046</v>
      </c>
      <c r="E2468" s="82" t="s">
        <v>1208</v>
      </c>
      <c r="F2468" s="82" t="s">
        <v>1102</v>
      </c>
      <c r="G2468" s="83" t="s">
        <v>1121</v>
      </c>
      <c r="H2468" s="84" t="s">
        <v>1133</v>
      </c>
      <c r="I2468" s="85" t="s">
        <v>3480</v>
      </c>
      <c r="J2468" s="85" t="s">
        <v>7940</v>
      </c>
      <c r="L2468" s="86">
        <v>44029</v>
      </c>
      <c r="M2468" s="87">
        <v>1294.60989999957</v>
      </c>
      <c r="N2468" s="88">
        <v>1294.60989999957</v>
      </c>
      <c r="O2468" s="88">
        <v>1375.0680999998001</v>
      </c>
      <c r="P2468" s="89">
        <f t="shared" si="38"/>
        <v>0.94148784340190728</v>
      </c>
      <c r="Q2468" s="86">
        <v>43881</v>
      </c>
      <c r="R2468" s="90">
        <v>31.404</v>
      </c>
      <c r="S2468" s="90">
        <v>364316.466053223</v>
      </c>
      <c r="T2468" s="3"/>
      <c r="U2468" s="91">
        <v>-2.3825198040867699E-3</v>
      </c>
      <c r="V2468" s="92">
        <v>0.934522629722778</v>
      </c>
      <c r="W2468" s="91">
        <v>1.24770061320305E-2</v>
      </c>
      <c r="X2468" s="92">
        <v>1.2562102290757999</v>
      </c>
      <c r="Y2468" s="91">
        <v>-4.6351345757138902E-2</v>
      </c>
      <c r="Z2468" s="92">
        <v>13.5150213331217</v>
      </c>
      <c r="AA2468" s="91">
        <v>3.6057502433323001E-2</v>
      </c>
      <c r="AB2468" s="92">
        <v>24.503778604121202</v>
      </c>
      <c r="AC2468" s="91">
        <v>8.5770700499851998E-2</v>
      </c>
      <c r="AD2468" s="92">
        <v>33.925266002363102</v>
      </c>
      <c r="AE2468" s="91">
        <v>0.11350269522881699</v>
      </c>
      <c r="AF2468" s="93">
        <v>32.189679217582999</v>
      </c>
      <c r="AG2468" s="91">
        <v>-2.0338434824225299E-3</v>
      </c>
      <c r="AH2468" s="92">
        <v>-1.1096143003669601</v>
      </c>
      <c r="AI2468" s="91">
        <v>-2.1532247921641101E-2</v>
      </c>
      <c r="AJ2468" s="92">
        <v>12.3301508877485</v>
      </c>
      <c r="AK2468" s="91">
        <v>0.28646503258467398</v>
      </c>
      <c r="AL2468" s="91">
        <v>5.2136995987893897E-2</v>
      </c>
      <c r="AM2468" s="92">
        <v>21.9902973434946</v>
      </c>
      <c r="AN2468" s="3"/>
      <c r="AO2468" s="94">
        <v>1.83670680889918E-2</v>
      </c>
      <c r="AP2468" s="94">
        <v>-3.5333996584995503E-2</v>
      </c>
      <c r="AQ2468" s="94">
        <v>4.5625747643498499E-2</v>
      </c>
      <c r="AR2468" s="94">
        <v>-8.4222917683364401E-2</v>
      </c>
      <c r="AS2468" s="95">
        <v>7</v>
      </c>
      <c r="AT2468" s="95">
        <v>5</v>
      </c>
      <c r="AU2468" s="95">
        <v>7</v>
      </c>
      <c r="AV2468" s="96">
        <v>5</v>
      </c>
      <c r="AW2468" s="3"/>
      <c r="AX2468" s="97">
        <v>9.2415774782712096E-2</v>
      </c>
      <c r="AY2468" s="98">
        <v>0.153953570203612</v>
      </c>
      <c r="AZ2468" s="98">
        <v>0.76096872511880098</v>
      </c>
      <c r="BA2468" s="98">
        <v>0.19796251552816099</v>
      </c>
      <c r="BB2468" s="89">
        <v>9.5021612960681495E-3</v>
      </c>
      <c r="BC2468" s="99">
        <v>-16.1043296691496</v>
      </c>
      <c r="BD2468" s="86">
        <v>43881</v>
      </c>
      <c r="BE2468" s="86">
        <v>43913</v>
      </c>
      <c r="BF2468" s="95"/>
      <c r="BG2468" s="86"/>
    </row>
    <row r="2469" spans="2:59" x14ac:dyDescent="0.25">
      <c r="B2469" s="81" t="s">
        <v>3101</v>
      </c>
      <c r="C2469" s="81" t="s">
        <v>7941</v>
      </c>
      <c r="D2469" s="81" t="s">
        <v>1047</v>
      </c>
      <c r="E2469" s="82" t="s">
        <v>1161</v>
      </c>
      <c r="F2469" s="82" t="s">
        <v>1102</v>
      </c>
      <c r="G2469" s="83" t="s">
        <v>1125</v>
      </c>
      <c r="H2469" s="84" t="s">
        <v>1144</v>
      </c>
      <c r="I2469" s="85" t="s">
        <v>3480</v>
      </c>
      <c r="J2469" s="85" t="s">
        <v>7942</v>
      </c>
      <c r="L2469" s="86">
        <v>44029</v>
      </c>
      <c r="M2469" s="87">
        <v>1703.1385999992499</v>
      </c>
      <c r="N2469" s="88">
        <v>1703.1385999992499</v>
      </c>
      <c r="O2469" s="88">
        <v>1703.1385999992499</v>
      </c>
      <c r="P2469" s="89">
        <f t="shared" si="38"/>
        <v>1</v>
      </c>
      <c r="Q2469" s="86">
        <v>44029</v>
      </c>
      <c r="R2469" s="90">
        <v>165152743.89700001</v>
      </c>
      <c r="S2469" s="90">
        <v>157267831.43525001</v>
      </c>
      <c r="T2469" s="3"/>
      <c r="U2469" s="91">
        <v>9.9815770226996392E-7</v>
      </c>
      <c r="V2469" s="92">
        <v>1.1728744259016799</v>
      </c>
      <c r="W2469" s="91">
        <v>3.1061266781762202E-5</v>
      </c>
      <c r="X2469" s="92">
        <v>1.161574255093E-2</v>
      </c>
      <c r="Y2469" s="91">
        <v>3.06773577904096E-3</v>
      </c>
      <c r="Z2469" s="92">
        <v>18.4569294867397</v>
      </c>
      <c r="AA2469" s="91">
        <v>9.1279243133612908E-3</v>
      </c>
      <c r="AB2469" s="92">
        <v>21.810820792132301</v>
      </c>
      <c r="AC2469" s="91">
        <v>2.9062579737001201E-2</v>
      </c>
      <c r="AD2469" s="92">
        <v>28.254453926085301</v>
      </c>
      <c r="AE2469" s="91">
        <v>4.6643436309750499E-2</v>
      </c>
      <c r="AF2469" s="93">
        <v>25.503753325669098</v>
      </c>
      <c r="AG2469" s="91">
        <v>1.7321262930636301E-5</v>
      </c>
      <c r="AH2469" s="92">
        <v>-0.90449782583164096</v>
      </c>
      <c r="AI2469" s="91">
        <v>3.7929440932202899E-3</v>
      </c>
      <c r="AJ2469" s="92">
        <v>14.8626700892346</v>
      </c>
      <c r="AK2469" s="91">
        <v>0.66163818923989304</v>
      </c>
      <c r="AL2469" s="91">
        <v>3.29355652756931E-2</v>
      </c>
      <c r="AM2469" s="92">
        <v>-36.685620784410297</v>
      </c>
      <c r="AN2469" s="3"/>
      <c r="AO2469" s="94">
        <v>8.6817953524587199E-4</v>
      </c>
      <c r="AP2469" s="94">
        <v>-1.79947532433289E-3</v>
      </c>
      <c r="AQ2469" s="94">
        <v>1.36671060681692E-3</v>
      </c>
      <c r="AR2469" s="94">
        <v>1.7321262930636301E-5</v>
      </c>
      <c r="AS2469" s="95">
        <v>12</v>
      </c>
      <c r="AT2469" s="95">
        <v>0</v>
      </c>
      <c r="AU2469" s="95">
        <v>7</v>
      </c>
      <c r="AV2469" s="96">
        <v>5</v>
      </c>
      <c r="AW2469" s="3"/>
      <c r="AX2469" s="97">
        <v>2.1130793210159E-3</v>
      </c>
      <c r="AY2469" s="98">
        <v>-9.2428225773328396</v>
      </c>
      <c r="AZ2469" s="98">
        <v>0.57821363600214704</v>
      </c>
      <c r="BA2469" s="98">
        <v>-8.6833281628933001</v>
      </c>
      <c r="BB2469" s="89">
        <v>2.1818104723735101E-4</v>
      </c>
      <c r="BC2469" s="99">
        <v>-0.179947532406914</v>
      </c>
      <c r="BD2469" s="86">
        <v>43782</v>
      </c>
      <c r="BE2469" s="86">
        <v>43783</v>
      </c>
      <c r="BF2469" s="95">
        <v>21</v>
      </c>
      <c r="BG2469" s="86">
        <v>43811</v>
      </c>
    </row>
    <row r="2470" spans="2:59" x14ac:dyDescent="0.25">
      <c r="B2470" s="81" t="s">
        <v>620</v>
      </c>
      <c r="C2470" s="81" t="s">
        <v>7943</v>
      </c>
      <c r="D2470" s="81" t="s">
        <v>1047</v>
      </c>
      <c r="E2470" s="82" t="s">
        <v>1162</v>
      </c>
      <c r="F2470" s="82" t="s">
        <v>1102</v>
      </c>
      <c r="G2470" s="83" t="s">
        <v>1125</v>
      </c>
      <c r="H2470" s="84" t="s">
        <v>1144</v>
      </c>
      <c r="I2470" s="85" t="s">
        <v>3480</v>
      </c>
      <c r="J2470" s="85" t="s">
        <v>7944</v>
      </c>
      <c r="L2470" s="86">
        <v>44029</v>
      </c>
      <c r="M2470" s="87">
        <v>1105.1729000005901</v>
      </c>
      <c r="N2470" s="88">
        <v>1105.1729000005901</v>
      </c>
      <c r="O2470" s="88">
        <v>1105.1729000005901</v>
      </c>
      <c r="P2470" s="89">
        <f t="shared" si="38"/>
        <v>1</v>
      </c>
      <c r="Q2470" s="86">
        <v>44029</v>
      </c>
      <c r="R2470" s="90">
        <v>23828612.438000001</v>
      </c>
      <c r="S2470" s="90">
        <v>23900909.429781299</v>
      </c>
      <c r="T2470" s="3"/>
      <c r="U2470" s="91">
        <v>9.9532007880043196E-7</v>
      </c>
      <c r="V2470" s="92">
        <v>1.17287414213934</v>
      </c>
      <c r="W2470" s="91">
        <v>3.0403407436097E-5</v>
      </c>
      <c r="X2470" s="92">
        <v>1.15499566163635E-2</v>
      </c>
      <c r="Y2470" s="91">
        <v>3.0415084420383201E-3</v>
      </c>
      <c r="Z2470" s="92">
        <v>18.4543067530321</v>
      </c>
      <c r="AA2470" s="91">
        <v>9.0512804545142007E-3</v>
      </c>
      <c r="AB2470" s="92">
        <v>21.803156406240301</v>
      </c>
      <c r="AC2470" s="91">
        <v>3.1802458948732203E-2</v>
      </c>
      <c r="AD2470" s="92">
        <v>28.528441847272902</v>
      </c>
      <c r="AE2470" s="91">
        <v>5.2478561128737097E-2</v>
      </c>
      <c r="AF2470" s="93">
        <v>26.087265807553202</v>
      </c>
      <c r="AG2470" s="91">
        <v>1.69207160070073E-5</v>
      </c>
      <c r="AH2470" s="92">
        <v>-0.90453788052400297</v>
      </c>
      <c r="AI2470" s="91">
        <v>3.7622935979015901E-3</v>
      </c>
      <c r="AJ2470" s="92">
        <v>14.8596050397027</v>
      </c>
      <c r="AK2470" s="91">
        <v>0.10483084437146301</v>
      </c>
      <c r="AL2470" s="91">
        <v>2.02358718979667E-2</v>
      </c>
      <c r="AM2470" s="92">
        <v>1.11188928184856</v>
      </c>
      <c r="AN2470" s="3"/>
      <c r="AO2470" s="94">
        <v>8.6736039702373102E-4</v>
      </c>
      <c r="AP2470" s="94">
        <v>-1.79951975860604E-3</v>
      </c>
      <c r="AQ2470" s="94">
        <v>1.3587068096967401E-3</v>
      </c>
      <c r="AR2470" s="94">
        <v>9.4545684987679107E-6</v>
      </c>
      <c r="AS2470" s="95">
        <v>12</v>
      </c>
      <c r="AT2470" s="95">
        <v>0</v>
      </c>
      <c r="AU2470" s="95">
        <v>7</v>
      </c>
      <c r="AV2470" s="96">
        <v>5</v>
      </c>
      <c r="AW2470" s="3"/>
      <c r="AX2470" s="97">
        <v>2.1118622781909802E-3</v>
      </c>
      <c r="AY2470" s="98">
        <v>-9.2803397171228408</v>
      </c>
      <c r="AZ2470" s="98">
        <v>0.57795878557135405</v>
      </c>
      <c r="BA2470" s="98">
        <v>-8.7072688508196698</v>
      </c>
      <c r="BB2470" s="89">
        <v>2.18055200077458E-4</v>
      </c>
      <c r="BC2470" s="99">
        <v>-0.17995197586014899</v>
      </c>
      <c r="BD2470" s="86">
        <v>43782</v>
      </c>
      <c r="BE2470" s="86">
        <v>43783</v>
      </c>
      <c r="BF2470" s="95">
        <v>22</v>
      </c>
      <c r="BG2470" s="86">
        <v>43812</v>
      </c>
    </row>
    <row r="2471" spans="2:59" x14ac:dyDescent="0.25">
      <c r="B2471" s="81" t="s">
        <v>3102</v>
      </c>
      <c r="C2471" s="81" t="s">
        <v>7945</v>
      </c>
      <c r="D2471" s="81" t="s">
        <v>1047</v>
      </c>
      <c r="E2471" s="82" t="s">
        <v>1186</v>
      </c>
      <c r="F2471" s="82" t="s">
        <v>1102</v>
      </c>
      <c r="G2471" s="83" t="s">
        <v>1125</v>
      </c>
      <c r="H2471" s="84" t="s">
        <v>1144</v>
      </c>
      <c r="I2471" s="85" t="s">
        <v>3480</v>
      </c>
      <c r="J2471" s="85" t="s">
        <v>7946</v>
      </c>
      <c r="L2471" s="86">
        <v>44029</v>
      </c>
      <c r="M2471" s="87">
        <v>2697.1090999990702</v>
      </c>
      <c r="N2471" s="88">
        <v>2697.1090999990702</v>
      </c>
      <c r="O2471" s="88">
        <v>2697.1090999990702</v>
      </c>
      <c r="P2471" s="89">
        <f t="shared" si="38"/>
        <v>1</v>
      </c>
      <c r="Q2471" s="86">
        <v>44029</v>
      </c>
      <c r="R2471" s="90">
        <v>118965674.68700001</v>
      </c>
      <c r="S2471" s="90">
        <v>111445809.082</v>
      </c>
      <c r="T2471" s="3"/>
      <c r="U2471" s="91">
        <v>1.7426082195015601E-6</v>
      </c>
      <c r="V2471" s="92">
        <v>1.1729488709534099</v>
      </c>
      <c r="W2471" s="91">
        <v>5.2280929594417103E-5</v>
      </c>
      <c r="X2471" s="92">
        <v>1.37377088321955E-2</v>
      </c>
      <c r="Y2471" s="91">
        <v>4.4271585520618802E-3</v>
      </c>
      <c r="Z2471" s="92">
        <v>18.592871764034498</v>
      </c>
      <c r="AA2471" s="91">
        <v>1.284028245027E-2</v>
      </c>
      <c r="AB2471" s="92">
        <v>22.182056605815902</v>
      </c>
      <c r="AC2471" s="91">
        <v>3.9141853807450402E-2</v>
      </c>
      <c r="AD2471" s="92">
        <v>29.2623813331302</v>
      </c>
      <c r="AE2471" s="91">
        <v>6.5488382419062005E-2</v>
      </c>
      <c r="AF2471" s="93">
        <v>27.388247936585699</v>
      </c>
      <c r="AG2471" s="91">
        <v>2.9625189199578E-5</v>
      </c>
      <c r="AH2471" s="92">
        <v>-0.90326743320474601</v>
      </c>
      <c r="AI2471" s="91">
        <v>5.3331942744989603E-3</v>
      </c>
      <c r="AJ2471" s="92">
        <v>15.0166951073625</v>
      </c>
      <c r="AK2471" s="91">
        <v>0.79786058578407404</v>
      </c>
      <c r="AL2471" s="91">
        <v>3.8142340999911498E-2</v>
      </c>
      <c r="AM2471" s="92">
        <v>-23.063381129992202</v>
      </c>
      <c r="AN2471" s="3"/>
      <c r="AO2471" s="94">
        <v>8.9281115469930195E-4</v>
      </c>
      <c r="AP2471" s="94">
        <v>-1.79946016214672E-3</v>
      </c>
      <c r="AQ2471" s="94">
        <v>1.78748810867546E-3</v>
      </c>
      <c r="AR2471" s="94">
        <v>2.9625189199578E-5</v>
      </c>
      <c r="AS2471" s="95">
        <v>12</v>
      </c>
      <c r="AT2471" s="95">
        <v>0</v>
      </c>
      <c r="AU2471" s="95">
        <v>7</v>
      </c>
      <c r="AV2471" s="96">
        <v>5</v>
      </c>
      <c r="AW2471" s="3"/>
      <c r="AX2471" s="97">
        <v>2.1681918701142401E-3</v>
      </c>
      <c r="AY2471" s="98">
        <v>-7.4777230983745504</v>
      </c>
      <c r="AZ2471" s="98">
        <v>0.59053678846066804</v>
      </c>
      <c r="BA2471" s="98">
        <v>-7.4452313886358796</v>
      </c>
      <c r="BB2471" s="89">
        <v>2.23878805397248E-4</v>
      </c>
      <c r="BC2471" s="99">
        <v>-0.179946016205804</v>
      </c>
      <c r="BD2471" s="86">
        <v>43782</v>
      </c>
      <c r="BE2471" s="86">
        <v>43783</v>
      </c>
      <c r="BF2471" s="95">
        <v>15</v>
      </c>
      <c r="BG2471" s="86">
        <v>43803</v>
      </c>
    </row>
    <row r="2472" spans="2:59" x14ac:dyDescent="0.25">
      <c r="B2472" s="81" t="s">
        <v>3103</v>
      </c>
      <c r="C2472" s="81" t="s">
        <v>7947</v>
      </c>
      <c r="D2472" s="81" t="s">
        <v>1047</v>
      </c>
      <c r="E2472" s="82" t="s">
        <v>1163</v>
      </c>
      <c r="F2472" s="82" t="s">
        <v>1102</v>
      </c>
      <c r="G2472" s="83" t="s">
        <v>1125</v>
      </c>
      <c r="H2472" s="84" t="s">
        <v>1144</v>
      </c>
      <c r="I2472" s="85" t="s">
        <v>3480</v>
      </c>
      <c r="J2472" s="85" t="s">
        <v>7948</v>
      </c>
      <c r="L2472" s="86">
        <v>44029</v>
      </c>
      <c r="M2472" s="87">
        <v>1271.15049999952</v>
      </c>
      <c r="N2472" s="88">
        <v>1271.15049999952</v>
      </c>
      <c r="O2472" s="88">
        <v>1271.15049999952</v>
      </c>
      <c r="P2472" s="89">
        <f t="shared" si="38"/>
        <v>1</v>
      </c>
      <c r="Q2472" s="86">
        <v>44029</v>
      </c>
      <c r="R2472" s="90">
        <v>120876815.108</v>
      </c>
      <c r="S2472" s="90">
        <v>88341190.002625003</v>
      </c>
      <c r="T2472" s="3"/>
      <c r="U2472" s="91">
        <v>5.03483533975668E-6</v>
      </c>
      <c r="V2472" s="92">
        <v>1.1732780936654299</v>
      </c>
      <c r="W2472" s="91">
        <v>1.5138185881369301E-4</v>
      </c>
      <c r="X2472" s="92">
        <v>2.36478017541231E-2</v>
      </c>
      <c r="Y2472" s="91">
        <v>5.5455878664361098E-3</v>
      </c>
      <c r="Z2472" s="92">
        <v>18.704714695486501</v>
      </c>
      <c r="AA2472" s="91">
        <v>1.52534350800124E-2</v>
      </c>
      <c r="AB2472" s="92">
        <v>22.423371868790099</v>
      </c>
      <c r="AC2472" s="91">
        <v>4.3068200542620602E-2</v>
      </c>
      <c r="AD2472" s="92">
        <v>29.655016006669001</v>
      </c>
      <c r="AE2472" s="91">
        <v>7.0186402546823998E-2</v>
      </c>
      <c r="AF2472" s="93">
        <v>27.8580499493692</v>
      </c>
      <c r="AG2472" s="91">
        <v>8.55990801937878E-5</v>
      </c>
      <c r="AH2472" s="92">
        <v>-0.89767004410532503</v>
      </c>
      <c r="AI2472" s="91">
        <v>6.5735486532503299E-3</v>
      </c>
      <c r="AJ2472" s="92">
        <v>15.1407305452303</v>
      </c>
      <c r="AK2472" s="91">
        <v>0.27094714845588902</v>
      </c>
      <c r="AL2472" s="91">
        <v>3.1734139449326897E-2</v>
      </c>
      <c r="AM2472" s="92">
        <v>40.190520110831102</v>
      </c>
      <c r="AN2472" s="3"/>
      <c r="AO2472" s="94">
        <v>9.1676472220569795E-4</v>
      </c>
      <c r="AP2472" s="94">
        <v>-1.7995007847275699E-3</v>
      </c>
      <c r="AQ2472" s="94">
        <v>1.99142978271993E-3</v>
      </c>
      <c r="AR2472" s="94">
        <v>8.55990801937878E-5</v>
      </c>
      <c r="AS2472" s="95">
        <v>12</v>
      </c>
      <c r="AT2472" s="95">
        <v>0</v>
      </c>
      <c r="AU2472" s="95">
        <v>7</v>
      </c>
      <c r="AV2472" s="96">
        <v>5</v>
      </c>
      <c r="AW2472" s="3"/>
      <c r="AX2472" s="97">
        <v>2.2021365753607798E-3</v>
      </c>
      <c r="AY2472" s="98">
        <v>-6.3679985149719904</v>
      </c>
      <c r="AZ2472" s="98">
        <v>0.59851933039953997</v>
      </c>
      <c r="BA2472" s="98">
        <v>-6.5786967491294499</v>
      </c>
      <c r="BB2472" s="89">
        <v>2.27388690643409E-4</v>
      </c>
      <c r="BC2472" s="99">
        <v>-0.179950078437741</v>
      </c>
      <c r="BD2472" s="86">
        <v>43782</v>
      </c>
      <c r="BE2472" s="86">
        <v>43783</v>
      </c>
      <c r="BF2472" s="95">
        <v>13</v>
      </c>
      <c r="BG2472" s="86">
        <v>43801</v>
      </c>
    </row>
    <row r="2473" spans="2:59" x14ac:dyDescent="0.25">
      <c r="B2473" s="81" t="s">
        <v>3104</v>
      </c>
      <c r="C2473" s="81" t="s">
        <v>7949</v>
      </c>
      <c r="D2473" s="81" t="s">
        <v>1047</v>
      </c>
      <c r="E2473" s="82" t="s">
        <v>1164</v>
      </c>
      <c r="F2473" s="82" t="s">
        <v>1102</v>
      </c>
      <c r="G2473" s="83" t="s">
        <v>1125</v>
      </c>
      <c r="H2473" s="84" t="s">
        <v>1144</v>
      </c>
      <c r="I2473" s="85" t="s">
        <v>3480</v>
      </c>
      <c r="J2473" s="85" t="s">
        <v>7950</v>
      </c>
      <c r="L2473" s="86">
        <v>44029</v>
      </c>
      <c r="M2473" s="87">
        <v>1145.3491999991199</v>
      </c>
      <c r="N2473" s="88">
        <v>1145.3491999991199</v>
      </c>
      <c r="O2473" s="88">
        <v>1145.3491999991199</v>
      </c>
      <c r="P2473" s="89">
        <f t="shared" si="38"/>
        <v>1</v>
      </c>
      <c r="Q2473" s="86">
        <v>44029</v>
      </c>
      <c r="R2473" s="90">
        <v>316424716.86199999</v>
      </c>
      <c r="S2473" s="90">
        <v>249231815.89050001</v>
      </c>
      <c r="T2473" s="3"/>
      <c r="U2473" s="91">
        <v>6.7228847910882897E-6</v>
      </c>
      <c r="V2473" s="92">
        <v>1.17344689861056</v>
      </c>
      <c r="W2473" s="91">
        <v>2.3159872762334999E-4</v>
      </c>
      <c r="X2473" s="92">
        <v>3.1669488635088797E-2</v>
      </c>
      <c r="Y2473" s="91">
        <v>6.2621379038319E-3</v>
      </c>
      <c r="Z2473" s="92">
        <v>18.776369699218801</v>
      </c>
      <c r="AA2473" s="91">
        <v>1.72054243066668E-2</v>
      </c>
      <c r="AB2473" s="92">
        <v>22.618570791470098</v>
      </c>
      <c r="AC2473" s="91">
        <v>4.7747056383741403E-2</v>
      </c>
      <c r="AD2473" s="92">
        <v>30.1229015907738</v>
      </c>
      <c r="AE2473" s="91">
        <v>7.6635319341221503E-2</v>
      </c>
      <c r="AF2473" s="93">
        <v>28.502941628801601</v>
      </c>
      <c r="AG2473" s="91">
        <v>1.2259773029654801E-4</v>
      </c>
      <c r="AH2473" s="92">
        <v>-0.89397017909504894</v>
      </c>
      <c r="AI2473" s="91">
        <v>7.38934475339192E-3</v>
      </c>
      <c r="AJ2473" s="92">
        <v>15.222310155251799</v>
      </c>
      <c r="AK2473" s="91">
        <v>0.14523456201830401</v>
      </c>
      <c r="AL2473" s="91">
        <v>2.8430769736587501E-2</v>
      </c>
      <c r="AM2473" s="92">
        <v>8.2602171505714104</v>
      </c>
      <c r="AN2473" s="3"/>
      <c r="AO2473" s="94">
        <v>9.3321787062450301E-4</v>
      </c>
      <c r="AP2473" s="94">
        <v>-1.7994853178606701E-3</v>
      </c>
      <c r="AQ2473" s="94">
        <v>2.1966773674648699E-3</v>
      </c>
      <c r="AR2473" s="94">
        <v>1.2259773029654801E-4</v>
      </c>
      <c r="AS2473" s="95">
        <v>12</v>
      </c>
      <c r="AT2473" s="95">
        <v>0</v>
      </c>
      <c r="AU2473" s="95">
        <v>7</v>
      </c>
      <c r="AV2473" s="96">
        <v>5</v>
      </c>
      <c r="AW2473" s="3"/>
      <c r="AX2473" s="97">
        <v>2.2335066076357201E-3</v>
      </c>
      <c r="AY2473" s="98">
        <v>-5.4871521296881802</v>
      </c>
      <c r="AZ2473" s="98">
        <v>0.60493105873411002</v>
      </c>
      <c r="BA2473" s="98">
        <v>-5.8378377980698097</v>
      </c>
      <c r="BB2473" s="89">
        <v>2.3063222630867101E-4</v>
      </c>
      <c r="BC2473" s="99">
        <v>-0.17994853181380699</v>
      </c>
      <c r="BD2473" s="86">
        <v>43782</v>
      </c>
      <c r="BE2473" s="86">
        <v>43783</v>
      </c>
      <c r="BF2473" s="95">
        <v>13</v>
      </c>
      <c r="BG2473" s="86">
        <v>43801</v>
      </c>
    </row>
    <row r="2474" spans="2:59" x14ac:dyDescent="0.25">
      <c r="B2474" s="81" t="s">
        <v>3105</v>
      </c>
      <c r="C2474" s="81" t="s">
        <v>7951</v>
      </c>
      <c r="D2474" s="81" t="s">
        <v>1047</v>
      </c>
      <c r="E2474" s="82" t="s">
        <v>1166</v>
      </c>
      <c r="F2474" s="82" t="s">
        <v>1102</v>
      </c>
      <c r="G2474" s="83" t="s">
        <v>1125</v>
      </c>
      <c r="H2474" s="84" t="s">
        <v>1144</v>
      </c>
      <c r="I2474" s="85" t="s">
        <v>3480</v>
      </c>
      <c r="J2474" s="85" t="s">
        <v>7952</v>
      </c>
      <c r="L2474" s="86">
        <v>44029</v>
      </c>
      <c r="M2474" s="87">
        <v>1122.36260000058</v>
      </c>
      <c r="N2474" s="88">
        <v>1122.36260000058</v>
      </c>
      <c r="O2474" s="88">
        <v>1122.36260000058</v>
      </c>
      <c r="P2474" s="89">
        <f t="shared" si="38"/>
        <v>1</v>
      </c>
      <c r="Q2474" s="86">
        <v>44029</v>
      </c>
      <c r="R2474" s="90">
        <v>2886014.4270000001</v>
      </c>
      <c r="S2474" s="90">
        <v>2445787.3357656202</v>
      </c>
      <c r="T2474" s="3"/>
      <c r="U2474" s="91">
        <v>9.8007694759871789E-7</v>
      </c>
      <c r="V2474" s="92">
        <v>1.1728726178262101</v>
      </c>
      <c r="W2474" s="91">
        <v>3.1274294087779701E-5</v>
      </c>
      <c r="X2474" s="92">
        <v>1.16370452815318E-2</v>
      </c>
      <c r="Y2474" s="91">
        <v>4.3673178861354202E-3</v>
      </c>
      <c r="Z2474" s="92">
        <v>18.586887697456401</v>
      </c>
      <c r="AA2474" s="91">
        <v>1.2667060897001601E-2</v>
      </c>
      <c r="AB2474" s="92">
        <v>22.164734450489</v>
      </c>
      <c r="AC2474" s="91">
        <v>3.7225952843073201E-2</v>
      </c>
      <c r="AD2474" s="92">
        <v>29.070791236706999</v>
      </c>
      <c r="AE2474" s="91">
        <v>5.9598251227726003E-2</v>
      </c>
      <c r="AF2474" s="93">
        <v>26.799234817473899</v>
      </c>
      <c r="AG2474" s="91">
        <v>1.7374366507283398E-5</v>
      </c>
      <c r="AH2474" s="92">
        <v>-0.90449251547397602</v>
      </c>
      <c r="AI2474" s="91">
        <v>5.29904478207754E-3</v>
      </c>
      <c r="AJ2474" s="92">
        <v>15.013280158120301</v>
      </c>
      <c r="AK2474" s="91">
        <v>0.12236260000106999</v>
      </c>
      <c r="AL2474" s="91">
        <v>1.17559300433641E-2</v>
      </c>
      <c r="AM2474" s="92">
        <v>31.8108379137993</v>
      </c>
      <c r="AN2474" s="3"/>
      <c r="AO2474" s="94">
        <v>9.04370683201705E-4</v>
      </c>
      <c r="AP2474" s="94">
        <v>-1.7994644931604901E-3</v>
      </c>
      <c r="AQ2474" s="94">
        <v>1.7293679757131E-3</v>
      </c>
      <c r="AR2474" s="94">
        <v>1.7374366507283398E-5</v>
      </c>
      <c r="AS2474" s="95">
        <v>12</v>
      </c>
      <c r="AT2474" s="95">
        <v>0</v>
      </c>
      <c r="AU2474" s="95">
        <v>7</v>
      </c>
      <c r="AV2474" s="96">
        <v>5</v>
      </c>
      <c r="AW2474" s="3"/>
      <c r="AX2474" s="97">
        <v>2.1726576038076902E-3</v>
      </c>
      <c r="AY2474" s="98">
        <v>-7.5368353662052003</v>
      </c>
      <c r="AZ2474" s="98">
        <v>0.58995777559539397</v>
      </c>
      <c r="BA2474" s="98">
        <v>-7.50302011808526</v>
      </c>
      <c r="BB2474" s="89">
        <v>2.2434112797611801E-4</v>
      </c>
      <c r="BC2474" s="99">
        <v>-0.17994644933332901</v>
      </c>
      <c r="BD2474" s="86">
        <v>43782</v>
      </c>
      <c r="BE2474" s="86">
        <v>43783</v>
      </c>
      <c r="BF2474" s="95">
        <v>15</v>
      </c>
      <c r="BG2474" s="86">
        <v>43803</v>
      </c>
    </row>
    <row r="2475" spans="2:59" x14ac:dyDescent="0.25">
      <c r="B2475" s="81" t="s">
        <v>3106</v>
      </c>
      <c r="C2475" s="81" t="s">
        <v>7953</v>
      </c>
      <c r="D2475" s="81" t="s">
        <v>1047</v>
      </c>
      <c r="E2475" s="82" t="s">
        <v>1273</v>
      </c>
      <c r="F2475" s="82" t="s">
        <v>1102</v>
      </c>
      <c r="G2475" s="83" t="s">
        <v>1125</v>
      </c>
      <c r="H2475" s="84" t="s">
        <v>1144</v>
      </c>
      <c r="I2475" s="85" t="s">
        <v>3480</v>
      </c>
      <c r="J2475" s="85" t="s">
        <v>7954</v>
      </c>
      <c r="L2475" s="86">
        <v>44029</v>
      </c>
      <c r="M2475" s="87">
        <v>1133.9955000001901</v>
      </c>
      <c r="N2475" s="88">
        <v>1133.9955000001901</v>
      </c>
      <c r="O2475" s="88">
        <v>1133.9955000001901</v>
      </c>
      <c r="P2475" s="89">
        <f t="shared" si="38"/>
        <v>1</v>
      </c>
      <c r="Q2475" s="86">
        <v>44029</v>
      </c>
      <c r="R2475" s="90">
        <v>11753302.684</v>
      </c>
      <c r="S2475" s="90">
        <v>6978791.6302734399</v>
      </c>
      <c r="T2475" s="3"/>
      <c r="U2475" s="91">
        <v>3.0864412110531698E-6</v>
      </c>
      <c r="V2475" s="92">
        <v>1.17308325425256</v>
      </c>
      <c r="W2475" s="91">
        <v>9.2601534561254098E-5</v>
      </c>
      <c r="X2475" s="92">
        <v>1.7769769328879199E-2</v>
      </c>
      <c r="Y2475" s="91">
        <v>4.8771293586469299E-3</v>
      </c>
      <c r="Z2475" s="92">
        <v>18.6378688447003</v>
      </c>
      <c r="AA2475" s="91">
        <v>1.3860983013728401E-2</v>
      </c>
      <c r="AB2475" s="92">
        <v>22.284126662183599</v>
      </c>
      <c r="AC2475" s="91">
        <v>4.0860356188204598E-2</v>
      </c>
      <c r="AD2475" s="92">
        <v>29.434231571212901</v>
      </c>
      <c r="AE2475" s="91">
        <v>6.7532224727983703E-2</v>
      </c>
      <c r="AF2475" s="93">
        <v>27.592632167477898</v>
      </c>
      <c r="AG2475" s="91">
        <v>5.2472096285782802E-5</v>
      </c>
      <c r="AH2475" s="92">
        <v>-0.90098274249612598</v>
      </c>
      <c r="AI2475" s="91">
        <v>5.8311830725870104E-3</v>
      </c>
      <c r="AJ2475" s="92">
        <v>15.066493987164</v>
      </c>
      <c r="AK2475" s="91">
        <v>0.133405562404805</v>
      </c>
      <c r="AL2475" s="91">
        <v>2.5484525618594499E-2</v>
      </c>
      <c r="AM2475" s="92">
        <v>3.9693610851827499</v>
      </c>
      <c r="AN2475" s="3"/>
      <c r="AO2475" s="94">
        <v>8.9619771097204605E-4</v>
      </c>
      <c r="AP2475" s="94">
        <v>-1.79945339732512E-3</v>
      </c>
      <c r="AQ2475" s="94">
        <v>1.88652346878371E-3</v>
      </c>
      <c r="AR2475" s="94">
        <v>5.2472096285782802E-5</v>
      </c>
      <c r="AS2475" s="95">
        <v>12</v>
      </c>
      <c r="AT2475" s="95">
        <v>0</v>
      </c>
      <c r="AU2475" s="95">
        <v>7</v>
      </c>
      <c r="AV2475" s="96">
        <v>5</v>
      </c>
      <c r="AW2475" s="3"/>
      <c r="AX2475" s="97">
        <v>2.17982832145026E-3</v>
      </c>
      <c r="AY2475" s="98">
        <v>-7.0155374807800399</v>
      </c>
      <c r="AZ2475" s="98">
        <v>0.59389963214016495</v>
      </c>
      <c r="BA2475" s="98">
        <v>-7.0863524303567802</v>
      </c>
      <c r="BB2475" s="89">
        <v>2.2508171254827399E-4</v>
      </c>
      <c r="BC2475" s="99">
        <v>-0.17994533968885701</v>
      </c>
      <c r="BD2475" s="86">
        <v>43782</v>
      </c>
      <c r="BE2475" s="86">
        <v>43783</v>
      </c>
      <c r="BF2475" s="95">
        <v>14</v>
      </c>
      <c r="BG2475" s="86">
        <v>43802</v>
      </c>
    </row>
    <row r="2476" spans="2:59" x14ac:dyDescent="0.25">
      <c r="B2476" s="81" t="s">
        <v>621</v>
      </c>
      <c r="C2476" s="81" t="s">
        <v>7955</v>
      </c>
      <c r="D2476" s="81" t="s">
        <v>1047</v>
      </c>
      <c r="E2476" s="82" t="s">
        <v>1245</v>
      </c>
      <c r="F2476" s="82" t="s">
        <v>1102</v>
      </c>
      <c r="G2476" s="83" t="s">
        <v>1125</v>
      </c>
      <c r="H2476" s="84" t="s">
        <v>1144</v>
      </c>
      <c r="I2476" s="85" t="s">
        <v>3480</v>
      </c>
      <c r="J2476" s="85" t="s">
        <v>7956</v>
      </c>
      <c r="L2476" s="86">
        <v>44029</v>
      </c>
      <c r="M2476" s="87">
        <v>1141.3557999990901</v>
      </c>
      <c r="N2476" s="88">
        <v>1141.3557999990901</v>
      </c>
      <c r="O2476" s="88">
        <v>1141.3557999990901</v>
      </c>
      <c r="P2476" s="89">
        <f t="shared" si="38"/>
        <v>1</v>
      </c>
      <c r="Q2476" s="86">
        <v>44029</v>
      </c>
      <c r="R2476" s="90">
        <v>15677886.396</v>
      </c>
      <c r="S2476" s="90">
        <v>6584835.8700937498</v>
      </c>
      <c r="T2476" s="3"/>
      <c r="U2476" s="91">
        <v>8.9368186309002306E-6</v>
      </c>
      <c r="V2476" s="92">
        <v>1.17366829199455</v>
      </c>
      <c r="W2476" s="91">
        <v>3.8530437086592401E-4</v>
      </c>
      <c r="X2476" s="92">
        <v>4.7040052959346199E-2</v>
      </c>
      <c r="Y2476" s="91">
        <v>7.7493042208516298E-3</v>
      </c>
      <c r="Z2476" s="92">
        <v>18.925086330913501</v>
      </c>
      <c r="AA2476" s="91">
        <v>1.9903453025108299E-2</v>
      </c>
      <c r="AB2476" s="92">
        <v>22.888373663299699</v>
      </c>
      <c r="AC2476" s="91">
        <v>5.2501419879263302E-2</v>
      </c>
      <c r="AD2476" s="92">
        <v>30.5983379403187</v>
      </c>
      <c r="AE2476" s="91">
        <v>8.32976538658841E-2</v>
      </c>
      <c r="AF2476" s="93">
        <v>29.169175081275199</v>
      </c>
      <c r="AG2476" s="91">
        <v>1.7587442744115801E-4</v>
      </c>
      <c r="AH2476" s="92">
        <v>-0.88864250938058797</v>
      </c>
      <c r="AI2476" s="91">
        <v>9.0356122727826005E-3</v>
      </c>
      <c r="AJ2476" s="92">
        <v>15.386936907190799</v>
      </c>
      <c r="AK2476" s="91">
        <v>0.14121988071201499</v>
      </c>
      <c r="AL2476" s="91">
        <v>2.9736945165495899E-2</v>
      </c>
      <c r="AM2476" s="92">
        <v>9.9256110464921203</v>
      </c>
      <c r="AN2476" s="3"/>
      <c r="AO2476" s="94">
        <v>9.6614456560928396E-4</v>
      </c>
      <c r="AP2476" s="94">
        <v>-1.79951831614744E-3</v>
      </c>
      <c r="AQ2476" s="94">
        <v>2.3545297408418299E-3</v>
      </c>
      <c r="AR2476" s="94">
        <v>1.7587442744115801E-4</v>
      </c>
      <c r="AS2476" s="95">
        <v>12</v>
      </c>
      <c r="AT2476" s="95">
        <v>0</v>
      </c>
      <c r="AU2476" s="95">
        <v>7</v>
      </c>
      <c r="AV2476" s="96">
        <v>5</v>
      </c>
      <c r="AW2476" s="3"/>
      <c r="AX2476" s="97">
        <v>2.2749411178347098E-3</v>
      </c>
      <c r="AY2476" s="98">
        <v>-4.3075500048144004</v>
      </c>
      <c r="AZ2476" s="98">
        <v>0.61385402540145195</v>
      </c>
      <c r="BA2476" s="98">
        <v>-4.7663586494090904</v>
      </c>
      <c r="BB2476" s="89">
        <v>2.3491696285987001E-4</v>
      </c>
      <c r="BC2476" s="99">
        <v>-0.179951831612925</v>
      </c>
      <c r="BD2476" s="86">
        <v>43782</v>
      </c>
      <c r="BE2476" s="86">
        <v>43783</v>
      </c>
      <c r="BF2476" s="95">
        <v>11</v>
      </c>
      <c r="BG2476" s="86">
        <v>43797</v>
      </c>
    </row>
    <row r="2477" spans="2:59" x14ac:dyDescent="0.25">
      <c r="B2477" s="81" t="s">
        <v>3107</v>
      </c>
      <c r="C2477" s="81" t="s">
        <v>7957</v>
      </c>
      <c r="D2477" s="81" t="s">
        <v>1048</v>
      </c>
      <c r="E2477" s="82" t="s">
        <v>1161</v>
      </c>
      <c r="F2477" s="82" t="s">
        <v>1102</v>
      </c>
      <c r="G2477" s="83" t="s">
        <v>1119</v>
      </c>
      <c r="H2477" s="84" t="s">
        <v>1128</v>
      </c>
      <c r="I2477" s="85" t="s">
        <v>3480</v>
      </c>
      <c r="J2477" s="85" t="s">
        <v>7958</v>
      </c>
      <c r="L2477" s="86">
        <v>44029</v>
      </c>
      <c r="M2477" s="87">
        <v>958.55860000010603</v>
      </c>
      <c r="N2477" s="88">
        <v>958.55860000010603</v>
      </c>
      <c r="O2477" s="88">
        <v>1304.1594999991401</v>
      </c>
      <c r="P2477" s="89">
        <f t="shared" si="38"/>
        <v>0.73500104856862836</v>
      </c>
      <c r="Q2477" s="86">
        <v>43756</v>
      </c>
      <c r="R2477" s="90">
        <v>1829317.317</v>
      </c>
      <c r="S2477" s="90">
        <v>2190900.0548437499</v>
      </c>
      <c r="T2477" s="3"/>
      <c r="U2477" s="91">
        <v>-1.5465844659047399E-2</v>
      </c>
      <c r="V2477" s="92">
        <v>-0.37380985577328801</v>
      </c>
      <c r="W2477" s="91">
        <v>-6.06146198151691E-3</v>
      </c>
      <c r="X2477" s="92">
        <v>-0.59763658227893801</v>
      </c>
      <c r="Y2477" s="91">
        <v>-0.21706736182386499</v>
      </c>
      <c r="Z2477" s="92">
        <v>-3.55658027355094</v>
      </c>
      <c r="AA2477" s="91">
        <v>-0.233724332533602</v>
      </c>
      <c r="AB2477" s="92">
        <v>-2.4744048925640501</v>
      </c>
      <c r="AC2477" s="91">
        <v>-0.327862791138468</v>
      </c>
      <c r="AD2477" s="92">
        <v>-7.4380831614544096</v>
      </c>
      <c r="AE2477" s="91">
        <v>-0.33376337778347098</v>
      </c>
      <c r="AF2477" s="93">
        <v>-12.5369280836603</v>
      </c>
      <c r="AG2477" s="91">
        <v>6.3321033085230703E-3</v>
      </c>
      <c r="AH2477" s="92">
        <v>-0.27301962127239698</v>
      </c>
      <c r="AI2477" s="91">
        <v>-0.182241085501155</v>
      </c>
      <c r="AJ2477" s="92">
        <v>-3.7407328702101901</v>
      </c>
      <c r="AK2477" s="91">
        <v>-4.1441399999748697E-2</v>
      </c>
      <c r="AL2477" s="91">
        <v>-3.0117999885987999E-3</v>
      </c>
      <c r="AM2477" s="92">
        <v>-52.425249158928601</v>
      </c>
      <c r="AN2477" s="3"/>
      <c r="AO2477" s="94">
        <v>7.9335779251778094E-2</v>
      </c>
      <c r="AP2477" s="94">
        <v>-0.14132200148014801</v>
      </c>
      <c r="AQ2477" s="94">
        <v>0.12744510508491699</v>
      </c>
      <c r="AR2477" s="94">
        <v>-0.16369634474365699</v>
      </c>
      <c r="AS2477" s="95">
        <v>5</v>
      </c>
      <c r="AT2477" s="95">
        <v>7</v>
      </c>
      <c r="AU2477" s="95">
        <v>5</v>
      </c>
      <c r="AV2477" s="96">
        <v>7</v>
      </c>
      <c r="AW2477" s="3"/>
      <c r="AX2477" s="97">
        <v>0.33779789901047502</v>
      </c>
      <c r="AY2477" s="98">
        <v>-0.57684636595695304</v>
      </c>
      <c r="AZ2477" s="98">
        <v>-1.03041940862749</v>
      </c>
      <c r="BA2477" s="98">
        <v>-0.75739587847328904</v>
      </c>
      <c r="BB2477" s="89">
        <v>3.4255291397748799E-2</v>
      </c>
      <c r="BC2477" s="99">
        <v>-44.900688911089702</v>
      </c>
      <c r="BD2477" s="86">
        <v>43756</v>
      </c>
      <c r="BE2477" s="86">
        <v>43908</v>
      </c>
      <c r="BF2477" s="95"/>
      <c r="BG2477" s="86"/>
    </row>
    <row r="2478" spans="2:59" x14ac:dyDescent="0.25">
      <c r="B2478" s="81" t="s">
        <v>622</v>
      </c>
      <c r="C2478" s="81" t="s">
        <v>7959</v>
      </c>
      <c r="D2478" s="81" t="s">
        <v>1048</v>
      </c>
      <c r="E2478" s="82" t="s">
        <v>1263</v>
      </c>
      <c r="F2478" s="82" t="s">
        <v>1102</v>
      </c>
      <c r="G2478" s="83" t="s">
        <v>1119</v>
      </c>
      <c r="H2478" s="84" t="s">
        <v>1128</v>
      </c>
      <c r="I2478" s="85" t="s">
        <v>3480</v>
      </c>
      <c r="J2478" s="85" t="s">
        <v>7960</v>
      </c>
      <c r="L2478" s="86">
        <v>44029</v>
      </c>
      <c r="M2478" s="87">
        <v>856.05719999969006</v>
      </c>
      <c r="N2478" s="88">
        <v>856.05719999969006</v>
      </c>
      <c r="O2478" s="88">
        <v>1149.49899999984</v>
      </c>
      <c r="P2478" s="89">
        <f t="shared" si="38"/>
        <v>0.74472200497765484</v>
      </c>
      <c r="Q2478" s="86">
        <v>43756</v>
      </c>
      <c r="R2478" s="90">
        <v>7605.0010000000002</v>
      </c>
      <c r="S2478" s="90">
        <v>8390.2803396911604</v>
      </c>
      <c r="T2478" s="3"/>
      <c r="U2478" s="91">
        <v>-1.5418482443237701E-2</v>
      </c>
      <c r="V2478" s="92">
        <v>-0.36907363419231798</v>
      </c>
      <c r="W2478" s="91">
        <v>-4.6266651770565702E-3</v>
      </c>
      <c r="X2478" s="92">
        <v>-0.45415690183290303</v>
      </c>
      <c r="Y2478" s="91">
        <v>-0.21018483484658601</v>
      </c>
      <c r="Z2478" s="92">
        <v>-2.8683275758230602</v>
      </c>
      <c r="AA2478" s="91">
        <v>-0.22009861084836299</v>
      </c>
      <c r="AB2478" s="92">
        <v>-1.11183272404014</v>
      </c>
      <c r="AC2478" s="91">
        <v>-0.30376347627869099</v>
      </c>
      <c r="AD2478" s="92">
        <v>-5.02815167547669</v>
      </c>
      <c r="AE2478" s="91">
        <v>-0.29761962293385302</v>
      </c>
      <c r="AF2478" s="93">
        <v>-8.9225525986985303</v>
      </c>
      <c r="AG2478" s="91">
        <v>7.15479193604551E-3</v>
      </c>
      <c r="AH2478" s="92">
        <v>-0.190750758520153</v>
      </c>
      <c r="AI2478" s="91">
        <v>-0.174377714317525</v>
      </c>
      <c r="AJ2478" s="92">
        <v>-2.9543957518471902</v>
      </c>
      <c r="AK2478" s="91">
        <v>-0.15822486205521299</v>
      </c>
      <c r="AL2478" s="91">
        <v>-3.4154949414187299E-2</v>
      </c>
      <c r="AM2478" s="92">
        <v>-22.478692120523199</v>
      </c>
      <c r="AN2478" s="3"/>
      <c r="AO2478" s="94">
        <v>7.9387848943952094E-2</v>
      </c>
      <c r="AP2478" s="94">
        <v>-0.141198103268835</v>
      </c>
      <c r="AQ2478" s="94">
        <v>0.12907361125151501</v>
      </c>
      <c r="AR2478" s="94">
        <v>-0.16244942071993099</v>
      </c>
      <c r="AS2478" s="95">
        <v>5</v>
      </c>
      <c r="AT2478" s="95">
        <v>7</v>
      </c>
      <c r="AU2478" s="95">
        <v>5</v>
      </c>
      <c r="AV2478" s="96">
        <v>7</v>
      </c>
      <c r="AW2478" s="3"/>
      <c r="AX2478" s="97">
        <v>0.33773268230783299</v>
      </c>
      <c r="AY2478" s="98">
        <v>-0.53652318120020903</v>
      </c>
      <c r="AZ2478" s="98">
        <v>-0.51829048142371903</v>
      </c>
      <c r="BA2478" s="98">
        <v>-0.70572598212856996</v>
      </c>
      <c r="BB2478" s="89">
        <v>3.4251456036945502E-2</v>
      </c>
      <c r="BC2478" s="99">
        <v>-44.495915176987197</v>
      </c>
      <c r="BD2478" s="86">
        <v>43756</v>
      </c>
      <c r="BE2478" s="86">
        <v>43908</v>
      </c>
      <c r="BF2478" s="95"/>
      <c r="BG2478" s="86"/>
    </row>
    <row r="2479" spans="2:59" x14ac:dyDescent="0.25">
      <c r="B2479" s="81" t="s">
        <v>3108</v>
      </c>
      <c r="C2479" s="81" t="s">
        <v>7961</v>
      </c>
      <c r="D2479" s="81" t="s">
        <v>1048</v>
      </c>
      <c r="E2479" s="82" t="s">
        <v>1165</v>
      </c>
      <c r="F2479" s="82" t="s">
        <v>1102</v>
      </c>
      <c r="G2479" s="83" t="s">
        <v>1119</v>
      </c>
      <c r="H2479" s="84" t="s">
        <v>1128</v>
      </c>
      <c r="I2479" s="85" t="s">
        <v>3480</v>
      </c>
      <c r="J2479" s="85" t="s">
        <v>7962</v>
      </c>
      <c r="L2479" s="86">
        <v>44029</v>
      </c>
      <c r="M2479" s="87">
        <v>989.99110000021801</v>
      </c>
      <c r="N2479" s="88">
        <v>989.99110000021801</v>
      </c>
      <c r="O2479" s="88">
        <v>1341.6052999999399</v>
      </c>
      <c r="P2479" s="89">
        <f t="shared" si="38"/>
        <v>0.73791531682251277</v>
      </c>
      <c r="Q2479" s="86">
        <v>43756</v>
      </c>
      <c r="R2479" s="90">
        <v>3985872.608</v>
      </c>
      <c r="S2479" s="90">
        <v>4648253.9675234398</v>
      </c>
      <c r="T2479" s="3"/>
      <c r="U2479" s="91">
        <v>-1.5451582108653401E-2</v>
      </c>
      <c r="V2479" s="92">
        <v>-0.37238360073388299</v>
      </c>
      <c r="W2479" s="91">
        <v>-5.6296931679753496E-3</v>
      </c>
      <c r="X2479" s="92">
        <v>-0.55445970092478103</v>
      </c>
      <c r="Y2479" s="91">
        <v>-0.21500058558274801</v>
      </c>
      <c r="Z2479" s="92">
        <v>-3.3499026494391702</v>
      </c>
      <c r="AA2479" s="91">
        <v>-0.229646413862647</v>
      </c>
      <c r="AB2479" s="92">
        <v>-2.06661302546854</v>
      </c>
      <c r="AC2479" s="91">
        <v>-0.320695432981011</v>
      </c>
      <c r="AD2479" s="92">
        <v>-6.7213473457086401</v>
      </c>
      <c r="AE2479" s="91">
        <v>-0.32308027772640302</v>
      </c>
      <c r="AF2479" s="93">
        <v>-11.4686180779536</v>
      </c>
      <c r="AG2479" s="91">
        <v>6.5797353545349298E-3</v>
      </c>
      <c r="AH2479" s="92">
        <v>-0.24825641667121101</v>
      </c>
      <c r="AI2479" s="91">
        <v>-0.17988049840176201</v>
      </c>
      <c r="AJ2479" s="92">
        <v>-3.5046741602709499</v>
      </c>
      <c r="AK2479" s="91">
        <v>-1.16002236400163E-2</v>
      </c>
      <c r="AL2479" s="91">
        <v>-8.3119956707378205E-4</v>
      </c>
      <c r="AM2479" s="92">
        <v>-49.441131522937198</v>
      </c>
      <c r="AN2479" s="3"/>
      <c r="AO2479" s="94">
        <v>7.9351416949066306E-2</v>
      </c>
      <c r="AP2479" s="94">
        <v>-0.14128460802385201</v>
      </c>
      <c r="AQ2479" s="94">
        <v>0.127935061012977</v>
      </c>
      <c r="AR2479" s="94">
        <v>-0.163320679314784</v>
      </c>
      <c r="AS2479" s="95">
        <v>5</v>
      </c>
      <c r="AT2479" s="95">
        <v>7</v>
      </c>
      <c r="AU2479" s="95">
        <v>5</v>
      </c>
      <c r="AV2479" s="96">
        <v>7</v>
      </c>
      <c r="AW2479" s="3"/>
      <c r="AX2479" s="97">
        <v>0.33777812805783503</v>
      </c>
      <c r="AY2479" s="98">
        <v>-0.56477718826136003</v>
      </c>
      <c r="AZ2479" s="98">
        <v>-0.87704058832241605</v>
      </c>
      <c r="BA2479" s="98">
        <v>-0.74195290349325704</v>
      </c>
      <c r="BB2479" s="89">
        <v>3.4254123539030797E-2</v>
      </c>
      <c r="BC2479" s="99">
        <v>-44.779094119556198</v>
      </c>
      <c r="BD2479" s="86">
        <v>43756</v>
      </c>
      <c r="BE2479" s="86">
        <v>43908</v>
      </c>
      <c r="BF2479" s="95"/>
      <c r="BG2479" s="86"/>
    </row>
    <row r="2480" spans="2:59" x14ac:dyDescent="0.25">
      <c r="B2480" s="81" t="s">
        <v>3109</v>
      </c>
      <c r="C2480" s="81" t="s">
        <v>7963</v>
      </c>
      <c r="D2480" s="81" t="s">
        <v>1048</v>
      </c>
      <c r="E2480" s="82" t="s">
        <v>1172</v>
      </c>
      <c r="F2480" s="82" t="s">
        <v>1102</v>
      </c>
      <c r="G2480" s="83" t="s">
        <v>1119</v>
      </c>
      <c r="H2480" s="84" t="s">
        <v>1128</v>
      </c>
      <c r="I2480" s="85" t="s">
        <v>3480</v>
      </c>
      <c r="J2480" s="85" t="s">
        <v>7964</v>
      </c>
      <c r="L2480" s="86">
        <v>44029</v>
      </c>
      <c r="M2480" s="87">
        <v>907.779199999757</v>
      </c>
      <c r="N2480" s="88">
        <v>907.779199999757</v>
      </c>
      <c r="O2480" s="88">
        <v>1217.9539999999099</v>
      </c>
      <c r="P2480" s="89">
        <f t="shared" si="38"/>
        <v>0.74533126866845889</v>
      </c>
      <c r="Q2480" s="86">
        <v>43756</v>
      </c>
      <c r="R2480" s="90">
        <v>820.21799999999996</v>
      </c>
      <c r="S2480" s="90">
        <v>904.24274045848802</v>
      </c>
      <c r="T2480" s="3"/>
      <c r="U2480" s="91">
        <v>-1.54152113482269E-2</v>
      </c>
      <c r="V2480" s="92">
        <v>-0.36874652469123198</v>
      </c>
      <c r="W2480" s="91">
        <v>-4.5355094416663598E-3</v>
      </c>
      <c r="X2480" s="92">
        <v>-0.44504132829388299</v>
      </c>
      <c r="Y2480" s="91">
        <v>-0.20974987984489399</v>
      </c>
      <c r="Z2480" s="92">
        <v>-2.8248320756538301</v>
      </c>
      <c r="AA2480" s="91">
        <v>-0.21924959376890901</v>
      </c>
      <c r="AB2480" s="92">
        <v>-1.02693101609475</v>
      </c>
      <c r="AC2480" s="91">
        <v>-0.25421132149320302</v>
      </c>
      <c r="AD2480" s="92">
        <v>-7.2936196927912506E-2</v>
      </c>
      <c r="AE2480" s="91">
        <v>-0.24680359202844601</v>
      </c>
      <c r="AF2480" s="93">
        <v>-3.8409495081577898</v>
      </c>
      <c r="AG2480" s="91">
        <v>7.2079484925779997E-3</v>
      </c>
      <c r="AH2480" s="92">
        <v>-0.18543510286690401</v>
      </c>
      <c r="AI2480" s="91">
        <v>-0.17388033330644201</v>
      </c>
      <c r="AJ2480" s="92">
        <v>-2.9046576507389501</v>
      </c>
      <c r="AK2480" s="91">
        <v>-9.2220800000213807E-2</v>
      </c>
      <c r="AL2480" s="91">
        <v>-1.91047300513674E-2</v>
      </c>
      <c r="AM2480" s="92">
        <v>-15.6314525819762</v>
      </c>
      <c r="AN2480" s="3"/>
      <c r="AO2480" s="94">
        <v>7.9391510527784703E-2</v>
      </c>
      <c r="AP2480" s="94">
        <v>-0.14118992298433999</v>
      </c>
      <c r="AQ2480" s="94">
        <v>0.12916128303739199</v>
      </c>
      <c r="AR2480" s="94">
        <v>-0.16237026344868399</v>
      </c>
      <c r="AS2480" s="95">
        <v>5</v>
      </c>
      <c r="AT2480" s="95">
        <v>7</v>
      </c>
      <c r="AU2480" s="95">
        <v>5</v>
      </c>
      <c r="AV2480" s="96">
        <v>7</v>
      </c>
      <c r="AW2480" s="3"/>
      <c r="AX2480" s="97">
        <v>0.33772916015353999</v>
      </c>
      <c r="AY2480" s="98">
        <v>-0.53400121948470802</v>
      </c>
      <c r="AZ2480" s="98">
        <v>-0.48632704369174501</v>
      </c>
      <c r="BA2480" s="98">
        <v>-0.70248768240890103</v>
      </c>
      <c r="BB2480" s="89">
        <v>3.4251272631408897E-2</v>
      </c>
      <c r="BC2480" s="99">
        <v>-44.4701934555778</v>
      </c>
      <c r="BD2480" s="86">
        <v>43756</v>
      </c>
      <c r="BE2480" s="86">
        <v>43908</v>
      </c>
      <c r="BF2480" s="95"/>
      <c r="BG2480" s="86"/>
    </row>
    <row r="2481" spans="2:59" x14ac:dyDescent="0.25">
      <c r="B2481" s="81" t="s">
        <v>3110</v>
      </c>
      <c r="C2481" s="81" t="s">
        <v>7965</v>
      </c>
      <c r="D2481" s="81" t="s">
        <v>1048</v>
      </c>
      <c r="E2481" s="82" t="s">
        <v>1206</v>
      </c>
      <c r="F2481" s="82" t="s">
        <v>1102</v>
      </c>
      <c r="G2481" s="83" t="s">
        <v>1119</v>
      </c>
      <c r="H2481" s="84" t="s">
        <v>1128</v>
      </c>
      <c r="I2481" s="85" t="s">
        <v>3480</v>
      </c>
      <c r="J2481" s="85" t="s">
        <v>7966</v>
      </c>
      <c r="L2481" s="86">
        <v>44029</v>
      </c>
      <c r="M2481" s="87">
        <v>801.69010000024002</v>
      </c>
      <c r="N2481" s="88">
        <v>801.69010000024002</v>
      </c>
      <c r="O2481" s="88">
        <v>1080.9254999999</v>
      </c>
      <c r="P2481" s="89">
        <f t="shared" si="38"/>
        <v>0.74167007809540453</v>
      </c>
      <c r="Q2481" s="86">
        <v>43756</v>
      </c>
      <c r="R2481" s="90">
        <v>3338455.7629999998</v>
      </c>
      <c r="S2481" s="90">
        <v>1977218.9109277299</v>
      </c>
      <c r="T2481" s="3"/>
      <c r="U2481" s="91">
        <v>-1.5433216575729601E-2</v>
      </c>
      <c r="V2481" s="92">
        <v>-0.37054704744150502</v>
      </c>
      <c r="W2481" s="91">
        <v>-5.0752091510730696E-3</v>
      </c>
      <c r="X2481" s="92">
        <v>-0.49901129923455301</v>
      </c>
      <c r="Y2481" s="91">
        <v>-0.21234241372818399</v>
      </c>
      <c r="Z2481" s="92">
        <v>-3.0840854639827699</v>
      </c>
      <c r="AA2481" s="91">
        <v>-0.226068874638295</v>
      </c>
      <c r="AB2481" s="92">
        <v>-1.70885910303332</v>
      </c>
      <c r="AC2481" s="91">
        <v>-0.31958531280804903</v>
      </c>
      <c r="AD2481" s="92">
        <v>-6.6103353284124804</v>
      </c>
      <c r="AE2481" s="91">
        <v>-0.32400512976513701</v>
      </c>
      <c r="AF2481" s="93">
        <v>-11.561103281826901</v>
      </c>
      <c r="AG2481" s="91">
        <v>6.89765437709866E-3</v>
      </c>
      <c r="AH2481" s="92">
        <v>-0.21646451441483799</v>
      </c>
      <c r="AI2481" s="91">
        <v>-0.176843374574673</v>
      </c>
      <c r="AJ2481" s="92">
        <v>-3.20096177756204</v>
      </c>
      <c r="AK2481" s="91">
        <v>-0.211618954617879</v>
      </c>
      <c r="AL2481" s="91">
        <v>-4.68410174707969E-2</v>
      </c>
      <c r="AM2481" s="92">
        <v>-27.818101376789901</v>
      </c>
      <c r="AN2481" s="3"/>
      <c r="AO2481" s="94">
        <v>7.9371570382136297E-2</v>
      </c>
      <c r="AP2481" s="94">
        <v>-0.14123679528536701</v>
      </c>
      <c r="AQ2481" s="94">
        <v>0.12856403227851801</v>
      </c>
      <c r="AR2481" s="94">
        <v>-0.16283896277484</v>
      </c>
      <c r="AS2481" s="95">
        <v>5</v>
      </c>
      <c r="AT2481" s="95">
        <v>7</v>
      </c>
      <c r="AU2481" s="95">
        <v>5</v>
      </c>
      <c r="AV2481" s="96">
        <v>7</v>
      </c>
      <c r="AW2481" s="3"/>
      <c r="AX2481" s="97">
        <v>0.33775279450579498</v>
      </c>
      <c r="AY2481" s="98">
        <v>-0.55422854261541898</v>
      </c>
      <c r="AZ2481" s="98">
        <v>-0.74274689124285898</v>
      </c>
      <c r="BA2481" s="98">
        <v>-0.72851698982867696</v>
      </c>
      <c r="BB2481" s="89">
        <v>3.4252692753289002E-2</v>
      </c>
      <c r="BC2481" s="99">
        <v>-44.6226960137719</v>
      </c>
      <c r="BD2481" s="86">
        <v>43756</v>
      </c>
      <c r="BE2481" s="86">
        <v>43908</v>
      </c>
      <c r="BF2481" s="95"/>
      <c r="BG2481" s="86"/>
    </row>
    <row r="2482" spans="2:59" x14ac:dyDescent="0.25">
      <c r="B2482" s="81" t="s">
        <v>623</v>
      </c>
      <c r="C2482" s="81" t="s">
        <v>7967</v>
      </c>
      <c r="D2482" s="81" t="s">
        <v>1048</v>
      </c>
      <c r="E2482" s="82" t="s">
        <v>1236</v>
      </c>
      <c r="F2482" s="82" t="s">
        <v>1102</v>
      </c>
      <c r="G2482" s="83" t="s">
        <v>1119</v>
      </c>
      <c r="H2482" s="84" t="s">
        <v>1128</v>
      </c>
      <c r="I2482" s="85" t="s">
        <v>3480</v>
      </c>
      <c r="J2482" s="85" t="s">
        <v>7968</v>
      </c>
      <c r="L2482" s="86">
        <v>44029</v>
      </c>
      <c r="M2482" s="87">
        <v>1169.98069999926</v>
      </c>
      <c r="N2482" s="88">
        <v>1169.98069999926</v>
      </c>
      <c r="O2482" s="88">
        <v>1564.5931000001699</v>
      </c>
      <c r="P2482" s="89">
        <f t="shared" si="38"/>
        <v>0.74778592593763382</v>
      </c>
      <c r="Q2482" s="86">
        <v>43756</v>
      </c>
      <c r="R2482" s="90">
        <v>2039741.8219999999</v>
      </c>
      <c r="S2482" s="90">
        <v>2317093.92864453</v>
      </c>
      <c r="T2482" s="3"/>
      <c r="U2482" s="91">
        <v>-1.54036331041425E-2</v>
      </c>
      <c r="V2482" s="92">
        <v>-0.367588700282795</v>
      </c>
      <c r="W2482" s="91">
        <v>-4.1776712532737301E-3</v>
      </c>
      <c r="X2482" s="92">
        <v>-0.40925750945461897</v>
      </c>
      <c r="Y2482" s="91">
        <v>-0.208020984406176</v>
      </c>
      <c r="Z2482" s="92">
        <v>-2.65194253178197</v>
      </c>
      <c r="AA2482" s="91">
        <v>-0.215793101627205</v>
      </c>
      <c r="AB2482" s="92">
        <v>-0.68128180192434196</v>
      </c>
      <c r="AC2482" s="91">
        <v>-0.29605938372609703</v>
      </c>
      <c r="AD2482" s="92">
        <v>-4.2577424202172596</v>
      </c>
      <c r="AE2482" s="91">
        <v>-0.28593222384108202</v>
      </c>
      <c r="AF2482" s="93">
        <v>-7.7538126894214701</v>
      </c>
      <c r="AG2482" s="91">
        <v>7.4125258743151798E-3</v>
      </c>
      <c r="AH2482" s="92">
        <v>-0.164977364693186</v>
      </c>
      <c r="AI2482" s="91">
        <v>-0.17190425809618301</v>
      </c>
      <c r="AJ2482" s="92">
        <v>-2.7070501297130201</v>
      </c>
      <c r="AK2482" s="91">
        <v>-0.13426505216106299</v>
      </c>
      <c r="AL2482" s="91">
        <v>-3.3883679546306701E-2</v>
      </c>
      <c r="AM2482" s="92">
        <v>-12.5819636134111</v>
      </c>
      <c r="AN2482" s="3"/>
      <c r="AO2482" s="94">
        <v>7.9404124158827499E-2</v>
      </c>
      <c r="AP2482" s="94">
        <v>-0.141159416058217</v>
      </c>
      <c r="AQ2482" s="94">
        <v>0.12958232576245801</v>
      </c>
      <c r="AR2482" s="94">
        <v>-0.16205826550227401</v>
      </c>
      <c r="AS2482" s="95">
        <v>5</v>
      </c>
      <c r="AT2482" s="95">
        <v>7</v>
      </c>
      <c r="AU2482" s="95">
        <v>5</v>
      </c>
      <c r="AV2482" s="96">
        <v>7</v>
      </c>
      <c r="AW2482" s="3"/>
      <c r="AX2482" s="97">
        <v>0.33771255179133702</v>
      </c>
      <c r="AY2482" s="98">
        <v>-0.52378303651130398</v>
      </c>
      <c r="AZ2482" s="98">
        <v>-0.35670738573344402</v>
      </c>
      <c r="BA2482" s="98">
        <v>-0.68935710479672696</v>
      </c>
      <c r="BB2482" s="89">
        <v>3.4250284272384302E-2</v>
      </c>
      <c r="BC2482" s="99">
        <v>-44.368794672598597</v>
      </c>
      <c r="BD2482" s="86">
        <v>43756</v>
      </c>
      <c r="BE2482" s="86">
        <v>43908</v>
      </c>
      <c r="BF2482" s="95"/>
      <c r="BG2482" s="86"/>
    </row>
    <row r="2483" spans="2:59" x14ac:dyDescent="0.25">
      <c r="B2483" s="81" t="s">
        <v>3111</v>
      </c>
      <c r="C2483" s="81" t="s">
        <v>7969</v>
      </c>
      <c r="D2483" s="81" t="s">
        <v>1048</v>
      </c>
      <c r="E2483" s="82" t="s">
        <v>1184</v>
      </c>
      <c r="F2483" s="82" t="s">
        <v>1102</v>
      </c>
      <c r="G2483" s="83" t="s">
        <v>1119</v>
      </c>
      <c r="H2483" s="84" t="s">
        <v>1128</v>
      </c>
      <c r="I2483" s="85" t="s">
        <v>3480</v>
      </c>
      <c r="J2483" s="85" t="s">
        <v>7970</v>
      </c>
      <c r="L2483" s="86">
        <v>44029</v>
      </c>
      <c r="M2483" s="87">
        <v>671.58389999996905</v>
      </c>
      <c r="N2483" s="88">
        <v>671.58389999996905</v>
      </c>
      <c r="O2483" s="88">
        <v>895.75210000015795</v>
      </c>
      <c r="P2483" s="89">
        <f t="shared" si="38"/>
        <v>0.74974303716379853</v>
      </c>
      <c r="Q2483" s="86">
        <v>43756</v>
      </c>
      <c r="R2483" s="90">
        <v>2183864.551</v>
      </c>
      <c r="S2483" s="90">
        <v>2308311.4533281298</v>
      </c>
      <c r="T2483" s="3"/>
      <c r="U2483" s="91">
        <v>-1.5394289354844701E-2</v>
      </c>
      <c r="V2483" s="92">
        <v>-0.36665432535301101</v>
      </c>
      <c r="W2483" s="91">
        <v>-3.8918268228371701E-3</v>
      </c>
      <c r="X2483" s="92">
        <v>-0.38067306641096399</v>
      </c>
      <c r="Y2483" s="91">
        <v>-0.20664039948576801</v>
      </c>
      <c r="Z2483" s="92">
        <v>-2.5138840397412401</v>
      </c>
      <c r="AA2483" s="91">
        <v>-0.21303969182656099</v>
      </c>
      <c r="AB2483" s="92">
        <v>-0.40594082185998598</v>
      </c>
      <c r="AC2483" s="91">
        <v>-0.291111255134747</v>
      </c>
      <c r="AD2483" s="92">
        <v>-3.7629295610822702</v>
      </c>
      <c r="AE2483" s="91"/>
      <c r="AF2483" s="93"/>
      <c r="AG2483" s="91">
        <v>7.5763576951430904E-3</v>
      </c>
      <c r="AH2483" s="92">
        <v>-0.148594182610395</v>
      </c>
      <c r="AI2483" s="91">
        <v>-0.17032583651976901</v>
      </c>
      <c r="AJ2483" s="92">
        <v>-2.5492079720716001</v>
      </c>
      <c r="AK2483" s="91">
        <v>-0.32841610000003102</v>
      </c>
      <c r="AL2483" s="91">
        <v>-0.13040600617940101</v>
      </c>
      <c r="AM2483" s="92">
        <v>-5.70181141936337</v>
      </c>
      <c r="AN2483" s="3"/>
      <c r="AO2483" s="94">
        <v>7.9414464136789306E-2</v>
      </c>
      <c r="AP2483" s="94">
        <v>-0.14113489061128301</v>
      </c>
      <c r="AQ2483" s="94">
        <v>0.129906648739125</v>
      </c>
      <c r="AR2483" s="94">
        <v>-0.161809823736839</v>
      </c>
      <c r="AS2483" s="95">
        <v>5</v>
      </c>
      <c r="AT2483" s="95">
        <v>7</v>
      </c>
      <c r="AU2483" s="95">
        <v>5</v>
      </c>
      <c r="AV2483" s="96">
        <v>7</v>
      </c>
      <c r="AW2483" s="3"/>
      <c r="AX2483" s="97">
        <v>0.337699837161344</v>
      </c>
      <c r="AY2483" s="98">
        <v>-0.51563637489016401</v>
      </c>
      <c r="AZ2483" s="98">
        <v>-0.25345086504148601</v>
      </c>
      <c r="BA2483" s="98">
        <v>-0.67887901321500999</v>
      </c>
      <c r="BB2483" s="89">
        <v>3.4249546955688902E-2</v>
      </c>
      <c r="BC2483" s="99">
        <v>-44.287766671157399</v>
      </c>
      <c r="BD2483" s="86">
        <v>43756</v>
      </c>
      <c r="BE2483" s="86">
        <v>43908</v>
      </c>
      <c r="BF2483" s="95"/>
      <c r="BG2483" s="86"/>
    </row>
    <row r="2484" spans="2:59" x14ac:dyDescent="0.25">
      <c r="B2484" s="81" t="s">
        <v>624</v>
      </c>
      <c r="C2484" s="81" t="s">
        <v>7971</v>
      </c>
      <c r="D2484" s="81" t="s">
        <v>1048</v>
      </c>
      <c r="E2484" s="82" t="s">
        <v>1245</v>
      </c>
      <c r="F2484" s="82" t="s">
        <v>1102</v>
      </c>
      <c r="G2484" s="83" t="s">
        <v>1119</v>
      </c>
      <c r="H2484" s="84" t="s">
        <v>1128</v>
      </c>
      <c r="I2484" s="85" t="s">
        <v>3480</v>
      </c>
      <c r="J2484" s="85" t="s">
        <v>7972</v>
      </c>
      <c r="L2484" s="86">
        <v>44029</v>
      </c>
      <c r="M2484" s="87">
        <v>737.38260000012804</v>
      </c>
      <c r="N2484" s="88">
        <v>737.38260000012804</v>
      </c>
      <c r="O2484" s="88">
        <v>979.48390000034101</v>
      </c>
      <c r="P2484" s="89">
        <f t="shared" si="38"/>
        <v>0.75282768813236367</v>
      </c>
      <c r="Q2484" s="86">
        <v>43756</v>
      </c>
      <c r="R2484" s="90">
        <v>707297.83400000003</v>
      </c>
      <c r="S2484" s="90">
        <v>1865738.10063672</v>
      </c>
      <c r="T2484" s="3"/>
      <c r="U2484" s="91">
        <v>-1.53794837569876E-2</v>
      </c>
      <c r="V2484" s="92">
        <v>-0.36517376556730602</v>
      </c>
      <c r="W2484" s="91">
        <v>-3.4427580985720899E-3</v>
      </c>
      <c r="X2484" s="92">
        <v>-0.33576619398445501</v>
      </c>
      <c r="Y2484" s="91">
        <v>-0.20446781589649601</v>
      </c>
      <c r="Z2484" s="92">
        <v>-2.2966256808140302</v>
      </c>
      <c r="AA2484" s="91">
        <v>-0.20869341726676799</v>
      </c>
      <c r="AB2484" s="92">
        <v>2.8686634119367199E-2</v>
      </c>
      <c r="AC2484" s="91"/>
      <c r="AD2484" s="92"/>
      <c r="AE2484" s="91"/>
      <c r="AF2484" s="93"/>
      <c r="AG2484" s="91">
        <v>7.8336518599826394E-3</v>
      </c>
      <c r="AH2484" s="92">
        <v>-0.12286476612644</v>
      </c>
      <c r="AI2484" s="91">
        <v>-0.16784107217623401</v>
      </c>
      <c r="AJ2484" s="92">
        <v>-2.3007315377180899</v>
      </c>
      <c r="AK2484" s="91">
        <v>-0.26261739999987199</v>
      </c>
      <c r="AL2484" s="91">
        <v>-0.14667823180119699</v>
      </c>
      <c r="AM2484" s="92">
        <v>-3.0333337762567698</v>
      </c>
      <c r="AN2484" s="3"/>
      <c r="AO2484" s="94">
        <v>7.9430756166402702E-2</v>
      </c>
      <c r="AP2484" s="94">
        <v>-0.14109610960527799</v>
      </c>
      <c r="AQ2484" s="94">
        <v>0.130416034122463</v>
      </c>
      <c r="AR2484" s="94">
        <v>-0.16141906530276201</v>
      </c>
      <c r="AS2484" s="95">
        <v>5</v>
      </c>
      <c r="AT2484" s="95">
        <v>7</v>
      </c>
      <c r="AU2484" s="95">
        <v>5</v>
      </c>
      <c r="AV2484" s="96">
        <v>7</v>
      </c>
      <c r="AW2484" s="3"/>
      <c r="AX2484" s="97">
        <v>0.33767985827289498</v>
      </c>
      <c r="AY2484" s="98">
        <v>-0.50277809424096598</v>
      </c>
      <c r="AZ2484" s="98">
        <v>-9.05962302397256E-2</v>
      </c>
      <c r="BA2484" s="98">
        <v>-0.66232376812331495</v>
      </c>
      <c r="BB2484" s="89">
        <v>3.4248390545180897E-2</v>
      </c>
      <c r="BC2484" s="99">
        <v>-44.160123509995202</v>
      </c>
      <c r="BD2484" s="86">
        <v>43756</v>
      </c>
      <c r="BE2484" s="86">
        <v>43908</v>
      </c>
      <c r="BF2484" s="95"/>
      <c r="BG2484" s="86"/>
    </row>
    <row r="2485" spans="2:59" x14ac:dyDescent="0.25">
      <c r="B2485" s="81" t="s">
        <v>3112</v>
      </c>
      <c r="C2485" s="81" t="s">
        <v>7973</v>
      </c>
      <c r="D2485" s="81" t="s">
        <v>1048</v>
      </c>
      <c r="E2485" s="82" t="s">
        <v>1208</v>
      </c>
      <c r="F2485" s="82" t="s">
        <v>1102</v>
      </c>
      <c r="G2485" s="83" t="s">
        <v>1119</v>
      </c>
      <c r="H2485" s="84" t="s">
        <v>1128</v>
      </c>
      <c r="I2485" s="85" t="s">
        <v>3480</v>
      </c>
      <c r="J2485" s="85" t="s">
        <v>7974</v>
      </c>
      <c r="L2485" s="86">
        <v>44029</v>
      </c>
      <c r="M2485" s="87">
        <v>1051.03329999931</v>
      </c>
      <c r="N2485" s="88">
        <v>1051.03329999931</v>
      </c>
      <c r="O2485" s="88">
        <v>1124.23379999958</v>
      </c>
      <c r="P2485" s="89">
        <f t="shared" si="38"/>
        <v>0.93488854364608376</v>
      </c>
      <c r="Q2485" s="86">
        <v>43756</v>
      </c>
      <c r="R2485" s="90">
        <v>0</v>
      </c>
      <c r="S2485" s="90">
        <v>208173.38299609401</v>
      </c>
      <c r="T2485" s="3"/>
      <c r="U2485" s="91">
        <v>0</v>
      </c>
      <c r="V2485" s="92">
        <v>1.17277461013146</v>
      </c>
      <c r="W2485" s="91">
        <v>0</v>
      </c>
      <c r="X2485" s="92">
        <v>8.5096158727537806E-3</v>
      </c>
      <c r="Y2485" s="91">
        <v>0</v>
      </c>
      <c r="Z2485" s="92">
        <v>18.1501559088356</v>
      </c>
      <c r="AA2485" s="91">
        <v>-2.2321797747281401E-2</v>
      </c>
      <c r="AB2485" s="92">
        <v>18.665848586068002</v>
      </c>
      <c r="AC2485" s="91">
        <v>-0.13199178697046601</v>
      </c>
      <c r="AD2485" s="92">
        <v>12.1490172553458</v>
      </c>
      <c r="AE2485" s="91">
        <v>-0.12913694488452199</v>
      </c>
      <c r="AF2485" s="93">
        <v>7.9257152062346004</v>
      </c>
      <c r="AG2485" s="91">
        <v>0</v>
      </c>
      <c r="AH2485" s="92">
        <v>-0.90622995212470403</v>
      </c>
      <c r="AI2485" s="91">
        <v>0</v>
      </c>
      <c r="AJ2485" s="92">
        <v>14.483375679905301</v>
      </c>
      <c r="AK2485" s="91">
        <v>5.1033300000199198E-2</v>
      </c>
      <c r="AL2485" s="91">
        <v>3.8185731937119302E-3</v>
      </c>
      <c r="AM2485" s="92">
        <v>-16.6162555122573</v>
      </c>
      <c r="AN2485" s="3"/>
      <c r="AO2485" s="94">
        <v>7.9371524765519993E-2</v>
      </c>
      <c r="AP2485" s="94">
        <v>-4.3365712719605702E-2</v>
      </c>
      <c r="AQ2485" s="94">
        <v>7.1030619805242196E-2</v>
      </c>
      <c r="AR2485" s="94">
        <v>-6.00373287961702E-2</v>
      </c>
      <c r="AS2485" s="95">
        <v>2</v>
      </c>
      <c r="AT2485" s="95">
        <v>3</v>
      </c>
      <c r="AU2485" s="95">
        <v>8</v>
      </c>
      <c r="AV2485" s="96">
        <v>4</v>
      </c>
      <c r="AW2485" s="3"/>
      <c r="AX2485" s="97">
        <v>0.13966377209275399</v>
      </c>
      <c r="AY2485" s="98">
        <v>-0.281610157941941</v>
      </c>
      <c r="AZ2485" s="98">
        <v>0.55890892163643002</v>
      </c>
      <c r="BA2485" s="98">
        <v>-0.44197259770771802</v>
      </c>
      <c r="BB2485" s="89">
        <v>1.4551097388029999E-2</v>
      </c>
      <c r="BC2485" s="99">
        <v>-15.1550504885381</v>
      </c>
      <c r="BD2485" s="86">
        <v>43756</v>
      </c>
      <c r="BE2485" s="86">
        <v>43782</v>
      </c>
      <c r="BF2485" s="95"/>
      <c r="BG2485" s="86"/>
    </row>
    <row r="2486" spans="2:59" x14ac:dyDescent="0.25">
      <c r="B2486" s="81" t="s">
        <v>3113</v>
      </c>
      <c r="C2486" s="81" t="s">
        <v>7975</v>
      </c>
      <c r="D2486" s="81" t="s">
        <v>1049</v>
      </c>
      <c r="E2486" s="82" t="s">
        <v>1161</v>
      </c>
      <c r="F2486" s="82" t="s">
        <v>1102</v>
      </c>
      <c r="G2486" s="83" t="s">
        <v>1120</v>
      </c>
      <c r="H2486" s="84" t="s">
        <v>1139</v>
      </c>
      <c r="I2486" s="85" t="s">
        <v>3651</v>
      </c>
      <c r="J2486" s="85" t="s">
        <v>7976</v>
      </c>
      <c r="L2486" s="86">
        <v>44029</v>
      </c>
      <c r="M2486" s="87">
        <v>436.74750000005599</v>
      </c>
      <c r="N2486" s="88">
        <v>436.74750000005599</v>
      </c>
      <c r="O2486" s="88">
        <v>649.65716399997496</v>
      </c>
      <c r="P2486" s="89">
        <f t="shared" si="38"/>
        <v>0.67227381487025795</v>
      </c>
      <c r="Q2486" s="86">
        <v>43844</v>
      </c>
      <c r="R2486" s="90">
        <v>932985.76612499997</v>
      </c>
      <c r="S2486" s="90">
        <v>1192889.64478125</v>
      </c>
      <c r="T2486" s="3"/>
      <c r="U2486" s="91">
        <v>-5.84729483034607E-3</v>
      </c>
      <c r="V2486" s="92">
        <v>0.58804512709684797</v>
      </c>
      <c r="W2486" s="91">
        <v>1.8124799900761001E-2</v>
      </c>
      <c r="X2486" s="92">
        <v>1.82098960594885</v>
      </c>
      <c r="Y2486" s="91">
        <v>-0.32608565098431402</v>
      </c>
      <c r="Z2486" s="92">
        <v>-14.4584091895958</v>
      </c>
      <c r="AA2486" s="91">
        <v>-0.224740968276747</v>
      </c>
      <c r="AB2486" s="92">
        <v>-1.5760684668785001</v>
      </c>
      <c r="AC2486" s="91">
        <v>-0.13056172076176201</v>
      </c>
      <c r="AD2486" s="92">
        <v>12.2920238762163</v>
      </c>
      <c r="AE2486" s="91">
        <v>-0.17875188526173599</v>
      </c>
      <c r="AF2486" s="93">
        <v>2.9642211685131801</v>
      </c>
      <c r="AG2486" s="91">
        <v>1.24787145268783E-2</v>
      </c>
      <c r="AH2486" s="92">
        <v>0.34164150056312798</v>
      </c>
      <c r="AI2486" s="91">
        <v>-0.29764408036513501</v>
      </c>
      <c r="AJ2486" s="92">
        <v>-15.2810323566082</v>
      </c>
      <c r="AK2486" s="91">
        <v>-0.56325249999994398</v>
      </c>
      <c r="AL2486" s="91">
        <v>-8.0574964799743604E-2</v>
      </c>
      <c r="AM2486" s="92">
        <v>-37.083373825880699</v>
      </c>
      <c r="AN2486" s="3"/>
      <c r="AO2486" s="94">
        <v>0.126517112143192</v>
      </c>
      <c r="AP2486" s="94">
        <v>-0.14592219178666699</v>
      </c>
      <c r="AQ2486" s="94">
        <v>8.4310295544128194E-2</v>
      </c>
      <c r="AR2486" s="94">
        <v>-0.32237316258193499</v>
      </c>
      <c r="AS2486" s="95">
        <v>8</v>
      </c>
      <c r="AT2486" s="95">
        <v>4</v>
      </c>
      <c r="AU2486" s="95">
        <v>5</v>
      </c>
      <c r="AV2486" s="96">
        <v>7</v>
      </c>
      <c r="AW2486" s="3"/>
      <c r="AX2486" s="97">
        <v>0.46069294212211398</v>
      </c>
      <c r="AY2486" s="98">
        <v>-0.35103201096944803</v>
      </c>
      <c r="AZ2486" s="98">
        <v>4.7845917898030201E-2</v>
      </c>
      <c r="BA2486" s="98">
        <v>-0.46439764154865798</v>
      </c>
      <c r="BB2486" s="89">
        <v>4.6744677767055702E-2</v>
      </c>
      <c r="BC2486" s="99">
        <v>-47.838305989978799</v>
      </c>
      <c r="BD2486" s="86">
        <v>43844</v>
      </c>
      <c r="BE2486" s="86">
        <v>43913</v>
      </c>
      <c r="BF2486" s="95"/>
      <c r="BG2486" s="86"/>
    </row>
    <row r="2487" spans="2:59" x14ac:dyDescent="0.25">
      <c r="B2487" s="81" t="s">
        <v>625</v>
      </c>
      <c r="C2487" s="81" t="s">
        <v>7977</v>
      </c>
      <c r="D2487" s="81" t="s">
        <v>1049</v>
      </c>
      <c r="E2487" s="82" t="s">
        <v>1263</v>
      </c>
      <c r="F2487" s="82" t="s">
        <v>1102</v>
      </c>
      <c r="G2487" s="83" t="s">
        <v>1120</v>
      </c>
      <c r="H2487" s="84" t="s">
        <v>1139</v>
      </c>
      <c r="I2487" s="85" t="s">
        <v>3651</v>
      </c>
      <c r="J2487" s="85" t="s">
        <v>7978</v>
      </c>
      <c r="L2487" s="86">
        <v>44029</v>
      </c>
      <c r="M2487" s="87">
        <v>849757.15124988602</v>
      </c>
      <c r="N2487" s="88">
        <v>849757.15124988602</v>
      </c>
      <c r="O2487" s="88">
        <v>1241087.03549957</v>
      </c>
      <c r="P2487" s="89">
        <f t="shared" si="38"/>
        <v>0.6846877994401388</v>
      </c>
      <c r="Q2487" s="86">
        <v>43844</v>
      </c>
      <c r="R2487" s="90">
        <v>181.42425</v>
      </c>
      <c r="S2487" s="90">
        <v>212.03985848546</v>
      </c>
      <c r="T2487" s="3"/>
      <c r="U2487" s="91">
        <v>-5.6957555916596903E-3</v>
      </c>
      <c r="V2487" s="92">
        <v>0.60319905096548598</v>
      </c>
      <c r="W2487" s="91">
        <v>2.11944682760077E-2</v>
      </c>
      <c r="X2487" s="92">
        <v>2.1279564434735199</v>
      </c>
      <c r="Y2487" s="91">
        <v>-0.31375896850659002</v>
      </c>
      <c r="Z2487" s="92">
        <v>-13.225740941823499</v>
      </c>
      <c r="AA2487" s="91">
        <v>-0.197535387416719</v>
      </c>
      <c r="AB2487" s="92">
        <v>1.14448961912422</v>
      </c>
      <c r="AC2487" s="91">
        <v>-6.8936816344867105E-2</v>
      </c>
      <c r="AD2487" s="92">
        <v>18.454514317912999</v>
      </c>
      <c r="AE2487" s="91">
        <v>-9.4316541262814996E-2</v>
      </c>
      <c r="AF2487" s="93">
        <v>11.4077555684053</v>
      </c>
      <c r="AG2487" s="91">
        <v>1.4313913576188501E-2</v>
      </c>
      <c r="AH2487" s="92">
        <v>0.52516140549414603</v>
      </c>
      <c r="AI2487" s="91">
        <v>-0.28404731839953501</v>
      </c>
      <c r="AJ2487" s="92">
        <v>-13.9213561600482</v>
      </c>
      <c r="AK2487" s="91">
        <v>0.184913564267918</v>
      </c>
      <c r="AL2487" s="91">
        <v>3.4825510963855798E-2</v>
      </c>
      <c r="AM2487" s="92">
        <v>11.8351505118044</v>
      </c>
      <c r="AN2487" s="3"/>
      <c r="AO2487" s="94">
        <v>0.126527574952052</v>
      </c>
      <c r="AP2487" s="94">
        <v>-0.145654904718831</v>
      </c>
      <c r="AQ2487" s="94">
        <v>8.7621043205290294E-2</v>
      </c>
      <c r="AR2487" s="94">
        <v>-0.32047894439892799</v>
      </c>
      <c r="AS2487" s="95">
        <v>8</v>
      </c>
      <c r="AT2487" s="95">
        <v>4</v>
      </c>
      <c r="AU2487" s="95">
        <v>6</v>
      </c>
      <c r="AV2487" s="96">
        <v>6</v>
      </c>
      <c r="AW2487" s="3"/>
      <c r="AX2487" s="97">
        <v>0.46054926877201102</v>
      </c>
      <c r="AY2487" s="98">
        <v>-0.29113076316389203</v>
      </c>
      <c r="AZ2487" s="98">
        <v>0.13977893357878199</v>
      </c>
      <c r="BA2487" s="98">
        <v>-0.38617614389431798</v>
      </c>
      <c r="BB2487" s="89">
        <v>4.6737671486262101E-2</v>
      </c>
      <c r="BC2487" s="99">
        <v>-47.517985291429802</v>
      </c>
      <c r="BD2487" s="86">
        <v>43844</v>
      </c>
      <c r="BE2487" s="86">
        <v>43913</v>
      </c>
      <c r="BF2487" s="95"/>
      <c r="BG2487" s="86"/>
    </row>
    <row r="2488" spans="2:59" x14ac:dyDescent="0.25">
      <c r="B2488" s="81" t="s">
        <v>3114</v>
      </c>
      <c r="C2488" s="81" t="s">
        <v>7979</v>
      </c>
      <c r="D2488" s="81" t="s">
        <v>1049</v>
      </c>
      <c r="E2488" s="82" t="s">
        <v>1162</v>
      </c>
      <c r="F2488" s="82" t="s">
        <v>1102</v>
      </c>
      <c r="G2488" s="83" t="s">
        <v>1120</v>
      </c>
      <c r="H2488" s="84" t="s">
        <v>1139</v>
      </c>
      <c r="I2488" s="85" t="s">
        <v>3651</v>
      </c>
      <c r="J2488" s="85" t="s">
        <v>7980</v>
      </c>
      <c r="L2488" s="86">
        <v>44029</v>
      </c>
      <c r="M2488" s="87">
        <v>576.29250000044703</v>
      </c>
      <c r="N2488" s="88">
        <v>576.29250000044703</v>
      </c>
      <c r="O2488" s="88">
        <v>841.03928999975301</v>
      </c>
      <c r="P2488" s="89">
        <f t="shared" si="38"/>
        <v>0.68521471809077583</v>
      </c>
      <c r="Q2488" s="86">
        <v>43844</v>
      </c>
      <c r="R2488" s="90">
        <v>743768.95162499999</v>
      </c>
      <c r="S2488" s="90">
        <v>849041.73523046903</v>
      </c>
      <c r="T2488" s="3"/>
      <c r="U2488" s="91">
        <v>-5.6330456382056599E-3</v>
      </c>
      <c r="V2488" s="92">
        <v>0.60947004631088897</v>
      </c>
      <c r="W2488" s="91">
        <v>2.15302126161987E-2</v>
      </c>
      <c r="X2488" s="92">
        <v>2.1615308774926199</v>
      </c>
      <c r="Y2488" s="91">
        <v>-0.31326133711176202</v>
      </c>
      <c r="Z2488" s="92">
        <v>-13.175977802340601</v>
      </c>
      <c r="AA2488" s="91">
        <v>-0.19934150254004601</v>
      </c>
      <c r="AB2488" s="92">
        <v>0.96387810679152597</v>
      </c>
      <c r="AC2488" s="91">
        <v>-7.7521516262131607E-2</v>
      </c>
      <c r="AD2488" s="92">
        <v>17.596044326171999</v>
      </c>
      <c r="AE2488" s="91">
        <v>-0.106545973094471</v>
      </c>
      <c r="AF2488" s="93">
        <v>10.184812385239599</v>
      </c>
      <c r="AG2488" s="91">
        <v>1.4412084203286201E-2</v>
      </c>
      <c r="AH2488" s="92">
        <v>0.53497846820391703</v>
      </c>
      <c r="AI2488" s="91">
        <v>-0.28338727583555701</v>
      </c>
      <c r="AJ2488" s="92">
        <v>-13.8553519036504</v>
      </c>
      <c r="AK2488" s="91">
        <v>-0.42370749999943702</v>
      </c>
      <c r="AL2488" s="91">
        <v>-5.4357082560309203E-2</v>
      </c>
      <c r="AM2488" s="92">
        <v>-23.128873825800799</v>
      </c>
      <c r="AN2488" s="3"/>
      <c r="AO2488" s="94">
        <v>0.126556064164179</v>
      </c>
      <c r="AP2488" s="94">
        <v>-0.145580398385355</v>
      </c>
      <c r="AQ2488" s="94">
        <v>8.6993755279836493E-2</v>
      </c>
      <c r="AR2488" s="94">
        <v>-0.32062851875438397</v>
      </c>
      <c r="AS2488" s="95">
        <v>8</v>
      </c>
      <c r="AT2488" s="95">
        <v>4</v>
      </c>
      <c r="AU2488" s="95">
        <v>6</v>
      </c>
      <c r="AV2488" s="96">
        <v>6</v>
      </c>
      <c r="AW2488" s="3"/>
      <c r="AX2488" s="97">
        <v>0.46055108195229</v>
      </c>
      <c r="AY2488" s="98">
        <v>-0.29601724390158801</v>
      </c>
      <c r="AZ2488" s="98">
        <v>0.13245053630385001</v>
      </c>
      <c r="BA2488" s="98">
        <v>-0.39263177043085301</v>
      </c>
      <c r="BB2488" s="89">
        <v>4.67384872115508E-2</v>
      </c>
      <c r="BC2488" s="99">
        <v>-47.555543689290097</v>
      </c>
      <c r="BD2488" s="86">
        <v>43844</v>
      </c>
      <c r="BE2488" s="86">
        <v>43913</v>
      </c>
      <c r="BF2488" s="95"/>
      <c r="BG2488" s="86"/>
    </row>
    <row r="2489" spans="2:59" x14ac:dyDescent="0.25">
      <c r="B2489" s="81" t="s">
        <v>3115</v>
      </c>
      <c r="C2489" s="81" t="s">
        <v>7981</v>
      </c>
      <c r="D2489" s="81" t="s">
        <v>1049</v>
      </c>
      <c r="E2489" s="82" t="s">
        <v>1163</v>
      </c>
      <c r="F2489" s="82" t="s">
        <v>1102</v>
      </c>
      <c r="G2489" s="83" t="s">
        <v>1120</v>
      </c>
      <c r="H2489" s="84" t="s">
        <v>1139</v>
      </c>
      <c r="I2489" s="85" t="s">
        <v>3651</v>
      </c>
      <c r="J2489" s="85" t="s">
        <v>7982</v>
      </c>
      <c r="L2489" s="86">
        <v>44029</v>
      </c>
      <c r="M2489" s="87">
        <v>1634.5350000001499</v>
      </c>
      <c r="N2489" s="88">
        <v>1634.5350000001499</v>
      </c>
      <c r="O2489" s="88">
        <v>1801.2679479997601</v>
      </c>
      <c r="P2489" s="89">
        <f t="shared" si="38"/>
        <v>0.90743578811538794</v>
      </c>
      <c r="Q2489" s="86">
        <v>43910</v>
      </c>
      <c r="R2489" s="90">
        <v>0</v>
      </c>
      <c r="S2489" s="90">
        <v>0</v>
      </c>
      <c r="T2489" s="3"/>
      <c r="U2489" s="91">
        <v>-4.6962062242528202E-4</v>
      </c>
      <c r="V2489" s="92">
        <v>1.12581254788893</v>
      </c>
      <c r="W2489" s="91">
        <v>1.07816711588384E-2</v>
      </c>
      <c r="X2489" s="92">
        <v>1.0866767317566</v>
      </c>
      <c r="Y2489" s="91">
        <v>1.82838522796374E-2</v>
      </c>
      <c r="Z2489" s="92">
        <v>19.978541136806601</v>
      </c>
      <c r="AA2489" s="91">
        <v>0.15897450991906201</v>
      </c>
      <c r="AB2489" s="92">
        <v>36.795479352702401</v>
      </c>
      <c r="AC2489" s="91">
        <v>0.21417228141042899</v>
      </c>
      <c r="AD2489" s="92">
        <v>46.765424093464397</v>
      </c>
      <c r="AE2489" s="91">
        <v>0.196481205748569</v>
      </c>
      <c r="AF2489" s="93">
        <v>40.487530269543598</v>
      </c>
      <c r="AG2489" s="91">
        <v>-3.5352050565961697E-2</v>
      </c>
      <c r="AH2489" s="92">
        <v>-4.4414350087245102</v>
      </c>
      <c r="AI2489" s="91">
        <v>5.7586419918152401E-2</v>
      </c>
      <c r="AJ2489" s="92">
        <v>20.242017671727801</v>
      </c>
      <c r="AK2489" s="91">
        <v>0.634535000001197</v>
      </c>
      <c r="AL2489" s="91">
        <v>5.1090177730657202E-2</v>
      </c>
      <c r="AM2489" s="92">
        <v>82.695376174291596</v>
      </c>
      <c r="AN2489" s="3"/>
      <c r="AO2489" s="94">
        <v>3.6556978096996297E-2</v>
      </c>
      <c r="AP2489" s="94">
        <v>-2.37082673384066E-2</v>
      </c>
      <c r="AQ2489" s="94">
        <v>0.140306192692224</v>
      </c>
      <c r="AR2489" s="94">
        <v>-0.100971928765794</v>
      </c>
      <c r="AS2489" s="95">
        <v>8</v>
      </c>
      <c r="AT2489" s="95">
        <v>4</v>
      </c>
      <c r="AU2489" s="95">
        <v>7</v>
      </c>
      <c r="AV2489" s="96">
        <v>5</v>
      </c>
      <c r="AW2489" s="3"/>
      <c r="AX2489" s="97">
        <v>0.13609782192565001</v>
      </c>
      <c r="AY2489" s="98">
        <v>1.0293086800811599</v>
      </c>
      <c r="AZ2489" s="98">
        <v>1.06292620598106</v>
      </c>
      <c r="BA2489" s="98">
        <v>1.6131432322763399</v>
      </c>
      <c r="BB2489" s="89">
        <v>1.40845535845983E-2</v>
      </c>
      <c r="BC2489" s="99">
        <v>-11.852551767005901</v>
      </c>
      <c r="BD2489" s="86">
        <v>43910</v>
      </c>
      <c r="BE2489" s="86">
        <v>43990</v>
      </c>
      <c r="BF2489" s="95"/>
      <c r="BG2489" s="86"/>
    </row>
    <row r="2490" spans="2:59" x14ac:dyDescent="0.25">
      <c r="B2490" s="81" t="s">
        <v>3116</v>
      </c>
      <c r="C2490" s="81" t="s">
        <v>7983</v>
      </c>
      <c r="D2490" s="81" t="s">
        <v>1049</v>
      </c>
      <c r="E2490" s="82" t="s">
        <v>1165</v>
      </c>
      <c r="F2490" s="82" t="s">
        <v>1102</v>
      </c>
      <c r="G2490" s="83" t="s">
        <v>1120</v>
      </c>
      <c r="H2490" s="84" t="s">
        <v>1139</v>
      </c>
      <c r="I2490" s="85" t="s">
        <v>3651</v>
      </c>
      <c r="J2490" s="85" t="s">
        <v>7984</v>
      </c>
      <c r="L2490" s="86">
        <v>44029</v>
      </c>
      <c r="M2490" s="87">
        <v>916580.06999969506</v>
      </c>
      <c r="N2490" s="88">
        <v>916580.06999969506</v>
      </c>
      <c r="O2490" s="88">
        <v>1010077.05669594</v>
      </c>
      <c r="P2490" s="89">
        <f t="shared" si="38"/>
        <v>0.90743578811493586</v>
      </c>
      <c r="Q2490" s="86">
        <v>43910</v>
      </c>
      <c r="R2490" s="90">
        <v>0</v>
      </c>
      <c r="S2490" s="90">
        <v>0</v>
      </c>
      <c r="T2490" s="3"/>
      <c r="U2490" s="91">
        <v>-4.6962062333477699E-4</v>
      </c>
      <c r="V2490" s="92">
        <v>1.1258125477979799</v>
      </c>
      <c r="W2490" s="91">
        <v>1.07816711588384E-2</v>
      </c>
      <c r="X2490" s="92">
        <v>1.0866767317566</v>
      </c>
      <c r="Y2490" s="91">
        <v>1.8283852281456299E-2</v>
      </c>
      <c r="Z2490" s="92">
        <v>19.9785411369812</v>
      </c>
      <c r="AA2490" s="91">
        <v>0.15897450991906201</v>
      </c>
      <c r="AB2490" s="92">
        <v>36.795479352702401</v>
      </c>
      <c r="AC2490" s="91">
        <v>0.19786250956356499</v>
      </c>
      <c r="AD2490" s="92">
        <v>45.134446908778003</v>
      </c>
      <c r="AE2490" s="91">
        <v>0.17677717704471399</v>
      </c>
      <c r="AF2490" s="93">
        <v>38.517127399158198</v>
      </c>
      <c r="AG2490" s="91">
        <v>-3.5352050565961697E-2</v>
      </c>
      <c r="AH2490" s="92">
        <v>-4.4414350087245102</v>
      </c>
      <c r="AI2490" s="91">
        <v>5.7586419918152401E-2</v>
      </c>
      <c r="AJ2490" s="92">
        <v>20.242017671727801</v>
      </c>
      <c r="AK2490" s="91">
        <v>0.89149380907067099</v>
      </c>
      <c r="AL2490" s="91">
        <v>7.7417097310899394E-2</v>
      </c>
      <c r="AM2490" s="92">
        <v>100.750733662164</v>
      </c>
      <c r="AN2490" s="3"/>
      <c r="AO2490" s="94">
        <v>3.65569780988153E-2</v>
      </c>
      <c r="AP2490" s="94">
        <v>-2.37082673384066E-2</v>
      </c>
      <c r="AQ2490" s="94">
        <v>0.140306192692224</v>
      </c>
      <c r="AR2490" s="94">
        <v>-0.10097192876492</v>
      </c>
      <c r="AS2490" s="95">
        <v>8</v>
      </c>
      <c r="AT2490" s="95">
        <v>4</v>
      </c>
      <c r="AU2490" s="95">
        <v>7</v>
      </c>
      <c r="AV2490" s="96">
        <v>5</v>
      </c>
      <c r="AW2490" s="3"/>
      <c r="AX2490" s="97">
        <v>0.13609782192477701</v>
      </c>
      <c r="AY2490" s="98">
        <v>1.0293086800847999</v>
      </c>
      <c r="AZ2490" s="98">
        <v>1.0629262059755999</v>
      </c>
      <c r="BA2490" s="98">
        <v>1.6131432322799799</v>
      </c>
      <c r="BB2490" s="89">
        <v>1.40845535844892E-2</v>
      </c>
      <c r="BC2490" s="99">
        <v>-11.852551767005901</v>
      </c>
      <c r="BD2490" s="86">
        <v>43910</v>
      </c>
      <c r="BE2490" s="86">
        <v>43990</v>
      </c>
      <c r="BF2490" s="95"/>
      <c r="BG2490" s="86"/>
    </row>
    <row r="2491" spans="2:59" x14ac:dyDescent="0.25">
      <c r="B2491" s="81" t="s">
        <v>3117</v>
      </c>
      <c r="C2491" s="81" t="s">
        <v>7985</v>
      </c>
      <c r="D2491" s="81" t="s">
        <v>1049</v>
      </c>
      <c r="E2491" s="82" t="s">
        <v>1172</v>
      </c>
      <c r="F2491" s="82" t="s">
        <v>1102</v>
      </c>
      <c r="G2491" s="83" t="s">
        <v>1120</v>
      </c>
      <c r="H2491" s="84" t="s">
        <v>1139</v>
      </c>
      <c r="I2491" s="85" t="s">
        <v>3651</v>
      </c>
      <c r="J2491" s="85" t="s">
        <v>7986</v>
      </c>
      <c r="L2491" s="86">
        <v>44029</v>
      </c>
      <c r="M2491" s="87">
        <v>1011116.53125</v>
      </c>
      <c r="N2491" s="88">
        <v>1011116.53125</v>
      </c>
      <c r="O2491" s="88">
        <v>1114256.8372249601</v>
      </c>
      <c r="P2491" s="89">
        <f t="shared" si="38"/>
        <v>0.9074357881152163</v>
      </c>
      <c r="Q2491" s="86">
        <v>43910</v>
      </c>
      <c r="R2491" s="90">
        <v>0</v>
      </c>
      <c r="S2491" s="90">
        <v>0</v>
      </c>
      <c r="T2491" s="3"/>
      <c r="U2491" s="91">
        <v>-4.6962062242528202E-4</v>
      </c>
      <c r="V2491" s="92">
        <v>1.12581254788893</v>
      </c>
      <c r="W2491" s="91">
        <v>1.07816711588384E-2</v>
      </c>
      <c r="X2491" s="92">
        <v>1.0866767317566</v>
      </c>
      <c r="Y2491" s="91">
        <v>1.8283852281456299E-2</v>
      </c>
      <c r="Z2491" s="92">
        <v>19.9785411369812</v>
      </c>
      <c r="AA2491" s="91">
        <v>0.15897450991906201</v>
      </c>
      <c r="AB2491" s="92">
        <v>36.795479352702401</v>
      </c>
      <c r="AC2491" s="91">
        <v>0.20181406016490699</v>
      </c>
      <c r="AD2491" s="92">
        <v>45.5296019688831</v>
      </c>
      <c r="AE2491" s="91">
        <v>0.18429875867877901</v>
      </c>
      <c r="AF2491" s="93">
        <v>39.269285562564598</v>
      </c>
      <c r="AG2491" s="91">
        <v>-3.5352050565961697E-2</v>
      </c>
      <c r="AH2491" s="92">
        <v>-4.4414350087245102</v>
      </c>
      <c r="AI2491" s="91">
        <v>5.7586419918152401E-2</v>
      </c>
      <c r="AJ2491" s="92">
        <v>20.242017671727801</v>
      </c>
      <c r="AK2491" s="91">
        <v>0.46195386375417002</v>
      </c>
      <c r="AL2491" s="91">
        <v>8.0573919078306105E-2</v>
      </c>
      <c r="AM2491" s="92">
        <v>43.651443728944301</v>
      </c>
      <c r="AN2491" s="3"/>
      <c r="AO2491" s="94">
        <v>3.6556978096996297E-2</v>
      </c>
      <c r="AP2491" s="94">
        <v>-2.37082673384066E-2</v>
      </c>
      <c r="AQ2491" s="94">
        <v>0.140306192692224</v>
      </c>
      <c r="AR2491" s="94">
        <v>-0.100971928765794</v>
      </c>
      <c r="AS2491" s="95">
        <v>8</v>
      </c>
      <c r="AT2491" s="95">
        <v>4</v>
      </c>
      <c r="AU2491" s="95">
        <v>7</v>
      </c>
      <c r="AV2491" s="96">
        <v>5</v>
      </c>
      <c r="AW2491" s="3"/>
      <c r="AX2491" s="97">
        <v>0.136097821925941</v>
      </c>
      <c r="AY2491" s="98">
        <v>1.02930868008298</v>
      </c>
      <c r="AZ2491" s="98">
        <v>1.0629262059792399</v>
      </c>
      <c r="BA2491" s="98">
        <v>1.6131432322763399</v>
      </c>
      <c r="BB2491" s="89">
        <v>1.4084553584616501E-2</v>
      </c>
      <c r="BC2491" s="99">
        <v>-11.852551767064099</v>
      </c>
      <c r="BD2491" s="86">
        <v>43910</v>
      </c>
      <c r="BE2491" s="86">
        <v>43990</v>
      </c>
      <c r="BF2491" s="95"/>
      <c r="BG2491" s="86"/>
    </row>
    <row r="2492" spans="2:59" x14ac:dyDescent="0.25">
      <c r="B2492" s="81" t="s">
        <v>3118</v>
      </c>
      <c r="C2492" s="81" t="s">
        <v>7987</v>
      </c>
      <c r="D2492" s="81" t="s">
        <v>1049</v>
      </c>
      <c r="E2492" s="82" t="s">
        <v>1206</v>
      </c>
      <c r="F2492" s="82" t="s">
        <v>1102</v>
      </c>
      <c r="G2492" s="83" t="s">
        <v>1120</v>
      </c>
      <c r="H2492" s="84" t="s">
        <v>1139</v>
      </c>
      <c r="I2492" s="85" t="s">
        <v>3651</v>
      </c>
      <c r="J2492" s="85" t="s">
        <v>7988</v>
      </c>
      <c r="L2492" s="86">
        <v>44029</v>
      </c>
      <c r="M2492" s="87">
        <v>756384.85124969506</v>
      </c>
      <c r="N2492" s="88">
        <v>756384.85124969506</v>
      </c>
      <c r="O2492" s="88">
        <v>1116023.909832</v>
      </c>
      <c r="P2492" s="89">
        <f t="shared" si="38"/>
        <v>0.67774968312601558</v>
      </c>
      <c r="Q2492" s="86">
        <v>43844</v>
      </c>
      <c r="R2492" s="90">
        <v>223371.11475000001</v>
      </c>
      <c r="S2492" s="90">
        <v>408921.15909814503</v>
      </c>
      <c r="T2492" s="3"/>
      <c r="U2492" s="91">
        <v>-5.7330347699462401E-3</v>
      </c>
      <c r="V2492" s="92">
        <v>0.59947113313683098</v>
      </c>
      <c r="W2492" s="91">
        <v>1.96016208647052E-2</v>
      </c>
      <c r="X2492" s="92">
        <v>1.96867170234327</v>
      </c>
      <c r="Y2492" s="91">
        <v>-0.32062895870884001</v>
      </c>
      <c r="Z2492" s="92">
        <v>-13.9127399620484</v>
      </c>
      <c r="AA2492" s="91">
        <v>-0.21470376076002101</v>
      </c>
      <c r="AB2492" s="92">
        <v>-0.57234771520597905</v>
      </c>
      <c r="AC2492" s="91">
        <v>-0.11041122345530301</v>
      </c>
      <c r="AD2492" s="92">
        <v>14.307073606862099</v>
      </c>
      <c r="AE2492" s="91">
        <v>-0.15232416295562901</v>
      </c>
      <c r="AF2492" s="93">
        <v>5.6069933991238896</v>
      </c>
      <c r="AG2492" s="91">
        <v>1.33817947953503E-2</v>
      </c>
      <c r="AH2492" s="92">
        <v>0.431949527410325</v>
      </c>
      <c r="AI2492" s="91">
        <v>-0.29172271670802702</v>
      </c>
      <c r="AJ2492" s="92">
        <v>-14.6888959908974</v>
      </c>
      <c r="AK2492" s="91">
        <v>9.8741812655207498E-2</v>
      </c>
      <c r="AL2492" s="91">
        <v>1.8860505377233501E-2</v>
      </c>
      <c r="AM2492" s="92">
        <v>4.0221157758496702</v>
      </c>
      <c r="AN2492" s="3"/>
      <c r="AO2492" s="94">
        <v>0.126450177307561</v>
      </c>
      <c r="AP2492" s="94">
        <v>-0.14582899103785199</v>
      </c>
      <c r="AQ2492" s="94">
        <v>8.5404614143044497E-2</v>
      </c>
      <c r="AR2492" s="94">
        <v>-0.32177896373381398</v>
      </c>
      <c r="AS2492" s="95">
        <v>8</v>
      </c>
      <c r="AT2492" s="95">
        <v>4</v>
      </c>
      <c r="AU2492" s="95">
        <v>6</v>
      </c>
      <c r="AV2492" s="96">
        <v>6</v>
      </c>
      <c r="AW2492" s="3"/>
      <c r="AX2492" s="97">
        <v>0.46066574524913501</v>
      </c>
      <c r="AY2492" s="98">
        <v>-0.32957716449982399</v>
      </c>
      <c r="AZ2492" s="98">
        <v>8.0973483326601994E-2</v>
      </c>
      <c r="BA2492" s="98">
        <v>-0.43648199972631102</v>
      </c>
      <c r="BB2492" s="89">
        <v>4.6744963578021298E-2</v>
      </c>
      <c r="BC2492" s="99">
        <v>-47.740221892483497</v>
      </c>
      <c r="BD2492" s="86">
        <v>43844</v>
      </c>
      <c r="BE2492" s="86">
        <v>43913</v>
      </c>
      <c r="BF2492" s="95"/>
      <c r="BG2492" s="86"/>
    </row>
    <row r="2493" spans="2:59" x14ac:dyDescent="0.25">
      <c r="B2493" s="81" t="s">
        <v>3119</v>
      </c>
      <c r="C2493" s="81" t="s">
        <v>7989</v>
      </c>
      <c r="D2493" s="81" t="s">
        <v>1049</v>
      </c>
      <c r="E2493" s="82" t="s">
        <v>1166</v>
      </c>
      <c r="F2493" s="82" t="s">
        <v>1102</v>
      </c>
      <c r="G2493" s="83" t="s">
        <v>1120</v>
      </c>
      <c r="H2493" s="84" t="s">
        <v>1139</v>
      </c>
      <c r="I2493" s="85" t="s">
        <v>3651</v>
      </c>
      <c r="J2493" s="85" t="s">
        <v>7990</v>
      </c>
      <c r="L2493" s="86">
        <v>44029</v>
      </c>
      <c r="M2493" s="87">
        <v>624.88124999962702</v>
      </c>
      <c r="N2493" s="88">
        <v>624.88124999962702</v>
      </c>
      <c r="O2493" s="88">
        <v>909.62890200037498</v>
      </c>
      <c r="P2493" s="89">
        <f t="shared" si="38"/>
        <v>0.68696283575141881</v>
      </c>
      <c r="Q2493" s="86">
        <v>43844</v>
      </c>
      <c r="R2493" s="90">
        <v>615300.16275000002</v>
      </c>
      <c r="S2493" s="90">
        <v>788825.48269921902</v>
      </c>
      <c r="T2493" s="3"/>
      <c r="U2493" s="91">
        <v>-5.7322852762808898E-3</v>
      </c>
      <c r="V2493" s="92">
        <v>0.59954608250336605</v>
      </c>
      <c r="W2493" s="91">
        <v>2.17264408456685E-2</v>
      </c>
      <c r="X2493" s="92">
        <v>2.18115370043961</v>
      </c>
      <c r="Y2493" s="91">
        <v>-0.31157175020518502</v>
      </c>
      <c r="Z2493" s="92">
        <v>-13.007019111682901</v>
      </c>
      <c r="AA2493" s="91">
        <v>-0.19300958790787301</v>
      </c>
      <c r="AB2493" s="92">
        <v>1.5970695700088999</v>
      </c>
      <c r="AC2493" s="91">
        <v>-6.0694447403875501E-2</v>
      </c>
      <c r="AD2493" s="92">
        <v>19.278751211997601</v>
      </c>
      <c r="AE2493" s="91">
        <v>-8.1455266290577102E-2</v>
      </c>
      <c r="AF2493" s="93">
        <v>12.6938830656291</v>
      </c>
      <c r="AG2493" s="91">
        <v>1.43760242171993E-2</v>
      </c>
      <c r="AH2493" s="92">
        <v>0.53137246959522599</v>
      </c>
      <c r="AI2493" s="91">
        <v>-0.28151128064666397</v>
      </c>
      <c r="AJ2493" s="92">
        <v>-13.6677523847611</v>
      </c>
      <c r="AK2493" s="91">
        <v>-0.37511875000025602</v>
      </c>
      <c r="AL2493" s="91">
        <v>-4.6562695676620899E-2</v>
      </c>
      <c r="AM2493" s="92">
        <v>-18.269998825882801</v>
      </c>
      <c r="AN2493" s="3"/>
      <c r="AO2493" s="94">
        <v>0.12648855735460501</v>
      </c>
      <c r="AP2493" s="94">
        <v>-0.14558500104074501</v>
      </c>
      <c r="AQ2493" s="94">
        <v>8.7821319459180799E-2</v>
      </c>
      <c r="AR2493" s="94">
        <v>-0.320183910720516</v>
      </c>
      <c r="AS2493" s="95">
        <v>8</v>
      </c>
      <c r="AT2493" s="95">
        <v>4</v>
      </c>
      <c r="AU2493" s="95">
        <v>6</v>
      </c>
      <c r="AV2493" s="96">
        <v>6</v>
      </c>
      <c r="AW2493" s="3"/>
      <c r="AX2493" s="97">
        <v>0.46050475933880097</v>
      </c>
      <c r="AY2493" s="98">
        <v>-0.28163140670903902</v>
      </c>
      <c r="AZ2493" s="98">
        <v>0.15422326652174001</v>
      </c>
      <c r="BA2493" s="98">
        <v>-0.37372597410149</v>
      </c>
      <c r="BB2493" s="89">
        <v>4.6734547260202798E-2</v>
      </c>
      <c r="BC2493" s="99">
        <v>-47.459099535131799</v>
      </c>
      <c r="BD2493" s="86">
        <v>43844</v>
      </c>
      <c r="BE2493" s="86">
        <v>43913</v>
      </c>
      <c r="BF2493" s="95"/>
      <c r="BG2493" s="86"/>
    </row>
    <row r="2494" spans="2:59" x14ac:dyDescent="0.25">
      <c r="B2494" s="81" t="s">
        <v>3120</v>
      </c>
      <c r="C2494" s="81" t="s">
        <v>7991</v>
      </c>
      <c r="D2494" s="81" t="s">
        <v>1049</v>
      </c>
      <c r="E2494" s="82" t="s">
        <v>1184</v>
      </c>
      <c r="F2494" s="82" t="s">
        <v>1102</v>
      </c>
      <c r="G2494" s="83" t="s">
        <v>1120</v>
      </c>
      <c r="H2494" s="84" t="s">
        <v>1139</v>
      </c>
      <c r="I2494" s="85" t="s">
        <v>3651</v>
      </c>
      <c r="J2494" s="85" t="s">
        <v>7992</v>
      </c>
      <c r="L2494" s="86">
        <v>44029</v>
      </c>
      <c r="M2494" s="87">
        <v>554541.82874965703</v>
      </c>
      <c r="N2494" s="88">
        <v>554541.82874965703</v>
      </c>
      <c r="O2494" s="88">
        <v>806995.97924423194</v>
      </c>
      <c r="P2494" s="89">
        <f t="shared" si="38"/>
        <v>0.687168019435483</v>
      </c>
      <c r="Q2494" s="86">
        <v>43844</v>
      </c>
      <c r="R2494" s="90">
        <v>624388.60574999999</v>
      </c>
      <c r="S2494" s="90">
        <v>811914.021518555</v>
      </c>
      <c r="T2494" s="3"/>
      <c r="U2494" s="91">
        <v>-5.6587825156384497E-3</v>
      </c>
      <c r="V2494" s="92">
        <v>0.60689635856761004</v>
      </c>
      <c r="W2494" s="91">
        <v>2.18855947223346E-2</v>
      </c>
      <c r="X2494" s="92">
        <v>2.19706908810622</v>
      </c>
      <c r="Y2494" s="91">
        <v>-0.311342265415879</v>
      </c>
      <c r="Z2494" s="92">
        <v>-12.984070632752299</v>
      </c>
      <c r="AA2494" s="91">
        <v>-0.192939888414112</v>
      </c>
      <c r="AB2494" s="92">
        <v>1.6040395193849699</v>
      </c>
      <c r="AC2494" s="91">
        <v>-6.0453810054241303E-2</v>
      </c>
      <c r="AD2494" s="92">
        <v>19.302814946975602</v>
      </c>
      <c r="AE2494" s="91"/>
      <c r="AF2494" s="93"/>
      <c r="AG2494" s="91">
        <v>1.46676360400306E-2</v>
      </c>
      <c r="AH2494" s="92">
        <v>0.56053365187835902</v>
      </c>
      <c r="AI2494" s="91">
        <v>-0.28112982784572499</v>
      </c>
      <c r="AJ2494" s="92">
        <v>-13.629607104667199</v>
      </c>
      <c r="AK2494" s="91">
        <v>-0.105115819858911</v>
      </c>
      <c r="AL2494" s="91">
        <v>-3.8229688807405203E-2</v>
      </c>
      <c r="AM2494" s="92">
        <v>16.6282165947487</v>
      </c>
      <c r="AN2494" s="3"/>
      <c r="AO2494" s="94">
        <v>0.126534289664123</v>
      </c>
      <c r="AP2494" s="94">
        <v>-0.145637837294053</v>
      </c>
      <c r="AQ2494" s="94">
        <v>8.7843065686756705E-2</v>
      </c>
      <c r="AR2494" s="94">
        <v>-0.32020867512445</v>
      </c>
      <c r="AS2494" s="95">
        <v>8</v>
      </c>
      <c r="AT2494" s="95">
        <v>4</v>
      </c>
      <c r="AU2494" s="95">
        <v>6</v>
      </c>
      <c r="AV2494" s="96">
        <v>6</v>
      </c>
      <c r="AW2494" s="3"/>
      <c r="AX2494" s="97">
        <v>0.46054202933097299</v>
      </c>
      <c r="AY2494" s="98">
        <v>-0.28108455140500199</v>
      </c>
      <c r="AZ2494" s="98">
        <v>0.15512204124843301</v>
      </c>
      <c r="BA2494" s="98">
        <v>-0.37300779799852501</v>
      </c>
      <c r="BB2494" s="89">
        <v>4.67379887357674E-2</v>
      </c>
      <c r="BC2494" s="99">
        <v>-47.470539672125597</v>
      </c>
      <c r="BD2494" s="86">
        <v>43844</v>
      </c>
      <c r="BE2494" s="86">
        <v>43913</v>
      </c>
      <c r="BF2494" s="95"/>
      <c r="BG2494" s="86"/>
    </row>
    <row r="2495" spans="2:59" x14ac:dyDescent="0.25">
      <c r="B2495" s="81" t="s">
        <v>626</v>
      </c>
      <c r="C2495" s="81" t="s">
        <v>7993</v>
      </c>
      <c r="D2495" s="81" t="s">
        <v>1049</v>
      </c>
      <c r="E2495" s="82" t="s">
        <v>1245</v>
      </c>
      <c r="F2495" s="82" t="s">
        <v>1102</v>
      </c>
      <c r="G2495" s="83" t="s">
        <v>1120</v>
      </c>
      <c r="H2495" s="84" t="s">
        <v>1139</v>
      </c>
      <c r="I2495" s="85" t="s">
        <v>3651</v>
      </c>
      <c r="J2495" s="85" t="s">
        <v>7994</v>
      </c>
      <c r="L2495" s="86">
        <v>44029</v>
      </c>
      <c r="M2495" s="87">
        <v>711234.95625019097</v>
      </c>
      <c r="N2495" s="88">
        <v>711234.95625019097</v>
      </c>
      <c r="O2495" s="88">
        <v>1031002.8086280799</v>
      </c>
      <c r="P2495" s="89">
        <f t="shared" si="38"/>
        <v>0.68984773882100958</v>
      </c>
      <c r="Q2495" s="86">
        <v>43844</v>
      </c>
      <c r="R2495" s="90">
        <v>2015044.3844999999</v>
      </c>
      <c r="S2495" s="90">
        <v>2646669.6335117202</v>
      </c>
      <c r="T2495" s="3"/>
      <c r="U2495" s="91">
        <v>-5.6378720491920796E-3</v>
      </c>
      <c r="V2495" s="92">
        <v>0.60898740521224703</v>
      </c>
      <c r="W2495" s="91">
        <v>2.25310548794369E-2</v>
      </c>
      <c r="X2495" s="92">
        <v>2.2616151038164398</v>
      </c>
      <c r="Y2495" s="91">
        <v>-0.30870037273794898</v>
      </c>
      <c r="Z2495" s="92">
        <v>-12.719881364959299</v>
      </c>
      <c r="AA2495" s="91">
        <v>-0.18669442061684099</v>
      </c>
      <c r="AB2495" s="92">
        <v>2.2285862991120702</v>
      </c>
      <c r="AC2495" s="91">
        <v>-4.5862450301719898E-2</v>
      </c>
      <c r="AD2495" s="92">
        <v>20.761950922227701</v>
      </c>
      <c r="AE2495" s="91">
        <v>-5.8431107721844497E-2</v>
      </c>
      <c r="AF2495" s="93">
        <v>14.9962989225023</v>
      </c>
      <c r="AG2495" s="91">
        <v>1.5030537459097101E-2</v>
      </c>
      <c r="AH2495" s="92">
        <v>0.59682379378500605</v>
      </c>
      <c r="AI2495" s="91">
        <v>-0.27811387953639499</v>
      </c>
      <c r="AJ2495" s="92">
        <v>-13.328012273734201</v>
      </c>
      <c r="AK2495" s="91">
        <v>6.0990462072368197E-2</v>
      </c>
      <c r="AL2495" s="91">
        <v>1.6384546546760199E-2</v>
      </c>
      <c r="AM2495" s="92">
        <v>10.3975481468369</v>
      </c>
      <c r="AN2495" s="3"/>
      <c r="AO2495" s="94">
        <v>0.12655796264341901</v>
      </c>
      <c r="AP2495" s="94">
        <v>-0.14558384608608299</v>
      </c>
      <c r="AQ2495" s="94">
        <v>8.8531983779830598E-2</v>
      </c>
      <c r="AR2495" s="94">
        <v>-0.31976519914693202</v>
      </c>
      <c r="AS2495" s="95">
        <v>8</v>
      </c>
      <c r="AT2495" s="95">
        <v>4</v>
      </c>
      <c r="AU2495" s="95">
        <v>6</v>
      </c>
      <c r="AV2495" s="96">
        <v>6</v>
      </c>
      <c r="AW2495" s="3"/>
      <c r="AX2495" s="97">
        <v>0.460507448397111</v>
      </c>
      <c r="AY2495" s="98">
        <v>-0.26717387260396203</v>
      </c>
      <c r="AZ2495" s="98">
        <v>0.17639019545481499</v>
      </c>
      <c r="BA2495" s="98">
        <v>-0.35474854283756901</v>
      </c>
      <c r="BB2495" s="89">
        <v>4.67360532327439E-2</v>
      </c>
      <c r="BC2495" s="99">
        <v>-47.394229659112199</v>
      </c>
      <c r="BD2495" s="86">
        <v>43844</v>
      </c>
      <c r="BE2495" s="86">
        <v>43913</v>
      </c>
      <c r="BF2495" s="95"/>
      <c r="BG2495" s="86"/>
    </row>
    <row r="2496" spans="2:59" x14ac:dyDescent="0.25">
      <c r="B2496" s="81" t="s">
        <v>3121</v>
      </c>
      <c r="C2496" s="81" t="s">
        <v>7995</v>
      </c>
      <c r="D2496" s="81" t="s">
        <v>1049</v>
      </c>
      <c r="E2496" s="82" t="s">
        <v>1208</v>
      </c>
      <c r="F2496" s="82" t="s">
        <v>1102</v>
      </c>
      <c r="G2496" s="83" t="s">
        <v>1120</v>
      </c>
      <c r="H2496" s="84" t="s">
        <v>1139</v>
      </c>
      <c r="I2496" s="85" t="s">
        <v>3651</v>
      </c>
      <c r="J2496" s="85" t="s">
        <v>7996</v>
      </c>
      <c r="L2496" s="86">
        <v>44029</v>
      </c>
      <c r="M2496" s="87">
        <v>823225.33125019097</v>
      </c>
      <c r="N2496" s="88">
        <v>823225.33125019097</v>
      </c>
      <c r="O2496" s="88">
        <v>1204165.60508347</v>
      </c>
      <c r="P2496" s="89">
        <f t="shared" si="38"/>
        <v>0.68364793660845913</v>
      </c>
      <c r="Q2496" s="86">
        <v>43844</v>
      </c>
      <c r="R2496" s="90">
        <v>208.11262500000001</v>
      </c>
      <c r="S2496" s="90">
        <v>6166.0503444595297</v>
      </c>
      <c r="T2496" s="3"/>
      <c r="U2496" s="91">
        <v>-5.7032146441997602E-3</v>
      </c>
      <c r="V2496" s="92">
        <v>0.60245314571147901</v>
      </c>
      <c r="W2496" s="91">
        <v>2.1038889328338001E-2</v>
      </c>
      <c r="X2496" s="92">
        <v>2.1123985487065502</v>
      </c>
      <c r="Y2496" s="91">
        <v>-0.31481134544272199</v>
      </c>
      <c r="Z2496" s="92">
        <v>-13.330978635436599</v>
      </c>
      <c r="AA2496" s="91">
        <v>-0.20189205191767501</v>
      </c>
      <c r="AB2496" s="92">
        <v>0.70882316902861897</v>
      </c>
      <c r="AC2496" s="91">
        <v>-8.3116783847799497E-2</v>
      </c>
      <c r="AD2496" s="92">
        <v>17.036517567612499</v>
      </c>
      <c r="AE2496" s="91">
        <v>-0.11398638147147699</v>
      </c>
      <c r="AF2496" s="93">
        <v>9.4407715475390397</v>
      </c>
      <c r="AG2496" s="91">
        <v>1.40342296454037E-2</v>
      </c>
      <c r="AH2496" s="92">
        <v>0.49719301241566399</v>
      </c>
      <c r="AI2496" s="91">
        <v>-0.285034098653414</v>
      </c>
      <c r="AJ2496" s="92">
        <v>-14.020034185436099</v>
      </c>
      <c r="AK2496" s="91">
        <v>0.14799958134608501</v>
      </c>
      <c r="AL2496" s="91">
        <v>2.82386583076004E-2</v>
      </c>
      <c r="AM2496" s="92">
        <v>8.1437522196210903</v>
      </c>
      <c r="AN2496" s="3"/>
      <c r="AO2496" s="94">
        <v>0.12654007232966299</v>
      </c>
      <c r="AP2496" s="94">
        <v>-0.145654964846472</v>
      </c>
      <c r="AQ2496" s="94">
        <v>8.6744279744452799E-2</v>
      </c>
      <c r="AR2496" s="94">
        <v>-0.32081006254185901</v>
      </c>
      <c r="AS2496" s="95">
        <v>8</v>
      </c>
      <c r="AT2496" s="95">
        <v>4</v>
      </c>
      <c r="AU2496" s="95">
        <v>6</v>
      </c>
      <c r="AV2496" s="96">
        <v>6</v>
      </c>
      <c r="AW2496" s="3"/>
      <c r="AX2496" s="97">
        <v>0.46058986078074698</v>
      </c>
      <c r="AY2496" s="98">
        <v>-0.301000726916755</v>
      </c>
      <c r="AZ2496" s="98">
        <v>0.12456240304447901</v>
      </c>
      <c r="BA2496" s="98">
        <v>-0.39913044695686001</v>
      </c>
      <c r="BB2496" s="89">
        <v>4.6741182158730202E-2</v>
      </c>
      <c r="BC2496" s="99">
        <v>-47.580456307856402</v>
      </c>
      <c r="BD2496" s="86">
        <v>43844</v>
      </c>
      <c r="BE2496" s="86">
        <v>43913</v>
      </c>
      <c r="BF2496" s="95"/>
      <c r="BG2496" s="86"/>
    </row>
    <row r="2497" spans="2:59" x14ac:dyDescent="0.25">
      <c r="B2497" s="81" t="s">
        <v>3122</v>
      </c>
      <c r="C2497" s="81" t="s">
        <v>7997</v>
      </c>
      <c r="D2497" s="81" t="s">
        <v>1050</v>
      </c>
      <c r="E2497" s="82" t="s">
        <v>1161</v>
      </c>
      <c r="F2497" s="82" t="s">
        <v>1102</v>
      </c>
      <c r="G2497" s="83" t="s">
        <v>1123</v>
      </c>
      <c r="H2497" s="84" t="s">
        <v>1132</v>
      </c>
      <c r="I2497" s="85" t="s">
        <v>3480</v>
      </c>
      <c r="J2497" s="85" t="s">
        <v>7998</v>
      </c>
      <c r="L2497" s="86">
        <v>44029</v>
      </c>
      <c r="M2497" s="87">
        <v>1905.0054000001401</v>
      </c>
      <c r="N2497" s="88">
        <v>1905.0054000001401</v>
      </c>
      <c r="O2497" s="88">
        <v>1980.4691000003399</v>
      </c>
      <c r="P2497" s="89">
        <f t="shared" si="38"/>
        <v>0.96189604775949955</v>
      </c>
      <c r="Q2497" s="86">
        <v>43871</v>
      </c>
      <c r="R2497" s="90">
        <v>74906088.288000003</v>
      </c>
      <c r="S2497" s="90">
        <v>63598492.293562502</v>
      </c>
      <c r="T2497" s="3"/>
      <c r="U2497" s="91">
        <v>-2.4812749779812302E-3</v>
      </c>
      <c r="V2497" s="92">
        <v>0.92464711233333197</v>
      </c>
      <c r="W2497" s="91">
        <v>5.2693908528453903E-3</v>
      </c>
      <c r="X2497" s="92">
        <v>0.53544870115729304</v>
      </c>
      <c r="Y2497" s="91">
        <v>-3.34650979657454E-2</v>
      </c>
      <c r="Z2497" s="92">
        <v>14.8036461122683</v>
      </c>
      <c r="AA2497" s="91">
        <v>3.10873309717863E-3</v>
      </c>
      <c r="AB2497" s="92">
        <v>21.208901670528601</v>
      </c>
      <c r="AC2497" s="91">
        <v>4.8180223982853897E-2</v>
      </c>
      <c r="AD2497" s="92">
        <v>30.166218350670501</v>
      </c>
      <c r="AE2497" s="91">
        <v>5.4258519947325098E-2</v>
      </c>
      <c r="AF2497" s="93">
        <v>26.2652616894338</v>
      </c>
      <c r="AG2497" s="91">
        <v>-4.9683019315125403E-3</v>
      </c>
      <c r="AH2497" s="92">
        <v>-1.4030601452759599</v>
      </c>
      <c r="AI2497" s="91">
        <v>-1.9026910410502799E-2</v>
      </c>
      <c r="AJ2497" s="92">
        <v>12.580684638858701</v>
      </c>
      <c r="AK2497" s="91">
        <v>0.56412089265533705</v>
      </c>
      <c r="AL2497" s="91">
        <v>3.6328274294646697E-2</v>
      </c>
      <c r="AM2497" s="92">
        <v>24.040996548486898</v>
      </c>
      <c r="AN2497" s="3"/>
      <c r="AO2497" s="94">
        <v>7.9892452577041695E-3</v>
      </c>
      <c r="AP2497" s="94">
        <v>-2.1901372128013501E-2</v>
      </c>
      <c r="AQ2497" s="94">
        <v>3.2372778605349602E-2</v>
      </c>
      <c r="AR2497" s="94">
        <v>-7.5673970170100802E-2</v>
      </c>
      <c r="AS2497" s="95">
        <v>9</v>
      </c>
      <c r="AT2497" s="95">
        <v>3</v>
      </c>
      <c r="AU2497" s="95">
        <v>7</v>
      </c>
      <c r="AV2497" s="96">
        <v>5</v>
      </c>
      <c r="AW2497" s="3"/>
      <c r="AX2497" s="97">
        <v>4.7289527992907102E-2</v>
      </c>
      <c r="AY2497" s="98">
        <v>-0.44770455066827702</v>
      </c>
      <c r="AZ2497" s="98">
        <v>0.57867173623981205</v>
      </c>
      <c r="BA2497" s="98">
        <v>-0.54435582091991797</v>
      </c>
      <c r="BB2497" s="89">
        <v>4.8662096207590403E-3</v>
      </c>
      <c r="BC2497" s="99">
        <v>-10.170055165188399</v>
      </c>
      <c r="BD2497" s="86">
        <v>43871</v>
      </c>
      <c r="BE2497" s="86">
        <v>43914</v>
      </c>
      <c r="BF2497" s="95"/>
      <c r="BG2497" s="86"/>
    </row>
    <row r="2498" spans="2:59" x14ac:dyDescent="0.25">
      <c r="B2498" s="81" t="s">
        <v>3123</v>
      </c>
      <c r="C2498" s="81" t="s">
        <v>7999</v>
      </c>
      <c r="D2498" s="81" t="s">
        <v>1050</v>
      </c>
      <c r="E2498" s="82" t="s">
        <v>1162</v>
      </c>
      <c r="F2498" s="82" t="s">
        <v>1102</v>
      </c>
      <c r="G2498" s="83" t="s">
        <v>1123</v>
      </c>
      <c r="H2498" s="84" t="s">
        <v>1132</v>
      </c>
      <c r="I2498" s="85" t="s">
        <v>3480</v>
      </c>
      <c r="J2498" s="85" t="s">
        <v>8000</v>
      </c>
      <c r="L2498" s="86">
        <v>44029</v>
      </c>
      <c r="M2498" s="87">
        <v>1630.3443999998301</v>
      </c>
      <c r="N2498" s="88">
        <v>1630.3443999998301</v>
      </c>
      <c r="O2498" s="88">
        <v>1690.3256999999301</v>
      </c>
      <c r="P2498" s="89">
        <f t="shared" si="38"/>
        <v>0.9645149452557561</v>
      </c>
      <c r="Q2498" s="86">
        <v>43871</v>
      </c>
      <c r="R2498" s="90">
        <v>63655889.803999998</v>
      </c>
      <c r="S2498" s="90">
        <v>57848417.206749998</v>
      </c>
      <c r="T2498" s="3"/>
      <c r="U2498" s="91">
        <v>-2.4640663114041698E-3</v>
      </c>
      <c r="V2498" s="92">
        <v>0.92636797899103795</v>
      </c>
      <c r="W2498" s="91">
        <v>5.7884780107997401E-3</v>
      </c>
      <c r="X2498" s="92">
        <v>0.58735741695272703</v>
      </c>
      <c r="Y2498" s="91">
        <v>-3.0433093142164601E-2</v>
      </c>
      <c r="Z2498" s="92">
        <v>15.106846594615501</v>
      </c>
      <c r="AA2498" s="91">
        <v>9.4559853441751295E-3</v>
      </c>
      <c r="AB2498" s="92">
        <v>21.843626895221</v>
      </c>
      <c r="AC2498" s="91">
        <v>6.1981819193533703E-2</v>
      </c>
      <c r="AD2498" s="92">
        <v>31.5463778717385</v>
      </c>
      <c r="AE2498" s="91">
        <v>7.5428967586049098E-2</v>
      </c>
      <c r="AF2498" s="93">
        <v>28.3823064533062</v>
      </c>
      <c r="AG2498" s="91">
        <v>-4.6770905228186201E-3</v>
      </c>
      <c r="AH2498" s="92">
        <v>-1.37393900440657</v>
      </c>
      <c r="AI2498" s="91">
        <v>-1.5661680366065401E-2</v>
      </c>
      <c r="AJ2498" s="92">
        <v>12.917207643302399</v>
      </c>
      <c r="AK2498" s="91">
        <v>0.63034440000075898</v>
      </c>
      <c r="AL2498" s="91">
        <v>3.9762058473570498E-2</v>
      </c>
      <c r="AM2498" s="92">
        <v>30.663347283029001</v>
      </c>
      <c r="AN2498" s="3"/>
      <c r="AO2498" s="94">
        <v>8.0066211066878203E-3</v>
      </c>
      <c r="AP2498" s="94">
        <v>-2.18844976834589E-2</v>
      </c>
      <c r="AQ2498" s="94">
        <v>3.2905990099607201E-2</v>
      </c>
      <c r="AR2498" s="94">
        <v>-7.5180639978498207E-2</v>
      </c>
      <c r="AS2498" s="95">
        <v>9</v>
      </c>
      <c r="AT2498" s="95">
        <v>3</v>
      </c>
      <c r="AU2498" s="95">
        <v>7</v>
      </c>
      <c r="AV2498" s="96">
        <v>5</v>
      </c>
      <c r="AW2498" s="3"/>
      <c r="AX2498" s="97">
        <v>4.7297186797950398E-2</v>
      </c>
      <c r="AY2498" s="98">
        <v>-0.32429060057984299</v>
      </c>
      <c r="AZ2498" s="98">
        <v>0.60019398920121603</v>
      </c>
      <c r="BA2498" s="98">
        <v>-0.395610487083559</v>
      </c>
      <c r="BB2498" s="89">
        <v>4.8670900845036204E-3</v>
      </c>
      <c r="BC2498" s="99">
        <v>-10.103555782174199</v>
      </c>
      <c r="BD2498" s="86">
        <v>43871</v>
      </c>
      <c r="BE2498" s="86">
        <v>43914</v>
      </c>
      <c r="BF2498" s="95"/>
      <c r="BG2498" s="86"/>
    </row>
    <row r="2499" spans="2:59" x14ac:dyDescent="0.25">
      <c r="B2499" s="81" t="s">
        <v>3124</v>
      </c>
      <c r="C2499" s="81" t="s">
        <v>8001</v>
      </c>
      <c r="D2499" s="81" t="s">
        <v>1050</v>
      </c>
      <c r="E2499" s="82" t="s">
        <v>1163</v>
      </c>
      <c r="F2499" s="82" t="s">
        <v>1102</v>
      </c>
      <c r="G2499" s="83" t="s">
        <v>1123</v>
      </c>
      <c r="H2499" s="84" t="s">
        <v>1132</v>
      </c>
      <c r="I2499" s="85" t="s">
        <v>3480</v>
      </c>
      <c r="J2499" s="85" t="s">
        <v>8002</v>
      </c>
      <c r="L2499" s="86">
        <v>44029</v>
      </c>
      <c r="M2499" s="87">
        <v>1194.5940000005101</v>
      </c>
      <c r="N2499" s="88">
        <v>1194.5940000005101</v>
      </c>
      <c r="O2499" s="88">
        <v>1194.5940000005101</v>
      </c>
      <c r="P2499" s="89">
        <f t="shared" si="38"/>
        <v>1</v>
      </c>
      <c r="Q2499" s="86">
        <v>44029</v>
      </c>
      <c r="R2499" s="90">
        <v>0</v>
      </c>
      <c r="S2499" s="90">
        <v>0</v>
      </c>
      <c r="T2499" s="3"/>
      <c r="U2499" s="91">
        <v>0</v>
      </c>
      <c r="V2499" s="92">
        <v>1.17277461013146</v>
      </c>
      <c r="W2499" s="91">
        <v>0</v>
      </c>
      <c r="X2499" s="92">
        <v>8.5096158727537806E-3</v>
      </c>
      <c r="Y2499" s="91">
        <v>0</v>
      </c>
      <c r="Z2499" s="92">
        <v>18.1501559088356</v>
      </c>
      <c r="AA2499" s="91">
        <v>0</v>
      </c>
      <c r="AB2499" s="92">
        <v>20.8980283607962</v>
      </c>
      <c r="AC2499" s="91">
        <v>0</v>
      </c>
      <c r="AD2499" s="92">
        <v>25.348195952392398</v>
      </c>
      <c r="AE2499" s="91">
        <v>0</v>
      </c>
      <c r="AF2499" s="93">
        <v>20.8394096946868</v>
      </c>
      <c r="AG2499" s="91">
        <v>0</v>
      </c>
      <c r="AH2499" s="92">
        <v>-0.90622995212470403</v>
      </c>
      <c r="AI2499" s="91">
        <v>0</v>
      </c>
      <c r="AJ2499" s="92">
        <v>14.483375679905301</v>
      </c>
      <c r="AK2499" s="91">
        <v>0.194594000000507</v>
      </c>
      <c r="AL2499" s="91">
        <v>1.57016928078519E-2</v>
      </c>
      <c r="AM2499" s="92">
        <v>-10.0711281083932</v>
      </c>
      <c r="AN2499" s="3"/>
      <c r="AO2499" s="94">
        <v>0</v>
      </c>
      <c r="AP2499" s="94">
        <v>0</v>
      </c>
      <c r="AQ2499" s="94">
        <v>0</v>
      </c>
      <c r="AR2499" s="94">
        <v>0</v>
      </c>
      <c r="AS2499" s="95">
        <v>0</v>
      </c>
      <c r="AT2499" s="95">
        <v>0</v>
      </c>
      <c r="AU2499" s="95">
        <v>7</v>
      </c>
      <c r="AV2499" s="96">
        <v>5</v>
      </c>
      <c r="AW2499" s="3"/>
      <c r="AX2499" s="97">
        <v>0</v>
      </c>
      <c r="AY2499" s="98">
        <v>-113.07365610974399</v>
      </c>
      <c r="AZ2499" s="98">
        <v>0.54787164163735702</v>
      </c>
      <c r="BA2499" s="98">
        <v>-15.957369743191499</v>
      </c>
      <c r="BB2499" s="89">
        <v>0</v>
      </c>
      <c r="BC2499" s="99">
        <v>0</v>
      </c>
      <c r="BD2499" s="86">
        <v>43664</v>
      </c>
      <c r="BE2499" s="86"/>
      <c r="BF2499" s="95"/>
      <c r="BG2499" s="86"/>
    </row>
    <row r="2500" spans="2:59" x14ac:dyDescent="0.25">
      <c r="B2500" s="81" t="s">
        <v>3125</v>
      </c>
      <c r="C2500" s="81" t="s">
        <v>8003</v>
      </c>
      <c r="D2500" s="81" t="s">
        <v>1050</v>
      </c>
      <c r="E2500" s="82" t="s">
        <v>1172</v>
      </c>
      <c r="F2500" s="82" t="s">
        <v>1102</v>
      </c>
      <c r="G2500" s="83" t="s">
        <v>1123</v>
      </c>
      <c r="H2500" s="84" t="s">
        <v>1132</v>
      </c>
      <c r="I2500" s="85" t="s">
        <v>3480</v>
      </c>
      <c r="J2500" s="85" t="s">
        <v>8004</v>
      </c>
      <c r="L2500" s="86">
        <v>44029</v>
      </c>
      <c r="M2500" s="87">
        <v>1212.3685999997001</v>
      </c>
      <c r="N2500" s="88">
        <v>1212.3685999997001</v>
      </c>
      <c r="O2500" s="88">
        <v>1252.4655000008599</v>
      </c>
      <c r="P2500" s="89">
        <f t="shared" si="38"/>
        <v>0.96798562515204423</v>
      </c>
      <c r="Q2500" s="86">
        <v>43871</v>
      </c>
      <c r="R2500" s="90">
        <v>1665.3109999999999</v>
      </c>
      <c r="S2500" s="90">
        <v>2587.9752748107899</v>
      </c>
      <c r="T2500" s="3"/>
      <c r="U2500" s="91">
        <v>-2.4412189068243602E-3</v>
      </c>
      <c r="V2500" s="92">
        <v>0.92865271944901895</v>
      </c>
      <c r="W2500" s="91">
        <v>6.4776868148328504E-3</v>
      </c>
      <c r="X2500" s="92">
        <v>0.65627829735603904</v>
      </c>
      <c r="Y2500" s="91">
        <v>-2.64104645439147E-2</v>
      </c>
      <c r="Z2500" s="92">
        <v>15.509109454447801</v>
      </c>
      <c r="AA2500" s="91">
        <v>1.79260889599391E-2</v>
      </c>
      <c r="AB2500" s="92">
        <v>22.6906372568046</v>
      </c>
      <c r="AC2500" s="91">
        <v>5.0382315623210203E-2</v>
      </c>
      <c r="AD2500" s="92">
        <v>30.386427514720701</v>
      </c>
      <c r="AE2500" s="91">
        <v>6.9923575789289302E-2</v>
      </c>
      <c r="AF2500" s="93">
        <v>27.831767273630199</v>
      </c>
      <c r="AG2500" s="91">
        <v>-4.2894521102425599E-3</v>
      </c>
      <c r="AH2500" s="92">
        <v>-1.3351751631489599</v>
      </c>
      <c r="AI2500" s="91">
        <v>-1.11968302662717E-2</v>
      </c>
      <c r="AJ2500" s="92">
        <v>13.3636926532781</v>
      </c>
      <c r="AK2500" s="91">
        <v>0.212368599999463</v>
      </c>
      <c r="AL2500" s="91">
        <v>3.9879530073449097E-2</v>
      </c>
      <c r="AM2500" s="92">
        <v>16.3348216789018</v>
      </c>
      <c r="AN2500" s="3"/>
      <c r="AO2500" s="94">
        <v>8.0297971635445702E-3</v>
      </c>
      <c r="AP2500" s="94">
        <v>-2.18624308563449E-2</v>
      </c>
      <c r="AQ2500" s="94">
        <v>3.36118021787115E-2</v>
      </c>
      <c r="AR2500" s="94">
        <v>-7.4526172479672803E-2</v>
      </c>
      <c r="AS2500" s="95">
        <v>9</v>
      </c>
      <c r="AT2500" s="95">
        <v>3</v>
      </c>
      <c r="AU2500" s="95">
        <v>7</v>
      </c>
      <c r="AV2500" s="96">
        <v>5</v>
      </c>
      <c r="AW2500" s="3"/>
      <c r="AX2500" s="97">
        <v>4.7309083612635701E-2</v>
      </c>
      <c r="AY2500" s="98">
        <v>-0.15968564453123699</v>
      </c>
      <c r="AZ2500" s="98">
        <v>0.62890840563068195</v>
      </c>
      <c r="BA2500" s="98">
        <v>-0.195663859279193</v>
      </c>
      <c r="BB2500" s="89">
        <v>4.8684382442388601E-3</v>
      </c>
      <c r="BC2500" s="99">
        <v>-10.015341740087001</v>
      </c>
      <c r="BD2500" s="86">
        <v>43871</v>
      </c>
      <c r="BE2500" s="86">
        <v>43914</v>
      </c>
      <c r="BF2500" s="95"/>
      <c r="BG2500" s="86"/>
    </row>
    <row r="2501" spans="2:59" x14ac:dyDescent="0.25">
      <c r="B2501" s="81" t="s">
        <v>3126</v>
      </c>
      <c r="C2501" s="81" t="s">
        <v>8005</v>
      </c>
      <c r="D2501" s="81" t="s">
        <v>1050</v>
      </c>
      <c r="E2501" s="82" t="s">
        <v>1206</v>
      </c>
      <c r="F2501" s="82" t="s">
        <v>1102</v>
      </c>
      <c r="G2501" s="83" t="s">
        <v>1123</v>
      </c>
      <c r="H2501" s="84" t="s">
        <v>1132</v>
      </c>
      <c r="I2501" s="85" t="s">
        <v>3480</v>
      </c>
      <c r="J2501" s="85" t="s">
        <v>8006</v>
      </c>
      <c r="L2501" s="86">
        <v>44029</v>
      </c>
      <c r="M2501" s="87">
        <v>1183.1133999992201</v>
      </c>
      <c r="N2501" s="88">
        <v>1183.1133999992201</v>
      </c>
      <c r="O2501" s="88">
        <v>1228.3893999997499</v>
      </c>
      <c r="P2501" s="89">
        <f t="shared" si="38"/>
        <v>0.96314198087305292</v>
      </c>
      <c r="Q2501" s="86">
        <v>43871</v>
      </c>
      <c r="R2501" s="90">
        <v>15633532.157</v>
      </c>
      <c r="S2501" s="90">
        <v>13245556.244093699</v>
      </c>
      <c r="T2501" s="3"/>
      <c r="U2501" s="91">
        <v>-2.4730900113354398E-3</v>
      </c>
      <c r="V2501" s="92">
        <v>0.92546560899791097</v>
      </c>
      <c r="W2501" s="91">
        <v>5.5165526737255303E-3</v>
      </c>
      <c r="X2501" s="92">
        <v>0.560164883245307</v>
      </c>
      <c r="Y2501" s="91">
        <v>-3.2022819491430703E-2</v>
      </c>
      <c r="Z2501" s="92">
        <v>14.947873959696199</v>
      </c>
      <c r="AA2501" s="91">
        <v>6.1262367562449098E-3</v>
      </c>
      <c r="AB2501" s="92">
        <v>21.5106520364352</v>
      </c>
      <c r="AC2501" s="91">
        <v>5.2500414109090301E-2</v>
      </c>
      <c r="AD2501" s="92">
        <v>30.5982373633015</v>
      </c>
      <c r="AE2501" s="91">
        <v>5.9663360290869598E-2</v>
      </c>
      <c r="AF2501" s="93">
        <v>26.8057457237737</v>
      </c>
      <c r="AG2501" s="91">
        <v>-4.8296045506503998E-3</v>
      </c>
      <c r="AH2501" s="92">
        <v>-1.3891904071897401</v>
      </c>
      <c r="AI2501" s="91">
        <v>-1.7426182394046901E-2</v>
      </c>
      <c r="AJ2501" s="92">
        <v>12.740757440507901</v>
      </c>
      <c r="AK2501" s="91">
        <v>0.183113399998692</v>
      </c>
      <c r="AL2501" s="91">
        <v>3.3927942355148802E-2</v>
      </c>
      <c r="AM2501" s="92">
        <v>12.459274510198201</v>
      </c>
      <c r="AN2501" s="3"/>
      <c r="AO2501" s="94">
        <v>7.9975454864325002E-3</v>
      </c>
      <c r="AP2501" s="94">
        <v>-2.18933144369657E-2</v>
      </c>
      <c r="AQ2501" s="94">
        <v>3.2626686930598198E-2</v>
      </c>
      <c r="AR2501" s="94">
        <v>-7.5439179026943706E-2</v>
      </c>
      <c r="AS2501" s="95">
        <v>9</v>
      </c>
      <c r="AT2501" s="95">
        <v>3</v>
      </c>
      <c r="AU2501" s="95">
        <v>7</v>
      </c>
      <c r="AV2501" s="96">
        <v>5</v>
      </c>
      <c r="AW2501" s="3"/>
      <c r="AX2501" s="97">
        <v>4.7293058866926002E-2</v>
      </c>
      <c r="AY2501" s="98">
        <v>-0.38902466801801</v>
      </c>
      <c r="AZ2501" s="98">
        <v>0.58890446624536696</v>
      </c>
      <c r="BA2501" s="98">
        <v>-0.473756629688523</v>
      </c>
      <c r="BB2501" s="89">
        <v>4.8666168437284801E-3</v>
      </c>
      <c r="BC2501" s="99">
        <v>-10.138421904353899</v>
      </c>
      <c r="BD2501" s="86">
        <v>43871</v>
      </c>
      <c r="BE2501" s="86">
        <v>43914</v>
      </c>
      <c r="BF2501" s="95"/>
      <c r="BG2501" s="86"/>
    </row>
    <row r="2502" spans="2:59" x14ac:dyDescent="0.25">
      <c r="B2502" s="81" t="s">
        <v>627</v>
      </c>
      <c r="C2502" s="81" t="s">
        <v>8007</v>
      </c>
      <c r="D2502" s="81" t="s">
        <v>1050</v>
      </c>
      <c r="E2502" s="82" t="s">
        <v>1236</v>
      </c>
      <c r="F2502" s="82" t="s">
        <v>1102</v>
      </c>
      <c r="G2502" s="83" t="s">
        <v>1123</v>
      </c>
      <c r="H2502" s="84" t="s">
        <v>1132</v>
      </c>
      <c r="I2502" s="85" t="s">
        <v>3480</v>
      </c>
      <c r="J2502" s="85" t="s">
        <v>8008</v>
      </c>
      <c r="L2502" s="86">
        <v>44029</v>
      </c>
      <c r="M2502" s="87">
        <v>1842.7572000008099</v>
      </c>
      <c r="N2502" s="88">
        <v>1842.7572000008099</v>
      </c>
      <c r="O2502" s="88">
        <v>1907.5032999999801</v>
      </c>
      <c r="P2502" s="89">
        <f t="shared" si="38"/>
        <v>0.96605714915451479</v>
      </c>
      <c r="Q2502" s="86">
        <v>43871</v>
      </c>
      <c r="R2502" s="90">
        <v>23638009.530000001</v>
      </c>
      <c r="S2502" s="90">
        <v>20925383.785500001</v>
      </c>
      <c r="T2502" s="3"/>
      <c r="U2502" s="91">
        <v>-2.4540265858377102E-3</v>
      </c>
      <c r="V2502" s="92">
        <v>0.92737195154768404</v>
      </c>
      <c r="W2502" s="91">
        <v>6.0937568177905597E-3</v>
      </c>
      <c r="X2502" s="92">
        <v>0.61788529765180999</v>
      </c>
      <c r="Y2502" s="91">
        <v>-2.86472945790592E-2</v>
      </c>
      <c r="Z2502" s="92">
        <v>15.2854264509369</v>
      </c>
      <c r="AA2502" s="91">
        <v>1.32027876152279E-2</v>
      </c>
      <c r="AB2502" s="92">
        <v>22.218307122326198</v>
      </c>
      <c r="AC2502" s="91">
        <v>6.7349659660976599E-2</v>
      </c>
      <c r="AD2502" s="92">
        <v>32.083161918504601</v>
      </c>
      <c r="AE2502" s="91">
        <v>8.2162328941194601E-2</v>
      </c>
      <c r="AF2502" s="93">
        <v>29.055642588820799</v>
      </c>
      <c r="AG2502" s="91">
        <v>-4.5059200256218901E-3</v>
      </c>
      <c r="AH2502" s="92">
        <v>-1.35682195468689</v>
      </c>
      <c r="AI2502" s="91">
        <v>-1.3679176660844001E-2</v>
      </c>
      <c r="AJ2502" s="92">
        <v>13.115458013824499</v>
      </c>
      <c r="AK2502" s="91">
        <v>0.222431759022584</v>
      </c>
      <c r="AL2502" s="91">
        <v>4.13544162020116E-2</v>
      </c>
      <c r="AM2502" s="92">
        <v>15.586969987271001</v>
      </c>
      <c r="AN2502" s="3"/>
      <c r="AO2502" s="94">
        <v>8.0167920514213602E-3</v>
      </c>
      <c r="AP2502" s="94">
        <v>-2.1874605821722098E-2</v>
      </c>
      <c r="AQ2502" s="94">
        <v>3.3219327315237003E-2</v>
      </c>
      <c r="AR2502" s="94">
        <v>-7.4890678054580398E-2</v>
      </c>
      <c r="AS2502" s="95">
        <v>9</v>
      </c>
      <c r="AT2502" s="95">
        <v>3</v>
      </c>
      <c r="AU2502" s="95">
        <v>7</v>
      </c>
      <c r="AV2502" s="96">
        <v>5</v>
      </c>
      <c r="AW2502" s="3"/>
      <c r="AX2502" s="97">
        <v>4.73021883096226E-2</v>
      </c>
      <c r="AY2502" s="98">
        <v>-0.25146552253681898</v>
      </c>
      <c r="AZ2502" s="98">
        <v>0.61289554192990203</v>
      </c>
      <c r="BA2502" s="98">
        <v>-0.30736802083038101</v>
      </c>
      <c r="BB2502" s="89">
        <v>4.8676594207836396E-3</v>
      </c>
      <c r="BC2502" s="99">
        <v>-10.0644544101524</v>
      </c>
      <c r="BD2502" s="86">
        <v>43871</v>
      </c>
      <c r="BE2502" s="86">
        <v>43914</v>
      </c>
      <c r="BF2502" s="95"/>
      <c r="BG2502" s="86"/>
    </row>
    <row r="2503" spans="2:59" x14ac:dyDescent="0.25">
      <c r="B2503" s="81" t="s">
        <v>3127</v>
      </c>
      <c r="C2503" s="81" t="s">
        <v>8009</v>
      </c>
      <c r="D2503" s="81" t="s">
        <v>1050</v>
      </c>
      <c r="E2503" s="82" t="s">
        <v>1184</v>
      </c>
      <c r="F2503" s="82" t="s">
        <v>1102</v>
      </c>
      <c r="G2503" s="83" t="s">
        <v>1123</v>
      </c>
      <c r="H2503" s="84" t="s">
        <v>1132</v>
      </c>
      <c r="I2503" s="85" t="s">
        <v>3480</v>
      </c>
      <c r="J2503" s="85" t="s">
        <v>8010</v>
      </c>
      <c r="L2503" s="86">
        <v>44029</v>
      </c>
      <c r="M2503" s="87">
        <v>1094.0122999995899</v>
      </c>
      <c r="N2503" s="88">
        <v>1094.0122999995899</v>
      </c>
      <c r="O2503" s="88">
        <v>1128.7903000004601</v>
      </c>
      <c r="P2503" s="89">
        <f t="shared" ref="P2503:P2566" si="39">IFERROR(N2503/O2503,"")</f>
        <v>0.96919002581714597</v>
      </c>
      <c r="Q2503" s="86">
        <v>43871</v>
      </c>
      <c r="R2503" s="90">
        <v>36297546.097999997</v>
      </c>
      <c r="S2503" s="90">
        <v>42914375.753062502</v>
      </c>
      <c r="T2503" s="3"/>
      <c r="U2503" s="91">
        <v>-2.43352420329757E-3</v>
      </c>
      <c r="V2503" s="92">
        <v>0.92942218980169899</v>
      </c>
      <c r="W2503" s="91">
        <v>6.7125994828529699E-3</v>
      </c>
      <c r="X2503" s="92">
        <v>0.67976956415805001</v>
      </c>
      <c r="Y2503" s="91">
        <v>-2.5017641279191601E-2</v>
      </c>
      <c r="Z2503" s="92">
        <v>15.648391780923699</v>
      </c>
      <c r="AA2503" s="91">
        <v>2.0840304485318501E-2</v>
      </c>
      <c r="AB2503" s="92">
        <v>22.9820588093426</v>
      </c>
      <c r="AC2503" s="91">
        <v>8.3490630831947799E-2</v>
      </c>
      <c r="AD2503" s="92">
        <v>33.697259035601697</v>
      </c>
      <c r="AE2503" s="91"/>
      <c r="AF2503" s="93"/>
      <c r="AG2503" s="91">
        <v>-4.1590003402234297E-3</v>
      </c>
      <c r="AH2503" s="92">
        <v>-1.3221299861470499</v>
      </c>
      <c r="AI2503" s="91">
        <v>-9.6485758476774208E-3</v>
      </c>
      <c r="AJ2503" s="92">
        <v>13.518518095137599</v>
      </c>
      <c r="AK2503" s="91">
        <v>9.4012300000031204E-2</v>
      </c>
      <c r="AL2503" s="91">
        <v>3.20383021626185E-2</v>
      </c>
      <c r="AM2503" s="92">
        <v>36.5410285806283</v>
      </c>
      <c r="AN2503" s="3"/>
      <c r="AO2503" s="94">
        <v>8.0374279532406893E-3</v>
      </c>
      <c r="AP2503" s="94">
        <v>-2.1854542882465501E-2</v>
      </c>
      <c r="AQ2503" s="94">
        <v>3.38545294762298E-2</v>
      </c>
      <c r="AR2503" s="94">
        <v>-7.4302639451198096E-2</v>
      </c>
      <c r="AS2503" s="95">
        <v>9</v>
      </c>
      <c r="AT2503" s="95">
        <v>3</v>
      </c>
      <c r="AU2503" s="95">
        <v>7</v>
      </c>
      <c r="AV2503" s="96">
        <v>5</v>
      </c>
      <c r="AW2503" s="3"/>
      <c r="AX2503" s="97">
        <v>4.7313359684994803E-2</v>
      </c>
      <c r="AY2503" s="98">
        <v>-0.10310083140257099</v>
      </c>
      <c r="AZ2503" s="98">
        <v>0.63877802337174205</v>
      </c>
      <c r="BA2503" s="98">
        <v>-0.12651954533771501</v>
      </c>
      <c r="BB2503" s="89">
        <v>4.8689207715187904E-3</v>
      </c>
      <c r="BC2503" s="99">
        <v>-9.9851673069788394</v>
      </c>
      <c r="BD2503" s="86">
        <v>43871</v>
      </c>
      <c r="BE2503" s="86">
        <v>43914</v>
      </c>
      <c r="BF2503" s="95"/>
      <c r="BG2503" s="86"/>
    </row>
    <row r="2504" spans="2:59" x14ac:dyDescent="0.25">
      <c r="B2504" s="81" t="s">
        <v>628</v>
      </c>
      <c r="C2504" s="81" t="s">
        <v>8011</v>
      </c>
      <c r="D2504" s="81" t="s">
        <v>1050</v>
      </c>
      <c r="E2504" s="82" t="s">
        <v>1245</v>
      </c>
      <c r="F2504" s="82" t="s">
        <v>1102</v>
      </c>
      <c r="G2504" s="83" t="s">
        <v>1123</v>
      </c>
      <c r="H2504" s="84" t="s">
        <v>1132</v>
      </c>
      <c r="I2504" s="85" t="s">
        <v>3480</v>
      </c>
      <c r="J2504" s="85" t="s">
        <v>8012</v>
      </c>
      <c r="L2504" s="86">
        <v>44029</v>
      </c>
      <c r="M2504" s="87">
        <v>1107.52710000053</v>
      </c>
      <c r="N2504" s="88">
        <v>1107.52710000053</v>
      </c>
      <c r="O2504" s="88">
        <v>1140.0241000000401</v>
      </c>
      <c r="P2504" s="89">
        <f t="shared" si="39"/>
        <v>0.97149446226662317</v>
      </c>
      <c r="Q2504" s="86">
        <v>43871</v>
      </c>
      <c r="R2504" s="90">
        <v>3464382.321</v>
      </c>
      <c r="S2504" s="90">
        <v>2610053.5928125</v>
      </c>
      <c r="T2504" s="3"/>
      <c r="U2504" s="91">
        <v>-2.4185466527342201E-3</v>
      </c>
      <c r="V2504" s="92">
        <v>0.93091994485803298</v>
      </c>
      <c r="W2504" s="91">
        <v>7.16657645534724E-3</v>
      </c>
      <c r="X2504" s="92">
        <v>0.725167261407478</v>
      </c>
      <c r="Y2504" s="91">
        <v>-2.2347054684360001E-2</v>
      </c>
      <c r="Z2504" s="92">
        <v>15.915450440399599</v>
      </c>
      <c r="AA2504" s="91">
        <v>2.6477941459233999E-2</v>
      </c>
      <c r="AB2504" s="92">
        <v>23.545822506712302</v>
      </c>
      <c r="AC2504" s="91">
        <v>9.5483572698867605E-2</v>
      </c>
      <c r="AD2504" s="92">
        <v>34.8965532222646</v>
      </c>
      <c r="AE2504" s="91"/>
      <c r="AF2504" s="93"/>
      <c r="AG2504" s="91">
        <v>-3.9045984294716601E-3</v>
      </c>
      <c r="AH2504" s="92">
        <v>-1.2966897950718701</v>
      </c>
      <c r="AI2504" s="91">
        <v>-6.6821970240198399E-3</v>
      </c>
      <c r="AJ2504" s="92">
        <v>13.8151559774997</v>
      </c>
      <c r="AK2504" s="91">
        <v>0.10752710000088</v>
      </c>
      <c r="AL2504" s="91">
        <v>4.5372823185971398E-2</v>
      </c>
      <c r="AM2504" s="92">
        <v>40.545295569638299</v>
      </c>
      <c r="AN2504" s="3"/>
      <c r="AO2504" s="94">
        <v>8.0526508609182201E-3</v>
      </c>
      <c r="AP2504" s="94">
        <v>-2.18398439146767E-2</v>
      </c>
      <c r="AQ2504" s="94">
        <v>3.4321173776334001E-2</v>
      </c>
      <c r="AR2504" s="94">
        <v>-7.3871562263811905E-2</v>
      </c>
      <c r="AS2504" s="95">
        <v>9</v>
      </c>
      <c r="AT2504" s="95">
        <v>3</v>
      </c>
      <c r="AU2504" s="95">
        <v>7</v>
      </c>
      <c r="AV2504" s="96">
        <v>5</v>
      </c>
      <c r="AW2504" s="3"/>
      <c r="AX2504" s="97">
        <v>4.7322430770946097E-2</v>
      </c>
      <c r="AY2504" s="98">
        <v>6.3505830969319303E-3</v>
      </c>
      <c r="AZ2504" s="98">
        <v>0.657877330378142</v>
      </c>
      <c r="BA2504" s="98">
        <v>7.8156737450143492E-3</v>
      </c>
      <c r="BB2504" s="89">
        <v>4.8699371301836403E-3</v>
      </c>
      <c r="BC2504" s="99">
        <v>-9.9270006660080998</v>
      </c>
      <c r="BD2504" s="86">
        <v>43871</v>
      </c>
      <c r="BE2504" s="86">
        <v>43914</v>
      </c>
      <c r="BF2504" s="95"/>
      <c r="BG2504" s="86"/>
    </row>
    <row r="2505" spans="2:59" x14ac:dyDescent="0.25">
      <c r="B2505" s="81" t="s">
        <v>3128</v>
      </c>
      <c r="C2505" s="81" t="s">
        <v>8013</v>
      </c>
      <c r="D2505" s="81" t="s">
        <v>1050</v>
      </c>
      <c r="E2505" s="82" t="s">
        <v>1208</v>
      </c>
      <c r="F2505" s="82" t="s">
        <v>1102</v>
      </c>
      <c r="G2505" s="83" t="s">
        <v>1123</v>
      </c>
      <c r="H2505" s="84" t="s">
        <v>1132</v>
      </c>
      <c r="I2505" s="85" t="s">
        <v>3480</v>
      </c>
      <c r="J2505" s="85" t="s">
        <v>8014</v>
      </c>
      <c r="L2505" s="86">
        <v>44029</v>
      </c>
      <c r="M2505" s="87">
        <v>1151.7610999997701</v>
      </c>
      <c r="N2505" s="88">
        <v>1151.7610999997701</v>
      </c>
      <c r="O2505" s="88">
        <v>1151.7610999997701</v>
      </c>
      <c r="P2505" s="89">
        <f t="shared" si="39"/>
        <v>1</v>
      </c>
      <c r="Q2505" s="86">
        <v>44029</v>
      </c>
      <c r="R2505" s="90">
        <v>0</v>
      </c>
      <c r="S2505" s="90">
        <v>0</v>
      </c>
      <c r="T2505" s="3"/>
      <c r="U2505" s="91">
        <v>0</v>
      </c>
      <c r="V2505" s="92">
        <v>1.17277461013146</v>
      </c>
      <c r="W2505" s="91">
        <v>0</v>
      </c>
      <c r="X2505" s="92">
        <v>8.5096158727537806E-3</v>
      </c>
      <c r="Y2505" s="91">
        <v>0</v>
      </c>
      <c r="Z2505" s="92">
        <v>18.1501559088356</v>
      </c>
      <c r="AA2505" s="91">
        <v>0</v>
      </c>
      <c r="AB2505" s="92">
        <v>20.8980283607962</v>
      </c>
      <c r="AC2505" s="91">
        <v>2.5890400600474098E-2</v>
      </c>
      <c r="AD2505" s="92">
        <v>27.937236012454399</v>
      </c>
      <c r="AE2505" s="91">
        <v>3.7012737013355897E-2</v>
      </c>
      <c r="AF2505" s="93">
        <v>24.540683396015101</v>
      </c>
      <c r="AG2505" s="91">
        <v>0</v>
      </c>
      <c r="AH2505" s="92">
        <v>-0.90622995212470403</v>
      </c>
      <c r="AI2505" s="91">
        <v>0</v>
      </c>
      <c r="AJ2505" s="92">
        <v>14.483375679905301</v>
      </c>
      <c r="AK2505" s="91">
        <v>0.152138655837916</v>
      </c>
      <c r="AL2505" s="91">
        <v>2.9635402815984001E-2</v>
      </c>
      <c r="AM2505" s="92">
        <v>10.206161915630201</v>
      </c>
      <c r="AN2505" s="3"/>
      <c r="AO2505" s="94">
        <v>0</v>
      </c>
      <c r="AP2505" s="94">
        <v>0</v>
      </c>
      <c r="AQ2505" s="94">
        <v>0</v>
      </c>
      <c r="AR2505" s="94">
        <v>0</v>
      </c>
      <c r="AS2505" s="95">
        <v>0</v>
      </c>
      <c r="AT2505" s="95">
        <v>0</v>
      </c>
      <c r="AU2505" s="95">
        <v>7</v>
      </c>
      <c r="AV2505" s="96">
        <v>5</v>
      </c>
      <c r="AW2505" s="3"/>
      <c r="AX2505" s="97">
        <v>0</v>
      </c>
      <c r="AY2505" s="98">
        <v>-113.07365610974399</v>
      </c>
      <c r="AZ2505" s="98">
        <v>0.54787164163735702</v>
      </c>
      <c r="BA2505" s="98">
        <v>-15.957369743191499</v>
      </c>
      <c r="BB2505" s="89">
        <v>0</v>
      </c>
      <c r="BC2505" s="99">
        <v>0</v>
      </c>
      <c r="BD2505" s="86">
        <v>43664</v>
      </c>
      <c r="BE2505" s="86"/>
      <c r="BF2505" s="95"/>
      <c r="BG2505" s="86"/>
    </row>
    <row r="2506" spans="2:59" x14ac:dyDescent="0.25">
      <c r="B2506" s="81" t="s">
        <v>3129</v>
      </c>
      <c r="C2506" s="81" t="s">
        <v>8015</v>
      </c>
      <c r="D2506" s="81" t="s">
        <v>1051</v>
      </c>
      <c r="E2506" s="82" t="s">
        <v>1161</v>
      </c>
      <c r="F2506" s="82" t="s">
        <v>1105</v>
      </c>
      <c r="G2506" s="83" t="s">
        <v>1120</v>
      </c>
      <c r="H2506" s="84" t="s">
        <v>1128</v>
      </c>
      <c r="I2506" s="85" t="s">
        <v>3480</v>
      </c>
      <c r="J2506" s="85" t="s">
        <v>1096</v>
      </c>
      <c r="L2506" s="86">
        <v>44029</v>
      </c>
      <c r="M2506" s="87">
        <v>1310.8462000004899</v>
      </c>
      <c r="N2506" s="88">
        <v>1310.8462000004899</v>
      </c>
      <c r="O2506" s="88"/>
      <c r="P2506" s="89" t="str">
        <f t="shared" si="39"/>
        <v/>
      </c>
      <c r="Q2506" s="86"/>
      <c r="R2506" s="90">
        <v>14612069.393999999</v>
      </c>
      <c r="S2506" s="90"/>
      <c r="T2506" s="3"/>
      <c r="U2506" s="91">
        <v>-1.3270992242723901E-2</v>
      </c>
      <c r="V2506" s="92">
        <v>-0.15432461414093299</v>
      </c>
      <c r="W2506" s="91">
        <v>1.94948282660334E-3</v>
      </c>
      <c r="X2506" s="92">
        <v>0.20345789853308799</v>
      </c>
      <c r="Y2506" s="91">
        <v>-0.18163891695352499</v>
      </c>
      <c r="Z2506" s="92">
        <v>-1.3735786516917901E-2</v>
      </c>
      <c r="AA2506" s="91"/>
      <c r="AB2506" s="92"/>
      <c r="AC2506" s="91"/>
      <c r="AD2506" s="92"/>
      <c r="AE2506" s="91"/>
      <c r="AF2506" s="93"/>
      <c r="AG2506" s="91">
        <v>1.06376113726583E-2</v>
      </c>
      <c r="AH2506" s="92">
        <v>0.15753118514112399</v>
      </c>
      <c r="AI2506" s="91">
        <v>-0.143874500135134</v>
      </c>
      <c r="AJ2506" s="92">
        <v>9.5925666391849504E-2</v>
      </c>
      <c r="AK2506" s="91">
        <v>-0.126102533333324</v>
      </c>
      <c r="AL2506" s="91">
        <v>-0.18915372665302099</v>
      </c>
      <c r="AM2506" s="92">
        <v>1.37990378243558</v>
      </c>
      <c r="AN2506" s="3"/>
      <c r="AO2506" s="94">
        <v>6.21817478931916E-2</v>
      </c>
      <c r="AP2506" s="94">
        <v>-0.130758359940955</v>
      </c>
      <c r="AQ2506" s="94">
        <v>0.121675038335525</v>
      </c>
      <c r="AR2506" s="94">
        <v>-0.14937841878505401</v>
      </c>
      <c r="AS2506" s="95"/>
      <c r="AT2506" s="95"/>
      <c r="AU2506" s="95"/>
      <c r="AV2506" s="96"/>
      <c r="AW2506" s="3"/>
      <c r="AX2506" s="97"/>
      <c r="AY2506" s="98"/>
      <c r="AZ2506" s="98"/>
      <c r="BA2506" s="98"/>
      <c r="BB2506" s="89"/>
      <c r="BC2506" s="99">
        <v>-39.663795407337602</v>
      </c>
      <c r="BD2506" s="86">
        <v>43840</v>
      </c>
      <c r="BE2506" s="86">
        <v>43908</v>
      </c>
      <c r="BF2506" s="95"/>
      <c r="BG2506" s="86"/>
    </row>
    <row r="2507" spans="2:59" x14ac:dyDescent="0.25">
      <c r="B2507" s="81" t="s">
        <v>3130</v>
      </c>
      <c r="C2507" s="81" t="s">
        <v>8016</v>
      </c>
      <c r="D2507" s="81" t="s">
        <v>1051</v>
      </c>
      <c r="E2507" s="82" t="s">
        <v>1192</v>
      </c>
      <c r="F2507" s="82" t="s">
        <v>1105</v>
      </c>
      <c r="G2507" s="83" t="s">
        <v>1120</v>
      </c>
      <c r="H2507" s="84" t="s">
        <v>1128</v>
      </c>
      <c r="I2507" s="85" t="s">
        <v>3480</v>
      </c>
      <c r="J2507" s="85" t="s">
        <v>8017</v>
      </c>
      <c r="L2507" s="86">
        <v>44029</v>
      </c>
      <c r="M2507" s="87">
        <v>579.36710000038101</v>
      </c>
      <c r="N2507" s="88">
        <v>579.36710000038101</v>
      </c>
      <c r="O2507" s="88">
        <v>775.891999999993</v>
      </c>
      <c r="P2507" s="89">
        <f t="shared" si="39"/>
        <v>0.74671101132681639</v>
      </c>
      <c r="Q2507" s="86">
        <v>43756</v>
      </c>
      <c r="R2507" s="90">
        <v>687023.97</v>
      </c>
      <c r="S2507" s="90">
        <v>1551615.40856445</v>
      </c>
      <c r="T2507" s="3"/>
      <c r="U2507" s="91">
        <v>-1.3334366489289101E-2</v>
      </c>
      <c r="V2507" s="92">
        <v>-0.160662038797454</v>
      </c>
      <c r="W2507" s="91">
        <v>2.1230514903436401E-5</v>
      </c>
      <c r="X2507" s="92">
        <v>1.06326673630974E-2</v>
      </c>
      <c r="Y2507" s="91">
        <v>-0.19114686920889701</v>
      </c>
      <c r="Z2507" s="92">
        <v>-0.96453101205406699</v>
      </c>
      <c r="AA2507" s="91">
        <v>-0.22542641400388699</v>
      </c>
      <c r="AB2507" s="92">
        <v>-1.64461303959251</v>
      </c>
      <c r="AC2507" s="91">
        <v>-0.323893562620506</v>
      </c>
      <c r="AD2507" s="92">
        <v>-7.0411603096581503</v>
      </c>
      <c r="AE2507" s="91">
        <v>-0.31666417409083802</v>
      </c>
      <c r="AF2507" s="93">
        <v>-10.827007714397</v>
      </c>
      <c r="AG2507" s="91">
        <v>9.5350194733328005E-3</v>
      </c>
      <c r="AH2507" s="92">
        <v>4.7271995208575397E-2</v>
      </c>
      <c r="AI2507" s="91">
        <v>-0.15474439413723301</v>
      </c>
      <c r="AJ2507" s="92">
        <v>-0.99106373381800905</v>
      </c>
      <c r="AK2507" s="91">
        <v>-0.420632899999619</v>
      </c>
      <c r="AL2507" s="91">
        <v>-5.9998883681182599E-2</v>
      </c>
      <c r="AM2507" s="92">
        <v>-36.949145366088501</v>
      </c>
      <c r="AN2507" s="3"/>
      <c r="AO2507" s="94">
        <v>8.5668921994510996E-2</v>
      </c>
      <c r="AP2507" s="94">
        <v>-0.13092587838400499</v>
      </c>
      <c r="AQ2507" s="94">
        <v>0.119516525566723</v>
      </c>
      <c r="AR2507" s="94">
        <v>-0.151069956963474</v>
      </c>
      <c r="AS2507" s="95">
        <v>5</v>
      </c>
      <c r="AT2507" s="95">
        <v>7</v>
      </c>
      <c r="AU2507" s="95">
        <v>6</v>
      </c>
      <c r="AV2507" s="96">
        <v>6</v>
      </c>
      <c r="AW2507" s="3"/>
      <c r="AX2507" s="97">
        <v>0.31383418563549598</v>
      </c>
      <c r="AY2507" s="98">
        <v>-0.62027407314963101</v>
      </c>
      <c r="AZ2507" s="98">
        <v>-0.53011569296995698</v>
      </c>
      <c r="BA2507" s="98">
        <v>-0.82195147896254594</v>
      </c>
      <c r="BB2507" s="89">
        <v>3.1945963229336502E-2</v>
      </c>
      <c r="BC2507" s="99">
        <v>-43.659697483701201</v>
      </c>
      <c r="BD2507" s="86">
        <v>43756</v>
      </c>
      <c r="BE2507" s="86">
        <v>43908</v>
      </c>
      <c r="BF2507" s="95"/>
      <c r="BG2507" s="86"/>
    </row>
    <row r="2508" spans="2:59" x14ac:dyDescent="0.25">
      <c r="B2508" s="81" t="s">
        <v>3131</v>
      </c>
      <c r="C2508" s="81" t="s">
        <v>8018</v>
      </c>
      <c r="D2508" s="81" t="s">
        <v>1051</v>
      </c>
      <c r="E2508" s="82" t="s">
        <v>1170</v>
      </c>
      <c r="F2508" s="82" t="s">
        <v>1105</v>
      </c>
      <c r="G2508" s="83" t="s">
        <v>1120</v>
      </c>
      <c r="H2508" s="84" t="s">
        <v>1128</v>
      </c>
      <c r="I2508" s="85" t="s">
        <v>3480</v>
      </c>
      <c r="J2508" s="85" t="s">
        <v>8019</v>
      </c>
      <c r="L2508" s="86">
        <v>44029</v>
      </c>
      <c r="M2508" s="87">
        <v>1979.74010000005</v>
      </c>
      <c r="N2508" s="88">
        <v>1979.74010000005</v>
      </c>
      <c r="O2508" s="88">
        <v>2544.39669999853</v>
      </c>
      <c r="P2508" s="89">
        <f t="shared" si="39"/>
        <v>0.77807839477279384</v>
      </c>
      <c r="Q2508" s="86">
        <v>43756</v>
      </c>
      <c r="R2508" s="90">
        <v>1071794.9669999999</v>
      </c>
      <c r="S2508" s="90">
        <v>1365190.8408554699</v>
      </c>
      <c r="T2508" s="3"/>
      <c r="U2508" s="91">
        <v>-1.3307297839674E-2</v>
      </c>
      <c r="V2508" s="92">
        <v>-0.15795517383594401</v>
      </c>
      <c r="W2508" s="91">
        <v>8.4137321755406403E-4</v>
      </c>
      <c r="X2508" s="92">
        <v>9.2646937628160203E-2</v>
      </c>
      <c r="Y2508" s="91">
        <v>-0.16162260704557399</v>
      </c>
      <c r="Z2508" s="92">
        <v>1.9878952042781699</v>
      </c>
      <c r="AA2508" s="91">
        <v>-0.19030442211165799</v>
      </c>
      <c r="AB2508" s="92">
        <v>1.8675861496303701</v>
      </c>
      <c r="AC2508" s="91">
        <v>-0.26513596416771201</v>
      </c>
      <c r="AD2508" s="92">
        <v>-1.1654004643787601</v>
      </c>
      <c r="AE2508" s="91">
        <v>-0.233761220340093</v>
      </c>
      <c r="AF2508" s="93">
        <v>-2.5367123393225501</v>
      </c>
      <c r="AG2508" s="91">
        <v>1.0004128806031101E-2</v>
      </c>
      <c r="AH2508" s="92">
        <v>9.4182928478403496E-2</v>
      </c>
      <c r="AI2508" s="91">
        <v>-0.12342933780106299</v>
      </c>
      <c r="AJ2508" s="92">
        <v>2.1404418997990402</v>
      </c>
      <c r="AK2508" s="91">
        <v>-7.8942179751757102E-2</v>
      </c>
      <c r="AL2508" s="91">
        <v>-9.2785846436527208E-3</v>
      </c>
      <c r="AM2508" s="92">
        <v>-2.7800733412732401</v>
      </c>
      <c r="AN2508" s="3"/>
      <c r="AO2508" s="94">
        <v>8.5698772820323899E-2</v>
      </c>
      <c r="AP2508" s="94">
        <v>-0.13033394597645401</v>
      </c>
      <c r="AQ2508" s="94">
        <v>0.12817651795194299</v>
      </c>
      <c r="AR2508" s="94">
        <v>-0.145517564616021</v>
      </c>
      <c r="AS2508" s="95">
        <v>5</v>
      </c>
      <c r="AT2508" s="95">
        <v>7</v>
      </c>
      <c r="AU2508" s="95">
        <v>7</v>
      </c>
      <c r="AV2508" s="96">
        <v>5</v>
      </c>
      <c r="AW2508" s="3"/>
      <c r="AX2508" s="97">
        <v>0.313662962801463</v>
      </c>
      <c r="AY2508" s="98">
        <v>-0.50497994614397601</v>
      </c>
      <c r="AZ2508" s="98">
        <v>0.23014092334665301</v>
      </c>
      <c r="BA2508" s="98">
        <v>-0.67394390725348796</v>
      </c>
      <c r="BB2508" s="89">
        <v>3.19429343531374E-2</v>
      </c>
      <c r="BC2508" s="99">
        <v>-43.135899366578101</v>
      </c>
      <c r="BD2508" s="86">
        <v>43756</v>
      </c>
      <c r="BE2508" s="86">
        <v>43908</v>
      </c>
      <c r="BF2508" s="95"/>
      <c r="BG2508" s="86"/>
    </row>
    <row r="2509" spans="2:59" x14ac:dyDescent="0.25">
      <c r="B2509" s="81" t="s">
        <v>629</v>
      </c>
      <c r="C2509" s="81" t="s">
        <v>8020</v>
      </c>
      <c r="D2509" s="81" t="s">
        <v>1051</v>
      </c>
      <c r="E2509" s="82" t="s">
        <v>1193</v>
      </c>
      <c r="F2509" s="82" t="s">
        <v>1105</v>
      </c>
      <c r="G2509" s="83" t="s">
        <v>1120</v>
      </c>
      <c r="H2509" s="84" t="s">
        <v>1128</v>
      </c>
      <c r="I2509" s="85" t="s">
        <v>3480</v>
      </c>
      <c r="J2509" s="85" t="s">
        <v>8021</v>
      </c>
      <c r="L2509" s="86">
        <v>44029</v>
      </c>
      <c r="M2509" s="87">
        <v>884.62179999984801</v>
      </c>
      <c r="N2509" s="88">
        <v>884.62179999984801</v>
      </c>
      <c r="O2509" s="88">
        <v>1160.6190000008801</v>
      </c>
      <c r="P2509" s="89">
        <f t="shared" si="39"/>
        <v>0.76219827523000849</v>
      </c>
      <c r="Q2509" s="86">
        <v>43756</v>
      </c>
      <c r="R2509" s="90">
        <v>26192212.642999999</v>
      </c>
      <c r="S2509" s="90">
        <v>21601661.5559063</v>
      </c>
      <c r="T2509" s="3"/>
      <c r="U2509" s="91">
        <v>-1.32600922515849E-2</v>
      </c>
      <c r="V2509" s="92">
        <v>-0.15323461502703101</v>
      </c>
      <c r="W2509" s="91">
        <v>2.2781267980462902E-3</v>
      </c>
      <c r="X2509" s="92">
        <v>0.236322295677382</v>
      </c>
      <c r="Y2509" s="91">
        <v>-0.180009445509349</v>
      </c>
      <c r="Z2509" s="92">
        <v>0.14921135790064</v>
      </c>
      <c r="AA2509" s="91">
        <v>-0.20380174846097401</v>
      </c>
      <c r="AB2509" s="92">
        <v>0.51785351469880003</v>
      </c>
      <c r="AC2509" s="91">
        <v>-0.285639923588897</v>
      </c>
      <c r="AD2509" s="92">
        <v>-3.2157964064972502</v>
      </c>
      <c r="AE2509" s="91">
        <v>-0.257870232337154</v>
      </c>
      <c r="AF2509" s="93">
        <v>-4.94761353902868</v>
      </c>
      <c r="AG2509" s="91">
        <v>1.0825484469023599E-2</v>
      </c>
      <c r="AH2509" s="92">
        <v>0.17631849477766101</v>
      </c>
      <c r="AI2509" s="91">
        <v>-0.142010369722848</v>
      </c>
      <c r="AJ2509" s="92">
        <v>0.282338707620511</v>
      </c>
      <c r="AK2509" s="91">
        <v>-0.115378200000123</v>
      </c>
      <c r="AL2509" s="91">
        <v>-2.91859041008138E-2</v>
      </c>
      <c r="AM2509" s="92">
        <v>-8.0455627055925998</v>
      </c>
      <c r="AN2509" s="3"/>
      <c r="AO2509" s="94">
        <v>8.5750891625211795E-2</v>
      </c>
      <c r="AP2509" s="94">
        <v>-0.13072980684053601</v>
      </c>
      <c r="AQ2509" s="94">
        <v>0.122042806313402</v>
      </c>
      <c r="AR2509" s="94">
        <v>-0.14909021533821901</v>
      </c>
      <c r="AS2509" s="95">
        <v>5</v>
      </c>
      <c r="AT2509" s="95">
        <v>7</v>
      </c>
      <c r="AU2509" s="95">
        <v>7</v>
      </c>
      <c r="AV2509" s="96">
        <v>5</v>
      </c>
      <c r="AW2509" s="3"/>
      <c r="AX2509" s="97">
        <v>0.31373340849968401</v>
      </c>
      <c r="AY2509" s="98">
        <v>-0.55246112462918995</v>
      </c>
      <c r="AZ2509" s="98">
        <v>-7.8747565149455995E-2</v>
      </c>
      <c r="BA2509" s="98">
        <v>-0.734360042179105</v>
      </c>
      <c r="BB2509" s="89">
        <v>3.1939770309327299E-2</v>
      </c>
      <c r="BC2509" s="99">
        <v>-43.011660157237202</v>
      </c>
      <c r="BD2509" s="86">
        <v>43756</v>
      </c>
      <c r="BE2509" s="86">
        <v>43908</v>
      </c>
      <c r="BF2509" s="95"/>
      <c r="BG2509" s="86"/>
    </row>
    <row r="2510" spans="2:59" x14ac:dyDescent="0.25">
      <c r="B2510" s="81" t="s">
        <v>3132</v>
      </c>
      <c r="C2510" s="81" t="s">
        <v>8022</v>
      </c>
      <c r="D2510" s="81" t="s">
        <v>1051</v>
      </c>
      <c r="E2510" s="82" t="s">
        <v>1194</v>
      </c>
      <c r="F2510" s="82" t="s">
        <v>1105</v>
      </c>
      <c r="G2510" s="83" t="s">
        <v>1120</v>
      </c>
      <c r="H2510" s="84" t="s">
        <v>1128</v>
      </c>
      <c r="I2510" s="85" t="s">
        <v>3480</v>
      </c>
      <c r="J2510" s="85" t="s">
        <v>8023</v>
      </c>
      <c r="L2510" s="86">
        <v>44029</v>
      </c>
      <c r="M2510" s="87">
        <v>601.50380000006396</v>
      </c>
      <c r="N2510" s="88">
        <v>601.50380000006396</v>
      </c>
      <c r="O2510" s="88">
        <v>790.521200000308</v>
      </c>
      <c r="P2510" s="89">
        <f t="shared" si="39"/>
        <v>0.76089521697815266</v>
      </c>
      <c r="Q2510" s="86">
        <v>43756</v>
      </c>
      <c r="R2510" s="90">
        <v>0</v>
      </c>
      <c r="S2510" s="90">
        <v>6711538.3559687501</v>
      </c>
      <c r="T2510" s="3"/>
      <c r="U2510" s="91">
        <v>0</v>
      </c>
      <c r="V2510" s="92">
        <v>1.17277461013146</v>
      </c>
      <c r="W2510" s="91">
        <v>1.4906460466590899E-2</v>
      </c>
      <c r="X2510" s="92">
        <v>1.4991556625318501</v>
      </c>
      <c r="Y2510" s="91">
        <v>-0.177385478148644</v>
      </c>
      <c r="Z2510" s="92">
        <v>0.411608093971154</v>
      </c>
      <c r="AA2510" s="91">
        <v>-0.209203160537872</v>
      </c>
      <c r="AB2510" s="92">
        <v>-2.2287692991085399E-2</v>
      </c>
      <c r="AC2510" s="91">
        <v>-0.30600154305458999</v>
      </c>
      <c r="AD2510" s="92">
        <v>-5.2519583530665797</v>
      </c>
      <c r="AE2510" s="91">
        <v>-0.29682496558321902</v>
      </c>
      <c r="AF2510" s="93">
        <v>-8.8430868636351097</v>
      </c>
      <c r="AG2510" s="91">
        <v>2.44448191351694E-2</v>
      </c>
      <c r="AH2510" s="92">
        <v>1.5382519613922301</v>
      </c>
      <c r="AI2510" s="91">
        <v>-0.139999233652779</v>
      </c>
      <c r="AJ2510" s="92">
        <v>0.48345231462735699</v>
      </c>
      <c r="AK2510" s="91">
        <v>-0.39849619999935398</v>
      </c>
      <c r="AL2510" s="91">
        <v>-5.5994791011471499E-2</v>
      </c>
      <c r="AM2510" s="92">
        <v>-34.735475366061998</v>
      </c>
      <c r="AN2510" s="3"/>
      <c r="AO2510" s="94">
        <v>8.5691266180219799E-2</v>
      </c>
      <c r="AP2510" s="94">
        <v>-0.13089610456881901</v>
      </c>
      <c r="AQ2510" s="94">
        <v>0.11981298463069801</v>
      </c>
      <c r="AR2510" s="94">
        <v>-0.15051143189892199</v>
      </c>
      <c r="AS2510" s="95">
        <v>5</v>
      </c>
      <c r="AT2510" s="95">
        <v>7</v>
      </c>
      <c r="AU2510" s="95">
        <v>7</v>
      </c>
      <c r="AV2510" s="96">
        <v>5</v>
      </c>
      <c r="AW2510" s="3"/>
      <c r="AX2510" s="97">
        <v>0.31102493205748</v>
      </c>
      <c r="AY2510" s="98">
        <v>-0.60957803362725804</v>
      </c>
      <c r="AZ2510" s="98">
        <v>-0.153552513061186</v>
      </c>
      <c r="BA2510" s="98">
        <v>-0.80838257882715003</v>
      </c>
      <c r="BB2510" s="89">
        <v>3.1654804855861599E-2</v>
      </c>
      <c r="BC2510" s="99">
        <v>-43.4942035710556</v>
      </c>
      <c r="BD2510" s="86">
        <v>43756</v>
      </c>
      <c r="BE2510" s="86">
        <v>43908</v>
      </c>
      <c r="BF2510" s="95"/>
      <c r="BG2510" s="86"/>
    </row>
    <row r="2511" spans="2:59" x14ac:dyDescent="0.25">
      <c r="B2511" s="81" t="s">
        <v>3133</v>
      </c>
      <c r="C2511" s="81" t="s">
        <v>8024</v>
      </c>
      <c r="D2511" s="81" t="s">
        <v>1051</v>
      </c>
      <c r="E2511" s="82" t="s">
        <v>1195</v>
      </c>
      <c r="F2511" s="82" t="s">
        <v>1105</v>
      </c>
      <c r="G2511" s="83" t="s">
        <v>1120</v>
      </c>
      <c r="H2511" s="84" t="s">
        <v>1128</v>
      </c>
      <c r="I2511" s="85" t="s">
        <v>3480</v>
      </c>
      <c r="J2511" s="85" t="s">
        <v>8025</v>
      </c>
      <c r="L2511" s="86">
        <v>44029</v>
      </c>
      <c r="M2511" s="87">
        <v>979.166299999692</v>
      </c>
      <c r="N2511" s="88">
        <v>979.166299999692</v>
      </c>
      <c r="O2511" s="88">
        <v>1323.1052999999399</v>
      </c>
      <c r="P2511" s="89">
        <f t="shared" si="39"/>
        <v>0.740051679937898</v>
      </c>
      <c r="Q2511" s="86">
        <v>43756</v>
      </c>
      <c r="R2511" s="90">
        <v>11378404.333000001</v>
      </c>
      <c r="S2511" s="90">
        <v>14554777.429796901</v>
      </c>
      <c r="T2511" s="3"/>
      <c r="U2511" s="91">
        <v>-1.3366661568397799E-2</v>
      </c>
      <c r="V2511" s="92">
        <v>-0.16389154670832801</v>
      </c>
      <c r="W2511" s="91">
        <v>-9.6193372792186004E-4</v>
      </c>
      <c r="X2511" s="92">
        <v>-8.7683756919432199E-2</v>
      </c>
      <c r="Y2511" s="91">
        <v>-0.195959508204542</v>
      </c>
      <c r="Z2511" s="92">
        <v>-1.44579491161858</v>
      </c>
      <c r="AA2511" s="91">
        <v>-0.23467804684594701</v>
      </c>
      <c r="AB2511" s="92">
        <v>-2.56977632379858</v>
      </c>
      <c r="AC2511" s="91">
        <v>-0.33993824516073801</v>
      </c>
      <c r="AD2511" s="92">
        <v>-8.6456285636813792</v>
      </c>
      <c r="AE2511" s="91">
        <v>-0.34083870928676302</v>
      </c>
      <c r="AF2511" s="93">
        <v>-13.2444612339896</v>
      </c>
      <c r="AG2511" s="91">
        <v>8.9724562258197693E-3</v>
      </c>
      <c r="AH2511" s="92">
        <v>-8.9843295427272096E-3</v>
      </c>
      <c r="AI2511" s="91">
        <v>-0.16024186415597799</v>
      </c>
      <c r="AJ2511" s="92">
        <v>-1.5408107356925</v>
      </c>
      <c r="AK2511" s="91">
        <v>-0.425712283212342</v>
      </c>
      <c r="AL2511" s="91">
        <v>-6.0936749268876197E-2</v>
      </c>
      <c r="AM2511" s="92">
        <v>-37.4570836873609</v>
      </c>
      <c r="AN2511" s="3"/>
      <c r="AO2511" s="94">
        <v>8.5633339947962697E-2</v>
      </c>
      <c r="AP2511" s="94">
        <v>-0.13101137887686501</v>
      </c>
      <c r="AQ2511" s="94">
        <v>0.11841567547715399</v>
      </c>
      <c r="AR2511" s="94">
        <v>-0.15193241915403599</v>
      </c>
      <c r="AS2511" s="95">
        <v>5</v>
      </c>
      <c r="AT2511" s="95">
        <v>7</v>
      </c>
      <c r="AU2511" s="95">
        <v>5</v>
      </c>
      <c r="AV2511" s="96">
        <v>7</v>
      </c>
      <c r="AW2511" s="3"/>
      <c r="AX2511" s="97">
        <v>0.31387894943560202</v>
      </c>
      <c r="AY2511" s="98">
        <v>-0.64929472719631998</v>
      </c>
      <c r="AZ2511" s="98">
        <v>-0.72357212406041105</v>
      </c>
      <c r="BA2511" s="98">
        <v>-0.85924543546661902</v>
      </c>
      <c r="BB2511" s="89">
        <v>3.19487465867496E-2</v>
      </c>
      <c r="BC2511" s="99">
        <v>-43.940168632077999</v>
      </c>
      <c r="BD2511" s="86">
        <v>43756</v>
      </c>
      <c r="BE2511" s="86">
        <v>43908</v>
      </c>
      <c r="BF2511" s="95"/>
      <c r="BG2511" s="86"/>
    </row>
    <row r="2512" spans="2:59" x14ac:dyDescent="0.25">
      <c r="B2512" s="81" t="s">
        <v>3134</v>
      </c>
      <c r="C2512" s="81" t="s">
        <v>8026</v>
      </c>
      <c r="D2512" s="81" t="s">
        <v>1051</v>
      </c>
      <c r="E2512" s="82" t="s">
        <v>1196</v>
      </c>
      <c r="F2512" s="82" t="s">
        <v>1105</v>
      </c>
      <c r="G2512" s="83" t="s">
        <v>1120</v>
      </c>
      <c r="H2512" s="84" t="s">
        <v>1128</v>
      </c>
      <c r="I2512" s="85" t="s">
        <v>3480</v>
      </c>
      <c r="J2512" s="85" t="s">
        <v>8027</v>
      </c>
      <c r="L2512" s="86">
        <v>44029</v>
      </c>
      <c r="M2512" s="87">
        <v>573.08499999996297</v>
      </c>
      <c r="N2512" s="88">
        <v>573.08499999996297</v>
      </c>
      <c r="O2512" s="88">
        <v>773.22970000002499</v>
      </c>
      <c r="P2512" s="89">
        <f t="shared" si="39"/>
        <v>0.74115751115088369</v>
      </c>
      <c r="Q2512" s="86">
        <v>43756</v>
      </c>
      <c r="R2512" s="90">
        <v>1149863.2949999999</v>
      </c>
      <c r="S2512" s="90">
        <v>1288928.2450351601</v>
      </c>
      <c r="T2512" s="3"/>
      <c r="U2512" s="91">
        <v>-1.33612053323304E-2</v>
      </c>
      <c r="V2512" s="92">
        <v>-0.16334592310158799</v>
      </c>
      <c r="W2512" s="91">
        <v>-7.9802253640082199E-4</v>
      </c>
      <c r="X2512" s="92">
        <v>-7.1292637767328401E-2</v>
      </c>
      <c r="Y2512" s="91">
        <v>-0.195159256886691</v>
      </c>
      <c r="Z2512" s="92">
        <v>-1.3657697798335</v>
      </c>
      <c r="AA2512" s="91">
        <v>-0.23314367270824701</v>
      </c>
      <c r="AB2512" s="92">
        <v>-2.4163389100285699</v>
      </c>
      <c r="AC2512" s="91">
        <v>-0.33938465603219797</v>
      </c>
      <c r="AD2512" s="92">
        <v>-8.5902696508273895</v>
      </c>
      <c r="AE2512" s="91">
        <v>-0.343904783449834</v>
      </c>
      <c r="AF2512" s="93">
        <v>-13.551068650296701</v>
      </c>
      <c r="AG2512" s="91">
        <v>9.0663400569610496E-3</v>
      </c>
      <c r="AH2512" s="92">
        <v>4.0405357140116399E-4</v>
      </c>
      <c r="AI2512" s="91">
        <v>-0.159328013974155</v>
      </c>
      <c r="AJ2512" s="92">
        <v>-1.4494257175101699</v>
      </c>
      <c r="AK2512" s="91">
        <v>-0.42691500000015398</v>
      </c>
      <c r="AL2512" s="91">
        <v>-6.1159897437391898E-2</v>
      </c>
      <c r="AM2512" s="92">
        <v>-37.577355366142001</v>
      </c>
      <c r="AN2512" s="3"/>
      <c r="AO2512" s="94">
        <v>8.5639226301282206E-2</v>
      </c>
      <c r="AP2512" s="94">
        <v>-0.130996997145266</v>
      </c>
      <c r="AQ2512" s="94">
        <v>0.118599217832525</v>
      </c>
      <c r="AR2512" s="94">
        <v>-0.151788824953692</v>
      </c>
      <c r="AS2512" s="95">
        <v>5</v>
      </c>
      <c r="AT2512" s="95">
        <v>7</v>
      </c>
      <c r="AU2512" s="95">
        <v>6</v>
      </c>
      <c r="AV2512" s="96">
        <v>6</v>
      </c>
      <c r="AW2512" s="3"/>
      <c r="AX2512" s="97">
        <v>0.31387128620321197</v>
      </c>
      <c r="AY2512" s="98">
        <v>-0.64448222156625001</v>
      </c>
      <c r="AZ2512" s="98">
        <v>-0.691474551151259</v>
      </c>
      <c r="BA2512" s="98">
        <v>-0.85306913390559203</v>
      </c>
      <c r="BB2512" s="89">
        <v>3.1948263092381197E-2</v>
      </c>
      <c r="BC2512" s="99">
        <v>-43.893515730218503</v>
      </c>
      <c r="BD2512" s="86">
        <v>43756</v>
      </c>
      <c r="BE2512" s="86">
        <v>43908</v>
      </c>
      <c r="BF2512" s="95"/>
      <c r="BG2512" s="86"/>
    </row>
    <row r="2513" spans="2:59" x14ac:dyDescent="0.25">
      <c r="B2513" s="81" t="s">
        <v>3135</v>
      </c>
      <c r="C2513" s="81" t="s">
        <v>8028</v>
      </c>
      <c r="D2513" s="81" t="s">
        <v>1051</v>
      </c>
      <c r="E2513" s="82" t="s">
        <v>1225</v>
      </c>
      <c r="F2513" s="82" t="s">
        <v>1105</v>
      </c>
      <c r="G2513" s="83" t="s">
        <v>1120</v>
      </c>
      <c r="H2513" s="84" t="s">
        <v>1128</v>
      </c>
      <c r="I2513" s="85" t="s">
        <v>3480</v>
      </c>
      <c r="J2513" s="85" t="s">
        <v>8029</v>
      </c>
      <c r="L2513" s="86">
        <v>44029</v>
      </c>
      <c r="M2513" s="87">
        <v>436039.301799774</v>
      </c>
      <c r="N2513" s="88">
        <v>436039.301799774</v>
      </c>
      <c r="O2513" s="88">
        <v>576755.02099990798</v>
      </c>
      <c r="P2513" s="89">
        <f t="shared" si="39"/>
        <v>0.75602168325092667</v>
      </c>
      <c r="Q2513" s="86">
        <v>43756</v>
      </c>
      <c r="R2513" s="90">
        <v>1214493.814</v>
      </c>
      <c r="S2513" s="90">
        <v>1315064.6667363299</v>
      </c>
      <c r="T2513" s="3"/>
      <c r="U2513" s="91">
        <v>-1.32895376145825E-2</v>
      </c>
      <c r="V2513" s="92">
        <v>-0.156179151326796</v>
      </c>
      <c r="W2513" s="91">
        <v>1.3829905747115799E-3</v>
      </c>
      <c r="X2513" s="92">
        <v>0.14680867334391201</v>
      </c>
      <c r="Y2513" s="91">
        <v>-0.184442029971397</v>
      </c>
      <c r="Z2513" s="92">
        <v>-0.294047088304069</v>
      </c>
      <c r="AA2513" s="91">
        <v>-0.212444155437988</v>
      </c>
      <c r="AB2513" s="92">
        <v>-0.34638718300266202</v>
      </c>
      <c r="AC2513" s="91"/>
      <c r="AD2513" s="92"/>
      <c r="AE2513" s="91"/>
      <c r="AF2513" s="93"/>
      <c r="AG2513" s="91">
        <v>1.0313779615899001E-2</v>
      </c>
      <c r="AH2513" s="92">
        <v>0.125148009465192</v>
      </c>
      <c r="AI2513" s="91">
        <v>-0.147080360864493</v>
      </c>
      <c r="AJ2513" s="92">
        <v>-0.22466040654399</v>
      </c>
      <c r="AK2513" s="91">
        <v>-0.26053702362958597</v>
      </c>
      <c r="AL2513" s="91">
        <v>-0.16894915603013899</v>
      </c>
      <c r="AM2513" s="92">
        <v>-5.1126273971749496</v>
      </c>
      <c r="AN2513" s="3"/>
      <c r="AO2513" s="94">
        <v>8.5718402466300206E-2</v>
      </c>
      <c r="AP2513" s="94">
        <v>-0.13080756035022201</v>
      </c>
      <c r="AQ2513" s="94">
        <v>0.12104083471975199</v>
      </c>
      <c r="AR2513" s="94">
        <v>-0.149875468429818</v>
      </c>
      <c r="AS2513" s="95">
        <v>5</v>
      </c>
      <c r="AT2513" s="95">
        <v>7</v>
      </c>
      <c r="AU2513" s="95">
        <v>7</v>
      </c>
      <c r="AV2513" s="96">
        <v>5</v>
      </c>
      <c r="AW2513" s="3"/>
      <c r="AX2513" s="97">
        <v>0.31377298840088802</v>
      </c>
      <c r="AY2513" s="98">
        <v>-0.57956054065834905</v>
      </c>
      <c r="AZ2513" s="98">
        <v>-0.25899033052883202</v>
      </c>
      <c r="BA2513" s="98">
        <v>-0.76943717580888904</v>
      </c>
      <c r="BB2513" s="89">
        <v>3.1942186791347901E-2</v>
      </c>
      <c r="BC2513" s="99">
        <v>-43.269400787714403</v>
      </c>
      <c r="BD2513" s="86">
        <v>43756</v>
      </c>
      <c r="BE2513" s="86">
        <v>43908</v>
      </c>
      <c r="BF2513" s="95"/>
      <c r="BG2513" s="86"/>
    </row>
    <row r="2514" spans="2:59" x14ac:dyDescent="0.25">
      <c r="B2514" s="81" t="s">
        <v>3136</v>
      </c>
      <c r="C2514" s="81" t="s">
        <v>8030</v>
      </c>
      <c r="D2514" s="81" t="s">
        <v>1052</v>
      </c>
      <c r="E2514" s="82" t="s">
        <v>1170</v>
      </c>
      <c r="F2514" s="82" t="s">
        <v>1099</v>
      </c>
      <c r="G2514" s="83" t="s">
        <v>1121</v>
      </c>
      <c r="H2514" s="84" t="s">
        <v>1134</v>
      </c>
      <c r="I2514" s="85" t="s">
        <v>3480</v>
      </c>
      <c r="J2514" s="85" t="s">
        <v>8031</v>
      </c>
      <c r="L2514" s="86">
        <v>44029</v>
      </c>
      <c r="M2514" s="87">
        <v>1736.52170000039</v>
      </c>
      <c r="N2514" s="88">
        <v>1736.52170000039</v>
      </c>
      <c r="O2514" s="88">
        <v>1812.88110000081</v>
      </c>
      <c r="P2514" s="89">
        <f t="shared" si="39"/>
        <v>0.95787953219856181</v>
      </c>
      <c r="Q2514" s="86">
        <v>43881</v>
      </c>
      <c r="R2514" s="90">
        <v>2289857.1609999998</v>
      </c>
      <c r="S2514" s="90">
        <v>1952043.3048554701</v>
      </c>
      <c r="T2514" s="3"/>
      <c r="U2514" s="91">
        <v>-5.0022578407151698E-3</v>
      </c>
      <c r="V2514" s="92">
        <v>0.67254882605993804</v>
      </c>
      <c r="W2514" s="91">
        <v>2.11776604046463E-2</v>
      </c>
      <c r="X2514" s="92">
        <v>2.1262756563373801</v>
      </c>
      <c r="Y2514" s="91">
        <v>-3.3290143217527698E-2</v>
      </c>
      <c r="Z2514" s="92">
        <v>14.8211415870901</v>
      </c>
      <c r="AA2514" s="91">
        <v>0.110472859207221</v>
      </c>
      <c r="AB2514" s="92">
        <v>31.945314281532799</v>
      </c>
      <c r="AC2514" s="91">
        <v>0.15499092846410401</v>
      </c>
      <c r="AD2514" s="92">
        <v>40.847288798831897</v>
      </c>
      <c r="AE2514" s="91">
        <v>0.21586948565702199</v>
      </c>
      <c r="AF2514" s="93">
        <v>42.426358260389001</v>
      </c>
      <c r="AG2514" s="91">
        <v>3.9181513711810103E-3</v>
      </c>
      <c r="AH2514" s="92">
        <v>-0.51441481500660302</v>
      </c>
      <c r="AI2514" s="91">
        <v>8.3217879564472207E-3</v>
      </c>
      <c r="AJ2514" s="92">
        <v>15.315554475557301</v>
      </c>
      <c r="AK2514" s="91">
        <v>0.73652170000015804</v>
      </c>
      <c r="AL2514" s="91">
        <v>7.8736098437730107E-2</v>
      </c>
      <c r="AM2514" s="92">
        <v>69.392710990738095</v>
      </c>
      <c r="AN2514" s="3"/>
      <c r="AO2514" s="94">
        <v>3.61664930605912E-2</v>
      </c>
      <c r="AP2514" s="94">
        <v>-3.99095436259813E-2</v>
      </c>
      <c r="AQ2514" s="94">
        <v>7.2662818996832398E-2</v>
      </c>
      <c r="AR2514" s="94">
        <v>-9.3029611093661493E-2</v>
      </c>
      <c r="AS2514" s="95">
        <v>7</v>
      </c>
      <c r="AT2514" s="95">
        <v>5</v>
      </c>
      <c r="AU2514" s="95">
        <v>7</v>
      </c>
      <c r="AV2514" s="96">
        <v>5</v>
      </c>
      <c r="AW2514" s="3"/>
      <c r="AX2514" s="97">
        <v>0.129370101090171</v>
      </c>
      <c r="AY2514" s="98">
        <v>0.73425582002346301</v>
      </c>
      <c r="AZ2514" s="98">
        <v>1.17871279412611</v>
      </c>
      <c r="BA2514" s="98">
        <v>1.02363149980556</v>
      </c>
      <c r="BB2514" s="89">
        <v>1.33218692585069E-2</v>
      </c>
      <c r="BC2514" s="99">
        <v>-21.781875270331501</v>
      </c>
      <c r="BD2514" s="86">
        <v>43881</v>
      </c>
      <c r="BE2514" s="86">
        <v>43913</v>
      </c>
      <c r="BF2514" s="95"/>
      <c r="BG2514" s="86"/>
    </row>
    <row r="2515" spans="2:59" x14ac:dyDescent="0.25">
      <c r="B2515" s="81" t="s">
        <v>3137</v>
      </c>
      <c r="C2515" s="81" t="s">
        <v>8032</v>
      </c>
      <c r="D2515" s="81" t="s">
        <v>1052</v>
      </c>
      <c r="E2515" s="82" t="s">
        <v>1173</v>
      </c>
      <c r="F2515" s="82" t="s">
        <v>1099</v>
      </c>
      <c r="G2515" s="83" t="s">
        <v>1121</v>
      </c>
      <c r="H2515" s="84" t="s">
        <v>1134</v>
      </c>
      <c r="I2515" s="85" t="s">
        <v>3480</v>
      </c>
      <c r="J2515" s="85" t="s">
        <v>8033</v>
      </c>
      <c r="L2515" s="86">
        <v>44029</v>
      </c>
      <c r="M2515" s="87">
        <v>1173.8434999994899</v>
      </c>
      <c r="N2515" s="88">
        <v>1173.8434999994899</v>
      </c>
      <c r="O2515" s="88">
        <v>1225.21189999953</v>
      </c>
      <c r="P2515" s="89">
        <f t="shared" si="39"/>
        <v>0.95807386461063615</v>
      </c>
      <c r="Q2515" s="86">
        <v>43881</v>
      </c>
      <c r="R2515" s="90">
        <v>111236.951</v>
      </c>
      <c r="S2515" s="90">
        <v>120431.153667969</v>
      </c>
      <c r="T2515" s="3"/>
      <c r="U2515" s="91">
        <v>-5.0009184205919198E-3</v>
      </c>
      <c r="V2515" s="92">
        <v>0.67268276807226401</v>
      </c>
      <c r="W2515" s="91">
        <v>2.1219667623881801E-2</v>
      </c>
      <c r="X2515" s="92">
        <v>2.1304763782609402</v>
      </c>
      <c r="Y2515" s="91">
        <v>-3.3049008546186101E-2</v>
      </c>
      <c r="Z2515" s="92">
        <v>14.8452550542133</v>
      </c>
      <c r="AA2515" s="91">
        <v>0.11102987081176301</v>
      </c>
      <c r="AB2515" s="92">
        <v>32.001015441957897</v>
      </c>
      <c r="AC2515" s="91">
        <v>0.15614830337115601</v>
      </c>
      <c r="AD2515" s="92">
        <v>40.963026289537098</v>
      </c>
      <c r="AE2515" s="91"/>
      <c r="AF2515" s="93"/>
      <c r="AG2515" s="91">
        <v>3.9415518640453203E-3</v>
      </c>
      <c r="AH2515" s="92">
        <v>-0.51207476572017196</v>
      </c>
      <c r="AI2515" s="91">
        <v>8.5968135445000406E-3</v>
      </c>
      <c r="AJ2515" s="92">
        <v>15.3430570343626</v>
      </c>
      <c r="AK2515" s="91">
        <v>0.17386756428459199</v>
      </c>
      <c r="AL2515" s="91">
        <v>6.3316700625364306E-2</v>
      </c>
      <c r="AM2515" s="92">
        <v>47.416871497465799</v>
      </c>
      <c r="AN2515" s="3"/>
      <c r="AO2515" s="94">
        <v>3.6167903877867502E-2</v>
      </c>
      <c r="AP2515" s="94">
        <v>-3.9905648835883802E-2</v>
      </c>
      <c r="AQ2515" s="94">
        <v>7.2706920731434393E-2</v>
      </c>
      <c r="AR2515" s="94">
        <v>-9.2991106247645797E-2</v>
      </c>
      <c r="AS2515" s="95">
        <v>8</v>
      </c>
      <c r="AT2515" s="95">
        <v>4</v>
      </c>
      <c r="AU2515" s="95">
        <v>7</v>
      </c>
      <c r="AV2515" s="96">
        <v>5</v>
      </c>
      <c r="AW2515" s="3"/>
      <c r="AX2515" s="97">
        <v>0.129370232525544</v>
      </c>
      <c r="AY2515" s="98">
        <v>0.73826334397472204</v>
      </c>
      <c r="AZ2515" s="98">
        <v>1.1809774194407501</v>
      </c>
      <c r="BA2515" s="98">
        <v>1.0293609221353099</v>
      </c>
      <c r="BB2515" s="89">
        <v>1.3321913104300601E-2</v>
      </c>
      <c r="BC2515" s="99">
        <v>-21.778445018309899</v>
      </c>
      <c r="BD2515" s="86">
        <v>43881</v>
      </c>
      <c r="BE2515" s="86">
        <v>43913</v>
      </c>
      <c r="BF2515" s="95"/>
      <c r="BG2515" s="86"/>
    </row>
    <row r="2516" spans="2:59" x14ac:dyDescent="0.25">
      <c r="B2516" s="81" t="s">
        <v>3138</v>
      </c>
      <c r="C2516" s="81" t="s">
        <v>8034</v>
      </c>
      <c r="D2516" s="81" t="s">
        <v>1052</v>
      </c>
      <c r="E2516" s="82" t="s">
        <v>1274</v>
      </c>
      <c r="F2516" s="82" t="s">
        <v>1099</v>
      </c>
      <c r="G2516" s="83" t="s">
        <v>1121</v>
      </c>
      <c r="H2516" s="84" t="s">
        <v>1134</v>
      </c>
      <c r="I2516" s="85" t="s">
        <v>3480</v>
      </c>
      <c r="J2516" s="85" t="s">
        <v>8035</v>
      </c>
      <c r="L2516" s="86">
        <v>44029</v>
      </c>
      <c r="M2516" s="87">
        <v>1543.8746000006799</v>
      </c>
      <c r="N2516" s="88">
        <v>1543.8746000006799</v>
      </c>
      <c r="O2516" s="88">
        <v>1623.0822000000601</v>
      </c>
      <c r="P2516" s="89">
        <f t="shared" si="39"/>
        <v>0.95119926766532392</v>
      </c>
      <c r="Q2516" s="86">
        <v>43874</v>
      </c>
      <c r="R2516" s="90">
        <v>15858559.141000001</v>
      </c>
      <c r="S2516" s="90">
        <v>14819873.7918125</v>
      </c>
      <c r="T2516" s="3"/>
      <c r="U2516" s="91">
        <v>-5.0485642113926596E-3</v>
      </c>
      <c r="V2516" s="92">
        <v>0.66791818899218902</v>
      </c>
      <c r="W2516" s="91">
        <v>1.9751765390537902E-2</v>
      </c>
      <c r="X2516" s="92">
        <v>1.9836861549265401</v>
      </c>
      <c r="Y2516" s="91">
        <v>-4.1450393418926999E-2</v>
      </c>
      <c r="Z2516" s="92">
        <v>14.005116566942901</v>
      </c>
      <c r="AA2516" s="91">
        <v>9.1702696725405999E-2</v>
      </c>
      <c r="AB2516" s="92">
        <v>30.068298033351301</v>
      </c>
      <c r="AC2516" s="91">
        <v>0.116327602820093</v>
      </c>
      <c r="AD2516" s="92">
        <v>36.980956234387101</v>
      </c>
      <c r="AE2516" s="91">
        <v>0.15836955845778</v>
      </c>
      <c r="AF2516" s="93">
        <v>36.676365540479303</v>
      </c>
      <c r="AG2516" s="91">
        <v>3.12358030896576E-3</v>
      </c>
      <c r="AH2516" s="92">
        <v>-0.59387192122812804</v>
      </c>
      <c r="AI2516" s="91">
        <v>-9.81046409833652E-4</v>
      </c>
      <c r="AJ2516" s="92">
        <v>14.385271038918299</v>
      </c>
      <c r="AK2516" s="91">
        <v>0.543874599999981</v>
      </c>
      <c r="AL2516" s="91">
        <v>6.1456088456907303E-2</v>
      </c>
      <c r="AM2516" s="92">
        <v>50.128000990662301</v>
      </c>
      <c r="AN2516" s="3"/>
      <c r="AO2516" s="94">
        <v>3.6118259769864401E-2</v>
      </c>
      <c r="AP2516" s="94">
        <v>-4.0043687520665103E-2</v>
      </c>
      <c r="AQ2516" s="94">
        <v>7.1164999622851596E-2</v>
      </c>
      <c r="AR2516" s="94">
        <v>-9.4338264945690795E-2</v>
      </c>
      <c r="AS2516" s="95">
        <v>7</v>
      </c>
      <c r="AT2516" s="95">
        <v>5</v>
      </c>
      <c r="AU2516" s="95">
        <v>7</v>
      </c>
      <c r="AV2516" s="96">
        <v>5</v>
      </c>
      <c r="AW2516" s="3"/>
      <c r="AX2516" s="97">
        <v>0.129365796794737</v>
      </c>
      <c r="AY2516" s="98">
        <v>0.59912412890116695</v>
      </c>
      <c r="AZ2516" s="98">
        <v>1.10233816773689</v>
      </c>
      <c r="BA2516" s="98">
        <v>0.83131225993929503</v>
      </c>
      <c r="BB2516" s="89">
        <v>1.3320387573312499E-2</v>
      </c>
      <c r="BC2516" s="99">
        <v>-21.906573801330499</v>
      </c>
      <c r="BD2516" s="86">
        <v>43874</v>
      </c>
      <c r="BE2516" s="86">
        <v>43913</v>
      </c>
      <c r="BF2516" s="95"/>
      <c r="BG2516" s="86"/>
    </row>
    <row r="2517" spans="2:59" x14ac:dyDescent="0.25">
      <c r="B2517" s="81" t="s">
        <v>3139</v>
      </c>
      <c r="C2517" s="81" t="s">
        <v>8036</v>
      </c>
      <c r="D2517" s="81" t="s">
        <v>1053</v>
      </c>
      <c r="E2517" s="82" t="s">
        <v>1170</v>
      </c>
      <c r="F2517" s="82" t="s">
        <v>1099</v>
      </c>
      <c r="G2517" s="83" t="s">
        <v>1121</v>
      </c>
      <c r="H2517" s="84" t="s">
        <v>1133</v>
      </c>
      <c r="I2517" s="85" t="s">
        <v>3480</v>
      </c>
      <c r="J2517" s="85" t="s">
        <v>8037</v>
      </c>
      <c r="L2517" s="86">
        <v>44029</v>
      </c>
      <c r="M2517" s="87">
        <v>1492.89479999989</v>
      </c>
      <c r="N2517" s="88">
        <v>1492.89479999989</v>
      </c>
      <c r="O2517" s="88">
        <v>1517.44659999944</v>
      </c>
      <c r="P2517" s="89">
        <f t="shared" si="39"/>
        <v>0.98382032026724431</v>
      </c>
      <c r="Q2517" s="86">
        <v>44018</v>
      </c>
      <c r="R2517" s="90">
        <v>1037876.407</v>
      </c>
      <c r="S2517" s="90">
        <v>1058644.07065625</v>
      </c>
      <c r="T2517" s="3"/>
      <c r="U2517" s="91">
        <v>-6.5920886154344797E-3</v>
      </c>
      <c r="V2517" s="92">
        <v>0.51356574858800697</v>
      </c>
      <c r="W2517" s="91">
        <v>9.1904316323052591E-3</v>
      </c>
      <c r="X2517" s="92">
        <v>0.92755277910328005</v>
      </c>
      <c r="Y2517" s="91">
        <v>-5.3976138251528001E-3</v>
      </c>
      <c r="Z2517" s="92">
        <v>17.610394526331199</v>
      </c>
      <c r="AA2517" s="91">
        <v>7.6637624970317106E-2</v>
      </c>
      <c r="AB2517" s="92">
        <v>28.5617908578424</v>
      </c>
      <c r="AC2517" s="91">
        <v>0.12410208560148001</v>
      </c>
      <c r="AD2517" s="92">
        <v>37.758404512540402</v>
      </c>
      <c r="AE2517" s="91">
        <v>0.16383971932373201</v>
      </c>
      <c r="AF2517" s="93">
        <v>37.22338162706</v>
      </c>
      <c r="AG2517" s="91">
        <v>-3.2787962236397999E-3</v>
      </c>
      <c r="AH2517" s="92">
        <v>-1.2341095744886801</v>
      </c>
      <c r="AI2517" s="91">
        <v>1.8452897191309599E-2</v>
      </c>
      <c r="AJ2517" s="92">
        <v>16.328665399050799</v>
      </c>
      <c r="AK2517" s="91">
        <v>0.49289479999977598</v>
      </c>
      <c r="AL2517" s="91">
        <v>5.6446224018145599E-2</v>
      </c>
      <c r="AM2517" s="92">
        <v>48.245654187339802</v>
      </c>
      <c r="AN2517" s="3"/>
      <c r="AO2517" s="94">
        <v>1.73107488371897E-2</v>
      </c>
      <c r="AP2517" s="94">
        <v>-2.4776610399385401E-2</v>
      </c>
      <c r="AQ2517" s="94">
        <v>4.8117426018507103E-2</v>
      </c>
      <c r="AR2517" s="94">
        <v>-4.3871534687277697E-2</v>
      </c>
      <c r="AS2517" s="95">
        <v>7</v>
      </c>
      <c r="AT2517" s="95">
        <v>5</v>
      </c>
      <c r="AU2517" s="95">
        <v>7</v>
      </c>
      <c r="AV2517" s="96">
        <v>5</v>
      </c>
      <c r="AW2517" s="3"/>
      <c r="AX2517" s="97">
        <v>7.4688466919615198E-2</v>
      </c>
      <c r="AY2517" s="98">
        <v>0.76278381076554103</v>
      </c>
      <c r="AZ2517" s="98">
        <v>0.9583430194225</v>
      </c>
      <c r="BA2517" s="98">
        <v>1.0484136408777001</v>
      </c>
      <c r="BB2517" s="89">
        <v>7.6950418174965302E-3</v>
      </c>
      <c r="BC2517" s="99">
        <v>-12.659338432262301</v>
      </c>
      <c r="BD2517" s="86">
        <v>43874</v>
      </c>
      <c r="BE2517" s="86">
        <v>43913</v>
      </c>
      <c r="BF2517" s="95">
        <v>100</v>
      </c>
      <c r="BG2517" s="86">
        <v>44014</v>
      </c>
    </row>
    <row r="2518" spans="2:59" x14ac:dyDescent="0.25">
      <c r="B2518" s="81" t="s">
        <v>3140</v>
      </c>
      <c r="C2518" s="81" t="s">
        <v>8038</v>
      </c>
      <c r="D2518" s="81" t="s">
        <v>1053</v>
      </c>
      <c r="E2518" s="82" t="s">
        <v>1173</v>
      </c>
      <c r="F2518" s="82" t="s">
        <v>1099</v>
      </c>
      <c r="G2518" s="83" t="s">
        <v>1121</v>
      </c>
      <c r="H2518" s="84" t="s">
        <v>1133</v>
      </c>
      <c r="I2518" s="85" t="s">
        <v>3480</v>
      </c>
      <c r="J2518" s="85" t="s">
        <v>8039</v>
      </c>
      <c r="L2518" s="86">
        <v>44029</v>
      </c>
      <c r="M2518" s="87">
        <v>1143.17970000021</v>
      </c>
      <c r="N2518" s="88">
        <v>1143.17970000021</v>
      </c>
      <c r="O2518" s="88">
        <v>1185.3563000001</v>
      </c>
      <c r="P2518" s="89">
        <f t="shared" si="39"/>
        <v>0.96441863092144831</v>
      </c>
      <c r="Q2518" s="86">
        <v>43874</v>
      </c>
      <c r="R2518" s="90">
        <v>0</v>
      </c>
      <c r="S2518" s="90">
        <v>900637.95307617204</v>
      </c>
      <c r="T2518" s="3"/>
      <c r="U2518" s="91">
        <v>0</v>
      </c>
      <c r="V2518" s="92">
        <v>1.17277461013146</v>
      </c>
      <c r="W2518" s="91">
        <v>0</v>
      </c>
      <c r="X2518" s="92">
        <v>8.5096158727537806E-3</v>
      </c>
      <c r="Y2518" s="91">
        <v>-3.2335565440007499E-2</v>
      </c>
      <c r="Z2518" s="92">
        <v>14.9165993648348</v>
      </c>
      <c r="AA2518" s="91">
        <v>4.77418388654769E-2</v>
      </c>
      <c r="AB2518" s="92">
        <v>25.672212247358399</v>
      </c>
      <c r="AC2518" s="91">
        <v>9.4479520364984595E-2</v>
      </c>
      <c r="AD2518" s="92">
        <v>34.796147988876299</v>
      </c>
      <c r="AE2518" s="91">
        <v>0.13558637458845599</v>
      </c>
      <c r="AF2518" s="93">
        <v>34.398047153546898</v>
      </c>
      <c r="AG2518" s="91">
        <v>0</v>
      </c>
      <c r="AH2518" s="92">
        <v>-0.90622995212470403</v>
      </c>
      <c r="AI2518" s="91">
        <v>-9.1080123511346808E-3</v>
      </c>
      <c r="AJ2518" s="92">
        <v>13.5725744447991</v>
      </c>
      <c r="AK2518" s="91">
        <v>0.143179700000474</v>
      </c>
      <c r="AL2518" s="91">
        <v>4.3608940750345902E-2</v>
      </c>
      <c r="AM2518" s="92">
        <v>32.028380197356498</v>
      </c>
      <c r="AN2518" s="3"/>
      <c r="AO2518" s="94">
        <v>1.7312125288299299E-2</v>
      </c>
      <c r="AP2518" s="94">
        <v>-2.4775297161795599E-2</v>
      </c>
      <c r="AQ2518" s="94">
        <v>4.8160501239181003E-2</v>
      </c>
      <c r="AR2518" s="94">
        <v>-4.3830986963294002E-2</v>
      </c>
      <c r="AS2518" s="95">
        <v>6</v>
      </c>
      <c r="AT2518" s="95">
        <v>4</v>
      </c>
      <c r="AU2518" s="95">
        <v>7</v>
      </c>
      <c r="AV2518" s="96">
        <v>5</v>
      </c>
      <c r="AW2518" s="3"/>
      <c r="AX2518" s="97">
        <v>7.1091551393401495E-2</v>
      </c>
      <c r="AY2518" s="98">
        <v>0.29931412441919703</v>
      </c>
      <c r="AZ2518" s="98">
        <v>0.83095377960580696</v>
      </c>
      <c r="BA2518" s="98">
        <v>0.40038588689822102</v>
      </c>
      <c r="BB2518" s="89">
        <v>7.3211355962394002E-3</v>
      </c>
      <c r="BC2518" s="99">
        <v>-12.654667630369699</v>
      </c>
      <c r="BD2518" s="86">
        <v>43874</v>
      </c>
      <c r="BE2518" s="86">
        <v>43913</v>
      </c>
      <c r="BF2518" s="95"/>
      <c r="BG2518" s="86"/>
    </row>
    <row r="2519" spans="2:59" x14ac:dyDescent="0.25">
      <c r="B2519" s="81" t="s">
        <v>3141</v>
      </c>
      <c r="C2519" s="81" t="s">
        <v>8040</v>
      </c>
      <c r="D2519" s="81" t="s">
        <v>1053</v>
      </c>
      <c r="E2519" s="82" t="s">
        <v>1274</v>
      </c>
      <c r="F2519" s="82" t="s">
        <v>1099</v>
      </c>
      <c r="G2519" s="83" t="s">
        <v>1121</v>
      </c>
      <c r="H2519" s="84" t="s">
        <v>1133</v>
      </c>
      <c r="I2519" s="85" t="s">
        <v>3480</v>
      </c>
      <c r="J2519" s="85" t="s">
        <v>8041</v>
      </c>
      <c r="L2519" s="86">
        <v>44029</v>
      </c>
      <c r="M2519" s="87">
        <v>1351.62189999968</v>
      </c>
      <c r="N2519" s="88">
        <v>1351.62189999968</v>
      </c>
      <c r="O2519" s="88">
        <v>1374.5544000007201</v>
      </c>
      <c r="P2519" s="89">
        <f t="shared" si="39"/>
        <v>0.98331641148503968</v>
      </c>
      <c r="Q2519" s="86">
        <v>44018</v>
      </c>
      <c r="R2519" s="90">
        <v>23161102.848999999</v>
      </c>
      <c r="S2519" s="90">
        <v>23116839.743468799</v>
      </c>
      <c r="T2519" s="3"/>
      <c r="U2519" s="91">
        <v>-6.6383499006406098E-3</v>
      </c>
      <c r="V2519" s="92">
        <v>0.50893962006739502</v>
      </c>
      <c r="W2519" s="91">
        <v>7.7811733626731404E-3</v>
      </c>
      <c r="X2519" s="92">
        <v>0.78662695214006795</v>
      </c>
      <c r="Y2519" s="91">
        <v>-1.3793317310955899E-2</v>
      </c>
      <c r="Z2519" s="92">
        <v>16.770824177743599</v>
      </c>
      <c r="AA2519" s="91">
        <v>5.8439295620701201E-2</v>
      </c>
      <c r="AB2519" s="92">
        <v>26.741957922873599</v>
      </c>
      <c r="AC2519" s="91">
        <v>8.6472693652467597E-2</v>
      </c>
      <c r="AD2519" s="92">
        <v>33.9954653176246</v>
      </c>
      <c r="AE2519" s="91">
        <v>0.107722279281006</v>
      </c>
      <c r="AF2519" s="93">
        <v>31.611637622787399</v>
      </c>
      <c r="AG2519" s="91">
        <v>-4.0676648286535099E-3</v>
      </c>
      <c r="AH2519" s="92">
        <v>-1.31299643499005</v>
      </c>
      <c r="AI2519" s="91">
        <v>9.0565011705621094E-3</v>
      </c>
      <c r="AJ2519" s="92">
        <v>15.3890257969615</v>
      </c>
      <c r="AK2519" s="91">
        <v>0.35162189999944499</v>
      </c>
      <c r="AL2519" s="91">
        <v>4.2152371177508002E-2</v>
      </c>
      <c r="AM2519" s="92">
        <v>34.118364187306703</v>
      </c>
      <c r="AN2519" s="3"/>
      <c r="AO2519" s="94">
        <v>1.7263341986108599E-2</v>
      </c>
      <c r="AP2519" s="94">
        <v>-2.48826257275141E-2</v>
      </c>
      <c r="AQ2519" s="94">
        <v>4.6653878627694198E-2</v>
      </c>
      <c r="AR2519" s="94">
        <v>-4.5251112289406599E-2</v>
      </c>
      <c r="AS2519" s="95">
        <v>7</v>
      </c>
      <c r="AT2519" s="95">
        <v>5</v>
      </c>
      <c r="AU2519" s="95">
        <v>7</v>
      </c>
      <c r="AV2519" s="96">
        <v>5</v>
      </c>
      <c r="AW2519" s="3"/>
      <c r="AX2519" s="97">
        <v>7.4694098322652294E-2</v>
      </c>
      <c r="AY2519" s="98">
        <v>0.53636956424452398</v>
      </c>
      <c r="AZ2519" s="98">
        <v>0.88825948598787396</v>
      </c>
      <c r="BA2519" s="98">
        <v>0.73170249888971695</v>
      </c>
      <c r="BB2519" s="89">
        <v>7.6950331464831802E-3</v>
      </c>
      <c r="BC2519" s="99">
        <v>-12.8178455823072</v>
      </c>
      <c r="BD2519" s="86">
        <v>43874</v>
      </c>
      <c r="BE2519" s="86">
        <v>43913</v>
      </c>
      <c r="BF2519" s="95">
        <v>102</v>
      </c>
      <c r="BG2519" s="86">
        <v>44018</v>
      </c>
    </row>
    <row r="2520" spans="2:59" x14ac:dyDescent="0.25">
      <c r="B2520" s="81" t="s">
        <v>3142</v>
      </c>
      <c r="C2520" s="81" t="s">
        <v>8042</v>
      </c>
      <c r="D2520" s="81" t="s">
        <v>1054</v>
      </c>
      <c r="E2520" s="82" t="s">
        <v>1170</v>
      </c>
      <c r="F2520" s="82" t="s">
        <v>1099</v>
      </c>
      <c r="G2520" s="83" t="s">
        <v>1121</v>
      </c>
      <c r="H2520" s="84" t="s">
        <v>1132</v>
      </c>
      <c r="I2520" s="85" t="s">
        <v>3480</v>
      </c>
      <c r="J2520" s="85" t="s">
        <v>8043</v>
      </c>
      <c r="L2520" s="86">
        <v>44029</v>
      </c>
      <c r="M2520" s="87">
        <v>1399.7226999998099</v>
      </c>
      <c r="N2520" s="88">
        <v>1399.7226999998099</v>
      </c>
      <c r="O2520" s="88">
        <v>1413.2223000004899</v>
      </c>
      <c r="P2520" s="89">
        <f t="shared" si="39"/>
        <v>0.99044764578037348</v>
      </c>
      <c r="Q2520" s="86">
        <v>44019</v>
      </c>
      <c r="R2520" s="90">
        <v>641587.86499999999</v>
      </c>
      <c r="S2520" s="90">
        <v>617649.56217187503</v>
      </c>
      <c r="T2520" s="3"/>
      <c r="U2520" s="91">
        <v>-5.0948524358318502E-3</v>
      </c>
      <c r="V2520" s="92">
        <v>0.66328936654826998</v>
      </c>
      <c r="W2520" s="91">
        <v>2.6455028346390498E-3</v>
      </c>
      <c r="X2520" s="92">
        <v>0.27305989933665797</v>
      </c>
      <c r="Y2520" s="91">
        <v>2.0845193892455399E-2</v>
      </c>
      <c r="Z2520" s="92">
        <v>20.234675298095699</v>
      </c>
      <c r="AA2520" s="91">
        <v>6.8321717993967496E-2</v>
      </c>
      <c r="AB2520" s="92">
        <v>27.730200160207499</v>
      </c>
      <c r="AC2520" s="91">
        <v>0.115666082578246</v>
      </c>
      <c r="AD2520" s="92">
        <v>36.914804210246103</v>
      </c>
      <c r="AE2520" s="91">
        <v>0.149546730159345</v>
      </c>
      <c r="AF2520" s="93">
        <v>35.794082710635799</v>
      </c>
      <c r="AG2520" s="91">
        <v>-6.7074016233164002E-3</v>
      </c>
      <c r="AH2520" s="92">
        <v>-1.5769701144563399</v>
      </c>
      <c r="AI2520" s="91">
        <v>3.2882194158446502E-2</v>
      </c>
      <c r="AJ2520" s="92">
        <v>17.771595095749898</v>
      </c>
      <c r="AK2520" s="91">
        <v>0.39972270000027499</v>
      </c>
      <c r="AL2520" s="91">
        <v>4.7105741008636001E-2</v>
      </c>
      <c r="AM2520" s="92">
        <v>39.132683022413403</v>
      </c>
      <c r="AN2520" s="3"/>
      <c r="AO2520" s="94">
        <v>7.5191564883425599E-3</v>
      </c>
      <c r="AP2520" s="94">
        <v>-1.1603826358623301E-2</v>
      </c>
      <c r="AQ2520" s="94">
        <v>3.2746109698564403E-2</v>
      </c>
      <c r="AR2520" s="94">
        <v>-1.8486284493519599E-2</v>
      </c>
      <c r="AS2520" s="95">
        <v>8</v>
      </c>
      <c r="AT2520" s="95">
        <v>4</v>
      </c>
      <c r="AU2520" s="95">
        <v>7</v>
      </c>
      <c r="AV2520" s="96">
        <v>5</v>
      </c>
      <c r="AW2520" s="3"/>
      <c r="AX2520" s="97">
        <v>3.74610459680116E-2</v>
      </c>
      <c r="AY2520" s="98">
        <v>1.1813062867258901</v>
      </c>
      <c r="AZ2520" s="98">
        <v>0.80870614029390697</v>
      </c>
      <c r="BA2520" s="98">
        <v>1.6605640443085601</v>
      </c>
      <c r="BB2520" s="89">
        <v>3.8662907249499799E-3</v>
      </c>
      <c r="BC2520" s="99">
        <v>-5.2247129551542502</v>
      </c>
      <c r="BD2520" s="86">
        <v>43871</v>
      </c>
      <c r="BE2520" s="86">
        <v>43913</v>
      </c>
      <c r="BF2520" s="95">
        <v>64</v>
      </c>
      <c r="BG2520" s="86">
        <v>43959</v>
      </c>
    </row>
    <row r="2521" spans="2:59" x14ac:dyDescent="0.25">
      <c r="B2521" s="81" t="s">
        <v>3143</v>
      </c>
      <c r="C2521" s="81" t="s">
        <v>8044</v>
      </c>
      <c r="D2521" s="81" t="s">
        <v>1054</v>
      </c>
      <c r="E2521" s="82" t="s">
        <v>1173</v>
      </c>
      <c r="F2521" s="82" t="s">
        <v>1099</v>
      </c>
      <c r="G2521" s="83" t="s">
        <v>1121</v>
      </c>
      <c r="H2521" s="84" t="s">
        <v>1132</v>
      </c>
      <c r="I2521" s="85" t="s">
        <v>3480</v>
      </c>
      <c r="J2521" s="85" t="s">
        <v>8045</v>
      </c>
      <c r="L2521" s="86">
        <v>44029</v>
      </c>
      <c r="M2521" s="87">
        <v>1252.3008999992201</v>
      </c>
      <c r="N2521" s="88">
        <v>1252.3008999992201</v>
      </c>
      <c r="O2521" s="88">
        <v>1264.23670000024</v>
      </c>
      <c r="P2521" s="89">
        <f t="shared" si="39"/>
        <v>0.99055888822004801</v>
      </c>
      <c r="Q2521" s="86">
        <v>44019</v>
      </c>
      <c r="R2521" s="90">
        <v>564710.68299999996</v>
      </c>
      <c r="S2521" s="90">
        <v>565892.931316406</v>
      </c>
      <c r="T2521" s="3"/>
      <c r="U2521" s="91">
        <v>-5.0837379976655904E-3</v>
      </c>
      <c r="V2521" s="92">
        <v>0.66440081036489596</v>
      </c>
      <c r="W2521" s="91">
        <v>2.9833989265171099E-3</v>
      </c>
      <c r="X2521" s="92">
        <v>0.30684950852446502</v>
      </c>
      <c r="Y2521" s="91">
        <v>2.2934363079912101E-2</v>
      </c>
      <c r="Z2521" s="92">
        <v>20.4435922168195</v>
      </c>
      <c r="AA2521" s="91">
        <v>7.2722902501482195E-2</v>
      </c>
      <c r="AB2521" s="92">
        <v>28.170318610937102</v>
      </c>
      <c r="AC2521" s="91">
        <v>0.12486494983386399</v>
      </c>
      <c r="AD2521" s="92">
        <v>37.834690935793297</v>
      </c>
      <c r="AE2521" s="91">
        <v>0.16487147169216801</v>
      </c>
      <c r="AF2521" s="93">
        <v>37.326556863903498</v>
      </c>
      <c r="AG2521" s="91">
        <v>-6.5177245587619802E-3</v>
      </c>
      <c r="AH2521" s="92">
        <v>-1.5580024080009001</v>
      </c>
      <c r="AI2521" s="91">
        <v>3.5193580564737197E-2</v>
      </c>
      <c r="AJ2521" s="92">
        <v>18.0027337363863</v>
      </c>
      <c r="AK2521" s="91">
        <v>0.25178629065514502</v>
      </c>
      <c r="AL2521" s="91">
        <v>5.0667164612605099E-2</v>
      </c>
      <c r="AM2521" s="92">
        <v>17.543561286031</v>
      </c>
      <c r="AN2521" s="3"/>
      <c r="AO2521" s="94">
        <v>7.5305887112335802E-3</v>
      </c>
      <c r="AP2521" s="94">
        <v>-1.1592740886044299E-2</v>
      </c>
      <c r="AQ2521" s="94">
        <v>3.30942091113684E-2</v>
      </c>
      <c r="AR2521" s="94">
        <v>-1.8166542125982201E-2</v>
      </c>
      <c r="AS2521" s="95">
        <v>8</v>
      </c>
      <c r="AT2521" s="95">
        <v>4</v>
      </c>
      <c r="AU2521" s="95">
        <v>7</v>
      </c>
      <c r="AV2521" s="96">
        <v>5</v>
      </c>
      <c r="AW2521" s="3"/>
      <c r="AX2521" s="97">
        <v>3.7470347053422302E-2</v>
      </c>
      <c r="AY2521" s="98">
        <v>1.28999799578014</v>
      </c>
      <c r="AZ2521" s="98">
        <v>0.823654002600961</v>
      </c>
      <c r="BA2521" s="98">
        <v>1.8193161949038801</v>
      </c>
      <c r="BB2521" s="89">
        <v>3.8672995790238899E-3</v>
      </c>
      <c r="BC2521" s="99">
        <v>-5.1799959460913696</v>
      </c>
      <c r="BD2521" s="86">
        <v>43871</v>
      </c>
      <c r="BE2521" s="86">
        <v>43913</v>
      </c>
      <c r="BF2521" s="95">
        <v>63</v>
      </c>
      <c r="BG2521" s="86">
        <v>43958</v>
      </c>
    </row>
    <row r="2522" spans="2:59" x14ac:dyDescent="0.25">
      <c r="B2522" s="81" t="s">
        <v>3144</v>
      </c>
      <c r="C2522" s="81" t="s">
        <v>8046</v>
      </c>
      <c r="D2522" s="81" t="s">
        <v>1054</v>
      </c>
      <c r="E2522" s="82" t="s">
        <v>1274</v>
      </c>
      <c r="F2522" s="82" t="s">
        <v>1099</v>
      </c>
      <c r="G2522" s="83" t="s">
        <v>1121</v>
      </c>
      <c r="H2522" s="84" t="s">
        <v>1132</v>
      </c>
      <c r="I2522" s="85" t="s">
        <v>3480</v>
      </c>
      <c r="J2522" s="85" t="s">
        <v>8047</v>
      </c>
      <c r="L2522" s="86">
        <v>44029</v>
      </c>
      <c r="M2522" s="87">
        <v>1366.03810000047</v>
      </c>
      <c r="N2522" s="88">
        <v>1366.03810000047</v>
      </c>
      <c r="O2522" s="88">
        <v>1379.40179999918</v>
      </c>
      <c r="P2522" s="89">
        <f t="shared" si="39"/>
        <v>0.9903119598664305</v>
      </c>
      <c r="Q2522" s="86">
        <v>44019</v>
      </c>
      <c r="R2522" s="90">
        <v>65691316.755999997</v>
      </c>
      <c r="S2522" s="90">
        <v>63629752.636687502</v>
      </c>
      <c r="T2522" s="3"/>
      <c r="U2522" s="91">
        <v>-5.1085450195387204E-3</v>
      </c>
      <c r="V2522" s="92">
        <v>0.66192010817758296</v>
      </c>
      <c r="W2522" s="91">
        <v>2.2334656096063602E-3</v>
      </c>
      <c r="X2522" s="92">
        <v>0.23185617683338899</v>
      </c>
      <c r="Y2522" s="91">
        <v>1.8303153216038499E-2</v>
      </c>
      <c r="Z2522" s="92">
        <v>19.980471230432201</v>
      </c>
      <c r="AA2522" s="91">
        <v>6.2978721020044801E-2</v>
      </c>
      <c r="AB2522" s="92">
        <v>27.195900462800601</v>
      </c>
      <c r="AC2522" s="91">
        <v>0.104549574254634</v>
      </c>
      <c r="AD2522" s="92">
        <v>35.803153377841198</v>
      </c>
      <c r="AE2522" s="91">
        <v>0.133471603054204</v>
      </c>
      <c r="AF2522" s="93">
        <v>34.1865700001363</v>
      </c>
      <c r="AG2522" s="91">
        <v>-6.9387312096296202E-3</v>
      </c>
      <c r="AH2522" s="92">
        <v>-1.60010307308767</v>
      </c>
      <c r="AI2522" s="91">
        <v>3.00701981559541E-2</v>
      </c>
      <c r="AJ2522" s="92">
        <v>17.490395495493399</v>
      </c>
      <c r="AK2522" s="91">
        <v>0.36603810000116899</v>
      </c>
      <c r="AL2522" s="91">
        <v>4.3620107751848998E-2</v>
      </c>
      <c r="AM2522" s="92">
        <v>35.764223022502797</v>
      </c>
      <c r="AN2522" s="3"/>
      <c r="AO2522" s="94">
        <v>7.5054279495816402E-3</v>
      </c>
      <c r="AP2522" s="94">
        <v>-1.16173692103985E-2</v>
      </c>
      <c r="AQ2522" s="94">
        <v>3.2321802982551197E-2</v>
      </c>
      <c r="AR2522" s="94">
        <v>-1.8876164657740401E-2</v>
      </c>
      <c r="AS2522" s="95">
        <v>8</v>
      </c>
      <c r="AT2522" s="95">
        <v>4</v>
      </c>
      <c r="AU2522" s="95">
        <v>7</v>
      </c>
      <c r="AV2522" s="96">
        <v>5</v>
      </c>
      <c r="AW2522" s="3"/>
      <c r="AX2522" s="97">
        <v>3.7450618974289702E-2</v>
      </c>
      <c r="AY2522" s="98">
        <v>1.04924999520335</v>
      </c>
      <c r="AZ2522" s="98">
        <v>0.79055604892983</v>
      </c>
      <c r="BA2522" s="98">
        <v>1.4690192106536399</v>
      </c>
      <c r="BB2522" s="89">
        <v>3.8651553287991202E-3</v>
      </c>
      <c r="BC2522" s="99">
        <v>-5.2792263390583702</v>
      </c>
      <c r="BD2522" s="86">
        <v>43871</v>
      </c>
      <c r="BE2522" s="86">
        <v>43913</v>
      </c>
      <c r="BF2522" s="95">
        <v>64</v>
      </c>
      <c r="BG2522" s="86">
        <v>43959</v>
      </c>
    </row>
    <row r="2523" spans="2:59" x14ac:dyDescent="0.25">
      <c r="B2523" s="81" t="s">
        <v>630</v>
      </c>
      <c r="C2523" s="81" t="s">
        <v>8048</v>
      </c>
      <c r="D2523" s="81" t="s">
        <v>1055</v>
      </c>
      <c r="E2523" s="82" t="s">
        <v>1169</v>
      </c>
      <c r="F2523" s="82" t="s">
        <v>1099</v>
      </c>
      <c r="G2523" s="83" t="s">
        <v>1121</v>
      </c>
      <c r="H2523" s="84" t="s">
        <v>1138</v>
      </c>
      <c r="I2523" s="85" t="s">
        <v>3480</v>
      </c>
      <c r="J2523" s="85" t="s">
        <v>8049</v>
      </c>
      <c r="L2523" s="86">
        <v>44029</v>
      </c>
      <c r="M2523" s="87">
        <v>1110.2499000001701</v>
      </c>
      <c r="N2523" s="88">
        <v>1110.2499000001701</v>
      </c>
      <c r="O2523" s="88">
        <v>1119.53429999948</v>
      </c>
      <c r="P2523" s="89">
        <f t="shared" si="39"/>
        <v>0.99170690884654966</v>
      </c>
      <c r="Q2523" s="86">
        <v>44020</v>
      </c>
      <c r="R2523" s="90">
        <v>122740083.513</v>
      </c>
      <c r="S2523" s="90">
        <v>124519434.9205</v>
      </c>
      <c r="T2523" s="3"/>
      <c r="U2523" s="91">
        <v>-3.4604452075654999E-3</v>
      </c>
      <c r="V2523" s="92">
        <v>0.826730089374905</v>
      </c>
      <c r="W2523" s="91">
        <v>4.1500955139781599E-3</v>
      </c>
      <c r="X2523" s="92">
        <v>0.42351916727056999</v>
      </c>
      <c r="Y2523" s="91">
        <v>2.2855396102386301E-2</v>
      </c>
      <c r="Z2523" s="92">
        <v>20.435695519088799</v>
      </c>
      <c r="AA2523" s="91">
        <v>5.2938259925213102E-2</v>
      </c>
      <c r="AB2523" s="92">
        <v>26.1918543533247</v>
      </c>
      <c r="AC2523" s="91"/>
      <c r="AD2523" s="92"/>
      <c r="AE2523" s="91"/>
      <c r="AF2523" s="93"/>
      <c r="AG2523" s="91">
        <v>-3.9785241506251597E-3</v>
      </c>
      <c r="AH2523" s="92">
        <v>-1.3040823671872199</v>
      </c>
      <c r="AI2523" s="91">
        <v>3.1253221939550699E-2</v>
      </c>
      <c r="AJ2523" s="92">
        <v>17.6086978738604</v>
      </c>
      <c r="AK2523" s="91">
        <v>0.110249900000781</v>
      </c>
      <c r="AL2523" s="91">
        <v>5.4348028501408401E-2</v>
      </c>
      <c r="AM2523" s="92">
        <v>34.943605767330197</v>
      </c>
      <c r="AN2523" s="3"/>
      <c r="AO2523" s="94">
        <v>2.0306118763983201E-2</v>
      </c>
      <c r="AP2523" s="94">
        <v>-2.8600893207112701E-2</v>
      </c>
      <c r="AQ2523" s="94">
        <v>2.9714064567087899E-2</v>
      </c>
      <c r="AR2523" s="94">
        <v>-1.65483566470357E-2</v>
      </c>
      <c r="AS2523" s="95">
        <v>6</v>
      </c>
      <c r="AT2523" s="95">
        <v>6</v>
      </c>
      <c r="AU2523" s="95">
        <v>7</v>
      </c>
      <c r="AV2523" s="96">
        <v>5</v>
      </c>
      <c r="AW2523" s="3"/>
      <c r="AX2523" s="97">
        <v>4.8697811845777303E-2</v>
      </c>
      <c r="AY2523" s="98">
        <v>0.55265361043620898</v>
      </c>
      <c r="AZ2523" s="98">
        <v>0.74058173211869904</v>
      </c>
      <c r="BA2523" s="98">
        <v>0.73006356198493405</v>
      </c>
      <c r="BB2523" s="89">
        <v>5.0132600328652204E-3</v>
      </c>
      <c r="BC2523" s="99">
        <v>-6.3357464135333403</v>
      </c>
      <c r="BD2523" s="86">
        <v>43747</v>
      </c>
      <c r="BE2523" s="86">
        <v>43783</v>
      </c>
      <c r="BF2523" s="95">
        <v>78</v>
      </c>
      <c r="BG2523" s="86">
        <v>43857</v>
      </c>
    </row>
    <row r="2524" spans="2:59" x14ac:dyDescent="0.25">
      <c r="B2524" s="81" t="s">
        <v>3145</v>
      </c>
      <c r="C2524" s="81" t="s">
        <v>8050</v>
      </c>
      <c r="D2524" s="81" t="s">
        <v>1055</v>
      </c>
      <c r="E2524" s="82" t="s">
        <v>1170</v>
      </c>
      <c r="F2524" s="82" t="s">
        <v>1099</v>
      </c>
      <c r="G2524" s="83" t="s">
        <v>1121</v>
      </c>
      <c r="H2524" s="84" t="s">
        <v>1138</v>
      </c>
      <c r="I2524" s="85" t="s">
        <v>3480</v>
      </c>
      <c r="J2524" s="85" t="s">
        <v>8051</v>
      </c>
      <c r="L2524" s="86">
        <v>44029</v>
      </c>
      <c r="M2524" s="87">
        <v>1751.25669999979</v>
      </c>
      <c r="N2524" s="88">
        <v>1751.25669999979</v>
      </c>
      <c r="O2524" s="88">
        <v>1766.1192000005401</v>
      </c>
      <c r="P2524" s="89">
        <f t="shared" si="39"/>
        <v>0.99158465634666926</v>
      </c>
      <c r="Q2524" s="86">
        <v>44020</v>
      </c>
      <c r="R2524" s="90">
        <v>3790357.9950000001</v>
      </c>
      <c r="S2524" s="90">
        <v>3332780.32721875</v>
      </c>
      <c r="T2524" s="3"/>
      <c r="U2524" s="91">
        <v>-3.4741276986096602E-3</v>
      </c>
      <c r="V2524" s="92">
        <v>0.82536184027048898</v>
      </c>
      <c r="W2524" s="91">
        <v>3.7375288411567501E-3</v>
      </c>
      <c r="X2524" s="92">
        <v>0.38226249998842798</v>
      </c>
      <c r="Y2524" s="91">
        <v>2.0308385099269799E-2</v>
      </c>
      <c r="Z2524" s="92">
        <v>20.180994418769799</v>
      </c>
      <c r="AA2524" s="91">
        <v>4.76722710609465E-2</v>
      </c>
      <c r="AB2524" s="92">
        <v>25.665255466883501</v>
      </c>
      <c r="AC2524" s="91">
        <v>0.107070800171641</v>
      </c>
      <c r="AD2524" s="92">
        <v>36.055275969556497</v>
      </c>
      <c r="AE2524" s="91">
        <v>0.146811326634634</v>
      </c>
      <c r="AF2524" s="93">
        <v>35.520542358164697</v>
      </c>
      <c r="AG2524" s="91">
        <v>-4.2104748408746699E-3</v>
      </c>
      <c r="AH2524" s="92">
        <v>-1.32727743621217</v>
      </c>
      <c r="AI2524" s="91">
        <v>2.8445776404623799E-2</v>
      </c>
      <c r="AJ2524" s="92">
        <v>17.327953320374899</v>
      </c>
      <c r="AK2524" s="91">
        <v>0.39224203175399502</v>
      </c>
      <c r="AL2524" s="91">
        <v>4.9121598172860097E-2</v>
      </c>
      <c r="AM2524" s="92">
        <v>35.245311165810598</v>
      </c>
      <c r="AN2524" s="3"/>
      <c r="AO2524" s="94">
        <v>2.0292120168960499E-2</v>
      </c>
      <c r="AP2524" s="94">
        <v>-2.8614173998903401E-2</v>
      </c>
      <c r="AQ2524" s="94">
        <v>2.9290964799656601E-2</v>
      </c>
      <c r="AR2524" s="94">
        <v>-1.6965908324891601E-2</v>
      </c>
      <c r="AS2524" s="95">
        <v>6</v>
      </c>
      <c r="AT2524" s="95">
        <v>6</v>
      </c>
      <c r="AU2524" s="95">
        <v>7</v>
      </c>
      <c r="AV2524" s="96">
        <v>5</v>
      </c>
      <c r="AW2524" s="3"/>
      <c r="AX2524" s="97">
        <v>4.8686865636627802E-2</v>
      </c>
      <c r="AY2524" s="98">
        <v>0.45316594576388503</v>
      </c>
      <c r="AZ2524" s="98">
        <v>0.72300706920304902</v>
      </c>
      <c r="BA2524" s="98">
        <v>0.59727877542354701</v>
      </c>
      <c r="BB2524" s="89">
        <v>5.0120518008497997E-3</v>
      </c>
      <c r="BC2524" s="99">
        <v>-6.3819295263238001</v>
      </c>
      <c r="BD2524" s="86">
        <v>43747</v>
      </c>
      <c r="BE2524" s="86">
        <v>43783</v>
      </c>
      <c r="BF2524" s="95">
        <v>87</v>
      </c>
      <c r="BG2524" s="86">
        <v>43868</v>
      </c>
    </row>
    <row r="2525" spans="2:59" x14ac:dyDescent="0.25">
      <c r="B2525" s="81" t="s">
        <v>631</v>
      </c>
      <c r="C2525" s="81" t="s">
        <v>8052</v>
      </c>
      <c r="D2525" s="81" t="s">
        <v>1055</v>
      </c>
      <c r="E2525" s="82" t="s">
        <v>1172</v>
      </c>
      <c r="F2525" s="82" t="s">
        <v>1099</v>
      </c>
      <c r="G2525" s="83" t="s">
        <v>1121</v>
      </c>
      <c r="H2525" s="84" t="s">
        <v>1138</v>
      </c>
      <c r="I2525" s="85" t="s">
        <v>3480</v>
      </c>
      <c r="J2525" s="85" t="s">
        <v>8053</v>
      </c>
      <c r="L2525" s="86">
        <v>44029</v>
      </c>
      <c r="M2525" s="87">
        <v>1121.96719999984</v>
      </c>
      <c r="N2525" s="88">
        <v>1121.96719999984</v>
      </c>
      <c r="O2525" s="88">
        <v>1131.82389999926</v>
      </c>
      <c r="P2525" s="89">
        <f t="shared" si="39"/>
        <v>0.99129131307491702</v>
      </c>
      <c r="Q2525" s="86">
        <v>44020</v>
      </c>
      <c r="R2525" s="90">
        <v>14474693.925000001</v>
      </c>
      <c r="S2525" s="90">
        <v>21587148.590156201</v>
      </c>
      <c r="T2525" s="3"/>
      <c r="U2525" s="91">
        <v>-3.5068347933702201E-3</v>
      </c>
      <c r="V2525" s="92">
        <v>0.82209113079443297</v>
      </c>
      <c r="W2525" s="91">
        <v>2.7479851723910499E-3</v>
      </c>
      <c r="X2525" s="92">
        <v>0.28330813311185898</v>
      </c>
      <c r="Y2525" s="91">
        <v>1.4221390572856801E-2</v>
      </c>
      <c r="Z2525" s="92">
        <v>19.572294966114001</v>
      </c>
      <c r="AA2525" s="91">
        <v>3.51409249033168E-2</v>
      </c>
      <c r="AB2525" s="92">
        <v>24.4121208511351</v>
      </c>
      <c r="AC2525" s="91">
        <v>8.0781117412698195E-2</v>
      </c>
      <c r="AD2525" s="92">
        <v>33.426307693647701</v>
      </c>
      <c r="AE2525" s="91">
        <v>0.108334354934486</v>
      </c>
      <c r="AF2525" s="93">
        <v>31.6728451881499</v>
      </c>
      <c r="AG2525" s="91">
        <v>-4.7668802280895796E-3</v>
      </c>
      <c r="AH2525" s="92">
        <v>-1.38291797493366</v>
      </c>
      <c r="AI2525" s="91">
        <v>2.1738997795182499E-2</v>
      </c>
      <c r="AJ2525" s="92">
        <v>16.6572754594381</v>
      </c>
      <c r="AK2525" s="91">
        <v>0.121967200000654</v>
      </c>
      <c r="AL2525" s="91">
        <v>3.1919266479235403E-2</v>
      </c>
      <c r="AM2525" s="92">
        <v>15.901804002991399</v>
      </c>
      <c r="AN2525" s="3"/>
      <c r="AO2525" s="94">
        <v>2.02585539009306E-2</v>
      </c>
      <c r="AP2525" s="94">
        <v>-2.8646068895795899E-2</v>
      </c>
      <c r="AQ2525" s="94">
        <v>2.8276279130295699E-2</v>
      </c>
      <c r="AR2525" s="94">
        <v>-1.7967267423955501E-2</v>
      </c>
      <c r="AS2525" s="95">
        <v>6</v>
      </c>
      <c r="AT2525" s="95">
        <v>6</v>
      </c>
      <c r="AU2525" s="95">
        <v>7</v>
      </c>
      <c r="AV2525" s="96">
        <v>5</v>
      </c>
      <c r="AW2525" s="3"/>
      <c r="AX2525" s="97">
        <v>4.8663093753348201E-2</v>
      </c>
      <c r="AY2525" s="98">
        <v>0.216160108497888</v>
      </c>
      <c r="AZ2525" s="98">
        <v>0.681167121508224</v>
      </c>
      <c r="BA2525" s="98">
        <v>0.28334206757472202</v>
      </c>
      <c r="BB2525" s="89">
        <v>5.0094115796673602E-3</v>
      </c>
      <c r="BC2525" s="99">
        <v>-6.4926659134071096</v>
      </c>
      <c r="BD2525" s="86">
        <v>43747</v>
      </c>
      <c r="BE2525" s="86">
        <v>43783</v>
      </c>
      <c r="BF2525" s="95">
        <v>152</v>
      </c>
      <c r="BG2525" s="86">
        <v>43959</v>
      </c>
    </row>
    <row r="2526" spans="2:59" x14ac:dyDescent="0.25">
      <c r="B2526" s="81" t="s">
        <v>3146</v>
      </c>
      <c r="C2526" s="81" t="s">
        <v>8054</v>
      </c>
      <c r="D2526" s="81" t="s">
        <v>1055</v>
      </c>
      <c r="E2526" s="82" t="s">
        <v>1181</v>
      </c>
      <c r="F2526" s="82" t="s">
        <v>1099</v>
      </c>
      <c r="G2526" s="83" t="s">
        <v>1121</v>
      </c>
      <c r="H2526" s="84" t="s">
        <v>1138</v>
      </c>
      <c r="I2526" s="85" t="s">
        <v>3480</v>
      </c>
      <c r="J2526" s="85" t="s">
        <v>8055</v>
      </c>
      <c r="L2526" s="86">
        <v>44029</v>
      </c>
      <c r="M2526" s="87">
        <v>1715.05810000002</v>
      </c>
      <c r="N2526" s="88">
        <v>1715.05810000002</v>
      </c>
      <c r="O2526" s="88">
        <v>1729.90780000016</v>
      </c>
      <c r="P2526" s="89">
        <f t="shared" si="39"/>
        <v>0.99141590089359755</v>
      </c>
      <c r="Q2526" s="86">
        <v>44020</v>
      </c>
      <c r="R2526" s="90">
        <v>251867057.12</v>
      </c>
      <c r="S2526" s="90">
        <v>268716845.29500002</v>
      </c>
      <c r="T2526" s="3"/>
      <c r="U2526" s="91">
        <v>-3.49300185280299E-3</v>
      </c>
      <c r="V2526" s="92">
        <v>0.82347442485115596</v>
      </c>
      <c r="W2526" s="91">
        <v>3.16838391700003E-3</v>
      </c>
      <c r="X2526" s="92">
        <v>0.325348007572757</v>
      </c>
      <c r="Y2526" s="91">
        <v>1.68038485226134E-2</v>
      </c>
      <c r="Z2526" s="92">
        <v>19.830540761089701</v>
      </c>
      <c r="AA2526" s="91">
        <v>4.0448349494909101E-2</v>
      </c>
      <c r="AB2526" s="92">
        <v>24.942863310279801</v>
      </c>
      <c r="AC2526" s="91">
        <v>9.1877173772518306E-2</v>
      </c>
      <c r="AD2526" s="92">
        <v>34.5359133296297</v>
      </c>
      <c r="AE2526" s="91">
        <v>0.125407117819123</v>
      </c>
      <c r="AF2526" s="93">
        <v>33.380121476599001</v>
      </c>
      <c r="AG2526" s="91">
        <v>-4.5304807963475503E-3</v>
      </c>
      <c r="AH2526" s="92">
        <v>-1.3592780317594599</v>
      </c>
      <c r="AI2526" s="91">
        <v>2.45839852013887E-2</v>
      </c>
      <c r="AJ2526" s="92">
        <v>16.9417742000369</v>
      </c>
      <c r="AK2526" s="91">
        <v>0.26914492056123002</v>
      </c>
      <c r="AL2526" s="91">
        <v>4.1360493012689403E-2</v>
      </c>
      <c r="AM2526" s="92">
        <v>25.039722844114301</v>
      </c>
      <c r="AN2526" s="3"/>
      <c r="AO2526" s="94">
        <v>2.0272807703804602E-2</v>
      </c>
      <c r="AP2526" s="94">
        <v>-2.8632489149458699E-2</v>
      </c>
      <c r="AQ2526" s="94">
        <v>2.8707413197480498E-2</v>
      </c>
      <c r="AR2526" s="94">
        <v>-1.75418263852407E-2</v>
      </c>
      <c r="AS2526" s="95">
        <v>6</v>
      </c>
      <c r="AT2526" s="95">
        <v>6</v>
      </c>
      <c r="AU2526" s="95">
        <v>7</v>
      </c>
      <c r="AV2526" s="96">
        <v>5</v>
      </c>
      <c r="AW2526" s="3"/>
      <c r="AX2526" s="97">
        <v>4.8672753166101798E-2</v>
      </c>
      <c r="AY2526" s="98">
        <v>0.31658046083248298</v>
      </c>
      <c r="AZ2526" s="98">
        <v>0.69889034085826995</v>
      </c>
      <c r="BA2526" s="98">
        <v>0.41594442579935298</v>
      </c>
      <c r="BB2526" s="89">
        <v>5.0104876450586698E-3</v>
      </c>
      <c r="BC2526" s="99">
        <v>-6.4456147204691696</v>
      </c>
      <c r="BD2526" s="86">
        <v>43747</v>
      </c>
      <c r="BE2526" s="86">
        <v>43783</v>
      </c>
      <c r="BF2526" s="95">
        <v>151</v>
      </c>
      <c r="BG2526" s="86">
        <v>43958</v>
      </c>
    </row>
    <row r="2527" spans="2:59" x14ac:dyDescent="0.25">
      <c r="B2527" s="81" t="s">
        <v>3147</v>
      </c>
      <c r="C2527" s="81" t="s">
        <v>8056</v>
      </c>
      <c r="D2527" s="81" t="s">
        <v>1055</v>
      </c>
      <c r="E2527" s="82" t="s">
        <v>1173</v>
      </c>
      <c r="F2527" s="82" t="s">
        <v>1099</v>
      </c>
      <c r="G2527" s="83" t="s">
        <v>1121</v>
      </c>
      <c r="H2527" s="84" t="s">
        <v>1138</v>
      </c>
      <c r="I2527" s="85" t="s">
        <v>3480</v>
      </c>
      <c r="J2527" s="85" t="s">
        <v>8057</v>
      </c>
      <c r="L2527" s="86">
        <v>44029</v>
      </c>
      <c r="M2527" s="87">
        <v>1196.08990000002</v>
      </c>
      <c r="N2527" s="88">
        <v>1196.08990000002</v>
      </c>
      <c r="O2527" s="88">
        <v>1206.1992000006101</v>
      </c>
      <c r="P2527" s="89">
        <f t="shared" si="39"/>
        <v>0.99161888019774425</v>
      </c>
      <c r="Q2527" s="86">
        <v>44020</v>
      </c>
      <c r="R2527" s="90">
        <v>4861688.4029999999</v>
      </c>
      <c r="S2527" s="90">
        <v>4292919.43826563</v>
      </c>
      <c r="T2527" s="3"/>
      <c r="U2527" s="91">
        <v>-3.47034530659585E-3</v>
      </c>
      <c r="V2527" s="92">
        <v>0.825740079471871</v>
      </c>
      <c r="W2527" s="91">
        <v>3.8530456167791302E-3</v>
      </c>
      <c r="X2527" s="92">
        <v>0.393814177550667</v>
      </c>
      <c r="Y2527" s="91">
        <v>2.10208638800395E-2</v>
      </c>
      <c r="Z2527" s="92">
        <v>20.252242296846799</v>
      </c>
      <c r="AA2527" s="91">
        <v>4.91440557743772E-2</v>
      </c>
      <c r="AB2527" s="92">
        <v>25.812433938233902</v>
      </c>
      <c r="AC2527" s="91">
        <v>0.11017923498919099</v>
      </c>
      <c r="AD2527" s="92">
        <v>36.366119451297003</v>
      </c>
      <c r="AE2527" s="91">
        <v>0.15375594089171499</v>
      </c>
      <c r="AF2527" s="93">
        <v>36.215003783872803</v>
      </c>
      <c r="AG2527" s="91">
        <v>-4.1455569999015998E-3</v>
      </c>
      <c r="AH2527" s="92">
        <v>-1.32078565211486</v>
      </c>
      <c r="AI2527" s="91">
        <v>2.9231062992039401E-2</v>
      </c>
      <c r="AJ2527" s="92">
        <v>17.4064819791238</v>
      </c>
      <c r="AK2527" s="91">
        <v>0.17925764803483599</v>
      </c>
      <c r="AL2527" s="91">
        <v>4.5842877634640899E-2</v>
      </c>
      <c r="AM2527" s="92">
        <v>20.4409198715584</v>
      </c>
      <c r="AN2527" s="3"/>
      <c r="AO2527" s="94">
        <v>2.0296053824495199E-2</v>
      </c>
      <c r="AP2527" s="94">
        <v>-2.8610416879928401E-2</v>
      </c>
      <c r="AQ2527" s="94">
        <v>2.9409463340925899E-2</v>
      </c>
      <c r="AR2527" s="94">
        <v>-1.6848981053954E-2</v>
      </c>
      <c r="AS2527" s="95">
        <v>6</v>
      </c>
      <c r="AT2527" s="95">
        <v>6</v>
      </c>
      <c r="AU2527" s="95">
        <v>7</v>
      </c>
      <c r="AV2527" s="96">
        <v>5</v>
      </c>
      <c r="AW2527" s="3"/>
      <c r="AX2527" s="97">
        <v>4.86898432156158E-2</v>
      </c>
      <c r="AY2527" s="98">
        <v>0.48097972219875401</v>
      </c>
      <c r="AZ2527" s="98">
        <v>0.72791933354074001</v>
      </c>
      <c r="BA2527" s="98">
        <v>0.63434207568479895</v>
      </c>
      <c r="BB2527" s="89">
        <v>5.0123811077082796E-3</v>
      </c>
      <c r="BC2527" s="99">
        <v>-6.3689961837881102</v>
      </c>
      <c r="BD2527" s="86">
        <v>43747</v>
      </c>
      <c r="BE2527" s="86">
        <v>43783</v>
      </c>
      <c r="BF2527" s="95">
        <v>87</v>
      </c>
      <c r="BG2527" s="86">
        <v>43868</v>
      </c>
    </row>
    <row r="2528" spans="2:59" x14ac:dyDescent="0.25">
      <c r="B2528" s="81" t="s">
        <v>3148</v>
      </c>
      <c r="C2528" s="81" t="s">
        <v>8058</v>
      </c>
      <c r="D2528" s="81" t="s">
        <v>1055</v>
      </c>
      <c r="E2528" s="82" t="s">
        <v>1182</v>
      </c>
      <c r="F2528" s="82" t="s">
        <v>1099</v>
      </c>
      <c r="G2528" s="83" t="s">
        <v>1121</v>
      </c>
      <c r="H2528" s="84" t="s">
        <v>1138</v>
      </c>
      <c r="I2528" s="85" t="s">
        <v>3480</v>
      </c>
      <c r="J2528" s="85" t="s">
        <v>8059</v>
      </c>
      <c r="L2528" s="86">
        <v>44029</v>
      </c>
      <c r="M2528" s="87">
        <v>1391.66520000063</v>
      </c>
      <c r="N2528" s="88">
        <v>1391.66520000063</v>
      </c>
      <c r="O2528" s="88">
        <v>1403.5625</v>
      </c>
      <c r="P2528" s="89">
        <f t="shared" si="39"/>
        <v>0.99152349824153174</v>
      </c>
      <c r="Q2528" s="86">
        <v>44020</v>
      </c>
      <c r="R2528" s="90">
        <v>128831626.68700001</v>
      </c>
      <c r="S2528" s="90">
        <v>150527278.31</v>
      </c>
      <c r="T2528" s="3"/>
      <c r="U2528" s="91">
        <v>-3.4809937360478199E-3</v>
      </c>
      <c r="V2528" s="92">
        <v>0.82467523652667296</v>
      </c>
      <c r="W2528" s="91">
        <v>3.5312318232172402E-3</v>
      </c>
      <c r="X2528" s="92">
        <v>0.36163279819447802</v>
      </c>
      <c r="Y2528" s="91">
        <v>1.9037221893086102E-2</v>
      </c>
      <c r="Z2528" s="92">
        <v>20.0538780981442</v>
      </c>
      <c r="AA2528" s="91">
        <v>4.5049150152408401E-2</v>
      </c>
      <c r="AB2528" s="92">
        <v>25.402943376044298</v>
      </c>
      <c r="AC2528" s="91">
        <v>0.101541611089488</v>
      </c>
      <c r="AD2528" s="92">
        <v>35.502357061370297</v>
      </c>
      <c r="AE2528" s="91">
        <v>0.14034763404561101</v>
      </c>
      <c r="AF2528" s="93">
        <v>34.874173099233303</v>
      </c>
      <c r="AG2528" s="91">
        <v>-4.3264268333587097E-3</v>
      </c>
      <c r="AH2528" s="92">
        <v>-1.33887263546058</v>
      </c>
      <c r="AI2528" s="91">
        <v>2.7044862621551102E-2</v>
      </c>
      <c r="AJ2528" s="92">
        <v>17.187861942074999</v>
      </c>
      <c r="AK2528" s="91">
        <v>0.39166520000086202</v>
      </c>
      <c r="AL2528" s="91">
        <v>4.90585985207872E-2</v>
      </c>
      <c r="AM2528" s="92">
        <v>35.187627990497298</v>
      </c>
      <c r="AN2528" s="3"/>
      <c r="AO2528" s="94">
        <v>2.0285206826883999E-2</v>
      </c>
      <c r="AP2528" s="94">
        <v>-2.8620869088626901E-2</v>
      </c>
      <c r="AQ2528" s="94">
        <v>2.90795256678393E-2</v>
      </c>
      <c r="AR2528" s="94">
        <v>-1.71745569296036E-2</v>
      </c>
      <c r="AS2528" s="95">
        <v>6</v>
      </c>
      <c r="AT2528" s="95">
        <v>6</v>
      </c>
      <c r="AU2528" s="95">
        <v>7</v>
      </c>
      <c r="AV2528" s="96">
        <v>5</v>
      </c>
      <c r="AW2528" s="3"/>
      <c r="AX2528" s="97">
        <v>4.8681671334270503E-2</v>
      </c>
      <c r="AY2528" s="98">
        <v>0.40358095233796099</v>
      </c>
      <c r="AZ2528" s="98">
        <v>0.71425037527205903</v>
      </c>
      <c r="BA2528" s="98">
        <v>0.531319027006248</v>
      </c>
      <c r="BB2528" s="89">
        <v>5.0114765874786802E-3</v>
      </c>
      <c r="BC2528" s="99">
        <v>-6.4050106764479997</v>
      </c>
      <c r="BD2528" s="86">
        <v>43747</v>
      </c>
      <c r="BE2528" s="86">
        <v>43783</v>
      </c>
      <c r="BF2528" s="95">
        <v>149</v>
      </c>
      <c r="BG2528" s="86">
        <v>43956</v>
      </c>
    </row>
    <row r="2529" spans="2:59" x14ac:dyDescent="0.25">
      <c r="B2529" s="81" t="s">
        <v>3149</v>
      </c>
      <c r="C2529" s="81" t="s">
        <v>8060</v>
      </c>
      <c r="D2529" s="81" t="s">
        <v>1056</v>
      </c>
      <c r="E2529" s="82" t="s">
        <v>1161</v>
      </c>
      <c r="F2529" s="82" t="s">
        <v>1116</v>
      </c>
      <c r="G2529" s="83" t="s">
        <v>1120</v>
      </c>
      <c r="H2529" s="84" t="s">
        <v>1127</v>
      </c>
      <c r="I2529" s="85" t="s">
        <v>3651</v>
      </c>
      <c r="J2529" s="85" t="s">
        <v>8061</v>
      </c>
      <c r="L2529" s="86">
        <v>44028</v>
      </c>
      <c r="M2529" s="87"/>
      <c r="N2529" s="88"/>
      <c r="O2529" s="88">
        <v>588121.941887856</v>
      </c>
      <c r="P2529" s="89">
        <f t="shared" si="39"/>
        <v>0</v>
      </c>
      <c r="Q2529" s="86">
        <v>43854</v>
      </c>
      <c r="R2529" s="90"/>
      <c r="S2529" s="90">
        <v>422116.59347558598</v>
      </c>
      <c r="T2529" s="3"/>
      <c r="U2529" s="91"/>
      <c r="V2529" s="92"/>
      <c r="W2529" s="91">
        <v>5.7292958610560198E-2</v>
      </c>
      <c r="X2529" s="92"/>
      <c r="Y2529" s="91">
        <v>-0.38149810315924698</v>
      </c>
      <c r="Z2529" s="92"/>
      <c r="AA2529" s="91">
        <v>-0.20989664563792801</v>
      </c>
      <c r="AB2529" s="92"/>
      <c r="AC2529" s="91">
        <v>-5.6943969101703303E-2</v>
      </c>
      <c r="AD2529" s="92"/>
      <c r="AE2529" s="91">
        <v>-0.12682253521416001</v>
      </c>
      <c r="AF2529" s="93"/>
      <c r="AG2529" s="91">
        <v>2.5138289694950799E-2</v>
      </c>
      <c r="AH2529" s="92"/>
      <c r="AI2529" s="91">
        <v>-0.33865485899150399</v>
      </c>
      <c r="AJ2529" s="92"/>
      <c r="AK2529" s="91">
        <v>-0.26396570291777599</v>
      </c>
      <c r="AL2529" s="91">
        <v>-3.8160911173690699E-2</v>
      </c>
      <c r="AM2529" s="92"/>
      <c r="AN2529" s="3"/>
      <c r="AO2529" s="94">
        <v>9.6792681803053698E-2</v>
      </c>
      <c r="AP2529" s="94">
        <v>-0.165006999503821</v>
      </c>
      <c r="AQ2529" s="94">
        <v>0.122448722006084</v>
      </c>
      <c r="AR2529" s="94">
        <v>-0.425498336157762</v>
      </c>
      <c r="AS2529" s="95">
        <v>9</v>
      </c>
      <c r="AT2529" s="95">
        <v>3</v>
      </c>
      <c r="AU2529" s="95">
        <v>5</v>
      </c>
      <c r="AV2529" s="96">
        <v>7</v>
      </c>
      <c r="AW2529" s="3"/>
      <c r="AX2529" s="97">
        <v>0.46268756772915398</v>
      </c>
      <c r="AY2529" s="98">
        <v>-0.33170548329007898</v>
      </c>
      <c r="AZ2529" s="98">
        <v>1.2367669234407699E-2</v>
      </c>
      <c r="BA2529" s="98">
        <v>-0.41990955716346401</v>
      </c>
      <c r="BB2529" s="89">
        <v>4.6264046884171003E-2</v>
      </c>
      <c r="BC2529" s="99">
        <v>-55.289019153453403</v>
      </c>
      <c r="BD2529" s="86">
        <v>43854</v>
      </c>
      <c r="BE2529" s="86">
        <v>43965</v>
      </c>
      <c r="BF2529" s="95"/>
      <c r="BG2529" s="86"/>
    </row>
    <row r="2530" spans="2:59" x14ac:dyDescent="0.25">
      <c r="B2530" s="81" t="s">
        <v>632</v>
      </c>
      <c r="C2530" s="81" t="s">
        <v>8062</v>
      </c>
      <c r="D2530" s="81" t="s">
        <v>1056</v>
      </c>
      <c r="E2530" s="82" t="s">
        <v>1249</v>
      </c>
      <c r="F2530" s="82" t="s">
        <v>1116</v>
      </c>
      <c r="G2530" s="83" t="s">
        <v>1120</v>
      </c>
      <c r="H2530" s="84" t="s">
        <v>1127</v>
      </c>
      <c r="I2530" s="85" t="s">
        <v>3651</v>
      </c>
      <c r="J2530" s="85" t="s">
        <v>1096</v>
      </c>
      <c r="L2530" s="86">
        <v>44028</v>
      </c>
      <c r="M2530" s="87"/>
      <c r="N2530" s="88"/>
      <c r="O2530" s="88">
        <v>1139222.8764801</v>
      </c>
      <c r="P2530" s="89">
        <f t="shared" si="39"/>
        <v>0</v>
      </c>
      <c r="Q2530" s="86">
        <v>43854</v>
      </c>
      <c r="R2530" s="90"/>
      <c r="S2530" s="90">
        <v>94194.067271850596</v>
      </c>
      <c r="T2530" s="3"/>
      <c r="U2530" s="91"/>
      <c r="V2530" s="92"/>
      <c r="W2530" s="91">
        <v>5.7791634702880401E-2</v>
      </c>
      <c r="X2530" s="92"/>
      <c r="Y2530" s="91">
        <v>-0.37968008023104599</v>
      </c>
      <c r="Z2530" s="92"/>
      <c r="AA2530" s="91">
        <v>-0.20519762730516999</v>
      </c>
      <c r="AB2530" s="92"/>
      <c r="AC2530" s="91">
        <v>-4.4934136560186702E-2</v>
      </c>
      <c r="AD2530" s="92"/>
      <c r="AE2530" s="91">
        <v>-0.10300037763867299</v>
      </c>
      <c r="AF2530" s="93"/>
      <c r="AG2530" s="91">
        <v>2.5405964639503498E-2</v>
      </c>
      <c r="AH2530" s="92"/>
      <c r="AI2530" s="91">
        <v>-0.33652777733281303</v>
      </c>
      <c r="AJ2530" s="92"/>
      <c r="AK2530" s="91">
        <v>0.42976516987604602</v>
      </c>
      <c r="AL2530" s="91">
        <v>4.6432423610895099E-2</v>
      </c>
      <c r="AM2530" s="92"/>
      <c r="AN2530" s="3"/>
      <c r="AO2530" s="94">
        <v>9.6846067333972302E-2</v>
      </c>
      <c r="AP2530" s="94">
        <v>-0.164993507855688</v>
      </c>
      <c r="AQ2530" s="94">
        <v>0.12299702385469601</v>
      </c>
      <c r="AR2530" s="94">
        <v>-0.42520948083896698</v>
      </c>
      <c r="AS2530" s="95">
        <v>9</v>
      </c>
      <c r="AT2530" s="95">
        <v>3</v>
      </c>
      <c r="AU2530" s="95">
        <v>5</v>
      </c>
      <c r="AV2530" s="96">
        <v>7</v>
      </c>
      <c r="AW2530" s="3"/>
      <c r="AX2530" s="97">
        <v>0.46268518021504901</v>
      </c>
      <c r="AY2530" s="98">
        <v>-0.32108874728373799</v>
      </c>
      <c r="AZ2530" s="98">
        <v>2.2097969812819002E-2</v>
      </c>
      <c r="BA2530" s="98">
        <v>-0.40662025526671602</v>
      </c>
      <c r="BB2530" s="89">
        <v>4.6264708453236401E-2</v>
      </c>
      <c r="BC2530" s="99">
        <v>-55.208547540532898</v>
      </c>
      <c r="BD2530" s="86">
        <v>43854</v>
      </c>
      <c r="BE2530" s="86">
        <v>43965</v>
      </c>
      <c r="BF2530" s="95"/>
      <c r="BG2530" s="86"/>
    </row>
    <row r="2531" spans="2:59" x14ac:dyDescent="0.25">
      <c r="B2531" s="81" t="s">
        <v>8682</v>
      </c>
      <c r="C2531" s="81" t="s">
        <v>8812</v>
      </c>
      <c r="D2531" s="81" t="s">
        <v>1056</v>
      </c>
      <c r="E2531" s="82" t="s">
        <v>1250</v>
      </c>
      <c r="F2531" s="82" t="s">
        <v>1116</v>
      </c>
      <c r="G2531" s="83" t="s">
        <v>1120</v>
      </c>
      <c r="H2531" s="84" t="s">
        <v>1127</v>
      </c>
      <c r="I2531" s="85" t="s">
        <v>3651</v>
      </c>
      <c r="J2531" s="85" t="s">
        <v>1096</v>
      </c>
      <c r="L2531" s="86">
        <v>44028</v>
      </c>
      <c r="M2531" s="87"/>
      <c r="N2531" s="88"/>
      <c r="O2531" s="88"/>
      <c r="P2531" s="89" t="str">
        <f t="shared" si="39"/>
        <v/>
      </c>
      <c r="Q2531" s="86"/>
      <c r="R2531" s="90"/>
      <c r="S2531" s="90"/>
      <c r="T2531" s="3"/>
      <c r="U2531" s="91"/>
      <c r="V2531" s="92"/>
      <c r="W2531" s="91"/>
      <c r="X2531" s="92"/>
      <c r="Y2531" s="91"/>
      <c r="Z2531" s="92"/>
      <c r="AA2531" s="91"/>
      <c r="AB2531" s="92"/>
      <c r="AC2531" s="91"/>
      <c r="AD2531" s="92"/>
      <c r="AE2531" s="91"/>
      <c r="AF2531" s="93"/>
      <c r="AG2531" s="91"/>
      <c r="AH2531" s="92"/>
      <c r="AI2531" s="91"/>
      <c r="AJ2531" s="92"/>
      <c r="AK2531" s="91">
        <v>-9.2771292929683096E-3</v>
      </c>
      <c r="AL2531" s="91">
        <v>-0.69098768960568102</v>
      </c>
      <c r="AM2531" s="92"/>
      <c r="AN2531" s="3"/>
      <c r="AO2531" s="94">
        <v>-3.2054102121037397E-5</v>
      </c>
      <c r="AP2531" s="94">
        <v>-9.2453715424198907E-3</v>
      </c>
      <c r="AQ2531" s="94"/>
      <c r="AR2531" s="94"/>
      <c r="AS2531" s="95"/>
      <c r="AT2531" s="95"/>
      <c r="AU2531" s="95"/>
      <c r="AV2531" s="96"/>
      <c r="AW2531" s="3"/>
      <c r="AX2531" s="97"/>
      <c r="AY2531" s="98"/>
      <c r="AZ2531" s="98"/>
      <c r="BA2531" s="98"/>
      <c r="BB2531" s="89"/>
      <c r="BC2531" s="99">
        <v>-0.92771292929501203</v>
      </c>
      <c r="BD2531" s="86">
        <v>44026</v>
      </c>
      <c r="BE2531" s="86">
        <v>44028</v>
      </c>
      <c r="BF2531" s="95"/>
      <c r="BG2531" s="86"/>
    </row>
    <row r="2532" spans="2:59" x14ac:dyDescent="0.25">
      <c r="B2532" s="81" t="s">
        <v>3150</v>
      </c>
      <c r="C2532" s="81" t="s">
        <v>8063</v>
      </c>
      <c r="D2532" s="81" t="s">
        <v>1056</v>
      </c>
      <c r="E2532" s="82" t="s">
        <v>1163</v>
      </c>
      <c r="F2532" s="82" t="s">
        <v>1116</v>
      </c>
      <c r="G2532" s="83" t="s">
        <v>1120</v>
      </c>
      <c r="H2532" s="84" t="s">
        <v>1127</v>
      </c>
      <c r="I2532" s="85" t="s">
        <v>3651</v>
      </c>
      <c r="J2532" s="85" t="s">
        <v>8064</v>
      </c>
      <c r="L2532" s="86">
        <v>44028</v>
      </c>
      <c r="M2532" s="87"/>
      <c r="N2532" s="88"/>
      <c r="O2532" s="88">
        <v>684724.20515918697</v>
      </c>
      <c r="P2532" s="89">
        <f t="shared" si="39"/>
        <v>0</v>
      </c>
      <c r="Q2532" s="86">
        <v>43910</v>
      </c>
      <c r="R2532" s="90"/>
      <c r="S2532" s="90">
        <v>0</v>
      </c>
      <c r="T2532" s="3"/>
      <c r="U2532" s="91"/>
      <c r="V2532" s="92"/>
      <c r="W2532" s="91">
        <v>1.1256578101893001E-2</v>
      </c>
      <c r="X2532" s="92"/>
      <c r="Y2532" s="91">
        <v>1.8762284058539101E-2</v>
      </c>
      <c r="Z2532" s="92"/>
      <c r="AA2532" s="91">
        <v>0.159519043972978</v>
      </c>
      <c r="AB2532" s="92"/>
      <c r="AC2532" s="91">
        <v>0.328882050946122</v>
      </c>
      <c r="AD2532" s="92"/>
      <c r="AE2532" s="91">
        <v>0.25646617775957598</v>
      </c>
      <c r="AF2532" s="93"/>
      <c r="AG2532" s="91">
        <v>-3.4898819148111201E-2</v>
      </c>
      <c r="AH2532" s="92"/>
      <c r="AI2532" s="91">
        <v>5.8083317664568299E-2</v>
      </c>
      <c r="AJ2532" s="92"/>
      <c r="AK2532" s="91">
        <v>0.29458782425528601</v>
      </c>
      <c r="AL2532" s="91">
        <v>3.3321192095172598E-2</v>
      </c>
      <c r="AM2532" s="92"/>
      <c r="AN2532" s="3"/>
      <c r="AO2532" s="94">
        <v>3.6556978096996297E-2</v>
      </c>
      <c r="AP2532" s="94">
        <v>-2.3708267339316101E-2</v>
      </c>
      <c r="AQ2532" s="94">
        <v>0.140306192692224</v>
      </c>
      <c r="AR2532" s="94">
        <v>-0.10097192876404699</v>
      </c>
      <c r="AS2532" s="95">
        <v>8</v>
      </c>
      <c r="AT2532" s="95">
        <v>4</v>
      </c>
      <c r="AU2532" s="95">
        <v>7</v>
      </c>
      <c r="AV2532" s="96">
        <v>5</v>
      </c>
      <c r="AW2532" s="3"/>
      <c r="AX2532" s="97">
        <v>0.13692990640032801</v>
      </c>
      <c r="AY2532" s="98">
        <v>0.91710038284236395</v>
      </c>
      <c r="AZ2532" s="98">
        <v>0.90878847644580696</v>
      </c>
      <c r="BA2532" s="98">
        <v>1.43227943499733</v>
      </c>
      <c r="BB2532" s="89">
        <v>1.41705448136054E-2</v>
      </c>
      <c r="BC2532" s="99">
        <v>-11.8525517670932</v>
      </c>
      <c r="BD2532" s="86">
        <v>43910</v>
      </c>
      <c r="BE2532" s="86">
        <v>43990</v>
      </c>
      <c r="BF2532" s="95"/>
      <c r="BG2532" s="86"/>
    </row>
    <row r="2533" spans="2:59" x14ac:dyDescent="0.25">
      <c r="B2533" s="81" t="s">
        <v>3151</v>
      </c>
      <c r="C2533" s="81" t="s">
        <v>8065</v>
      </c>
      <c r="D2533" s="81" t="s">
        <v>1056</v>
      </c>
      <c r="E2533" s="82" t="s">
        <v>3455</v>
      </c>
      <c r="F2533" s="82" t="s">
        <v>1116</v>
      </c>
      <c r="G2533" s="83" t="s">
        <v>1120</v>
      </c>
      <c r="H2533" s="84" t="s">
        <v>1127</v>
      </c>
      <c r="I2533" s="85" t="s">
        <v>3651</v>
      </c>
      <c r="J2533" s="85" t="s">
        <v>1096</v>
      </c>
      <c r="L2533" s="86">
        <v>44028</v>
      </c>
      <c r="M2533" s="87"/>
      <c r="N2533" s="88"/>
      <c r="O2533" s="88">
        <v>924029.78023242997</v>
      </c>
      <c r="P2533" s="89">
        <f t="shared" si="39"/>
        <v>0</v>
      </c>
      <c r="Q2533" s="86">
        <v>43854</v>
      </c>
      <c r="R2533" s="90"/>
      <c r="S2533" s="90">
        <v>1373371.9880703101</v>
      </c>
      <c r="T2533" s="3"/>
      <c r="U2533" s="91"/>
      <c r="V2533" s="92"/>
      <c r="W2533" s="91">
        <v>5.9880875494854997E-2</v>
      </c>
      <c r="X2533" s="92"/>
      <c r="Y2533" s="91">
        <v>-0.37199048762093301</v>
      </c>
      <c r="Z2533" s="92"/>
      <c r="AA2533" s="91">
        <v>-0.185181856051786</v>
      </c>
      <c r="AB2533" s="92"/>
      <c r="AC2533" s="91">
        <v>3.80992762802634E-3</v>
      </c>
      <c r="AD2533" s="92"/>
      <c r="AE2533" s="91"/>
      <c r="AF2533" s="93"/>
      <c r="AG2533" s="91">
        <v>2.65222193647787E-2</v>
      </c>
      <c r="AH2533" s="92"/>
      <c r="AI2533" s="91">
        <v>-0.32752583126770302</v>
      </c>
      <c r="AJ2533" s="92"/>
      <c r="AK2533" s="91">
        <v>-8.7475392931082793E-2</v>
      </c>
      <c r="AL2533" s="91">
        <v>-3.59538295833772E-2</v>
      </c>
      <c r="AM2533" s="92"/>
      <c r="AN2533" s="3"/>
      <c r="AO2533" s="94">
        <v>9.7069945324619794E-2</v>
      </c>
      <c r="AP2533" s="94">
        <v>-0.16493662478576901</v>
      </c>
      <c r="AQ2533" s="94">
        <v>0.12529821302276101</v>
      </c>
      <c r="AR2533" s="94">
        <v>-0.423995284438133</v>
      </c>
      <c r="AS2533" s="95">
        <v>9</v>
      </c>
      <c r="AT2533" s="95">
        <v>3</v>
      </c>
      <c r="AU2533" s="95">
        <v>6</v>
      </c>
      <c r="AV2533" s="96">
        <v>6</v>
      </c>
      <c r="AW2533" s="3"/>
      <c r="AX2533" s="97">
        <v>0.46342655224259899</v>
      </c>
      <c r="AY2533" s="98">
        <v>-0.29815751263595303</v>
      </c>
      <c r="AZ2533" s="98">
        <v>1.9021179892462201E-2</v>
      </c>
      <c r="BA2533" s="98">
        <v>-0.37803802544885901</v>
      </c>
      <c r="BB2533" s="89">
        <v>4.63425539305172E-2</v>
      </c>
      <c r="BC2533" s="99">
        <v>-54.868790457723698</v>
      </c>
      <c r="BD2533" s="86">
        <v>43854</v>
      </c>
      <c r="BE2533" s="86">
        <v>43965</v>
      </c>
      <c r="BF2533" s="95"/>
      <c r="BG2533" s="86"/>
    </row>
    <row r="2534" spans="2:59" x14ac:dyDescent="0.25">
      <c r="B2534" s="81" t="s">
        <v>3152</v>
      </c>
      <c r="C2534" s="81" t="s">
        <v>8066</v>
      </c>
      <c r="D2534" s="81" t="s">
        <v>1057</v>
      </c>
      <c r="E2534" s="82" t="s">
        <v>1161</v>
      </c>
      <c r="F2534" s="82" t="s">
        <v>1103</v>
      </c>
      <c r="G2534" s="83" t="s">
        <v>1125</v>
      </c>
      <c r="H2534" s="84" t="s">
        <v>1144</v>
      </c>
      <c r="I2534" s="85" t="s">
        <v>3480</v>
      </c>
      <c r="J2534" s="85" t="s">
        <v>8067</v>
      </c>
      <c r="L2534" s="86">
        <v>44029</v>
      </c>
      <c r="M2534" s="87">
        <v>1755.7389000002299</v>
      </c>
      <c r="N2534" s="88">
        <v>1755.7389000002299</v>
      </c>
      <c r="O2534" s="88">
        <v>1755.7389000002299</v>
      </c>
      <c r="P2534" s="89">
        <f t="shared" si="39"/>
        <v>1</v>
      </c>
      <c r="Q2534" s="86">
        <v>44029</v>
      </c>
      <c r="R2534" s="90">
        <v>283174752.30599999</v>
      </c>
      <c r="S2534" s="90">
        <v>289990288.76599997</v>
      </c>
      <c r="T2534" s="3"/>
      <c r="U2534" s="91">
        <v>2.5060744519578301E-6</v>
      </c>
      <c r="V2534" s="92">
        <v>1.17302521757665</v>
      </c>
      <c r="W2534" s="91">
        <v>9.4271194029715803E-5</v>
      </c>
      <c r="X2534" s="92">
        <v>1.79367352757254E-2</v>
      </c>
      <c r="Y2534" s="91">
        <v>5.3575891870423203E-3</v>
      </c>
      <c r="Z2534" s="92">
        <v>18.685914827539801</v>
      </c>
      <c r="AA2534" s="91">
        <v>1.39566243851732E-2</v>
      </c>
      <c r="AB2534" s="92">
        <v>22.293690799328001</v>
      </c>
      <c r="AC2534" s="91">
        <v>3.7254003977068399E-2</v>
      </c>
      <c r="AD2534" s="92">
        <v>29.073596350092</v>
      </c>
      <c r="AE2534" s="91">
        <v>5.9144907683730701E-2</v>
      </c>
      <c r="AF2534" s="93">
        <v>26.753900463052599</v>
      </c>
      <c r="AG2534" s="91">
        <v>5.08643643115647E-5</v>
      </c>
      <c r="AH2534" s="92">
        <v>-0.901143515693548</v>
      </c>
      <c r="AI2534" s="91">
        <v>5.9701979989767997E-3</v>
      </c>
      <c r="AJ2534" s="92">
        <v>15.080395479803</v>
      </c>
      <c r="AK2534" s="91">
        <v>0.74391515524825103</v>
      </c>
      <c r="AL2534" s="91">
        <v>3.5174144370103001E-2</v>
      </c>
      <c r="AM2534" s="92">
        <v>-48.0691529138712</v>
      </c>
      <c r="AN2534" s="3"/>
      <c r="AO2534" s="94">
        <v>7.9705177631694802E-4</v>
      </c>
      <c r="AP2534" s="94">
        <v>2.5060744519578301E-6</v>
      </c>
      <c r="AQ2534" s="94">
        <v>2.17013903784391E-3</v>
      </c>
      <c r="AR2534" s="94">
        <v>5.08643643115647E-5</v>
      </c>
      <c r="AS2534" s="95">
        <v>12</v>
      </c>
      <c r="AT2534" s="95">
        <v>0</v>
      </c>
      <c r="AU2534" s="95">
        <v>7</v>
      </c>
      <c r="AV2534" s="96">
        <v>5</v>
      </c>
      <c r="AW2534" s="3"/>
      <c r="AX2534" s="97">
        <v>1.137203423865E-3</v>
      </c>
      <c r="AY2534" s="98">
        <v>-13.8220567099925</v>
      </c>
      <c r="AZ2534" s="98">
        <v>0.59460416195452104</v>
      </c>
      <c r="BA2534" s="98">
        <v>-12.9133394957753</v>
      </c>
      <c r="BB2534" s="89">
        <v>1.17516135456839E-4</v>
      </c>
      <c r="BC2534" s="99">
        <v>0</v>
      </c>
      <c r="BD2534" s="86">
        <v>44029</v>
      </c>
      <c r="BE2534" s="86"/>
      <c r="BF2534" s="95"/>
      <c r="BG2534" s="86"/>
    </row>
    <row r="2535" spans="2:59" x14ac:dyDescent="0.25">
      <c r="B2535" s="81" t="s">
        <v>3153</v>
      </c>
      <c r="C2535" s="81" t="s">
        <v>8068</v>
      </c>
      <c r="D2535" s="81" t="s">
        <v>1057</v>
      </c>
      <c r="E2535" s="82" t="s">
        <v>1162</v>
      </c>
      <c r="F2535" s="82" t="s">
        <v>1103</v>
      </c>
      <c r="G2535" s="83" t="s">
        <v>1125</v>
      </c>
      <c r="H2535" s="84" t="s">
        <v>1144</v>
      </c>
      <c r="I2535" s="85" t="s">
        <v>3480</v>
      </c>
      <c r="J2535" s="85" t="s">
        <v>8069</v>
      </c>
      <c r="L2535" s="86">
        <v>44029</v>
      </c>
      <c r="M2535" s="87">
        <v>1664.9911000002201</v>
      </c>
      <c r="N2535" s="88">
        <v>1664.9911000002201</v>
      </c>
      <c r="O2535" s="88">
        <v>1664.9911000002201</v>
      </c>
      <c r="P2535" s="89">
        <f t="shared" si="39"/>
        <v>1</v>
      </c>
      <c r="Q2535" s="86">
        <v>44029</v>
      </c>
      <c r="R2535" s="90">
        <v>297601798.71899998</v>
      </c>
      <c r="S2535" s="90">
        <v>315712494.24599999</v>
      </c>
      <c r="T2535" s="3"/>
      <c r="U2535" s="91">
        <v>2.5225417630281299E-6</v>
      </c>
      <c r="V2535" s="92">
        <v>1.1730268643077599</v>
      </c>
      <c r="W2535" s="91">
        <v>9.4303690275410204E-5</v>
      </c>
      <c r="X2535" s="92">
        <v>1.79399849002948E-2</v>
      </c>
      <c r="Y2535" s="91">
        <v>4.4320120759948596E-3</v>
      </c>
      <c r="Z2535" s="92">
        <v>18.593357116449599</v>
      </c>
      <c r="AA2535" s="91">
        <v>1.1201623081433401E-2</v>
      </c>
      <c r="AB2535" s="92">
        <v>22.018190668953999</v>
      </c>
      <c r="AC2535" s="91">
        <v>3.0749240460863799E-2</v>
      </c>
      <c r="AD2535" s="92">
        <v>28.4231199984788</v>
      </c>
      <c r="AE2535" s="91">
        <v>4.8752050824987202E-2</v>
      </c>
      <c r="AF2535" s="93">
        <v>25.714614777185499</v>
      </c>
      <c r="AG2535" s="91">
        <v>5.0873730288003598E-5</v>
      </c>
      <c r="AH2535" s="92">
        <v>-0.90114257909590401</v>
      </c>
      <c r="AI2535" s="91">
        <v>4.8769686036394004E-3</v>
      </c>
      <c r="AJ2535" s="92">
        <v>14.9710725402692</v>
      </c>
      <c r="AK2535" s="91">
        <v>0.65501138136954995</v>
      </c>
      <c r="AL2535" s="91">
        <v>3.1812656045076403E-2</v>
      </c>
      <c r="AM2535" s="92">
        <v>-56.959530301741303</v>
      </c>
      <c r="AN2535" s="3"/>
      <c r="AO2535" s="94">
        <v>7.87235729148961E-4</v>
      </c>
      <c r="AP2535" s="94">
        <v>2.5225417630281299E-6</v>
      </c>
      <c r="AQ2535" s="94">
        <v>1.9857867773680499E-3</v>
      </c>
      <c r="AR2535" s="94">
        <v>5.0873730288003598E-5</v>
      </c>
      <c r="AS2535" s="95">
        <v>12</v>
      </c>
      <c r="AT2535" s="95">
        <v>0</v>
      </c>
      <c r="AU2535" s="95">
        <v>7</v>
      </c>
      <c r="AV2535" s="96">
        <v>5</v>
      </c>
      <c r="AW2535" s="3"/>
      <c r="AX2535" s="97">
        <v>1.0706727919352901E-3</v>
      </c>
      <c r="AY2535" s="98">
        <v>-16.930358681042001</v>
      </c>
      <c r="AZ2535" s="98">
        <v>0.58545555808996097</v>
      </c>
      <c r="BA2535" s="98">
        <v>-13.7944573482382</v>
      </c>
      <c r="BB2535" s="89">
        <v>1.10642569527357E-4</v>
      </c>
      <c r="BC2535" s="99">
        <v>0</v>
      </c>
      <c r="BD2535" s="86">
        <v>44029</v>
      </c>
      <c r="BE2535" s="86"/>
      <c r="BF2535" s="95"/>
      <c r="BG2535" s="86"/>
    </row>
    <row r="2536" spans="2:59" x14ac:dyDescent="0.25">
      <c r="B2536" s="81" t="s">
        <v>3154</v>
      </c>
      <c r="C2536" s="81" t="s">
        <v>8070</v>
      </c>
      <c r="D2536" s="81" t="s">
        <v>1057</v>
      </c>
      <c r="E2536" s="82" t="s">
        <v>3451</v>
      </c>
      <c r="F2536" s="82" t="s">
        <v>1103</v>
      </c>
      <c r="G2536" s="83" t="s">
        <v>1125</v>
      </c>
      <c r="H2536" s="84" t="s">
        <v>1144</v>
      </c>
      <c r="I2536" s="85" t="s">
        <v>3480</v>
      </c>
      <c r="J2536" s="85" t="s">
        <v>1096</v>
      </c>
      <c r="L2536" s="86">
        <v>44029</v>
      </c>
      <c r="M2536" s="87">
        <v>1015.20729999989</v>
      </c>
      <c r="N2536" s="88">
        <v>1015.20729999989</v>
      </c>
      <c r="O2536" s="88">
        <v>1015.20729999989</v>
      </c>
      <c r="P2536" s="89">
        <f t="shared" si="39"/>
        <v>1</v>
      </c>
      <c r="Q2536" s="86">
        <v>44029</v>
      </c>
      <c r="R2536" s="90">
        <v>0</v>
      </c>
      <c r="S2536" s="90">
        <v>675427.92742382805</v>
      </c>
      <c r="T2536" s="3"/>
      <c r="U2536" s="91">
        <v>0</v>
      </c>
      <c r="V2536" s="92">
        <v>1.17277461013146</v>
      </c>
      <c r="W2536" s="91">
        <v>0</v>
      </c>
      <c r="X2536" s="92">
        <v>8.5096158727537806E-3</v>
      </c>
      <c r="Y2536" s="91">
        <v>1.3747103021160001E-3</v>
      </c>
      <c r="Z2536" s="92">
        <v>18.2876269390399</v>
      </c>
      <c r="AA2536" s="91">
        <v>1.3885497477531299E-2</v>
      </c>
      <c r="AB2536" s="92">
        <v>22.286578108556601</v>
      </c>
      <c r="AC2536" s="91"/>
      <c r="AD2536" s="92"/>
      <c r="AE2536" s="91"/>
      <c r="AF2536" s="93"/>
      <c r="AG2536" s="91">
        <v>0</v>
      </c>
      <c r="AH2536" s="92">
        <v>-0.90622995212470403</v>
      </c>
      <c r="AI2536" s="91">
        <v>2.3458990654035001E-3</v>
      </c>
      <c r="AJ2536" s="92">
        <v>14.717965586445599</v>
      </c>
      <c r="AK2536" s="91">
        <v>1.51226387715724E-2</v>
      </c>
      <c r="AL2536" s="91">
        <v>1.39512832793116E-2</v>
      </c>
      <c r="AM2536" s="92">
        <v>21.7644935426652</v>
      </c>
      <c r="AN2536" s="3"/>
      <c r="AO2536" s="94">
        <v>2.3845090800023199E-4</v>
      </c>
      <c r="AP2536" s="94">
        <v>0</v>
      </c>
      <c r="AQ2536" s="94">
        <v>2.3459863587049802E-3</v>
      </c>
      <c r="AR2536" s="94">
        <v>0</v>
      </c>
      <c r="AS2536" s="95">
        <v>7</v>
      </c>
      <c r="AT2536" s="95">
        <v>0</v>
      </c>
      <c r="AU2536" s="95">
        <v>7</v>
      </c>
      <c r="AV2536" s="96">
        <v>5</v>
      </c>
      <c r="AW2536" s="3"/>
      <c r="AX2536" s="97">
        <v>9.8010176782850102E-4</v>
      </c>
      <c r="AY2536" s="98">
        <v>-15.6542505244288</v>
      </c>
      <c r="AZ2536" s="98">
        <v>0.59373111156219205</v>
      </c>
      <c r="BA2536" s="98">
        <v>-12.114450151741</v>
      </c>
      <c r="BB2536" s="89">
        <v>1.0126414549802101E-4</v>
      </c>
      <c r="BC2536" s="99">
        <v>0</v>
      </c>
      <c r="BD2536" s="86">
        <v>43871</v>
      </c>
      <c r="BE2536" s="86"/>
      <c r="BF2536" s="95"/>
      <c r="BG2536" s="86"/>
    </row>
    <row r="2537" spans="2:59" x14ac:dyDescent="0.25">
      <c r="B2537" s="81" t="s">
        <v>3155</v>
      </c>
      <c r="C2537" s="81" t="s">
        <v>8071</v>
      </c>
      <c r="D2537" s="81" t="s">
        <v>1057</v>
      </c>
      <c r="E2537" s="82" t="s">
        <v>1186</v>
      </c>
      <c r="F2537" s="82" t="s">
        <v>1103</v>
      </c>
      <c r="G2537" s="83" t="s">
        <v>1125</v>
      </c>
      <c r="H2537" s="84" t="s">
        <v>1144</v>
      </c>
      <c r="I2537" s="85" t="s">
        <v>3480</v>
      </c>
      <c r="J2537" s="85" t="s">
        <v>8072</v>
      </c>
      <c r="L2537" s="86">
        <v>44029</v>
      </c>
      <c r="M2537" s="87">
        <v>1572.6667999997701</v>
      </c>
      <c r="N2537" s="88">
        <v>1572.6667999997701</v>
      </c>
      <c r="O2537" s="88">
        <v>1572.6667999997701</v>
      </c>
      <c r="P2537" s="89">
        <f t="shared" si="39"/>
        <v>1</v>
      </c>
      <c r="Q2537" s="86">
        <v>44029</v>
      </c>
      <c r="R2537" s="90">
        <v>291129560.023</v>
      </c>
      <c r="S2537" s="90">
        <v>296407976.53399998</v>
      </c>
      <c r="T2537" s="3"/>
      <c r="U2537" s="91">
        <v>2.5434565031901002E-6</v>
      </c>
      <c r="V2537" s="92">
        <v>1.1730289557817699</v>
      </c>
      <c r="W2537" s="91">
        <v>9.4307315521291498E-5</v>
      </c>
      <c r="X2537" s="92">
        <v>1.7940347424882899E-2</v>
      </c>
      <c r="Y2537" s="91">
        <v>3.5134239897161002E-3</v>
      </c>
      <c r="Z2537" s="92">
        <v>18.501498307799899</v>
      </c>
      <c r="AA2537" s="91">
        <v>8.1578080098552198E-3</v>
      </c>
      <c r="AB2537" s="92">
        <v>21.713809161796199</v>
      </c>
      <c r="AC2537" s="91">
        <v>2.3375184342512501E-2</v>
      </c>
      <c r="AD2537" s="92">
        <v>27.685714386636398</v>
      </c>
      <c r="AE2537" s="91">
        <v>3.69212277291808E-2</v>
      </c>
      <c r="AF2537" s="93">
        <v>24.531532467604801</v>
      </c>
      <c r="AG2537" s="91">
        <v>5.0871596613433198E-5</v>
      </c>
      <c r="AH2537" s="92">
        <v>-0.90114279246336104</v>
      </c>
      <c r="AI2537" s="91">
        <v>3.7632181902154099E-3</v>
      </c>
      <c r="AJ2537" s="92">
        <v>14.8596974989341</v>
      </c>
      <c r="AK2537" s="91">
        <v>0.56443785687210002</v>
      </c>
      <c r="AL2537" s="91">
        <v>2.8209173029608799E-2</v>
      </c>
      <c r="AM2537" s="92">
        <v>-66.016882751486307</v>
      </c>
      <c r="AN2537" s="3"/>
      <c r="AO2537" s="94">
        <v>7.7584863174706697E-4</v>
      </c>
      <c r="AP2537" s="94">
        <v>2.5434565031901002E-6</v>
      </c>
      <c r="AQ2537" s="94">
        <v>1.9151194192090801E-3</v>
      </c>
      <c r="AR2537" s="94">
        <v>5.0871596613433198E-5</v>
      </c>
      <c r="AS2537" s="95">
        <v>12</v>
      </c>
      <c r="AT2537" s="95">
        <v>0</v>
      </c>
      <c r="AU2537" s="95">
        <v>7</v>
      </c>
      <c r="AV2537" s="96">
        <v>5</v>
      </c>
      <c r="AW2537" s="3"/>
      <c r="AX2537" s="97">
        <v>1.00993185477478E-3</v>
      </c>
      <c r="AY2537" s="98">
        <v>-20.437883543636399</v>
      </c>
      <c r="AZ2537" s="98">
        <v>0.57533383177542397</v>
      </c>
      <c r="BA2537" s="98">
        <v>-14.454383007338</v>
      </c>
      <c r="BB2537" s="89">
        <v>1.04367310425175E-4</v>
      </c>
      <c r="BC2537" s="99">
        <v>0</v>
      </c>
      <c r="BD2537" s="86">
        <v>44029</v>
      </c>
      <c r="BE2537" s="86"/>
      <c r="BF2537" s="95"/>
      <c r="BG2537" s="86"/>
    </row>
    <row r="2538" spans="2:59" x14ac:dyDescent="0.25">
      <c r="B2538" s="81" t="s">
        <v>633</v>
      </c>
      <c r="C2538" s="81" t="s">
        <v>8073</v>
      </c>
      <c r="D2538" s="81" t="s">
        <v>1057</v>
      </c>
      <c r="E2538" s="82" t="s">
        <v>1165</v>
      </c>
      <c r="F2538" s="82" t="s">
        <v>1103</v>
      </c>
      <c r="G2538" s="83" t="s">
        <v>1125</v>
      </c>
      <c r="H2538" s="84" t="s">
        <v>1144</v>
      </c>
      <c r="I2538" s="85" t="s">
        <v>3480</v>
      </c>
      <c r="J2538" s="85" t="s">
        <v>8074</v>
      </c>
      <c r="L2538" s="86">
        <v>44029</v>
      </c>
      <c r="M2538" s="87">
        <v>1094.8867000006101</v>
      </c>
      <c r="N2538" s="88">
        <v>1094.8867000006101</v>
      </c>
      <c r="O2538" s="88">
        <v>1094.8867000006101</v>
      </c>
      <c r="P2538" s="89">
        <f t="shared" si="39"/>
        <v>1</v>
      </c>
      <c r="Q2538" s="86">
        <v>44029</v>
      </c>
      <c r="R2538" s="90">
        <v>103483771.69499999</v>
      </c>
      <c r="S2538" s="90">
        <v>152028715.79425001</v>
      </c>
      <c r="T2538" s="3"/>
      <c r="U2538" s="91">
        <v>1.12341658677906E-5</v>
      </c>
      <c r="V2538" s="92">
        <v>1.17389802671823</v>
      </c>
      <c r="W2538" s="91">
        <v>3.7232320210023301E-4</v>
      </c>
      <c r="X2538" s="92">
        <v>4.5741936082777102E-2</v>
      </c>
      <c r="Y2538" s="91">
        <v>8.2097020622313704E-3</v>
      </c>
      <c r="Z2538" s="92">
        <v>18.971126115065999</v>
      </c>
      <c r="AA2538" s="91">
        <v>2.0188783340927299E-2</v>
      </c>
      <c r="AB2538" s="92">
        <v>22.9169066948816</v>
      </c>
      <c r="AC2538" s="91">
        <v>5.0622704704437603E-2</v>
      </c>
      <c r="AD2538" s="92">
        <v>30.4104664228507</v>
      </c>
      <c r="AE2538" s="91">
        <v>7.9830089152892497E-2</v>
      </c>
      <c r="AF2538" s="93">
        <v>28.822418609983298</v>
      </c>
      <c r="AG2538" s="91">
        <v>2.0042619325977301E-4</v>
      </c>
      <c r="AH2538" s="92">
        <v>-0.88618733279872697</v>
      </c>
      <c r="AI2538" s="91">
        <v>9.1312324348109507E-3</v>
      </c>
      <c r="AJ2538" s="92">
        <v>15.3964989233937</v>
      </c>
      <c r="AK2538" s="91">
        <v>9.3684849720448299E-2</v>
      </c>
      <c r="AL2538" s="91">
        <v>2.5391740535269498E-2</v>
      </c>
      <c r="AM2538" s="92">
        <v>15.629462113356601</v>
      </c>
      <c r="AN2538" s="3"/>
      <c r="AO2538" s="94">
        <v>8.1498725739947997E-4</v>
      </c>
      <c r="AP2538" s="94">
        <v>1.12341658677906E-5</v>
      </c>
      <c r="AQ2538" s="94">
        <v>2.70867726612778E-3</v>
      </c>
      <c r="AR2538" s="94">
        <v>2.0042619325977301E-4</v>
      </c>
      <c r="AS2538" s="95">
        <v>12</v>
      </c>
      <c r="AT2538" s="95">
        <v>0</v>
      </c>
      <c r="AU2538" s="95">
        <v>7</v>
      </c>
      <c r="AV2538" s="96">
        <v>5</v>
      </c>
      <c r="AW2538" s="3"/>
      <c r="AX2538" s="97">
        <v>1.2445895444181999E-3</v>
      </c>
      <c r="AY2538" s="98">
        <v>-7.9062897027979497</v>
      </c>
      <c r="AZ2538" s="98">
        <v>0.61522257796150404</v>
      </c>
      <c r="BA2538" s="98">
        <v>-10.126888119572</v>
      </c>
      <c r="BB2538" s="89">
        <v>1.2861219147268301E-4</v>
      </c>
      <c r="BC2538" s="99">
        <v>0</v>
      </c>
      <c r="BD2538" s="86">
        <v>44029</v>
      </c>
      <c r="BE2538" s="86"/>
      <c r="BF2538" s="95"/>
      <c r="BG2538" s="86"/>
    </row>
    <row r="2539" spans="2:59" x14ac:dyDescent="0.25">
      <c r="B2539" s="81" t="s">
        <v>3156</v>
      </c>
      <c r="C2539" s="81" t="s">
        <v>8075</v>
      </c>
      <c r="D2539" s="81" t="s">
        <v>1057</v>
      </c>
      <c r="E2539" s="82" t="s">
        <v>1166</v>
      </c>
      <c r="F2539" s="82" t="s">
        <v>1103</v>
      </c>
      <c r="G2539" s="83" t="s">
        <v>1125</v>
      </c>
      <c r="H2539" s="84" t="s">
        <v>1144</v>
      </c>
      <c r="I2539" s="85" t="s">
        <v>3480</v>
      </c>
      <c r="J2539" s="85" t="s">
        <v>8076</v>
      </c>
      <c r="L2539" s="86">
        <v>44029</v>
      </c>
      <c r="M2539" s="87">
        <v>1268.5523000005601</v>
      </c>
      <c r="N2539" s="88">
        <v>1268.5523000005601</v>
      </c>
      <c r="O2539" s="88">
        <v>1268.5523000005601</v>
      </c>
      <c r="P2539" s="89">
        <f t="shared" si="39"/>
        <v>1</v>
      </c>
      <c r="Q2539" s="86">
        <v>44029</v>
      </c>
      <c r="R2539" s="90">
        <v>606236330.22399998</v>
      </c>
      <c r="S2539" s="90">
        <v>382869878.73699999</v>
      </c>
      <c r="T2539" s="3"/>
      <c r="U2539" s="91">
        <v>1.00115139503032E-5</v>
      </c>
      <c r="V2539" s="92">
        <v>1.1737757615264901</v>
      </c>
      <c r="W2539" s="91">
        <v>3.1352641781268197E-4</v>
      </c>
      <c r="X2539" s="92">
        <v>3.9862257654022001E-2</v>
      </c>
      <c r="Y2539" s="91">
        <v>7.8493809960491507E-3</v>
      </c>
      <c r="Z2539" s="92">
        <v>18.935094008455099</v>
      </c>
      <c r="AA2539" s="91">
        <v>1.97701853521721E-2</v>
      </c>
      <c r="AB2539" s="92">
        <v>22.875046896020599</v>
      </c>
      <c r="AC2539" s="91">
        <v>4.9809221487521399E-2</v>
      </c>
      <c r="AD2539" s="92">
        <v>30.3291181011591</v>
      </c>
      <c r="AE2539" s="91">
        <v>7.8652322643392794E-2</v>
      </c>
      <c r="AF2539" s="93">
        <v>28.704641959018801</v>
      </c>
      <c r="AG2539" s="91">
        <v>1.70065264683217E-4</v>
      </c>
      <c r="AH2539" s="92">
        <v>-0.88922342565638202</v>
      </c>
      <c r="AI2539" s="91">
        <v>8.7624724346824206E-3</v>
      </c>
      <c r="AJ2539" s="92">
        <v>15.359622923380799</v>
      </c>
      <c r="AK2539" s="91">
        <v>0.26839324348839</v>
      </c>
      <c r="AL2539" s="91">
        <v>3.2557943286519703E-2</v>
      </c>
      <c r="AM2539" s="92">
        <v>33.034347195934998</v>
      </c>
      <c r="AN2539" s="3"/>
      <c r="AO2539" s="94">
        <v>8.0186973718809895E-4</v>
      </c>
      <c r="AP2539" s="94">
        <v>9.9327789939707094E-6</v>
      </c>
      <c r="AQ2539" s="94">
        <v>2.5435925181227499E-3</v>
      </c>
      <c r="AR2539" s="94">
        <v>1.70065264683217E-4</v>
      </c>
      <c r="AS2539" s="95">
        <v>12</v>
      </c>
      <c r="AT2539" s="95">
        <v>0</v>
      </c>
      <c r="AU2539" s="95">
        <v>7</v>
      </c>
      <c r="AV2539" s="96">
        <v>5</v>
      </c>
      <c r="AW2539" s="3"/>
      <c r="AX2539" s="97">
        <v>1.2310155469856499E-3</v>
      </c>
      <c r="AY2539" s="98">
        <v>-8.3313501332886499</v>
      </c>
      <c r="AZ2539" s="98">
        <v>0.61383119051333801</v>
      </c>
      <c r="BA2539" s="98">
        <v>-10.3435194327612</v>
      </c>
      <c r="BB2539" s="89">
        <v>1.27208605070308E-4</v>
      </c>
      <c r="BC2539" s="99">
        <v>0</v>
      </c>
      <c r="BD2539" s="86">
        <v>44029</v>
      </c>
      <c r="BE2539" s="86"/>
      <c r="BF2539" s="95"/>
      <c r="BG2539" s="86"/>
    </row>
    <row r="2540" spans="2:59" x14ac:dyDescent="0.25">
      <c r="B2540" s="81" t="s">
        <v>634</v>
      </c>
      <c r="C2540" s="81" t="s">
        <v>8077</v>
      </c>
      <c r="D2540" s="81" t="s">
        <v>1057</v>
      </c>
      <c r="E2540" s="82" t="s">
        <v>1187</v>
      </c>
      <c r="F2540" s="82" t="s">
        <v>1103</v>
      </c>
      <c r="G2540" s="83" t="s">
        <v>1125</v>
      </c>
      <c r="H2540" s="84" t="s">
        <v>1144</v>
      </c>
      <c r="I2540" s="85" t="s">
        <v>3480</v>
      </c>
      <c r="J2540" s="85" t="s">
        <v>1096</v>
      </c>
      <c r="L2540" s="86">
        <v>44029</v>
      </c>
      <c r="M2540" s="87">
        <v>1138.6268000006701</v>
      </c>
      <c r="N2540" s="88">
        <v>1138.6268000006701</v>
      </c>
      <c r="O2540" s="88">
        <v>1138.6268000006701</v>
      </c>
      <c r="P2540" s="89">
        <f t="shared" si="39"/>
        <v>1</v>
      </c>
      <c r="Q2540" s="86">
        <v>44029</v>
      </c>
      <c r="R2540" s="90">
        <v>4824045.898</v>
      </c>
      <c r="S2540" s="90">
        <v>4811776.1432812503</v>
      </c>
      <c r="T2540" s="3"/>
      <c r="U2540" s="91">
        <v>1.0451294656377299E-5</v>
      </c>
      <c r="V2540" s="92">
        <v>1.17381973959709</v>
      </c>
      <c r="W2540" s="91">
        <v>3.47556806445937E-4</v>
      </c>
      <c r="X2540" s="92">
        <v>4.32652965173475E-2</v>
      </c>
      <c r="Y2540" s="91">
        <v>8.0587022348481696E-3</v>
      </c>
      <c r="Z2540" s="92">
        <v>18.956026132335001</v>
      </c>
      <c r="AA2540" s="91">
        <v>1.9881488367900602E-2</v>
      </c>
      <c r="AB2540" s="92">
        <v>22.886177197593501</v>
      </c>
      <c r="AC2540" s="91">
        <v>4.9840430039694197E-2</v>
      </c>
      <c r="AD2540" s="92">
        <v>30.332238956354601</v>
      </c>
      <c r="AE2540" s="91">
        <v>7.8701889664443997E-2</v>
      </c>
      <c r="AF2540" s="93">
        <v>28.709598661138401</v>
      </c>
      <c r="AG2540" s="91">
        <v>1.8639957852428801E-4</v>
      </c>
      <c r="AH2540" s="92">
        <v>-0.88758999427227503</v>
      </c>
      <c r="AI2540" s="91">
        <v>8.9659034092619497E-3</v>
      </c>
      <c r="AJ2540" s="92">
        <v>15.3799660208315</v>
      </c>
      <c r="AK2540" s="91">
        <v>0.13850122331685299</v>
      </c>
      <c r="AL2540" s="91">
        <v>2.84553557157778E-2</v>
      </c>
      <c r="AM2540" s="92">
        <v>6.0458320440447997</v>
      </c>
      <c r="AN2540" s="3"/>
      <c r="AO2540" s="94">
        <v>8.1411506653239496E-4</v>
      </c>
      <c r="AP2540" s="94">
        <v>1.0363575711380701E-5</v>
      </c>
      <c r="AQ2540" s="94">
        <v>2.68391713689198E-3</v>
      </c>
      <c r="AR2540" s="94">
        <v>1.8639957852428801E-4</v>
      </c>
      <c r="AS2540" s="95">
        <v>12</v>
      </c>
      <c r="AT2540" s="95">
        <v>0</v>
      </c>
      <c r="AU2540" s="95">
        <v>7</v>
      </c>
      <c r="AV2540" s="96">
        <v>5</v>
      </c>
      <c r="AW2540" s="3"/>
      <c r="AX2540" s="97">
        <v>1.2397446527154399E-3</v>
      </c>
      <c r="AY2540" s="98">
        <v>-8.1733281998604106</v>
      </c>
      <c r="AZ2540" s="98">
        <v>0.61420945049849296</v>
      </c>
      <c r="BA2540" s="98">
        <v>-10.2982952782768</v>
      </c>
      <c r="BB2540" s="89">
        <v>1.28111536522511E-4</v>
      </c>
      <c r="BC2540" s="99">
        <v>0</v>
      </c>
      <c r="BD2540" s="86">
        <v>44029</v>
      </c>
      <c r="BE2540" s="86"/>
      <c r="BF2540" s="95"/>
      <c r="BG2540" s="86"/>
    </row>
    <row r="2541" spans="2:59" x14ac:dyDescent="0.25">
      <c r="B2541" s="81" t="s">
        <v>635</v>
      </c>
      <c r="C2541" s="81" t="s">
        <v>8078</v>
      </c>
      <c r="D2541" s="81" t="s">
        <v>1058</v>
      </c>
      <c r="E2541" s="82" t="s">
        <v>1161</v>
      </c>
      <c r="F2541" s="82" t="s">
        <v>1113</v>
      </c>
      <c r="G2541" s="83" t="s">
        <v>1121</v>
      </c>
      <c r="H2541" s="84" t="s">
        <v>1096</v>
      </c>
      <c r="I2541" s="85" t="s">
        <v>3480</v>
      </c>
      <c r="J2541" s="85" t="s">
        <v>1096</v>
      </c>
      <c r="L2541" s="86">
        <v>44029</v>
      </c>
      <c r="M2541" s="87">
        <v>1017.8757999995699</v>
      </c>
      <c r="N2541" s="88">
        <v>1017.8757999995699</v>
      </c>
      <c r="O2541" s="88">
        <v>1017.87799999956</v>
      </c>
      <c r="P2541" s="89">
        <f t="shared" si="39"/>
        <v>0.99999783864078995</v>
      </c>
      <c r="Q2541" s="86">
        <v>44008</v>
      </c>
      <c r="R2541" s="90">
        <v>5727333.7010000004</v>
      </c>
      <c r="S2541" s="90">
        <v>2430385.4581406298</v>
      </c>
      <c r="T2541" s="3"/>
      <c r="U2541" s="91">
        <v>1.2968352166353699E-5</v>
      </c>
      <c r="V2541" s="92">
        <v>1.17407144534809</v>
      </c>
      <c r="W2541" s="91">
        <v>1.4343801012728401E-5</v>
      </c>
      <c r="X2541" s="92">
        <v>9.9439959740266204E-3</v>
      </c>
      <c r="Y2541" s="91">
        <v>5.0775445779436303E-3</v>
      </c>
      <c r="Z2541" s="92">
        <v>18.657910366629899</v>
      </c>
      <c r="AA2541" s="91">
        <v>1.37830564217438E-2</v>
      </c>
      <c r="AB2541" s="92">
        <v>22.276334002963299</v>
      </c>
      <c r="AC2541" s="91"/>
      <c r="AD2541" s="92"/>
      <c r="AE2541" s="91"/>
      <c r="AF2541" s="93"/>
      <c r="AG2541" s="91">
        <v>1.119991975429E-5</v>
      </c>
      <c r="AH2541" s="92">
        <v>-0.90510996014927503</v>
      </c>
      <c r="AI2541" s="91">
        <v>5.7235418698837696E-3</v>
      </c>
      <c r="AJ2541" s="92">
        <v>15.055729866900901</v>
      </c>
      <c r="AK2541" s="91">
        <v>1.78758000001835E-2</v>
      </c>
      <c r="AL2541" s="91">
        <v>1.38759842047875E-2</v>
      </c>
      <c r="AM2541" s="92">
        <v>25.500774577114498</v>
      </c>
      <c r="AN2541" s="3"/>
      <c r="AO2541" s="94">
        <v>1.03695206362318E-2</v>
      </c>
      <c r="AP2541" s="94">
        <v>-1.0242384530101799E-2</v>
      </c>
      <c r="AQ2541" s="94">
        <v>2.2241121132537999E-3</v>
      </c>
      <c r="AR2541" s="94">
        <v>1.119991975429E-5</v>
      </c>
      <c r="AS2541" s="95">
        <v>12</v>
      </c>
      <c r="AT2541" s="95">
        <v>0</v>
      </c>
      <c r="AU2541" s="95">
        <v>7</v>
      </c>
      <c r="AV2541" s="96">
        <v>5</v>
      </c>
      <c r="AW2541" s="3"/>
      <c r="AX2541" s="97">
        <v>1.43426774662112E-2</v>
      </c>
      <c r="AY2541" s="98">
        <v>-1.0178709882929999</v>
      </c>
      <c r="AZ2541" s="98">
        <v>0.59764841485502995</v>
      </c>
      <c r="BA2541" s="98">
        <v>-1.4732567902828999</v>
      </c>
      <c r="BB2541" s="89">
        <v>1.4817785712580201E-3</v>
      </c>
      <c r="BC2541" s="99">
        <v>-1.02424817760402</v>
      </c>
      <c r="BD2541" s="86">
        <v>43977</v>
      </c>
      <c r="BE2541" s="86">
        <v>43979</v>
      </c>
      <c r="BF2541" s="95">
        <v>3</v>
      </c>
      <c r="BG2541" s="86">
        <v>43980</v>
      </c>
    </row>
    <row r="2542" spans="2:59" x14ac:dyDescent="0.25">
      <c r="B2542" s="81" t="s">
        <v>636</v>
      </c>
      <c r="C2542" s="81" t="s">
        <v>8079</v>
      </c>
      <c r="D2542" s="81" t="s">
        <v>1059</v>
      </c>
      <c r="E2542" s="82" t="s">
        <v>1161</v>
      </c>
      <c r="F2542" s="82" t="s">
        <v>1107</v>
      </c>
      <c r="G2542" s="83" t="s">
        <v>1120</v>
      </c>
      <c r="H2542" s="84" t="s">
        <v>1130</v>
      </c>
      <c r="I2542" s="85" t="s">
        <v>3480</v>
      </c>
      <c r="J2542" s="85" t="s">
        <v>8080</v>
      </c>
      <c r="L2542" s="86">
        <v>44029</v>
      </c>
      <c r="M2542" s="87">
        <v>854.91999999992504</v>
      </c>
      <c r="N2542" s="88">
        <v>854.91999999992504</v>
      </c>
      <c r="O2542" s="88">
        <v>1377.0369000006499</v>
      </c>
      <c r="P2542" s="89">
        <f t="shared" si="39"/>
        <v>0.62084029846950473</v>
      </c>
      <c r="Q2542" s="86">
        <v>43664</v>
      </c>
      <c r="R2542" s="90">
        <v>144732.98000000001</v>
      </c>
      <c r="S2542" s="90">
        <v>317479.31646923802</v>
      </c>
      <c r="T2542" s="3"/>
      <c r="U2542" s="91">
        <v>-9.638222320973E-3</v>
      </c>
      <c r="V2542" s="92">
        <v>0.20895237803415501</v>
      </c>
      <c r="W2542" s="91">
        <v>2.10729770024045E-2</v>
      </c>
      <c r="X2542" s="92">
        <v>2.11580731611321</v>
      </c>
      <c r="Y2542" s="91">
        <v>-0.191861596704402</v>
      </c>
      <c r="Z2542" s="92">
        <v>-1.03600376160466</v>
      </c>
      <c r="AA2542" s="91">
        <v>-0.38185929251427297</v>
      </c>
      <c r="AB2542" s="92">
        <v>-17.2879008906311</v>
      </c>
      <c r="AC2542" s="91">
        <v>-0.40294796711008501</v>
      </c>
      <c r="AD2542" s="92">
        <v>-14.9466007586161</v>
      </c>
      <c r="AE2542" s="91">
        <v>-0.39510418731079</v>
      </c>
      <c r="AF2542" s="93">
        <v>-18.671009036392199</v>
      </c>
      <c r="AG2542" s="91">
        <v>3.1770245095685801E-3</v>
      </c>
      <c r="AH2542" s="92">
        <v>-0.58852750116784602</v>
      </c>
      <c r="AI2542" s="91">
        <v>-0.17842612268956101</v>
      </c>
      <c r="AJ2542" s="92">
        <v>-3.35923658905085</v>
      </c>
      <c r="AK2542" s="91">
        <v>-0.14162073154788199</v>
      </c>
      <c r="AL2542" s="91">
        <v>-1.27541017309341E-2</v>
      </c>
      <c r="AM2542" s="92">
        <v>-75.190328492084504</v>
      </c>
      <c r="AN2542" s="3"/>
      <c r="AO2542" s="94">
        <v>9.6903013631235796E-2</v>
      </c>
      <c r="AP2542" s="94">
        <v>-9.29661011332064E-2</v>
      </c>
      <c r="AQ2542" s="94">
        <v>9.9290762767923299E-2</v>
      </c>
      <c r="AR2542" s="94">
        <v>-0.16789265936502501</v>
      </c>
      <c r="AS2542" s="95">
        <v>5</v>
      </c>
      <c r="AT2542" s="95">
        <v>7</v>
      </c>
      <c r="AU2542" s="95">
        <v>3</v>
      </c>
      <c r="AV2542" s="96">
        <v>9</v>
      </c>
      <c r="AW2542" s="3"/>
      <c r="AX2542" s="97">
        <v>0.24931702967442099</v>
      </c>
      <c r="AY2542" s="98">
        <v>-1.4770878962335701</v>
      </c>
      <c r="AZ2542" s="98">
        <v>-1.2481213470218799</v>
      </c>
      <c r="BA2542" s="98">
        <v>-1.92584759465171</v>
      </c>
      <c r="BB2542" s="89">
        <v>2.5622370567871301E-2</v>
      </c>
      <c r="BC2542" s="99">
        <v>-51.408586073492202</v>
      </c>
      <c r="BD2542" s="86">
        <v>43664</v>
      </c>
      <c r="BE2542" s="86">
        <v>43914</v>
      </c>
      <c r="BF2542" s="95"/>
      <c r="BG2542" s="86"/>
    </row>
    <row r="2543" spans="2:59" x14ac:dyDescent="0.25">
      <c r="B2543" s="81" t="s">
        <v>3157</v>
      </c>
      <c r="C2543" s="81" t="s">
        <v>8081</v>
      </c>
      <c r="D2543" s="81" t="s">
        <v>1059</v>
      </c>
      <c r="E2543" s="82" t="s">
        <v>1204</v>
      </c>
      <c r="F2543" s="82" t="s">
        <v>1107</v>
      </c>
      <c r="G2543" s="83" t="s">
        <v>1120</v>
      </c>
      <c r="H2543" s="84" t="s">
        <v>1130</v>
      </c>
      <c r="I2543" s="85" t="s">
        <v>3480</v>
      </c>
      <c r="J2543" s="85" t="s">
        <v>8082</v>
      </c>
      <c r="L2543" s="86">
        <v>44029</v>
      </c>
      <c r="M2543" s="87">
        <v>816.11290000006602</v>
      </c>
      <c r="N2543" s="88">
        <v>816.11290000006602</v>
      </c>
      <c r="O2543" s="88">
        <v>1290.7715000007299</v>
      </c>
      <c r="P2543" s="89">
        <f t="shared" si="39"/>
        <v>0.63226752372484563</v>
      </c>
      <c r="Q2543" s="86">
        <v>43668</v>
      </c>
      <c r="R2543" s="90">
        <v>1510.278</v>
      </c>
      <c r="S2543" s="90">
        <v>2586.92062595367</v>
      </c>
      <c r="T2543" s="3"/>
      <c r="U2543" s="91">
        <v>-9.5881900988388207E-3</v>
      </c>
      <c r="V2543" s="92">
        <v>0.21395560024757301</v>
      </c>
      <c r="W2543" s="91">
        <v>2.2622902957664299E-2</v>
      </c>
      <c r="X2543" s="92">
        <v>2.2707999116391901</v>
      </c>
      <c r="Y2543" s="91">
        <v>-0.184425216241798</v>
      </c>
      <c r="Z2543" s="92">
        <v>-0.29236571534420402</v>
      </c>
      <c r="AA2543" s="91">
        <v>-0.370342383743264</v>
      </c>
      <c r="AB2543" s="92">
        <v>-16.136210013530199</v>
      </c>
      <c r="AC2543" s="91">
        <v>-0.38050069266522801</v>
      </c>
      <c r="AD2543" s="92">
        <v>-12.701873314130401</v>
      </c>
      <c r="AE2543" s="91">
        <v>-0.36067653313395598</v>
      </c>
      <c r="AF2543" s="93">
        <v>-15.228243618708801</v>
      </c>
      <c r="AG2543" s="91">
        <v>4.0393460076302299E-3</v>
      </c>
      <c r="AH2543" s="92">
        <v>-0.50229535136168102</v>
      </c>
      <c r="AI2543" s="91">
        <v>-0.17015532827907001</v>
      </c>
      <c r="AJ2543" s="92">
        <v>-2.53215714800172</v>
      </c>
      <c r="AK2543" s="91">
        <v>-0.183887099999993</v>
      </c>
      <c r="AL2543" s="91">
        <v>-4.0264113067678402E-2</v>
      </c>
      <c r="AM2543" s="92">
        <v>-23.373455423279701</v>
      </c>
      <c r="AN2543" s="3"/>
      <c r="AO2543" s="94">
        <v>9.6958452990365901E-2</v>
      </c>
      <c r="AP2543" s="94">
        <v>-9.2827341212832801E-2</v>
      </c>
      <c r="AQ2543" s="94">
        <v>0.100949208692327</v>
      </c>
      <c r="AR2543" s="94">
        <v>-0.16659513120073799</v>
      </c>
      <c r="AS2543" s="95">
        <v>5</v>
      </c>
      <c r="AT2543" s="95">
        <v>7</v>
      </c>
      <c r="AU2543" s="95">
        <v>3</v>
      </c>
      <c r="AV2543" s="96">
        <v>9</v>
      </c>
      <c r="AW2543" s="3"/>
      <c r="AX2543" s="97">
        <v>0.249274128554098</v>
      </c>
      <c r="AY2543" s="98">
        <v>-1.43335316821867</v>
      </c>
      <c r="AZ2543" s="98">
        <v>-1.17744881287035</v>
      </c>
      <c r="BA2543" s="98">
        <v>-1.8738166493858399</v>
      </c>
      <c r="BB2543" s="89">
        <v>2.5620057337764599E-2</v>
      </c>
      <c r="BC2543" s="99">
        <v>-50.800083515932798</v>
      </c>
      <c r="BD2543" s="86">
        <v>43668</v>
      </c>
      <c r="BE2543" s="86">
        <v>43914</v>
      </c>
      <c r="BF2543" s="95"/>
      <c r="BG2543" s="86"/>
    </row>
    <row r="2544" spans="2:59" x14ac:dyDescent="0.25">
      <c r="B2544" s="81" t="s">
        <v>3158</v>
      </c>
      <c r="C2544" s="81" t="s">
        <v>8083</v>
      </c>
      <c r="D2544" s="81" t="s">
        <v>1059</v>
      </c>
      <c r="E2544" s="82" t="s">
        <v>1205</v>
      </c>
      <c r="F2544" s="82" t="s">
        <v>1107</v>
      </c>
      <c r="G2544" s="83" t="s">
        <v>1120</v>
      </c>
      <c r="H2544" s="84" t="s">
        <v>1130</v>
      </c>
      <c r="I2544" s="85" t="s">
        <v>3480</v>
      </c>
      <c r="J2544" s="85" t="s">
        <v>8084</v>
      </c>
      <c r="L2544" s="86">
        <v>44029</v>
      </c>
      <c r="M2544" s="87">
        <v>832.31199999991804</v>
      </c>
      <c r="N2544" s="88">
        <v>832.31199999991804</v>
      </c>
      <c r="O2544" s="88">
        <v>1258.94800000079</v>
      </c>
      <c r="P2544" s="89">
        <f t="shared" si="39"/>
        <v>0.66111705963979117</v>
      </c>
      <c r="Q2544" s="86">
        <v>43668</v>
      </c>
      <c r="R2544" s="90">
        <v>22.683</v>
      </c>
      <c r="S2544" s="90">
        <v>24412.052315643301</v>
      </c>
      <c r="T2544" s="3"/>
      <c r="U2544" s="91">
        <v>-9.5625871144875401E-3</v>
      </c>
      <c r="V2544" s="92">
        <v>0.21651589868270099</v>
      </c>
      <c r="W2544" s="91">
        <v>2.3323899413298901E-2</v>
      </c>
      <c r="X2544" s="92">
        <v>2.3408995572026501</v>
      </c>
      <c r="Y2544" s="91">
        <v>-0.160367834895733</v>
      </c>
      <c r="Z2544" s="92">
        <v>2.1133724192623</v>
      </c>
      <c r="AA2544" s="91">
        <v>-0.34155849898990698</v>
      </c>
      <c r="AB2544" s="92">
        <v>-13.2578215381945</v>
      </c>
      <c r="AC2544" s="91">
        <v>-0.33229846301663202</v>
      </c>
      <c r="AD2544" s="92">
        <v>-7.8816503492707897</v>
      </c>
      <c r="AE2544" s="91">
        <v>-0.28952082656556699</v>
      </c>
      <c r="AF2544" s="93">
        <v>-8.1126729618699809</v>
      </c>
      <c r="AG2544" s="91">
        <v>4.4725720072165097E-3</v>
      </c>
      <c r="AH2544" s="92">
        <v>-0.45897275140305299</v>
      </c>
      <c r="AI2544" s="91">
        <v>-0.144851867731632</v>
      </c>
      <c r="AJ2544" s="92">
        <v>-1.8110932578565601E-3</v>
      </c>
      <c r="AK2544" s="91">
        <v>-0.167688000000489</v>
      </c>
      <c r="AL2544" s="91">
        <v>-3.64414730875069E-2</v>
      </c>
      <c r="AM2544" s="92">
        <v>-21.7535454233293</v>
      </c>
      <c r="AN2544" s="3"/>
      <c r="AO2544" s="94">
        <v>9.6957260009803606E-2</v>
      </c>
      <c r="AP2544" s="94">
        <v>-9.2781033962673995E-2</v>
      </c>
      <c r="AQ2544" s="94">
        <v>0.114583870214119</v>
      </c>
      <c r="AR2544" s="94">
        <v>-0.166062937378301</v>
      </c>
      <c r="AS2544" s="95">
        <v>5</v>
      </c>
      <c r="AT2544" s="95">
        <v>7</v>
      </c>
      <c r="AU2544" s="95">
        <v>3</v>
      </c>
      <c r="AV2544" s="96">
        <v>9</v>
      </c>
      <c r="AW2544" s="3"/>
      <c r="AX2544" s="97">
        <v>0.24867666175414299</v>
      </c>
      <c r="AY2544" s="98">
        <v>-1.3223063963741899</v>
      </c>
      <c r="AZ2544" s="98">
        <v>-0.99660333056363004</v>
      </c>
      <c r="BA2544" s="98">
        <v>-1.73943251913079</v>
      </c>
      <c r="BB2544" s="89">
        <v>2.55611671165752E-2</v>
      </c>
      <c r="BC2544" s="99">
        <v>-49.927296441164799</v>
      </c>
      <c r="BD2544" s="86">
        <v>43668</v>
      </c>
      <c r="BE2544" s="86">
        <v>43914</v>
      </c>
      <c r="BF2544" s="95"/>
      <c r="BG2544" s="86"/>
    </row>
    <row r="2545" spans="2:59" x14ac:dyDescent="0.25">
      <c r="B2545" s="81" t="s">
        <v>3159</v>
      </c>
      <c r="C2545" s="81" t="s">
        <v>8085</v>
      </c>
      <c r="D2545" s="81" t="s">
        <v>1059</v>
      </c>
      <c r="E2545" s="82" t="s">
        <v>1162</v>
      </c>
      <c r="F2545" s="82" t="s">
        <v>1107</v>
      </c>
      <c r="G2545" s="83" t="s">
        <v>1120</v>
      </c>
      <c r="H2545" s="84" t="s">
        <v>1130</v>
      </c>
      <c r="I2545" s="85" t="s">
        <v>3480</v>
      </c>
      <c r="J2545" s="85" t="s">
        <v>8086</v>
      </c>
      <c r="L2545" s="86">
        <v>44029</v>
      </c>
      <c r="M2545" s="87">
        <v>900.808400000446</v>
      </c>
      <c r="N2545" s="88">
        <v>900.808400000446</v>
      </c>
      <c r="O2545" s="88">
        <v>1442.4031000006901</v>
      </c>
      <c r="P2545" s="89">
        <f t="shared" si="39"/>
        <v>0.6245191791393232</v>
      </c>
      <c r="Q2545" s="86">
        <v>43668</v>
      </c>
      <c r="R2545" s="90">
        <v>301393.77100000001</v>
      </c>
      <c r="S2545" s="90">
        <v>444686.17687402299</v>
      </c>
      <c r="T2545" s="3"/>
      <c r="U2545" s="91">
        <v>-9.6221218091159192E-3</v>
      </c>
      <c r="V2545" s="92">
        <v>0.21056242921986301</v>
      </c>
      <c r="W2545" s="91">
        <v>2.1571190873146399E-2</v>
      </c>
      <c r="X2545" s="92">
        <v>2.16562870318739</v>
      </c>
      <c r="Y2545" s="91">
        <v>-0.18946676534222201</v>
      </c>
      <c r="Z2545" s="92">
        <v>-0.79652062538662005</v>
      </c>
      <c r="AA2545" s="91">
        <v>-0.37816542978573098</v>
      </c>
      <c r="AB2545" s="92">
        <v>-16.918514617776999</v>
      </c>
      <c r="AC2545" s="91">
        <v>-0.39579539762402399</v>
      </c>
      <c r="AD2545" s="92">
        <v>-14.231343810009999</v>
      </c>
      <c r="AE2545" s="91">
        <v>-0.38420414973399603</v>
      </c>
      <c r="AF2545" s="93">
        <v>-17.581005278712801</v>
      </c>
      <c r="AG2545" s="91">
        <v>3.4543549500085599E-3</v>
      </c>
      <c r="AH2545" s="92">
        <v>-0.56079445712384801</v>
      </c>
      <c r="AI2545" s="91">
        <v>-0.17576372674928301</v>
      </c>
      <c r="AJ2545" s="92">
        <v>-3.0929969950229901</v>
      </c>
      <c r="AK2545" s="91">
        <v>-9.9191599999321603E-2</v>
      </c>
      <c r="AL2545" s="91">
        <v>-8.74228238899377E-3</v>
      </c>
      <c r="AM2545" s="92">
        <v>-70.947415337199303</v>
      </c>
      <c r="AN2545" s="3"/>
      <c r="AO2545" s="94">
        <v>9.6920873160415796E-2</v>
      </c>
      <c r="AP2545" s="94">
        <v>-9.2921880897920306E-2</v>
      </c>
      <c r="AQ2545" s="94">
        <v>9.98269895299745E-2</v>
      </c>
      <c r="AR2545" s="94">
        <v>-0.16747314326756199</v>
      </c>
      <c r="AS2545" s="95">
        <v>5</v>
      </c>
      <c r="AT2545" s="95">
        <v>7</v>
      </c>
      <c r="AU2545" s="95">
        <v>3</v>
      </c>
      <c r="AV2545" s="96">
        <v>9</v>
      </c>
      <c r="AW2545" s="3"/>
      <c r="AX2545" s="97">
        <v>0.24930294715479301</v>
      </c>
      <c r="AY2545" s="98">
        <v>-1.46306165240276</v>
      </c>
      <c r="AZ2545" s="98">
        <v>-1.22544532082247</v>
      </c>
      <c r="BA2545" s="98">
        <v>-1.9092013621048001</v>
      </c>
      <c r="BB2545" s="89">
        <v>2.5621596540986499E-2</v>
      </c>
      <c r="BC2545" s="99">
        <v>-51.211953163437997</v>
      </c>
      <c r="BD2545" s="86">
        <v>43668</v>
      </c>
      <c r="BE2545" s="86">
        <v>43914</v>
      </c>
      <c r="BF2545" s="95"/>
      <c r="BG2545" s="86"/>
    </row>
    <row r="2546" spans="2:59" x14ac:dyDescent="0.25">
      <c r="B2546" s="81" t="s">
        <v>3160</v>
      </c>
      <c r="C2546" s="81" t="s">
        <v>8087</v>
      </c>
      <c r="D2546" s="81" t="s">
        <v>1059</v>
      </c>
      <c r="E2546" s="82" t="s">
        <v>1186</v>
      </c>
      <c r="F2546" s="82" t="s">
        <v>1107</v>
      </c>
      <c r="G2546" s="83" t="s">
        <v>1120</v>
      </c>
      <c r="H2546" s="84" t="s">
        <v>1130</v>
      </c>
      <c r="I2546" s="85" t="s">
        <v>3480</v>
      </c>
      <c r="J2546" s="85" t="s">
        <v>8088</v>
      </c>
      <c r="L2546" s="86">
        <v>44029</v>
      </c>
      <c r="M2546" s="87">
        <v>1300.50799999945</v>
      </c>
      <c r="N2546" s="88">
        <v>1300.50799999945</v>
      </c>
      <c r="O2546" s="88">
        <v>1990.9952000006999</v>
      </c>
      <c r="P2546" s="89">
        <f t="shared" si="39"/>
        <v>0.65319494491950203</v>
      </c>
      <c r="Q2546" s="86">
        <v>43668</v>
      </c>
      <c r="R2546" s="90">
        <v>361847.88199999998</v>
      </c>
      <c r="S2546" s="90">
        <v>558257.43347363302</v>
      </c>
      <c r="T2546" s="3"/>
      <c r="U2546" s="91">
        <v>-9.59578124729887E-3</v>
      </c>
      <c r="V2546" s="92">
        <v>0.21319648540156799</v>
      </c>
      <c r="W2546" s="91">
        <v>2.23879171389854E-2</v>
      </c>
      <c r="X2546" s="92">
        <v>2.24730132977129</v>
      </c>
      <c r="Y2546" s="91">
        <v>-0.165104952820984</v>
      </c>
      <c r="Z2546" s="92">
        <v>1.6396606267371701</v>
      </c>
      <c r="AA2546" s="91">
        <v>-0.34952607476618103</v>
      </c>
      <c r="AB2546" s="92">
        <v>-14.054579115821999</v>
      </c>
      <c r="AC2546" s="91">
        <v>-0.34609225779538999</v>
      </c>
      <c r="AD2546" s="92">
        <v>-9.2610298271465599</v>
      </c>
      <c r="AE2546" s="91">
        <v>-0.31022591089538798</v>
      </c>
      <c r="AF2546" s="93">
        <v>-10.183181394851999</v>
      </c>
      <c r="AG2546" s="91">
        <v>3.9089294623408898E-3</v>
      </c>
      <c r="AH2546" s="92">
        <v>-0.51533700589061504</v>
      </c>
      <c r="AI2546" s="91">
        <v>-0.150331417709822</v>
      </c>
      <c r="AJ2546" s="92">
        <v>-0.54976609107689001</v>
      </c>
      <c r="AK2546" s="91">
        <v>0.30050800000026401</v>
      </c>
      <c r="AL2546" s="91">
        <v>2.2331844866130299E-2</v>
      </c>
      <c r="AM2546" s="92">
        <v>-30.977455337240801</v>
      </c>
      <c r="AN2546" s="3"/>
      <c r="AO2546" s="94">
        <v>9.6950163455476301E-2</v>
      </c>
      <c r="AP2546" s="94">
        <v>-9.2849326987634401E-2</v>
      </c>
      <c r="AQ2546" s="94">
        <v>0.113796666557464</v>
      </c>
      <c r="AR2546" s="94">
        <v>-0.16668634039524499</v>
      </c>
      <c r="AS2546" s="95">
        <v>5</v>
      </c>
      <c r="AT2546" s="95">
        <v>7</v>
      </c>
      <c r="AU2546" s="95">
        <v>3</v>
      </c>
      <c r="AV2546" s="96">
        <v>9</v>
      </c>
      <c r="AW2546" s="3"/>
      <c r="AX2546" s="97">
        <v>0.248686911116238</v>
      </c>
      <c r="AY2546" s="98">
        <v>-1.3525030490563901</v>
      </c>
      <c r="AZ2546" s="98">
        <v>-1.0453280400161</v>
      </c>
      <c r="BA2546" s="98">
        <v>-1.7763846298857999</v>
      </c>
      <c r="BB2546" s="89">
        <v>2.5561381500992901E-2</v>
      </c>
      <c r="BC2546" s="99">
        <v>-50.3636020820122</v>
      </c>
      <c r="BD2546" s="86">
        <v>43668</v>
      </c>
      <c r="BE2546" s="86">
        <v>43914</v>
      </c>
      <c r="BF2546" s="95"/>
      <c r="BG2546" s="86"/>
    </row>
    <row r="2547" spans="2:59" x14ac:dyDescent="0.25">
      <c r="B2547" s="81" t="s">
        <v>3161</v>
      </c>
      <c r="C2547" s="81" t="s">
        <v>8089</v>
      </c>
      <c r="D2547" s="81" t="s">
        <v>1059</v>
      </c>
      <c r="E2547" s="82" t="s">
        <v>1163</v>
      </c>
      <c r="F2547" s="82" t="s">
        <v>1107</v>
      </c>
      <c r="G2547" s="83" t="s">
        <v>1120</v>
      </c>
      <c r="H2547" s="84" t="s">
        <v>1130</v>
      </c>
      <c r="I2547" s="85" t="s">
        <v>3480</v>
      </c>
      <c r="J2547" s="85" t="s">
        <v>8090</v>
      </c>
      <c r="L2547" s="86">
        <v>44029</v>
      </c>
      <c r="M2547" s="87">
        <v>806.60580000001903</v>
      </c>
      <c r="N2547" s="88">
        <v>806.60580000001903</v>
      </c>
      <c r="O2547" s="88">
        <v>1225.74939999916</v>
      </c>
      <c r="P2547" s="89">
        <f t="shared" si="39"/>
        <v>0.65805114813890331</v>
      </c>
      <c r="Q2547" s="86">
        <v>43668</v>
      </c>
      <c r="R2547" s="90">
        <v>506739.01199999999</v>
      </c>
      <c r="S2547" s="90">
        <v>1005183.9850761699</v>
      </c>
      <c r="T2547" s="3"/>
      <c r="U2547" s="91">
        <v>-9.5754675103307801E-3</v>
      </c>
      <c r="V2547" s="92">
        <v>0.21522785909837699</v>
      </c>
      <c r="W2547" s="91">
        <v>2.3016695497062801E-2</v>
      </c>
      <c r="X2547" s="92">
        <v>2.3101791655790298</v>
      </c>
      <c r="Y2547" s="91">
        <v>-0.16198523916042201</v>
      </c>
      <c r="Z2547" s="92">
        <v>1.95163199279341</v>
      </c>
      <c r="AA2547" s="91">
        <v>-0.34462276022823102</v>
      </c>
      <c r="AB2547" s="92">
        <v>-13.564247662026901</v>
      </c>
      <c r="AC2547" s="91">
        <v>-0.336202908786363</v>
      </c>
      <c r="AD2547" s="92">
        <v>-8.2720949262438808</v>
      </c>
      <c r="AE2547" s="91">
        <v>-0.29452255718671899</v>
      </c>
      <c r="AF2547" s="93">
        <v>-8.6128460239851794</v>
      </c>
      <c r="AG2547" s="91">
        <v>4.2586685794958603E-3</v>
      </c>
      <c r="AH2547" s="92">
        <v>-0.48036309417511802</v>
      </c>
      <c r="AI2547" s="91">
        <v>-0.14685929921964999</v>
      </c>
      <c r="AJ2547" s="92">
        <v>-0.20255424205970499</v>
      </c>
      <c r="AK2547" s="91">
        <v>-0.193394199999748</v>
      </c>
      <c r="AL2547" s="91">
        <v>-1.7903140786984299E-2</v>
      </c>
      <c r="AM2547" s="92">
        <v>-80.367675337242005</v>
      </c>
      <c r="AN2547" s="3"/>
      <c r="AO2547" s="94">
        <v>9.6972730621928294E-2</v>
      </c>
      <c r="AP2547" s="94">
        <v>-9.2793416315544205E-2</v>
      </c>
      <c r="AQ2547" s="94">
        <v>0.11448167884562301</v>
      </c>
      <c r="AR2547" s="94">
        <v>-0.166156824162463</v>
      </c>
      <c r="AS2547" s="95">
        <v>5</v>
      </c>
      <c r="AT2547" s="95">
        <v>7</v>
      </c>
      <c r="AU2547" s="95">
        <v>3</v>
      </c>
      <c r="AV2547" s="96">
        <v>9</v>
      </c>
      <c r="AW2547" s="3"/>
      <c r="AX2547" s="97">
        <v>0.24867004806030299</v>
      </c>
      <c r="AY2547" s="98">
        <v>-1.33382471333425</v>
      </c>
      <c r="AZ2547" s="98">
        <v>-1.01525131207018</v>
      </c>
      <c r="BA2547" s="98">
        <v>-1.7537544838632999</v>
      </c>
      <c r="BB2547" s="89">
        <v>2.55604959733319E-2</v>
      </c>
      <c r="BC2547" s="99">
        <v>-50.112282331101603</v>
      </c>
      <c r="BD2547" s="86">
        <v>43668</v>
      </c>
      <c r="BE2547" s="86">
        <v>43914</v>
      </c>
      <c r="BF2547" s="95"/>
      <c r="BG2547" s="86"/>
    </row>
    <row r="2548" spans="2:59" x14ac:dyDescent="0.25">
      <c r="B2548" s="81" t="s">
        <v>3162</v>
      </c>
      <c r="C2548" s="81" t="s">
        <v>8091</v>
      </c>
      <c r="D2548" s="81" t="s">
        <v>1059</v>
      </c>
      <c r="E2548" s="82" t="s">
        <v>1164</v>
      </c>
      <c r="F2548" s="82" t="s">
        <v>1107</v>
      </c>
      <c r="G2548" s="83" t="s">
        <v>1120</v>
      </c>
      <c r="H2548" s="84" t="s">
        <v>1130</v>
      </c>
      <c r="I2548" s="85" t="s">
        <v>3480</v>
      </c>
      <c r="J2548" s="85" t="s">
        <v>8092</v>
      </c>
      <c r="L2548" s="86">
        <v>44029</v>
      </c>
      <c r="M2548" s="87">
        <v>860.25090000033401</v>
      </c>
      <c r="N2548" s="88">
        <v>860.25090000033401</v>
      </c>
      <c r="O2548" s="88">
        <v>1362.96780000068</v>
      </c>
      <c r="P2548" s="89">
        <f t="shared" si="39"/>
        <v>0.63116010517629606</v>
      </c>
      <c r="Q2548" s="86">
        <v>43668</v>
      </c>
      <c r="R2548" s="90">
        <v>146734.10500000001</v>
      </c>
      <c r="S2548" s="90">
        <v>349612.18434375001</v>
      </c>
      <c r="T2548" s="3"/>
      <c r="U2548" s="91">
        <v>-9.5930925681386708E-3</v>
      </c>
      <c r="V2548" s="92">
        <v>0.21346535331758801</v>
      </c>
      <c r="W2548" s="91">
        <v>2.24683697779255E-2</v>
      </c>
      <c r="X2548" s="92">
        <v>2.2553465936653101</v>
      </c>
      <c r="Y2548" s="91">
        <v>-0.185138205720286</v>
      </c>
      <c r="Z2548" s="92">
        <v>-0.36366466319304902</v>
      </c>
      <c r="AA2548" s="91">
        <v>-0.37146086808235901</v>
      </c>
      <c r="AB2548" s="92">
        <v>-16.2480584474397</v>
      </c>
      <c r="AC2548" s="91">
        <v>-0.38270441844651898</v>
      </c>
      <c r="AD2548" s="92">
        <v>-12.9222458922595</v>
      </c>
      <c r="AE2548" s="91">
        <v>-0.36408713870972897</v>
      </c>
      <c r="AF2548" s="93">
        <v>-15.569304176286099</v>
      </c>
      <c r="AG2548" s="91">
        <v>3.9537237644253799E-3</v>
      </c>
      <c r="AH2548" s="92">
        <v>-0.51085757568216605</v>
      </c>
      <c r="AI2548" s="91">
        <v>-0.17094966327655101</v>
      </c>
      <c r="AJ2548" s="92">
        <v>-2.6115906477498401</v>
      </c>
      <c r="AK2548" s="91">
        <v>-0.13974909999975399</v>
      </c>
      <c r="AL2548" s="91">
        <v>-1.2573341828101501E-2</v>
      </c>
      <c r="AM2548" s="92">
        <v>-75.003165337257101</v>
      </c>
      <c r="AN2548" s="3"/>
      <c r="AO2548" s="94">
        <v>9.6953111386101201E-2</v>
      </c>
      <c r="AP2548" s="94">
        <v>-9.2842182882159299E-2</v>
      </c>
      <c r="AQ2548" s="94">
        <v>0.100793002411665</v>
      </c>
      <c r="AR2548" s="94">
        <v>-0.166717573713104</v>
      </c>
      <c r="AS2548" s="95">
        <v>5</v>
      </c>
      <c r="AT2548" s="95">
        <v>7</v>
      </c>
      <c r="AU2548" s="95">
        <v>3</v>
      </c>
      <c r="AV2548" s="96">
        <v>9</v>
      </c>
      <c r="AW2548" s="3"/>
      <c r="AX2548" s="97">
        <v>0.24927788850327501</v>
      </c>
      <c r="AY2548" s="98">
        <v>-1.4376053490159399</v>
      </c>
      <c r="AZ2548" s="98">
        <v>-1.18430730175351</v>
      </c>
      <c r="BA2548" s="98">
        <v>-1.87888913988536</v>
      </c>
      <c r="BB2548" s="89">
        <v>2.5620233156223599E-2</v>
      </c>
      <c r="BC2548" s="99">
        <v>-50.858817060827299</v>
      </c>
      <c r="BD2548" s="86">
        <v>43668</v>
      </c>
      <c r="BE2548" s="86">
        <v>43914</v>
      </c>
      <c r="BF2548" s="95"/>
      <c r="BG2548" s="86"/>
    </row>
    <row r="2549" spans="2:59" x14ac:dyDescent="0.25">
      <c r="B2549" s="81" t="s">
        <v>3163</v>
      </c>
      <c r="C2549" s="81" t="s">
        <v>8093</v>
      </c>
      <c r="D2549" s="81" t="s">
        <v>1059</v>
      </c>
      <c r="E2549" s="82" t="s">
        <v>1165</v>
      </c>
      <c r="F2549" s="82" t="s">
        <v>1107</v>
      </c>
      <c r="G2549" s="83" t="s">
        <v>1120</v>
      </c>
      <c r="H2549" s="84" t="s">
        <v>1130</v>
      </c>
      <c r="I2549" s="85" t="s">
        <v>3480</v>
      </c>
      <c r="J2549" s="85" t="s">
        <v>8094</v>
      </c>
      <c r="L2549" s="86">
        <v>44029</v>
      </c>
      <c r="M2549" s="87">
        <v>694.65490000043098</v>
      </c>
      <c r="N2549" s="88">
        <v>694.65490000043098</v>
      </c>
      <c r="O2549" s="88">
        <v>1096.72660000063</v>
      </c>
      <c r="P2549" s="89">
        <f t="shared" si="39"/>
        <v>0.63338930595832355</v>
      </c>
      <c r="Q2549" s="86">
        <v>43668</v>
      </c>
      <c r="R2549" s="90">
        <v>488410.36099999998</v>
      </c>
      <c r="S2549" s="90">
        <v>1127673.9258671899</v>
      </c>
      <c r="T2549" s="3"/>
      <c r="U2549" s="91">
        <v>-9.5835817728584499E-3</v>
      </c>
      <c r="V2549" s="92">
        <v>0.21441643284560999</v>
      </c>
      <c r="W2549" s="91">
        <v>2.2767514430597699E-2</v>
      </c>
      <c r="X2549" s="92">
        <v>2.28526105893252</v>
      </c>
      <c r="Y2549" s="91">
        <v>-0.18369039844954399</v>
      </c>
      <c r="Z2549" s="92">
        <v>-0.2188839361188</v>
      </c>
      <c r="AA2549" s="91">
        <v>-0.36921005842392302</v>
      </c>
      <c r="AB2549" s="92">
        <v>-16.0229774815962</v>
      </c>
      <c r="AC2549" s="91">
        <v>-0.37827816890610799</v>
      </c>
      <c r="AD2549" s="92">
        <v>-12.4796209382184</v>
      </c>
      <c r="AE2549" s="91">
        <v>-0.35723678816983001</v>
      </c>
      <c r="AF2549" s="93">
        <v>-14.8842691222962</v>
      </c>
      <c r="AG2549" s="91">
        <v>4.1200940268026898E-3</v>
      </c>
      <c r="AH2549" s="92">
        <v>-0.494220549444435</v>
      </c>
      <c r="AI2549" s="91">
        <v>-0.169338877810223</v>
      </c>
      <c r="AJ2549" s="92">
        <v>-2.4505121011170599</v>
      </c>
      <c r="AK2549" s="91">
        <v>-0.30534509999968601</v>
      </c>
      <c r="AL2549" s="91">
        <v>-3.0160791202433802E-2</v>
      </c>
      <c r="AM2549" s="92">
        <v>-91.562765337293996</v>
      </c>
      <c r="AN2549" s="3"/>
      <c r="AO2549" s="94">
        <v>9.6963864352874199E-2</v>
      </c>
      <c r="AP2549" s="94">
        <v>-9.2815630327095305E-2</v>
      </c>
      <c r="AQ2549" s="94">
        <v>0.10111515595242999</v>
      </c>
      <c r="AR2549" s="94">
        <v>-0.166465508743422</v>
      </c>
      <c r="AS2549" s="95">
        <v>5</v>
      </c>
      <c r="AT2549" s="95">
        <v>7</v>
      </c>
      <c r="AU2549" s="95">
        <v>3</v>
      </c>
      <c r="AV2549" s="96">
        <v>9</v>
      </c>
      <c r="AW2549" s="3"/>
      <c r="AX2549" s="97">
        <v>0.249269606712332</v>
      </c>
      <c r="AY2549" s="98">
        <v>-1.4290603208355599</v>
      </c>
      <c r="AZ2549" s="98">
        <v>-1.1705036575695</v>
      </c>
      <c r="BA2549" s="98">
        <v>-1.86868538021372</v>
      </c>
      <c r="BB2549" s="89">
        <v>2.5619786534844001E-2</v>
      </c>
      <c r="BC2549" s="99">
        <v>-50.740540076279999</v>
      </c>
      <c r="BD2549" s="86">
        <v>43668</v>
      </c>
      <c r="BE2549" s="86">
        <v>43914</v>
      </c>
      <c r="BF2549" s="95"/>
      <c r="BG2549" s="86"/>
    </row>
    <row r="2550" spans="2:59" x14ac:dyDescent="0.25">
      <c r="B2550" s="81" t="s">
        <v>3164</v>
      </c>
      <c r="C2550" s="81" t="s">
        <v>8095</v>
      </c>
      <c r="D2550" s="81" t="s">
        <v>1059</v>
      </c>
      <c r="E2550" s="82" t="s">
        <v>1206</v>
      </c>
      <c r="F2550" s="82" t="s">
        <v>1107</v>
      </c>
      <c r="G2550" s="83" t="s">
        <v>1120</v>
      </c>
      <c r="H2550" s="84" t="s">
        <v>1130</v>
      </c>
      <c r="I2550" s="85" t="s">
        <v>3480</v>
      </c>
      <c r="J2550" s="85" t="s">
        <v>8096</v>
      </c>
      <c r="L2550" s="86">
        <v>44029</v>
      </c>
      <c r="M2550" s="87">
        <v>743.55510000046297</v>
      </c>
      <c r="N2550" s="88">
        <v>743.55510000046297</v>
      </c>
      <c r="O2550" s="88">
        <v>1127.1486000008899</v>
      </c>
      <c r="P2550" s="89">
        <f t="shared" si="39"/>
        <v>0.65967796970148918</v>
      </c>
      <c r="Q2550" s="86">
        <v>43668</v>
      </c>
      <c r="R2550" s="90">
        <v>128255.425</v>
      </c>
      <c r="S2550" s="90">
        <v>164872.56443139599</v>
      </c>
      <c r="T2550" s="3"/>
      <c r="U2550" s="91">
        <v>-9.5687087923579401E-3</v>
      </c>
      <c r="V2550" s="92">
        <v>0.21590373089566101</v>
      </c>
      <c r="W2550" s="91">
        <v>2.3226272027386599E-2</v>
      </c>
      <c r="X2550" s="92">
        <v>2.3311368186114101</v>
      </c>
      <c r="Y2550" s="91">
        <v>-0.160942635636311</v>
      </c>
      <c r="Z2550" s="92">
        <v>2.0558923452044802</v>
      </c>
      <c r="AA2550" s="91">
        <v>-0.34298001649673099</v>
      </c>
      <c r="AB2550" s="92">
        <v>-13.3999732888769</v>
      </c>
      <c r="AC2550" s="91">
        <v>-0.33287327281024798</v>
      </c>
      <c r="AD2550" s="92">
        <v>-7.9391313286323602</v>
      </c>
      <c r="AE2550" s="91">
        <v>-0.28920922714867597</v>
      </c>
      <c r="AF2550" s="93">
        <v>-8.0815130201808607</v>
      </c>
      <c r="AG2550" s="91">
        <v>4.3752937945100703E-3</v>
      </c>
      <c r="AH2550" s="92">
        <v>-0.46870057267369702</v>
      </c>
      <c r="AI2550" s="91">
        <v>-0.14569875399509299</v>
      </c>
      <c r="AJ2550" s="92">
        <v>-8.6499719604034894E-2</v>
      </c>
      <c r="AK2550" s="91">
        <v>-0.25644489999918701</v>
      </c>
      <c r="AL2550" s="91">
        <v>-3.7231646014333798E-2</v>
      </c>
      <c r="AM2550" s="92">
        <v>-18.524860438978099</v>
      </c>
      <c r="AN2550" s="3"/>
      <c r="AO2550" s="94">
        <v>9.6980322912713704E-2</v>
      </c>
      <c r="AP2550" s="94">
        <v>-9.2774955976055895E-2</v>
      </c>
      <c r="AQ2550" s="94">
        <v>0.114710175777873</v>
      </c>
      <c r="AR2550" s="94">
        <v>-0.16598022426012901</v>
      </c>
      <c r="AS2550" s="95">
        <v>5</v>
      </c>
      <c r="AT2550" s="95">
        <v>7</v>
      </c>
      <c r="AU2550" s="95">
        <v>3</v>
      </c>
      <c r="AV2550" s="96">
        <v>9</v>
      </c>
      <c r="AW2550" s="3"/>
      <c r="AX2550" s="97">
        <v>0.24866457703756201</v>
      </c>
      <c r="AY2550" s="98">
        <v>-1.3275665839719299</v>
      </c>
      <c r="AZ2550" s="98">
        <v>-1.0051780317026</v>
      </c>
      <c r="BA2550" s="98">
        <v>-1.7461577941776301</v>
      </c>
      <c r="BB2550" s="89">
        <v>2.55602160780109E-2</v>
      </c>
      <c r="BC2550" s="99">
        <v>-50.028230527939698</v>
      </c>
      <c r="BD2550" s="86">
        <v>43668</v>
      </c>
      <c r="BE2550" s="86">
        <v>43914</v>
      </c>
      <c r="BF2550" s="95"/>
      <c r="BG2550" s="86"/>
    </row>
    <row r="2551" spans="2:59" x14ac:dyDescent="0.25">
      <c r="B2551" s="81" t="s">
        <v>3165</v>
      </c>
      <c r="C2551" s="81" t="s">
        <v>8097</v>
      </c>
      <c r="D2551" s="81" t="s">
        <v>1059</v>
      </c>
      <c r="E2551" s="82" t="s">
        <v>1166</v>
      </c>
      <c r="F2551" s="82" t="s">
        <v>1107</v>
      </c>
      <c r="G2551" s="83" t="s">
        <v>1120</v>
      </c>
      <c r="H2551" s="84" t="s">
        <v>1130</v>
      </c>
      <c r="I2551" s="85" t="s">
        <v>3480</v>
      </c>
      <c r="J2551" s="85" t="s">
        <v>8098</v>
      </c>
      <c r="L2551" s="86">
        <v>44029</v>
      </c>
      <c r="M2551" s="87">
        <v>853.823900000192</v>
      </c>
      <c r="N2551" s="88">
        <v>853.823900000192</v>
      </c>
      <c r="O2551" s="88">
        <v>1344.4734000004801</v>
      </c>
      <c r="P2551" s="89">
        <f t="shared" si="39"/>
        <v>0.63506195064914417</v>
      </c>
      <c r="Q2551" s="86">
        <v>43668</v>
      </c>
      <c r="R2551" s="90">
        <v>112393.382</v>
      </c>
      <c r="S2551" s="90">
        <v>149483.33249609399</v>
      </c>
      <c r="T2551" s="3"/>
      <c r="U2551" s="91">
        <v>-9.5762640885368507E-3</v>
      </c>
      <c r="V2551" s="92">
        <v>0.21514820127777101</v>
      </c>
      <c r="W2551" s="91">
        <v>2.29916263924679E-2</v>
      </c>
      <c r="X2551" s="92">
        <v>2.3076722551195399</v>
      </c>
      <c r="Y2551" s="91">
        <v>-0.18260557141445999</v>
      </c>
      <c r="Z2551" s="92">
        <v>-0.11040123261045701</v>
      </c>
      <c r="AA2551" s="91">
        <v>-0.36752117315132599</v>
      </c>
      <c r="AB2551" s="92">
        <v>-15.8540889543365</v>
      </c>
      <c r="AC2551" s="91">
        <v>-0.37494658680749099</v>
      </c>
      <c r="AD2551" s="92">
        <v>-12.146462728356701</v>
      </c>
      <c r="AE2551" s="91">
        <v>-0.34572861171793201</v>
      </c>
      <c r="AF2551" s="93">
        <v>-13.733451477106399</v>
      </c>
      <c r="AG2551" s="91">
        <v>4.2448091662663501E-3</v>
      </c>
      <c r="AH2551" s="92">
        <v>-0.48174903549806902</v>
      </c>
      <c r="AI2551" s="91">
        <v>-0.16813176470808699</v>
      </c>
      <c r="AJ2551" s="92">
        <v>-2.32980079090339</v>
      </c>
      <c r="AK2551" s="91">
        <v>-0.14617610000001099</v>
      </c>
      <c r="AL2551" s="91">
        <v>-3.1681024419412999E-2</v>
      </c>
      <c r="AM2551" s="92">
        <v>-18.810549471440002</v>
      </c>
      <c r="AN2551" s="3"/>
      <c r="AO2551" s="94">
        <v>9.6971849428955495E-2</v>
      </c>
      <c r="AP2551" s="94">
        <v>-9.2795779953157798E-2</v>
      </c>
      <c r="AQ2551" s="94">
        <v>0.10135627061390599</v>
      </c>
      <c r="AR2551" s="94">
        <v>-0.16627698812691999</v>
      </c>
      <c r="AS2551" s="95">
        <v>5</v>
      </c>
      <c r="AT2551" s="95">
        <v>7</v>
      </c>
      <c r="AU2551" s="95">
        <v>3</v>
      </c>
      <c r="AV2551" s="96">
        <v>9</v>
      </c>
      <c r="AW2551" s="3"/>
      <c r="AX2551" s="97">
        <v>0.24926341755432099</v>
      </c>
      <c r="AY2551" s="98">
        <v>-1.4226478470627599</v>
      </c>
      <c r="AZ2551" s="98">
        <v>-1.16014509385241</v>
      </c>
      <c r="BA2551" s="98">
        <v>-1.86101864940065</v>
      </c>
      <c r="BB2551" s="89">
        <v>2.56194527311163E-2</v>
      </c>
      <c r="BC2551" s="99">
        <v>-50.651883480953998</v>
      </c>
      <c r="BD2551" s="86">
        <v>43668</v>
      </c>
      <c r="BE2551" s="86">
        <v>43914</v>
      </c>
      <c r="BF2551" s="95"/>
      <c r="BG2551" s="86"/>
    </row>
    <row r="2552" spans="2:59" x14ac:dyDescent="0.25">
      <c r="B2552" s="81" t="s">
        <v>3166</v>
      </c>
      <c r="C2552" s="81" t="s">
        <v>8099</v>
      </c>
      <c r="D2552" s="81" t="s">
        <v>1059</v>
      </c>
      <c r="E2552" s="82" t="s">
        <v>1207</v>
      </c>
      <c r="F2552" s="82" t="s">
        <v>1107</v>
      </c>
      <c r="G2552" s="83" t="s">
        <v>1120</v>
      </c>
      <c r="H2552" s="84" t="s">
        <v>1130</v>
      </c>
      <c r="I2552" s="85" t="s">
        <v>3480</v>
      </c>
      <c r="J2552" s="85" t="s">
        <v>8100</v>
      </c>
      <c r="L2552" s="86">
        <v>44029</v>
      </c>
      <c r="M2552" s="87">
        <v>781.72599999979104</v>
      </c>
      <c r="N2552" s="88">
        <v>781.72599999979104</v>
      </c>
      <c r="O2552" s="88">
        <v>1219.90450000018</v>
      </c>
      <c r="P2552" s="89">
        <f t="shared" si="39"/>
        <v>0.64080917809523263</v>
      </c>
      <c r="Q2552" s="86">
        <v>43668</v>
      </c>
      <c r="R2552" s="90">
        <v>87.495000000000005</v>
      </c>
      <c r="S2552" s="90">
        <v>100.043312977076</v>
      </c>
      <c r="T2552" s="3"/>
      <c r="U2552" s="91">
        <v>-9.5428895347140497E-3</v>
      </c>
      <c r="V2552" s="92">
        <v>0.21848565666004999</v>
      </c>
      <c r="W2552" s="91">
        <v>2.3932127489388201E-2</v>
      </c>
      <c r="X2552" s="92">
        <v>2.40172236481158</v>
      </c>
      <c r="Y2552" s="91">
        <v>-0.17838431185548001</v>
      </c>
      <c r="Z2552" s="92">
        <v>0.31172472328762502</v>
      </c>
      <c r="AA2552" s="91">
        <v>-0.36173701042949702</v>
      </c>
      <c r="AB2552" s="92">
        <v>-15.2756726821535</v>
      </c>
      <c r="AC2552" s="91">
        <v>-0.36404365296126301</v>
      </c>
      <c r="AD2552" s="92">
        <v>-11.056169343733901</v>
      </c>
      <c r="AE2552" s="91">
        <v>-0.33596791074145599</v>
      </c>
      <c r="AF2552" s="93">
        <v>-12.757381379458799</v>
      </c>
      <c r="AG2552" s="91">
        <v>4.7771922509127797E-3</v>
      </c>
      <c r="AH2552" s="92">
        <v>-0.42851072703342702</v>
      </c>
      <c r="AI2552" s="91">
        <v>-0.16340445924753999</v>
      </c>
      <c r="AJ2552" s="92">
        <v>-1.85707024484873</v>
      </c>
      <c r="AK2552" s="91">
        <v>-0.21827399999980099</v>
      </c>
      <c r="AL2552" s="91">
        <v>-5.8968712851346902E-2</v>
      </c>
      <c r="AM2552" s="92">
        <v>-18.239711104513798</v>
      </c>
      <c r="AN2552" s="3"/>
      <c r="AO2552" s="94">
        <v>9.7010942132328595E-2</v>
      </c>
      <c r="AP2552" s="94">
        <v>-9.2728496241761604E-2</v>
      </c>
      <c r="AQ2552" s="94">
        <v>0.102281802563084</v>
      </c>
      <c r="AR2552" s="94">
        <v>-0.165640985571372</v>
      </c>
      <c r="AS2552" s="95">
        <v>5</v>
      </c>
      <c r="AT2552" s="95">
        <v>7</v>
      </c>
      <c r="AU2552" s="95">
        <v>3</v>
      </c>
      <c r="AV2552" s="96">
        <v>9</v>
      </c>
      <c r="AW2552" s="3"/>
      <c r="AX2552" s="97">
        <v>0.24925307641737199</v>
      </c>
      <c r="AY2552" s="98">
        <v>-1.4006386695127699</v>
      </c>
      <c r="AZ2552" s="98">
        <v>-1.1246213343620199</v>
      </c>
      <c r="BA2552" s="98">
        <v>-1.83477749721351</v>
      </c>
      <c r="BB2552" s="89">
        <v>2.5619535668156501E-2</v>
      </c>
      <c r="BC2552" s="99">
        <v>-50.371885668137097</v>
      </c>
      <c r="BD2552" s="86">
        <v>43668</v>
      </c>
      <c r="BE2552" s="86">
        <v>43914</v>
      </c>
      <c r="BF2552" s="95"/>
      <c r="BG2552" s="86"/>
    </row>
    <row r="2553" spans="2:59" x14ac:dyDescent="0.25">
      <c r="B2553" s="81" t="s">
        <v>3167</v>
      </c>
      <c r="C2553" s="81" t="s">
        <v>8101</v>
      </c>
      <c r="D2553" s="81" t="s">
        <v>1060</v>
      </c>
      <c r="E2553" s="82" t="s">
        <v>1161</v>
      </c>
      <c r="F2553" s="82" t="s">
        <v>1107</v>
      </c>
      <c r="G2553" s="83" t="s">
        <v>1119</v>
      </c>
      <c r="H2553" s="84" t="s">
        <v>1142</v>
      </c>
      <c r="I2553" s="85" t="s">
        <v>3480</v>
      </c>
      <c r="J2553" s="85" t="s">
        <v>8102</v>
      </c>
      <c r="L2553" s="86">
        <v>44029</v>
      </c>
      <c r="M2553" s="87">
        <v>1000</v>
      </c>
      <c r="N2553" s="88">
        <v>1000</v>
      </c>
      <c r="O2553" s="88">
        <v>1000</v>
      </c>
      <c r="P2553" s="89">
        <f t="shared" si="39"/>
        <v>1</v>
      </c>
      <c r="Q2553" s="86">
        <v>44029</v>
      </c>
      <c r="R2553" s="90">
        <v>0</v>
      </c>
      <c r="S2553" s="90">
        <v>0</v>
      </c>
      <c r="T2553" s="3"/>
      <c r="U2553" s="91">
        <v>0</v>
      </c>
      <c r="V2553" s="92">
        <v>1.17277461013146</v>
      </c>
      <c r="W2553" s="91">
        <v>0</v>
      </c>
      <c r="X2553" s="92">
        <v>8.5096158727537806E-3</v>
      </c>
      <c r="Y2553" s="91">
        <v>0</v>
      </c>
      <c r="Z2553" s="92">
        <v>18.1501559088356</v>
      </c>
      <c r="AA2553" s="91">
        <v>0</v>
      </c>
      <c r="AB2553" s="92">
        <v>20.8980283607962</v>
      </c>
      <c r="AC2553" s="91">
        <v>0</v>
      </c>
      <c r="AD2553" s="92">
        <v>25.348195952392398</v>
      </c>
      <c r="AE2553" s="91">
        <v>0</v>
      </c>
      <c r="AF2553" s="93">
        <v>20.8394096946868</v>
      </c>
      <c r="AG2553" s="91">
        <v>0</v>
      </c>
      <c r="AH2553" s="92">
        <v>-0.90622995212470403</v>
      </c>
      <c r="AI2553" s="91">
        <v>0</v>
      </c>
      <c r="AJ2553" s="92">
        <v>14.483375679905301</v>
      </c>
      <c r="AK2553" s="91">
        <v>0</v>
      </c>
      <c r="AL2553" s="91">
        <v>0</v>
      </c>
      <c r="AM2553" s="92">
        <v>19.5745779136778</v>
      </c>
      <c r="AN2553" s="3"/>
      <c r="AO2553" s="94">
        <v>0</v>
      </c>
      <c r="AP2553" s="94">
        <v>0</v>
      </c>
      <c r="AQ2553" s="94">
        <v>0</v>
      </c>
      <c r="AR2553" s="94">
        <v>0</v>
      </c>
      <c r="AS2553" s="95">
        <v>0</v>
      </c>
      <c r="AT2553" s="95">
        <v>0</v>
      </c>
      <c r="AU2553" s="95">
        <v>7</v>
      </c>
      <c r="AV2553" s="96">
        <v>5</v>
      </c>
      <c r="AW2553" s="3"/>
      <c r="AX2553" s="97">
        <v>0</v>
      </c>
      <c r="AY2553" s="98">
        <v>-113.07365610974399</v>
      </c>
      <c r="AZ2553" s="98">
        <v>0.54787164163735702</v>
      </c>
      <c r="BA2553" s="98">
        <v>-15.957369743191499</v>
      </c>
      <c r="BB2553" s="89">
        <v>0</v>
      </c>
      <c r="BC2553" s="99">
        <v>0</v>
      </c>
      <c r="BD2553" s="86">
        <v>43664</v>
      </c>
      <c r="BE2553" s="86"/>
      <c r="BF2553" s="95"/>
      <c r="BG2553" s="86"/>
    </row>
    <row r="2554" spans="2:59" x14ac:dyDescent="0.25">
      <c r="B2554" s="81" t="s">
        <v>3168</v>
      </c>
      <c r="C2554" s="81" t="s">
        <v>8103</v>
      </c>
      <c r="D2554" s="81" t="s">
        <v>1060</v>
      </c>
      <c r="E2554" s="82" t="s">
        <v>1204</v>
      </c>
      <c r="F2554" s="82" t="s">
        <v>1107</v>
      </c>
      <c r="G2554" s="83" t="s">
        <v>1119</v>
      </c>
      <c r="H2554" s="84" t="s">
        <v>1142</v>
      </c>
      <c r="I2554" s="85" t="s">
        <v>3480</v>
      </c>
      <c r="J2554" s="85" t="s">
        <v>8104</v>
      </c>
      <c r="L2554" s="86">
        <v>44029</v>
      </c>
      <c r="M2554" s="87">
        <v>828.40180000010901</v>
      </c>
      <c r="N2554" s="88">
        <v>828.40180000010901</v>
      </c>
      <c r="O2554" s="88">
        <v>1108.6054999995999</v>
      </c>
      <c r="P2554" s="89">
        <f t="shared" si="39"/>
        <v>0.74724669866819893</v>
      </c>
      <c r="Q2554" s="86">
        <v>43755</v>
      </c>
      <c r="R2554" s="90">
        <v>99.850999999999999</v>
      </c>
      <c r="S2554" s="90">
        <v>108.044251908422</v>
      </c>
      <c r="T2554" s="3"/>
      <c r="U2554" s="91">
        <v>-1.15622151270145E-2</v>
      </c>
      <c r="V2554" s="92">
        <v>1.6553097430005399E-2</v>
      </c>
      <c r="W2554" s="91">
        <v>-9.5817141727820906E-3</v>
      </c>
      <c r="X2554" s="92">
        <v>-0.94966180140545498</v>
      </c>
      <c r="Y2554" s="91">
        <v>-0.18359438250277901</v>
      </c>
      <c r="Z2554" s="92">
        <v>-0.20928234144230401</v>
      </c>
      <c r="AA2554" s="91">
        <v>-0.23961892544321001</v>
      </c>
      <c r="AB2554" s="92">
        <v>-3.0638641835248599</v>
      </c>
      <c r="AC2554" s="91">
        <v>-0.29277763966470999</v>
      </c>
      <c r="AD2554" s="92">
        <v>-3.9295680140785398</v>
      </c>
      <c r="AE2554" s="91">
        <v>-0.26877784391050202</v>
      </c>
      <c r="AF2554" s="93">
        <v>-6.0383746963634604</v>
      </c>
      <c r="AG2554" s="91">
        <v>9.4830760845070507E-3</v>
      </c>
      <c r="AH2554" s="92">
        <v>4.20776563260006E-2</v>
      </c>
      <c r="AI2554" s="91">
        <v>-0.16060676528839399</v>
      </c>
      <c r="AJ2554" s="92">
        <v>-1.5773008489341001</v>
      </c>
      <c r="AK2554" s="91">
        <v>-0.17159819999971701</v>
      </c>
      <c r="AL2554" s="91">
        <v>-3.7358725322519597E-2</v>
      </c>
      <c r="AM2554" s="92">
        <v>-22.1445654232521</v>
      </c>
      <c r="AN2554" s="3"/>
      <c r="AO2554" s="94">
        <v>8.9097961403313095E-2</v>
      </c>
      <c r="AP2554" s="94">
        <v>-0.13462022089879599</v>
      </c>
      <c r="AQ2554" s="94">
        <v>0.123789242325147</v>
      </c>
      <c r="AR2554" s="94">
        <v>-0.120875884896086</v>
      </c>
      <c r="AS2554" s="95">
        <v>5</v>
      </c>
      <c r="AT2554" s="95">
        <v>7</v>
      </c>
      <c r="AU2554" s="95">
        <v>5</v>
      </c>
      <c r="AV2554" s="96">
        <v>7</v>
      </c>
      <c r="AW2554" s="3"/>
      <c r="AX2554" s="97">
        <v>0.326284914743737</v>
      </c>
      <c r="AY2554" s="98">
        <v>-0.63510296737877103</v>
      </c>
      <c r="AZ2554" s="98">
        <v>-0.59374458961247001</v>
      </c>
      <c r="BA2554" s="98">
        <v>-0.84961497461699798</v>
      </c>
      <c r="BB2554" s="89">
        <v>3.3238597787967603E-2</v>
      </c>
      <c r="BC2554" s="99">
        <v>-45.330399316968403</v>
      </c>
      <c r="BD2554" s="86">
        <v>43755</v>
      </c>
      <c r="BE2554" s="86">
        <v>43908</v>
      </c>
      <c r="BF2554" s="95"/>
      <c r="BG2554" s="86"/>
    </row>
    <row r="2555" spans="2:59" x14ac:dyDescent="0.25">
      <c r="B2555" s="81" t="s">
        <v>3169</v>
      </c>
      <c r="C2555" s="81" t="s">
        <v>8105</v>
      </c>
      <c r="D2555" s="81" t="s">
        <v>1060</v>
      </c>
      <c r="E2555" s="82" t="s">
        <v>1205</v>
      </c>
      <c r="F2555" s="82" t="s">
        <v>1107</v>
      </c>
      <c r="G2555" s="83" t="s">
        <v>1119</v>
      </c>
      <c r="H2555" s="84" t="s">
        <v>1142</v>
      </c>
      <c r="I2555" s="85" t="s">
        <v>3480</v>
      </c>
      <c r="J2555" s="85" t="s">
        <v>8106</v>
      </c>
      <c r="L2555" s="86">
        <v>44029</v>
      </c>
      <c r="M2555" s="87">
        <v>1039.3818999994501</v>
      </c>
      <c r="N2555" s="88">
        <v>1039.3818999994501</v>
      </c>
      <c r="O2555" s="88">
        <v>1039.3818999994501</v>
      </c>
      <c r="P2555" s="89">
        <f t="shared" si="39"/>
        <v>1</v>
      </c>
      <c r="Q2555" s="86">
        <v>44029</v>
      </c>
      <c r="R2555" s="90">
        <v>0</v>
      </c>
      <c r="S2555" s="90">
        <v>0</v>
      </c>
      <c r="T2555" s="3"/>
      <c r="U2555" s="91">
        <v>0</v>
      </c>
      <c r="V2555" s="92">
        <v>1.17277461013146</v>
      </c>
      <c r="W2555" s="91">
        <v>0</v>
      </c>
      <c r="X2555" s="92">
        <v>8.5096158727537806E-3</v>
      </c>
      <c r="Y2555" s="91">
        <v>0</v>
      </c>
      <c r="Z2555" s="92">
        <v>18.1501559088356</v>
      </c>
      <c r="AA2555" s="91">
        <v>0</v>
      </c>
      <c r="AB2555" s="92">
        <v>20.8980283607962</v>
      </c>
      <c r="AC2555" s="91">
        <v>0</v>
      </c>
      <c r="AD2555" s="92">
        <v>25.348195952392398</v>
      </c>
      <c r="AE2555" s="91">
        <v>0</v>
      </c>
      <c r="AF2555" s="93">
        <v>20.8394096946868</v>
      </c>
      <c r="AG2555" s="91">
        <v>0</v>
      </c>
      <c r="AH2555" s="92">
        <v>-0.90622995212470403</v>
      </c>
      <c r="AI2555" s="91">
        <v>0</v>
      </c>
      <c r="AJ2555" s="92">
        <v>14.483375679905301</v>
      </c>
      <c r="AK2555" s="91">
        <v>3.9381900000080301E-2</v>
      </c>
      <c r="AL2555" s="91">
        <v>7.84263599780388E-3</v>
      </c>
      <c r="AM2555" s="92">
        <v>-1.0465554232723699</v>
      </c>
      <c r="AN2555" s="3"/>
      <c r="AO2555" s="94">
        <v>0</v>
      </c>
      <c r="AP2555" s="94">
        <v>0</v>
      </c>
      <c r="AQ2555" s="94">
        <v>0</v>
      </c>
      <c r="AR2555" s="94">
        <v>0</v>
      </c>
      <c r="AS2555" s="95">
        <v>0</v>
      </c>
      <c r="AT2555" s="95">
        <v>0</v>
      </c>
      <c r="AU2555" s="95">
        <v>7</v>
      </c>
      <c r="AV2555" s="96">
        <v>5</v>
      </c>
      <c r="AW2555" s="3"/>
      <c r="AX2555" s="97">
        <v>0</v>
      </c>
      <c r="AY2555" s="98">
        <v>-113.07365610974399</v>
      </c>
      <c r="AZ2555" s="98">
        <v>0.54787164163735702</v>
      </c>
      <c r="BA2555" s="98">
        <v>-15.957369743191499</v>
      </c>
      <c r="BB2555" s="89">
        <v>0</v>
      </c>
      <c r="BC2555" s="99">
        <v>0</v>
      </c>
      <c r="BD2555" s="86">
        <v>43664</v>
      </c>
      <c r="BE2555" s="86"/>
      <c r="BF2555" s="95"/>
      <c r="BG2555" s="86"/>
    </row>
    <row r="2556" spans="2:59" x14ac:dyDescent="0.25">
      <c r="B2556" s="81" t="s">
        <v>3170</v>
      </c>
      <c r="C2556" s="81" t="s">
        <v>8107</v>
      </c>
      <c r="D2556" s="81" t="s">
        <v>1060</v>
      </c>
      <c r="E2556" s="82" t="s">
        <v>1162</v>
      </c>
      <c r="F2556" s="82" t="s">
        <v>1107</v>
      </c>
      <c r="G2556" s="83" t="s">
        <v>1119</v>
      </c>
      <c r="H2556" s="84" t="s">
        <v>1142</v>
      </c>
      <c r="I2556" s="85" t="s">
        <v>3480</v>
      </c>
      <c r="J2556" s="85" t="s">
        <v>8108</v>
      </c>
      <c r="L2556" s="86">
        <v>44029</v>
      </c>
      <c r="M2556" s="87">
        <v>1000</v>
      </c>
      <c r="N2556" s="88">
        <v>1000</v>
      </c>
      <c r="O2556" s="88">
        <v>1000</v>
      </c>
      <c r="P2556" s="89">
        <f t="shared" si="39"/>
        <v>1</v>
      </c>
      <c r="Q2556" s="86">
        <v>44029</v>
      </c>
      <c r="R2556" s="90">
        <v>0</v>
      </c>
      <c r="S2556" s="90">
        <v>0</v>
      </c>
      <c r="T2556" s="3"/>
      <c r="U2556" s="91">
        <v>0</v>
      </c>
      <c r="V2556" s="92">
        <v>1.17277461013146</v>
      </c>
      <c r="W2556" s="91">
        <v>0</v>
      </c>
      <c r="X2556" s="92">
        <v>8.5096158727537806E-3</v>
      </c>
      <c r="Y2556" s="91">
        <v>0</v>
      </c>
      <c r="Z2556" s="92">
        <v>18.1501559088356</v>
      </c>
      <c r="AA2556" s="91">
        <v>0</v>
      </c>
      <c r="AB2556" s="92">
        <v>20.8980283607962</v>
      </c>
      <c r="AC2556" s="91">
        <v>0</v>
      </c>
      <c r="AD2556" s="92">
        <v>25.348195952392398</v>
      </c>
      <c r="AE2556" s="91">
        <v>0</v>
      </c>
      <c r="AF2556" s="93">
        <v>20.8394096946868</v>
      </c>
      <c r="AG2556" s="91">
        <v>0</v>
      </c>
      <c r="AH2556" s="92">
        <v>-0.90622995212470403</v>
      </c>
      <c r="AI2556" s="91">
        <v>0</v>
      </c>
      <c r="AJ2556" s="92">
        <v>14.483375679905301</v>
      </c>
      <c r="AK2556" s="91">
        <v>0</v>
      </c>
      <c r="AL2556" s="91">
        <v>0</v>
      </c>
      <c r="AM2556" s="92">
        <v>19.5745779136778</v>
      </c>
      <c r="AN2556" s="3"/>
      <c r="AO2556" s="94">
        <v>0</v>
      </c>
      <c r="AP2556" s="94">
        <v>0</v>
      </c>
      <c r="AQ2556" s="94">
        <v>0</v>
      </c>
      <c r="AR2556" s="94">
        <v>0</v>
      </c>
      <c r="AS2556" s="95">
        <v>0</v>
      </c>
      <c r="AT2556" s="95">
        <v>0</v>
      </c>
      <c r="AU2556" s="95">
        <v>7</v>
      </c>
      <c r="AV2556" s="96">
        <v>5</v>
      </c>
      <c r="AW2556" s="3"/>
      <c r="AX2556" s="97">
        <v>0</v>
      </c>
      <c r="AY2556" s="98">
        <v>-113.07365610974399</v>
      </c>
      <c r="AZ2556" s="98">
        <v>0.54787164163735702</v>
      </c>
      <c r="BA2556" s="98">
        <v>-15.957369743191499</v>
      </c>
      <c r="BB2556" s="89">
        <v>0</v>
      </c>
      <c r="BC2556" s="99">
        <v>0</v>
      </c>
      <c r="BD2556" s="86">
        <v>43664</v>
      </c>
      <c r="BE2556" s="86"/>
      <c r="BF2556" s="95"/>
      <c r="BG2556" s="86"/>
    </row>
    <row r="2557" spans="2:59" x14ac:dyDescent="0.25">
      <c r="B2557" s="81" t="s">
        <v>3171</v>
      </c>
      <c r="C2557" s="81" t="s">
        <v>8109</v>
      </c>
      <c r="D2557" s="81" t="s">
        <v>1060</v>
      </c>
      <c r="E2557" s="82" t="s">
        <v>1186</v>
      </c>
      <c r="F2557" s="82" t="s">
        <v>1107</v>
      </c>
      <c r="G2557" s="83" t="s">
        <v>1119</v>
      </c>
      <c r="H2557" s="84" t="s">
        <v>1142</v>
      </c>
      <c r="I2557" s="85" t="s">
        <v>3480</v>
      </c>
      <c r="J2557" s="85" t="s">
        <v>8110</v>
      </c>
      <c r="L2557" s="86">
        <v>44029</v>
      </c>
      <c r="M2557" s="87">
        <v>1000</v>
      </c>
      <c r="N2557" s="88">
        <v>1000</v>
      </c>
      <c r="O2557" s="88">
        <v>1000</v>
      </c>
      <c r="P2557" s="89">
        <f t="shared" si="39"/>
        <v>1</v>
      </c>
      <c r="Q2557" s="86">
        <v>44029</v>
      </c>
      <c r="R2557" s="90">
        <v>0</v>
      </c>
      <c r="S2557" s="90">
        <v>0</v>
      </c>
      <c r="T2557" s="3"/>
      <c r="U2557" s="91">
        <v>0</v>
      </c>
      <c r="V2557" s="92">
        <v>1.17277461013146</v>
      </c>
      <c r="W2557" s="91">
        <v>0</v>
      </c>
      <c r="X2557" s="92">
        <v>8.5096158727537806E-3</v>
      </c>
      <c r="Y2557" s="91">
        <v>0</v>
      </c>
      <c r="Z2557" s="92">
        <v>18.1501559088356</v>
      </c>
      <c r="AA2557" s="91">
        <v>0</v>
      </c>
      <c r="AB2557" s="92">
        <v>20.8980283607962</v>
      </c>
      <c r="AC2557" s="91">
        <v>0</v>
      </c>
      <c r="AD2557" s="92">
        <v>25.348195952392398</v>
      </c>
      <c r="AE2557" s="91">
        <v>0</v>
      </c>
      <c r="AF2557" s="93">
        <v>20.8394096946868</v>
      </c>
      <c r="AG2557" s="91">
        <v>0</v>
      </c>
      <c r="AH2557" s="92">
        <v>-0.90622995212470403</v>
      </c>
      <c r="AI2557" s="91">
        <v>0</v>
      </c>
      <c r="AJ2557" s="92">
        <v>14.483375679905301</v>
      </c>
      <c r="AK2557" s="91">
        <v>0</v>
      </c>
      <c r="AL2557" s="91">
        <v>0</v>
      </c>
      <c r="AM2557" s="92">
        <v>19.5745779136778</v>
      </c>
      <c r="AN2557" s="3"/>
      <c r="AO2557" s="94">
        <v>0</v>
      </c>
      <c r="AP2557" s="94">
        <v>0</v>
      </c>
      <c r="AQ2557" s="94">
        <v>0</v>
      </c>
      <c r="AR2557" s="94">
        <v>0</v>
      </c>
      <c r="AS2557" s="95">
        <v>0</v>
      </c>
      <c r="AT2557" s="95">
        <v>0</v>
      </c>
      <c r="AU2557" s="95">
        <v>7</v>
      </c>
      <c r="AV2557" s="96">
        <v>5</v>
      </c>
      <c r="AW2557" s="3"/>
      <c r="AX2557" s="97">
        <v>0</v>
      </c>
      <c r="AY2557" s="98">
        <v>-113.07365610974399</v>
      </c>
      <c r="AZ2557" s="98">
        <v>0.54787164163735702</v>
      </c>
      <c r="BA2557" s="98">
        <v>-15.957369743191499</v>
      </c>
      <c r="BB2557" s="89">
        <v>0</v>
      </c>
      <c r="BC2557" s="99">
        <v>0</v>
      </c>
      <c r="BD2557" s="86">
        <v>43664</v>
      </c>
      <c r="BE2557" s="86"/>
      <c r="BF2557" s="95"/>
      <c r="BG2557" s="86"/>
    </row>
    <row r="2558" spans="2:59" x14ac:dyDescent="0.25">
      <c r="B2558" s="81" t="s">
        <v>3172</v>
      </c>
      <c r="C2558" s="81" t="s">
        <v>8111</v>
      </c>
      <c r="D2558" s="81" t="s">
        <v>1060</v>
      </c>
      <c r="E2558" s="82" t="s">
        <v>1163</v>
      </c>
      <c r="F2558" s="82" t="s">
        <v>1107</v>
      </c>
      <c r="G2558" s="83" t="s">
        <v>1119</v>
      </c>
      <c r="H2558" s="84" t="s">
        <v>1142</v>
      </c>
      <c r="I2558" s="85" t="s">
        <v>3480</v>
      </c>
      <c r="J2558" s="85" t="s">
        <v>8112</v>
      </c>
      <c r="L2558" s="86">
        <v>44029</v>
      </c>
      <c r="M2558" s="87">
        <v>719.74529999960203</v>
      </c>
      <c r="N2558" s="88">
        <v>719.74529999960203</v>
      </c>
      <c r="O2558" s="88">
        <v>943.49309999961395</v>
      </c>
      <c r="P2558" s="89">
        <f t="shared" si="39"/>
        <v>0.76285168381188639</v>
      </c>
      <c r="Q2558" s="86">
        <v>43755</v>
      </c>
      <c r="R2558" s="90">
        <v>123914.295</v>
      </c>
      <c r="S2558" s="90">
        <v>340420.88428613299</v>
      </c>
      <c r="T2558" s="3"/>
      <c r="U2558" s="91">
        <v>-1.15513629280031E-2</v>
      </c>
      <c r="V2558" s="92">
        <v>1.7638317331147801E-2</v>
      </c>
      <c r="W2558" s="91">
        <v>-9.1189188970020006E-3</v>
      </c>
      <c r="X2558" s="92">
        <v>-0.90338227382744696</v>
      </c>
      <c r="Y2558" s="91">
        <v>-0.153830653339392</v>
      </c>
      <c r="Z2558" s="92">
        <v>2.7670905748964301</v>
      </c>
      <c r="AA2558" s="91">
        <v>-0.22175798315584</v>
      </c>
      <c r="AB2558" s="92">
        <v>-1.2777699547878001</v>
      </c>
      <c r="AC2558" s="91">
        <v>-0.24874347023607701</v>
      </c>
      <c r="AD2558" s="92">
        <v>0.47384892878471901</v>
      </c>
      <c r="AE2558" s="91">
        <v>-0.200659311833151</v>
      </c>
      <c r="AF2558" s="93">
        <v>0.77347851137165002</v>
      </c>
      <c r="AG2558" s="91">
        <v>9.7618195159157005E-3</v>
      </c>
      <c r="AH2558" s="92">
        <v>6.9951999466866296E-2</v>
      </c>
      <c r="AI2558" s="91">
        <v>-0.12942928046963101</v>
      </c>
      <c r="AJ2558" s="92">
        <v>1.5404476329422301</v>
      </c>
      <c r="AK2558" s="91">
        <v>-0.319897854084847</v>
      </c>
      <c r="AL2558" s="91">
        <v>-3.8279465910818503E-2</v>
      </c>
      <c r="AM2558" s="92">
        <v>-12.415207494806999</v>
      </c>
      <c r="AN2558" s="3"/>
      <c r="AO2558" s="94">
        <v>8.9112811949307799E-2</v>
      </c>
      <c r="AP2558" s="94">
        <v>-0.13457386780835801</v>
      </c>
      <c r="AQ2558" s="94">
        <v>0.13267247108713501</v>
      </c>
      <c r="AR2558" s="94">
        <v>-0.115305292577395</v>
      </c>
      <c r="AS2558" s="95">
        <v>5</v>
      </c>
      <c r="AT2558" s="95">
        <v>7</v>
      </c>
      <c r="AU2558" s="95">
        <v>5</v>
      </c>
      <c r="AV2558" s="96">
        <v>7</v>
      </c>
      <c r="AW2558" s="3"/>
      <c r="AX2558" s="97">
        <v>0.32753938128589699</v>
      </c>
      <c r="AY2558" s="98">
        <v>-0.57518282949604305</v>
      </c>
      <c r="AZ2558" s="98">
        <v>-0.31536954069497403</v>
      </c>
      <c r="BA2558" s="98">
        <v>-0.77068850641990105</v>
      </c>
      <c r="BB2558" s="89">
        <v>3.33701995453521E-2</v>
      </c>
      <c r="BC2558" s="99">
        <v>-46.082107012742199</v>
      </c>
      <c r="BD2558" s="86">
        <v>43755</v>
      </c>
      <c r="BE2558" s="86">
        <v>43908</v>
      </c>
      <c r="BF2558" s="95"/>
      <c r="BG2558" s="86"/>
    </row>
    <row r="2559" spans="2:59" x14ac:dyDescent="0.25">
      <c r="B2559" s="81" t="s">
        <v>3173</v>
      </c>
      <c r="C2559" s="81" t="s">
        <v>8113</v>
      </c>
      <c r="D2559" s="81" t="s">
        <v>1060</v>
      </c>
      <c r="E2559" s="82" t="s">
        <v>1164</v>
      </c>
      <c r="F2559" s="82" t="s">
        <v>1107</v>
      </c>
      <c r="G2559" s="83" t="s">
        <v>1119</v>
      </c>
      <c r="H2559" s="84" t="s">
        <v>1142</v>
      </c>
      <c r="I2559" s="85" t="s">
        <v>3480</v>
      </c>
      <c r="J2559" s="85" t="s">
        <v>8114</v>
      </c>
      <c r="L2559" s="86">
        <v>44029</v>
      </c>
      <c r="M2559" s="87">
        <v>551.43960000015795</v>
      </c>
      <c r="N2559" s="88">
        <v>551.43960000015795</v>
      </c>
      <c r="O2559" s="88">
        <v>759.27969999983895</v>
      </c>
      <c r="P2559" s="89">
        <f t="shared" si="39"/>
        <v>0.72626674992137275</v>
      </c>
      <c r="Q2559" s="86">
        <v>43755</v>
      </c>
      <c r="R2559" s="90">
        <v>102190.716</v>
      </c>
      <c r="S2559" s="90">
        <v>150008.96345410199</v>
      </c>
      <c r="T2559" s="3"/>
      <c r="U2559" s="91">
        <v>-1.1570285856578299E-2</v>
      </c>
      <c r="V2559" s="92">
        <v>1.5746024473628498E-2</v>
      </c>
      <c r="W2559" s="91">
        <v>-9.6872711392279598E-3</v>
      </c>
      <c r="X2559" s="92">
        <v>-0.96021749805004197</v>
      </c>
      <c r="Y2559" s="91">
        <v>-0.18414375792693999</v>
      </c>
      <c r="Z2559" s="92">
        <v>-0.26421988385845901</v>
      </c>
      <c r="AA2559" s="91">
        <v>-0.261482559035358</v>
      </c>
      <c r="AB2559" s="92">
        <v>-5.2502275427395899</v>
      </c>
      <c r="AC2559" s="91">
        <v>-0.31461183888779498</v>
      </c>
      <c r="AD2559" s="92">
        <v>-6.1129879363870696</v>
      </c>
      <c r="AE2559" s="91">
        <v>-0.29312285101506902</v>
      </c>
      <c r="AF2559" s="93">
        <v>-8.4728754068200907</v>
      </c>
      <c r="AG2559" s="91">
        <v>9.4337014979828399E-3</v>
      </c>
      <c r="AH2559" s="92">
        <v>3.7140197673579699E-2</v>
      </c>
      <c r="AI2559" s="91">
        <v>-0.161299536465667</v>
      </c>
      <c r="AJ2559" s="92">
        <v>-1.64657796666143</v>
      </c>
      <c r="AK2559" s="91">
        <v>-0.51385887580283496</v>
      </c>
      <c r="AL2559" s="91">
        <v>-7.0421426417888094E-2</v>
      </c>
      <c r="AM2559" s="92">
        <v>-31.811309666605698</v>
      </c>
      <c r="AN2559" s="3"/>
      <c r="AO2559" s="94">
        <v>8.9091981117235305E-2</v>
      </c>
      <c r="AP2559" s="94">
        <v>-0.13462359364173601</v>
      </c>
      <c r="AQ2559" s="94">
        <v>0.12369365102858899</v>
      </c>
      <c r="AR2559" s="94">
        <v>-0.120956654496695</v>
      </c>
      <c r="AS2559" s="95">
        <v>5</v>
      </c>
      <c r="AT2559" s="95">
        <v>7</v>
      </c>
      <c r="AU2559" s="95">
        <v>5</v>
      </c>
      <c r="AV2559" s="96">
        <v>7</v>
      </c>
      <c r="AW2559" s="3"/>
      <c r="AX2559" s="97">
        <v>0.32728568247112</v>
      </c>
      <c r="AY2559" s="98">
        <v>-0.70187002575767099</v>
      </c>
      <c r="AZ2559" s="98">
        <v>-1.0299649569515199</v>
      </c>
      <c r="BA2559" s="98">
        <v>-0.93640273315577405</v>
      </c>
      <c r="BB2559" s="89">
        <v>3.3342226923123199E-2</v>
      </c>
      <c r="BC2559" s="99">
        <v>-46.849928952404298</v>
      </c>
      <c r="BD2559" s="86">
        <v>43755</v>
      </c>
      <c r="BE2559" s="86">
        <v>43908</v>
      </c>
      <c r="BF2559" s="95"/>
      <c r="BG2559" s="86"/>
    </row>
    <row r="2560" spans="2:59" x14ac:dyDescent="0.25">
      <c r="B2560" s="81" t="s">
        <v>3174</v>
      </c>
      <c r="C2560" s="81" t="s">
        <v>8115</v>
      </c>
      <c r="D2560" s="81" t="s">
        <v>1060</v>
      </c>
      <c r="E2560" s="82" t="s">
        <v>1165</v>
      </c>
      <c r="F2560" s="82" t="s">
        <v>1107</v>
      </c>
      <c r="G2560" s="83" t="s">
        <v>1119</v>
      </c>
      <c r="H2560" s="84" t="s">
        <v>1142</v>
      </c>
      <c r="I2560" s="85" t="s">
        <v>3480</v>
      </c>
      <c r="J2560" s="85" t="s">
        <v>8116</v>
      </c>
      <c r="L2560" s="86">
        <v>44029</v>
      </c>
      <c r="M2560" s="87">
        <v>549.46040000021503</v>
      </c>
      <c r="N2560" s="88">
        <v>549.46040000021503</v>
      </c>
      <c r="O2560" s="88">
        <v>754.29090000037104</v>
      </c>
      <c r="P2560" s="89">
        <f t="shared" si="39"/>
        <v>0.72844627981054089</v>
      </c>
      <c r="Q2560" s="86">
        <v>43755</v>
      </c>
      <c r="R2560" s="90">
        <v>110540.996</v>
      </c>
      <c r="S2560" s="90">
        <v>272166.73326708999</v>
      </c>
      <c r="T2560" s="3"/>
      <c r="U2560" s="91">
        <v>-1.1559560211026099E-2</v>
      </c>
      <c r="V2560" s="92">
        <v>1.6818589028844099E-2</v>
      </c>
      <c r="W2560" s="91">
        <v>-9.3626037451031204E-3</v>
      </c>
      <c r="X2560" s="92">
        <v>-0.92775075863755796</v>
      </c>
      <c r="Y2560" s="91">
        <v>-0.182519565523835</v>
      </c>
      <c r="Z2560" s="92">
        <v>-0.101800643547904</v>
      </c>
      <c r="AA2560" s="91">
        <v>-0.25851920944755002</v>
      </c>
      <c r="AB2560" s="92">
        <v>-4.9538925839588002</v>
      </c>
      <c r="AC2560" s="91">
        <v>-0.30910365235729798</v>
      </c>
      <c r="AD2560" s="92">
        <v>-5.5621692833374299</v>
      </c>
      <c r="AE2560" s="91">
        <v>-0.28458620713005101</v>
      </c>
      <c r="AF2560" s="93">
        <v>-7.6192110183183104</v>
      </c>
      <c r="AG2560" s="91">
        <v>9.6210313258779899E-3</v>
      </c>
      <c r="AH2560" s="92">
        <v>5.5873180463095203E-2</v>
      </c>
      <c r="AI2560" s="91">
        <v>-0.159473772773781</v>
      </c>
      <c r="AJ2560" s="92">
        <v>-1.46400159747282</v>
      </c>
      <c r="AK2560" s="91">
        <v>-0.49617135993146799</v>
      </c>
      <c r="AL2560" s="91">
        <v>-6.7051900497972397E-2</v>
      </c>
      <c r="AM2560" s="92">
        <v>-30.042558079469</v>
      </c>
      <c r="AN2560" s="3"/>
      <c r="AO2560" s="94">
        <v>8.9103822465403895E-2</v>
      </c>
      <c r="AP2560" s="94">
        <v>-0.13459523117038799</v>
      </c>
      <c r="AQ2560" s="94">
        <v>0.12406217496391</v>
      </c>
      <c r="AR2560" s="94">
        <v>-0.1206588473788</v>
      </c>
      <c r="AS2560" s="95">
        <v>5</v>
      </c>
      <c r="AT2560" s="95">
        <v>7</v>
      </c>
      <c r="AU2560" s="95">
        <v>5</v>
      </c>
      <c r="AV2560" s="96">
        <v>7</v>
      </c>
      <c r="AW2560" s="3"/>
      <c r="AX2560" s="97">
        <v>0.32727000352169899</v>
      </c>
      <c r="AY2560" s="98">
        <v>-0.69295588868317304</v>
      </c>
      <c r="AZ2560" s="98">
        <v>-0.97858691812871301</v>
      </c>
      <c r="BA2560" s="98">
        <v>-0.924908867510567</v>
      </c>
      <c r="BB2560" s="89">
        <v>3.3341241355010397E-2</v>
      </c>
      <c r="BC2560" s="99">
        <v>-46.760858443332801</v>
      </c>
      <c r="BD2560" s="86">
        <v>43755</v>
      </c>
      <c r="BE2560" s="86">
        <v>43908</v>
      </c>
      <c r="BF2560" s="95"/>
      <c r="BG2560" s="86"/>
    </row>
    <row r="2561" spans="2:59" x14ac:dyDescent="0.25">
      <c r="B2561" s="81" t="s">
        <v>3175</v>
      </c>
      <c r="C2561" s="81" t="s">
        <v>8117</v>
      </c>
      <c r="D2561" s="81" t="s">
        <v>1060</v>
      </c>
      <c r="E2561" s="82" t="s">
        <v>1206</v>
      </c>
      <c r="F2561" s="82" t="s">
        <v>1107</v>
      </c>
      <c r="G2561" s="83" t="s">
        <v>1119</v>
      </c>
      <c r="H2561" s="84" t="s">
        <v>1142</v>
      </c>
      <c r="I2561" s="85" t="s">
        <v>3480</v>
      </c>
      <c r="J2561" s="85" t="s">
        <v>8118</v>
      </c>
      <c r="L2561" s="86">
        <v>44029</v>
      </c>
      <c r="M2561" s="87">
        <v>705.45720000006304</v>
      </c>
      <c r="N2561" s="88">
        <v>705.45720000006304</v>
      </c>
      <c r="O2561" s="88">
        <v>923.37860000040405</v>
      </c>
      <c r="P2561" s="89">
        <f t="shared" si="39"/>
        <v>0.76399561349998191</v>
      </c>
      <c r="Q2561" s="86">
        <v>43755</v>
      </c>
      <c r="R2561" s="90">
        <v>8551.0910000000003</v>
      </c>
      <c r="S2561" s="90">
        <v>83958.927698486295</v>
      </c>
      <c r="T2561" s="3"/>
      <c r="U2561" s="91">
        <v>-1.15459280714276E-2</v>
      </c>
      <c r="V2561" s="92">
        <v>1.8181802988692701E-2</v>
      </c>
      <c r="W2561" s="91">
        <v>-8.9563192250352603E-3</v>
      </c>
      <c r="X2561" s="92">
        <v>-0.88712230663077196</v>
      </c>
      <c r="Y2561" s="91">
        <v>-0.15298865464224901</v>
      </c>
      <c r="Z2561" s="92">
        <v>2.85129044461064</v>
      </c>
      <c r="AA2561" s="91">
        <v>-0.22019795461703301</v>
      </c>
      <c r="AB2561" s="92">
        <v>-1.1217671009071599</v>
      </c>
      <c r="AC2561" s="91">
        <v>-0.245730151315802</v>
      </c>
      <c r="AD2561" s="92">
        <v>0.77518082081223805</v>
      </c>
      <c r="AE2561" s="91">
        <v>-0.221809711610258</v>
      </c>
      <c r="AF2561" s="93">
        <v>-1.3415614663390401</v>
      </c>
      <c r="AG2561" s="91">
        <v>9.85567277712107E-3</v>
      </c>
      <c r="AH2561" s="92">
        <v>7.9337325587403001E-2</v>
      </c>
      <c r="AI2561" s="91">
        <v>-0.12848202130233399</v>
      </c>
      <c r="AJ2561" s="92">
        <v>1.63517354967189</v>
      </c>
      <c r="AK2561" s="91">
        <v>-0.294542800000345</v>
      </c>
      <c r="AL2561" s="91">
        <v>-4.3694058323162602E-2</v>
      </c>
      <c r="AM2561" s="92">
        <v>-22.334650439093799</v>
      </c>
      <c r="AN2561" s="3"/>
      <c r="AO2561" s="94">
        <v>8.9118704161664897E-2</v>
      </c>
      <c r="AP2561" s="94">
        <v>-0.134559775804519</v>
      </c>
      <c r="AQ2561" s="94">
        <v>0.132858134542475</v>
      </c>
      <c r="AR2561" s="94">
        <v>-0.11515565720677801</v>
      </c>
      <c r="AS2561" s="95">
        <v>5</v>
      </c>
      <c r="AT2561" s="95">
        <v>7</v>
      </c>
      <c r="AU2561" s="95">
        <v>5</v>
      </c>
      <c r="AV2561" s="96">
        <v>7</v>
      </c>
      <c r="AW2561" s="3"/>
      <c r="AX2561" s="97">
        <v>0.32753154094796599</v>
      </c>
      <c r="AY2561" s="98">
        <v>-0.57048689804832997</v>
      </c>
      <c r="AZ2561" s="98">
        <v>-0.28799847238042298</v>
      </c>
      <c r="BA2561" s="98">
        <v>-0.76456110871458804</v>
      </c>
      <c r="BB2561" s="89">
        <v>3.3369707216370399E-2</v>
      </c>
      <c r="BC2561" s="99">
        <v>-46.036956022202503</v>
      </c>
      <c r="BD2561" s="86">
        <v>43755</v>
      </c>
      <c r="BE2561" s="86">
        <v>43908</v>
      </c>
      <c r="BF2561" s="95"/>
      <c r="BG2561" s="86"/>
    </row>
    <row r="2562" spans="2:59" x14ac:dyDescent="0.25">
      <c r="B2562" s="81" t="s">
        <v>3176</v>
      </c>
      <c r="C2562" s="81" t="s">
        <v>8119</v>
      </c>
      <c r="D2562" s="81" t="s">
        <v>1060</v>
      </c>
      <c r="E2562" s="82" t="s">
        <v>1166</v>
      </c>
      <c r="F2562" s="82" t="s">
        <v>1107</v>
      </c>
      <c r="G2562" s="83" t="s">
        <v>1119</v>
      </c>
      <c r="H2562" s="84" t="s">
        <v>1142</v>
      </c>
      <c r="I2562" s="85" t="s">
        <v>3480</v>
      </c>
      <c r="J2562" s="85" t="s">
        <v>8120</v>
      </c>
      <c r="L2562" s="86">
        <v>44029</v>
      </c>
      <c r="M2562" s="87">
        <v>898.00930000003405</v>
      </c>
      <c r="N2562" s="88">
        <v>898.00930000003405</v>
      </c>
      <c r="O2562" s="88">
        <v>1211.2568999994501</v>
      </c>
      <c r="P2562" s="89">
        <f t="shared" si="39"/>
        <v>0.74138632357878975</v>
      </c>
      <c r="Q2562" s="86">
        <v>43755</v>
      </c>
      <c r="R2562" s="90">
        <v>6.9470000000000001</v>
      </c>
      <c r="S2562" s="90">
        <v>7.4018740458041403</v>
      </c>
      <c r="T2562" s="3"/>
      <c r="U2562" s="91">
        <v>-1.1525297535627E-2</v>
      </c>
      <c r="V2562" s="92">
        <v>2.0244856568751898E-2</v>
      </c>
      <c r="W2562" s="91">
        <v>-7.8548796191171295E-3</v>
      </c>
      <c r="X2562" s="92">
        <v>-0.77697834603895899</v>
      </c>
      <c r="Y2562" s="91">
        <v>-0.17272685566160401</v>
      </c>
      <c r="Z2562" s="92">
        <v>0.87747034267522395</v>
      </c>
      <c r="AA2562" s="91">
        <v>-0.23967119252309199</v>
      </c>
      <c r="AB2562" s="92">
        <v>-3.0690908915130399</v>
      </c>
      <c r="AC2562" s="91">
        <v>-0.26912428811570899</v>
      </c>
      <c r="AD2562" s="92">
        <v>-1.56423285917845</v>
      </c>
      <c r="AE2562" s="91">
        <v>-0.22195322029176201</v>
      </c>
      <c r="AF2562" s="93">
        <v>-1.3559123344894</v>
      </c>
      <c r="AG2562" s="91">
        <v>1.06197251789126E-2</v>
      </c>
      <c r="AH2562" s="92">
        <v>0.15574256576655901</v>
      </c>
      <c r="AI2562" s="91">
        <v>-0.14842608865365001</v>
      </c>
      <c r="AJ2562" s="92">
        <v>-0.35923318545974298</v>
      </c>
      <c r="AK2562" s="91">
        <v>-0.101990700000024</v>
      </c>
      <c r="AL2562" s="91">
        <v>-2.1676617563571199E-2</v>
      </c>
      <c r="AM2562" s="92">
        <v>-14.3920094714413</v>
      </c>
      <c r="AN2562" s="3"/>
      <c r="AO2562" s="94">
        <v>8.9242001313396005E-2</v>
      </c>
      <c r="AP2562" s="94">
        <v>-0.13437449078905001</v>
      </c>
      <c r="AQ2562" s="94">
        <v>0.12723575041309201</v>
      </c>
      <c r="AR2562" s="94">
        <v>-0.11894052796284101</v>
      </c>
      <c r="AS2562" s="95">
        <v>5</v>
      </c>
      <c r="AT2562" s="95">
        <v>7</v>
      </c>
      <c r="AU2562" s="95">
        <v>5</v>
      </c>
      <c r="AV2562" s="96">
        <v>7</v>
      </c>
      <c r="AW2562" s="3"/>
      <c r="AX2562" s="97">
        <v>0.32719809459522398</v>
      </c>
      <c r="AY2562" s="98">
        <v>-0.63591700706729204</v>
      </c>
      <c r="AZ2562" s="98">
        <v>-0.65160945758270805</v>
      </c>
      <c r="BA2562" s="98">
        <v>-0.85122357613181499</v>
      </c>
      <c r="BB2562" s="89">
        <v>3.3338435672012598E-2</v>
      </c>
      <c r="BC2562" s="99">
        <v>-46.240322758909301</v>
      </c>
      <c r="BD2562" s="86">
        <v>43755</v>
      </c>
      <c r="BE2562" s="86">
        <v>43908</v>
      </c>
      <c r="BF2562" s="95"/>
      <c r="BG2562" s="86"/>
    </row>
    <row r="2563" spans="2:59" x14ac:dyDescent="0.25">
      <c r="B2563" s="81" t="s">
        <v>3177</v>
      </c>
      <c r="C2563" s="81" t="s">
        <v>8121</v>
      </c>
      <c r="D2563" s="81" t="s">
        <v>1060</v>
      </c>
      <c r="E2563" s="82" t="s">
        <v>1207</v>
      </c>
      <c r="F2563" s="82" t="s">
        <v>1107</v>
      </c>
      <c r="G2563" s="83" t="s">
        <v>1119</v>
      </c>
      <c r="H2563" s="84" t="s">
        <v>1142</v>
      </c>
      <c r="I2563" s="85" t="s">
        <v>3480</v>
      </c>
      <c r="J2563" s="85" t="s">
        <v>8122</v>
      </c>
      <c r="L2563" s="86">
        <v>44029</v>
      </c>
      <c r="M2563" s="87">
        <v>848.76819999981706</v>
      </c>
      <c r="N2563" s="88">
        <v>848.76819999981706</v>
      </c>
      <c r="O2563" s="88">
        <v>1154.8944000005699</v>
      </c>
      <c r="P2563" s="89">
        <f t="shared" si="39"/>
        <v>0.73493143615502698</v>
      </c>
      <c r="Q2563" s="86">
        <v>43755</v>
      </c>
      <c r="R2563" s="90">
        <v>99.042000000000002</v>
      </c>
      <c r="S2563" s="90">
        <v>107.796049618363</v>
      </c>
      <c r="T2563" s="3"/>
      <c r="U2563" s="91">
        <v>-1.1527295295309201E-2</v>
      </c>
      <c r="V2563" s="92">
        <v>2.0045080600539202E-2</v>
      </c>
      <c r="W2563" s="91">
        <v>-8.3403940707285108E-3</v>
      </c>
      <c r="X2563" s="92">
        <v>-0.82552979120009695</v>
      </c>
      <c r="Y2563" s="91">
        <v>-0.177432467805338</v>
      </c>
      <c r="Z2563" s="92">
        <v>0.406909128301777</v>
      </c>
      <c r="AA2563" s="91">
        <v>-0.25016522514575601</v>
      </c>
      <c r="AB2563" s="92">
        <v>-4.1184941537794701</v>
      </c>
      <c r="AC2563" s="91">
        <v>-0.29475213780009701</v>
      </c>
      <c r="AD2563" s="92">
        <v>-4.12701782761724</v>
      </c>
      <c r="AE2563" s="91">
        <v>-0.26250318126956701</v>
      </c>
      <c r="AF2563" s="93">
        <v>-5.4109084322699301</v>
      </c>
      <c r="AG2563" s="91">
        <v>1.02202941197902E-2</v>
      </c>
      <c r="AH2563" s="92">
        <v>0.115799459854316</v>
      </c>
      <c r="AI2563" s="91">
        <v>-0.15391811000066799</v>
      </c>
      <c r="AJ2563" s="92">
        <v>-0.90843532016151596</v>
      </c>
      <c r="AK2563" s="91">
        <v>-0.15123180000053299</v>
      </c>
      <c r="AL2563" s="91">
        <v>-3.9662362110902898E-2</v>
      </c>
      <c r="AM2563" s="92">
        <v>-11.535491104601499</v>
      </c>
      <c r="AN2563" s="3"/>
      <c r="AO2563" s="94">
        <v>8.9140452628344094E-2</v>
      </c>
      <c r="AP2563" s="94">
        <v>-0.13449646538079801</v>
      </c>
      <c r="AQ2563" s="94">
        <v>0.12520376982502099</v>
      </c>
      <c r="AR2563" s="94">
        <v>-0.11977805862261399</v>
      </c>
      <c r="AS2563" s="95">
        <v>5</v>
      </c>
      <c r="AT2563" s="95">
        <v>7</v>
      </c>
      <c r="AU2563" s="95">
        <v>5</v>
      </c>
      <c r="AV2563" s="96">
        <v>7</v>
      </c>
      <c r="AW2563" s="3"/>
      <c r="AX2563" s="97">
        <v>0.32720350001647602</v>
      </c>
      <c r="AY2563" s="98">
        <v>-0.66793858542587303</v>
      </c>
      <c r="AZ2563" s="98">
        <v>-0.83365930422405699</v>
      </c>
      <c r="BA2563" s="98">
        <v>-0.89262611062986297</v>
      </c>
      <c r="BB2563" s="89">
        <v>3.3336331220452799E-2</v>
      </c>
      <c r="BC2563" s="99">
        <v>-46.498805431940099</v>
      </c>
      <c r="BD2563" s="86">
        <v>43755</v>
      </c>
      <c r="BE2563" s="86">
        <v>43908</v>
      </c>
      <c r="BF2563" s="95"/>
      <c r="BG2563" s="86"/>
    </row>
    <row r="2564" spans="2:59" x14ac:dyDescent="0.25">
      <c r="B2564" s="81" t="s">
        <v>3178</v>
      </c>
      <c r="C2564" s="81" t="s">
        <v>8123</v>
      </c>
      <c r="D2564" s="81" t="s">
        <v>1061</v>
      </c>
      <c r="E2564" s="82" t="s">
        <v>1161</v>
      </c>
      <c r="F2564" s="82" t="s">
        <v>1107</v>
      </c>
      <c r="G2564" s="83" t="s">
        <v>1125</v>
      </c>
      <c r="H2564" s="84" t="s">
        <v>1144</v>
      </c>
      <c r="I2564" s="85" t="s">
        <v>3480</v>
      </c>
      <c r="J2564" s="85" t="s">
        <v>8124</v>
      </c>
      <c r="L2564" s="86">
        <v>44029</v>
      </c>
      <c r="M2564" s="87">
        <v>1404.11319999956</v>
      </c>
      <c r="N2564" s="88">
        <v>1404.11319999956</v>
      </c>
      <c r="O2564" s="88">
        <v>1404.11319999956</v>
      </c>
      <c r="P2564" s="89">
        <f t="shared" si="39"/>
        <v>1</v>
      </c>
      <c r="Q2564" s="86">
        <v>44029</v>
      </c>
      <c r="R2564" s="90">
        <v>83423470.583000004</v>
      </c>
      <c r="S2564" s="90">
        <v>66105974.102499999</v>
      </c>
      <c r="T2564" s="3"/>
      <c r="U2564" s="91">
        <v>0</v>
      </c>
      <c r="V2564" s="92">
        <v>1.17277461013146</v>
      </c>
      <c r="W2564" s="91">
        <v>2.9912207537563501E-6</v>
      </c>
      <c r="X2564" s="92">
        <v>8.8087379481294192E-3</v>
      </c>
      <c r="Y2564" s="91">
        <v>6.2688216748938404E-3</v>
      </c>
      <c r="Z2564" s="92">
        <v>18.777038076339501</v>
      </c>
      <c r="AA2564" s="91">
        <v>1.33324018734129E-2</v>
      </c>
      <c r="AB2564" s="92">
        <v>22.231268548144701</v>
      </c>
      <c r="AC2564" s="91">
        <v>3.6130897353359601E-2</v>
      </c>
      <c r="AD2564" s="92">
        <v>28.961285687721102</v>
      </c>
      <c r="AE2564" s="91">
        <v>5.5744452241924598E-2</v>
      </c>
      <c r="AF2564" s="93">
        <v>26.413854918879199</v>
      </c>
      <c r="AG2564" s="91">
        <v>1.70926614373457E-6</v>
      </c>
      <c r="AH2564" s="92">
        <v>-0.90605902551033102</v>
      </c>
      <c r="AI2564" s="91">
        <v>6.8835450911137698E-3</v>
      </c>
      <c r="AJ2564" s="92">
        <v>15.171730189016699</v>
      </c>
      <c r="AK2564" s="91">
        <v>0.40394472663116199</v>
      </c>
      <c r="AL2564" s="91">
        <v>2.8929592555869001E-2</v>
      </c>
      <c r="AM2564" s="92">
        <v>-20.633782674151</v>
      </c>
      <c r="AN2564" s="3"/>
      <c r="AO2564" s="94">
        <v>1.67196436268569E-3</v>
      </c>
      <c r="AP2564" s="94">
        <v>-1.54551612467912E-4</v>
      </c>
      <c r="AQ2564" s="94">
        <v>1.9928806723328299E-3</v>
      </c>
      <c r="AR2564" s="94">
        <v>1.70926614373457E-6</v>
      </c>
      <c r="AS2564" s="95">
        <v>12</v>
      </c>
      <c r="AT2564" s="95">
        <v>0</v>
      </c>
      <c r="AU2564" s="95">
        <v>7</v>
      </c>
      <c r="AV2564" s="96">
        <v>5</v>
      </c>
      <c r="AW2564" s="3"/>
      <c r="AX2564" s="97">
        <v>2.4853617911458101E-3</v>
      </c>
      <c r="AY2564" s="98">
        <v>-6.3233927625187798</v>
      </c>
      <c r="AZ2564" s="98">
        <v>0.59275533590698604</v>
      </c>
      <c r="BA2564" s="98">
        <v>-11.0856369361136</v>
      </c>
      <c r="BB2564" s="89">
        <v>2.5692583040751101E-4</v>
      </c>
      <c r="BC2564" s="99">
        <v>-1.5455161283313101E-2</v>
      </c>
      <c r="BD2564" s="86">
        <v>43878</v>
      </c>
      <c r="BE2564" s="86">
        <v>43879</v>
      </c>
      <c r="BF2564" s="95">
        <v>3</v>
      </c>
      <c r="BG2564" s="86">
        <v>43881</v>
      </c>
    </row>
    <row r="2565" spans="2:59" x14ac:dyDescent="0.25">
      <c r="B2565" s="81" t="s">
        <v>3179</v>
      </c>
      <c r="C2565" s="81" t="s">
        <v>8125</v>
      </c>
      <c r="D2565" s="81" t="s">
        <v>1061</v>
      </c>
      <c r="E2565" s="82" t="s">
        <v>1204</v>
      </c>
      <c r="F2565" s="82" t="s">
        <v>1107</v>
      </c>
      <c r="G2565" s="83" t="s">
        <v>1125</v>
      </c>
      <c r="H2565" s="84" t="s">
        <v>1144</v>
      </c>
      <c r="I2565" s="85" t="s">
        <v>3480</v>
      </c>
      <c r="J2565" s="85" t="s">
        <v>8126</v>
      </c>
      <c r="L2565" s="86">
        <v>44029</v>
      </c>
      <c r="M2565" s="87">
        <v>1155.84280000068</v>
      </c>
      <c r="N2565" s="88">
        <v>1155.84280000068</v>
      </c>
      <c r="O2565" s="88">
        <v>1155.84280000068</v>
      </c>
      <c r="P2565" s="89">
        <f t="shared" si="39"/>
        <v>1</v>
      </c>
      <c r="Q2565" s="86">
        <v>44029</v>
      </c>
      <c r="R2565" s="90">
        <v>110.07899999999999</v>
      </c>
      <c r="S2565" s="90">
        <v>38859.417110656701</v>
      </c>
      <c r="T2565" s="3"/>
      <c r="U2565" s="91">
        <v>0</v>
      </c>
      <c r="V2565" s="92">
        <v>1.17277461013146</v>
      </c>
      <c r="W2565" s="91">
        <v>0</v>
      </c>
      <c r="X2565" s="92">
        <v>8.5096158727537806E-3</v>
      </c>
      <c r="Y2565" s="91">
        <v>8.5296918023232103E-3</v>
      </c>
      <c r="Z2565" s="92">
        <v>19.003125089075201</v>
      </c>
      <c r="AA2565" s="91">
        <v>1.93357965345058E-2</v>
      </c>
      <c r="AB2565" s="92">
        <v>22.831608014239499</v>
      </c>
      <c r="AC2565" s="91">
        <v>5.04055107630847E-2</v>
      </c>
      <c r="AD2565" s="92">
        <v>30.3887470287154</v>
      </c>
      <c r="AE2565" s="91">
        <v>7.8794438190016095E-2</v>
      </c>
      <c r="AF2565" s="93">
        <v>28.718853513681101</v>
      </c>
      <c r="AG2565" s="91">
        <v>0</v>
      </c>
      <c r="AH2565" s="92">
        <v>-0.90622995212470403</v>
      </c>
      <c r="AI2565" s="91">
        <v>9.5055780584516504E-3</v>
      </c>
      <c r="AJ2565" s="92">
        <v>15.433933485750501</v>
      </c>
      <c r="AK2565" s="91">
        <v>0.15584280000082801</v>
      </c>
      <c r="AL2565" s="91">
        <v>2.9724628098847499E-2</v>
      </c>
      <c r="AM2565" s="92">
        <v>10.5995345768024</v>
      </c>
      <c r="AN2565" s="3"/>
      <c r="AO2565" s="94">
        <v>1.6954615621216399E-3</v>
      </c>
      <c r="AP2565" s="94">
        <v>-1.37047305543092E-4</v>
      </c>
      <c r="AQ2565" s="94">
        <v>2.67337013610813E-3</v>
      </c>
      <c r="AR2565" s="94">
        <v>0</v>
      </c>
      <c r="AS2565" s="95">
        <v>11</v>
      </c>
      <c r="AT2565" s="95">
        <v>0</v>
      </c>
      <c r="AU2565" s="95">
        <v>7</v>
      </c>
      <c r="AV2565" s="96">
        <v>5</v>
      </c>
      <c r="AW2565" s="3"/>
      <c r="AX2565" s="97">
        <v>2.6039658875060901E-3</v>
      </c>
      <c r="AY2565" s="98">
        <v>-3.9288382285230901</v>
      </c>
      <c r="AZ2565" s="98">
        <v>0.61269461689244098</v>
      </c>
      <c r="BA2565" s="98">
        <v>-8.4932750211883103</v>
      </c>
      <c r="BB2565" s="89">
        <v>2.69187103634749E-4</v>
      </c>
      <c r="BC2565" s="99">
        <v>-1.3704730560462499E-2</v>
      </c>
      <c r="BD2565" s="86">
        <v>43878</v>
      </c>
      <c r="BE2565" s="86">
        <v>43879</v>
      </c>
      <c r="BF2565" s="95">
        <v>3</v>
      </c>
      <c r="BG2565" s="86">
        <v>43881</v>
      </c>
    </row>
    <row r="2566" spans="2:59" x14ac:dyDescent="0.25">
      <c r="B2566" s="81" t="s">
        <v>3180</v>
      </c>
      <c r="C2566" s="81" t="s">
        <v>8127</v>
      </c>
      <c r="D2566" s="81" t="s">
        <v>1061</v>
      </c>
      <c r="E2566" s="82" t="s">
        <v>1205</v>
      </c>
      <c r="F2566" s="82" t="s">
        <v>1107</v>
      </c>
      <c r="G2566" s="83" t="s">
        <v>1125</v>
      </c>
      <c r="H2566" s="84" t="s">
        <v>1144</v>
      </c>
      <c r="I2566" s="85" t="s">
        <v>3480</v>
      </c>
      <c r="J2566" s="85" t="s">
        <v>8128</v>
      </c>
      <c r="L2566" s="86">
        <v>44029</v>
      </c>
      <c r="M2566" s="87">
        <v>1140.24540000036</v>
      </c>
      <c r="N2566" s="88">
        <v>1140.24540000036</v>
      </c>
      <c r="O2566" s="88">
        <v>1140.24540000036</v>
      </c>
      <c r="P2566" s="89">
        <f t="shared" si="39"/>
        <v>1</v>
      </c>
      <c r="Q2566" s="86">
        <v>44029</v>
      </c>
      <c r="R2566" s="90">
        <v>1952.3009999999999</v>
      </c>
      <c r="S2566" s="90">
        <v>113778.82020996101</v>
      </c>
      <c r="T2566" s="3"/>
      <c r="U2566" s="91">
        <v>0</v>
      </c>
      <c r="V2566" s="92">
        <v>1.17277461013146</v>
      </c>
      <c r="W2566" s="91">
        <v>4.6481436584144797E-6</v>
      </c>
      <c r="X2566" s="92">
        <v>8.9744302385952306E-3</v>
      </c>
      <c r="Y2566" s="91">
        <v>7.6306290902721204E-3</v>
      </c>
      <c r="Z2566" s="92">
        <v>18.9132188178774</v>
      </c>
      <c r="AA2566" s="91">
        <v>1.7292208363869601E-2</v>
      </c>
      <c r="AB2566" s="92">
        <v>22.627249197190402</v>
      </c>
      <c r="AC2566" s="91">
        <v>4.5395131615805398E-2</v>
      </c>
      <c r="AD2566" s="92">
        <v>29.887709113972999</v>
      </c>
      <c r="AE2566" s="91">
        <v>7.0547310308029396E-2</v>
      </c>
      <c r="AF2566" s="93">
        <v>27.894140725489699</v>
      </c>
      <c r="AG2566" s="91">
        <v>3.06952460960019E-6</v>
      </c>
      <c r="AH2566" s="92">
        <v>-0.90592299966374401</v>
      </c>
      <c r="AI2566" s="91">
        <v>8.4819846051686892E-3</v>
      </c>
      <c r="AJ2566" s="92">
        <v>15.3315741404222</v>
      </c>
      <c r="AK2566" s="91">
        <v>0.140245399999985</v>
      </c>
      <c r="AL2566" s="91">
        <v>2.6899049580606502E-2</v>
      </c>
      <c r="AM2566" s="92">
        <v>9.0397945767181191</v>
      </c>
      <c r="AN2566" s="3"/>
      <c r="AO2566" s="94">
        <v>1.6857149330462601E-3</v>
      </c>
      <c r="AP2566" s="94">
        <v>-1.4059903423913099E-4</v>
      </c>
      <c r="AQ2566" s="94">
        <v>2.4240811872005001E-3</v>
      </c>
      <c r="AR2566" s="94">
        <v>1.5786154108354801E-6</v>
      </c>
      <c r="AS2566" s="95">
        <v>12</v>
      </c>
      <c r="AT2566" s="95">
        <v>0</v>
      </c>
      <c r="AU2566" s="95">
        <v>7</v>
      </c>
      <c r="AV2566" s="96">
        <v>5</v>
      </c>
      <c r="AW2566" s="3"/>
      <c r="AX2566" s="97">
        <v>2.5547594090994598E-3</v>
      </c>
      <c r="AY2566" s="98">
        <v>-4.7380990175952302</v>
      </c>
      <c r="AZ2566" s="98">
        <v>0.60589469372462201</v>
      </c>
      <c r="BA2566" s="98">
        <v>-9.5099860192858596</v>
      </c>
      <c r="BB2566" s="89">
        <v>2.6409984684022398E-4</v>
      </c>
      <c r="BC2566" s="99">
        <v>-1.4059903385842201E-2</v>
      </c>
      <c r="BD2566" s="86">
        <v>43878</v>
      </c>
      <c r="BE2566" s="86">
        <v>43879</v>
      </c>
      <c r="BF2566" s="95">
        <v>3</v>
      </c>
      <c r="BG2566" s="86">
        <v>43881</v>
      </c>
    </row>
    <row r="2567" spans="2:59" x14ac:dyDescent="0.25">
      <c r="B2567" s="81" t="s">
        <v>3181</v>
      </c>
      <c r="C2567" s="81" t="s">
        <v>8129</v>
      </c>
      <c r="D2567" s="81" t="s">
        <v>1061</v>
      </c>
      <c r="E2567" s="82" t="s">
        <v>1186</v>
      </c>
      <c r="F2567" s="82" t="s">
        <v>1107</v>
      </c>
      <c r="G2567" s="83" t="s">
        <v>1125</v>
      </c>
      <c r="H2567" s="84" t="s">
        <v>1144</v>
      </c>
      <c r="I2567" s="85" t="s">
        <v>3480</v>
      </c>
      <c r="J2567" s="85" t="s">
        <v>8130</v>
      </c>
      <c r="L2567" s="86">
        <v>44029</v>
      </c>
      <c r="M2567" s="87">
        <v>1434.41349999979</v>
      </c>
      <c r="N2567" s="88">
        <v>1434.41349999979</v>
      </c>
      <c r="O2567" s="88">
        <v>1434.41349999979</v>
      </c>
      <c r="P2567" s="89">
        <f t="shared" ref="P2567:P2630" si="40">IFERROR(N2567/O2567,"")</f>
        <v>1</v>
      </c>
      <c r="Q2567" s="86">
        <v>44029</v>
      </c>
      <c r="R2567" s="90">
        <v>23564928.043000001</v>
      </c>
      <c r="S2567" s="90">
        <v>17275256.6854375</v>
      </c>
      <c r="T2567" s="3"/>
      <c r="U2567" s="91">
        <v>6.9714587880298495E-8</v>
      </c>
      <c r="V2567" s="92">
        <v>1.17278158159024</v>
      </c>
      <c r="W2567" s="91">
        <v>3.20689650834538E-6</v>
      </c>
      <c r="X2567" s="92">
        <v>8.8303055235883204E-3</v>
      </c>
      <c r="Y2567" s="91">
        <v>7.1967122894420798E-3</v>
      </c>
      <c r="Z2567" s="92">
        <v>18.869827137794299</v>
      </c>
      <c r="AA2567" s="91">
        <v>1.6073416138169701E-2</v>
      </c>
      <c r="AB2567" s="92">
        <v>22.5053699746204</v>
      </c>
      <c r="AC2567" s="91">
        <v>4.2608820544046501E-2</v>
      </c>
      <c r="AD2567" s="92">
        <v>29.609078006789801</v>
      </c>
      <c r="AE2567" s="91">
        <v>6.6102964330639197E-2</v>
      </c>
      <c r="AF2567" s="93">
        <v>27.449706127750702</v>
      </c>
      <c r="AG2567" s="91">
        <v>1.81259019882418E-6</v>
      </c>
      <c r="AH2567" s="92">
        <v>-0.90604869310482194</v>
      </c>
      <c r="AI2567" s="91">
        <v>7.9773091983952292E-3</v>
      </c>
      <c r="AJ2567" s="92">
        <v>15.2811065997521</v>
      </c>
      <c r="AK2567" s="91">
        <v>0.43441349999920897</v>
      </c>
      <c r="AL2567" s="91">
        <v>3.07881712560629E-2</v>
      </c>
      <c r="AM2567" s="92">
        <v>-17.586905337346298</v>
      </c>
      <c r="AN2567" s="3"/>
      <c r="AO2567" s="94">
        <v>1.68164076603716E-3</v>
      </c>
      <c r="AP2567" s="94">
        <v>-1.4493637900159199E-4</v>
      </c>
      <c r="AQ2567" s="94">
        <v>2.29266300630115E-3</v>
      </c>
      <c r="AR2567" s="94">
        <v>1.81259019882418E-6</v>
      </c>
      <c r="AS2567" s="95">
        <v>12</v>
      </c>
      <c r="AT2567" s="95">
        <v>0</v>
      </c>
      <c r="AU2567" s="95">
        <v>7</v>
      </c>
      <c r="AV2567" s="96">
        <v>5</v>
      </c>
      <c r="AW2567" s="3"/>
      <c r="AX2567" s="97">
        <v>2.5313950993449898E-3</v>
      </c>
      <c r="AY2567" s="98">
        <v>-5.2223515403311502</v>
      </c>
      <c r="AZ2567" s="98">
        <v>0.60185285849092895</v>
      </c>
      <c r="BA2567" s="98">
        <v>-10.0495148164337</v>
      </c>
      <c r="BB2567" s="89">
        <v>2.6168454719908101E-4</v>
      </c>
      <c r="BC2567" s="99">
        <v>-1.44936379354874E-2</v>
      </c>
      <c r="BD2567" s="86">
        <v>43878</v>
      </c>
      <c r="BE2567" s="86">
        <v>43879</v>
      </c>
      <c r="BF2567" s="95">
        <v>3</v>
      </c>
      <c r="BG2567" s="86">
        <v>43881</v>
      </c>
    </row>
    <row r="2568" spans="2:59" x14ac:dyDescent="0.25">
      <c r="B2568" s="81" t="s">
        <v>3182</v>
      </c>
      <c r="C2568" s="81" t="s">
        <v>8131</v>
      </c>
      <c r="D2568" s="81" t="s">
        <v>1061</v>
      </c>
      <c r="E2568" s="82" t="s">
        <v>1163</v>
      </c>
      <c r="F2568" s="82" t="s">
        <v>1107</v>
      </c>
      <c r="G2568" s="83" t="s">
        <v>1125</v>
      </c>
      <c r="H2568" s="84" t="s">
        <v>1144</v>
      </c>
      <c r="I2568" s="85" t="s">
        <v>3480</v>
      </c>
      <c r="J2568" s="85" t="s">
        <v>8132</v>
      </c>
      <c r="L2568" s="86">
        <v>44029</v>
      </c>
      <c r="M2568" s="87">
        <v>1311.1575000006701</v>
      </c>
      <c r="N2568" s="88">
        <v>1311.1575000006701</v>
      </c>
      <c r="O2568" s="88">
        <v>1311.1575000006701</v>
      </c>
      <c r="P2568" s="89">
        <f t="shared" si="40"/>
        <v>1</v>
      </c>
      <c r="Q2568" s="86">
        <v>44029</v>
      </c>
      <c r="R2568" s="90">
        <v>25997681.986000001</v>
      </c>
      <c r="S2568" s="90">
        <v>21745047.5055313</v>
      </c>
      <c r="T2568" s="3"/>
      <c r="U2568" s="91">
        <v>0</v>
      </c>
      <c r="V2568" s="92">
        <v>1.17277461013146</v>
      </c>
      <c r="W2568" s="91">
        <v>3.0507490009767901E-6</v>
      </c>
      <c r="X2568" s="92">
        <v>8.8146907728514599E-3</v>
      </c>
      <c r="Y2568" s="91">
        <v>7.4877081660815704E-3</v>
      </c>
      <c r="Z2568" s="92">
        <v>18.8989267254365</v>
      </c>
      <c r="AA2568" s="91">
        <v>1.68794114251796E-2</v>
      </c>
      <c r="AB2568" s="92">
        <v>22.585969503328698</v>
      </c>
      <c r="AC2568" s="91">
        <v>4.44797749350982E-2</v>
      </c>
      <c r="AD2568" s="92">
        <v>29.796173445909499</v>
      </c>
      <c r="AE2568" s="91">
        <v>6.9084747527085696E-2</v>
      </c>
      <c r="AF2568" s="93">
        <v>27.7478844473953</v>
      </c>
      <c r="AG2568" s="91">
        <v>1.7541788110975199E-6</v>
      </c>
      <c r="AH2568" s="92">
        <v>-0.90605453424359395</v>
      </c>
      <c r="AI2568" s="91">
        <v>8.3154111616749998E-3</v>
      </c>
      <c r="AJ2568" s="92">
        <v>15.3149167960801</v>
      </c>
      <c r="AK2568" s="91">
        <v>0.31033199084602497</v>
      </c>
      <c r="AL2568" s="91">
        <v>3.2278038319418598E-2</v>
      </c>
      <c r="AM2568" s="92">
        <v>43.912767540605302</v>
      </c>
      <c r="AN2568" s="3"/>
      <c r="AO2568" s="94">
        <v>1.68438564833195E-3</v>
      </c>
      <c r="AP2568" s="94">
        <v>-1.42113342008088E-4</v>
      </c>
      <c r="AQ2568" s="94">
        <v>2.37752362045285E-3</v>
      </c>
      <c r="AR2568" s="94">
        <v>1.7541788110975199E-6</v>
      </c>
      <c r="AS2568" s="95">
        <v>12</v>
      </c>
      <c r="AT2568" s="95">
        <v>0</v>
      </c>
      <c r="AU2568" s="95">
        <v>7</v>
      </c>
      <c r="AV2568" s="96">
        <v>5</v>
      </c>
      <c r="AW2568" s="3"/>
      <c r="AX2568" s="97">
        <v>2.5466449083069199E-3</v>
      </c>
      <c r="AY2568" s="98">
        <v>-4.9017533741571198</v>
      </c>
      <c r="AZ2568" s="98">
        <v>0.60452342795542802</v>
      </c>
      <c r="BA2568" s="98">
        <v>-9.6986897933820693</v>
      </c>
      <c r="BB2568" s="89">
        <v>2.6326099223979301E-4</v>
      </c>
      <c r="BC2568" s="99">
        <v>-1.42113341784551E-2</v>
      </c>
      <c r="BD2568" s="86">
        <v>43878</v>
      </c>
      <c r="BE2568" s="86">
        <v>43879</v>
      </c>
      <c r="BF2568" s="95">
        <v>3</v>
      </c>
      <c r="BG2568" s="86">
        <v>43881</v>
      </c>
    </row>
    <row r="2569" spans="2:59" x14ac:dyDescent="0.25">
      <c r="B2569" s="81" t="s">
        <v>3183</v>
      </c>
      <c r="C2569" s="81" t="s">
        <v>8133</v>
      </c>
      <c r="D2569" s="81" t="s">
        <v>1061</v>
      </c>
      <c r="E2569" s="82" t="s">
        <v>1164</v>
      </c>
      <c r="F2569" s="82" t="s">
        <v>1107</v>
      </c>
      <c r="G2569" s="83" t="s">
        <v>1125</v>
      </c>
      <c r="H2569" s="84" t="s">
        <v>1144</v>
      </c>
      <c r="I2569" s="85" t="s">
        <v>3480</v>
      </c>
      <c r="J2569" s="85" t="s">
        <v>8134</v>
      </c>
      <c r="L2569" s="86">
        <v>44029</v>
      </c>
      <c r="M2569" s="87">
        <v>1475.0733000002799</v>
      </c>
      <c r="N2569" s="88">
        <v>1475.0733000002799</v>
      </c>
      <c r="O2569" s="88">
        <v>1475.0733000002799</v>
      </c>
      <c r="P2569" s="89">
        <f t="shared" si="40"/>
        <v>1</v>
      </c>
      <c r="Q2569" s="86">
        <v>44029</v>
      </c>
      <c r="R2569" s="90">
        <v>56176056.048</v>
      </c>
      <c r="S2569" s="90">
        <v>39947924.9221875</v>
      </c>
      <c r="T2569" s="3"/>
      <c r="U2569" s="91">
        <v>6.7793735070154097E-8</v>
      </c>
      <c r="V2569" s="92">
        <v>1.1727813895049599</v>
      </c>
      <c r="W2569" s="91">
        <v>3.1862928153714199E-6</v>
      </c>
      <c r="X2569" s="92">
        <v>8.8282451542909292E-3</v>
      </c>
      <c r="Y2569" s="91">
        <v>7.6242970881139601E-3</v>
      </c>
      <c r="Z2569" s="92">
        <v>18.912585617654301</v>
      </c>
      <c r="AA2569" s="91">
        <v>1.72504693091469E-2</v>
      </c>
      <c r="AB2569" s="92">
        <v>22.623075291718099</v>
      </c>
      <c r="AC2569" s="91">
        <v>4.53365072189627E-2</v>
      </c>
      <c r="AD2569" s="92">
        <v>29.881846674281402</v>
      </c>
      <c r="AE2569" s="91">
        <v>7.0525548944715397E-2</v>
      </c>
      <c r="AF2569" s="93">
        <v>27.891964589158299</v>
      </c>
      <c r="AG2569" s="91">
        <v>1.8304217519471401E-6</v>
      </c>
      <c r="AH2569" s="92">
        <v>-0.90604690994950898</v>
      </c>
      <c r="AI2569" s="91">
        <v>8.4733531839447096E-3</v>
      </c>
      <c r="AJ2569" s="92">
        <v>15.3307109982998</v>
      </c>
      <c r="AK2569" s="91">
        <v>0.47507329999993098</v>
      </c>
      <c r="AL2569" s="91">
        <v>3.3212858588740297E-2</v>
      </c>
      <c r="AM2569" s="92">
        <v>-13.5209253372741</v>
      </c>
      <c r="AN2569" s="3"/>
      <c r="AO2569" s="94">
        <v>1.68564183877606E-3</v>
      </c>
      <c r="AP2569" s="94">
        <v>-1.4091559114604E-4</v>
      </c>
      <c r="AQ2569" s="94">
        <v>2.4161137152987101E-3</v>
      </c>
      <c r="AR2569" s="94">
        <v>1.8304217519471401E-6</v>
      </c>
      <c r="AS2569" s="95">
        <v>12</v>
      </c>
      <c r="AT2569" s="95">
        <v>0</v>
      </c>
      <c r="AU2569" s="95">
        <v>7</v>
      </c>
      <c r="AV2569" s="96">
        <v>5</v>
      </c>
      <c r="AW2569" s="3"/>
      <c r="AX2569" s="97">
        <v>2.5537139770585799E-3</v>
      </c>
      <c r="AY2569" s="98">
        <v>-4.7551743398798898</v>
      </c>
      <c r="AZ2569" s="98">
        <v>0.60575333162614697</v>
      </c>
      <c r="BA2569" s="98">
        <v>-9.5301234820071805</v>
      </c>
      <c r="BB2569" s="89">
        <v>2.6399174933601402E-4</v>
      </c>
      <c r="BC2569" s="99">
        <v>-1.40915590797164E-2</v>
      </c>
      <c r="BD2569" s="86">
        <v>43878</v>
      </c>
      <c r="BE2569" s="86">
        <v>43879</v>
      </c>
      <c r="BF2569" s="95">
        <v>3</v>
      </c>
      <c r="BG2569" s="86">
        <v>43881</v>
      </c>
    </row>
    <row r="2570" spans="2:59" x14ac:dyDescent="0.25">
      <c r="B2570" s="81" t="s">
        <v>3184</v>
      </c>
      <c r="C2570" s="81" t="s">
        <v>8135</v>
      </c>
      <c r="D2570" s="81" t="s">
        <v>1061</v>
      </c>
      <c r="E2570" s="82" t="s">
        <v>1165</v>
      </c>
      <c r="F2570" s="82" t="s">
        <v>1107</v>
      </c>
      <c r="G2570" s="83" t="s">
        <v>1125</v>
      </c>
      <c r="H2570" s="84" t="s">
        <v>1144</v>
      </c>
      <c r="I2570" s="85" t="s">
        <v>3480</v>
      </c>
      <c r="J2570" s="85" t="s">
        <v>8136</v>
      </c>
      <c r="L2570" s="86">
        <v>44029</v>
      </c>
      <c r="M2570" s="87">
        <v>1325.5055999998001</v>
      </c>
      <c r="N2570" s="88">
        <v>1325.5055999998001</v>
      </c>
      <c r="O2570" s="88">
        <v>1325.5055999998001</v>
      </c>
      <c r="P2570" s="89">
        <f t="shared" si="40"/>
        <v>1</v>
      </c>
      <c r="Q2570" s="86">
        <v>44029</v>
      </c>
      <c r="R2570" s="90">
        <v>110494308.57799999</v>
      </c>
      <c r="S2570" s="90">
        <v>91907265.656874999</v>
      </c>
      <c r="T2570" s="3"/>
      <c r="U2570" s="91">
        <v>0</v>
      </c>
      <c r="V2570" s="92">
        <v>1.17277461013146</v>
      </c>
      <c r="W2570" s="91">
        <v>3.1686122383689499E-6</v>
      </c>
      <c r="X2570" s="92">
        <v>8.8264770965906791E-3</v>
      </c>
      <c r="Y2570" s="91">
        <v>7.8035829137661503E-3</v>
      </c>
      <c r="Z2570" s="92">
        <v>18.930514200212201</v>
      </c>
      <c r="AA2570" s="91">
        <v>1.77366446514498E-2</v>
      </c>
      <c r="AB2570" s="92">
        <v>22.671692825941101</v>
      </c>
      <c r="AC2570" s="91">
        <v>4.6458536377031102E-2</v>
      </c>
      <c r="AD2570" s="92">
        <v>29.994049590110102</v>
      </c>
      <c r="AE2570" s="91">
        <v>7.2305440484342398E-2</v>
      </c>
      <c r="AF2570" s="93">
        <v>28.069953743135599</v>
      </c>
      <c r="AG2570" s="91">
        <v>1.81063296622597E-6</v>
      </c>
      <c r="AH2570" s="92">
        <v>-0.90604888882808199</v>
      </c>
      <c r="AI2570" s="91">
        <v>8.6807052412041195E-3</v>
      </c>
      <c r="AJ2570" s="92">
        <v>15.351446204033</v>
      </c>
      <c r="AK2570" s="91">
        <v>0.32550560000003298</v>
      </c>
      <c r="AL2570" s="91">
        <v>3.3675923097689499E-2</v>
      </c>
      <c r="AM2570" s="92">
        <v>45.430128455976998</v>
      </c>
      <c r="AN2570" s="3"/>
      <c r="AO2570" s="94">
        <v>1.6872274572961E-3</v>
      </c>
      <c r="AP2570" s="94">
        <v>-1.39317307912279E-4</v>
      </c>
      <c r="AQ2570" s="94">
        <v>2.4667104426043798E-3</v>
      </c>
      <c r="AR2570" s="94">
        <v>1.81063296622597E-6</v>
      </c>
      <c r="AS2570" s="95">
        <v>12</v>
      </c>
      <c r="AT2570" s="95">
        <v>0</v>
      </c>
      <c r="AU2570" s="95">
        <v>7</v>
      </c>
      <c r="AV2570" s="96">
        <v>5</v>
      </c>
      <c r="AW2570" s="3"/>
      <c r="AX2570" s="97">
        <v>2.5630531243223198E-3</v>
      </c>
      <c r="AY2570" s="98">
        <v>-4.5640103436599002</v>
      </c>
      <c r="AZ2570" s="98">
        <v>0.60736509668549798</v>
      </c>
      <c r="BA2570" s="98">
        <v>-9.3018989656993707</v>
      </c>
      <c r="BB2570" s="89">
        <v>2.6495715777542702E-4</v>
      </c>
      <c r="BC2570" s="99">
        <v>-1.3931730802909201E-2</v>
      </c>
      <c r="BD2570" s="86">
        <v>43878</v>
      </c>
      <c r="BE2570" s="86">
        <v>43879</v>
      </c>
      <c r="BF2570" s="95">
        <v>3</v>
      </c>
      <c r="BG2570" s="86">
        <v>43881</v>
      </c>
    </row>
    <row r="2571" spans="2:59" x14ac:dyDescent="0.25">
      <c r="B2571" s="81" t="s">
        <v>3185</v>
      </c>
      <c r="C2571" s="81" t="s">
        <v>8137</v>
      </c>
      <c r="D2571" s="81" t="s">
        <v>1061</v>
      </c>
      <c r="E2571" s="82" t="s">
        <v>1275</v>
      </c>
      <c r="F2571" s="82" t="s">
        <v>1107</v>
      </c>
      <c r="G2571" s="83" t="s">
        <v>1125</v>
      </c>
      <c r="H2571" s="84" t="s">
        <v>1144</v>
      </c>
      <c r="I2571" s="85" t="s">
        <v>3480</v>
      </c>
      <c r="J2571" s="85" t="s">
        <v>8138</v>
      </c>
      <c r="L2571" s="86">
        <v>44029</v>
      </c>
      <c r="M2571" s="87">
        <v>1083.27380000055</v>
      </c>
      <c r="N2571" s="88">
        <v>1083.27380000055</v>
      </c>
      <c r="O2571" s="88">
        <v>1083.27380000055</v>
      </c>
      <c r="P2571" s="89">
        <f t="shared" si="40"/>
        <v>1</v>
      </c>
      <c r="Q2571" s="86">
        <v>44029</v>
      </c>
      <c r="R2571" s="90">
        <v>224027.61600000001</v>
      </c>
      <c r="S2571" s="90">
        <v>2011720.32229297</v>
      </c>
      <c r="T2571" s="3"/>
      <c r="U2571" s="91">
        <v>9.2311893240548697E-8</v>
      </c>
      <c r="V2571" s="92">
        <v>1.1727838413207801</v>
      </c>
      <c r="W2571" s="91">
        <v>3.1386443879455298E-6</v>
      </c>
      <c r="X2571" s="92">
        <v>8.8234803115483408E-3</v>
      </c>
      <c r="Y2571" s="91">
        <v>9.7164606959268002E-3</v>
      </c>
      <c r="Z2571" s="92">
        <v>19.1218019784428</v>
      </c>
      <c r="AA2571" s="91">
        <v>2.2730699422027101E-2</v>
      </c>
      <c r="AB2571" s="92">
        <v>23.171098302991599</v>
      </c>
      <c r="AC2571" s="91">
        <v>5.78691774899198E-2</v>
      </c>
      <c r="AD2571" s="92">
        <v>31.135113701399</v>
      </c>
      <c r="AE2571" s="91"/>
      <c r="AF2571" s="93"/>
      <c r="AG2571" s="91">
        <v>1.84625969268382E-6</v>
      </c>
      <c r="AH2571" s="92">
        <v>-0.90604532615543598</v>
      </c>
      <c r="AI2571" s="91">
        <v>1.08745596862718E-2</v>
      </c>
      <c r="AJ2571" s="92">
        <v>15.5708316485398</v>
      </c>
      <c r="AK2571" s="91">
        <v>8.3199492515705104E-2</v>
      </c>
      <c r="AL2571" s="91">
        <v>2.8527297294203901E-2</v>
      </c>
      <c r="AM2571" s="92">
        <v>35.379640194063498</v>
      </c>
      <c r="AN2571" s="3"/>
      <c r="AO2571" s="94">
        <v>1.70355083355389E-3</v>
      </c>
      <c r="AP2571" s="94">
        <v>-1.23035886645084E-4</v>
      </c>
      <c r="AQ2571" s="94">
        <v>2.9722278522967801E-3</v>
      </c>
      <c r="AR2571" s="94">
        <v>1.84625969268382E-6</v>
      </c>
      <c r="AS2571" s="95">
        <v>12</v>
      </c>
      <c r="AT2571" s="95">
        <v>0</v>
      </c>
      <c r="AU2571" s="95">
        <v>7</v>
      </c>
      <c r="AV2571" s="96">
        <v>5</v>
      </c>
      <c r="AW2571" s="3"/>
      <c r="AX2571" s="97">
        <v>2.6631756688675502E-3</v>
      </c>
      <c r="AY2571" s="98">
        <v>-2.6627872269054902</v>
      </c>
      <c r="AZ2571" s="98">
        <v>0.62393891019928605</v>
      </c>
      <c r="BA2571" s="98">
        <v>-6.4575143412876104</v>
      </c>
      <c r="BB2571" s="89">
        <v>2.75306835637252E-4</v>
      </c>
      <c r="BC2571" s="99">
        <v>-1.23035886769003E-2</v>
      </c>
      <c r="BD2571" s="86">
        <v>43878</v>
      </c>
      <c r="BE2571" s="86">
        <v>43879</v>
      </c>
      <c r="BF2571" s="95">
        <v>3</v>
      </c>
      <c r="BG2571" s="86">
        <v>43881</v>
      </c>
    </row>
    <row r="2572" spans="2:59" x14ac:dyDescent="0.25">
      <c r="B2572" s="81" t="s">
        <v>3186</v>
      </c>
      <c r="C2572" s="81" t="s">
        <v>8139</v>
      </c>
      <c r="D2572" s="81" t="s">
        <v>1061</v>
      </c>
      <c r="E2572" s="82" t="s">
        <v>1276</v>
      </c>
      <c r="F2572" s="82" t="s">
        <v>1107</v>
      </c>
      <c r="G2572" s="83" t="s">
        <v>1125</v>
      </c>
      <c r="H2572" s="84" t="s">
        <v>1144</v>
      </c>
      <c r="I2572" s="85" t="s">
        <v>3480</v>
      </c>
      <c r="J2572" s="85" t="s">
        <v>8140</v>
      </c>
      <c r="L2572" s="86">
        <v>44029</v>
      </c>
      <c r="M2572" s="87">
        <v>1074.24899999984</v>
      </c>
      <c r="N2572" s="88">
        <v>1074.24899999984</v>
      </c>
      <c r="O2572" s="88">
        <v>1074.24899999984</v>
      </c>
      <c r="P2572" s="89">
        <f t="shared" si="40"/>
        <v>1</v>
      </c>
      <c r="Q2572" s="86">
        <v>44029</v>
      </c>
      <c r="R2572" s="90">
        <v>0</v>
      </c>
      <c r="S2572" s="90">
        <v>797850.80598535202</v>
      </c>
      <c r="T2572" s="3"/>
      <c r="U2572" s="91">
        <v>0</v>
      </c>
      <c r="V2572" s="92">
        <v>1.17277461013146</v>
      </c>
      <c r="W2572" s="91">
        <v>0</v>
      </c>
      <c r="X2572" s="92">
        <v>8.5096158727537806E-3</v>
      </c>
      <c r="Y2572" s="91">
        <v>1.7116533599619301E-3</v>
      </c>
      <c r="Z2572" s="92">
        <v>18.321321244846299</v>
      </c>
      <c r="AA2572" s="91">
        <v>1.46226695760561E-2</v>
      </c>
      <c r="AB2572" s="92">
        <v>22.360295318416298</v>
      </c>
      <c r="AC2572" s="91">
        <v>4.94826780723088E-2</v>
      </c>
      <c r="AD2572" s="92">
        <v>30.296463759616</v>
      </c>
      <c r="AE2572" s="91"/>
      <c r="AF2572" s="93"/>
      <c r="AG2572" s="91">
        <v>0</v>
      </c>
      <c r="AH2572" s="92">
        <v>-0.90622995212470403</v>
      </c>
      <c r="AI2572" s="91">
        <v>2.8605708357645199E-3</v>
      </c>
      <c r="AJ2572" s="92">
        <v>14.769432763481699</v>
      </c>
      <c r="AK2572" s="91">
        <v>7.4174452292936593E-2</v>
      </c>
      <c r="AL2572" s="91">
        <v>2.56481264223112E-2</v>
      </c>
      <c r="AM2572" s="92">
        <v>34.713615584129002</v>
      </c>
      <c r="AN2572" s="3"/>
      <c r="AO2572" s="94">
        <v>1.22340880989213E-3</v>
      </c>
      <c r="AP2572" s="94">
        <v>-1.0079818093799999E-4</v>
      </c>
      <c r="AQ2572" s="94">
        <v>2.8605708357645199E-3</v>
      </c>
      <c r="AR2572" s="94">
        <v>0</v>
      </c>
      <c r="AS2572" s="95">
        <v>6</v>
      </c>
      <c r="AT2572" s="95">
        <v>0</v>
      </c>
      <c r="AU2572" s="95">
        <v>7</v>
      </c>
      <c r="AV2572" s="96">
        <v>5</v>
      </c>
      <c r="AW2572" s="3"/>
      <c r="AX2572" s="97">
        <v>1.8846224166918499E-3</v>
      </c>
      <c r="AY2572" s="98">
        <v>-7.7022866493280198</v>
      </c>
      <c r="AZ2572" s="98">
        <v>0.596493972768258</v>
      </c>
      <c r="BA2572" s="98">
        <v>-10.8146428525069</v>
      </c>
      <c r="BB2572" s="89">
        <v>1.9479405924897699E-4</v>
      </c>
      <c r="BC2572" s="99">
        <v>-1.0079818087447699E-2</v>
      </c>
      <c r="BD2572" s="86">
        <v>43760</v>
      </c>
      <c r="BE2572" s="86">
        <v>43761</v>
      </c>
      <c r="BF2572" s="95">
        <v>4</v>
      </c>
      <c r="BG2572" s="86">
        <v>43766</v>
      </c>
    </row>
    <row r="2573" spans="2:59" x14ac:dyDescent="0.25">
      <c r="B2573" s="81" t="s">
        <v>3187</v>
      </c>
      <c r="C2573" s="81" t="s">
        <v>8141</v>
      </c>
      <c r="D2573" s="81" t="s">
        <v>1061</v>
      </c>
      <c r="E2573" s="82" t="s">
        <v>1206</v>
      </c>
      <c r="F2573" s="82" t="s">
        <v>1107</v>
      </c>
      <c r="G2573" s="83" t="s">
        <v>1125</v>
      </c>
      <c r="H2573" s="84" t="s">
        <v>1144</v>
      </c>
      <c r="I2573" s="85" t="s">
        <v>3480</v>
      </c>
      <c r="J2573" s="85" t="s">
        <v>8142</v>
      </c>
      <c r="L2573" s="86">
        <v>44029</v>
      </c>
      <c r="M2573" s="87">
        <v>1157.2065999992201</v>
      </c>
      <c r="N2573" s="88">
        <v>1157.2065999992201</v>
      </c>
      <c r="O2573" s="88">
        <v>1157.2065999992201</v>
      </c>
      <c r="P2573" s="89">
        <f t="shared" si="40"/>
        <v>1</v>
      </c>
      <c r="Q2573" s="86">
        <v>44029</v>
      </c>
      <c r="R2573" s="90">
        <v>12273855.274</v>
      </c>
      <c r="S2573" s="90">
        <v>9111758.7072812505</v>
      </c>
      <c r="T2573" s="3"/>
      <c r="U2573" s="91">
        <v>0</v>
      </c>
      <c r="V2573" s="92">
        <v>1.17277461013146</v>
      </c>
      <c r="W2573" s="91">
        <v>3.1109484552871402E-6</v>
      </c>
      <c r="X2573" s="92">
        <v>8.8207107182825002E-3</v>
      </c>
      <c r="Y2573" s="91">
        <v>7.7883691337774499E-3</v>
      </c>
      <c r="Z2573" s="92">
        <v>18.928992822213299</v>
      </c>
      <c r="AA2573" s="91">
        <v>1.7695685221042399E-2</v>
      </c>
      <c r="AB2573" s="92">
        <v>22.667596882907699</v>
      </c>
      <c r="AC2573" s="91">
        <v>4.6364005283976398E-2</v>
      </c>
      <c r="AD2573" s="92">
        <v>29.984596480790099</v>
      </c>
      <c r="AE2573" s="91">
        <v>7.2084882845956599E-2</v>
      </c>
      <c r="AF2573" s="93">
        <v>28.047897979297002</v>
      </c>
      <c r="AG2573" s="91">
        <v>1.81471659743693E-6</v>
      </c>
      <c r="AH2573" s="92">
        <v>-0.90604848046496</v>
      </c>
      <c r="AI2573" s="91">
        <v>8.66310452147445E-3</v>
      </c>
      <c r="AJ2573" s="92">
        <v>15.34968613206</v>
      </c>
      <c r="AK2573" s="91">
        <v>0.15720659999904499</v>
      </c>
      <c r="AL2573" s="91">
        <v>1.88721437316417E-2</v>
      </c>
      <c r="AM2573" s="92">
        <v>22.8402895608451</v>
      </c>
      <c r="AN2573" s="3"/>
      <c r="AO2573" s="94">
        <v>1.68711318656278E-3</v>
      </c>
      <c r="AP2573" s="94">
        <v>-1.3942379428044701E-4</v>
      </c>
      <c r="AQ2573" s="94">
        <v>2.4623721219541E-3</v>
      </c>
      <c r="AR2573" s="94">
        <v>1.81471659743693E-6</v>
      </c>
      <c r="AS2573" s="95">
        <v>12</v>
      </c>
      <c r="AT2573" s="95">
        <v>0</v>
      </c>
      <c r="AU2573" s="95">
        <v>7</v>
      </c>
      <c r="AV2573" s="96">
        <v>5</v>
      </c>
      <c r="AW2573" s="3"/>
      <c r="AX2573" s="97">
        <v>2.5622941117217101E-3</v>
      </c>
      <c r="AY2573" s="98">
        <v>-4.5800844176847004</v>
      </c>
      <c r="AZ2573" s="98">
        <v>0.60722881172296195</v>
      </c>
      <c r="BA2573" s="98">
        <v>-9.3215151365729998</v>
      </c>
      <c r="BB2573" s="89">
        <v>2.6487870093376401E-4</v>
      </c>
      <c r="BC2573" s="99">
        <v>-1.3942379417940701E-2</v>
      </c>
      <c r="BD2573" s="86">
        <v>43878</v>
      </c>
      <c r="BE2573" s="86">
        <v>43879</v>
      </c>
      <c r="BF2573" s="95">
        <v>3</v>
      </c>
      <c r="BG2573" s="86">
        <v>43881</v>
      </c>
    </row>
    <row r="2574" spans="2:59" x14ac:dyDescent="0.25">
      <c r="B2574" s="81" t="s">
        <v>3188</v>
      </c>
      <c r="C2574" s="81" t="s">
        <v>8143</v>
      </c>
      <c r="D2574" s="81" t="s">
        <v>1061</v>
      </c>
      <c r="E2574" s="82" t="s">
        <v>1166</v>
      </c>
      <c r="F2574" s="82" t="s">
        <v>1107</v>
      </c>
      <c r="G2574" s="83" t="s">
        <v>1125</v>
      </c>
      <c r="H2574" s="84" t="s">
        <v>1144</v>
      </c>
      <c r="I2574" s="85" t="s">
        <v>3480</v>
      </c>
      <c r="J2574" s="85" t="s">
        <v>8144</v>
      </c>
      <c r="L2574" s="86">
        <v>44029</v>
      </c>
      <c r="M2574" s="87">
        <v>1182.85249999911</v>
      </c>
      <c r="N2574" s="88">
        <v>1182.85249999911</v>
      </c>
      <c r="O2574" s="88">
        <v>1182.85249999911</v>
      </c>
      <c r="P2574" s="89">
        <f t="shared" si="40"/>
        <v>1</v>
      </c>
      <c r="Q2574" s="86">
        <v>44029</v>
      </c>
      <c r="R2574" s="90">
        <v>40512287.953000002</v>
      </c>
      <c r="S2574" s="90">
        <v>25584701.868000001</v>
      </c>
      <c r="T2574" s="3"/>
      <c r="U2574" s="91">
        <v>3.0434985092142601E-6</v>
      </c>
      <c r="V2574" s="92">
        <v>1.1730789599823801</v>
      </c>
      <c r="W2574" s="91">
        <v>7.07661547494354E-5</v>
      </c>
      <c r="X2574" s="92">
        <v>1.5586231347697301E-2</v>
      </c>
      <c r="Y2574" s="91">
        <v>8.7023579199012602E-3</v>
      </c>
      <c r="Z2574" s="92">
        <v>19.020391700818401</v>
      </c>
      <c r="AA2574" s="91">
        <v>1.9866862756316599E-2</v>
      </c>
      <c r="AB2574" s="92">
        <v>22.884714636427798</v>
      </c>
      <c r="AC2574" s="91">
        <v>5.1147595526344999E-2</v>
      </c>
      <c r="AD2574" s="92">
        <v>30.462955505034198</v>
      </c>
      <c r="AE2574" s="91">
        <v>7.9606393783251406E-2</v>
      </c>
      <c r="AF2574" s="93">
        <v>28.800049073004601</v>
      </c>
      <c r="AG2574" s="91">
        <v>3.8806005250080502E-5</v>
      </c>
      <c r="AH2574" s="92">
        <v>-0.90234935159969598</v>
      </c>
      <c r="AI2574" s="91">
        <v>9.6918604667735105E-3</v>
      </c>
      <c r="AJ2574" s="92">
        <v>15.4525617265899</v>
      </c>
      <c r="AK2574" s="91">
        <v>0.182852499998407</v>
      </c>
      <c r="AL2574" s="91">
        <v>2.1735947611887199E-2</v>
      </c>
      <c r="AM2574" s="92">
        <v>25.404879560781399</v>
      </c>
      <c r="AN2574" s="3"/>
      <c r="AO2574" s="94">
        <v>1.6937688924372201E-3</v>
      </c>
      <c r="AP2574" s="94">
        <v>-1.3275454239192199E-4</v>
      </c>
      <c r="AQ2574" s="94">
        <v>2.66880409981241E-3</v>
      </c>
      <c r="AR2574" s="94">
        <v>3.8806005250080502E-5</v>
      </c>
      <c r="AS2574" s="95">
        <v>12</v>
      </c>
      <c r="AT2574" s="95">
        <v>0</v>
      </c>
      <c r="AU2574" s="95">
        <v>7</v>
      </c>
      <c r="AV2574" s="96">
        <v>5</v>
      </c>
      <c r="AW2574" s="3"/>
      <c r="AX2574" s="97">
        <v>2.5975289612279102E-3</v>
      </c>
      <c r="AY2574" s="98">
        <v>-3.7493491943059798</v>
      </c>
      <c r="AZ2574" s="98">
        <v>0.61441881560767797</v>
      </c>
      <c r="BA2574" s="98">
        <v>-8.2430510545818798</v>
      </c>
      <c r="BB2574" s="89">
        <v>2.6852140668637498E-4</v>
      </c>
      <c r="BC2574" s="99">
        <v>-1.32754542228213E-2</v>
      </c>
      <c r="BD2574" s="86">
        <v>43878</v>
      </c>
      <c r="BE2574" s="86">
        <v>43879</v>
      </c>
      <c r="BF2574" s="95">
        <v>3</v>
      </c>
      <c r="BG2574" s="86">
        <v>43881</v>
      </c>
    </row>
    <row r="2575" spans="2:59" x14ac:dyDescent="0.25">
      <c r="B2575" s="81" t="s">
        <v>3189</v>
      </c>
      <c r="C2575" s="81" t="s">
        <v>8145</v>
      </c>
      <c r="D2575" s="81" t="s">
        <v>1061</v>
      </c>
      <c r="E2575" s="82" t="s">
        <v>1207</v>
      </c>
      <c r="F2575" s="82" t="s">
        <v>1107</v>
      </c>
      <c r="G2575" s="83" t="s">
        <v>1125</v>
      </c>
      <c r="H2575" s="84" t="s">
        <v>1144</v>
      </c>
      <c r="I2575" s="85" t="s">
        <v>3480</v>
      </c>
      <c r="J2575" s="85" t="s">
        <v>8146</v>
      </c>
      <c r="L2575" s="86">
        <v>44029</v>
      </c>
      <c r="M2575" s="87">
        <v>1118.3846000004601</v>
      </c>
      <c r="N2575" s="88">
        <v>1118.3846000004601</v>
      </c>
      <c r="O2575" s="88">
        <v>1118.3846000004601</v>
      </c>
      <c r="P2575" s="89">
        <f t="shared" si="40"/>
        <v>1</v>
      </c>
      <c r="Q2575" s="86">
        <v>44029</v>
      </c>
      <c r="R2575" s="90">
        <v>3214591.5980000002</v>
      </c>
      <c r="S2575" s="90">
        <v>4235584.9852968799</v>
      </c>
      <c r="T2575" s="3"/>
      <c r="U2575" s="91">
        <v>7.2426428232574802E-6</v>
      </c>
      <c r="V2575" s="92">
        <v>1.17349887441378</v>
      </c>
      <c r="W2575" s="91">
        <v>1.9514090126904199E-4</v>
      </c>
      <c r="X2575" s="92">
        <v>2.8023705999658002E-2</v>
      </c>
      <c r="Y2575" s="91">
        <v>9.4465423717338091E-3</v>
      </c>
      <c r="Z2575" s="92">
        <v>19.094810146023502</v>
      </c>
      <c r="AA2575" s="91">
        <v>2.1110825740834099E-2</v>
      </c>
      <c r="AB2575" s="92">
        <v>23.009110934886799</v>
      </c>
      <c r="AC2575" s="91">
        <v>5.4286709226289503E-2</v>
      </c>
      <c r="AD2575" s="92">
        <v>30.7768668750359</v>
      </c>
      <c r="AE2575" s="91">
        <v>8.4186642818240204E-2</v>
      </c>
      <c r="AF2575" s="93">
        <v>29.258073976525299</v>
      </c>
      <c r="AG2575" s="91">
        <v>1.0918724547082099E-4</v>
      </c>
      <c r="AH2575" s="92">
        <v>-0.89531122757762205</v>
      </c>
      <c r="AI2575" s="91">
        <v>1.05080185785482E-2</v>
      </c>
      <c r="AJ2575" s="92">
        <v>15.534177537760099</v>
      </c>
      <c r="AK2575" s="91">
        <v>0.118160967806034</v>
      </c>
      <c r="AL2575" s="91">
        <v>2.79492766767362E-2</v>
      </c>
      <c r="AM2575" s="92">
        <v>15.403785676069701</v>
      </c>
      <c r="AN2575" s="3"/>
      <c r="AO2575" s="94">
        <v>1.6979442170850199E-3</v>
      </c>
      <c r="AP2575" s="94">
        <v>-1.2861229242844299E-4</v>
      </c>
      <c r="AQ2575" s="94">
        <v>2.7978193538729101E-3</v>
      </c>
      <c r="AR2575" s="94">
        <v>1.0918724547082099E-4</v>
      </c>
      <c r="AS2575" s="95">
        <v>12</v>
      </c>
      <c r="AT2575" s="95">
        <v>0</v>
      </c>
      <c r="AU2575" s="95">
        <v>7</v>
      </c>
      <c r="AV2575" s="96">
        <v>5</v>
      </c>
      <c r="AW2575" s="3"/>
      <c r="AX2575" s="97">
        <v>2.6115551381644801E-3</v>
      </c>
      <c r="AY2575" s="98">
        <v>-3.2938625351089299</v>
      </c>
      <c r="AZ2575" s="98">
        <v>0.61851741275222605</v>
      </c>
      <c r="BA2575" s="98">
        <v>-7.6023568334785496</v>
      </c>
      <c r="BB2575" s="89">
        <v>2.6997210699619201E-4</v>
      </c>
      <c r="BC2575" s="99">
        <v>-1.28612292612758E-2</v>
      </c>
      <c r="BD2575" s="86">
        <v>43878</v>
      </c>
      <c r="BE2575" s="86">
        <v>43879</v>
      </c>
      <c r="BF2575" s="95">
        <v>3</v>
      </c>
      <c r="BG2575" s="86">
        <v>43881</v>
      </c>
    </row>
    <row r="2576" spans="2:59" x14ac:dyDescent="0.25">
      <c r="B2576" s="81" t="s">
        <v>3190</v>
      </c>
      <c r="C2576" s="81" t="s">
        <v>8147</v>
      </c>
      <c r="D2576" s="81" t="s">
        <v>1061</v>
      </c>
      <c r="E2576" s="82" t="s">
        <v>1268</v>
      </c>
      <c r="F2576" s="82" t="s">
        <v>1107</v>
      </c>
      <c r="G2576" s="83" t="s">
        <v>1125</v>
      </c>
      <c r="H2576" s="84" t="s">
        <v>1144</v>
      </c>
      <c r="I2576" s="85" t="s">
        <v>3480</v>
      </c>
      <c r="J2576" s="85" t="s">
        <v>8148</v>
      </c>
      <c r="L2576" s="86">
        <v>44029</v>
      </c>
      <c r="M2576" s="87">
        <v>1000.76910000015</v>
      </c>
      <c r="N2576" s="88">
        <v>1000.76910000015</v>
      </c>
      <c r="O2576" s="88">
        <v>1000.76910000015</v>
      </c>
      <c r="P2576" s="89">
        <f t="shared" si="40"/>
        <v>1</v>
      </c>
      <c r="Q2576" s="86">
        <v>44029</v>
      </c>
      <c r="R2576" s="90">
        <v>0</v>
      </c>
      <c r="S2576" s="90">
        <v>0</v>
      </c>
      <c r="T2576" s="3"/>
      <c r="U2576" s="91">
        <v>0</v>
      </c>
      <c r="V2576" s="92">
        <v>1.17277461013146</v>
      </c>
      <c r="W2576" s="91">
        <v>0</v>
      </c>
      <c r="X2576" s="92">
        <v>8.5096158727537806E-3</v>
      </c>
      <c r="Y2576" s="91">
        <v>0</v>
      </c>
      <c r="Z2576" s="92">
        <v>18.1501559088356</v>
      </c>
      <c r="AA2576" s="91">
        <v>0</v>
      </c>
      <c r="AB2576" s="92">
        <v>20.8980283607962</v>
      </c>
      <c r="AC2576" s="91">
        <v>0</v>
      </c>
      <c r="AD2576" s="92">
        <v>25.348195952392398</v>
      </c>
      <c r="AE2576" s="91"/>
      <c r="AF2576" s="93"/>
      <c r="AG2576" s="91">
        <v>0</v>
      </c>
      <c r="AH2576" s="92">
        <v>-0.90622995212470403</v>
      </c>
      <c r="AI2576" s="91">
        <v>0</v>
      </c>
      <c r="AJ2576" s="92">
        <v>14.483375679905301</v>
      </c>
      <c r="AK2576" s="91">
        <v>7.69100000979961E-4</v>
      </c>
      <c r="AL2576" s="91">
        <v>3.3293978958681702E-4</v>
      </c>
      <c r="AM2576" s="92">
        <v>29.5558297284588</v>
      </c>
      <c r="AN2576" s="3"/>
      <c r="AO2576" s="94">
        <v>0</v>
      </c>
      <c r="AP2576" s="94">
        <v>0</v>
      </c>
      <c r="AQ2576" s="94">
        <v>0</v>
      </c>
      <c r="AR2576" s="94">
        <v>0</v>
      </c>
      <c r="AS2576" s="95">
        <v>0</v>
      </c>
      <c r="AT2576" s="95">
        <v>0</v>
      </c>
      <c r="AU2576" s="95">
        <v>7</v>
      </c>
      <c r="AV2576" s="96">
        <v>5</v>
      </c>
      <c r="AW2576" s="3"/>
      <c r="AX2576" s="97">
        <v>0</v>
      </c>
      <c r="AY2576" s="98">
        <v>-113.07365610974399</v>
      </c>
      <c r="AZ2576" s="98">
        <v>0.54787164163735702</v>
      </c>
      <c r="BA2576" s="98">
        <v>-15.957369743191499</v>
      </c>
      <c r="BB2576" s="89">
        <v>0</v>
      </c>
      <c r="BC2576" s="99">
        <v>0</v>
      </c>
      <c r="BD2576" s="86">
        <v>43664</v>
      </c>
      <c r="BE2576" s="86"/>
      <c r="BF2576" s="95"/>
      <c r="BG2576" s="86"/>
    </row>
    <row r="2577" spans="2:59" x14ac:dyDescent="0.25">
      <c r="B2577" s="81" t="s">
        <v>3191</v>
      </c>
      <c r="C2577" s="81" t="s">
        <v>8149</v>
      </c>
      <c r="D2577" s="81" t="s">
        <v>1062</v>
      </c>
      <c r="E2577" s="82" t="s">
        <v>1161</v>
      </c>
      <c r="F2577" s="82" t="s">
        <v>1107</v>
      </c>
      <c r="G2577" s="83" t="s">
        <v>1123</v>
      </c>
      <c r="H2577" s="84" t="s">
        <v>1149</v>
      </c>
      <c r="I2577" s="85" t="s">
        <v>3480</v>
      </c>
      <c r="J2577" s="85" t="s">
        <v>8150</v>
      </c>
      <c r="L2577" s="86">
        <v>44029</v>
      </c>
      <c r="M2577" s="87">
        <v>1677.9333999995099</v>
      </c>
      <c r="N2577" s="88">
        <v>1677.9333999995099</v>
      </c>
      <c r="O2577" s="88">
        <v>1806.7730999998701</v>
      </c>
      <c r="P2577" s="89">
        <f t="shared" si="40"/>
        <v>0.92869071384759416</v>
      </c>
      <c r="Q2577" s="86">
        <v>43747</v>
      </c>
      <c r="R2577" s="90">
        <v>22262265.941</v>
      </c>
      <c r="S2577" s="90">
        <v>21929033.421781201</v>
      </c>
      <c r="T2577" s="3"/>
      <c r="U2577" s="91">
        <v>-5.3710907404820301E-3</v>
      </c>
      <c r="V2577" s="92">
        <v>0.63566553608325205</v>
      </c>
      <c r="W2577" s="91">
        <v>2.1851250348845501E-3</v>
      </c>
      <c r="X2577" s="92">
        <v>0.227022119361209</v>
      </c>
      <c r="Y2577" s="91">
        <v>-3.0901716480912E-2</v>
      </c>
      <c r="Z2577" s="92">
        <v>15.059984260747999</v>
      </c>
      <c r="AA2577" s="91">
        <v>-4.2294916837854503E-2</v>
      </c>
      <c r="AB2577" s="92">
        <v>16.668536677025301</v>
      </c>
      <c r="AC2577" s="91">
        <v>2.2074705175327801E-2</v>
      </c>
      <c r="AD2577" s="92">
        <v>27.555666469939801</v>
      </c>
      <c r="AE2577" s="91">
        <v>5.3588597382258699E-2</v>
      </c>
      <c r="AF2577" s="93">
        <v>26.198269432905398</v>
      </c>
      <c r="AG2577" s="91">
        <v>-8.8607116404091392E-3</v>
      </c>
      <c r="AH2577" s="92">
        <v>-1.7923011161656199</v>
      </c>
      <c r="AI2577" s="91">
        <v>-2.5785429258576201E-2</v>
      </c>
      <c r="AJ2577" s="92">
        <v>11.9048327540513</v>
      </c>
      <c r="AK2577" s="91">
        <v>0.67853767356253203</v>
      </c>
      <c r="AL2577" s="91">
        <v>4.4496084705315297E-2</v>
      </c>
      <c r="AM2577" s="92">
        <v>6.8255120189860499</v>
      </c>
      <c r="AN2577" s="3"/>
      <c r="AO2577" s="94">
        <v>1.3042580920227901E-2</v>
      </c>
      <c r="AP2577" s="94">
        <v>-2.7645001177916101E-2</v>
      </c>
      <c r="AQ2577" s="94">
        <v>4.2932549962643E-2</v>
      </c>
      <c r="AR2577" s="94">
        <v>-5.2682744269986898E-2</v>
      </c>
      <c r="AS2577" s="95">
        <v>6</v>
      </c>
      <c r="AT2577" s="95">
        <v>6</v>
      </c>
      <c r="AU2577" s="95">
        <v>7</v>
      </c>
      <c r="AV2577" s="96">
        <v>5</v>
      </c>
      <c r="AW2577" s="3"/>
      <c r="AX2577" s="97">
        <v>5.5193356525851403E-2</v>
      </c>
      <c r="AY2577" s="98">
        <v>-1.1425352360602099</v>
      </c>
      <c r="AZ2577" s="98">
        <v>0.40954200242595101</v>
      </c>
      <c r="BA2577" s="98">
        <v>-1.4016829046577199</v>
      </c>
      <c r="BB2577" s="89">
        <v>5.6772104473202497E-3</v>
      </c>
      <c r="BC2577" s="99">
        <v>-11.488858230208301</v>
      </c>
      <c r="BD2577" s="86">
        <v>43747</v>
      </c>
      <c r="BE2577" s="86">
        <v>43920</v>
      </c>
      <c r="BF2577" s="95"/>
      <c r="BG2577" s="86"/>
    </row>
    <row r="2578" spans="2:59" x14ac:dyDescent="0.25">
      <c r="B2578" s="81" t="s">
        <v>3192</v>
      </c>
      <c r="C2578" s="81" t="s">
        <v>8151</v>
      </c>
      <c r="D2578" s="81" t="s">
        <v>1062</v>
      </c>
      <c r="E2578" s="82" t="s">
        <v>1204</v>
      </c>
      <c r="F2578" s="82" t="s">
        <v>1107</v>
      </c>
      <c r="G2578" s="83" t="s">
        <v>1123</v>
      </c>
      <c r="H2578" s="84" t="s">
        <v>1149</v>
      </c>
      <c r="I2578" s="85" t="s">
        <v>3480</v>
      </c>
      <c r="J2578" s="85" t="s">
        <v>8152</v>
      </c>
      <c r="L2578" s="86">
        <v>44029</v>
      </c>
      <c r="M2578" s="87">
        <v>1191.6750000007501</v>
      </c>
      <c r="N2578" s="88">
        <v>1191.6750000007501</v>
      </c>
      <c r="O2578" s="88">
        <v>1273.8070999998599</v>
      </c>
      <c r="P2578" s="89">
        <f t="shared" si="40"/>
        <v>0.93552234086376274</v>
      </c>
      <c r="Q2578" s="86">
        <v>43747</v>
      </c>
      <c r="R2578" s="90">
        <v>22792.226999999999</v>
      </c>
      <c r="S2578" s="90">
        <v>93184.631385497996</v>
      </c>
      <c r="T2578" s="3"/>
      <c r="U2578" s="91">
        <v>-5.3452234778887898E-3</v>
      </c>
      <c r="V2578" s="92">
        <v>0.63825226234257604</v>
      </c>
      <c r="W2578" s="91">
        <v>2.9654464979103098E-3</v>
      </c>
      <c r="X2578" s="92">
        <v>0.30505426566378402</v>
      </c>
      <c r="Y2578" s="91">
        <v>-2.63111493413817E-2</v>
      </c>
      <c r="Z2578" s="92">
        <v>15.519040974701101</v>
      </c>
      <c r="AA2578" s="91">
        <v>-3.3136676060166799E-2</v>
      </c>
      <c r="AB2578" s="92">
        <v>17.5843607547868</v>
      </c>
      <c r="AC2578" s="91">
        <v>4.1702087932208101E-2</v>
      </c>
      <c r="AD2578" s="92">
        <v>29.5184047456132</v>
      </c>
      <c r="AE2578" s="91">
        <v>8.4057668311288594E-2</v>
      </c>
      <c r="AF2578" s="93">
        <v>29.245176525815602</v>
      </c>
      <c r="AG2578" s="91">
        <v>-8.4234600753916294E-3</v>
      </c>
      <c r="AH2578" s="92">
        <v>-1.7485759596638699</v>
      </c>
      <c r="AI2578" s="91">
        <v>-2.07383165088686E-2</v>
      </c>
      <c r="AJ2578" s="92">
        <v>12.4095440290257</v>
      </c>
      <c r="AK2578" s="91">
        <v>0.19167500000010501</v>
      </c>
      <c r="AL2578" s="91">
        <v>3.6102464846408097E-2</v>
      </c>
      <c r="AM2578" s="92">
        <v>14.182754576730099</v>
      </c>
      <c r="AN2578" s="3"/>
      <c r="AO2578" s="94">
        <v>1.3068990785541201E-2</v>
      </c>
      <c r="AP2578" s="94">
        <v>-2.7619652974863101E-2</v>
      </c>
      <c r="AQ2578" s="94">
        <v>4.3745544671764898E-2</v>
      </c>
      <c r="AR2578" s="94">
        <v>-5.1919281438167701E-2</v>
      </c>
      <c r="AS2578" s="95">
        <v>6</v>
      </c>
      <c r="AT2578" s="95">
        <v>6</v>
      </c>
      <c r="AU2578" s="95">
        <v>7</v>
      </c>
      <c r="AV2578" s="96">
        <v>5</v>
      </c>
      <c r="AW2578" s="3"/>
      <c r="AX2578" s="97">
        <v>5.5200106815173101E-2</v>
      </c>
      <c r="AY2578" s="98">
        <v>-0.98916581822504701</v>
      </c>
      <c r="AZ2578" s="98">
        <v>0.440023884296807</v>
      </c>
      <c r="BA2578" s="98">
        <v>-1.21901391297433</v>
      </c>
      <c r="BB2578" s="89">
        <v>5.67806810156071E-3</v>
      </c>
      <c r="BC2578" s="99">
        <v>-11.0896618491242</v>
      </c>
      <c r="BD2578" s="86">
        <v>43747</v>
      </c>
      <c r="BE2578" s="86">
        <v>43920</v>
      </c>
      <c r="BF2578" s="95"/>
      <c r="BG2578" s="86"/>
    </row>
    <row r="2579" spans="2:59" x14ac:dyDescent="0.25">
      <c r="B2579" s="81" t="s">
        <v>3193</v>
      </c>
      <c r="C2579" s="81" t="s">
        <v>8153</v>
      </c>
      <c r="D2579" s="81" t="s">
        <v>1062</v>
      </c>
      <c r="E2579" s="82" t="s">
        <v>1205</v>
      </c>
      <c r="F2579" s="82" t="s">
        <v>1107</v>
      </c>
      <c r="G2579" s="83" t="s">
        <v>1123</v>
      </c>
      <c r="H2579" s="84" t="s">
        <v>1149</v>
      </c>
      <c r="I2579" s="85" t="s">
        <v>3480</v>
      </c>
      <c r="J2579" s="85" t="s">
        <v>8154</v>
      </c>
      <c r="L2579" s="86">
        <v>44029</v>
      </c>
      <c r="M2579" s="87">
        <v>1208.4896000009001</v>
      </c>
      <c r="N2579" s="88">
        <v>1208.4896000009001</v>
      </c>
      <c r="O2579" s="88">
        <v>1288.5855999998701</v>
      </c>
      <c r="P2579" s="89">
        <f t="shared" si="40"/>
        <v>0.93784192528693622</v>
      </c>
      <c r="Q2579" s="86">
        <v>43747</v>
      </c>
      <c r="R2579" s="90">
        <v>292386.42800000001</v>
      </c>
      <c r="S2579" s="90">
        <v>353943.89463574201</v>
      </c>
      <c r="T2579" s="3"/>
      <c r="U2579" s="91">
        <v>-5.3365777384897202E-3</v>
      </c>
      <c r="V2579" s="92">
        <v>0.63911683628248295</v>
      </c>
      <c r="W2579" s="91">
        <v>3.2283726886817E-3</v>
      </c>
      <c r="X2579" s="92">
        <v>0.331346884740924</v>
      </c>
      <c r="Y2579" s="91">
        <v>-2.4755682449722399E-2</v>
      </c>
      <c r="Z2579" s="92">
        <v>15.6745876638597</v>
      </c>
      <c r="AA2579" s="91">
        <v>-3.00255622760233E-2</v>
      </c>
      <c r="AB2579" s="92">
        <v>17.895472133182899</v>
      </c>
      <c r="AC2579" s="91">
        <v>4.8411978355943602E-2</v>
      </c>
      <c r="AD2579" s="92">
        <v>30.189393787994</v>
      </c>
      <c r="AE2579" s="91">
        <v>9.4537121385656106E-2</v>
      </c>
      <c r="AF2579" s="93">
        <v>30.293121833266898</v>
      </c>
      <c r="AG2579" s="91">
        <v>-8.2761442517949001E-3</v>
      </c>
      <c r="AH2579" s="92">
        <v>-1.7338443773041901</v>
      </c>
      <c r="AI2579" s="91">
        <v>-1.9025866849006E-2</v>
      </c>
      <c r="AJ2579" s="92">
        <v>12.5807889950083</v>
      </c>
      <c r="AK2579" s="91">
        <v>0.208489600001485</v>
      </c>
      <c r="AL2579" s="91">
        <v>3.9042708436681998E-2</v>
      </c>
      <c r="AM2579" s="92">
        <v>15.8642145768681</v>
      </c>
      <c r="AN2579" s="3"/>
      <c r="AO2579" s="94">
        <v>1.30778328839369E-2</v>
      </c>
      <c r="AP2579" s="94">
        <v>-2.7611610630628999E-2</v>
      </c>
      <c r="AQ2579" s="94">
        <v>4.4017989588610397E-2</v>
      </c>
      <c r="AR2579" s="94">
        <v>-5.1652729255729397E-2</v>
      </c>
      <c r="AS2579" s="95">
        <v>6</v>
      </c>
      <c r="AT2579" s="95">
        <v>6</v>
      </c>
      <c r="AU2579" s="95">
        <v>7</v>
      </c>
      <c r="AV2579" s="96">
        <v>5</v>
      </c>
      <c r="AW2579" s="3"/>
      <c r="AX2579" s="97">
        <v>5.5201581002329497E-2</v>
      </c>
      <c r="AY2579" s="98">
        <v>-0.93710400913005298</v>
      </c>
      <c r="AZ2579" s="98">
        <v>0.45037363088340499</v>
      </c>
      <c r="BA2579" s="98">
        <v>-1.15662115286432</v>
      </c>
      <c r="BB2579" s="89">
        <v>5.6782754326923203E-3</v>
      </c>
      <c r="BC2579" s="99">
        <v>-10.9539948296442</v>
      </c>
      <c r="BD2579" s="86">
        <v>43747</v>
      </c>
      <c r="BE2579" s="86">
        <v>43920</v>
      </c>
      <c r="BF2579" s="95"/>
      <c r="BG2579" s="86"/>
    </row>
    <row r="2580" spans="2:59" x14ac:dyDescent="0.25">
      <c r="B2580" s="81" t="s">
        <v>3194</v>
      </c>
      <c r="C2580" s="81" t="s">
        <v>8155</v>
      </c>
      <c r="D2580" s="81" t="s">
        <v>1062</v>
      </c>
      <c r="E2580" s="82" t="s">
        <v>1162</v>
      </c>
      <c r="F2580" s="82" t="s">
        <v>1107</v>
      </c>
      <c r="G2580" s="83" t="s">
        <v>1123</v>
      </c>
      <c r="H2580" s="84" t="s">
        <v>1149</v>
      </c>
      <c r="I2580" s="85" t="s">
        <v>3480</v>
      </c>
      <c r="J2580" s="85" t="s">
        <v>8156</v>
      </c>
      <c r="L2580" s="86">
        <v>44029</v>
      </c>
      <c r="M2580" s="87">
        <v>1740.1041000001101</v>
      </c>
      <c r="N2580" s="88">
        <v>1740.1041000001101</v>
      </c>
      <c r="O2580" s="88">
        <v>1869.3677999991901</v>
      </c>
      <c r="P2580" s="89">
        <f t="shared" si="40"/>
        <v>0.93085164941905174</v>
      </c>
      <c r="Q2580" s="86">
        <v>43747</v>
      </c>
      <c r="R2580" s="90">
        <v>26599416.864999998</v>
      </c>
      <c r="S2580" s="90">
        <v>29244346.4820312</v>
      </c>
      <c r="T2580" s="3"/>
      <c r="U2580" s="91">
        <v>-5.3627745101039199E-3</v>
      </c>
      <c r="V2580" s="92">
        <v>0.63649715912106297</v>
      </c>
      <c r="W2580" s="91">
        <v>2.4373324049520302E-3</v>
      </c>
      <c r="X2580" s="92">
        <v>0.25224285636795701</v>
      </c>
      <c r="Y2580" s="91">
        <v>-2.94441228361393E-2</v>
      </c>
      <c r="Z2580" s="92">
        <v>15.2057436252217</v>
      </c>
      <c r="AA2580" s="91">
        <v>-3.9403730633239299E-2</v>
      </c>
      <c r="AB2580" s="92">
        <v>16.957655297475899</v>
      </c>
      <c r="AC2580" s="91">
        <v>2.8239256251254102E-2</v>
      </c>
      <c r="AD2580" s="92">
        <v>28.1721215775178</v>
      </c>
      <c r="AE2580" s="91">
        <v>6.3145409796561594E-2</v>
      </c>
      <c r="AF2580" s="93">
        <v>27.153950674342902</v>
      </c>
      <c r="AG2580" s="91">
        <v>-8.7193865001609101E-3</v>
      </c>
      <c r="AH2580" s="92">
        <v>-1.7781686021407901</v>
      </c>
      <c r="AI2580" s="91">
        <v>-2.41842037103197E-2</v>
      </c>
      <c r="AJ2580" s="92">
        <v>12.0649553088733</v>
      </c>
      <c r="AK2580" s="91">
        <v>0.74010409999988003</v>
      </c>
      <c r="AL2580" s="91">
        <v>4.76634685037425E-2</v>
      </c>
      <c r="AM2580" s="92">
        <v>12.9821546627209</v>
      </c>
      <c r="AN2580" s="3"/>
      <c r="AO2580" s="94">
        <v>1.3050894585831E-2</v>
      </c>
      <c r="AP2580" s="94">
        <v>-2.7637060762572201E-2</v>
      </c>
      <c r="AQ2580" s="94">
        <v>4.3188964627916E-2</v>
      </c>
      <c r="AR2580" s="94">
        <v>-5.2442036449065199E-2</v>
      </c>
      <c r="AS2580" s="95">
        <v>6</v>
      </c>
      <c r="AT2580" s="95">
        <v>6</v>
      </c>
      <c r="AU2580" s="95">
        <v>7</v>
      </c>
      <c r="AV2580" s="96">
        <v>5</v>
      </c>
      <c r="AW2580" s="3"/>
      <c r="AX2580" s="97">
        <v>5.5195246113071299E-2</v>
      </c>
      <c r="AY2580" s="98">
        <v>-1.09412294384856</v>
      </c>
      <c r="AZ2580" s="98">
        <v>0.41916472207731198</v>
      </c>
      <c r="BA2580" s="98">
        <v>-1.3442122587985099</v>
      </c>
      <c r="BB2580" s="89">
        <v>5.6774561079782904E-3</v>
      </c>
      <c r="BC2580" s="99">
        <v>-11.3631410576345</v>
      </c>
      <c r="BD2580" s="86">
        <v>43747</v>
      </c>
      <c r="BE2580" s="86">
        <v>43920</v>
      </c>
      <c r="BF2580" s="95"/>
      <c r="BG2580" s="86"/>
    </row>
    <row r="2581" spans="2:59" x14ac:dyDescent="0.25">
      <c r="B2581" s="81" t="s">
        <v>3195</v>
      </c>
      <c r="C2581" s="81" t="s">
        <v>8157</v>
      </c>
      <c r="D2581" s="81" t="s">
        <v>1062</v>
      </c>
      <c r="E2581" s="82" t="s">
        <v>1186</v>
      </c>
      <c r="F2581" s="82" t="s">
        <v>1107</v>
      </c>
      <c r="G2581" s="83" t="s">
        <v>1123</v>
      </c>
      <c r="H2581" s="84" t="s">
        <v>1149</v>
      </c>
      <c r="I2581" s="85" t="s">
        <v>3480</v>
      </c>
      <c r="J2581" s="85" t="s">
        <v>8158</v>
      </c>
      <c r="L2581" s="86">
        <v>44029</v>
      </c>
      <c r="M2581" s="87">
        <v>1733.6594999991401</v>
      </c>
      <c r="N2581" s="88">
        <v>1733.6594999991401</v>
      </c>
      <c r="O2581" s="88">
        <v>1857.58500000089</v>
      </c>
      <c r="P2581" s="89">
        <f t="shared" si="40"/>
        <v>0.93328676749559747</v>
      </c>
      <c r="Q2581" s="86">
        <v>43747</v>
      </c>
      <c r="R2581" s="90">
        <v>65196587.408</v>
      </c>
      <c r="S2581" s="90">
        <v>72642117.554625005</v>
      </c>
      <c r="T2581" s="3"/>
      <c r="U2581" s="91">
        <v>-5.3537281610260799E-3</v>
      </c>
      <c r="V2581" s="92">
        <v>0.637401794028847</v>
      </c>
      <c r="W2581" s="91">
        <v>2.7103946595161701E-3</v>
      </c>
      <c r="X2581" s="92">
        <v>0.27954908182437099</v>
      </c>
      <c r="Y2581" s="91">
        <v>-2.78121640103564E-2</v>
      </c>
      <c r="Z2581" s="92">
        <v>15.3689395077963</v>
      </c>
      <c r="AA2581" s="91">
        <v>-3.6135666031441402E-2</v>
      </c>
      <c r="AB2581" s="92">
        <v>17.2844617576629</v>
      </c>
      <c r="AC2581" s="91">
        <v>3.52569446295092E-2</v>
      </c>
      <c r="AD2581" s="92">
        <v>28.873890415357899</v>
      </c>
      <c r="AE2581" s="91">
        <v>7.4091426105951499E-2</v>
      </c>
      <c r="AF2581" s="93">
        <v>28.2485523052746</v>
      </c>
      <c r="AG2581" s="91">
        <v>-8.5663764793935098E-3</v>
      </c>
      <c r="AH2581" s="92">
        <v>-1.76286760006406</v>
      </c>
      <c r="AI2581" s="91">
        <v>-2.2388817180399201E-2</v>
      </c>
      <c r="AJ2581" s="92">
        <v>12.2444939618726</v>
      </c>
      <c r="AK2581" s="91">
        <v>0.73365950000006697</v>
      </c>
      <c r="AL2581" s="91">
        <v>4.7336768460809302E-2</v>
      </c>
      <c r="AM2581" s="92">
        <v>12.3376946627395</v>
      </c>
      <c r="AN2581" s="3"/>
      <c r="AO2581" s="94">
        <v>1.30603643629001E-2</v>
      </c>
      <c r="AP2581" s="94">
        <v>-2.7627949270936401E-2</v>
      </c>
      <c r="AQ2581" s="94">
        <v>4.34801972842251E-2</v>
      </c>
      <c r="AR2581" s="94">
        <v>-5.2168762953442603E-2</v>
      </c>
      <c r="AS2581" s="95">
        <v>6</v>
      </c>
      <c r="AT2581" s="95">
        <v>6</v>
      </c>
      <c r="AU2581" s="95">
        <v>7</v>
      </c>
      <c r="AV2581" s="96">
        <v>5</v>
      </c>
      <c r="AW2581" s="3"/>
      <c r="AX2581" s="97">
        <v>5.5197683111109702E-2</v>
      </c>
      <c r="AY2581" s="98">
        <v>-1.0393817646763599</v>
      </c>
      <c r="AZ2581" s="98">
        <v>0.43004364417402002</v>
      </c>
      <c r="BA2581" s="98">
        <v>-1.27901530745658</v>
      </c>
      <c r="BB2581" s="89">
        <v>5.6777651782795096E-3</v>
      </c>
      <c r="BC2581" s="99">
        <v>-11.2201595082006</v>
      </c>
      <c r="BD2581" s="86">
        <v>43747</v>
      </c>
      <c r="BE2581" s="86">
        <v>43920</v>
      </c>
      <c r="BF2581" s="95"/>
      <c r="BG2581" s="86"/>
    </row>
    <row r="2582" spans="2:59" x14ac:dyDescent="0.25">
      <c r="B2582" s="81" t="s">
        <v>3196</v>
      </c>
      <c r="C2582" s="81" t="s">
        <v>8159</v>
      </c>
      <c r="D2582" s="81" t="s">
        <v>1062</v>
      </c>
      <c r="E2582" s="82" t="s">
        <v>1163</v>
      </c>
      <c r="F2582" s="82" t="s">
        <v>1107</v>
      </c>
      <c r="G2582" s="83" t="s">
        <v>1123</v>
      </c>
      <c r="H2582" s="84" t="s">
        <v>1149</v>
      </c>
      <c r="I2582" s="85" t="s">
        <v>3480</v>
      </c>
      <c r="J2582" s="85" t="s">
        <v>8160</v>
      </c>
      <c r="L2582" s="86">
        <v>44029</v>
      </c>
      <c r="M2582" s="87">
        <v>1685.62189999968</v>
      </c>
      <c r="N2582" s="88">
        <v>1685.62189999968</v>
      </c>
      <c r="O2582" s="88">
        <v>1799.0244999993599</v>
      </c>
      <c r="P2582" s="89">
        <f t="shared" si="40"/>
        <v>0.93696439375910645</v>
      </c>
      <c r="Q2582" s="86">
        <v>43747</v>
      </c>
      <c r="R2582" s="90">
        <v>39011014.255000003</v>
      </c>
      <c r="S2582" s="90">
        <v>34668537.750812501</v>
      </c>
      <c r="T2582" s="3"/>
      <c r="U2582" s="91">
        <v>-5.3398558966364397E-3</v>
      </c>
      <c r="V2582" s="92">
        <v>0.63878902046781105</v>
      </c>
      <c r="W2582" s="91">
        <v>3.1296213965106299E-3</v>
      </c>
      <c r="X2582" s="92">
        <v>0.32147175552381702</v>
      </c>
      <c r="Y2582" s="91">
        <v>-2.5343458465613401E-2</v>
      </c>
      <c r="Z2582" s="92">
        <v>15.615810062270601</v>
      </c>
      <c r="AA2582" s="91">
        <v>-3.1201114541545401E-2</v>
      </c>
      <c r="AB2582" s="92">
        <v>17.777916906634299</v>
      </c>
      <c r="AC2582" s="91">
        <v>4.5877539481807603E-2</v>
      </c>
      <c r="AD2582" s="92">
        <v>29.935949900565902</v>
      </c>
      <c r="AE2582" s="91">
        <v>9.0632407174853102E-2</v>
      </c>
      <c r="AF2582" s="93">
        <v>29.9026504121721</v>
      </c>
      <c r="AG2582" s="91">
        <v>-8.3315306537770101E-3</v>
      </c>
      <c r="AH2582" s="92">
        <v>-1.7393830175024001</v>
      </c>
      <c r="AI2582" s="91">
        <v>-1.9674133121952798E-2</v>
      </c>
      <c r="AJ2582" s="92">
        <v>12.5159623677173</v>
      </c>
      <c r="AK2582" s="91">
        <v>0.68562189999967804</v>
      </c>
      <c r="AL2582" s="91">
        <v>4.48659121084347E-2</v>
      </c>
      <c r="AM2582" s="92">
        <v>7.5339346627006298</v>
      </c>
      <c r="AN2582" s="3"/>
      <c r="AO2582" s="94">
        <v>1.30745048409153E-2</v>
      </c>
      <c r="AP2582" s="94">
        <v>-2.76143752817006E-2</v>
      </c>
      <c r="AQ2582" s="94">
        <v>4.3916524336964399E-2</v>
      </c>
      <c r="AR2582" s="94">
        <v>-5.1759229771050699E-2</v>
      </c>
      <c r="AS2582" s="95">
        <v>6</v>
      </c>
      <c r="AT2582" s="95">
        <v>6</v>
      </c>
      <c r="AU2582" s="95">
        <v>7</v>
      </c>
      <c r="AV2582" s="96">
        <v>5</v>
      </c>
      <c r="AW2582" s="3"/>
      <c r="AX2582" s="97">
        <v>5.5201758606926901E-2</v>
      </c>
      <c r="AY2582" s="98">
        <v>-0.956757447027485</v>
      </c>
      <c r="AZ2582" s="98">
        <v>0.44646407383470399</v>
      </c>
      <c r="BA2582" s="98">
        <v>-1.1801903404193601</v>
      </c>
      <c r="BB2582" s="89">
        <v>5.67827240047336E-3</v>
      </c>
      <c r="BC2582" s="99">
        <v>-11.005592197339899</v>
      </c>
      <c r="BD2582" s="86">
        <v>43747</v>
      </c>
      <c r="BE2582" s="86">
        <v>43920</v>
      </c>
      <c r="BF2582" s="95"/>
      <c r="BG2582" s="86"/>
    </row>
    <row r="2583" spans="2:59" x14ac:dyDescent="0.25">
      <c r="B2583" s="81" t="s">
        <v>3197</v>
      </c>
      <c r="C2583" s="81" t="s">
        <v>8161</v>
      </c>
      <c r="D2583" s="81" t="s">
        <v>1062</v>
      </c>
      <c r="E2583" s="82" t="s">
        <v>1164</v>
      </c>
      <c r="F2583" s="82" t="s">
        <v>1107</v>
      </c>
      <c r="G2583" s="83" t="s">
        <v>1123</v>
      </c>
      <c r="H2583" s="84" t="s">
        <v>1149</v>
      </c>
      <c r="I2583" s="85" t="s">
        <v>3480</v>
      </c>
      <c r="J2583" s="85" t="s">
        <v>8162</v>
      </c>
      <c r="L2583" s="86">
        <v>44029</v>
      </c>
      <c r="M2583" s="87">
        <v>1737.2794000003501</v>
      </c>
      <c r="N2583" s="88">
        <v>1737.2794000003501</v>
      </c>
      <c r="O2583" s="88">
        <v>1859.57129999995</v>
      </c>
      <c r="P2583" s="89">
        <f t="shared" si="40"/>
        <v>0.93423650924296198</v>
      </c>
      <c r="Q2583" s="86">
        <v>43747</v>
      </c>
      <c r="R2583" s="90">
        <v>19376936.583000001</v>
      </c>
      <c r="S2583" s="90">
        <v>15678805.3352031</v>
      </c>
      <c r="T2583" s="3"/>
      <c r="U2583" s="91">
        <v>-5.3501494676311302E-3</v>
      </c>
      <c r="V2583" s="92">
        <v>0.637759663368342</v>
      </c>
      <c r="W2583" s="91">
        <v>2.8187547395646102E-3</v>
      </c>
      <c r="X2583" s="92">
        <v>0.29038508982921502</v>
      </c>
      <c r="Y2583" s="91">
        <v>-2.7174317499884599E-2</v>
      </c>
      <c r="Z2583" s="92">
        <v>15.432724158847099</v>
      </c>
      <c r="AA2583" s="91">
        <v>-3.4861882169934702E-2</v>
      </c>
      <c r="AB2583" s="92">
        <v>17.411840143817201</v>
      </c>
      <c r="AC2583" s="91">
        <v>3.7993349187672699E-2</v>
      </c>
      <c r="AD2583" s="92">
        <v>29.147530871152401</v>
      </c>
      <c r="AE2583" s="91">
        <v>7.83246113987843E-2</v>
      </c>
      <c r="AF2583" s="93">
        <v>28.671870834572498</v>
      </c>
      <c r="AG2583" s="91">
        <v>-8.5056759771760006E-3</v>
      </c>
      <c r="AH2583" s="92">
        <v>-1.7567975498423001</v>
      </c>
      <c r="AI2583" s="91">
        <v>-2.1687452323931201E-2</v>
      </c>
      <c r="AJ2583" s="92">
        <v>12.314630447508501</v>
      </c>
      <c r="AK2583" s="91">
        <v>0.73727940000011605</v>
      </c>
      <c r="AL2583" s="91">
        <v>4.7520410917059101E-2</v>
      </c>
      <c r="AM2583" s="92">
        <v>12.699684662744399</v>
      </c>
      <c r="AN2583" s="3"/>
      <c r="AO2583" s="94">
        <v>1.3064007251159601E-2</v>
      </c>
      <c r="AP2583" s="94">
        <v>-2.7624463751635599E-2</v>
      </c>
      <c r="AQ2583" s="94">
        <v>4.3593049429546199E-2</v>
      </c>
      <c r="AR2583" s="94">
        <v>-5.2062864820109099E-2</v>
      </c>
      <c r="AS2583" s="95">
        <v>6</v>
      </c>
      <c r="AT2583" s="95">
        <v>6</v>
      </c>
      <c r="AU2583" s="95">
        <v>7</v>
      </c>
      <c r="AV2583" s="96">
        <v>5</v>
      </c>
      <c r="AW2583" s="3"/>
      <c r="AX2583" s="97">
        <v>5.5198696653678797E-2</v>
      </c>
      <c r="AY2583" s="98">
        <v>-1.01805119928395</v>
      </c>
      <c r="AZ2583" s="98">
        <v>0.43428274259531502</v>
      </c>
      <c r="BA2583" s="98">
        <v>-1.2535505155956299</v>
      </c>
      <c r="BB2583" s="89">
        <v>5.6778921048317001E-3</v>
      </c>
      <c r="BC2583" s="99">
        <v>-11.1647130712663</v>
      </c>
      <c r="BD2583" s="86">
        <v>43747</v>
      </c>
      <c r="BE2583" s="86">
        <v>43920</v>
      </c>
      <c r="BF2583" s="95"/>
      <c r="BG2583" s="86"/>
    </row>
    <row r="2584" spans="2:59" x14ac:dyDescent="0.25">
      <c r="B2584" s="81" t="s">
        <v>3198</v>
      </c>
      <c r="C2584" s="81" t="s">
        <v>8163</v>
      </c>
      <c r="D2584" s="81" t="s">
        <v>1062</v>
      </c>
      <c r="E2584" s="82" t="s">
        <v>1165</v>
      </c>
      <c r="F2584" s="82" t="s">
        <v>1107</v>
      </c>
      <c r="G2584" s="83" t="s">
        <v>1123</v>
      </c>
      <c r="H2584" s="84" t="s">
        <v>1149</v>
      </c>
      <c r="I2584" s="85" t="s">
        <v>3480</v>
      </c>
      <c r="J2584" s="85" t="s">
        <v>8164</v>
      </c>
      <c r="L2584" s="86">
        <v>44029</v>
      </c>
      <c r="M2584" s="87">
        <v>1726.1232999991601</v>
      </c>
      <c r="N2584" s="88">
        <v>1726.1232999991601</v>
      </c>
      <c r="O2584" s="88">
        <v>1846.10459999926</v>
      </c>
      <c r="P2584" s="89">
        <f t="shared" si="40"/>
        <v>0.93500839551553683</v>
      </c>
      <c r="Q2584" s="86">
        <v>43747</v>
      </c>
      <c r="R2584" s="90">
        <v>55389124.053999998</v>
      </c>
      <c r="S2584" s="90">
        <v>43292991.740374997</v>
      </c>
      <c r="T2584" s="3"/>
      <c r="U2584" s="91">
        <v>-5.3472308936761701E-3</v>
      </c>
      <c r="V2584" s="92">
        <v>0.63805152076383798</v>
      </c>
      <c r="W2584" s="91">
        <v>2.9068858748360102E-3</v>
      </c>
      <c r="X2584" s="92">
        <v>0.299198203356354</v>
      </c>
      <c r="Y2584" s="91">
        <v>-2.6656046735297399E-2</v>
      </c>
      <c r="Z2584" s="92">
        <v>15.484551235305799</v>
      </c>
      <c r="AA2584" s="91">
        <v>-3.3826313523604802E-2</v>
      </c>
      <c r="AB2584" s="92">
        <v>17.515397008450201</v>
      </c>
      <c r="AC2584" s="91">
        <v>4.0220576094725402E-2</v>
      </c>
      <c r="AD2584" s="92">
        <v>29.370253561879501</v>
      </c>
      <c r="AE2584" s="91">
        <v>8.17993738911173E-2</v>
      </c>
      <c r="AF2584" s="93">
        <v>29.019347083812999</v>
      </c>
      <c r="AG2584" s="91">
        <v>-8.4562985648517497E-3</v>
      </c>
      <c r="AH2584" s="92">
        <v>-1.75185980860988</v>
      </c>
      <c r="AI2584" s="91">
        <v>-2.1117567971486999E-2</v>
      </c>
      <c r="AJ2584" s="92">
        <v>12.371618882752999</v>
      </c>
      <c r="AK2584" s="91">
        <v>0.72612329999916303</v>
      </c>
      <c r="AL2584" s="91">
        <v>4.6953317340012297E-2</v>
      </c>
      <c r="AM2584" s="92">
        <v>11.584074662649099</v>
      </c>
      <c r="AN2584" s="3"/>
      <c r="AO2584" s="94">
        <v>1.30669543796103E-2</v>
      </c>
      <c r="AP2584" s="94">
        <v>-2.76215993389997E-2</v>
      </c>
      <c r="AQ2584" s="94">
        <v>4.3684639153070699E-2</v>
      </c>
      <c r="AR2584" s="94">
        <v>-5.1976790094195202E-2</v>
      </c>
      <c r="AS2584" s="95">
        <v>6</v>
      </c>
      <c r="AT2584" s="95">
        <v>6</v>
      </c>
      <c r="AU2584" s="95">
        <v>7</v>
      </c>
      <c r="AV2584" s="96">
        <v>5</v>
      </c>
      <c r="AW2584" s="3"/>
      <c r="AX2584" s="97">
        <v>5.5199508714722498E-2</v>
      </c>
      <c r="AY2584" s="98">
        <v>-1.00071475956065</v>
      </c>
      <c r="AZ2584" s="98">
        <v>0.43772834722995002</v>
      </c>
      <c r="BA2584" s="98">
        <v>-1.23282915216623</v>
      </c>
      <c r="BB2584" s="89">
        <v>5.67799408780957E-3</v>
      </c>
      <c r="BC2584" s="99">
        <v>-11.1196732839453</v>
      </c>
      <c r="BD2584" s="86">
        <v>43747</v>
      </c>
      <c r="BE2584" s="86">
        <v>43920</v>
      </c>
      <c r="BF2584" s="95"/>
      <c r="BG2584" s="86"/>
    </row>
    <row r="2585" spans="2:59" x14ac:dyDescent="0.25">
      <c r="B2585" s="81" t="s">
        <v>3199</v>
      </c>
      <c r="C2585" s="81" t="s">
        <v>8165</v>
      </c>
      <c r="D2585" s="81" t="s">
        <v>1062</v>
      </c>
      <c r="E2585" s="82" t="s">
        <v>1206</v>
      </c>
      <c r="F2585" s="82" t="s">
        <v>1107</v>
      </c>
      <c r="G2585" s="83" t="s">
        <v>1123</v>
      </c>
      <c r="H2585" s="84" t="s">
        <v>1149</v>
      </c>
      <c r="I2585" s="85" t="s">
        <v>3480</v>
      </c>
      <c r="J2585" s="85" t="s">
        <v>8166</v>
      </c>
      <c r="L2585" s="86">
        <v>44029</v>
      </c>
      <c r="M2585" s="87">
        <v>1516.8388999998599</v>
      </c>
      <c r="N2585" s="88">
        <v>1516.8388999998599</v>
      </c>
      <c r="O2585" s="88">
        <v>1617.01479999907</v>
      </c>
      <c r="P2585" s="89">
        <f t="shared" si="40"/>
        <v>0.9380488663435439</v>
      </c>
      <c r="Q2585" s="86">
        <v>43747</v>
      </c>
      <c r="R2585" s="90">
        <v>6297579.7199999997</v>
      </c>
      <c r="S2585" s="90">
        <v>4208523.5921132797</v>
      </c>
      <c r="T2585" s="3"/>
      <c r="U2585" s="91">
        <v>-5.33575680401555E-3</v>
      </c>
      <c r="V2585" s="92">
        <v>0.639198929729901</v>
      </c>
      <c r="W2585" s="91">
        <v>3.2530147418583502E-3</v>
      </c>
      <c r="X2585" s="92">
        <v>0.333811090058589</v>
      </c>
      <c r="Y2585" s="91">
        <v>-2.46161083778134E-2</v>
      </c>
      <c r="Z2585" s="92">
        <v>15.6885450710543</v>
      </c>
      <c r="AA2585" s="91">
        <v>-2.9744961493633999E-2</v>
      </c>
      <c r="AB2585" s="92">
        <v>17.923532211425499</v>
      </c>
      <c r="AC2585" s="91">
        <v>4.9021985672879999E-2</v>
      </c>
      <c r="AD2585" s="92">
        <v>30.250394519680398</v>
      </c>
      <c r="AE2585" s="91">
        <v>9.5502423542784501E-2</v>
      </c>
      <c r="AF2585" s="93">
        <v>30.3896520489652</v>
      </c>
      <c r="AG2585" s="91">
        <v>-8.2623722109929094E-3</v>
      </c>
      <c r="AH2585" s="92">
        <v>-1.73246717322399</v>
      </c>
      <c r="AI2585" s="91">
        <v>-1.8874220675570499E-2</v>
      </c>
      <c r="AJ2585" s="92">
        <v>12.595953612355499</v>
      </c>
      <c r="AK2585" s="91">
        <v>0.51683889999927501</v>
      </c>
      <c r="AL2585" s="91">
        <v>5.4797463868453598E-2</v>
      </c>
      <c r="AM2585" s="92">
        <v>58.803519560839</v>
      </c>
      <c r="AN2585" s="3"/>
      <c r="AO2585" s="94">
        <v>1.3078632997348899E-2</v>
      </c>
      <c r="AP2585" s="94">
        <v>-2.7610366263616001E-2</v>
      </c>
      <c r="AQ2585" s="94">
        <v>4.4044927384675199E-2</v>
      </c>
      <c r="AR2585" s="94">
        <v>-5.1638766010000801E-2</v>
      </c>
      <c r="AS2585" s="95">
        <v>6</v>
      </c>
      <c r="AT2585" s="95">
        <v>6</v>
      </c>
      <c r="AU2585" s="95">
        <v>7</v>
      </c>
      <c r="AV2585" s="96">
        <v>5</v>
      </c>
      <c r="AW2585" s="3"/>
      <c r="AX2585" s="97">
        <v>5.5203055097372299E-2</v>
      </c>
      <c r="AY2585" s="98">
        <v>-0.93238173567715399</v>
      </c>
      <c r="AZ2585" s="98">
        <v>0.451308318343763</v>
      </c>
      <c r="BA2585" s="98">
        <v>-1.1509381847408799</v>
      </c>
      <c r="BB2585" s="89">
        <v>5.6784317005167404E-3</v>
      </c>
      <c r="BC2585" s="99">
        <v>-10.9423859323724</v>
      </c>
      <c r="BD2585" s="86">
        <v>43747</v>
      </c>
      <c r="BE2585" s="86">
        <v>43920</v>
      </c>
      <c r="BF2585" s="95"/>
      <c r="BG2585" s="86"/>
    </row>
    <row r="2586" spans="2:59" x14ac:dyDescent="0.25">
      <c r="B2586" s="81" t="s">
        <v>3200</v>
      </c>
      <c r="C2586" s="81" t="s">
        <v>8167</v>
      </c>
      <c r="D2586" s="81" t="s">
        <v>1062</v>
      </c>
      <c r="E2586" s="82" t="s">
        <v>1166</v>
      </c>
      <c r="F2586" s="82" t="s">
        <v>1107</v>
      </c>
      <c r="G2586" s="83" t="s">
        <v>1123</v>
      </c>
      <c r="H2586" s="84" t="s">
        <v>1149</v>
      </c>
      <c r="I2586" s="85" t="s">
        <v>3480</v>
      </c>
      <c r="J2586" s="85" t="s">
        <v>8168</v>
      </c>
      <c r="L2586" s="86">
        <v>44029</v>
      </c>
      <c r="M2586" s="87">
        <v>1480.0799000002401</v>
      </c>
      <c r="N2586" s="88">
        <v>1480.0799000002401</v>
      </c>
      <c r="O2586" s="88">
        <v>1580.7816000003399</v>
      </c>
      <c r="P2586" s="89">
        <f t="shared" si="40"/>
        <v>0.93629626002726862</v>
      </c>
      <c r="Q2586" s="86">
        <v>43747</v>
      </c>
      <c r="R2586" s="90">
        <v>7718184.1699999999</v>
      </c>
      <c r="S2586" s="90">
        <v>5548259.2103515603</v>
      </c>
      <c r="T2586" s="3"/>
      <c r="U2586" s="91">
        <v>-5.3423672043209098E-3</v>
      </c>
      <c r="V2586" s="92">
        <v>0.63853788969936398</v>
      </c>
      <c r="W2586" s="91">
        <v>3.0535911409970101E-3</v>
      </c>
      <c r="X2586" s="92">
        <v>0.31386872997245502</v>
      </c>
      <c r="Y2586" s="91">
        <v>-2.57916940454379E-2</v>
      </c>
      <c r="Z2586" s="92">
        <v>15.5709865042882</v>
      </c>
      <c r="AA2586" s="91">
        <v>-3.2098017019961803E-2</v>
      </c>
      <c r="AB2586" s="92">
        <v>17.688226658792701</v>
      </c>
      <c r="AC2586" s="91">
        <v>4.3943192242295502E-2</v>
      </c>
      <c r="AD2586" s="92">
        <v>29.742515176622</v>
      </c>
      <c r="AE2586" s="91">
        <v>8.7558103146875496E-2</v>
      </c>
      <c r="AF2586" s="93">
        <v>29.5952200093889</v>
      </c>
      <c r="AG2586" s="91">
        <v>-8.3740966720142803E-3</v>
      </c>
      <c r="AH2586" s="92">
        <v>-1.7436396193261301</v>
      </c>
      <c r="AI2586" s="91">
        <v>-2.0167051174212199E-2</v>
      </c>
      <c r="AJ2586" s="92">
        <v>12.466670562484101</v>
      </c>
      <c r="AK2586" s="91">
        <v>0.48007990000070999</v>
      </c>
      <c r="AL2586" s="91">
        <v>5.1489177803887301E-2</v>
      </c>
      <c r="AM2586" s="92">
        <v>55.127619560982602</v>
      </c>
      <c r="AN2586" s="3"/>
      <c r="AO2586" s="94">
        <v>1.30719087828766E-2</v>
      </c>
      <c r="AP2586" s="94">
        <v>-2.7616827033853E-2</v>
      </c>
      <c r="AQ2586" s="94">
        <v>4.3837315559358103E-2</v>
      </c>
      <c r="AR2586" s="94">
        <v>-5.1833458853288897E-2</v>
      </c>
      <c r="AS2586" s="95">
        <v>6</v>
      </c>
      <c r="AT2586" s="95">
        <v>6</v>
      </c>
      <c r="AU2586" s="95">
        <v>7</v>
      </c>
      <c r="AV2586" s="96">
        <v>5</v>
      </c>
      <c r="AW2586" s="3"/>
      <c r="AX2586" s="97">
        <v>5.5200978269495E-2</v>
      </c>
      <c r="AY2586" s="98">
        <v>-0.97177746920260699</v>
      </c>
      <c r="AZ2586" s="98">
        <v>0.44347925289412199</v>
      </c>
      <c r="BA2586" s="98">
        <v>-1.1981926155440299</v>
      </c>
      <c r="BB2586" s="89">
        <v>5.6781760993999302E-3</v>
      </c>
      <c r="BC2586" s="99">
        <v>-11.044555427593901</v>
      </c>
      <c r="BD2586" s="86">
        <v>43747</v>
      </c>
      <c r="BE2586" s="86">
        <v>43920</v>
      </c>
      <c r="BF2586" s="95"/>
      <c r="BG2586" s="86"/>
    </row>
    <row r="2587" spans="2:59" x14ac:dyDescent="0.25">
      <c r="B2587" s="81" t="s">
        <v>3201</v>
      </c>
      <c r="C2587" s="81" t="s">
        <v>8169</v>
      </c>
      <c r="D2587" s="81" t="s">
        <v>1062</v>
      </c>
      <c r="E2587" s="82" t="s">
        <v>1207</v>
      </c>
      <c r="F2587" s="82" t="s">
        <v>1107</v>
      </c>
      <c r="G2587" s="83" t="s">
        <v>1123</v>
      </c>
      <c r="H2587" s="84" t="s">
        <v>1149</v>
      </c>
      <c r="I2587" s="85" t="s">
        <v>3480</v>
      </c>
      <c r="J2587" s="85" t="s">
        <v>8170</v>
      </c>
      <c r="L2587" s="86">
        <v>44029</v>
      </c>
      <c r="M2587" s="87">
        <v>1153.15530000068</v>
      </c>
      <c r="N2587" s="88">
        <v>1153.15530000068</v>
      </c>
      <c r="O2587" s="88">
        <v>1227.5728999990999</v>
      </c>
      <c r="P2587" s="89">
        <f t="shared" si="40"/>
        <v>0.93937826421675275</v>
      </c>
      <c r="Q2587" s="86">
        <v>43747</v>
      </c>
      <c r="R2587" s="90">
        <v>119.53400000000001</v>
      </c>
      <c r="S2587" s="90">
        <v>121.597809160352</v>
      </c>
      <c r="T2587" s="3"/>
      <c r="U2587" s="91">
        <v>-5.3255787343005102E-3</v>
      </c>
      <c r="V2587" s="92">
        <v>0.640216736701404</v>
      </c>
      <c r="W2587" s="91">
        <v>3.2733802345319401E-3</v>
      </c>
      <c r="X2587" s="92">
        <v>0.33584763932594802</v>
      </c>
      <c r="Y2587" s="91">
        <v>-2.4148521348251999E-2</v>
      </c>
      <c r="Z2587" s="92">
        <v>15.735303774010401</v>
      </c>
      <c r="AA2587" s="91">
        <v>-2.75859399589535E-2</v>
      </c>
      <c r="AB2587" s="92">
        <v>18.139434364915399</v>
      </c>
      <c r="AC2587" s="91">
        <v>5.46799395160633E-2</v>
      </c>
      <c r="AD2587" s="92">
        <v>30.816189903998701</v>
      </c>
      <c r="AE2587" s="91">
        <v>0.10468228328318201</v>
      </c>
      <c r="AF2587" s="93">
        <v>31.3076380230195</v>
      </c>
      <c r="AG2587" s="91">
        <v>-8.2387660531821894E-3</v>
      </c>
      <c r="AH2587" s="92">
        <v>-1.73010655744292</v>
      </c>
      <c r="AI2587" s="91">
        <v>-1.8233453245556999E-2</v>
      </c>
      <c r="AJ2587" s="92">
        <v>12.6600303553569</v>
      </c>
      <c r="AK2587" s="91">
        <v>0.153155300000508</v>
      </c>
      <c r="AL2587" s="91">
        <v>3.5797721797280198E-2</v>
      </c>
      <c r="AM2587" s="92">
        <v>18.903218895517099</v>
      </c>
      <c r="AN2587" s="3"/>
      <c r="AO2587" s="94">
        <v>1.3084844043987701E-2</v>
      </c>
      <c r="AP2587" s="94">
        <v>-2.76022868511063E-2</v>
      </c>
      <c r="AQ2587" s="94">
        <v>4.4065550449886401E-2</v>
      </c>
      <c r="AR2587" s="94">
        <v>-5.1588861619166003E-2</v>
      </c>
      <c r="AS2587" s="95">
        <v>6</v>
      </c>
      <c r="AT2587" s="95">
        <v>6</v>
      </c>
      <c r="AU2587" s="95">
        <v>7</v>
      </c>
      <c r="AV2587" s="96">
        <v>5</v>
      </c>
      <c r="AW2587" s="3"/>
      <c r="AX2587" s="97">
        <v>5.5203453022913899E-2</v>
      </c>
      <c r="AY2587" s="98">
        <v>-0.89648575754836202</v>
      </c>
      <c r="AZ2587" s="98">
        <v>0.45852076218670801</v>
      </c>
      <c r="BA2587" s="98">
        <v>-1.10759616513133</v>
      </c>
      <c r="BB2587" s="89">
        <v>5.6784989483185198E-3</v>
      </c>
      <c r="BC2587" s="99">
        <v>-10.822176019006299</v>
      </c>
      <c r="BD2587" s="86">
        <v>43747</v>
      </c>
      <c r="BE2587" s="86">
        <v>43920</v>
      </c>
      <c r="BF2587" s="95"/>
      <c r="BG2587" s="86"/>
    </row>
    <row r="2588" spans="2:59" x14ac:dyDescent="0.25">
      <c r="B2588" s="81" t="s">
        <v>3202</v>
      </c>
      <c r="C2588" s="81" t="s">
        <v>8171</v>
      </c>
      <c r="D2588" s="81" t="s">
        <v>1062</v>
      </c>
      <c r="E2588" s="82" t="s">
        <v>1268</v>
      </c>
      <c r="F2588" s="82" t="s">
        <v>1107</v>
      </c>
      <c r="G2588" s="83" t="s">
        <v>1123</v>
      </c>
      <c r="H2588" s="84" t="s">
        <v>1149</v>
      </c>
      <c r="I2588" s="85" t="s">
        <v>3480</v>
      </c>
      <c r="J2588" s="85" t="s">
        <v>8172</v>
      </c>
      <c r="L2588" s="86">
        <v>44029</v>
      </c>
      <c r="M2588" s="87">
        <v>1106.7345000002499</v>
      </c>
      <c r="N2588" s="88">
        <v>1106.7345000002499</v>
      </c>
      <c r="O2588" s="88">
        <v>1173.9273000005601</v>
      </c>
      <c r="P2588" s="89">
        <f t="shared" si="40"/>
        <v>0.94276238400769952</v>
      </c>
      <c r="Q2588" s="86">
        <v>43747</v>
      </c>
      <c r="R2588" s="90">
        <v>42064687.68</v>
      </c>
      <c r="S2588" s="90">
        <v>61779512.243687503</v>
      </c>
      <c r="T2588" s="3"/>
      <c r="U2588" s="91">
        <v>-5.3181062849034797E-3</v>
      </c>
      <c r="V2588" s="92">
        <v>0.64096398164110702</v>
      </c>
      <c r="W2588" s="91">
        <v>3.7877362137805899E-3</v>
      </c>
      <c r="X2588" s="92">
        <v>0.38728323725081298</v>
      </c>
      <c r="Y2588" s="91">
        <v>-2.1458281444211001E-2</v>
      </c>
      <c r="Z2588" s="92">
        <v>16.004327764414501</v>
      </c>
      <c r="AA2588" s="91">
        <v>-2.3409728308251901E-2</v>
      </c>
      <c r="AB2588" s="92">
        <v>18.557055529963701</v>
      </c>
      <c r="AC2588" s="91">
        <v>6.2757080624578507E-2</v>
      </c>
      <c r="AD2588" s="92">
        <v>31.6239040148503</v>
      </c>
      <c r="AE2588" s="91">
        <v>0.117083609391557</v>
      </c>
      <c r="AF2588" s="93">
        <v>32.547770633827902</v>
      </c>
      <c r="AG2588" s="91">
        <v>-7.9628510839029297E-3</v>
      </c>
      <c r="AH2588" s="92">
        <v>-1.7025150605149999</v>
      </c>
      <c r="AI2588" s="91">
        <v>-1.5400622126435301E-2</v>
      </c>
      <c r="AJ2588" s="92">
        <v>12.943313467258101</v>
      </c>
      <c r="AK2588" s="91">
        <v>0.106734500001039</v>
      </c>
      <c r="AL2588" s="91">
        <v>3.21345666052366E-2</v>
      </c>
      <c r="AM2588" s="92">
        <v>28.83870684047</v>
      </c>
      <c r="AN2588" s="3"/>
      <c r="AO2588" s="94">
        <v>1.3096673170366601E-2</v>
      </c>
      <c r="AP2588" s="94">
        <v>-2.7593066617555499E-2</v>
      </c>
      <c r="AQ2588" s="94">
        <v>4.46012333304679E-2</v>
      </c>
      <c r="AR2588" s="94">
        <v>-5.1116434873620199E-2</v>
      </c>
      <c r="AS2588" s="95">
        <v>7</v>
      </c>
      <c r="AT2588" s="95">
        <v>5</v>
      </c>
      <c r="AU2588" s="95">
        <v>7</v>
      </c>
      <c r="AV2588" s="96">
        <v>5</v>
      </c>
      <c r="AW2588" s="3"/>
      <c r="AX2588" s="97">
        <v>5.52093153700116E-2</v>
      </c>
      <c r="AY2588" s="98">
        <v>-0.82633992673436296</v>
      </c>
      <c r="AZ2588" s="98">
        <v>0.472381299635799</v>
      </c>
      <c r="BA2588" s="98">
        <v>-1.0231762605708401</v>
      </c>
      <c r="BB2588" s="89">
        <v>5.6791886924747797E-3</v>
      </c>
      <c r="BC2588" s="99">
        <v>-10.667985998821701</v>
      </c>
      <c r="BD2588" s="86">
        <v>43747</v>
      </c>
      <c r="BE2588" s="86">
        <v>43920</v>
      </c>
      <c r="BF2588" s="95"/>
      <c r="BG2588" s="86"/>
    </row>
    <row r="2589" spans="2:59" x14ac:dyDescent="0.25">
      <c r="B2589" s="81" t="s">
        <v>3203</v>
      </c>
      <c r="C2589" s="81" t="s">
        <v>8173</v>
      </c>
      <c r="D2589" s="81" t="s">
        <v>1063</v>
      </c>
      <c r="E2589" s="82" t="s">
        <v>1161</v>
      </c>
      <c r="F2589" s="82" t="s">
        <v>1107</v>
      </c>
      <c r="G2589" s="83" t="s">
        <v>1121</v>
      </c>
      <c r="H2589" s="84" t="s">
        <v>1155</v>
      </c>
      <c r="I2589" s="85" t="s">
        <v>3480</v>
      </c>
      <c r="J2589" s="85" t="s">
        <v>8174</v>
      </c>
      <c r="L2589" s="86">
        <v>44029</v>
      </c>
      <c r="M2589" s="87">
        <v>1688.19840000011</v>
      </c>
      <c r="N2589" s="88">
        <v>1688.19840000011</v>
      </c>
      <c r="O2589" s="88">
        <v>1797.34070000052</v>
      </c>
      <c r="P2589" s="89">
        <f t="shared" si="40"/>
        <v>0.93927567544629775</v>
      </c>
      <c r="Q2589" s="86">
        <v>43896</v>
      </c>
      <c r="R2589" s="90">
        <v>2009488.4950000001</v>
      </c>
      <c r="S2589" s="90">
        <v>1449305.2699082</v>
      </c>
      <c r="T2589" s="3"/>
      <c r="U2589" s="91">
        <v>3.0094470839685502E-3</v>
      </c>
      <c r="V2589" s="92">
        <v>1.47371931852831</v>
      </c>
      <c r="W2589" s="91">
        <v>-4.9257460050284897E-3</v>
      </c>
      <c r="X2589" s="92">
        <v>-0.48406498463009501</v>
      </c>
      <c r="Y2589" s="91">
        <v>1.3393470288065101E-2</v>
      </c>
      <c r="Z2589" s="92">
        <v>19.489502937649402</v>
      </c>
      <c r="AA2589" s="91">
        <v>0.17045922299090299</v>
      </c>
      <c r="AB2589" s="92">
        <v>37.943950659886497</v>
      </c>
      <c r="AC2589" s="91">
        <v>0.28348199979896899</v>
      </c>
      <c r="AD2589" s="92">
        <v>53.696395932289299</v>
      </c>
      <c r="AE2589" s="91">
        <v>0.25625516246684099</v>
      </c>
      <c r="AF2589" s="93">
        <v>46.4649259413709</v>
      </c>
      <c r="AG2589" s="91">
        <v>-2.62951319436979E-2</v>
      </c>
      <c r="AH2589" s="92">
        <v>-3.5357431464945002</v>
      </c>
      <c r="AI2589" s="91">
        <v>4.93894800129056E-2</v>
      </c>
      <c r="AJ2589" s="92">
        <v>19.422323681210401</v>
      </c>
      <c r="AK2589" s="91">
        <v>0.83501820671837801</v>
      </c>
      <c r="AL2589" s="91">
        <v>6.3389570686922497E-2</v>
      </c>
      <c r="AM2589" s="92">
        <v>103.076398585574</v>
      </c>
      <c r="AN2589" s="3"/>
      <c r="AO2589" s="94">
        <v>3.2927557565926698E-2</v>
      </c>
      <c r="AP2589" s="94">
        <v>-2.8085685209589401E-2</v>
      </c>
      <c r="AQ2589" s="94">
        <v>0.100895202083921</v>
      </c>
      <c r="AR2589" s="94">
        <v>-6.6664477512895295E-2</v>
      </c>
      <c r="AS2589" s="95">
        <v>8</v>
      </c>
      <c r="AT2589" s="95">
        <v>4</v>
      </c>
      <c r="AU2589" s="95">
        <v>7</v>
      </c>
      <c r="AV2589" s="96">
        <v>5</v>
      </c>
      <c r="AW2589" s="3"/>
      <c r="AX2589" s="97">
        <v>0.13744527163304199</v>
      </c>
      <c r="AY2589" s="98">
        <v>1.0660559590796801</v>
      </c>
      <c r="AZ2589" s="98">
        <v>1.05822848691787</v>
      </c>
      <c r="BA2589" s="98">
        <v>1.6647503755102699</v>
      </c>
      <c r="BB2589" s="89">
        <v>1.4218797186713299E-2</v>
      </c>
      <c r="BC2589" s="99">
        <v>-13.1293694067717</v>
      </c>
      <c r="BD2589" s="86">
        <v>43896</v>
      </c>
      <c r="BE2589" s="86">
        <v>43910</v>
      </c>
      <c r="BF2589" s="95"/>
      <c r="BG2589" s="86"/>
    </row>
    <row r="2590" spans="2:59" x14ac:dyDescent="0.25">
      <c r="B2590" s="81" t="s">
        <v>3204</v>
      </c>
      <c r="C2590" s="81" t="s">
        <v>8175</v>
      </c>
      <c r="D2590" s="81" t="s">
        <v>1063</v>
      </c>
      <c r="E2590" s="82" t="s">
        <v>1204</v>
      </c>
      <c r="F2590" s="82" t="s">
        <v>1107</v>
      </c>
      <c r="G2590" s="83" t="s">
        <v>1121</v>
      </c>
      <c r="H2590" s="84" t="s">
        <v>1155</v>
      </c>
      <c r="I2590" s="85" t="s">
        <v>3480</v>
      </c>
      <c r="J2590" s="85" t="s">
        <v>8176</v>
      </c>
      <c r="L2590" s="86">
        <v>44029</v>
      </c>
      <c r="M2590" s="87">
        <v>1359.0546000003801</v>
      </c>
      <c r="N2590" s="88">
        <v>1359.0546000003801</v>
      </c>
      <c r="O2590" s="88">
        <v>1442.48100000061</v>
      </c>
      <c r="P2590" s="89">
        <f t="shared" si="40"/>
        <v>0.94216464549606227</v>
      </c>
      <c r="Q2590" s="86">
        <v>43896</v>
      </c>
      <c r="R2590" s="90">
        <v>26047.585999999999</v>
      </c>
      <c r="S2590" s="90">
        <v>34658.104248107898</v>
      </c>
      <c r="T2590" s="3"/>
      <c r="U2590" s="91">
        <v>3.0325940770126198E-3</v>
      </c>
      <c r="V2590" s="92">
        <v>1.47603401783272</v>
      </c>
      <c r="W2590" s="91">
        <v>-4.2361127298136099E-3</v>
      </c>
      <c r="X2590" s="92">
        <v>-0.41510165710860703</v>
      </c>
      <c r="Y2590" s="91">
        <v>1.7661368850895101E-2</v>
      </c>
      <c r="Z2590" s="92">
        <v>19.916292793932399</v>
      </c>
      <c r="AA2590" s="91">
        <v>0.18040594431658999</v>
      </c>
      <c r="AB2590" s="92">
        <v>38.938622792484203</v>
      </c>
      <c r="AC2590" s="91">
        <v>0.30537522122904198</v>
      </c>
      <c r="AD2590" s="92">
        <v>55.885718075325698</v>
      </c>
      <c r="AE2590" s="91">
        <v>0.288527925942617</v>
      </c>
      <c r="AF2590" s="93">
        <v>49.692202288948501</v>
      </c>
      <c r="AG2590" s="91">
        <v>-2.5912761556355701E-2</v>
      </c>
      <c r="AH2590" s="92">
        <v>-3.49750610776027</v>
      </c>
      <c r="AI2590" s="91">
        <v>5.4222807206315303E-2</v>
      </c>
      <c r="AJ2590" s="92">
        <v>19.9056564005441</v>
      </c>
      <c r="AK2590" s="91">
        <v>0.359054599999799</v>
      </c>
      <c r="AL2590" s="91">
        <v>6.4012646198534598E-2</v>
      </c>
      <c r="AM2590" s="92">
        <v>30.920714576699499</v>
      </c>
      <c r="AN2590" s="3"/>
      <c r="AO2590" s="94">
        <v>3.2951414879789802E-2</v>
      </c>
      <c r="AP2590" s="94">
        <v>-2.8063248983016799E-2</v>
      </c>
      <c r="AQ2590" s="94">
        <v>0.101660111206002</v>
      </c>
      <c r="AR2590" s="94">
        <v>-6.5994334902861704E-2</v>
      </c>
      <c r="AS2590" s="95">
        <v>8</v>
      </c>
      <c r="AT2590" s="95">
        <v>4</v>
      </c>
      <c r="AU2590" s="95">
        <v>7</v>
      </c>
      <c r="AV2590" s="96">
        <v>5</v>
      </c>
      <c r="AW2590" s="3"/>
      <c r="AX2590" s="97">
        <v>0.13747630455138299</v>
      </c>
      <c r="AY2590" s="98">
        <v>1.13254624098226</v>
      </c>
      <c r="AZ2590" s="98">
        <v>1.08795323654522</v>
      </c>
      <c r="BA2590" s="98">
        <v>1.7736854114318701</v>
      </c>
      <c r="BB2590" s="89">
        <v>1.42224414735392E-2</v>
      </c>
      <c r="BC2590" s="99">
        <v>-13.1012886824756</v>
      </c>
      <c r="BD2590" s="86">
        <v>43896</v>
      </c>
      <c r="BE2590" s="86">
        <v>43910</v>
      </c>
      <c r="BF2590" s="95"/>
      <c r="BG2590" s="86"/>
    </row>
    <row r="2591" spans="2:59" x14ac:dyDescent="0.25">
      <c r="B2591" s="81" t="s">
        <v>3205</v>
      </c>
      <c r="C2591" s="81" t="s">
        <v>8177</v>
      </c>
      <c r="D2591" s="81" t="s">
        <v>1063</v>
      </c>
      <c r="E2591" s="82" t="s">
        <v>1205</v>
      </c>
      <c r="F2591" s="82" t="s">
        <v>1107</v>
      </c>
      <c r="G2591" s="83" t="s">
        <v>1121</v>
      </c>
      <c r="H2591" s="84" t="s">
        <v>1155</v>
      </c>
      <c r="I2591" s="85" t="s">
        <v>3480</v>
      </c>
      <c r="J2591" s="85" t="s">
        <v>8178</v>
      </c>
      <c r="L2591" s="86">
        <v>44029</v>
      </c>
      <c r="M2591" s="87">
        <v>1388.2839999999901</v>
      </c>
      <c r="N2591" s="88">
        <v>1388.2839999999901</v>
      </c>
      <c r="O2591" s="88">
        <v>1470.3115999996701</v>
      </c>
      <c r="P2591" s="89">
        <f t="shared" si="40"/>
        <v>0.94421073737043337</v>
      </c>
      <c r="Q2591" s="86">
        <v>43896</v>
      </c>
      <c r="R2591" s="90">
        <v>4980.5169999999998</v>
      </c>
      <c r="S2591" s="90">
        <v>4786.4812900772104</v>
      </c>
      <c r="T2591" s="3"/>
      <c r="U2591" s="91">
        <v>3.0491368961520502E-3</v>
      </c>
      <c r="V2591" s="92">
        <v>1.4776882997466601</v>
      </c>
      <c r="W2591" s="91">
        <v>-3.7490983195311899E-3</v>
      </c>
      <c r="X2591" s="92">
        <v>-0.36640021608036499</v>
      </c>
      <c r="Y2591" s="91">
        <v>2.06851587081474E-2</v>
      </c>
      <c r="Z2591" s="92">
        <v>20.218671779643</v>
      </c>
      <c r="AA2591" s="91">
        <v>0.18748167927144099</v>
      </c>
      <c r="AB2591" s="92">
        <v>39.646196287940299</v>
      </c>
      <c r="AC2591" s="91">
        <v>0.32106516590807599</v>
      </c>
      <c r="AD2591" s="92">
        <v>57.4547125432291</v>
      </c>
      <c r="AE2591" s="91">
        <v>0.31182357579207698</v>
      </c>
      <c r="AF2591" s="93">
        <v>52.021767273894497</v>
      </c>
      <c r="AG2591" s="91">
        <v>-2.5642468918704302E-2</v>
      </c>
      <c r="AH2591" s="92">
        <v>-3.4704768439951299</v>
      </c>
      <c r="AI2591" s="91">
        <v>5.7647842710139202E-2</v>
      </c>
      <c r="AJ2591" s="92">
        <v>20.248159950919199</v>
      </c>
      <c r="AK2591" s="91">
        <v>0.38828400000056701</v>
      </c>
      <c r="AL2591" s="91">
        <v>6.8601648163166801E-2</v>
      </c>
      <c r="AM2591" s="92">
        <v>33.843654576805399</v>
      </c>
      <c r="AN2591" s="3"/>
      <c r="AO2591" s="94">
        <v>3.2968560622975901E-2</v>
      </c>
      <c r="AP2591" s="94">
        <v>-2.8047487010553599E-2</v>
      </c>
      <c r="AQ2591" s="94">
        <v>0.102201406902168</v>
      </c>
      <c r="AR2591" s="94">
        <v>-6.5521279692838996E-2</v>
      </c>
      <c r="AS2591" s="95">
        <v>8</v>
      </c>
      <c r="AT2591" s="95">
        <v>4</v>
      </c>
      <c r="AU2591" s="95">
        <v>7</v>
      </c>
      <c r="AV2591" s="96">
        <v>5</v>
      </c>
      <c r="AW2591" s="3"/>
      <c r="AX2591" s="97">
        <v>0.13749875260415101</v>
      </c>
      <c r="AY2591" s="98">
        <v>1.17981233743558</v>
      </c>
      <c r="AZ2591" s="98">
        <v>1.10909019591236</v>
      </c>
      <c r="BA2591" s="98">
        <v>1.8514746549135499</v>
      </c>
      <c r="BB2591" s="89">
        <v>1.42250708313804E-2</v>
      </c>
      <c r="BC2591" s="99">
        <v>-13.081424372911</v>
      </c>
      <c r="BD2591" s="86">
        <v>43896</v>
      </c>
      <c r="BE2591" s="86">
        <v>43910</v>
      </c>
      <c r="BF2591" s="95"/>
      <c r="BG2591" s="86"/>
    </row>
    <row r="2592" spans="2:59" x14ac:dyDescent="0.25">
      <c r="B2592" s="81" t="s">
        <v>3206</v>
      </c>
      <c r="C2592" s="81" t="s">
        <v>8179</v>
      </c>
      <c r="D2592" s="81" t="s">
        <v>1063</v>
      </c>
      <c r="E2592" s="82" t="s">
        <v>1162</v>
      </c>
      <c r="F2592" s="82" t="s">
        <v>1107</v>
      </c>
      <c r="G2592" s="83" t="s">
        <v>1121</v>
      </c>
      <c r="H2592" s="84" t="s">
        <v>1155</v>
      </c>
      <c r="I2592" s="85" t="s">
        <v>3480</v>
      </c>
      <c r="J2592" s="85" t="s">
        <v>8180</v>
      </c>
      <c r="L2592" s="86">
        <v>44029</v>
      </c>
      <c r="M2592" s="87">
        <v>1765.49389999919</v>
      </c>
      <c r="N2592" s="88">
        <v>1765.49389999919</v>
      </c>
      <c r="O2592" s="88">
        <v>1876.7117999996999</v>
      </c>
      <c r="P2592" s="89">
        <f t="shared" si="40"/>
        <v>0.94073789060178148</v>
      </c>
      <c r="Q2592" s="86">
        <v>43896</v>
      </c>
      <c r="R2592" s="90">
        <v>1335458.8870000001</v>
      </c>
      <c r="S2592" s="90">
        <v>1058583.9282705099</v>
      </c>
      <c r="T2592" s="3"/>
      <c r="U2592" s="91">
        <v>3.0211749835871199E-3</v>
      </c>
      <c r="V2592" s="92">
        <v>1.4748921084901701</v>
      </c>
      <c r="W2592" s="91">
        <v>-4.5765393078909299E-3</v>
      </c>
      <c r="X2592" s="92">
        <v>-0.44914431491633899</v>
      </c>
      <c r="Y2592" s="91">
        <v>1.55529407184076E-2</v>
      </c>
      <c r="Z2592" s="92">
        <v>19.7054499806836</v>
      </c>
      <c r="AA2592" s="91">
        <v>0.17548660852655301</v>
      </c>
      <c r="AB2592" s="92">
        <v>38.446689213451499</v>
      </c>
      <c r="AC2592" s="91">
        <v>0.29452442505687898</v>
      </c>
      <c r="AD2592" s="92">
        <v>54.800638458109503</v>
      </c>
      <c r="AE2592" s="91">
        <v>0.27249883741198599</v>
      </c>
      <c r="AF2592" s="93">
        <v>48.089293435914399</v>
      </c>
      <c r="AG2592" s="91">
        <v>-2.6101507549356001E-2</v>
      </c>
      <c r="AH2592" s="92">
        <v>-3.5163807070603101</v>
      </c>
      <c r="AI2592" s="91">
        <v>5.1834750498528599E-2</v>
      </c>
      <c r="AJ2592" s="92">
        <v>19.666850729758199</v>
      </c>
      <c r="AK2592" s="91">
        <v>0.91153518839390002</v>
      </c>
      <c r="AL2592" s="91">
        <v>6.7796973946315106E-2</v>
      </c>
      <c r="AM2592" s="92">
        <v>110.728096753126</v>
      </c>
      <c r="AN2592" s="3"/>
      <c r="AO2592" s="94">
        <v>3.29397444438655E-2</v>
      </c>
      <c r="AP2592" s="94">
        <v>-2.8074338461010501E-2</v>
      </c>
      <c r="AQ2592" s="94">
        <v>0.10128258471377199</v>
      </c>
      <c r="AR2592" s="94">
        <v>-6.6325086609140299E-2</v>
      </c>
      <c r="AS2592" s="95">
        <v>8</v>
      </c>
      <c r="AT2592" s="95">
        <v>4</v>
      </c>
      <c r="AU2592" s="95">
        <v>7</v>
      </c>
      <c r="AV2592" s="96">
        <v>5</v>
      </c>
      <c r="AW2592" s="3"/>
      <c r="AX2592" s="97">
        <v>0.13746093576875901</v>
      </c>
      <c r="AY2592" s="98">
        <v>1.0996682145268999</v>
      </c>
      <c r="AZ2592" s="98">
        <v>1.0732538735665</v>
      </c>
      <c r="BA2592" s="98">
        <v>1.7197477084191599</v>
      </c>
      <c r="BB2592" s="89">
        <v>1.42206374985835E-2</v>
      </c>
      <c r="BC2592" s="99">
        <v>-13.115146395968599</v>
      </c>
      <c r="BD2592" s="86">
        <v>43896</v>
      </c>
      <c r="BE2592" s="86">
        <v>43910</v>
      </c>
      <c r="BF2592" s="95"/>
      <c r="BG2592" s="86"/>
    </row>
    <row r="2593" spans="2:59" x14ac:dyDescent="0.25">
      <c r="B2593" s="81" t="s">
        <v>3207</v>
      </c>
      <c r="C2593" s="81" t="s">
        <v>8181</v>
      </c>
      <c r="D2593" s="81" t="s">
        <v>1063</v>
      </c>
      <c r="E2593" s="82" t="s">
        <v>1186</v>
      </c>
      <c r="F2593" s="82" t="s">
        <v>1107</v>
      </c>
      <c r="G2593" s="83" t="s">
        <v>1121</v>
      </c>
      <c r="H2593" s="84" t="s">
        <v>1155</v>
      </c>
      <c r="I2593" s="85" t="s">
        <v>3480</v>
      </c>
      <c r="J2593" s="85" t="s">
        <v>8182</v>
      </c>
      <c r="L2593" s="86">
        <v>44029</v>
      </c>
      <c r="M2593" s="87">
        <v>1809.9182999990901</v>
      </c>
      <c r="N2593" s="88">
        <v>1809.9182999990901</v>
      </c>
      <c r="O2593" s="88">
        <v>1921.0424000006201</v>
      </c>
      <c r="P2593" s="89">
        <f t="shared" si="40"/>
        <v>0.94215426999347118</v>
      </c>
      <c r="Q2593" s="86">
        <v>43896</v>
      </c>
      <c r="R2593" s="90">
        <v>5833027.8720000004</v>
      </c>
      <c r="S2593" s="90">
        <v>5217092.91317969</v>
      </c>
      <c r="T2593" s="3"/>
      <c r="U2593" s="91">
        <v>3.0325091956910901E-3</v>
      </c>
      <c r="V2593" s="92">
        <v>1.47602552970056</v>
      </c>
      <c r="W2593" s="91">
        <v>-4.2387234716443302E-3</v>
      </c>
      <c r="X2593" s="92">
        <v>-0.41536273129168</v>
      </c>
      <c r="Y2593" s="91">
        <v>1.76458764217386E-2</v>
      </c>
      <c r="Z2593" s="92">
        <v>19.914743551023999</v>
      </c>
      <c r="AA2593" s="91">
        <v>0.18036959366319899</v>
      </c>
      <c r="AB2593" s="92">
        <v>38.934987727145199</v>
      </c>
      <c r="AC2593" s="91">
        <v>0.30529474525072098</v>
      </c>
      <c r="AD2593" s="92">
        <v>55.877670477493702</v>
      </c>
      <c r="AE2593" s="91">
        <v>0.28840926736855199</v>
      </c>
      <c r="AF2593" s="93">
        <v>49.680336431541903</v>
      </c>
      <c r="AG2593" s="91">
        <v>-2.5914219426340399E-2</v>
      </c>
      <c r="AH2593" s="92">
        <v>-3.49765189475875</v>
      </c>
      <c r="AI2593" s="91">
        <v>5.4205131600610898E-2</v>
      </c>
      <c r="AJ2593" s="92">
        <v>19.903888839966399</v>
      </c>
      <c r="AK2593" s="91">
        <v>0.98861526798107702</v>
      </c>
      <c r="AL2593" s="91">
        <v>7.2079313271387904E-2</v>
      </c>
      <c r="AM2593" s="92">
        <v>118.436104711844</v>
      </c>
      <c r="AN2593" s="3"/>
      <c r="AO2593" s="94">
        <v>3.2951434333881501E-2</v>
      </c>
      <c r="AP2593" s="94">
        <v>-2.8063362221473698E-2</v>
      </c>
      <c r="AQ2593" s="94">
        <v>0.101657452471118</v>
      </c>
      <c r="AR2593" s="94">
        <v>-6.5996706504884095E-2</v>
      </c>
      <c r="AS2593" s="95">
        <v>8</v>
      </c>
      <c r="AT2593" s="95">
        <v>4</v>
      </c>
      <c r="AU2593" s="95">
        <v>7</v>
      </c>
      <c r="AV2593" s="96">
        <v>5</v>
      </c>
      <c r="AW2593" s="3"/>
      <c r="AX2593" s="97">
        <v>0.137476177751087</v>
      </c>
      <c r="AY2593" s="98">
        <v>1.1323042053627399</v>
      </c>
      <c r="AZ2593" s="98">
        <v>1.0878450976942999</v>
      </c>
      <c r="BA2593" s="98">
        <v>1.77328790729007</v>
      </c>
      <c r="BB2593" s="89">
        <v>1.42224268328027E-2</v>
      </c>
      <c r="BC2593" s="99">
        <v>-13.101387038608699</v>
      </c>
      <c r="BD2593" s="86">
        <v>43896</v>
      </c>
      <c r="BE2593" s="86">
        <v>43910</v>
      </c>
      <c r="BF2593" s="95"/>
      <c r="BG2593" s="86"/>
    </row>
    <row r="2594" spans="2:59" x14ac:dyDescent="0.25">
      <c r="B2594" s="81" t="s">
        <v>3208</v>
      </c>
      <c r="C2594" s="81" t="s">
        <v>8183</v>
      </c>
      <c r="D2594" s="81" t="s">
        <v>1063</v>
      </c>
      <c r="E2594" s="82" t="s">
        <v>1163</v>
      </c>
      <c r="F2594" s="82" t="s">
        <v>1107</v>
      </c>
      <c r="G2594" s="83" t="s">
        <v>1121</v>
      </c>
      <c r="H2594" s="84" t="s">
        <v>1155</v>
      </c>
      <c r="I2594" s="85" t="s">
        <v>3480</v>
      </c>
      <c r="J2594" s="85" t="s">
        <v>8184</v>
      </c>
      <c r="L2594" s="86">
        <v>44029</v>
      </c>
      <c r="M2594" s="87">
        <v>2007.19170000032</v>
      </c>
      <c r="N2594" s="88">
        <v>2007.19170000032</v>
      </c>
      <c r="O2594" s="88">
        <v>2126.5603000000101</v>
      </c>
      <c r="P2594" s="89">
        <f t="shared" si="40"/>
        <v>0.94386775677149171</v>
      </c>
      <c r="Q2594" s="86">
        <v>43896</v>
      </c>
      <c r="R2594" s="90">
        <v>2647028.9610000001</v>
      </c>
      <c r="S2594" s="90">
        <v>1715390.9074687499</v>
      </c>
      <c r="T2594" s="3"/>
      <c r="U2594" s="91">
        <v>3.0462308186542898E-3</v>
      </c>
      <c r="V2594" s="92">
        <v>1.4773976919968801</v>
      </c>
      <c r="W2594" s="91">
        <v>-3.83049404990743E-3</v>
      </c>
      <c r="X2594" s="92">
        <v>-0.37453978911798902</v>
      </c>
      <c r="Y2594" s="91">
        <v>2.0179375844236298E-2</v>
      </c>
      <c r="Z2594" s="92">
        <v>20.1680934932665</v>
      </c>
      <c r="AA2594" s="91">
        <v>0.186293887203792</v>
      </c>
      <c r="AB2594" s="92">
        <v>39.5274170811754</v>
      </c>
      <c r="AC2594" s="91">
        <v>0.318422048794746</v>
      </c>
      <c r="AD2594" s="92">
        <v>57.190400831867002</v>
      </c>
      <c r="AE2594" s="91">
        <v>0.30789007891697101</v>
      </c>
      <c r="AF2594" s="93">
        <v>51.628417586383897</v>
      </c>
      <c r="AG2594" s="91">
        <v>-2.5687974798529498E-2</v>
      </c>
      <c r="AH2594" s="92">
        <v>-3.47502743197765</v>
      </c>
      <c r="AI2594" s="91">
        <v>5.7075130745943198E-2</v>
      </c>
      <c r="AJ2594" s="92">
        <v>20.1908887544996</v>
      </c>
      <c r="AK2594" s="91">
        <v>1.0075129020656499</v>
      </c>
      <c r="AL2594" s="91">
        <v>7.3106411011394798E-2</v>
      </c>
      <c r="AM2594" s="92">
        <v>120.325868120301</v>
      </c>
      <c r="AN2594" s="3"/>
      <c r="AO2594" s="94">
        <v>3.2965533189781099E-2</v>
      </c>
      <c r="AP2594" s="94">
        <v>-2.8050065253410101E-2</v>
      </c>
      <c r="AQ2594" s="94">
        <v>0.102110320487554</v>
      </c>
      <c r="AR2594" s="94">
        <v>-6.5599989527982003E-2</v>
      </c>
      <c r="AS2594" s="95">
        <v>8</v>
      </c>
      <c r="AT2594" s="95">
        <v>4</v>
      </c>
      <c r="AU2594" s="95">
        <v>7</v>
      </c>
      <c r="AV2594" s="96">
        <v>5</v>
      </c>
      <c r="AW2594" s="3"/>
      <c r="AX2594" s="97">
        <v>0.13749477536868701</v>
      </c>
      <c r="AY2594" s="98">
        <v>1.1718789778224199</v>
      </c>
      <c r="AZ2594" s="98">
        <v>1.10554243772094</v>
      </c>
      <c r="BA2594" s="98">
        <v>1.83839688312219</v>
      </c>
      <c r="BB2594" s="89">
        <v>1.4224607575288199E-2</v>
      </c>
      <c r="BC2594" s="99">
        <v>-13.084764161176301</v>
      </c>
      <c r="BD2594" s="86">
        <v>43896</v>
      </c>
      <c r="BE2594" s="86">
        <v>43910</v>
      </c>
      <c r="BF2594" s="95"/>
      <c r="BG2594" s="86"/>
    </row>
    <row r="2595" spans="2:59" x14ac:dyDescent="0.25">
      <c r="B2595" s="81" t="s">
        <v>3209</v>
      </c>
      <c r="C2595" s="81" t="s">
        <v>8185</v>
      </c>
      <c r="D2595" s="81" t="s">
        <v>1063</v>
      </c>
      <c r="E2595" s="82" t="s">
        <v>1164</v>
      </c>
      <c r="F2595" s="82" t="s">
        <v>1107</v>
      </c>
      <c r="G2595" s="83" t="s">
        <v>1121</v>
      </c>
      <c r="H2595" s="84" t="s">
        <v>1155</v>
      </c>
      <c r="I2595" s="85" t="s">
        <v>3480</v>
      </c>
      <c r="J2595" s="85" t="s">
        <v>8186</v>
      </c>
      <c r="L2595" s="86">
        <v>44029</v>
      </c>
      <c r="M2595" s="87">
        <v>1841.9531999994099</v>
      </c>
      <c r="N2595" s="88">
        <v>1841.9531999994099</v>
      </c>
      <c r="O2595" s="88">
        <v>1955.7831999994801</v>
      </c>
      <c r="P2595" s="89">
        <f t="shared" si="40"/>
        <v>0.94179825248519344</v>
      </c>
      <c r="Q2595" s="86">
        <v>43896</v>
      </c>
      <c r="R2595" s="90">
        <v>1445818.7590000001</v>
      </c>
      <c r="S2595" s="90">
        <v>569240.99353808595</v>
      </c>
      <c r="T2595" s="3"/>
      <c r="U2595" s="91">
        <v>3.02969495351135E-3</v>
      </c>
      <c r="V2595" s="92">
        <v>1.4757441054825899</v>
      </c>
      <c r="W2595" s="91">
        <v>-4.3235725743215898E-3</v>
      </c>
      <c r="X2595" s="92">
        <v>-0.42384764155940502</v>
      </c>
      <c r="Y2595" s="91">
        <v>1.7119741889473499E-2</v>
      </c>
      <c r="Z2595" s="92">
        <v>19.862130097782899</v>
      </c>
      <c r="AA2595" s="91">
        <v>0.179141116626852</v>
      </c>
      <c r="AB2595" s="92">
        <v>38.812140023510402</v>
      </c>
      <c r="AC2595" s="91">
        <v>0.30258061778673401</v>
      </c>
      <c r="AD2595" s="92">
        <v>55.606257731094999</v>
      </c>
      <c r="AE2595" s="91">
        <v>0.28439366954989997</v>
      </c>
      <c r="AF2595" s="93">
        <v>49.278776649676701</v>
      </c>
      <c r="AG2595" s="91">
        <v>-2.5961276905036398E-2</v>
      </c>
      <c r="AH2595" s="92">
        <v>-3.5023576426283398</v>
      </c>
      <c r="AI2595" s="91">
        <v>5.3609192236763199E-2</v>
      </c>
      <c r="AJ2595" s="92">
        <v>19.8442949035962</v>
      </c>
      <c r="AK2595" s="91">
        <v>0.96890841457177901</v>
      </c>
      <c r="AL2595" s="91">
        <v>7.0998847604641896E-2</v>
      </c>
      <c r="AM2595" s="92">
        <v>116.46541937091401</v>
      </c>
      <c r="AN2595" s="3"/>
      <c r="AO2595" s="94">
        <v>3.2948519325145802E-2</v>
      </c>
      <c r="AP2595" s="94">
        <v>-2.80660728049043E-2</v>
      </c>
      <c r="AQ2595" s="94">
        <v>0.101563309599442</v>
      </c>
      <c r="AR2595" s="94">
        <v>-6.6079218670929599E-2</v>
      </c>
      <c r="AS2595" s="95">
        <v>8</v>
      </c>
      <c r="AT2595" s="95">
        <v>4</v>
      </c>
      <c r="AU2595" s="95">
        <v>7</v>
      </c>
      <c r="AV2595" s="96">
        <v>5</v>
      </c>
      <c r="AW2595" s="3"/>
      <c r="AX2595" s="97">
        <v>0.13747230040724401</v>
      </c>
      <c r="AY2595" s="98">
        <v>1.1240953239885101</v>
      </c>
      <c r="AZ2595" s="98">
        <v>1.0841745540383301</v>
      </c>
      <c r="BA2595" s="98">
        <v>1.7598078268747499</v>
      </c>
      <c r="BB2595" s="89">
        <v>1.4221972288542E-2</v>
      </c>
      <c r="BC2595" s="99">
        <v>-13.104842090819099</v>
      </c>
      <c r="BD2595" s="86">
        <v>43896</v>
      </c>
      <c r="BE2595" s="86">
        <v>43910</v>
      </c>
      <c r="BF2595" s="95"/>
      <c r="BG2595" s="86"/>
    </row>
    <row r="2596" spans="2:59" x14ac:dyDescent="0.25">
      <c r="B2596" s="81" t="s">
        <v>3210</v>
      </c>
      <c r="C2596" s="81" t="s">
        <v>8187</v>
      </c>
      <c r="D2596" s="81" t="s">
        <v>1063</v>
      </c>
      <c r="E2596" s="82" t="s">
        <v>1165</v>
      </c>
      <c r="F2596" s="82" t="s">
        <v>1107</v>
      </c>
      <c r="G2596" s="83" t="s">
        <v>1121</v>
      </c>
      <c r="H2596" s="84" t="s">
        <v>1155</v>
      </c>
      <c r="I2596" s="85" t="s">
        <v>3480</v>
      </c>
      <c r="J2596" s="85" t="s">
        <v>8188</v>
      </c>
      <c r="L2596" s="86">
        <v>44029</v>
      </c>
      <c r="M2596" s="87">
        <v>1877.5646999999899</v>
      </c>
      <c r="N2596" s="88">
        <v>1877.5646999999899</v>
      </c>
      <c r="O2596" s="88">
        <v>1992.0458000004301</v>
      </c>
      <c r="P2596" s="89">
        <f t="shared" si="40"/>
        <v>0.94253088960082376</v>
      </c>
      <c r="Q2596" s="86">
        <v>43896</v>
      </c>
      <c r="R2596" s="90">
        <v>5547219.625</v>
      </c>
      <c r="S2596" s="90">
        <v>1607373.3409394501</v>
      </c>
      <c r="T2596" s="3"/>
      <c r="U2596" s="91">
        <v>3.0356073639268301E-3</v>
      </c>
      <c r="V2596" s="92">
        <v>1.47633534652414</v>
      </c>
      <c r="W2596" s="91">
        <v>-4.14890948104585E-3</v>
      </c>
      <c r="X2596" s="92">
        <v>-0.40638133223183098</v>
      </c>
      <c r="Y2596" s="91">
        <v>1.8202556704636701E-2</v>
      </c>
      <c r="Z2596" s="92">
        <v>19.970411579299299</v>
      </c>
      <c r="AA2596" s="91">
        <v>0.18166993820166699</v>
      </c>
      <c r="AB2596" s="92">
        <v>39.065022180962799</v>
      </c>
      <c r="AC2596" s="91">
        <v>0.30817070945340702</v>
      </c>
      <c r="AD2596" s="92">
        <v>56.165266897762201</v>
      </c>
      <c r="AE2596" s="91">
        <v>0.29266860809380901</v>
      </c>
      <c r="AF2596" s="93">
        <v>50.106270504067702</v>
      </c>
      <c r="AG2596" s="91">
        <v>-2.5864418905257501E-2</v>
      </c>
      <c r="AH2596" s="92">
        <v>-3.4926718426504499</v>
      </c>
      <c r="AI2596" s="91">
        <v>5.4835688948514899E-2</v>
      </c>
      <c r="AJ2596" s="92">
        <v>19.966944574756798</v>
      </c>
      <c r="AK2596" s="91">
        <v>1.00826241817442</v>
      </c>
      <c r="AL2596" s="91">
        <v>7.3146968232322307E-2</v>
      </c>
      <c r="AM2596" s="92">
        <v>120.400819731178</v>
      </c>
      <c r="AN2596" s="3"/>
      <c r="AO2596" s="94">
        <v>3.29545151798811E-2</v>
      </c>
      <c r="AP2596" s="94">
        <v>-2.8060450781595098E-2</v>
      </c>
      <c r="AQ2596" s="94">
        <v>0.101756997319171</v>
      </c>
      <c r="AR2596" s="94">
        <v>-6.5909462311537895E-2</v>
      </c>
      <c r="AS2596" s="95">
        <v>8</v>
      </c>
      <c r="AT2596" s="95">
        <v>4</v>
      </c>
      <c r="AU2596" s="95">
        <v>7</v>
      </c>
      <c r="AV2596" s="96">
        <v>5</v>
      </c>
      <c r="AW2596" s="3"/>
      <c r="AX2596" s="97">
        <v>0.13748025051187099</v>
      </c>
      <c r="AY2596" s="98">
        <v>1.14099057526619</v>
      </c>
      <c r="AZ2596" s="98">
        <v>1.09172929529268</v>
      </c>
      <c r="BA2596" s="98">
        <v>1.78756111785879</v>
      </c>
      <c r="BB2596" s="89">
        <v>1.422290453198E-2</v>
      </c>
      <c r="BC2596" s="99">
        <v>-13.0977309859445</v>
      </c>
      <c r="BD2596" s="86">
        <v>43896</v>
      </c>
      <c r="BE2596" s="86">
        <v>43910</v>
      </c>
      <c r="BF2596" s="95"/>
      <c r="BG2596" s="86"/>
    </row>
    <row r="2597" spans="2:59" x14ac:dyDescent="0.25">
      <c r="B2597" s="81" t="s">
        <v>3211</v>
      </c>
      <c r="C2597" s="81" t="s">
        <v>8189</v>
      </c>
      <c r="D2597" s="81" t="s">
        <v>1063</v>
      </c>
      <c r="E2597" s="82" t="s">
        <v>1206</v>
      </c>
      <c r="F2597" s="82" t="s">
        <v>1107</v>
      </c>
      <c r="G2597" s="83" t="s">
        <v>1121</v>
      </c>
      <c r="H2597" s="84" t="s">
        <v>1155</v>
      </c>
      <c r="I2597" s="85" t="s">
        <v>3480</v>
      </c>
      <c r="J2597" s="85" t="s">
        <v>8190</v>
      </c>
      <c r="L2597" s="86">
        <v>44029</v>
      </c>
      <c r="M2597" s="87">
        <v>1686.1210999991699</v>
      </c>
      <c r="N2597" s="88">
        <v>1686.1210999991699</v>
      </c>
      <c r="O2597" s="88">
        <v>1785.09759999998</v>
      </c>
      <c r="P2597" s="89">
        <f t="shared" si="40"/>
        <v>0.94455401206028666</v>
      </c>
      <c r="Q2597" s="86">
        <v>43896</v>
      </c>
      <c r="R2597" s="90">
        <v>551676.75</v>
      </c>
      <c r="S2597" s="90">
        <v>252677.587706055</v>
      </c>
      <c r="T2597" s="3"/>
      <c r="U2597" s="91">
        <v>3.0517710638378001E-3</v>
      </c>
      <c r="V2597" s="92">
        <v>1.47795171651524</v>
      </c>
      <c r="W2597" s="91">
        <v>-3.6671986363217002E-3</v>
      </c>
      <c r="X2597" s="92">
        <v>-0.35821024775941601</v>
      </c>
      <c r="Y2597" s="91">
        <v>2.1194502200160101E-2</v>
      </c>
      <c r="Z2597" s="92">
        <v>20.2696061288589</v>
      </c>
      <c r="AA2597" s="91">
        <v>0.18867189625976599</v>
      </c>
      <c r="AB2597" s="92">
        <v>39.765217986772797</v>
      </c>
      <c r="AC2597" s="91">
        <v>0.32371089749387499</v>
      </c>
      <c r="AD2597" s="92">
        <v>57.719285701809</v>
      </c>
      <c r="AE2597" s="91">
        <v>0.315765689418186</v>
      </c>
      <c r="AF2597" s="93">
        <v>52.415978636534398</v>
      </c>
      <c r="AG2597" s="91">
        <v>-2.5597438951081099E-2</v>
      </c>
      <c r="AH2597" s="92">
        <v>-3.4659738472328199</v>
      </c>
      <c r="AI2597" s="91">
        <v>5.8225259013852303E-2</v>
      </c>
      <c r="AJ2597" s="92">
        <v>20.3059015813051</v>
      </c>
      <c r="AK2597" s="91">
        <v>0.68612109999987303</v>
      </c>
      <c r="AL2597" s="91">
        <v>6.9184931515337694E-2</v>
      </c>
      <c r="AM2597" s="92">
        <v>75.731739560957095</v>
      </c>
      <c r="AN2597" s="3"/>
      <c r="AO2597" s="94">
        <v>3.2971200795145698E-2</v>
      </c>
      <c r="AP2597" s="94">
        <v>-2.8044774169757099E-2</v>
      </c>
      <c r="AQ2597" s="94">
        <v>0.102291354107438</v>
      </c>
      <c r="AR2597" s="94">
        <v>-6.5441248537390501E-2</v>
      </c>
      <c r="AS2597" s="95">
        <v>8</v>
      </c>
      <c r="AT2597" s="95">
        <v>4</v>
      </c>
      <c r="AU2597" s="95">
        <v>7</v>
      </c>
      <c r="AV2597" s="96">
        <v>5</v>
      </c>
      <c r="AW2597" s="3"/>
      <c r="AX2597" s="97">
        <v>0.13750233756611099</v>
      </c>
      <c r="AY2597" s="98">
        <v>1.1877589621126401</v>
      </c>
      <c r="AZ2597" s="98">
        <v>1.11264511459558</v>
      </c>
      <c r="BA2597" s="98">
        <v>1.86457984418848</v>
      </c>
      <c r="BB2597" s="89">
        <v>1.4225492682890001E-2</v>
      </c>
      <c r="BC2597" s="99">
        <v>-13.078114048228599</v>
      </c>
      <c r="BD2597" s="86">
        <v>43896</v>
      </c>
      <c r="BE2597" s="86">
        <v>43910</v>
      </c>
      <c r="BF2597" s="95"/>
      <c r="BG2597" s="86"/>
    </row>
    <row r="2598" spans="2:59" x14ac:dyDescent="0.25">
      <c r="B2598" s="81" t="s">
        <v>3212</v>
      </c>
      <c r="C2598" s="81" t="s">
        <v>8191</v>
      </c>
      <c r="D2598" s="81" t="s">
        <v>1063</v>
      </c>
      <c r="E2598" s="82" t="s">
        <v>1166</v>
      </c>
      <c r="F2598" s="82" t="s">
        <v>1107</v>
      </c>
      <c r="G2598" s="83" t="s">
        <v>1121</v>
      </c>
      <c r="H2598" s="84" t="s">
        <v>1155</v>
      </c>
      <c r="I2598" s="85" t="s">
        <v>3480</v>
      </c>
      <c r="J2598" s="85" t="s">
        <v>8192</v>
      </c>
      <c r="L2598" s="86">
        <v>44029</v>
      </c>
      <c r="M2598" s="87">
        <v>1399.8125</v>
      </c>
      <c r="N2598" s="88">
        <v>1399.8125</v>
      </c>
      <c r="O2598" s="88">
        <v>1484.6773000005601</v>
      </c>
      <c r="P2598" s="89">
        <f t="shared" si="40"/>
        <v>0.94283956520347678</v>
      </c>
      <c r="Q2598" s="86">
        <v>43896</v>
      </c>
      <c r="R2598" s="90">
        <v>71285.982000000004</v>
      </c>
      <c r="S2598" s="90">
        <v>27152.9089160156</v>
      </c>
      <c r="T2598" s="3"/>
      <c r="U2598" s="91">
        <v>3.0380359257833299E-3</v>
      </c>
      <c r="V2598" s="92">
        <v>1.47657820270979</v>
      </c>
      <c r="W2598" s="91">
        <v>-4.0754422834652403E-3</v>
      </c>
      <c r="X2598" s="92">
        <v>-0.39903461247376998</v>
      </c>
      <c r="Y2598" s="91">
        <v>2.08871589184128E-2</v>
      </c>
      <c r="Z2598" s="92">
        <v>20.238871800684102</v>
      </c>
      <c r="AA2598" s="91">
        <v>0.19460697542497701</v>
      </c>
      <c r="AB2598" s="92">
        <v>40.358725903322899</v>
      </c>
      <c r="AC2598" s="91">
        <v>0.345224371196236</v>
      </c>
      <c r="AD2598" s="92">
        <v>59.870633072045202</v>
      </c>
      <c r="AE2598" s="91">
        <v>0.352241587519529</v>
      </c>
      <c r="AF2598" s="93">
        <v>56.063568446668803</v>
      </c>
      <c r="AG2598" s="91">
        <v>-2.5823722434324702E-2</v>
      </c>
      <c r="AH2598" s="92">
        <v>-3.48860219555718</v>
      </c>
      <c r="AI2598" s="91">
        <v>5.8240507540176602E-2</v>
      </c>
      <c r="AJ2598" s="92">
        <v>20.307426433922998</v>
      </c>
      <c r="AK2598" s="91">
        <v>0.39981250000011598</v>
      </c>
      <c r="AL2598" s="91">
        <v>7.0920321539233597E-2</v>
      </c>
      <c r="AM2598" s="92">
        <v>35.788310528558199</v>
      </c>
      <c r="AN2598" s="3"/>
      <c r="AO2598" s="94">
        <v>3.28967904242745E-2</v>
      </c>
      <c r="AP2598" s="94">
        <v>-2.8058016280738202E-2</v>
      </c>
      <c r="AQ2598" s="94">
        <v>0.103652789190237</v>
      </c>
      <c r="AR2598" s="94">
        <v>-6.44978962455207E-2</v>
      </c>
      <c r="AS2598" s="95">
        <v>8</v>
      </c>
      <c r="AT2598" s="95">
        <v>4</v>
      </c>
      <c r="AU2598" s="95">
        <v>7</v>
      </c>
      <c r="AV2598" s="96">
        <v>5</v>
      </c>
      <c r="AW2598" s="3"/>
      <c r="AX2598" s="97">
        <v>0.137586485178326</v>
      </c>
      <c r="AY2598" s="98">
        <v>1.22716920919265</v>
      </c>
      <c r="AZ2598" s="98">
        <v>1.13041835867261</v>
      </c>
      <c r="BA2598" s="98">
        <v>1.92898041722947</v>
      </c>
      <c r="BB2598" s="89">
        <v>1.42342231996918E-2</v>
      </c>
      <c r="BC2598" s="99">
        <v>-13.0947310907213</v>
      </c>
      <c r="BD2598" s="86">
        <v>43896</v>
      </c>
      <c r="BE2598" s="86">
        <v>43910</v>
      </c>
      <c r="BF2598" s="95"/>
      <c r="BG2598" s="86"/>
    </row>
    <row r="2599" spans="2:59" x14ac:dyDescent="0.25">
      <c r="B2599" s="81" t="s">
        <v>3213</v>
      </c>
      <c r="C2599" s="81" t="s">
        <v>8193</v>
      </c>
      <c r="D2599" s="81" t="s">
        <v>1063</v>
      </c>
      <c r="E2599" s="82" t="s">
        <v>1207</v>
      </c>
      <c r="F2599" s="82" t="s">
        <v>1107</v>
      </c>
      <c r="G2599" s="83" t="s">
        <v>1121</v>
      </c>
      <c r="H2599" s="84" t="s">
        <v>1155</v>
      </c>
      <c r="I2599" s="85" t="s">
        <v>3480</v>
      </c>
      <c r="J2599" s="85" t="s">
        <v>8194</v>
      </c>
      <c r="L2599" s="86">
        <v>44029</v>
      </c>
      <c r="M2599" s="87">
        <v>1387.0815999992201</v>
      </c>
      <c r="N2599" s="88">
        <v>1387.0815999992201</v>
      </c>
      <c r="O2599" s="88">
        <v>1464.05010000058</v>
      </c>
      <c r="P2599" s="89">
        <f t="shared" si="40"/>
        <v>0.94742768707072977</v>
      </c>
      <c r="Q2599" s="86">
        <v>43896</v>
      </c>
      <c r="R2599" s="90">
        <v>145.505</v>
      </c>
      <c r="S2599" s="90">
        <v>139.20592366409301</v>
      </c>
      <c r="T2599" s="3"/>
      <c r="U2599" s="91">
        <v>3.0746370175620502E-3</v>
      </c>
      <c r="V2599" s="92">
        <v>1.4802383118876601</v>
      </c>
      <c r="W2599" s="91">
        <v>-2.9670587337022902E-3</v>
      </c>
      <c r="X2599" s="92">
        <v>-0.28819625749747502</v>
      </c>
      <c r="Y2599" s="91">
        <v>2.5434074270378901E-2</v>
      </c>
      <c r="Z2599" s="92">
        <v>20.693563335866202</v>
      </c>
      <c r="AA2599" s="91">
        <v>0.19859799072408399</v>
      </c>
      <c r="AB2599" s="92">
        <v>40.757827433233601</v>
      </c>
      <c r="AC2599" s="91">
        <v>0.34510138917365102</v>
      </c>
      <c r="AD2599" s="92">
        <v>59.858334869786603</v>
      </c>
      <c r="AE2599" s="91">
        <v>0.34713134233781601</v>
      </c>
      <c r="AF2599" s="93">
        <v>55.552543928497499</v>
      </c>
      <c r="AG2599" s="91">
        <v>-2.5222757229130401E-2</v>
      </c>
      <c r="AH2599" s="92">
        <v>-3.4285056750377398</v>
      </c>
      <c r="AI2599" s="91">
        <v>6.3003589397340007E-2</v>
      </c>
      <c r="AJ2599" s="92">
        <v>20.783734619646602</v>
      </c>
      <c r="AK2599" s="91">
        <v>0.38708159999980102</v>
      </c>
      <c r="AL2599" s="91">
        <v>8.4109549909044304E-2</v>
      </c>
      <c r="AM2599" s="92">
        <v>42.295848895446397</v>
      </c>
      <c r="AN2599" s="3"/>
      <c r="AO2599" s="94">
        <v>3.2999417453538599E-2</v>
      </c>
      <c r="AP2599" s="94">
        <v>-2.8030091091750399E-2</v>
      </c>
      <c r="AQ2599" s="94">
        <v>0.10307044243570999</v>
      </c>
      <c r="AR2599" s="94">
        <v>-6.4777721403515898E-2</v>
      </c>
      <c r="AS2599" s="95">
        <v>8</v>
      </c>
      <c r="AT2599" s="95">
        <v>4</v>
      </c>
      <c r="AU2599" s="95">
        <v>7</v>
      </c>
      <c r="AV2599" s="96">
        <v>5</v>
      </c>
      <c r="AW2599" s="3"/>
      <c r="AX2599" s="97">
        <v>0.13753643497475401</v>
      </c>
      <c r="AY2599" s="98">
        <v>1.2539260967605499</v>
      </c>
      <c r="AZ2599" s="98">
        <v>1.1422592108665399</v>
      </c>
      <c r="BA2599" s="98">
        <v>1.9740090628820299</v>
      </c>
      <c r="BB2599" s="89">
        <v>1.42294412272895E-2</v>
      </c>
      <c r="BC2599" s="99">
        <v>-13.0499632492138</v>
      </c>
      <c r="BD2599" s="86">
        <v>43896</v>
      </c>
      <c r="BE2599" s="86">
        <v>43910</v>
      </c>
      <c r="BF2599" s="95"/>
      <c r="BG2599" s="86"/>
    </row>
    <row r="2600" spans="2:59" x14ac:dyDescent="0.25">
      <c r="B2600" s="81" t="s">
        <v>3214</v>
      </c>
      <c r="C2600" s="81" t="s">
        <v>8195</v>
      </c>
      <c r="D2600" s="81" t="s">
        <v>1064</v>
      </c>
      <c r="E2600" s="82" t="s">
        <v>1161</v>
      </c>
      <c r="F2600" s="82" t="s">
        <v>1107</v>
      </c>
      <c r="G2600" s="83" t="s">
        <v>1121</v>
      </c>
      <c r="H2600" s="84" t="s">
        <v>1150</v>
      </c>
      <c r="I2600" s="85" t="s">
        <v>3480</v>
      </c>
      <c r="J2600" s="85" t="s">
        <v>8196</v>
      </c>
      <c r="L2600" s="86">
        <v>44029</v>
      </c>
      <c r="M2600" s="87">
        <v>1216.97660000063</v>
      </c>
      <c r="N2600" s="88">
        <v>1216.97660000063</v>
      </c>
      <c r="O2600" s="88">
        <v>1288.7718000002201</v>
      </c>
      <c r="P2600" s="89">
        <f t="shared" si="40"/>
        <v>0.94429176678169258</v>
      </c>
      <c r="Q2600" s="86">
        <v>43843</v>
      </c>
      <c r="R2600" s="90">
        <v>252720.08799999999</v>
      </c>
      <c r="S2600" s="90">
        <v>283573.451</v>
      </c>
      <c r="T2600" s="3"/>
      <c r="U2600" s="91">
        <v>-1.27014306281126E-2</v>
      </c>
      <c r="V2600" s="92">
        <v>-9.7368452679802403E-2</v>
      </c>
      <c r="W2600" s="91">
        <v>5.6810427489836002E-2</v>
      </c>
      <c r="X2600" s="92">
        <v>5.6895523648563504</v>
      </c>
      <c r="Y2600" s="91">
        <v>-4.9603750551832498E-2</v>
      </c>
      <c r="Z2600" s="92">
        <v>13.189780853659601</v>
      </c>
      <c r="AA2600" s="91">
        <v>0.14438322247588101</v>
      </c>
      <c r="AB2600" s="92">
        <v>35.336350608384201</v>
      </c>
      <c r="AC2600" s="91">
        <v>0.13319211458292601</v>
      </c>
      <c r="AD2600" s="92">
        <v>38.667407410685001</v>
      </c>
      <c r="AE2600" s="91">
        <v>0.10950961011622</v>
      </c>
      <c r="AF2600" s="93">
        <v>31.790370706323301</v>
      </c>
      <c r="AG2600" s="91">
        <v>1.7122164237662201E-2</v>
      </c>
      <c r="AH2600" s="92">
        <v>0.80598647164151804</v>
      </c>
      <c r="AI2600" s="91">
        <v>1.2295172649828601E-2</v>
      </c>
      <c r="AJ2600" s="92">
        <v>15.712892944895399</v>
      </c>
      <c r="AK2600" s="91">
        <v>0.21697660000063501</v>
      </c>
      <c r="AL2600" s="91">
        <v>2.3034005094814299E-2</v>
      </c>
      <c r="AM2600" s="92">
        <v>35.117447707220002</v>
      </c>
      <c r="AN2600" s="3"/>
      <c r="AO2600" s="94">
        <v>3.7617871197653599E-2</v>
      </c>
      <c r="AP2600" s="94">
        <v>-6.3826161102988402E-2</v>
      </c>
      <c r="AQ2600" s="94">
        <v>9.5364213675638895E-2</v>
      </c>
      <c r="AR2600" s="94">
        <v>-0.124188431721414</v>
      </c>
      <c r="AS2600" s="95">
        <v>7</v>
      </c>
      <c r="AT2600" s="95">
        <v>5</v>
      </c>
      <c r="AU2600" s="95">
        <v>9</v>
      </c>
      <c r="AV2600" s="96">
        <v>3</v>
      </c>
      <c r="AW2600" s="3"/>
      <c r="AX2600" s="97">
        <v>0.196602839324623</v>
      </c>
      <c r="AY2600" s="98">
        <v>0.76810670559734695</v>
      </c>
      <c r="AZ2600" s="98">
        <v>1.31320784749187</v>
      </c>
      <c r="BA2600" s="98">
        <v>1.0563260416875</v>
      </c>
      <c r="BB2600" s="89">
        <v>2.0176510445089699E-2</v>
      </c>
      <c r="BC2600" s="99">
        <v>-25.723141986818501</v>
      </c>
      <c r="BD2600" s="86">
        <v>43843</v>
      </c>
      <c r="BE2600" s="86">
        <v>43913</v>
      </c>
      <c r="BF2600" s="95"/>
      <c r="BG2600" s="86"/>
    </row>
    <row r="2601" spans="2:59" x14ac:dyDescent="0.25">
      <c r="B2601" s="81" t="s">
        <v>3215</v>
      </c>
      <c r="C2601" s="81" t="s">
        <v>8197</v>
      </c>
      <c r="D2601" s="81" t="s">
        <v>1064</v>
      </c>
      <c r="E2601" s="82" t="s">
        <v>1204</v>
      </c>
      <c r="F2601" s="82" t="s">
        <v>1107</v>
      </c>
      <c r="G2601" s="83" t="s">
        <v>1121</v>
      </c>
      <c r="H2601" s="84" t="s">
        <v>1150</v>
      </c>
      <c r="I2601" s="85" t="s">
        <v>3480</v>
      </c>
      <c r="J2601" s="85" t="s">
        <v>8198</v>
      </c>
      <c r="L2601" s="86">
        <v>44029</v>
      </c>
      <c r="M2601" s="87">
        <v>1364.06799999997</v>
      </c>
      <c r="N2601" s="88">
        <v>1364.06799999997</v>
      </c>
      <c r="O2601" s="88">
        <v>1430.5112999994301</v>
      </c>
      <c r="P2601" s="89">
        <f t="shared" si="40"/>
        <v>0.95355276117043841</v>
      </c>
      <c r="Q2601" s="86">
        <v>43843</v>
      </c>
      <c r="R2601" s="90">
        <v>135.31200000000001</v>
      </c>
      <c r="S2601" s="90">
        <v>125.49451526713401</v>
      </c>
      <c r="T2601" s="3"/>
      <c r="U2601" s="91">
        <v>-1.26526882913822E-2</v>
      </c>
      <c r="V2601" s="92">
        <v>-9.2494219006766798E-2</v>
      </c>
      <c r="W2601" s="91">
        <v>5.8464606016059399E-2</v>
      </c>
      <c r="X2601" s="92">
        <v>5.85497021747869</v>
      </c>
      <c r="Y2601" s="91">
        <v>-4.0456123597323299E-2</v>
      </c>
      <c r="Z2601" s="92">
        <v>14.104543549110501</v>
      </c>
      <c r="AA2601" s="91">
        <v>0.167086448902555</v>
      </c>
      <c r="AB2601" s="92">
        <v>37.6066732510808</v>
      </c>
      <c r="AC2601" s="91">
        <v>0.179497923832969</v>
      </c>
      <c r="AD2601" s="92">
        <v>43.297988335718401</v>
      </c>
      <c r="AE2601" s="91">
        <v>0.17922037189971901</v>
      </c>
      <c r="AF2601" s="93">
        <v>38.761446884658703</v>
      </c>
      <c r="AG2601" s="91">
        <v>1.8041725688817699E-2</v>
      </c>
      <c r="AH2601" s="92">
        <v>0.89794261675706399</v>
      </c>
      <c r="AI2601" s="91">
        <v>2.2890150523380701E-2</v>
      </c>
      <c r="AJ2601" s="92">
        <v>16.772390732250599</v>
      </c>
      <c r="AK2601" s="91">
        <v>0.36406800000055201</v>
      </c>
      <c r="AL2601" s="91">
        <v>6.4805305673871799E-2</v>
      </c>
      <c r="AM2601" s="92">
        <v>31.422054576774801</v>
      </c>
      <c r="AN2601" s="3"/>
      <c r="AO2601" s="94">
        <v>3.7676860050851198E-2</v>
      </c>
      <c r="AP2601" s="94">
        <v>-6.3659945224571898E-2</v>
      </c>
      <c r="AQ2601" s="94">
        <v>9.6976011902443093E-2</v>
      </c>
      <c r="AR2601" s="94">
        <v>-0.12267977764539</v>
      </c>
      <c r="AS2601" s="95">
        <v>7</v>
      </c>
      <c r="AT2601" s="95">
        <v>5</v>
      </c>
      <c r="AU2601" s="95">
        <v>9</v>
      </c>
      <c r="AV2601" s="96">
        <v>3</v>
      </c>
      <c r="AW2601" s="3"/>
      <c r="AX2601" s="97">
        <v>0.19657454452739301</v>
      </c>
      <c r="AY2601" s="98">
        <v>0.87862008025877003</v>
      </c>
      <c r="AZ2601" s="98">
        <v>1.40179181848725</v>
      </c>
      <c r="BA2601" s="98">
        <v>1.21272250483344</v>
      </c>
      <c r="BB2601" s="89">
        <v>2.0175536339775101E-2</v>
      </c>
      <c r="BC2601" s="99">
        <v>-25.454010744200801</v>
      </c>
      <c r="BD2601" s="86">
        <v>43843</v>
      </c>
      <c r="BE2601" s="86">
        <v>43913</v>
      </c>
      <c r="BF2601" s="95"/>
      <c r="BG2601" s="86"/>
    </row>
    <row r="2602" spans="2:59" x14ac:dyDescent="0.25">
      <c r="B2602" s="81" t="s">
        <v>3216</v>
      </c>
      <c r="C2602" s="81" t="s">
        <v>8199</v>
      </c>
      <c r="D2602" s="81" t="s">
        <v>1064</v>
      </c>
      <c r="E2602" s="82" t="s">
        <v>1205</v>
      </c>
      <c r="F2602" s="82" t="s">
        <v>1107</v>
      </c>
      <c r="G2602" s="83" t="s">
        <v>1121</v>
      </c>
      <c r="H2602" s="84" t="s">
        <v>1150</v>
      </c>
      <c r="I2602" s="85" t="s">
        <v>3480</v>
      </c>
      <c r="J2602" s="85" t="s">
        <v>8200</v>
      </c>
      <c r="L2602" s="86">
        <v>44029</v>
      </c>
      <c r="M2602" s="87">
        <v>997.36299999989603</v>
      </c>
      <c r="N2602" s="88">
        <v>997.36299999989603</v>
      </c>
      <c r="O2602" s="88">
        <v>997.36299999989603</v>
      </c>
      <c r="P2602" s="89">
        <f t="shared" si="40"/>
        <v>1</v>
      </c>
      <c r="Q2602" s="86">
        <v>44029</v>
      </c>
      <c r="R2602" s="90">
        <v>0</v>
      </c>
      <c r="S2602" s="90">
        <v>0</v>
      </c>
      <c r="T2602" s="3"/>
      <c r="U2602" s="91">
        <v>0</v>
      </c>
      <c r="V2602" s="92">
        <v>1.17277461013146</v>
      </c>
      <c r="W2602" s="91">
        <v>0</v>
      </c>
      <c r="X2602" s="92">
        <v>8.5096158727537806E-3</v>
      </c>
      <c r="Y2602" s="91">
        <v>0</v>
      </c>
      <c r="Z2602" s="92">
        <v>18.1501559088356</v>
      </c>
      <c r="AA2602" s="91">
        <v>0</v>
      </c>
      <c r="AB2602" s="92">
        <v>20.8980283607962</v>
      </c>
      <c r="AC2602" s="91">
        <v>0</v>
      </c>
      <c r="AD2602" s="92">
        <v>25.348195952392398</v>
      </c>
      <c r="AE2602" s="91">
        <v>0</v>
      </c>
      <c r="AF2602" s="93">
        <v>20.8394096946868</v>
      </c>
      <c r="AG2602" s="91">
        <v>0</v>
      </c>
      <c r="AH2602" s="92">
        <v>-0.90622995212470403</v>
      </c>
      <c r="AI2602" s="91">
        <v>0</v>
      </c>
      <c r="AJ2602" s="92">
        <v>14.483375679905301</v>
      </c>
      <c r="AK2602" s="91">
        <v>-2.6370000005044901E-3</v>
      </c>
      <c r="AL2602" s="91">
        <v>-5.33887702658831E-4</v>
      </c>
      <c r="AM2602" s="92">
        <v>-5.2484454233344904</v>
      </c>
      <c r="AN2602" s="3"/>
      <c r="AO2602" s="94">
        <v>0</v>
      </c>
      <c r="AP2602" s="94">
        <v>0</v>
      </c>
      <c r="AQ2602" s="94">
        <v>0</v>
      </c>
      <c r="AR2602" s="94">
        <v>0</v>
      </c>
      <c r="AS2602" s="95">
        <v>0</v>
      </c>
      <c r="AT2602" s="95">
        <v>0</v>
      </c>
      <c r="AU2602" s="95">
        <v>7</v>
      </c>
      <c r="AV2602" s="96">
        <v>5</v>
      </c>
      <c r="AW2602" s="3"/>
      <c r="AX2602" s="97">
        <v>0</v>
      </c>
      <c r="AY2602" s="98">
        <v>-113.07365610974399</v>
      </c>
      <c r="AZ2602" s="98">
        <v>0.54787164163735702</v>
      </c>
      <c r="BA2602" s="98">
        <v>-15.957369743191499</v>
      </c>
      <c r="BB2602" s="89">
        <v>0</v>
      </c>
      <c r="BC2602" s="99">
        <v>0</v>
      </c>
      <c r="BD2602" s="86">
        <v>43664</v>
      </c>
      <c r="BE2602" s="86"/>
      <c r="BF2602" s="95"/>
      <c r="BG2602" s="86"/>
    </row>
    <row r="2603" spans="2:59" x14ac:dyDescent="0.25">
      <c r="B2603" s="81" t="s">
        <v>3217</v>
      </c>
      <c r="C2603" s="81" t="s">
        <v>8201</v>
      </c>
      <c r="D2603" s="81" t="s">
        <v>1064</v>
      </c>
      <c r="E2603" s="82" t="s">
        <v>1162</v>
      </c>
      <c r="F2603" s="82" t="s">
        <v>1107</v>
      </c>
      <c r="G2603" s="83" t="s">
        <v>1121</v>
      </c>
      <c r="H2603" s="84" t="s">
        <v>1150</v>
      </c>
      <c r="I2603" s="85" t="s">
        <v>3480</v>
      </c>
      <c r="J2603" s="85" t="s">
        <v>8202</v>
      </c>
      <c r="L2603" s="86">
        <v>44029</v>
      </c>
      <c r="M2603" s="87">
        <v>1291.3849999997799</v>
      </c>
      <c r="N2603" s="88">
        <v>1291.3849999997799</v>
      </c>
      <c r="O2603" s="88">
        <v>1362.6160000003899</v>
      </c>
      <c r="P2603" s="89">
        <f t="shared" si="40"/>
        <v>0.94772481755638449</v>
      </c>
      <c r="Q2603" s="86">
        <v>43843</v>
      </c>
      <c r="R2603" s="90">
        <v>268342</v>
      </c>
      <c r="S2603" s="90">
        <v>273672.36553418002</v>
      </c>
      <c r="T2603" s="3"/>
      <c r="U2603" s="91">
        <v>-1.2682143490565101E-2</v>
      </c>
      <c r="V2603" s="92">
        <v>-9.5439738925051601E-2</v>
      </c>
      <c r="W2603" s="91">
        <v>5.7429296797636198E-2</v>
      </c>
      <c r="X2603" s="92">
        <v>5.75143929563637</v>
      </c>
      <c r="Y2603" s="91">
        <v>-4.6222905776667197E-2</v>
      </c>
      <c r="Z2603" s="92">
        <v>13.527865331168901</v>
      </c>
      <c r="AA2603" s="91">
        <v>0.15259462649381</v>
      </c>
      <c r="AB2603" s="92">
        <v>36.1574910102063</v>
      </c>
      <c r="AC2603" s="91">
        <v>0.14950238092394999</v>
      </c>
      <c r="AD2603" s="92">
        <v>40.298434044816503</v>
      </c>
      <c r="AE2603" s="91">
        <v>0.13354468385121401</v>
      </c>
      <c r="AF2603" s="93">
        <v>34.193878079822802</v>
      </c>
      <c r="AG2603" s="91">
        <v>1.7459633627368E-2</v>
      </c>
      <c r="AH2603" s="92">
        <v>0.83973341061209805</v>
      </c>
      <c r="AI2603" s="91">
        <v>1.6233243741225999E-2</v>
      </c>
      <c r="AJ2603" s="92">
        <v>16.1067000540206</v>
      </c>
      <c r="AK2603" s="91">
        <v>0.29138500000059098</v>
      </c>
      <c r="AL2603" s="91">
        <v>3.0099058607447701E-2</v>
      </c>
      <c r="AM2603" s="92">
        <v>42.558287707215598</v>
      </c>
      <c r="AN2603" s="3"/>
      <c r="AO2603" s="94">
        <v>3.7638202820744503E-2</v>
      </c>
      <c r="AP2603" s="94">
        <v>-6.3771411184498E-2</v>
      </c>
      <c r="AQ2603" s="94">
        <v>9.6005512734409396E-2</v>
      </c>
      <c r="AR2603" s="94">
        <v>-0.123658669526776</v>
      </c>
      <c r="AS2603" s="95">
        <v>7</v>
      </c>
      <c r="AT2603" s="95">
        <v>5</v>
      </c>
      <c r="AU2603" s="95">
        <v>9</v>
      </c>
      <c r="AV2603" s="96">
        <v>3</v>
      </c>
      <c r="AW2603" s="3"/>
      <c r="AX2603" s="97">
        <v>0.196594527307316</v>
      </c>
      <c r="AY2603" s="98">
        <v>0.80800178614845197</v>
      </c>
      <c r="AZ2603" s="98">
        <v>1.34525003613271</v>
      </c>
      <c r="BA2603" s="98">
        <v>1.11266163179607</v>
      </c>
      <c r="BB2603" s="89">
        <v>2.01763387682149E-2</v>
      </c>
      <c r="BC2603" s="99">
        <v>-25.621635148912901</v>
      </c>
      <c r="BD2603" s="86">
        <v>43843</v>
      </c>
      <c r="BE2603" s="86">
        <v>43913</v>
      </c>
      <c r="BF2603" s="95"/>
      <c r="BG2603" s="86"/>
    </row>
    <row r="2604" spans="2:59" x14ac:dyDescent="0.25">
      <c r="B2604" s="81" t="s">
        <v>3218</v>
      </c>
      <c r="C2604" s="81" t="s">
        <v>8203</v>
      </c>
      <c r="D2604" s="81" t="s">
        <v>1064</v>
      </c>
      <c r="E2604" s="82" t="s">
        <v>1186</v>
      </c>
      <c r="F2604" s="82" t="s">
        <v>1107</v>
      </c>
      <c r="G2604" s="83" t="s">
        <v>1121</v>
      </c>
      <c r="H2604" s="84" t="s">
        <v>1150</v>
      </c>
      <c r="I2604" s="85" t="s">
        <v>3480</v>
      </c>
      <c r="J2604" s="85" t="s">
        <v>8204</v>
      </c>
      <c r="L2604" s="86">
        <v>44029</v>
      </c>
      <c r="M2604" s="87">
        <v>1456.05069999956</v>
      </c>
      <c r="N2604" s="88">
        <v>1456.05069999956</v>
      </c>
      <c r="O2604" s="88">
        <v>1526.92420000024</v>
      </c>
      <c r="P2604" s="89">
        <f t="shared" si="40"/>
        <v>0.95358413993263791</v>
      </c>
      <c r="Q2604" s="86">
        <v>43843</v>
      </c>
      <c r="R2604" s="90">
        <v>794833.61699999997</v>
      </c>
      <c r="S2604" s="90">
        <v>793438.97130957001</v>
      </c>
      <c r="T2604" s="3"/>
      <c r="U2604" s="91">
        <v>-1.2649446001887599E-2</v>
      </c>
      <c r="V2604" s="92">
        <v>-9.2169990057300297E-2</v>
      </c>
      <c r="W2604" s="91">
        <v>5.8480924852119601E-2</v>
      </c>
      <c r="X2604" s="92">
        <v>5.8566021010847198</v>
      </c>
      <c r="Y2604" s="91">
        <v>-4.0453367361842497E-2</v>
      </c>
      <c r="Z2604" s="92">
        <v>14.104819172658599</v>
      </c>
      <c r="AA2604" s="91">
        <v>0.16667644204979301</v>
      </c>
      <c r="AB2604" s="92">
        <v>37.5656725657755</v>
      </c>
      <c r="AC2604" s="91">
        <v>0.17774420820380299</v>
      </c>
      <c r="AD2604" s="92">
        <v>43.122616772772702</v>
      </c>
      <c r="AE2604" s="91">
        <v>0.175565953533805</v>
      </c>
      <c r="AF2604" s="93">
        <v>38.396005048067302</v>
      </c>
      <c r="AG2604" s="91">
        <v>1.80328877504508E-2</v>
      </c>
      <c r="AH2604" s="92">
        <v>0.89705882292037098</v>
      </c>
      <c r="AI2604" s="91">
        <v>2.2956709852223901E-2</v>
      </c>
      <c r="AJ2604" s="92">
        <v>16.779046665120401</v>
      </c>
      <c r="AK2604" s="91">
        <v>0.45605069999874098</v>
      </c>
      <c r="AL2604" s="91">
        <v>4.4535891382110997E-2</v>
      </c>
      <c r="AM2604" s="92">
        <v>59.024857707030598</v>
      </c>
      <c r="AN2604" s="3"/>
      <c r="AO2604" s="94">
        <v>3.7672560505598099E-2</v>
      </c>
      <c r="AP2604" s="94">
        <v>-6.3678346426968305E-2</v>
      </c>
      <c r="AQ2604" s="94">
        <v>9.7095631619595196E-2</v>
      </c>
      <c r="AR2604" s="94">
        <v>-0.122757872335642</v>
      </c>
      <c r="AS2604" s="95">
        <v>7</v>
      </c>
      <c r="AT2604" s="95">
        <v>5</v>
      </c>
      <c r="AU2604" s="95">
        <v>9</v>
      </c>
      <c r="AV2604" s="96">
        <v>3</v>
      </c>
      <c r="AW2604" s="3"/>
      <c r="AX2604" s="97">
        <v>0.196581179995264</v>
      </c>
      <c r="AY2604" s="98">
        <v>0.87639794295137097</v>
      </c>
      <c r="AZ2604" s="98">
        <v>1.4001720145515699</v>
      </c>
      <c r="BA2604" s="98">
        <v>1.2095617735430999</v>
      </c>
      <c r="BB2604" s="89">
        <v>2.01761271883515E-2</v>
      </c>
      <c r="BC2604" s="99">
        <v>-25.4489057151659</v>
      </c>
      <c r="BD2604" s="86">
        <v>43843</v>
      </c>
      <c r="BE2604" s="86">
        <v>43913</v>
      </c>
      <c r="BF2604" s="95"/>
      <c r="BG2604" s="86"/>
    </row>
    <row r="2605" spans="2:59" x14ac:dyDescent="0.25">
      <c r="B2605" s="81" t="s">
        <v>3219</v>
      </c>
      <c r="C2605" s="81" t="s">
        <v>8205</v>
      </c>
      <c r="D2605" s="81" t="s">
        <v>1064</v>
      </c>
      <c r="E2605" s="82" t="s">
        <v>1163</v>
      </c>
      <c r="F2605" s="82" t="s">
        <v>1107</v>
      </c>
      <c r="G2605" s="83" t="s">
        <v>1121</v>
      </c>
      <c r="H2605" s="84" t="s">
        <v>1150</v>
      </c>
      <c r="I2605" s="85" t="s">
        <v>3480</v>
      </c>
      <c r="J2605" s="85" t="s">
        <v>8206</v>
      </c>
      <c r="L2605" s="86">
        <v>44029</v>
      </c>
      <c r="M2605" s="87">
        <v>1519.66410000063</v>
      </c>
      <c r="N2605" s="88">
        <v>1519.66410000063</v>
      </c>
      <c r="O2605" s="88">
        <v>1589.10480000079</v>
      </c>
      <c r="P2605" s="89">
        <f t="shared" si="40"/>
        <v>0.95630200097556473</v>
      </c>
      <c r="Q2605" s="86">
        <v>43843</v>
      </c>
      <c r="R2605" s="90">
        <v>332914.38</v>
      </c>
      <c r="S2605" s="90">
        <v>270576.90532421903</v>
      </c>
      <c r="T2605" s="3"/>
      <c r="U2605" s="91">
        <v>-1.2634317098672901E-2</v>
      </c>
      <c r="V2605" s="92">
        <v>-9.06570997358358E-2</v>
      </c>
      <c r="W2605" s="91">
        <v>5.8966976550436798E-2</v>
      </c>
      <c r="X2605" s="92">
        <v>5.9052072709164296</v>
      </c>
      <c r="Y2605" s="91">
        <v>-3.7777359455503798E-2</v>
      </c>
      <c r="Z2605" s="92">
        <v>14.3724199632852</v>
      </c>
      <c r="AA2605" s="91">
        <v>0.173236739166896</v>
      </c>
      <c r="AB2605" s="92">
        <v>38.221702277485697</v>
      </c>
      <c r="AC2605" s="91">
        <v>0.19101822355150899</v>
      </c>
      <c r="AD2605" s="92">
        <v>44.450018307543402</v>
      </c>
      <c r="AE2605" s="91">
        <v>0.19549198328051701</v>
      </c>
      <c r="AF2605" s="93">
        <v>40.388608022767599</v>
      </c>
      <c r="AG2605" s="91">
        <v>1.8297831109521202E-2</v>
      </c>
      <c r="AH2605" s="92">
        <v>0.92355315882741695</v>
      </c>
      <c r="AI2605" s="91">
        <v>2.6076406384163399E-2</v>
      </c>
      <c r="AJ2605" s="92">
        <v>17.091016318328901</v>
      </c>
      <c r="AK2605" s="91">
        <v>0.51966410000051799</v>
      </c>
      <c r="AL2605" s="91">
        <v>4.9728611675163799E-2</v>
      </c>
      <c r="AM2605" s="92">
        <v>65.386197707266504</v>
      </c>
      <c r="AN2605" s="3"/>
      <c r="AO2605" s="94">
        <v>3.7688373588025598E-2</v>
      </c>
      <c r="AP2605" s="94">
        <v>-6.3635394297307399E-2</v>
      </c>
      <c r="AQ2605" s="94">
        <v>9.75992600488826E-2</v>
      </c>
      <c r="AR2605" s="94">
        <v>-0.122341668953595</v>
      </c>
      <c r="AS2605" s="95">
        <v>7</v>
      </c>
      <c r="AT2605" s="95">
        <v>5</v>
      </c>
      <c r="AU2605" s="95">
        <v>9</v>
      </c>
      <c r="AV2605" s="96">
        <v>3</v>
      </c>
      <c r="AW2605" s="3"/>
      <c r="AX2605" s="97">
        <v>0.19657535706704901</v>
      </c>
      <c r="AY2605" s="98">
        <v>0.90825030102132598</v>
      </c>
      <c r="AZ2605" s="98">
        <v>1.4257453538593801</v>
      </c>
      <c r="BA2605" s="98">
        <v>1.2548245181042099</v>
      </c>
      <c r="BB2605" s="89">
        <v>2.01760646866023E-2</v>
      </c>
      <c r="BC2605" s="99">
        <v>-25.369012792623799</v>
      </c>
      <c r="BD2605" s="86">
        <v>43843</v>
      </c>
      <c r="BE2605" s="86">
        <v>43913</v>
      </c>
      <c r="BF2605" s="95"/>
      <c r="BG2605" s="86"/>
    </row>
    <row r="2606" spans="2:59" x14ac:dyDescent="0.25">
      <c r="B2606" s="81" t="s">
        <v>3220</v>
      </c>
      <c r="C2606" s="81" t="s">
        <v>8207</v>
      </c>
      <c r="D2606" s="81" t="s">
        <v>1064</v>
      </c>
      <c r="E2606" s="82" t="s">
        <v>1164</v>
      </c>
      <c r="F2606" s="82" t="s">
        <v>1107</v>
      </c>
      <c r="G2606" s="83" t="s">
        <v>1121</v>
      </c>
      <c r="H2606" s="84" t="s">
        <v>1150</v>
      </c>
      <c r="I2606" s="85" t="s">
        <v>3480</v>
      </c>
      <c r="J2606" s="85" t="s">
        <v>8208</v>
      </c>
      <c r="L2606" s="86">
        <v>44029</v>
      </c>
      <c r="M2606" s="87">
        <v>1411.61769999936</v>
      </c>
      <c r="N2606" s="88">
        <v>1411.61769999936</v>
      </c>
      <c r="O2606" s="88">
        <v>1481.39499999955</v>
      </c>
      <c r="P2606" s="89">
        <f t="shared" si="40"/>
        <v>0.95289757289567523</v>
      </c>
      <c r="Q2606" s="86">
        <v>43843</v>
      </c>
      <c r="R2606" s="90">
        <v>285752.20899999997</v>
      </c>
      <c r="S2606" s="90">
        <v>135454.78601147499</v>
      </c>
      <c r="T2606" s="3"/>
      <c r="U2606" s="91">
        <v>-1.26532812782898E-2</v>
      </c>
      <c r="V2606" s="92">
        <v>-9.2553517697524498E-2</v>
      </c>
      <c r="W2606" s="91">
        <v>5.8358010674055501E-2</v>
      </c>
      <c r="X2606" s="92">
        <v>5.8443106832783096</v>
      </c>
      <c r="Y2606" s="91">
        <v>-4.1129369154077701E-2</v>
      </c>
      <c r="Z2606" s="92">
        <v>14.0372189934278</v>
      </c>
      <c r="AA2606" s="91">
        <v>0.16502164580742801</v>
      </c>
      <c r="AB2606" s="92">
        <v>37.400192941538997</v>
      </c>
      <c r="AC2606" s="91">
        <v>0.17440815679234201</v>
      </c>
      <c r="AD2606" s="92">
        <v>42.7890116316266</v>
      </c>
      <c r="AE2606" s="91">
        <v>0.17057587613817299</v>
      </c>
      <c r="AF2606" s="93">
        <v>37.896997308533201</v>
      </c>
      <c r="AG2606" s="91">
        <v>1.79659066470776E-2</v>
      </c>
      <c r="AH2606" s="92">
        <v>0.89036071258306004</v>
      </c>
      <c r="AI2606" s="91">
        <v>2.2168674977365299E-2</v>
      </c>
      <c r="AJ2606" s="92">
        <v>16.700243177649099</v>
      </c>
      <c r="AK2606" s="91">
        <v>0.411617699999479</v>
      </c>
      <c r="AL2606" s="91">
        <v>4.0788531172438497E-2</v>
      </c>
      <c r="AM2606" s="92">
        <v>54.581557707104402</v>
      </c>
      <c r="AN2606" s="3"/>
      <c r="AO2606" s="94">
        <v>3.7668436176318203E-2</v>
      </c>
      <c r="AP2606" s="94">
        <v>-6.3689207706411302E-2</v>
      </c>
      <c r="AQ2606" s="94">
        <v>9.6968138817901506E-2</v>
      </c>
      <c r="AR2606" s="94">
        <v>-0.12286321160354401</v>
      </c>
      <c r="AS2606" s="95">
        <v>7</v>
      </c>
      <c r="AT2606" s="95">
        <v>5</v>
      </c>
      <c r="AU2606" s="95">
        <v>9</v>
      </c>
      <c r="AV2606" s="96">
        <v>3</v>
      </c>
      <c r="AW2606" s="3"/>
      <c r="AX2606" s="97">
        <v>0.19658271433610899</v>
      </c>
      <c r="AY2606" s="98">
        <v>0.86836028413654298</v>
      </c>
      <c r="AZ2606" s="98">
        <v>1.3937181921519399</v>
      </c>
      <c r="BA2606" s="98">
        <v>1.19815369169191</v>
      </c>
      <c r="BB2606" s="89">
        <v>2.0176149108628999E-2</v>
      </c>
      <c r="BC2606" s="99">
        <v>-25.46910850922</v>
      </c>
      <c r="BD2606" s="86">
        <v>43843</v>
      </c>
      <c r="BE2606" s="86">
        <v>43913</v>
      </c>
      <c r="BF2606" s="95"/>
      <c r="BG2606" s="86"/>
    </row>
    <row r="2607" spans="2:59" x14ac:dyDescent="0.25">
      <c r="B2607" s="81" t="s">
        <v>3221</v>
      </c>
      <c r="C2607" s="81" t="s">
        <v>8209</v>
      </c>
      <c r="D2607" s="81" t="s">
        <v>1064</v>
      </c>
      <c r="E2607" s="82" t="s">
        <v>1165</v>
      </c>
      <c r="F2607" s="82" t="s">
        <v>1107</v>
      </c>
      <c r="G2607" s="83" t="s">
        <v>1121</v>
      </c>
      <c r="H2607" s="84" t="s">
        <v>1150</v>
      </c>
      <c r="I2607" s="85" t="s">
        <v>3480</v>
      </c>
      <c r="J2607" s="85" t="s">
        <v>8210</v>
      </c>
      <c r="L2607" s="86">
        <v>44029</v>
      </c>
      <c r="M2607" s="87">
        <v>1454.0745999999299</v>
      </c>
      <c r="N2607" s="88">
        <v>1454.0745999999299</v>
      </c>
      <c r="O2607" s="88">
        <v>1523.18439999968</v>
      </c>
      <c r="P2607" s="89">
        <f t="shared" si="40"/>
        <v>0.95462808048732339</v>
      </c>
      <c r="Q2607" s="86">
        <v>43843</v>
      </c>
      <c r="R2607" s="90">
        <v>386746.25900000002</v>
      </c>
      <c r="S2607" s="90">
        <v>359091.51356884802</v>
      </c>
      <c r="T2607" s="3"/>
      <c r="U2607" s="91">
        <v>-1.2643624463635201E-2</v>
      </c>
      <c r="V2607" s="92">
        <v>-9.1587836232065498E-2</v>
      </c>
      <c r="W2607" s="91">
        <v>5.8667791001425898E-2</v>
      </c>
      <c r="X2607" s="92">
        <v>5.8752887160153504</v>
      </c>
      <c r="Y2607" s="91">
        <v>-3.9425529306754498E-2</v>
      </c>
      <c r="Z2607" s="92">
        <v>14.2076029781601</v>
      </c>
      <c r="AA2607" s="91">
        <v>0.16919404127489501</v>
      </c>
      <c r="AB2607" s="92">
        <v>37.8174324883148</v>
      </c>
      <c r="AC2607" s="91">
        <v>0.18282954754977301</v>
      </c>
      <c r="AD2607" s="92">
        <v>43.631150707369699</v>
      </c>
      <c r="AE2607" s="91">
        <v>0.18318652890040499</v>
      </c>
      <c r="AF2607" s="93">
        <v>39.158062584756401</v>
      </c>
      <c r="AG2607" s="91">
        <v>1.81347523939621E-2</v>
      </c>
      <c r="AH2607" s="92">
        <v>0.90724528727150799</v>
      </c>
      <c r="AI2607" s="91">
        <v>2.41549411985034E-2</v>
      </c>
      <c r="AJ2607" s="92">
        <v>16.8988697997702</v>
      </c>
      <c r="AK2607" s="91">
        <v>0.45407460000016697</v>
      </c>
      <c r="AL2607" s="91">
        <v>4.4371394651534501E-2</v>
      </c>
      <c r="AM2607" s="92">
        <v>58.8272477071732</v>
      </c>
      <c r="AN2607" s="3"/>
      <c r="AO2607" s="94">
        <v>3.7678554952435703E-2</v>
      </c>
      <c r="AP2607" s="94">
        <v>-6.3661792943094E-2</v>
      </c>
      <c r="AQ2607" s="94">
        <v>9.7289198005455504E-2</v>
      </c>
      <c r="AR2607" s="94">
        <v>-0.122597905410657</v>
      </c>
      <c r="AS2607" s="95">
        <v>7</v>
      </c>
      <c r="AT2607" s="95">
        <v>5</v>
      </c>
      <c r="AU2607" s="95">
        <v>9</v>
      </c>
      <c r="AV2607" s="96">
        <v>3</v>
      </c>
      <c r="AW2607" s="3"/>
      <c r="AX2607" s="97">
        <v>0.19657888319925401</v>
      </c>
      <c r="AY2607" s="98">
        <v>0.88862113230788997</v>
      </c>
      <c r="AZ2607" s="98">
        <v>1.40998564676556</v>
      </c>
      <c r="BA2607" s="98">
        <v>1.2269210184968</v>
      </c>
      <c r="BB2607" s="89">
        <v>2.01760971836848E-2</v>
      </c>
      <c r="BC2607" s="99">
        <v>-25.418202812434199</v>
      </c>
      <c r="BD2607" s="86">
        <v>43843</v>
      </c>
      <c r="BE2607" s="86">
        <v>43913</v>
      </c>
      <c r="BF2607" s="95"/>
      <c r="BG2607" s="86"/>
    </row>
    <row r="2608" spans="2:59" x14ac:dyDescent="0.25">
      <c r="B2608" s="81" t="s">
        <v>3222</v>
      </c>
      <c r="C2608" s="81" t="s">
        <v>8211</v>
      </c>
      <c r="D2608" s="81" t="s">
        <v>1064</v>
      </c>
      <c r="E2608" s="82" t="s">
        <v>1206</v>
      </c>
      <c r="F2608" s="82" t="s">
        <v>1107</v>
      </c>
      <c r="G2608" s="83" t="s">
        <v>1121</v>
      </c>
      <c r="H2608" s="84" t="s">
        <v>1150</v>
      </c>
      <c r="I2608" s="85" t="s">
        <v>3480</v>
      </c>
      <c r="J2608" s="85" t="s">
        <v>8212</v>
      </c>
      <c r="L2608" s="86">
        <v>44029</v>
      </c>
      <c r="M2608" s="87">
        <v>1312.9289999995401</v>
      </c>
      <c r="N2608" s="88">
        <v>1312.9289999995401</v>
      </c>
      <c r="O2608" s="88">
        <v>1371.5569000001999</v>
      </c>
      <c r="P2608" s="89">
        <f t="shared" si="40"/>
        <v>0.95725448940495927</v>
      </c>
      <c r="Q2608" s="86">
        <v>43843</v>
      </c>
      <c r="R2608" s="90">
        <v>86478.368000000002</v>
      </c>
      <c r="S2608" s="90">
        <v>28711.433442748999</v>
      </c>
      <c r="T2608" s="3"/>
      <c r="U2608" s="91">
        <v>-1.26289555255426E-2</v>
      </c>
      <c r="V2608" s="92">
        <v>-9.0120942422799999E-2</v>
      </c>
      <c r="W2608" s="91">
        <v>5.9140591212781098E-2</v>
      </c>
      <c r="X2608" s="92">
        <v>5.9225687371508702</v>
      </c>
      <c r="Y2608" s="91">
        <v>-3.6839683236394201E-2</v>
      </c>
      <c r="Z2608" s="92">
        <v>14.4661875852034</v>
      </c>
      <c r="AA2608" s="91">
        <v>0.17551631504291401</v>
      </c>
      <c r="AB2608" s="92">
        <v>38.449659865116701</v>
      </c>
      <c r="AC2608" s="91">
        <v>0.195703213508823</v>
      </c>
      <c r="AD2608" s="92">
        <v>44.918517303303801</v>
      </c>
      <c r="AE2608" s="91">
        <v>0.20249223352235299</v>
      </c>
      <c r="AF2608" s="93">
        <v>41.088633046951102</v>
      </c>
      <c r="AG2608" s="91">
        <v>1.8392322224826799E-2</v>
      </c>
      <c r="AH2608" s="92">
        <v>0.93300227035797401</v>
      </c>
      <c r="AI2608" s="91">
        <v>2.7169998316821899E-2</v>
      </c>
      <c r="AJ2608" s="92">
        <v>17.200375511602001</v>
      </c>
      <c r="AK2608" s="91">
        <v>0.31292899999971302</v>
      </c>
      <c r="AL2608" s="91">
        <v>3.2077437252155498E-2</v>
      </c>
      <c r="AM2608" s="92">
        <v>44.712687707156903</v>
      </c>
      <c r="AN2608" s="3"/>
      <c r="AO2608" s="94">
        <v>3.7694017071771703E-2</v>
      </c>
      <c r="AP2608" s="94">
        <v>-6.3619990982260802E-2</v>
      </c>
      <c r="AQ2608" s="94">
        <v>9.7779300273104996E-2</v>
      </c>
      <c r="AR2608" s="94">
        <v>-0.12219292342168001</v>
      </c>
      <c r="AS2608" s="95">
        <v>7</v>
      </c>
      <c r="AT2608" s="95">
        <v>5</v>
      </c>
      <c r="AU2608" s="95">
        <v>9</v>
      </c>
      <c r="AV2608" s="96">
        <v>3</v>
      </c>
      <c r="AW2608" s="3"/>
      <c r="AX2608" s="97">
        <v>0.196572642904939</v>
      </c>
      <c r="AY2608" s="98">
        <v>0.91934283435875797</v>
      </c>
      <c r="AZ2608" s="98">
        <v>1.4346586300853199</v>
      </c>
      <c r="BA2608" s="98">
        <v>1.27061380017585</v>
      </c>
      <c r="BB2608" s="89">
        <v>2.0175976914397299E-2</v>
      </c>
      <c r="BC2608" s="99">
        <v>-25.342010965774499</v>
      </c>
      <c r="BD2608" s="86">
        <v>43843</v>
      </c>
      <c r="BE2608" s="86">
        <v>43913</v>
      </c>
      <c r="BF2608" s="95"/>
      <c r="BG2608" s="86"/>
    </row>
    <row r="2609" spans="2:59" x14ac:dyDescent="0.25">
      <c r="B2609" s="81" t="s">
        <v>3223</v>
      </c>
      <c r="C2609" s="81" t="s">
        <v>8213</v>
      </c>
      <c r="D2609" s="81" t="s">
        <v>1064</v>
      </c>
      <c r="E2609" s="82" t="s">
        <v>1166</v>
      </c>
      <c r="F2609" s="82" t="s">
        <v>1107</v>
      </c>
      <c r="G2609" s="83" t="s">
        <v>1121</v>
      </c>
      <c r="H2609" s="84" t="s">
        <v>1150</v>
      </c>
      <c r="I2609" s="85" t="s">
        <v>3480</v>
      </c>
      <c r="J2609" s="85" t="s">
        <v>8214</v>
      </c>
      <c r="L2609" s="86">
        <v>44029</v>
      </c>
      <c r="M2609" s="87">
        <v>1439</v>
      </c>
      <c r="N2609" s="88">
        <v>1439</v>
      </c>
      <c r="O2609" s="88">
        <v>1490.59999999963</v>
      </c>
      <c r="P2609" s="89">
        <f t="shared" si="40"/>
        <v>0.96538306722149281</v>
      </c>
      <c r="Q2609" s="86">
        <v>43843</v>
      </c>
      <c r="R2609" s="90">
        <v>7.1950000000000003</v>
      </c>
      <c r="S2609" s="90">
        <v>6.5892290076315403</v>
      </c>
      <c r="T2609" s="3"/>
      <c r="U2609" s="91">
        <v>-1.26252230002137E-2</v>
      </c>
      <c r="V2609" s="92">
        <v>-8.9747689889918505E-2</v>
      </c>
      <c r="W2609" s="91">
        <v>6.0427413411162E-2</v>
      </c>
      <c r="X2609" s="92">
        <v>6.0512509569889499</v>
      </c>
      <c r="Y2609" s="91">
        <v>-2.87526997835812E-2</v>
      </c>
      <c r="Z2609" s="92">
        <v>15.2748859304847</v>
      </c>
      <c r="AA2609" s="91">
        <v>0.198966838861525</v>
      </c>
      <c r="AB2609" s="92">
        <v>40.794712246977703</v>
      </c>
      <c r="AC2609" s="91">
        <v>0.24201622648077301</v>
      </c>
      <c r="AD2609" s="92">
        <v>49.549818600469699</v>
      </c>
      <c r="AE2609" s="91">
        <v>0.25457715780241402</v>
      </c>
      <c r="AF2609" s="93">
        <v>46.297125474957298</v>
      </c>
      <c r="AG2609" s="91">
        <v>1.89774819427839E-2</v>
      </c>
      <c r="AH2609" s="92">
        <v>0.991518242153688</v>
      </c>
      <c r="AI2609" s="91">
        <v>3.7042375324745101E-2</v>
      </c>
      <c r="AJ2609" s="92">
        <v>18.187613212387099</v>
      </c>
      <c r="AK2609" s="91">
        <v>0.43900000000023298</v>
      </c>
      <c r="AL2609" s="91">
        <v>7.6960898113611606E-2</v>
      </c>
      <c r="AM2609" s="92">
        <v>39.707060528569897</v>
      </c>
      <c r="AN2609" s="3"/>
      <c r="AO2609" s="94">
        <v>3.7761995496111901E-2</v>
      </c>
      <c r="AP2609" s="94">
        <v>-6.3577415783584001E-2</v>
      </c>
      <c r="AQ2609" s="94">
        <v>0.100015578749735</v>
      </c>
      <c r="AR2609" s="94">
        <v>-0.121229531744611</v>
      </c>
      <c r="AS2609" s="95">
        <v>7</v>
      </c>
      <c r="AT2609" s="95">
        <v>5</v>
      </c>
      <c r="AU2609" s="95">
        <v>9</v>
      </c>
      <c r="AV2609" s="96">
        <v>3</v>
      </c>
      <c r="AW2609" s="3"/>
      <c r="AX2609" s="97">
        <v>0.19665193973429301</v>
      </c>
      <c r="AY2609" s="98">
        <v>1.03291292235554</v>
      </c>
      <c r="AZ2609" s="98">
        <v>1.5263360194476301</v>
      </c>
      <c r="BA2609" s="98">
        <v>1.4326092426672401</v>
      </c>
      <c r="BB2609" s="89">
        <v>2.0185540816055399E-2</v>
      </c>
      <c r="BC2609" s="99">
        <v>-25.103984972462101</v>
      </c>
      <c r="BD2609" s="86">
        <v>43843</v>
      </c>
      <c r="BE2609" s="86">
        <v>43913</v>
      </c>
      <c r="BF2609" s="95"/>
      <c r="BG2609" s="86"/>
    </row>
    <row r="2610" spans="2:59" x14ac:dyDescent="0.25">
      <c r="B2610" s="81" t="s">
        <v>3224</v>
      </c>
      <c r="C2610" s="81" t="s">
        <v>8215</v>
      </c>
      <c r="D2610" s="81" t="s">
        <v>1064</v>
      </c>
      <c r="E2610" s="82" t="s">
        <v>1207</v>
      </c>
      <c r="F2610" s="82" t="s">
        <v>1107</v>
      </c>
      <c r="G2610" s="83" t="s">
        <v>1121</v>
      </c>
      <c r="H2610" s="84" t="s">
        <v>1150</v>
      </c>
      <c r="I2610" s="85" t="s">
        <v>3480</v>
      </c>
      <c r="J2610" s="85" t="s">
        <v>8216</v>
      </c>
      <c r="L2610" s="86">
        <v>44029</v>
      </c>
      <c r="M2610" s="87">
        <v>1381.1284999996401</v>
      </c>
      <c r="N2610" s="88">
        <v>1381.1284999996401</v>
      </c>
      <c r="O2610" s="88">
        <v>1436.5855000000399</v>
      </c>
      <c r="P2610" s="89">
        <f t="shared" si="40"/>
        <v>0.96139665895249649</v>
      </c>
      <c r="Q2610" s="86">
        <v>43843</v>
      </c>
      <c r="R2610" s="90">
        <v>144.22200000000001</v>
      </c>
      <c r="S2610" s="90">
        <v>132.714519083977</v>
      </c>
      <c r="T2610" s="3"/>
      <c r="U2610" s="91">
        <v>-1.26041754028847E-2</v>
      </c>
      <c r="V2610" s="92">
        <v>-8.7642930157017004E-2</v>
      </c>
      <c r="W2610" s="91">
        <v>5.9910286672675298E-2</v>
      </c>
      <c r="X2610" s="92">
        <v>5.9995382831402804</v>
      </c>
      <c r="Y2610" s="91">
        <v>-3.2774682540548397E-2</v>
      </c>
      <c r="Z2610" s="92">
        <v>14.872687654788001</v>
      </c>
      <c r="AA2610" s="91">
        <v>0.185305077808152</v>
      </c>
      <c r="AB2610" s="92">
        <v>39.4285361416405</v>
      </c>
      <c r="AC2610" s="91">
        <v>0.21613958539470299</v>
      </c>
      <c r="AD2610" s="92">
        <v>46.962154491862698</v>
      </c>
      <c r="AE2610" s="91">
        <v>0.23194006531237399</v>
      </c>
      <c r="AF2610" s="93">
        <v>44.033416225924199</v>
      </c>
      <c r="AG2610" s="91">
        <v>1.8819105986040099E-2</v>
      </c>
      <c r="AH2610" s="92">
        <v>0.97568064647930397</v>
      </c>
      <c r="AI2610" s="91">
        <v>3.1963072160578997E-2</v>
      </c>
      <c r="AJ2610" s="92">
        <v>17.679682895977699</v>
      </c>
      <c r="AK2610" s="91">
        <v>0.38112849999917697</v>
      </c>
      <c r="AL2610" s="91">
        <v>8.2959299847134405E-2</v>
      </c>
      <c r="AM2610" s="92">
        <v>41.7005388953839</v>
      </c>
      <c r="AN2610" s="3"/>
      <c r="AO2610" s="94">
        <v>3.7713448920840199E-2</v>
      </c>
      <c r="AP2610" s="94">
        <v>-6.3564130735394395E-2</v>
      </c>
      <c r="AQ2610" s="94">
        <v>9.8549585893197206E-2</v>
      </c>
      <c r="AR2610" s="94">
        <v>-0.12159383585822101</v>
      </c>
      <c r="AS2610" s="95">
        <v>7</v>
      </c>
      <c r="AT2610" s="95">
        <v>5</v>
      </c>
      <c r="AU2610" s="95">
        <v>9</v>
      </c>
      <c r="AV2610" s="96">
        <v>3</v>
      </c>
      <c r="AW2610" s="3"/>
      <c r="AX2610" s="97">
        <v>0.19656645518843999</v>
      </c>
      <c r="AY2610" s="98">
        <v>0.96675487664379001</v>
      </c>
      <c r="AZ2610" s="98">
        <v>1.4727649193428101</v>
      </c>
      <c r="BA2610" s="98">
        <v>1.3381873220423599</v>
      </c>
      <c r="BB2610" s="89">
        <v>2.0176099374512001E-2</v>
      </c>
      <c r="BC2610" s="99">
        <v>-25.213814283954001</v>
      </c>
      <c r="BD2610" s="86">
        <v>43843</v>
      </c>
      <c r="BE2610" s="86">
        <v>43913</v>
      </c>
      <c r="BF2610" s="95"/>
      <c r="BG2610" s="86"/>
    </row>
    <row r="2611" spans="2:59" x14ac:dyDescent="0.25">
      <c r="B2611" s="81" t="s">
        <v>3225</v>
      </c>
      <c r="C2611" s="81" t="s">
        <v>8217</v>
      </c>
      <c r="D2611" s="81" t="s">
        <v>1065</v>
      </c>
      <c r="E2611" s="82" t="s">
        <v>1161</v>
      </c>
      <c r="F2611" s="82" t="s">
        <v>1107</v>
      </c>
      <c r="G2611" s="83" t="s">
        <v>1120</v>
      </c>
      <c r="H2611" s="84" t="s">
        <v>1128</v>
      </c>
      <c r="I2611" s="85" t="s">
        <v>3480</v>
      </c>
      <c r="J2611" s="85" t="s">
        <v>8218</v>
      </c>
      <c r="L2611" s="86">
        <v>44029</v>
      </c>
      <c r="M2611" s="87">
        <v>796.06730000022799</v>
      </c>
      <c r="N2611" s="88">
        <v>796.06730000022799</v>
      </c>
      <c r="O2611" s="88">
        <v>1101.8679000008899</v>
      </c>
      <c r="P2611" s="89">
        <f t="shared" si="40"/>
        <v>0.72247072448483618</v>
      </c>
      <c r="Q2611" s="86">
        <v>43756</v>
      </c>
      <c r="R2611" s="90">
        <v>451888.55300000001</v>
      </c>
      <c r="S2611" s="90">
        <v>525608.36937402305</v>
      </c>
      <c r="T2611" s="3"/>
      <c r="U2611" s="91">
        <v>-1.0893662787566399E-2</v>
      </c>
      <c r="V2611" s="92">
        <v>8.3408331374812406E-2</v>
      </c>
      <c r="W2611" s="91">
        <v>2.2856728464830701E-3</v>
      </c>
      <c r="X2611" s="92">
        <v>0.23707690052106001</v>
      </c>
      <c r="Y2611" s="91">
        <v>-0.20203369979833999</v>
      </c>
      <c r="Z2611" s="92">
        <v>-2.0532140709983699</v>
      </c>
      <c r="AA2611" s="91">
        <v>-0.26679235141171398</v>
      </c>
      <c r="AB2611" s="92">
        <v>-5.7812067803752099</v>
      </c>
      <c r="AC2611" s="91">
        <v>-0.34039288048981697</v>
      </c>
      <c r="AD2611" s="92">
        <v>-8.6910920965892693</v>
      </c>
      <c r="AE2611" s="91">
        <v>-0.33714357513701498</v>
      </c>
      <c r="AF2611" s="93">
        <v>-12.8749478190148</v>
      </c>
      <c r="AG2611" s="91">
        <v>1.3448057157802401E-2</v>
      </c>
      <c r="AH2611" s="92">
        <v>0.43857576365553502</v>
      </c>
      <c r="AI2611" s="91">
        <v>-0.17307852316385799</v>
      </c>
      <c r="AJ2611" s="92">
        <v>-2.82447663648054</v>
      </c>
      <c r="AK2611" s="91">
        <v>-0.20393270000029601</v>
      </c>
      <c r="AL2611" s="91">
        <v>-1.9019617125195499E-2</v>
      </c>
      <c r="AM2611" s="92">
        <v>-77.586890499689602</v>
      </c>
      <c r="AN2611" s="3"/>
      <c r="AO2611" s="94">
        <v>8.0776685352320798E-2</v>
      </c>
      <c r="AP2611" s="94">
        <v>-0.132549043253675</v>
      </c>
      <c r="AQ2611" s="94">
        <v>0.122453248848615</v>
      </c>
      <c r="AR2611" s="94">
        <v>-0.13456951136147799</v>
      </c>
      <c r="AS2611" s="95">
        <v>5</v>
      </c>
      <c r="AT2611" s="95">
        <v>7</v>
      </c>
      <c r="AU2611" s="95">
        <v>4</v>
      </c>
      <c r="AV2611" s="96">
        <v>8</v>
      </c>
      <c r="AW2611" s="3"/>
      <c r="AX2611" s="97">
        <v>0.322190686208778</v>
      </c>
      <c r="AY2611" s="98">
        <v>-0.73249409728759896</v>
      </c>
      <c r="AZ2611" s="98">
        <v>-1.5590233546627099</v>
      </c>
      <c r="BA2611" s="98">
        <v>-0.97154129753653296</v>
      </c>
      <c r="BB2611" s="89">
        <v>3.2812022970647399E-2</v>
      </c>
      <c r="BC2611" s="99">
        <v>-45.650009406788698</v>
      </c>
      <c r="BD2611" s="86">
        <v>43756</v>
      </c>
      <c r="BE2611" s="86">
        <v>43908</v>
      </c>
      <c r="BF2611" s="95"/>
      <c r="BG2611" s="86"/>
    </row>
    <row r="2612" spans="2:59" x14ac:dyDescent="0.25">
      <c r="B2612" s="81" t="s">
        <v>3226</v>
      </c>
      <c r="C2612" s="81" t="s">
        <v>8219</v>
      </c>
      <c r="D2612" s="81" t="s">
        <v>1065</v>
      </c>
      <c r="E2612" s="82" t="s">
        <v>1204</v>
      </c>
      <c r="F2612" s="82" t="s">
        <v>1107</v>
      </c>
      <c r="G2612" s="83" t="s">
        <v>1120</v>
      </c>
      <c r="H2612" s="84" t="s">
        <v>1128</v>
      </c>
      <c r="I2612" s="85" t="s">
        <v>3480</v>
      </c>
      <c r="J2612" s="85" t="s">
        <v>8220</v>
      </c>
      <c r="L2612" s="86">
        <v>44029</v>
      </c>
      <c r="M2612" s="87">
        <v>812.954499999993</v>
      </c>
      <c r="N2612" s="88">
        <v>812.954499999993</v>
      </c>
      <c r="O2612" s="88">
        <v>1109.85309999995</v>
      </c>
      <c r="P2612" s="89">
        <f t="shared" si="40"/>
        <v>0.7324883806695045</v>
      </c>
      <c r="Q2612" s="86">
        <v>43756</v>
      </c>
      <c r="R2612" s="90">
        <v>5834.1030000000001</v>
      </c>
      <c r="S2612" s="90">
        <v>6432.9825114517198</v>
      </c>
      <c r="T2612" s="3"/>
      <c r="U2612" s="91">
        <v>-1.08440916646941E-2</v>
      </c>
      <c r="V2612" s="92">
        <v>8.8365443662041798E-2</v>
      </c>
      <c r="W2612" s="91">
        <v>3.7989681895851399E-3</v>
      </c>
      <c r="X2612" s="92">
        <v>0.38840643483126802</v>
      </c>
      <c r="Y2612" s="91">
        <v>-0.19467913646542001</v>
      </c>
      <c r="Z2612" s="92">
        <v>-1.31775773770642</v>
      </c>
      <c r="AA2612" s="91">
        <v>-0.25312352861510601</v>
      </c>
      <c r="AB2612" s="92">
        <v>-4.4143245007144296</v>
      </c>
      <c r="AC2612" s="91">
        <v>-0.31558615413086999</v>
      </c>
      <c r="AD2612" s="92">
        <v>-6.2104194606945402</v>
      </c>
      <c r="AE2612" s="91">
        <v>-0.29940726364846298</v>
      </c>
      <c r="AF2612" s="93">
        <v>-9.10131667015958</v>
      </c>
      <c r="AG2612" s="91">
        <v>1.43152471082431E-2</v>
      </c>
      <c r="AH2612" s="92">
        <v>0.52529475869960196</v>
      </c>
      <c r="AI2612" s="91">
        <v>-0.16474245298013601</v>
      </c>
      <c r="AJ2612" s="92">
        <v>-1.9908696181082599</v>
      </c>
      <c r="AK2612" s="91">
        <v>-0.18704549999994899</v>
      </c>
      <c r="AL2612" s="91">
        <v>-4.1016467647787103E-2</v>
      </c>
      <c r="AM2612" s="92">
        <v>-23.689295423275301</v>
      </c>
      <c r="AN2612" s="3"/>
      <c r="AO2612" s="94">
        <v>8.0831225412112004E-2</v>
      </c>
      <c r="AP2612" s="94">
        <v>-0.13241777558505399</v>
      </c>
      <c r="AQ2612" s="94">
        <v>0.124153158967674</v>
      </c>
      <c r="AR2612" s="94">
        <v>-0.13321625080250701</v>
      </c>
      <c r="AS2612" s="95">
        <v>5</v>
      </c>
      <c r="AT2612" s="95">
        <v>7</v>
      </c>
      <c r="AU2612" s="95">
        <v>4</v>
      </c>
      <c r="AV2612" s="96">
        <v>8</v>
      </c>
      <c r="AW2612" s="3"/>
      <c r="AX2612" s="97">
        <v>0.32211669654061598</v>
      </c>
      <c r="AY2612" s="98">
        <v>-0.69076390677128097</v>
      </c>
      <c r="AZ2612" s="98">
        <v>-1.23551349156151</v>
      </c>
      <c r="BA2612" s="98">
        <v>-0.91804873092587502</v>
      </c>
      <c r="BB2612" s="89">
        <v>3.2807268570322803E-2</v>
      </c>
      <c r="BC2612" s="99">
        <v>-45.231418464274597</v>
      </c>
      <c r="BD2612" s="86">
        <v>43756</v>
      </c>
      <c r="BE2612" s="86">
        <v>43908</v>
      </c>
      <c r="BF2612" s="95"/>
      <c r="BG2612" s="86"/>
    </row>
    <row r="2613" spans="2:59" x14ac:dyDescent="0.25">
      <c r="B2613" s="81" t="s">
        <v>3227</v>
      </c>
      <c r="C2613" s="81" t="s">
        <v>8221</v>
      </c>
      <c r="D2613" s="81" t="s">
        <v>1065</v>
      </c>
      <c r="E2613" s="82" t="s">
        <v>1205</v>
      </c>
      <c r="F2613" s="82" t="s">
        <v>1107</v>
      </c>
      <c r="G2613" s="83" t="s">
        <v>1120</v>
      </c>
      <c r="H2613" s="84" t="s">
        <v>1128</v>
      </c>
      <c r="I2613" s="85" t="s">
        <v>3480</v>
      </c>
      <c r="J2613" s="85" t="s">
        <v>8222</v>
      </c>
      <c r="L2613" s="86">
        <v>44029</v>
      </c>
      <c r="M2613" s="87">
        <v>956.53689999971505</v>
      </c>
      <c r="N2613" s="88">
        <v>956.53689999971505</v>
      </c>
      <c r="O2613" s="88">
        <v>1250.83060000092</v>
      </c>
      <c r="P2613" s="89">
        <f t="shared" si="40"/>
        <v>0.76472137793799699</v>
      </c>
      <c r="Q2613" s="86">
        <v>43756</v>
      </c>
      <c r="R2613" s="90">
        <v>899.21799999999996</v>
      </c>
      <c r="S2613" s="90">
        <v>989.92439312934903</v>
      </c>
      <c r="T2613" s="3"/>
      <c r="U2613" s="91">
        <v>-1.0826609919604401E-2</v>
      </c>
      <c r="V2613" s="92">
        <v>9.0113618171017207E-2</v>
      </c>
      <c r="W2613" s="91">
        <v>4.3267857745377097E-3</v>
      </c>
      <c r="X2613" s="92">
        <v>0.44118819332652498</v>
      </c>
      <c r="Y2613" s="91">
        <v>-0.16694711263146</v>
      </c>
      <c r="Z2613" s="92">
        <v>1.45544464568957</v>
      </c>
      <c r="AA2613" s="91">
        <v>-0.21816748470533601</v>
      </c>
      <c r="AB2613" s="92">
        <v>-0.91872010973747797</v>
      </c>
      <c r="AC2613" s="91">
        <v>-0.25854399160482</v>
      </c>
      <c r="AD2613" s="92">
        <v>-0.50620320808957298</v>
      </c>
      <c r="AE2613" s="91">
        <v>-0.21923035325918999</v>
      </c>
      <c r="AF2613" s="93">
        <v>-1.0836256312322801</v>
      </c>
      <c r="AG2613" s="91">
        <v>1.46174588935537E-2</v>
      </c>
      <c r="AH2613" s="92">
        <v>0.55551593723066595</v>
      </c>
      <c r="AI2613" s="91">
        <v>-0.13525977186698601</v>
      </c>
      <c r="AJ2613" s="92">
        <v>0.957398493206711</v>
      </c>
      <c r="AK2613" s="91">
        <v>-4.3463100000735701E-2</v>
      </c>
      <c r="AL2613" s="91">
        <v>-8.9467757970851398E-3</v>
      </c>
      <c r="AM2613" s="92">
        <v>-9.3310554233612493</v>
      </c>
      <c r="AN2613" s="3"/>
      <c r="AO2613" s="94">
        <v>8.0850046577397694E-2</v>
      </c>
      <c r="AP2613" s="94">
        <v>-0.132370457277866</v>
      </c>
      <c r="AQ2613" s="94">
        <v>0.13126457633014099</v>
      </c>
      <c r="AR2613" s="94">
        <v>-0.12839973666457799</v>
      </c>
      <c r="AS2613" s="95">
        <v>5</v>
      </c>
      <c r="AT2613" s="95">
        <v>7</v>
      </c>
      <c r="AU2613" s="95">
        <v>5</v>
      </c>
      <c r="AV2613" s="96">
        <v>7</v>
      </c>
      <c r="AW2613" s="3"/>
      <c r="AX2613" s="97">
        <v>0.32234124336624498</v>
      </c>
      <c r="AY2613" s="98">
        <v>-0.57769612430001904</v>
      </c>
      <c r="AZ2613" s="98">
        <v>-0.38015020965167401</v>
      </c>
      <c r="BA2613" s="98">
        <v>-0.77072413262885697</v>
      </c>
      <c r="BB2613" s="89">
        <v>3.2832131376053397E-2</v>
      </c>
      <c r="BC2613" s="99">
        <v>-44.609150111966301</v>
      </c>
      <c r="BD2613" s="86">
        <v>43756</v>
      </c>
      <c r="BE2613" s="86">
        <v>43908</v>
      </c>
      <c r="BF2613" s="95"/>
      <c r="BG2613" s="86"/>
    </row>
    <row r="2614" spans="2:59" x14ac:dyDescent="0.25">
      <c r="B2614" s="81" t="s">
        <v>3228</v>
      </c>
      <c r="C2614" s="81" t="s">
        <v>8223</v>
      </c>
      <c r="D2614" s="81" t="s">
        <v>1065</v>
      </c>
      <c r="E2614" s="82" t="s">
        <v>1162</v>
      </c>
      <c r="F2614" s="82" t="s">
        <v>1107</v>
      </c>
      <c r="G2614" s="83" t="s">
        <v>1120</v>
      </c>
      <c r="H2614" s="84" t="s">
        <v>1128</v>
      </c>
      <c r="I2614" s="85" t="s">
        <v>3480</v>
      </c>
      <c r="J2614" s="85" t="s">
        <v>8224</v>
      </c>
      <c r="L2614" s="86">
        <v>44029</v>
      </c>
      <c r="M2614" s="87">
        <v>855.64809999987494</v>
      </c>
      <c r="N2614" s="88">
        <v>855.64809999987494</v>
      </c>
      <c r="O2614" s="88">
        <v>1179.0870999991901</v>
      </c>
      <c r="P2614" s="89">
        <f t="shared" si="40"/>
        <v>0.7256869318648832</v>
      </c>
      <c r="Q2614" s="86">
        <v>43756</v>
      </c>
      <c r="R2614" s="90">
        <v>947445.15599999996</v>
      </c>
      <c r="S2614" s="90">
        <v>1052705.5512939501</v>
      </c>
      <c r="T2614" s="3"/>
      <c r="U2614" s="91">
        <v>-1.0877767734200501E-2</v>
      </c>
      <c r="V2614" s="92">
        <v>8.4997836711408994E-2</v>
      </c>
      <c r="W2614" s="91">
        <v>2.77458552227472E-3</v>
      </c>
      <c r="X2614" s="92">
        <v>0.28596816810022602</v>
      </c>
      <c r="Y2614" s="91">
        <v>-0.19966901682811999</v>
      </c>
      <c r="Z2614" s="92">
        <v>-1.8167457739764401</v>
      </c>
      <c r="AA2614" s="91">
        <v>-0.26241086026042498</v>
      </c>
      <c r="AB2614" s="92">
        <v>-5.3430576652463104</v>
      </c>
      <c r="AC2614" s="91">
        <v>-0.33249088057957099</v>
      </c>
      <c r="AD2614" s="92">
        <v>-7.9008921055647097</v>
      </c>
      <c r="AE2614" s="91">
        <v>-0.32519908504851602</v>
      </c>
      <c r="AF2614" s="93">
        <v>-11.680498810164901</v>
      </c>
      <c r="AG2614" s="91">
        <v>1.3728159598031199E-2</v>
      </c>
      <c r="AH2614" s="92">
        <v>0.46658600767841601</v>
      </c>
      <c r="AI2614" s="91">
        <v>-0.17039880573603999</v>
      </c>
      <c r="AJ2614" s="92">
        <v>-2.55650489369873</v>
      </c>
      <c r="AK2614" s="91">
        <v>-0.14435190000047399</v>
      </c>
      <c r="AL2614" s="91">
        <v>-1.3040129349974399E-2</v>
      </c>
      <c r="AM2614" s="92">
        <v>-71.628810499794795</v>
      </c>
      <c r="AN2614" s="3"/>
      <c r="AO2614" s="94">
        <v>8.0794134732132095E-2</v>
      </c>
      <c r="AP2614" s="94">
        <v>-0.13250682062789601</v>
      </c>
      <c r="AQ2614" s="94">
        <v>0.12300095309547</v>
      </c>
      <c r="AR2614" s="94">
        <v>-0.134133193377202</v>
      </c>
      <c r="AS2614" s="95">
        <v>5</v>
      </c>
      <c r="AT2614" s="95">
        <v>7</v>
      </c>
      <c r="AU2614" s="95">
        <v>4</v>
      </c>
      <c r="AV2614" s="96">
        <v>8</v>
      </c>
      <c r="AW2614" s="3"/>
      <c r="AX2614" s="97">
        <v>0.322166698368965</v>
      </c>
      <c r="AY2614" s="98">
        <v>-0.71911723235643898</v>
      </c>
      <c r="AZ2614" s="98">
        <v>-1.45533908984726</v>
      </c>
      <c r="BA2614" s="98">
        <v>-0.954421573766012</v>
      </c>
      <c r="BB2614" s="89">
        <v>3.28104749807972E-2</v>
      </c>
      <c r="BC2614" s="99">
        <v>-45.515348272339899</v>
      </c>
      <c r="BD2614" s="86">
        <v>43756</v>
      </c>
      <c r="BE2614" s="86">
        <v>43908</v>
      </c>
      <c r="BF2614" s="95"/>
      <c r="BG2614" s="86"/>
    </row>
    <row r="2615" spans="2:59" x14ac:dyDescent="0.25">
      <c r="B2615" s="81" t="s">
        <v>3229</v>
      </c>
      <c r="C2615" s="81" t="s">
        <v>8225</v>
      </c>
      <c r="D2615" s="81" t="s">
        <v>1065</v>
      </c>
      <c r="E2615" s="82" t="s">
        <v>1186</v>
      </c>
      <c r="F2615" s="82" t="s">
        <v>1107</v>
      </c>
      <c r="G2615" s="83" t="s">
        <v>1120</v>
      </c>
      <c r="H2615" s="84" t="s">
        <v>1128</v>
      </c>
      <c r="I2615" s="85" t="s">
        <v>3480</v>
      </c>
      <c r="J2615" s="85" t="s">
        <v>8226</v>
      </c>
      <c r="L2615" s="86">
        <v>44029</v>
      </c>
      <c r="M2615" s="87">
        <v>1219.4760999996199</v>
      </c>
      <c r="N2615" s="88">
        <v>1219.4760999996199</v>
      </c>
      <c r="O2615" s="88">
        <v>1605.17569999956</v>
      </c>
      <c r="P2615" s="89">
        <f t="shared" si="40"/>
        <v>0.75971502683472858</v>
      </c>
      <c r="Q2615" s="86">
        <v>43756</v>
      </c>
      <c r="R2615" s="90">
        <v>1920449.5919999999</v>
      </c>
      <c r="S2615" s="90">
        <v>2470022.7682187501</v>
      </c>
      <c r="T2615" s="3"/>
      <c r="U2615" s="91">
        <v>-1.08502806788238E-2</v>
      </c>
      <c r="V2615" s="92">
        <v>8.7746542249078602E-2</v>
      </c>
      <c r="W2615" s="91">
        <v>3.6077091754123099E-3</v>
      </c>
      <c r="X2615" s="92">
        <v>0.36928053341398498</v>
      </c>
      <c r="Y2615" s="91">
        <v>-0.170584098435938</v>
      </c>
      <c r="Z2615" s="92">
        <v>1.0917460652417501</v>
      </c>
      <c r="AA2615" s="91">
        <v>-0.22503159511863499</v>
      </c>
      <c r="AB2615" s="92">
        <v>-1.6051311510673301</v>
      </c>
      <c r="AC2615" s="91">
        <v>-0.27148479446361301</v>
      </c>
      <c r="AD2615" s="92">
        <v>-1.8002834939688901</v>
      </c>
      <c r="AE2615" s="91">
        <v>-0.239584093296726</v>
      </c>
      <c r="AF2615" s="93">
        <v>-3.1189996349858098</v>
      </c>
      <c r="AG2615" s="91">
        <v>1.4205391302311901E-2</v>
      </c>
      <c r="AH2615" s="92">
        <v>0.51430917810648702</v>
      </c>
      <c r="AI2615" s="91">
        <v>-0.13938326410250701</v>
      </c>
      <c r="AJ2615" s="92">
        <v>0.54504926965455502</v>
      </c>
      <c r="AK2615" s="91">
        <v>0.21780770344601499</v>
      </c>
      <c r="AL2615" s="91">
        <v>1.67295006067434E-2</v>
      </c>
      <c r="AM2615" s="92">
        <v>-35.412850155087703</v>
      </c>
      <c r="AN2615" s="3"/>
      <c r="AO2615" s="94">
        <v>8.08241405121225E-2</v>
      </c>
      <c r="AP2615" s="94">
        <v>-0.132434706548374</v>
      </c>
      <c r="AQ2615" s="94">
        <v>0.13045434858402599</v>
      </c>
      <c r="AR2615" s="94">
        <v>-0.129055521716509</v>
      </c>
      <c r="AS2615" s="95">
        <v>5</v>
      </c>
      <c r="AT2615" s="95">
        <v>7</v>
      </c>
      <c r="AU2615" s="95">
        <v>5</v>
      </c>
      <c r="AV2615" s="96">
        <v>7</v>
      </c>
      <c r="AW2615" s="3"/>
      <c r="AX2615" s="97">
        <v>0.32237752885266702</v>
      </c>
      <c r="AY2615" s="98">
        <v>-0.59866873424653</v>
      </c>
      <c r="AZ2615" s="98">
        <v>-0.545979368350345</v>
      </c>
      <c r="BA2615" s="98">
        <v>-0.79793364161832903</v>
      </c>
      <c r="BB2615" s="89">
        <v>3.2834478473669201E-2</v>
      </c>
      <c r="BC2615" s="99">
        <v>-44.812265722663099</v>
      </c>
      <c r="BD2615" s="86">
        <v>43756</v>
      </c>
      <c r="BE2615" s="86">
        <v>43908</v>
      </c>
      <c r="BF2615" s="95"/>
      <c r="BG2615" s="86"/>
    </row>
    <row r="2616" spans="2:59" x14ac:dyDescent="0.25">
      <c r="B2616" s="81" t="s">
        <v>3230</v>
      </c>
      <c r="C2616" s="81" t="s">
        <v>8227</v>
      </c>
      <c r="D2616" s="81" t="s">
        <v>1065</v>
      </c>
      <c r="E2616" s="82" t="s">
        <v>1163</v>
      </c>
      <c r="F2616" s="82" t="s">
        <v>1107</v>
      </c>
      <c r="G2616" s="83" t="s">
        <v>1120</v>
      </c>
      <c r="H2616" s="84" t="s">
        <v>1128</v>
      </c>
      <c r="I2616" s="85" t="s">
        <v>3480</v>
      </c>
      <c r="J2616" s="85" t="s">
        <v>8228</v>
      </c>
      <c r="L2616" s="86">
        <v>44029</v>
      </c>
      <c r="M2616" s="87">
        <v>693.74980000033997</v>
      </c>
      <c r="N2616" s="88">
        <v>693.74980000033997</v>
      </c>
      <c r="O2616" s="88">
        <v>907.73390000034101</v>
      </c>
      <c r="P2616" s="89">
        <f t="shared" si="40"/>
        <v>0.76426560691418421</v>
      </c>
      <c r="Q2616" s="86">
        <v>43756</v>
      </c>
      <c r="R2616" s="90">
        <v>1061952.7560000001</v>
      </c>
      <c r="S2616" s="90">
        <v>1349056.94914844</v>
      </c>
      <c r="T2616" s="3"/>
      <c r="U2616" s="91">
        <v>-1.0828631410731799E-2</v>
      </c>
      <c r="V2616" s="92">
        <v>8.9911469058279195E-2</v>
      </c>
      <c r="W2616" s="91">
        <v>4.26605103530164E-3</v>
      </c>
      <c r="X2616" s="92">
        <v>0.43511471940291802</v>
      </c>
      <c r="Y2616" s="91">
        <v>-0.167277869882237</v>
      </c>
      <c r="Z2616" s="92">
        <v>1.4223689206119201</v>
      </c>
      <c r="AA2616" s="91">
        <v>-0.218798786381667</v>
      </c>
      <c r="AB2616" s="92">
        <v>-0.98185027737053998</v>
      </c>
      <c r="AC2616" s="91">
        <v>-0.25972668727888998</v>
      </c>
      <c r="AD2616" s="92">
        <v>-0.62447277549654201</v>
      </c>
      <c r="AE2616" s="91">
        <v>-0.22110436710412601</v>
      </c>
      <c r="AF2616" s="93">
        <v>-1.2710270157258501</v>
      </c>
      <c r="AG2616" s="91">
        <v>1.4582349524062E-2</v>
      </c>
      <c r="AH2616" s="92">
        <v>0.55200500028149702</v>
      </c>
      <c r="AI2616" s="91">
        <v>-0.13563145582156699</v>
      </c>
      <c r="AJ2616" s="92">
        <v>0.92023009774857201</v>
      </c>
      <c r="AK2616" s="91">
        <v>-0.30625019999948599</v>
      </c>
      <c r="AL2616" s="91">
        <v>-3.0316860929815399E-2</v>
      </c>
      <c r="AM2616" s="92">
        <v>-87.818640499608605</v>
      </c>
      <c r="AN2616" s="3"/>
      <c r="AO2616" s="94">
        <v>8.0847676041303204E-2</v>
      </c>
      <c r="AP2616" s="94">
        <v>-0.13237783903241501</v>
      </c>
      <c r="AQ2616" s="94">
        <v>0.131195931548136</v>
      </c>
      <c r="AR2616" s="94">
        <v>-0.12846512933901999</v>
      </c>
      <c r="AS2616" s="95">
        <v>5</v>
      </c>
      <c r="AT2616" s="95">
        <v>7</v>
      </c>
      <c r="AU2616" s="95">
        <v>5</v>
      </c>
      <c r="AV2616" s="96">
        <v>7</v>
      </c>
      <c r="AW2616" s="3"/>
      <c r="AX2616" s="97">
        <v>0.32234650877187998</v>
      </c>
      <c r="AY2616" s="98">
        <v>-0.57963110106447902</v>
      </c>
      <c r="AZ2616" s="98">
        <v>-0.395476904133375</v>
      </c>
      <c r="BA2616" s="98">
        <v>-0.773236498422193</v>
      </c>
      <c r="BB2616" s="89">
        <v>3.2832527478240101E-2</v>
      </c>
      <c r="BC2616" s="99">
        <v>-44.628343174175797</v>
      </c>
      <c r="BD2616" s="86">
        <v>43756</v>
      </c>
      <c r="BE2616" s="86">
        <v>43908</v>
      </c>
      <c r="BF2616" s="95"/>
      <c r="BG2616" s="86"/>
    </row>
    <row r="2617" spans="2:59" x14ac:dyDescent="0.25">
      <c r="B2617" s="81" t="s">
        <v>3231</v>
      </c>
      <c r="C2617" s="81" t="s">
        <v>8229</v>
      </c>
      <c r="D2617" s="81" t="s">
        <v>1065</v>
      </c>
      <c r="E2617" s="82" t="s">
        <v>1164</v>
      </c>
      <c r="F2617" s="82" t="s">
        <v>1107</v>
      </c>
      <c r="G2617" s="83" t="s">
        <v>1120</v>
      </c>
      <c r="H2617" s="84" t="s">
        <v>1128</v>
      </c>
      <c r="I2617" s="85" t="s">
        <v>3480</v>
      </c>
      <c r="J2617" s="85" t="s">
        <v>8230</v>
      </c>
      <c r="L2617" s="86">
        <v>44029</v>
      </c>
      <c r="M2617" s="87">
        <v>927.81549999955996</v>
      </c>
      <c r="N2617" s="88">
        <v>927.81549999955996</v>
      </c>
      <c r="O2617" s="88">
        <v>1268.3526000008001</v>
      </c>
      <c r="P2617" s="89">
        <f t="shared" si="40"/>
        <v>0.73151227820952525</v>
      </c>
      <c r="Q2617" s="86">
        <v>43756</v>
      </c>
      <c r="R2617" s="90">
        <v>245142.57</v>
      </c>
      <c r="S2617" s="90">
        <v>489557.93671777297</v>
      </c>
      <c r="T2617" s="3"/>
      <c r="U2617" s="91">
        <v>-1.08487123816303E-2</v>
      </c>
      <c r="V2617" s="92">
        <v>8.7903371968423002E-2</v>
      </c>
      <c r="W2617" s="91">
        <v>3.6553082500177E-3</v>
      </c>
      <c r="X2617" s="92">
        <v>0.37404044087452298</v>
      </c>
      <c r="Y2617" s="91">
        <v>-0.195394957522803</v>
      </c>
      <c r="Z2617" s="92">
        <v>-1.3893398434447599</v>
      </c>
      <c r="AA2617" s="91">
        <v>-0.25445815007144101</v>
      </c>
      <c r="AB2617" s="92">
        <v>-4.5477866463479604</v>
      </c>
      <c r="AC2617" s="91">
        <v>-0.31802813017100601</v>
      </c>
      <c r="AD2617" s="92">
        <v>-6.4546170647081498</v>
      </c>
      <c r="AE2617" s="91">
        <v>-0.30315428948786599</v>
      </c>
      <c r="AF2617" s="93">
        <v>-9.4760192540998105</v>
      </c>
      <c r="AG2617" s="91">
        <v>1.4232689163691199E-2</v>
      </c>
      <c r="AH2617" s="92">
        <v>0.51703896424442097</v>
      </c>
      <c r="AI2617" s="91">
        <v>-0.165553325226065</v>
      </c>
      <c r="AJ2617" s="92">
        <v>-2.0719568427011801</v>
      </c>
      <c r="AK2617" s="91">
        <v>-7.2184500000730595E-2</v>
      </c>
      <c r="AL2617" s="91">
        <v>-6.28834418694169E-3</v>
      </c>
      <c r="AM2617" s="92">
        <v>-64.412070499733105</v>
      </c>
      <c r="AN2617" s="3"/>
      <c r="AO2617" s="94">
        <v>8.0825926344987198E-2</v>
      </c>
      <c r="AP2617" s="94">
        <v>-0.13243061541201301</v>
      </c>
      <c r="AQ2617" s="94">
        <v>0.12398731783294401</v>
      </c>
      <c r="AR2617" s="94">
        <v>-0.133347346152732</v>
      </c>
      <c r="AS2617" s="95">
        <v>5</v>
      </c>
      <c r="AT2617" s="95">
        <v>7</v>
      </c>
      <c r="AU2617" s="95">
        <v>4</v>
      </c>
      <c r="AV2617" s="96">
        <v>8</v>
      </c>
      <c r="AW2617" s="3"/>
      <c r="AX2617" s="97">
        <v>0.32212380419019598</v>
      </c>
      <c r="AY2617" s="98">
        <v>-0.69484163479501104</v>
      </c>
      <c r="AZ2617" s="98">
        <v>-1.26712522008529</v>
      </c>
      <c r="BA2617" s="98">
        <v>-0.923286718171767</v>
      </c>
      <c r="BB2617" s="89">
        <v>3.2807720875280201E-2</v>
      </c>
      <c r="BC2617" s="99">
        <v>-45.272119125234902</v>
      </c>
      <c r="BD2617" s="86">
        <v>43756</v>
      </c>
      <c r="BE2617" s="86">
        <v>43908</v>
      </c>
      <c r="BF2617" s="95"/>
      <c r="BG2617" s="86"/>
    </row>
    <row r="2618" spans="2:59" x14ac:dyDescent="0.25">
      <c r="B2618" s="81" t="s">
        <v>3232</v>
      </c>
      <c r="C2618" s="81" t="s">
        <v>8231</v>
      </c>
      <c r="D2618" s="81" t="s">
        <v>1065</v>
      </c>
      <c r="E2618" s="82" t="s">
        <v>1165</v>
      </c>
      <c r="F2618" s="82" t="s">
        <v>1107</v>
      </c>
      <c r="G2618" s="83" t="s">
        <v>1120</v>
      </c>
      <c r="H2618" s="84" t="s">
        <v>1128</v>
      </c>
      <c r="I2618" s="85" t="s">
        <v>3480</v>
      </c>
      <c r="J2618" s="85" t="s">
        <v>8232</v>
      </c>
      <c r="L2618" s="86">
        <v>44029</v>
      </c>
      <c r="M2618" s="87">
        <v>741.07660000026203</v>
      </c>
      <c r="N2618" s="88">
        <v>741.07660000026203</v>
      </c>
      <c r="O2618" s="88">
        <v>1010.37849999964</v>
      </c>
      <c r="P2618" s="89">
        <f t="shared" si="40"/>
        <v>0.73346434034426311</v>
      </c>
      <c r="Q2618" s="86">
        <v>43756</v>
      </c>
      <c r="R2618" s="90">
        <v>1511396.2439999999</v>
      </c>
      <c r="S2618" s="90">
        <v>1874377.5476914099</v>
      </c>
      <c r="T2618" s="3"/>
      <c r="U2618" s="91">
        <v>-1.0839200835107501E-2</v>
      </c>
      <c r="V2618" s="92">
        <v>8.8854526620707502E-2</v>
      </c>
      <c r="W2618" s="91">
        <v>3.9489997852797396E-3</v>
      </c>
      <c r="X2618" s="92">
        <v>0.40340959440072799</v>
      </c>
      <c r="Y2618" s="91">
        <v>-0.193965218136436</v>
      </c>
      <c r="Z2618" s="92">
        <v>-1.24636590480804</v>
      </c>
      <c r="AA2618" s="91">
        <v>-0.25178830362070598</v>
      </c>
      <c r="AB2618" s="92">
        <v>-4.2808020012744201</v>
      </c>
      <c r="AC2618" s="91">
        <v>-0.31313816053618199</v>
      </c>
      <c r="AD2618" s="92">
        <v>-5.9656201012257997</v>
      </c>
      <c r="AE2618" s="91">
        <v>-0.295647427472577</v>
      </c>
      <c r="AF2618" s="93">
        <v>-8.7253330525709298</v>
      </c>
      <c r="AG2618" s="91">
        <v>1.44008125316759E-2</v>
      </c>
      <c r="AH2618" s="92">
        <v>0.53385130104288703</v>
      </c>
      <c r="AI2618" s="91">
        <v>-0.163931938683963</v>
      </c>
      <c r="AJ2618" s="92">
        <v>-1.9098181884910399</v>
      </c>
      <c r="AK2618" s="91">
        <v>-0.258923399999621</v>
      </c>
      <c r="AL2618" s="91">
        <v>-2.4913970966736101E-2</v>
      </c>
      <c r="AM2618" s="92">
        <v>-83.0859604997095</v>
      </c>
      <c r="AN2618" s="3"/>
      <c r="AO2618" s="94">
        <v>8.0836384042486303E-2</v>
      </c>
      <c r="AP2618" s="94">
        <v>-0.13240519386730701</v>
      </c>
      <c r="AQ2618" s="94">
        <v>0.124316278555925</v>
      </c>
      <c r="AR2618" s="94">
        <v>-0.13308513971875099</v>
      </c>
      <c r="AS2618" s="95">
        <v>5</v>
      </c>
      <c r="AT2618" s="95">
        <v>7</v>
      </c>
      <c r="AU2618" s="95">
        <v>4</v>
      </c>
      <c r="AV2618" s="96">
        <v>8</v>
      </c>
      <c r="AW2618" s="3"/>
      <c r="AX2618" s="97">
        <v>0.32210955880756997</v>
      </c>
      <c r="AY2618" s="98">
        <v>-0.68669191215212799</v>
      </c>
      <c r="AZ2618" s="98">
        <v>-1.20393488332229</v>
      </c>
      <c r="BA2618" s="98">
        <v>-0.91281490628080098</v>
      </c>
      <c r="BB2618" s="89">
        <v>3.2806808671557497E-2</v>
      </c>
      <c r="BC2618" s="99">
        <v>-45.190807207429302</v>
      </c>
      <c r="BD2618" s="86">
        <v>43756</v>
      </c>
      <c r="BE2618" s="86">
        <v>43908</v>
      </c>
      <c r="BF2618" s="95"/>
      <c r="BG2618" s="86"/>
    </row>
    <row r="2619" spans="2:59" x14ac:dyDescent="0.25">
      <c r="B2619" s="81" t="s">
        <v>3233</v>
      </c>
      <c r="C2619" s="81" t="s">
        <v>8233</v>
      </c>
      <c r="D2619" s="81" t="s">
        <v>1065</v>
      </c>
      <c r="E2619" s="82" t="s">
        <v>1206</v>
      </c>
      <c r="F2619" s="82" t="s">
        <v>1107</v>
      </c>
      <c r="G2619" s="83" t="s">
        <v>1120</v>
      </c>
      <c r="H2619" s="84" t="s">
        <v>1128</v>
      </c>
      <c r="I2619" s="85" t="s">
        <v>3480</v>
      </c>
      <c r="J2619" s="85" t="s">
        <v>8234</v>
      </c>
      <c r="L2619" s="86">
        <v>44029</v>
      </c>
      <c r="M2619" s="87">
        <v>778.13800000026799</v>
      </c>
      <c r="N2619" s="88">
        <v>778.13800000026799</v>
      </c>
      <c r="O2619" s="88">
        <v>1016.93599999975</v>
      </c>
      <c r="P2619" s="89">
        <f t="shared" si="40"/>
        <v>0.76517892964794176</v>
      </c>
      <c r="Q2619" s="86">
        <v>43756</v>
      </c>
      <c r="R2619" s="90">
        <v>294425.25900000002</v>
      </c>
      <c r="S2619" s="90">
        <v>390030.64896923798</v>
      </c>
      <c r="T2619" s="3"/>
      <c r="U2619" s="91">
        <v>-1.08243405920803E-2</v>
      </c>
      <c r="V2619" s="92">
        <v>9.0340550923429006E-2</v>
      </c>
      <c r="W2619" s="91">
        <v>4.3977850891678801E-3</v>
      </c>
      <c r="X2619" s="92">
        <v>0.448288124789542</v>
      </c>
      <c r="Y2619" s="91">
        <v>-0.16661499096517199</v>
      </c>
      <c r="Z2619" s="92">
        <v>1.4886568123183701</v>
      </c>
      <c r="AA2619" s="91">
        <v>-0.21754621968371801</v>
      </c>
      <c r="AB2619" s="92">
        <v>-0.85659360757563296</v>
      </c>
      <c r="AC2619" s="91">
        <v>-0.25735252854327001</v>
      </c>
      <c r="AD2619" s="92">
        <v>-0.387056901934557</v>
      </c>
      <c r="AE2619" s="91">
        <v>-0.217355139570718</v>
      </c>
      <c r="AF2619" s="93">
        <v>-0.89610426238505203</v>
      </c>
      <c r="AG2619" s="91">
        <v>1.46577702089417E-2</v>
      </c>
      <c r="AH2619" s="92">
        <v>0.55954706876946103</v>
      </c>
      <c r="AI2619" s="91">
        <v>-0.134879208641942</v>
      </c>
      <c r="AJ2619" s="92">
        <v>0.99545481571112804</v>
      </c>
      <c r="AK2619" s="91">
        <v>-0.221861999999383</v>
      </c>
      <c r="AL2619" s="91">
        <v>-3.1610808245204701E-2</v>
      </c>
      <c r="AM2619" s="92">
        <v>-15.0665704390121</v>
      </c>
      <c r="AN2619" s="3"/>
      <c r="AO2619" s="94">
        <v>8.0852579662023305E-2</v>
      </c>
      <c r="AP2619" s="94">
        <v>-0.13236642674382901</v>
      </c>
      <c r="AQ2619" s="94">
        <v>0.13134434904350201</v>
      </c>
      <c r="AR2619" s="94">
        <v>-0.12834708806985901</v>
      </c>
      <c r="AS2619" s="95">
        <v>5</v>
      </c>
      <c r="AT2619" s="95">
        <v>7</v>
      </c>
      <c r="AU2619" s="95">
        <v>5</v>
      </c>
      <c r="AV2619" s="96">
        <v>7</v>
      </c>
      <c r="AW2619" s="3"/>
      <c r="AX2619" s="97">
        <v>0.32234016868285797</v>
      </c>
      <c r="AY2619" s="98">
        <v>-0.57580504945326505</v>
      </c>
      <c r="AZ2619" s="98">
        <v>-0.36523439696065901</v>
      </c>
      <c r="BA2619" s="98">
        <v>-0.76826702773087197</v>
      </c>
      <c r="BB2619" s="89">
        <v>3.28321236283955E-2</v>
      </c>
      <c r="BC2619" s="99">
        <v>-44.591488549893299</v>
      </c>
      <c r="BD2619" s="86">
        <v>43756</v>
      </c>
      <c r="BE2619" s="86">
        <v>43908</v>
      </c>
      <c r="BF2619" s="95"/>
      <c r="BG2619" s="86"/>
    </row>
    <row r="2620" spans="2:59" x14ac:dyDescent="0.25">
      <c r="B2620" s="81" t="s">
        <v>3234</v>
      </c>
      <c r="C2620" s="81" t="s">
        <v>8235</v>
      </c>
      <c r="D2620" s="81" t="s">
        <v>1065</v>
      </c>
      <c r="E2620" s="82" t="s">
        <v>1166</v>
      </c>
      <c r="F2620" s="82" t="s">
        <v>1107</v>
      </c>
      <c r="G2620" s="83" t="s">
        <v>1120</v>
      </c>
      <c r="H2620" s="84" t="s">
        <v>1128</v>
      </c>
      <c r="I2620" s="85" t="s">
        <v>3480</v>
      </c>
      <c r="J2620" s="85" t="s">
        <v>8236</v>
      </c>
      <c r="L2620" s="86">
        <v>44029</v>
      </c>
      <c r="M2620" s="87">
        <v>858.17489999998395</v>
      </c>
      <c r="N2620" s="88">
        <v>858.17489999998395</v>
      </c>
      <c r="O2620" s="88">
        <v>1163.4727999996401</v>
      </c>
      <c r="P2620" s="89">
        <f t="shared" si="40"/>
        <v>0.73759773326909694</v>
      </c>
      <c r="Q2620" s="86">
        <v>43756</v>
      </c>
      <c r="R2620" s="90">
        <v>22.262</v>
      </c>
      <c r="S2620" s="90">
        <v>307.701110687256</v>
      </c>
      <c r="T2620" s="3"/>
      <c r="U2620" s="91">
        <v>-1.0841526229341999E-2</v>
      </c>
      <c r="V2620" s="92">
        <v>8.8621987197257099E-2</v>
      </c>
      <c r="W2620" s="91">
        <v>4.4669772705674404E-3</v>
      </c>
      <c r="X2620" s="92">
        <v>0.45520734292949799</v>
      </c>
      <c r="Y2620" s="91">
        <v>-0.19142243901296799</v>
      </c>
      <c r="Z2620" s="92">
        <v>-0.99208799246116497</v>
      </c>
      <c r="AA2620" s="91">
        <v>-0.24550892359926399</v>
      </c>
      <c r="AB2620" s="92">
        <v>-3.6528639991301999</v>
      </c>
      <c r="AC2620" s="91">
        <v>-0.30539802941522798</v>
      </c>
      <c r="AD2620" s="92">
        <v>-5.1916069891303804</v>
      </c>
      <c r="AE2620" s="91">
        <v>-0.27154952704033303</v>
      </c>
      <c r="AF2620" s="93">
        <v>-6.3155430093465803</v>
      </c>
      <c r="AG2620" s="91">
        <v>1.46764675318991E-2</v>
      </c>
      <c r="AH2620" s="92">
        <v>0.56141680106520697</v>
      </c>
      <c r="AI2620" s="91">
        <v>-0.16088189179659801</v>
      </c>
      <c r="AJ2620" s="92">
        <v>-1.60481349975453</v>
      </c>
      <c r="AK2620" s="91">
        <v>-0.141825100000424</v>
      </c>
      <c r="AL2620" s="91">
        <v>-3.0677817045216198E-2</v>
      </c>
      <c r="AM2620" s="92">
        <v>-18.375449471466698</v>
      </c>
      <c r="AN2620" s="3"/>
      <c r="AO2620" s="94">
        <v>8.0848039458942395E-2</v>
      </c>
      <c r="AP2620" s="94">
        <v>-0.132366692292708</v>
      </c>
      <c r="AQ2620" s="94">
        <v>0.12492591174668601</v>
      </c>
      <c r="AR2620" s="94">
        <v>-0.13278900713252401</v>
      </c>
      <c r="AS2620" s="95">
        <v>5</v>
      </c>
      <c r="AT2620" s="95">
        <v>7</v>
      </c>
      <c r="AU2620" s="95">
        <v>4</v>
      </c>
      <c r="AV2620" s="96">
        <v>8</v>
      </c>
      <c r="AW2620" s="3"/>
      <c r="AX2620" s="97">
        <v>0.32206134800624597</v>
      </c>
      <c r="AY2620" s="98">
        <v>-0.66759085064131796</v>
      </c>
      <c r="AZ2620" s="98">
        <v>-1.05582763610255</v>
      </c>
      <c r="BA2620" s="98">
        <v>-0.88813155107709496</v>
      </c>
      <c r="BB2620" s="89">
        <v>3.2802581248579397E-2</v>
      </c>
      <c r="BC2620" s="99">
        <v>-44.9840769805596</v>
      </c>
      <c r="BD2620" s="86">
        <v>43756</v>
      </c>
      <c r="BE2620" s="86">
        <v>43908</v>
      </c>
      <c r="BF2620" s="95"/>
      <c r="BG2620" s="86"/>
    </row>
    <row r="2621" spans="2:59" x14ac:dyDescent="0.25">
      <c r="B2621" s="81" t="s">
        <v>3235</v>
      </c>
      <c r="C2621" s="81" t="s">
        <v>8237</v>
      </c>
      <c r="D2621" s="81" t="s">
        <v>1065</v>
      </c>
      <c r="E2621" s="82" t="s">
        <v>1207</v>
      </c>
      <c r="F2621" s="82" t="s">
        <v>1107</v>
      </c>
      <c r="G2621" s="83" t="s">
        <v>1120</v>
      </c>
      <c r="H2621" s="84" t="s">
        <v>1128</v>
      </c>
      <c r="I2621" s="85" t="s">
        <v>3480</v>
      </c>
      <c r="J2621" s="85" t="s">
        <v>8238</v>
      </c>
      <c r="L2621" s="86">
        <v>44029</v>
      </c>
      <c r="M2621" s="87">
        <v>845.53340000007302</v>
      </c>
      <c r="N2621" s="88">
        <v>845.53340000007302</v>
      </c>
      <c r="O2621" s="88">
        <v>1139.88509999961</v>
      </c>
      <c r="P2621" s="89">
        <f t="shared" si="40"/>
        <v>0.74177072759382701</v>
      </c>
      <c r="Q2621" s="86">
        <v>43756</v>
      </c>
      <c r="R2621" s="90">
        <v>98.293000000000006</v>
      </c>
      <c r="S2621" s="90">
        <v>107.423862595439</v>
      </c>
      <c r="T2621" s="3"/>
      <c r="U2621" s="91">
        <v>-1.07984255300835E-2</v>
      </c>
      <c r="V2621" s="92">
        <v>9.2932057123107398E-2</v>
      </c>
      <c r="W2621" s="91">
        <v>5.2774087471334497E-3</v>
      </c>
      <c r="X2621" s="92">
        <v>0.53625049058609897</v>
      </c>
      <c r="Y2621" s="91">
        <v>-0.18753084474243201</v>
      </c>
      <c r="Z2621" s="92">
        <v>-0.60292856540763795</v>
      </c>
      <c r="AA2621" s="91">
        <v>-0.24097693675401399</v>
      </c>
      <c r="AB2621" s="92">
        <v>-3.1996653146052298</v>
      </c>
      <c r="AC2621" s="91">
        <v>-0.29514260314957902</v>
      </c>
      <c r="AD2621" s="92">
        <v>-4.1660643625655203</v>
      </c>
      <c r="AE2621" s="91">
        <v>-0.26819920155045102</v>
      </c>
      <c r="AF2621" s="93">
        <v>-5.9805104603583503</v>
      </c>
      <c r="AG2621" s="91">
        <v>1.51613856760378E-2</v>
      </c>
      <c r="AH2621" s="92">
        <v>0.60990861547907105</v>
      </c>
      <c r="AI2621" s="91">
        <v>-0.15680494851680099</v>
      </c>
      <c r="AJ2621" s="92">
        <v>-1.19711917177483</v>
      </c>
      <c r="AK2621" s="91">
        <v>-0.154466600000014</v>
      </c>
      <c r="AL2621" s="91">
        <v>-4.0567013697946103E-2</v>
      </c>
      <c r="AM2621" s="92">
        <v>-11.858971104549701</v>
      </c>
      <c r="AN2621" s="3"/>
      <c r="AO2621" s="94">
        <v>8.0878973409271596E-2</v>
      </c>
      <c r="AP2621" s="94">
        <v>-0.13228923860151601</v>
      </c>
      <c r="AQ2621" s="94">
        <v>0.12579119978909101</v>
      </c>
      <c r="AR2621" s="94">
        <v>-0.131959070675366</v>
      </c>
      <c r="AS2621" s="95">
        <v>5</v>
      </c>
      <c r="AT2621" s="95">
        <v>7</v>
      </c>
      <c r="AU2621" s="95">
        <v>4</v>
      </c>
      <c r="AV2621" s="96">
        <v>8</v>
      </c>
      <c r="AW2621" s="3"/>
      <c r="AX2621" s="97">
        <v>0.32204343808465602</v>
      </c>
      <c r="AY2621" s="98">
        <v>-0.653819582254073</v>
      </c>
      <c r="AZ2621" s="98">
        <v>-0.94824317520578905</v>
      </c>
      <c r="BA2621" s="98">
        <v>-0.87053213682884201</v>
      </c>
      <c r="BB2621" s="89">
        <v>3.2802431638447198E-2</v>
      </c>
      <c r="BC2621" s="99">
        <v>-44.857977352221504</v>
      </c>
      <c r="BD2621" s="86">
        <v>43756</v>
      </c>
      <c r="BE2621" s="86">
        <v>43908</v>
      </c>
      <c r="BF2621" s="95"/>
      <c r="BG2621" s="86"/>
    </row>
    <row r="2622" spans="2:59" x14ac:dyDescent="0.25">
      <c r="B2622" s="81" t="s">
        <v>3236</v>
      </c>
      <c r="C2622" s="81" t="s">
        <v>8239</v>
      </c>
      <c r="D2622" s="81" t="s">
        <v>1066</v>
      </c>
      <c r="E2622" s="82" t="s">
        <v>1161</v>
      </c>
      <c r="F2622" s="82" t="s">
        <v>1107</v>
      </c>
      <c r="G2622" s="83" t="s">
        <v>1120</v>
      </c>
      <c r="H2622" s="84" t="s">
        <v>1139</v>
      </c>
      <c r="I2622" s="85" t="s">
        <v>3480</v>
      </c>
      <c r="J2622" s="85" t="s">
        <v>8240</v>
      </c>
      <c r="L2622" s="86">
        <v>44029</v>
      </c>
      <c r="M2622" s="87">
        <v>840.31460000015795</v>
      </c>
      <c r="N2622" s="88">
        <v>840.31460000015795</v>
      </c>
      <c r="O2622" s="88">
        <v>1270.5293000005199</v>
      </c>
      <c r="P2622" s="89">
        <f t="shared" si="40"/>
        <v>0.66138939101980099</v>
      </c>
      <c r="Q2622" s="86">
        <v>43836</v>
      </c>
      <c r="R2622" s="90">
        <v>255799.304</v>
      </c>
      <c r="S2622" s="90">
        <v>339306.35940478498</v>
      </c>
      <c r="T2622" s="3"/>
      <c r="U2622" s="91">
        <v>-1.1880161948283801E-2</v>
      </c>
      <c r="V2622" s="92">
        <v>-1.52415846969234E-2</v>
      </c>
      <c r="W2622" s="91">
        <v>-2.34787514737036E-2</v>
      </c>
      <c r="X2622" s="92">
        <v>-2.3393655314976098</v>
      </c>
      <c r="Y2622" s="91">
        <v>-0.33069124382920601</v>
      </c>
      <c r="Z2622" s="92">
        <v>-14.918968474085</v>
      </c>
      <c r="AA2622" s="91">
        <v>-0.24709044443268799</v>
      </c>
      <c r="AB2622" s="92">
        <v>-3.81101608247263</v>
      </c>
      <c r="AC2622" s="91">
        <v>-0.14231242352616399</v>
      </c>
      <c r="AD2622" s="92">
        <v>11.116953599776</v>
      </c>
      <c r="AE2622" s="91">
        <v>-0.194429649229278</v>
      </c>
      <c r="AF2622" s="93">
        <v>1.3964447717589801</v>
      </c>
      <c r="AG2622" s="91">
        <v>1.7210802616318701E-4</v>
      </c>
      <c r="AH2622" s="92">
        <v>-0.88901914950838501</v>
      </c>
      <c r="AI2622" s="91">
        <v>-0.317867771090241</v>
      </c>
      <c r="AJ2622" s="92">
        <v>-17.3034014291188</v>
      </c>
      <c r="AK2622" s="91">
        <v>-0.13696159889877901</v>
      </c>
      <c r="AL2622" s="91">
        <v>-1.2304794990996E-2</v>
      </c>
      <c r="AM2622" s="92">
        <v>-74.7244152271887</v>
      </c>
      <c r="AN2622" s="3"/>
      <c r="AO2622" s="94">
        <v>8.4810411870421404E-2</v>
      </c>
      <c r="AP2622" s="94">
        <v>-0.10992119688395199</v>
      </c>
      <c r="AQ2622" s="94">
        <v>7.9605710112446104E-2</v>
      </c>
      <c r="AR2622" s="94">
        <v>-0.33403204195667102</v>
      </c>
      <c r="AS2622" s="95">
        <v>8</v>
      </c>
      <c r="AT2622" s="95">
        <v>4</v>
      </c>
      <c r="AU2622" s="95">
        <v>6</v>
      </c>
      <c r="AV2622" s="96">
        <v>6</v>
      </c>
      <c r="AW2622" s="3"/>
      <c r="AX2622" s="97">
        <v>0.38477717453381</v>
      </c>
      <c r="AY2622" s="98">
        <v>-0.52059442053177896</v>
      </c>
      <c r="AZ2622" s="98">
        <v>-9.7777711959224703E-2</v>
      </c>
      <c r="BA2622" s="98">
        <v>-0.68991740490037001</v>
      </c>
      <c r="BB2622" s="89">
        <v>3.9212335185584403E-2</v>
      </c>
      <c r="BC2622" s="99">
        <v>-49.2662703646347</v>
      </c>
      <c r="BD2622" s="86">
        <v>43836</v>
      </c>
      <c r="BE2622" s="86">
        <v>43913</v>
      </c>
      <c r="BF2622" s="95"/>
      <c r="BG2622" s="86"/>
    </row>
    <row r="2623" spans="2:59" x14ac:dyDescent="0.25">
      <c r="B2623" s="81" t="s">
        <v>3237</v>
      </c>
      <c r="C2623" s="81" t="s">
        <v>8241</v>
      </c>
      <c r="D2623" s="81" t="s">
        <v>1066</v>
      </c>
      <c r="E2623" s="82" t="s">
        <v>1204</v>
      </c>
      <c r="F2623" s="82" t="s">
        <v>1107</v>
      </c>
      <c r="G2623" s="83" t="s">
        <v>1120</v>
      </c>
      <c r="H2623" s="84" t="s">
        <v>1139</v>
      </c>
      <c r="I2623" s="85" t="s">
        <v>3480</v>
      </c>
      <c r="J2623" s="85" t="s">
        <v>8242</v>
      </c>
      <c r="L2623" s="86">
        <v>44029</v>
      </c>
      <c r="M2623" s="87">
        <v>1012.40380000044</v>
      </c>
      <c r="N2623" s="88">
        <v>1012.40380000044</v>
      </c>
      <c r="O2623" s="88">
        <v>1515.11219999939</v>
      </c>
      <c r="P2623" s="89">
        <f t="shared" si="40"/>
        <v>0.6682038465539698</v>
      </c>
      <c r="Q2623" s="86">
        <v>43836</v>
      </c>
      <c r="R2623" s="90">
        <v>92.158000000000001</v>
      </c>
      <c r="S2623" s="90">
        <v>110.315396946549</v>
      </c>
      <c r="T2623" s="3"/>
      <c r="U2623" s="91">
        <v>-1.18269926779249E-2</v>
      </c>
      <c r="V2623" s="92">
        <v>-9.9246576610312297E-3</v>
      </c>
      <c r="W2623" s="91">
        <v>-2.19679623251068E-2</v>
      </c>
      <c r="X2623" s="92">
        <v>-2.18828661663792</v>
      </c>
      <c r="Y2623" s="91">
        <v>-0.324181379050133</v>
      </c>
      <c r="Z2623" s="92">
        <v>-14.267981996177699</v>
      </c>
      <c r="AA2623" s="91">
        <v>-0.232048635320971</v>
      </c>
      <c r="AB2623" s="92">
        <v>-2.3068351713009201</v>
      </c>
      <c r="AC2623" s="91">
        <v>-0.10697876189267801</v>
      </c>
      <c r="AD2623" s="92">
        <v>14.6503197631246</v>
      </c>
      <c r="AE2623" s="91">
        <v>-0.14473707775512601</v>
      </c>
      <c r="AF2623" s="93">
        <v>6.3657019191741702</v>
      </c>
      <c r="AG2623" s="91">
        <v>1.05365346644248E-3</v>
      </c>
      <c r="AH2623" s="92">
        <v>-0.80086460548045602</v>
      </c>
      <c r="AI2623" s="91">
        <v>-0.31061771389882797</v>
      </c>
      <c r="AJ2623" s="92">
        <v>-16.578395709977499</v>
      </c>
      <c r="AK2623" s="91">
        <v>1.24038000012661E-2</v>
      </c>
      <c r="AL2623" s="91">
        <v>2.49631349652191E-3</v>
      </c>
      <c r="AM2623" s="92">
        <v>-3.74436542315379</v>
      </c>
      <c r="AN2623" s="3"/>
      <c r="AO2623" s="94">
        <v>8.48751422691566E-2</v>
      </c>
      <c r="AP2623" s="94">
        <v>-0.10976114507226201</v>
      </c>
      <c r="AQ2623" s="94">
        <v>8.1327790005161701E-2</v>
      </c>
      <c r="AR2623" s="94">
        <v>-0.33286812796606702</v>
      </c>
      <c r="AS2623" s="95">
        <v>8</v>
      </c>
      <c r="AT2623" s="95">
        <v>4</v>
      </c>
      <c r="AU2623" s="95">
        <v>6</v>
      </c>
      <c r="AV2623" s="96">
        <v>6</v>
      </c>
      <c r="AW2623" s="3"/>
      <c r="AX2623" s="97">
        <v>0.38473062574630601</v>
      </c>
      <c r="AY2623" s="98">
        <v>-0.48126595023813901</v>
      </c>
      <c r="AZ2623" s="98">
        <v>-4.1745262123526999E-2</v>
      </c>
      <c r="BA2623" s="98">
        <v>-0.63893585320875002</v>
      </c>
      <c r="BB2623" s="89">
        <v>3.9211082082583698E-2</v>
      </c>
      <c r="BC2623" s="99">
        <v>-49.056327313592199</v>
      </c>
      <c r="BD2623" s="86">
        <v>43836</v>
      </c>
      <c r="BE2623" s="86">
        <v>43913</v>
      </c>
      <c r="BF2623" s="95"/>
      <c r="BG2623" s="86"/>
    </row>
    <row r="2624" spans="2:59" x14ac:dyDescent="0.25">
      <c r="B2624" s="81" t="s">
        <v>3238</v>
      </c>
      <c r="C2624" s="81" t="s">
        <v>8243</v>
      </c>
      <c r="D2624" s="81" t="s">
        <v>1066</v>
      </c>
      <c r="E2624" s="82" t="s">
        <v>1205</v>
      </c>
      <c r="F2624" s="82" t="s">
        <v>1107</v>
      </c>
      <c r="G2624" s="83" t="s">
        <v>1120</v>
      </c>
      <c r="H2624" s="84" t="s">
        <v>1139</v>
      </c>
      <c r="I2624" s="85" t="s">
        <v>3480</v>
      </c>
      <c r="J2624" s="85" t="s">
        <v>8244</v>
      </c>
      <c r="L2624" s="86">
        <v>44029</v>
      </c>
      <c r="M2624" s="87">
        <v>1034.16410000063</v>
      </c>
      <c r="N2624" s="88">
        <v>1034.16410000063</v>
      </c>
      <c r="O2624" s="88">
        <v>1034.16410000063</v>
      </c>
      <c r="P2624" s="89">
        <f t="shared" si="40"/>
        <v>1</v>
      </c>
      <c r="Q2624" s="86">
        <v>44029</v>
      </c>
      <c r="R2624" s="90">
        <v>0</v>
      </c>
      <c r="S2624" s="90">
        <v>0</v>
      </c>
      <c r="T2624" s="3"/>
      <c r="U2624" s="91">
        <v>0</v>
      </c>
      <c r="V2624" s="92">
        <v>1.17277461013146</v>
      </c>
      <c r="W2624" s="91">
        <v>0</v>
      </c>
      <c r="X2624" s="92">
        <v>8.5096158727537806E-3</v>
      </c>
      <c r="Y2624" s="91">
        <v>0</v>
      </c>
      <c r="Z2624" s="92">
        <v>18.1501559088356</v>
      </c>
      <c r="AA2624" s="91">
        <v>0</v>
      </c>
      <c r="AB2624" s="92">
        <v>20.8980283607962</v>
      </c>
      <c r="AC2624" s="91">
        <v>0</v>
      </c>
      <c r="AD2624" s="92">
        <v>25.348195952392398</v>
      </c>
      <c r="AE2624" s="91">
        <v>0</v>
      </c>
      <c r="AF2624" s="93">
        <v>20.8394096946868</v>
      </c>
      <c r="AG2624" s="91">
        <v>0</v>
      </c>
      <c r="AH2624" s="92">
        <v>-0.90622995212470403</v>
      </c>
      <c r="AI2624" s="91">
        <v>0</v>
      </c>
      <c r="AJ2624" s="92">
        <v>14.483375679905301</v>
      </c>
      <c r="AK2624" s="91">
        <v>3.4164100001362399E-2</v>
      </c>
      <c r="AL2624" s="91">
        <v>6.8173172803653896E-3</v>
      </c>
      <c r="AM2624" s="92">
        <v>-1.56833542314416</v>
      </c>
      <c r="AN2624" s="3"/>
      <c r="AO2624" s="94">
        <v>0</v>
      </c>
      <c r="AP2624" s="94">
        <v>0</v>
      </c>
      <c r="AQ2624" s="94">
        <v>0</v>
      </c>
      <c r="AR2624" s="94">
        <v>0</v>
      </c>
      <c r="AS2624" s="95">
        <v>0</v>
      </c>
      <c r="AT2624" s="95">
        <v>0</v>
      </c>
      <c r="AU2624" s="95">
        <v>7</v>
      </c>
      <c r="AV2624" s="96">
        <v>5</v>
      </c>
      <c r="AW2624" s="3"/>
      <c r="AX2624" s="97">
        <v>0</v>
      </c>
      <c r="AY2624" s="98">
        <v>-113.07365610974399</v>
      </c>
      <c r="AZ2624" s="98">
        <v>0.54787164163735702</v>
      </c>
      <c r="BA2624" s="98">
        <v>-15.957369743191499</v>
      </c>
      <c r="BB2624" s="89">
        <v>0</v>
      </c>
      <c r="BC2624" s="99">
        <v>0</v>
      </c>
      <c r="BD2624" s="86">
        <v>43664</v>
      </c>
      <c r="BE2624" s="86"/>
      <c r="BF2624" s="95"/>
      <c r="BG2624" s="86"/>
    </row>
    <row r="2625" spans="2:59" x14ac:dyDescent="0.25">
      <c r="B2625" s="81" t="s">
        <v>3239</v>
      </c>
      <c r="C2625" s="81" t="s">
        <v>8245</v>
      </c>
      <c r="D2625" s="81" t="s">
        <v>1066</v>
      </c>
      <c r="E2625" s="82" t="s">
        <v>1162</v>
      </c>
      <c r="F2625" s="82" t="s">
        <v>1107</v>
      </c>
      <c r="G2625" s="83" t="s">
        <v>1120</v>
      </c>
      <c r="H2625" s="84" t="s">
        <v>1139</v>
      </c>
      <c r="I2625" s="85" t="s">
        <v>3480</v>
      </c>
      <c r="J2625" s="85" t="s">
        <v>8246</v>
      </c>
      <c r="L2625" s="86">
        <v>44029</v>
      </c>
      <c r="M2625" s="87">
        <v>858.230399999768</v>
      </c>
      <c r="N2625" s="88">
        <v>858.230399999768</v>
      </c>
      <c r="O2625" s="88">
        <v>1292.7404999993701</v>
      </c>
      <c r="P2625" s="89">
        <f t="shared" si="40"/>
        <v>0.6638845151058439</v>
      </c>
      <c r="Q2625" s="86">
        <v>43836</v>
      </c>
      <c r="R2625" s="90">
        <v>334769.40500000003</v>
      </c>
      <c r="S2625" s="90">
        <v>398719.82100390602</v>
      </c>
      <c r="T2625" s="3"/>
      <c r="U2625" s="91">
        <v>-1.1860933160278401E-2</v>
      </c>
      <c r="V2625" s="92">
        <v>-1.3318705896381299E-2</v>
      </c>
      <c r="W2625" s="91">
        <v>-2.2907020748789399E-2</v>
      </c>
      <c r="X2625" s="92">
        <v>-2.28219245900618</v>
      </c>
      <c r="Y2625" s="91">
        <v>-0.32831042323319698</v>
      </c>
      <c r="Z2625" s="92">
        <v>-14.6808864144841</v>
      </c>
      <c r="AA2625" s="91">
        <v>-0.24168817806174001</v>
      </c>
      <c r="AB2625" s="92">
        <v>-3.2707894453778898</v>
      </c>
      <c r="AC2625" s="91">
        <v>-0.129967610638269</v>
      </c>
      <c r="AD2625" s="92">
        <v>12.351434888565599</v>
      </c>
      <c r="AE2625" s="91">
        <v>-0.176978856049536</v>
      </c>
      <c r="AF2625" s="93">
        <v>3.14152408973314</v>
      </c>
      <c r="AG2625" s="91">
        <v>5.0384810674586301E-4</v>
      </c>
      <c r="AH2625" s="92">
        <v>-0.85584514145011803</v>
      </c>
      <c r="AI2625" s="91">
        <v>-0.31521425606129899</v>
      </c>
      <c r="AJ2625" s="92">
        <v>-17.038049926224598</v>
      </c>
      <c r="AK2625" s="91">
        <v>-0.141769599999825</v>
      </c>
      <c r="AL2625" s="91">
        <v>-1.2768494759256999E-2</v>
      </c>
      <c r="AM2625" s="92">
        <v>-75.205215337220594</v>
      </c>
      <c r="AN2625" s="3"/>
      <c r="AO2625" s="94">
        <v>8.4831647494866005E-2</v>
      </c>
      <c r="AP2625" s="94">
        <v>-0.109869175481435</v>
      </c>
      <c r="AQ2625" s="94">
        <v>8.0237728358042701E-2</v>
      </c>
      <c r="AR2625" s="94">
        <v>-0.33362916006881299</v>
      </c>
      <c r="AS2625" s="95">
        <v>8</v>
      </c>
      <c r="AT2625" s="95">
        <v>4</v>
      </c>
      <c r="AU2625" s="95">
        <v>6</v>
      </c>
      <c r="AV2625" s="96">
        <v>6</v>
      </c>
      <c r="AW2625" s="3"/>
      <c r="AX2625" s="97">
        <v>0.38476241534692202</v>
      </c>
      <c r="AY2625" s="98">
        <v>-0.50648050678592005</v>
      </c>
      <c r="AZ2625" s="98">
        <v>-7.7660754381554398E-2</v>
      </c>
      <c r="BA2625" s="98">
        <v>-0.67164780600160201</v>
      </c>
      <c r="BB2625" s="89">
        <v>3.9212083530110201E-2</v>
      </c>
      <c r="BC2625" s="99">
        <v>-49.189995981345398</v>
      </c>
      <c r="BD2625" s="86">
        <v>43836</v>
      </c>
      <c r="BE2625" s="86">
        <v>43913</v>
      </c>
      <c r="BF2625" s="95"/>
      <c r="BG2625" s="86"/>
    </row>
    <row r="2626" spans="2:59" x14ac:dyDescent="0.25">
      <c r="B2626" s="81" t="s">
        <v>3240</v>
      </c>
      <c r="C2626" s="81" t="s">
        <v>8247</v>
      </c>
      <c r="D2626" s="81" t="s">
        <v>1066</v>
      </c>
      <c r="E2626" s="82" t="s">
        <v>1186</v>
      </c>
      <c r="F2626" s="82" t="s">
        <v>1107</v>
      </c>
      <c r="G2626" s="83" t="s">
        <v>1120</v>
      </c>
      <c r="H2626" s="84" t="s">
        <v>1139</v>
      </c>
      <c r="I2626" s="85" t="s">
        <v>3480</v>
      </c>
      <c r="J2626" s="85" t="s">
        <v>8248</v>
      </c>
      <c r="L2626" s="86">
        <v>44029</v>
      </c>
      <c r="M2626" s="87">
        <v>1176.78720000014</v>
      </c>
      <c r="N2626" s="88">
        <v>1176.78720000014</v>
      </c>
      <c r="O2626" s="88">
        <v>1761.27549999952</v>
      </c>
      <c r="P2626" s="89">
        <f t="shared" si="40"/>
        <v>0.66814487568836378</v>
      </c>
      <c r="Q2626" s="86">
        <v>43836</v>
      </c>
      <c r="R2626" s="90">
        <v>650306.05500000005</v>
      </c>
      <c r="S2626" s="90">
        <v>890090.07796581998</v>
      </c>
      <c r="T2626" s="3"/>
      <c r="U2626" s="91">
        <v>-1.1828129447167201E-2</v>
      </c>
      <c r="V2626" s="92">
        <v>-1.00383345852606E-2</v>
      </c>
      <c r="W2626" s="91">
        <v>-2.1934975754447798E-2</v>
      </c>
      <c r="X2626" s="92">
        <v>-2.1849879595720298</v>
      </c>
      <c r="Y2626" s="91">
        <v>-0.32424639273551298</v>
      </c>
      <c r="Z2626" s="92">
        <v>-14.274483364715699</v>
      </c>
      <c r="AA2626" s="91">
        <v>-0.232421591416933</v>
      </c>
      <c r="AB2626" s="92">
        <v>-2.3441307808971001</v>
      </c>
      <c r="AC2626" s="91">
        <v>-0.108587738554925</v>
      </c>
      <c r="AD2626" s="92">
        <v>14.489422096899901</v>
      </c>
      <c r="AE2626" s="91">
        <v>-0.146462852234399</v>
      </c>
      <c r="AF2626" s="93">
        <v>6.1931244712468496</v>
      </c>
      <c r="AG2626" s="91">
        <v>1.06777186920226E-3</v>
      </c>
      <c r="AH2626" s="92">
        <v>-0.79945276520447806</v>
      </c>
      <c r="AI2626" s="91">
        <v>-0.31068269514711599</v>
      </c>
      <c r="AJ2626" s="92">
        <v>-16.584893834806302</v>
      </c>
      <c r="AK2626" s="91">
        <v>0.17678719999996201</v>
      </c>
      <c r="AL2626" s="91">
        <v>1.3777360345557099E-2</v>
      </c>
      <c r="AM2626" s="92">
        <v>-43.349535337299997</v>
      </c>
      <c r="AN2626" s="3"/>
      <c r="AO2626" s="94">
        <v>8.48674771460355E-2</v>
      </c>
      <c r="AP2626" s="94">
        <v>-0.109780656647636</v>
      </c>
      <c r="AQ2626" s="94">
        <v>8.1312385909841398E-2</v>
      </c>
      <c r="AR2626" s="94">
        <v>-0.332944107479416</v>
      </c>
      <c r="AS2626" s="95">
        <v>8</v>
      </c>
      <c r="AT2626" s="95">
        <v>4</v>
      </c>
      <c r="AU2626" s="95">
        <v>6</v>
      </c>
      <c r="AV2626" s="96">
        <v>6</v>
      </c>
      <c r="AW2626" s="3"/>
      <c r="AX2626" s="97">
        <v>0.38473780654254403</v>
      </c>
      <c r="AY2626" s="98">
        <v>-0.48227737915340202</v>
      </c>
      <c r="AZ2626" s="98">
        <v>-4.3168161737241903E-2</v>
      </c>
      <c r="BA2626" s="98">
        <v>-0.64025589204175004</v>
      </c>
      <c r="BB2626" s="89">
        <v>3.92117055363633E-2</v>
      </c>
      <c r="BC2626" s="99">
        <v>-49.0601555520552</v>
      </c>
      <c r="BD2626" s="86">
        <v>43836</v>
      </c>
      <c r="BE2626" s="86">
        <v>43913</v>
      </c>
      <c r="BF2626" s="95"/>
      <c r="BG2626" s="86"/>
    </row>
    <row r="2627" spans="2:59" x14ac:dyDescent="0.25">
      <c r="B2627" s="81" t="s">
        <v>3241</v>
      </c>
      <c r="C2627" s="81" t="s">
        <v>8249</v>
      </c>
      <c r="D2627" s="81" t="s">
        <v>1066</v>
      </c>
      <c r="E2627" s="82" t="s">
        <v>1163</v>
      </c>
      <c r="F2627" s="82" t="s">
        <v>1107</v>
      </c>
      <c r="G2627" s="83" t="s">
        <v>1120</v>
      </c>
      <c r="H2627" s="84" t="s">
        <v>1139</v>
      </c>
      <c r="I2627" s="85" t="s">
        <v>3480</v>
      </c>
      <c r="J2627" s="85" t="s">
        <v>8250</v>
      </c>
      <c r="L2627" s="86">
        <v>44029</v>
      </c>
      <c r="M2627" s="87">
        <v>646.74890000000596</v>
      </c>
      <c r="N2627" s="88">
        <v>646.74890000000596</v>
      </c>
      <c r="O2627" s="88">
        <v>963.393600000069</v>
      </c>
      <c r="P2627" s="89">
        <f t="shared" si="40"/>
        <v>0.67132364175967085</v>
      </c>
      <c r="Q2627" s="86">
        <v>43836</v>
      </c>
      <c r="R2627" s="90">
        <v>285612.82500000001</v>
      </c>
      <c r="S2627" s="90">
        <v>151443.46682055699</v>
      </c>
      <c r="T2627" s="3"/>
      <c r="U2627" s="91">
        <v>-1.1803826644609199E-2</v>
      </c>
      <c r="V2627" s="92">
        <v>-7.6080543294665404E-3</v>
      </c>
      <c r="W2627" s="91">
        <v>-2.12132617616589E-2</v>
      </c>
      <c r="X2627" s="92">
        <v>-2.1128165602931399</v>
      </c>
      <c r="Y2627" s="91">
        <v>-0.32121509997989101</v>
      </c>
      <c r="Z2627" s="92">
        <v>-13.9713540891535</v>
      </c>
      <c r="AA2627" s="91">
        <v>-0.225472866534838</v>
      </c>
      <c r="AB2627" s="92">
        <v>-1.6492582926875901</v>
      </c>
      <c r="AC2627" s="91">
        <v>-9.2385681799933103E-2</v>
      </c>
      <c r="AD2627" s="92">
        <v>16.109627772413699</v>
      </c>
      <c r="AE2627" s="91">
        <v>-0.123091933612159</v>
      </c>
      <c r="AF2627" s="93">
        <v>8.5302163334708894</v>
      </c>
      <c r="AG2627" s="91">
        <v>1.4862437292322301E-3</v>
      </c>
      <c r="AH2627" s="92">
        <v>-0.75760557920148097</v>
      </c>
      <c r="AI2627" s="91">
        <v>-0.30730097976280402</v>
      </c>
      <c r="AJ2627" s="92">
        <v>-16.246722296375101</v>
      </c>
      <c r="AK2627" s="91">
        <v>-0.35325110000034299</v>
      </c>
      <c r="AL2627" s="91">
        <v>-3.59685710473059E-2</v>
      </c>
      <c r="AM2627" s="92">
        <v>-96.353365337359705</v>
      </c>
      <c r="AN2627" s="3"/>
      <c r="AO2627" s="94">
        <v>8.4894220372079901E-2</v>
      </c>
      <c r="AP2627" s="94">
        <v>-0.109714975120442</v>
      </c>
      <c r="AQ2627" s="94">
        <v>8.2110408961016207E-2</v>
      </c>
      <c r="AR2627" s="94">
        <v>-0.33243526636855703</v>
      </c>
      <c r="AS2627" s="95">
        <v>8</v>
      </c>
      <c r="AT2627" s="95">
        <v>4</v>
      </c>
      <c r="AU2627" s="95">
        <v>6</v>
      </c>
      <c r="AV2627" s="96">
        <v>6</v>
      </c>
      <c r="AW2627" s="3"/>
      <c r="AX2627" s="97">
        <v>0.38471981899870999</v>
      </c>
      <c r="AY2627" s="98">
        <v>-0.46413377127146299</v>
      </c>
      <c r="AZ2627" s="98">
        <v>-1.73157246926792E-2</v>
      </c>
      <c r="BA2627" s="98">
        <v>-0.61667190752996204</v>
      </c>
      <c r="BB2627" s="89">
        <v>3.92114527491867E-2</v>
      </c>
      <c r="BC2627" s="99">
        <v>-48.963601169874899</v>
      </c>
      <c r="BD2627" s="86">
        <v>43836</v>
      </c>
      <c r="BE2627" s="86">
        <v>43913</v>
      </c>
      <c r="BF2627" s="95"/>
      <c r="BG2627" s="86"/>
    </row>
    <row r="2628" spans="2:59" x14ac:dyDescent="0.25">
      <c r="B2628" s="81" t="s">
        <v>3242</v>
      </c>
      <c r="C2628" s="81" t="s">
        <v>8251</v>
      </c>
      <c r="D2628" s="81" t="s">
        <v>1066</v>
      </c>
      <c r="E2628" s="82" t="s">
        <v>1164</v>
      </c>
      <c r="F2628" s="82" t="s">
        <v>1107</v>
      </c>
      <c r="G2628" s="83" t="s">
        <v>1120</v>
      </c>
      <c r="H2628" s="84" t="s">
        <v>1139</v>
      </c>
      <c r="I2628" s="85" t="s">
        <v>3480</v>
      </c>
      <c r="J2628" s="85" t="s">
        <v>8252</v>
      </c>
      <c r="L2628" s="86">
        <v>44029</v>
      </c>
      <c r="M2628" s="87">
        <v>810.33980000019096</v>
      </c>
      <c r="N2628" s="88">
        <v>810.33980000019096</v>
      </c>
      <c r="O2628" s="88">
        <v>1213.7288000006199</v>
      </c>
      <c r="P2628" s="89">
        <f t="shared" si="40"/>
        <v>0.66764486432206027</v>
      </c>
      <c r="Q2628" s="86">
        <v>43836</v>
      </c>
      <c r="R2628" s="90">
        <v>26320.347000000002</v>
      </c>
      <c r="S2628" s="90">
        <v>66057.246480896007</v>
      </c>
      <c r="T2628" s="3"/>
      <c r="U2628" s="91">
        <v>-1.18318272316174E-2</v>
      </c>
      <c r="V2628" s="92">
        <v>-1.04081130302802E-2</v>
      </c>
      <c r="W2628" s="91">
        <v>-2.20488608811138E-2</v>
      </c>
      <c r="X2628" s="92">
        <v>-2.1963764722386299</v>
      </c>
      <c r="Y2628" s="91">
        <v>-0.32472330473421601</v>
      </c>
      <c r="Z2628" s="92">
        <v>-14.322174564586</v>
      </c>
      <c r="AA2628" s="91">
        <v>-0.23351183127029801</v>
      </c>
      <c r="AB2628" s="92">
        <v>-2.4531547662336401</v>
      </c>
      <c r="AC2628" s="91">
        <v>-0.11111698576045501</v>
      </c>
      <c r="AD2628" s="92">
        <v>14.236497376347</v>
      </c>
      <c r="AE2628" s="91">
        <v>-0.15009250143164499</v>
      </c>
      <c r="AF2628" s="93">
        <v>5.8301595515222298</v>
      </c>
      <c r="AG2628" s="91">
        <v>1.00169370125514E-3</v>
      </c>
      <c r="AH2628" s="92">
        <v>-0.80606058199919095</v>
      </c>
      <c r="AI2628" s="91">
        <v>-0.311214572598983</v>
      </c>
      <c r="AJ2628" s="92">
        <v>-16.638081579992999</v>
      </c>
      <c r="AK2628" s="91">
        <v>-0.18966019999963499</v>
      </c>
      <c r="AL2628" s="91">
        <v>-1.7521796529763399E-2</v>
      </c>
      <c r="AM2628" s="92">
        <v>-79.994275337201501</v>
      </c>
      <c r="AN2628" s="3"/>
      <c r="AO2628" s="94">
        <v>8.4863154203048893E-2</v>
      </c>
      <c r="AP2628" s="94">
        <v>-0.109790931736788</v>
      </c>
      <c r="AQ2628" s="94">
        <v>8.1186674538912498E-2</v>
      </c>
      <c r="AR2628" s="94">
        <v>-0.33302431730669901</v>
      </c>
      <c r="AS2628" s="95">
        <v>8</v>
      </c>
      <c r="AT2628" s="95">
        <v>4</v>
      </c>
      <c r="AU2628" s="95">
        <v>6</v>
      </c>
      <c r="AV2628" s="96">
        <v>6</v>
      </c>
      <c r="AW2628" s="3"/>
      <c r="AX2628" s="97">
        <v>0.38474062525317998</v>
      </c>
      <c r="AY2628" s="98">
        <v>-0.48512498839045298</v>
      </c>
      <c r="AZ2628" s="98">
        <v>-4.7225405405129102E-2</v>
      </c>
      <c r="BA2628" s="98">
        <v>-0.64395340564715298</v>
      </c>
      <c r="BB2628" s="89">
        <v>3.9211743940286398E-2</v>
      </c>
      <c r="BC2628" s="99">
        <v>-49.0753700496862</v>
      </c>
      <c r="BD2628" s="86">
        <v>43836</v>
      </c>
      <c r="BE2628" s="86">
        <v>43913</v>
      </c>
      <c r="BF2628" s="95"/>
      <c r="BG2628" s="86"/>
    </row>
    <row r="2629" spans="2:59" x14ac:dyDescent="0.25">
      <c r="B2629" s="81" t="s">
        <v>3243</v>
      </c>
      <c r="C2629" s="81" t="s">
        <v>8253</v>
      </c>
      <c r="D2629" s="81" t="s">
        <v>1066</v>
      </c>
      <c r="E2629" s="82" t="s">
        <v>1165</v>
      </c>
      <c r="F2629" s="82" t="s">
        <v>1107</v>
      </c>
      <c r="G2629" s="83" t="s">
        <v>1120</v>
      </c>
      <c r="H2629" s="84" t="s">
        <v>1139</v>
      </c>
      <c r="I2629" s="85" t="s">
        <v>3480</v>
      </c>
      <c r="J2629" s="85" t="s">
        <v>8254</v>
      </c>
      <c r="L2629" s="86">
        <v>44029</v>
      </c>
      <c r="M2629" s="87">
        <v>879.74780000001203</v>
      </c>
      <c r="N2629" s="88">
        <v>879.74780000001203</v>
      </c>
      <c r="O2629" s="88">
        <v>1315.2444000001999</v>
      </c>
      <c r="P2629" s="89">
        <f t="shared" si="40"/>
        <v>0.66888541779754263</v>
      </c>
      <c r="Q2629" s="86">
        <v>43836</v>
      </c>
      <c r="R2629" s="90">
        <v>250777.796</v>
      </c>
      <c r="S2629" s="90">
        <v>170471.11898852501</v>
      </c>
      <c r="T2629" s="3"/>
      <c r="U2629" s="91">
        <v>-1.18224409816321E-2</v>
      </c>
      <c r="V2629" s="92">
        <v>-9.4694880317547393E-3</v>
      </c>
      <c r="W2629" s="91">
        <v>-2.1766595538792899E-2</v>
      </c>
      <c r="X2629" s="92">
        <v>-2.1681499380065401</v>
      </c>
      <c r="Y2629" s="91">
        <v>-0.32354010208102402</v>
      </c>
      <c r="Z2629" s="92">
        <v>-14.2038542992668</v>
      </c>
      <c r="AA2629" s="91">
        <v>-0.23080558965914</v>
      </c>
      <c r="AB2629" s="92">
        <v>-2.18253060511779</v>
      </c>
      <c r="AC2629" s="91">
        <v>-0.10483267426388899</v>
      </c>
      <c r="AD2629" s="92">
        <v>14.864928526003499</v>
      </c>
      <c r="AE2629" s="91">
        <v>-0.141064968846913</v>
      </c>
      <c r="AF2629" s="93">
        <v>6.7329128099954696</v>
      </c>
      <c r="AG2629" s="91">
        <v>1.16544028605858E-3</v>
      </c>
      <c r="AH2629" s="92">
        <v>-0.78968592351884603</v>
      </c>
      <c r="AI2629" s="91">
        <v>-0.30989493511413502</v>
      </c>
      <c r="AJ2629" s="92">
        <v>-16.506117831508199</v>
      </c>
      <c r="AK2629" s="91">
        <v>-0.12025220000039601</v>
      </c>
      <c r="AL2629" s="91">
        <v>-1.07114789270781E-2</v>
      </c>
      <c r="AM2629" s="92">
        <v>-73.053475337335797</v>
      </c>
      <c r="AN2629" s="3"/>
      <c r="AO2629" s="94">
        <v>8.4873711319232797E-2</v>
      </c>
      <c r="AP2629" s="94">
        <v>-0.109765323065367</v>
      </c>
      <c r="AQ2629" s="94">
        <v>8.1498638286575401E-2</v>
      </c>
      <c r="AR2629" s="94">
        <v>-0.33282542376488</v>
      </c>
      <c r="AS2629" s="95">
        <v>8</v>
      </c>
      <c r="AT2629" s="95">
        <v>4</v>
      </c>
      <c r="AU2629" s="95">
        <v>6</v>
      </c>
      <c r="AV2629" s="96">
        <v>6</v>
      </c>
      <c r="AW2629" s="3"/>
      <c r="AX2629" s="97">
        <v>0.38473366948776</v>
      </c>
      <c r="AY2629" s="98">
        <v>-0.47805756185562098</v>
      </c>
      <c r="AZ2629" s="98">
        <v>-3.7155071846768799E-2</v>
      </c>
      <c r="BA2629" s="98">
        <v>-0.63477465024789104</v>
      </c>
      <c r="BB2629" s="89">
        <v>3.9211652306221402E-2</v>
      </c>
      <c r="BC2629" s="99">
        <v>-49.037638936133597</v>
      </c>
      <c r="BD2629" s="86">
        <v>43836</v>
      </c>
      <c r="BE2629" s="86">
        <v>43913</v>
      </c>
      <c r="BF2629" s="95"/>
      <c r="BG2629" s="86"/>
    </row>
    <row r="2630" spans="2:59" x14ac:dyDescent="0.25">
      <c r="B2630" s="81" t="s">
        <v>3244</v>
      </c>
      <c r="C2630" s="81" t="s">
        <v>8255</v>
      </c>
      <c r="D2630" s="81" t="s">
        <v>1066</v>
      </c>
      <c r="E2630" s="82" t="s">
        <v>1206</v>
      </c>
      <c r="F2630" s="82" t="s">
        <v>1107</v>
      </c>
      <c r="G2630" s="83" t="s">
        <v>1120</v>
      </c>
      <c r="H2630" s="84" t="s">
        <v>1139</v>
      </c>
      <c r="I2630" s="85" t="s">
        <v>3480</v>
      </c>
      <c r="J2630" s="85" t="s">
        <v>8256</v>
      </c>
      <c r="L2630" s="86">
        <v>44029</v>
      </c>
      <c r="M2630" s="87">
        <v>1000</v>
      </c>
      <c r="N2630" s="88">
        <v>1000</v>
      </c>
      <c r="O2630" s="88">
        <v>1000</v>
      </c>
      <c r="P2630" s="89">
        <f t="shared" si="40"/>
        <v>1</v>
      </c>
      <c r="Q2630" s="86">
        <v>44029</v>
      </c>
      <c r="R2630" s="90">
        <v>0</v>
      </c>
      <c r="S2630" s="90">
        <v>0</v>
      </c>
      <c r="T2630" s="3"/>
      <c r="U2630" s="91">
        <v>0</v>
      </c>
      <c r="V2630" s="92">
        <v>1.17277461013146</v>
      </c>
      <c r="W2630" s="91">
        <v>0</v>
      </c>
      <c r="X2630" s="92">
        <v>8.5096158727537806E-3</v>
      </c>
      <c r="Y2630" s="91">
        <v>0</v>
      </c>
      <c r="Z2630" s="92">
        <v>18.1501559088356</v>
      </c>
      <c r="AA2630" s="91">
        <v>0</v>
      </c>
      <c r="AB2630" s="92">
        <v>20.8980283607962</v>
      </c>
      <c r="AC2630" s="91">
        <v>0</v>
      </c>
      <c r="AD2630" s="92">
        <v>25.348195952392398</v>
      </c>
      <c r="AE2630" s="91">
        <v>0</v>
      </c>
      <c r="AF2630" s="93">
        <v>20.8394096946868</v>
      </c>
      <c r="AG2630" s="91">
        <v>0</v>
      </c>
      <c r="AH2630" s="92">
        <v>-0.90622995212470403</v>
      </c>
      <c r="AI2630" s="91">
        <v>0</v>
      </c>
      <c r="AJ2630" s="92">
        <v>14.483375679905301</v>
      </c>
      <c r="AK2630" s="91">
        <v>0</v>
      </c>
      <c r="AL2630" s="91">
        <v>0</v>
      </c>
      <c r="AM2630" s="92">
        <v>7.1196295609333902</v>
      </c>
      <c r="AN2630" s="3"/>
      <c r="AO2630" s="94">
        <v>0</v>
      </c>
      <c r="AP2630" s="94">
        <v>0</v>
      </c>
      <c r="AQ2630" s="94">
        <v>0</v>
      </c>
      <c r="AR2630" s="94">
        <v>0</v>
      </c>
      <c r="AS2630" s="95">
        <v>0</v>
      </c>
      <c r="AT2630" s="95">
        <v>0</v>
      </c>
      <c r="AU2630" s="95">
        <v>7</v>
      </c>
      <c r="AV2630" s="96">
        <v>5</v>
      </c>
      <c r="AW2630" s="3"/>
      <c r="AX2630" s="97">
        <v>0</v>
      </c>
      <c r="AY2630" s="98">
        <v>-113.07365610974399</v>
      </c>
      <c r="AZ2630" s="98">
        <v>0.54787164163735702</v>
      </c>
      <c r="BA2630" s="98">
        <v>-15.957369743191499</v>
      </c>
      <c r="BB2630" s="89">
        <v>0</v>
      </c>
      <c r="BC2630" s="99">
        <v>0</v>
      </c>
      <c r="BD2630" s="86">
        <v>43664</v>
      </c>
      <c r="BE2630" s="86"/>
      <c r="BF2630" s="95"/>
      <c r="BG2630" s="86"/>
    </row>
    <row r="2631" spans="2:59" x14ac:dyDescent="0.25">
      <c r="B2631" s="81" t="s">
        <v>3245</v>
      </c>
      <c r="C2631" s="81" t="s">
        <v>8257</v>
      </c>
      <c r="D2631" s="81" t="s">
        <v>1066</v>
      </c>
      <c r="E2631" s="82" t="s">
        <v>1166</v>
      </c>
      <c r="F2631" s="82" t="s">
        <v>1107</v>
      </c>
      <c r="G2631" s="83" t="s">
        <v>1120</v>
      </c>
      <c r="H2631" s="84" t="s">
        <v>1139</v>
      </c>
      <c r="I2631" s="85" t="s">
        <v>3480</v>
      </c>
      <c r="J2631" s="85" t="s">
        <v>8258</v>
      </c>
      <c r="L2631" s="86">
        <v>44029</v>
      </c>
      <c r="M2631" s="87">
        <v>1096.80890000053</v>
      </c>
      <c r="N2631" s="88">
        <v>1096.80890000053</v>
      </c>
      <c r="O2631" s="88">
        <v>1636.17190000042</v>
      </c>
      <c r="P2631" s="89">
        <f t="shared" ref="P2631:P2694" si="41">IFERROR(N2631/O2631,"")</f>
        <v>0.67035065203127397</v>
      </c>
      <c r="Q2631" s="86">
        <v>43836</v>
      </c>
      <c r="R2631" s="90">
        <v>162757.80499999999</v>
      </c>
      <c r="S2631" s="90">
        <v>132848.09616027799</v>
      </c>
      <c r="T2631" s="3"/>
      <c r="U2631" s="91">
        <v>-1.18112286454561E-2</v>
      </c>
      <c r="V2631" s="92">
        <v>-8.3482544141588698E-3</v>
      </c>
      <c r="W2631" s="91">
        <v>-2.1433711101963099E-2</v>
      </c>
      <c r="X2631" s="92">
        <v>-2.1348614943235602</v>
      </c>
      <c r="Y2631" s="91">
        <v>-0.32214282708009701</v>
      </c>
      <c r="Z2631" s="92">
        <v>-14.064126799174099</v>
      </c>
      <c r="AA2631" s="91">
        <v>-0.22234195972763701</v>
      </c>
      <c r="AB2631" s="92">
        <v>-1.3361676119675401</v>
      </c>
      <c r="AC2631" s="91">
        <v>-7.3328066913745701E-2</v>
      </c>
      <c r="AD2631" s="92">
        <v>18.015389261010601</v>
      </c>
      <c r="AE2631" s="91">
        <v>-8.9180451751453796E-2</v>
      </c>
      <c r="AF2631" s="93">
        <v>11.921364519541401</v>
      </c>
      <c r="AG2631" s="91">
        <v>1.3585059859906299E-3</v>
      </c>
      <c r="AH2631" s="92">
        <v>-0.77037935352564102</v>
      </c>
      <c r="AI2631" s="91">
        <v>-0.30833616531890601</v>
      </c>
      <c r="AJ2631" s="92">
        <v>-16.350240851985301</v>
      </c>
      <c r="AK2631" s="91">
        <v>9.6808899999887205E-2</v>
      </c>
      <c r="AL2631" s="91">
        <v>1.9002916855242798E-2</v>
      </c>
      <c r="AM2631" s="92">
        <v>5.4879505285571204</v>
      </c>
      <c r="AN2631" s="3"/>
      <c r="AO2631" s="94">
        <v>8.4886034119408593E-2</v>
      </c>
      <c r="AP2631" s="94">
        <v>-0.109735023993417</v>
      </c>
      <c r="AQ2631" s="94">
        <v>8.1866483847989002E-2</v>
      </c>
      <c r="AR2631" s="94">
        <v>-0.33259086523612502</v>
      </c>
      <c r="AS2631" s="95">
        <v>8</v>
      </c>
      <c r="AT2631" s="95">
        <v>4</v>
      </c>
      <c r="AU2631" s="95">
        <v>6</v>
      </c>
      <c r="AV2631" s="96">
        <v>6</v>
      </c>
      <c r="AW2631" s="3"/>
      <c r="AX2631" s="97">
        <v>0.38473926232720301</v>
      </c>
      <c r="AY2631" s="98">
        <v>-0.45587345977855898</v>
      </c>
      <c r="AZ2631" s="98">
        <v>-5.7940776780185397E-3</v>
      </c>
      <c r="BA2631" s="98">
        <v>-0.60575934821736199</v>
      </c>
      <c r="BB2631" s="89">
        <v>3.9212792261860203E-2</v>
      </c>
      <c r="BC2631" s="99">
        <v>-48.993128411471801</v>
      </c>
      <c r="BD2631" s="86">
        <v>43836</v>
      </c>
      <c r="BE2631" s="86">
        <v>43913</v>
      </c>
      <c r="BF2631" s="95"/>
      <c r="BG2631" s="86"/>
    </row>
    <row r="2632" spans="2:59" x14ac:dyDescent="0.25">
      <c r="B2632" s="81" t="s">
        <v>3246</v>
      </c>
      <c r="C2632" s="81" t="s">
        <v>8259</v>
      </c>
      <c r="D2632" s="81" t="s">
        <v>1066</v>
      </c>
      <c r="E2632" s="82" t="s">
        <v>1207</v>
      </c>
      <c r="F2632" s="82" t="s">
        <v>1107</v>
      </c>
      <c r="G2632" s="83" t="s">
        <v>1120</v>
      </c>
      <c r="H2632" s="84" t="s">
        <v>1139</v>
      </c>
      <c r="I2632" s="85" t="s">
        <v>3480</v>
      </c>
      <c r="J2632" s="85" t="s">
        <v>8260</v>
      </c>
      <c r="L2632" s="86">
        <v>44029</v>
      </c>
      <c r="M2632" s="87">
        <v>963.56840000022203</v>
      </c>
      <c r="N2632" s="88">
        <v>963.56840000022203</v>
      </c>
      <c r="O2632" s="88">
        <v>1428.34869999997</v>
      </c>
      <c r="P2632" s="89">
        <f t="shared" si="41"/>
        <v>0.67460305736284298</v>
      </c>
      <c r="Q2632" s="86">
        <v>43836</v>
      </c>
      <c r="R2632" s="90">
        <v>97.043000000000006</v>
      </c>
      <c r="S2632" s="90">
        <v>115.078240458012</v>
      </c>
      <c r="T2632" s="3"/>
      <c r="U2632" s="91">
        <v>-1.1772051532716399E-2</v>
      </c>
      <c r="V2632" s="92">
        <v>-4.4305431401880898E-3</v>
      </c>
      <c r="W2632" s="91">
        <v>-2.0351552416286701E-2</v>
      </c>
      <c r="X2632" s="92">
        <v>-2.0266456257559202</v>
      </c>
      <c r="Y2632" s="91">
        <v>-0.31806810766836902</v>
      </c>
      <c r="Z2632" s="92">
        <v>-13.6566548580013</v>
      </c>
      <c r="AA2632" s="91">
        <v>-0.21913325649162299</v>
      </c>
      <c r="AB2632" s="92">
        <v>-1.01529728836613</v>
      </c>
      <c r="AC2632" s="91">
        <v>-7.7037960979432704E-2</v>
      </c>
      <c r="AD2632" s="92">
        <v>17.6443998544419</v>
      </c>
      <c r="AE2632" s="91">
        <v>-9.9268603807140601E-2</v>
      </c>
      <c r="AF2632" s="93">
        <v>10.912549313972701</v>
      </c>
      <c r="AG2632" s="91">
        <v>2.0031360945722602E-3</v>
      </c>
      <c r="AH2632" s="92">
        <v>-0.70591634266747905</v>
      </c>
      <c r="AI2632" s="91">
        <v>-0.30382729090895699</v>
      </c>
      <c r="AJ2632" s="92">
        <v>-15.8993534109904</v>
      </c>
      <c r="AK2632" s="91">
        <v>-3.6431599999559701E-2</v>
      </c>
      <c r="AL2632" s="91">
        <v>-9.1179947057753504E-3</v>
      </c>
      <c r="AM2632" s="92">
        <v>-5.5471104496973601E-2</v>
      </c>
      <c r="AN2632" s="3"/>
      <c r="AO2632" s="94">
        <v>8.4918384423945101E-2</v>
      </c>
      <c r="AP2632" s="94">
        <v>-0.109638632945425</v>
      </c>
      <c r="AQ2632" s="94">
        <v>8.3031400116014994E-2</v>
      </c>
      <c r="AR2632" s="94">
        <v>-0.33194551249500398</v>
      </c>
      <c r="AS2632" s="95">
        <v>8</v>
      </c>
      <c r="AT2632" s="95">
        <v>4</v>
      </c>
      <c r="AU2632" s="95">
        <v>6</v>
      </c>
      <c r="AV2632" s="96">
        <v>6</v>
      </c>
      <c r="AW2632" s="3"/>
      <c r="AX2632" s="97">
        <v>0.384705554451793</v>
      </c>
      <c r="AY2632" s="98">
        <v>-0.44760433113697201</v>
      </c>
      <c r="AZ2632" s="98">
        <v>6.2308935010477696E-3</v>
      </c>
      <c r="BA2632" s="98">
        <v>-0.59518393281086901</v>
      </c>
      <c r="BB2632" s="89">
        <v>3.92117209142816E-2</v>
      </c>
      <c r="BC2632" s="99">
        <v>-48.877315462275902</v>
      </c>
      <c r="BD2632" s="86">
        <v>43836</v>
      </c>
      <c r="BE2632" s="86">
        <v>43913</v>
      </c>
      <c r="BF2632" s="95"/>
      <c r="BG2632" s="86"/>
    </row>
    <row r="2633" spans="2:59" x14ac:dyDescent="0.25">
      <c r="B2633" s="81" t="s">
        <v>3247</v>
      </c>
      <c r="C2633" s="81" t="s">
        <v>8261</v>
      </c>
      <c r="D2633" s="81" t="s">
        <v>1067</v>
      </c>
      <c r="E2633" s="82" t="s">
        <v>1161</v>
      </c>
      <c r="F2633" s="82" t="s">
        <v>1107</v>
      </c>
      <c r="G2633" s="83" t="s">
        <v>1121</v>
      </c>
      <c r="H2633" s="84" t="s">
        <v>1148</v>
      </c>
      <c r="I2633" s="85" t="s">
        <v>3480</v>
      </c>
      <c r="J2633" s="85" t="s">
        <v>8262</v>
      </c>
      <c r="L2633" s="86">
        <v>44029</v>
      </c>
      <c r="M2633" s="87">
        <v>2854.24419999868</v>
      </c>
      <c r="N2633" s="88">
        <v>2854.24419999868</v>
      </c>
      <c r="O2633" s="88">
        <v>2974.3211000002898</v>
      </c>
      <c r="P2633" s="89">
        <f t="shared" si="41"/>
        <v>0.95962880403141471</v>
      </c>
      <c r="Q2633" s="86">
        <v>43881</v>
      </c>
      <c r="R2633" s="90">
        <v>2690968.1120000002</v>
      </c>
      <c r="S2633" s="90">
        <v>2255924.18403125</v>
      </c>
      <c r="T2633" s="3"/>
      <c r="U2633" s="91">
        <v>-1.1160715457663201E-3</v>
      </c>
      <c r="V2633" s="92">
        <v>1.0611674555548201</v>
      </c>
      <c r="W2633" s="91">
        <v>2.6855662457819601E-2</v>
      </c>
      <c r="X2633" s="92">
        <v>2.69407586165471</v>
      </c>
      <c r="Y2633" s="91">
        <v>1.2817934724807901E-2</v>
      </c>
      <c r="Z2633" s="92">
        <v>19.431949381309099</v>
      </c>
      <c r="AA2633" s="91">
        <v>0.234207666255243</v>
      </c>
      <c r="AB2633" s="92">
        <v>44.318794986349502</v>
      </c>
      <c r="AC2633" s="91">
        <v>0.30049682109529402</v>
      </c>
      <c r="AD2633" s="92">
        <v>55.397878061921801</v>
      </c>
      <c r="AE2633" s="91">
        <v>0.46330404856591501</v>
      </c>
      <c r="AF2633" s="93">
        <v>67.169814551249104</v>
      </c>
      <c r="AG2633" s="91">
        <v>3.38774341798853E-3</v>
      </c>
      <c r="AH2633" s="92">
        <v>-0.56745561032585101</v>
      </c>
      <c r="AI2633" s="91">
        <v>7.4549713155647596E-2</v>
      </c>
      <c r="AJ2633" s="92">
        <v>21.9383469954773</v>
      </c>
      <c r="AK2633" s="91">
        <v>1.8542442000005399</v>
      </c>
      <c r="AL2633" s="91">
        <v>0.12933481573418201</v>
      </c>
      <c r="AM2633" s="92">
        <v>198.844207707327</v>
      </c>
      <c r="AN2633" s="3"/>
      <c r="AO2633" s="94">
        <v>4.9432572446676197E-2</v>
      </c>
      <c r="AP2633" s="94">
        <v>-8.4409087450767403E-2</v>
      </c>
      <c r="AQ2633" s="94">
        <v>0.13155878144796601</v>
      </c>
      <c r="AR2633" s="94">
        <v>-8.5093440444325097E-2</v>
      </c>
      <c r="AS2633" s="95">
        <v>9</v>
      </c>
      <c r="AT2633" s="95">
        <v>3</v>
      </c>
      <c r="AU2633" s="95">
        <v>7</v>
      </c>
      <c r="AV2633" s="96">
        <v>5</v>
      </c>
      <c r="AW2633" s="3"/>
      <c r="AX2633" s="97">
        <v>0.25077923174860201</v>
      </c>
      <c r="AY2633" s="98">
        <v>0.97533949000808196</v>
      </c>
      <c r="AZ2633" s="98">
        <v>1.6031403438792</v>
      </c>
      <c r="BA2633" s="98">
        <v>1.3842433331828901</v>
      </c>
      <c r="BB2633" s="89">
        <v>2.5753969724755701E-2</v>
      </c>
      <c r="BC2633" s="99">
        <v>-27.5391517076059</v>
      </c>
      <c r="BD2633" s="86">
        <v>43881</v>
      </c>
      <c r="BE2633" s="86">
        <v>43910</v>
      </c>
      <c r="BF2633" s="95"/>
      <c r="BG2633" s="86"/>
    </row>
    <row r="2634" spans="2:59" x14ac:dyDescent="0.25">
      <c r="B2634" s="81" t="s">
        <v>3248</v>
      </c>
      <c r="C2634" s="81" t="s">
        <v>8263</v>
      </c>
      <c r="D2634" s="81" t="s">
        <v>1067</v>
      </c>
      <c r="E2634" s="82" t="s">
        <v>1204</v>
      </c>
      <c r="F2634" s="82" t="s">
        <v>1107</v>
      </c>
      <c r="G2634" s="83" t="s">
        <v>1121</v>
      </c>
      <c r="H2634" s="84" t="s">
        <v>1148</v>
      </c>
      <c r="I2634" s="85" t="s">
        <v>3480</v>
      </c>
      <c r="J2634" s="85" t="s">
        <v>8264</v>
      </c>
      <c r="L2634" s="86">
        <v>44029</v>
      </c>
      <c r="M2634" s="87">
        <v>1834.3013000004</v>
      </c>
      <c r="N2634" s="88">
        <v>1834.3013000004</v>
      </c>
      <c r="O2634" s="88">
        <v>1895.7850000001499</v>
      </c>
      <c r="P2634" s="89">
        <f t="shared" si="41"/>
        <v>0.96756821053033704</v>
      </c>
      <c r="Q2634" s="86">
        <v>43881</v>
      </c>
      <c r="R2634" s="90">
        <v>183.27</v>
      </c>
      <c r="S2634" s="90">
        <v>165.355202290058</v>
      </c>
      <c r="T2634" s="3"/>
      <c r="U2634" s="91">
        <v>-1.0628709660522901E-3</v>
      </c>
      <c r="V2634" s="92">
        <v>1.0664875135262299</v>
      </c>
      <c r="W2634" s="91">
        <v>2.8583936495124401E-2</v>
      </c>
      <c r="X2634" s="92">
        <v>2.86690326538519</v>
      </c>
      <c r="Y2634" s="91">
        <v>2.3185912967164799E-2</v>
      </c>
      <c r="Z2634" s="92">
        <v>20.468747205566601</v>
      </c>
      <c r="AA2634" s="91">
        <v>0.259526990032173</v>
      </c>
      <c r="AB2634" s="92">
        <v>46.850727364013402</v>
      </c>
      <c r="AC2634" s="91">
        <v>0.35370501856435999</v>
      </c>
      <c r="AD2634" s="92">
        <v>60.718697808857499</v>
      </c>
      <c r="AE2634" s="91">
        <v>0.55615560357342497</v>
      </c>
      <c r="AF2634" s="93">
        <v>76.454970052000107</v>
      </c>
      <c r="AG2634" s="91">
        <v>4.3347391710994998E-3</v>
      </c>
      <c r="AH2634" s="92">
        <v>-0.47275603501475399</v>
      </c>
      <c r="AI2634" s="91">
        <v>8.6611069042264704E-2</v>
      </c>
      <c r="AJ2634" s="92">
        <v>23.144482584146299</v>
      </c>
      <c r="AK2634" s="91">
        <v>0.83430130000109803</v>
      </c>
      <c r="AL2634" s="91">
        <v>0.13054070502767001</v>
      </c>
      <c r="AM2634" s="92">
        <v>78.445384576800294</v>
      </c>
      <c r="AN2634" s="3"/>
      <c r="AO2634" s="94">
        <v>4.9483856246297399E-2</v>
      </c>
      <c r="AP2634" s="94">
        <v>-8.4252740521187697E-2</v>
      </c>
      <c r="AQ2634" s="94">
        <v>0.13352431639213999</v>
      </c>
      <c r="AR2634" s="94">
        <v>-8.3546828737744397E-2</v>
      </c>
      <c r="AS2634" s="95">
        <v>9</v>
      </c>
      <c r="AT2634" s="95">
        <v>3</v>
      </c>
      <c r="AU2634" s="95">
        <v>7</v>
      </c>
      <c r="AV2634" s="96">
        <v>5</v>
      </c>
      <c r="AW2634" s="3"/>
      <c r="AX2634" s="97">
        <v>0.25078379265003597</v>
      </c>
      <c r="AY2634" s="98">
        <v>1.0717482340915001</v>
      </c>
      <c r="AZ2634" s="98">
        <v>1.6949415847957401</v>
      </c>
      <c r="BA2634" s="98">
        <v>1.52565072891593</v>
      </c>
      <c r="BB2634" s="89">
        <v>2.5756992609421998E-2</v>
      </c>
      <c r="BC2634" s="99">
        <v>-27.421031393372701</v>
      </c>
      <c r="BD2634" s="86">
        <v>43881</v>
      </c>
      <c r="BE2634" s="86">
        <v>43910</v>
      </c>
      <c r="BF2634" s="95"/>
      <c r="BG2634" s="86"/>
    </row>
    <row r="2635" spans="2:59" x14ac:dyDescent="0.25">
      <c r="B2635" s="81" t="s">
        <v>3249</v>
      </c>
      <c r="C2635" s="81" t="s">
        <v>8265</v>
      </c>
      <c r="D2635" s="81" t="s">
        <v>1067</v>
      </c>
      <c r="E2635" s="82" t="s">
        <v>1205</v>
      </c>
      <c r="F2635" s="82" t="s">
        <v>1107</v>
      </c>
      <c r="G2635" s="83" t="s">
        <v>1121</v>
      </c>
      <c r="H2635" s="84" t="s">
        <v>1148</v>
      </c>
      <c r="I2635" s="85" t="s">
        <v>3480</v>
      </c>
      <c r="J2635" s="85" t="s">
        <v>8266</v>
      </c>
      <c r="L2635" s="86">
        <v>44029</v>
      </c>
      <c r="M2635" s="87">
        <v>1118.1537999995101</v>
      </c>
      <c r="N2635" s="88">
        <v>1118.1537999995101</v>
      </c>
      <c r="O2635" s="88">
        <v>1118.1537999995101</v>
      </c>
      <c r="P2635" s="89">
        <f t="shared" si="41"/>
        <v>1</v>
      </c>
      <c r="Q2635" s="86">
        <v>44029</v>
      </c>
      <c r="R2635" s="90">
        <v>0</v>
      </c>
      <c r="S2635" s="90">
        <v>0</v>
      </c>
      <c r="T2635" s="3"/>
      <c r="U2635" s="91">
        <v>0</v>
      </c>
      <c r="V2635" s="92">
        <v>1.17277461013146</v>
      </c>
      <c r="W2635" s="91">
        <v>0</v>
      </c>
      <c r="X2635" s="92">
        <v>8.5096158727537806E-3</v>
      </c>
      <c r="Y2635" s="91">
        <v>0</v>
      </c>
      <c r="Z2635" s="92">
        <v>18.1501559088356</v>
      </c>
      <c r="AA2635" s="91">
        <v>0</v>
      </c>
      <c r="AB2635" s="92">
        <v>20.8980283607962</v>
      </c>
      <c r="AC2635" s="91">
        <v>0</v>
      </c>
      <c r="AD2635" s="92">
        <v>25.348195952392398</v>
      </c>
      <c r="AE2635" s="91">
        <v>0</v>
      </c>
      <c r="AF2635" s="93">
        <v>20.8394096946868</v>
      </c>
      <c r="AG2635" s="91">
        <v>0</v>
      </c>
      <c r="AH2635" s="92">
        <v>-0.90622995212470403</v>
      </c>
      <c r="AI2635" s="91">
        <v>0</v>
      </c>
      <c r="AJ2635" s="92">
        <v>14.483375679905301</v>
      </c>
      <c r="AK2635" s="91">
        <v>0.118153800000146</v>
      </c>
      <c r="AL2635" s="91">
        <v>2.2843762384582099E-2</v>
      </c>
      <c r="AM2635" s="92">
        <v>6.8306345767341599</v>
      </c>
      <c r="AN2635" s="3"/>
      <c r="AO2635" s="94">
        <v>0</v>
      </c>
      <c r="AP2635" s="94">
        <v>0</v>
      </c>
      <c r="AQ2635" s="94">
        <v>0</v>
      </c>
      <c r="AR2635" s="94">
        <v>0</v>
      </c>
      <c r="AS2635" s="95">
        <v>0</v>
      </c>
      <c r="AT2635" s="95">
        <v>0</v>
      </c>
      <c r="AU2635" s="95">
        <v>7</v>
      </c>
      <c r="AV2635" s="96">
        <v>5</v>
      </c>
      <c r="AW2635" s="3"/>
      <c r="AX2635" s="97">
        <v>0</v>
      </c>
      <c r="AY2635" s="98">
        <v>-113.07365610974399</v>
      </c>
      <c r="AZ2635" s="98">
        <v>0.54787164163735702</v>
      </c>
      <c r="BA2635" s="98">
        <v>-15.957369743191499</v>
      </c>
      <c r="BB2635" s="89">
        <v>0</v>
      </c>
      <c r="BC2635" s="99">
        <v>0</v>
      </c>
      <c r="BD2635" s="86">
        <v>43664</v>
      </c>
      <c r="BE2635" s="86"/>
      <c r="BF2635" s="95"/>
      <c r="BG2635" s="86"/>
    </row>
    <row r="2636" spans="2:59" x14ac:dyDescent="0.25">
      <c r="B2636" s="81" t="s">
        <v>3250</v>
      </c>
      <c r="C2636" s="81" t="s">
        <v>8267</v>
      </c>
      <c r="D2636" s="81" t="s">
        <v>1067</v>
      </c>
      <c r="E2636" s="82" t="s">
        <v>1162</v>
      </c>
      <c r="F2636" s="82" t="s">
        <v>1107</v>
      </c>
      <c r="G2636" s="83" t="s">
        <v>1121</v>
      </c>
      <c r="H2636" s="84" t="s">
        <v>1148</v>
      </c>
      <c r="I2636" s="85" t="s">
        <v>3480</v>
      </c>
      <c r="J2636" s="85" t="s">
        <v>8268</v>
      </c>
      <c r="L2636" s="86">
        <v>44029</v>
      </c>
      <c r="M2636" s="87">
        <v>3028.7646999992398</v>
      </c>
      <c r="N2636" s="88">
        <v>3028.7646999992398</v>
      </c>
      <c r="O2636" s="88">
        <v>3147.0832000002301</v>
      </c>
      <c r="P2636" s="89">
        <f t="shared" si="41"/>
        <v>0.96240375850216431</v>
      </c>
      <c r="Q2636" s="86">
        <v>43881</v>
      </c>
      <c r="R2636" s="90">
        <v>2071778.57</v>
      </c>
      <c r="S2636" s="90">
        <v>1892138.02585547</v>
      </c>
      <c r="T2636" s="3"/>
      <c r="U2636" s="91">
        <v>-1.09657049779344E-3</v>
      </c>
      <c r="V2636" s="92">
        <v>1.0631175603521099</v>
      </c>
      <c r="W2636" s="91">
        <v>2.74568728018494E-2</v>
      </c>
      <c r="X2636" s="92">
        <v>2.7541968960576901</v>
      </c>
      <c r="Y2636" s="91">
        <v>1.6420715021013201E-2</v>
      </c>
      <c r="Z2636" s="92">
        <v>19.7922274109442</v>
      </c>
      <c r="AA2636" s="91">
        <v>0.243063584952324</v>
      </c>
      <c r="AB2636" s="92">
        <v>45.204386856057702</v>
      </c>
      <c r="AC2636" s="91">
        <v>0.31921509619685801</v>
      </c>
      <c r="AD2636" s="92">
        <v>57.269705572107299</v>
      </c>
      <c r="AE2636" s="91">
        <v>0.49500329503673102</v>
      </c>
      <c r="AF2636" s="93">
        <v>70.339739198330804</v>
      </c>
      <c r="AG2636" s="91">
        <v>3.7206164397502999E-3</v>
      </c>
      <c r="AH2636" s="92">
        <v>-0.53416830814967398</v>
      </c>
      <c r="AI2636" s="91">
        <v>7.8729854873017799E-2</v>
      </c>
      <c r="AJ2636" s="92">
        <v>22.356361167214299</v>
      </c>
      <c r="AK2636" s="91">
        <v>2.0287647000001701</v>
      </c>
      <c r="AL2636" s="91">
        <v>0.13713425327849099</v>
      </c>
      <c r="AM2636" s="92">
        <v>216.29625770729001</v>
      </c>
      <c r="AN2636" s="3"/>
      <c r="AO2636" s="94">
        <v>4.9453056410129599E-2</v>
      </c>
      <c r="AP2636" s="94">
        <v>-8.4355497557262404E-2</v>
      </c>
      <c r="AQ2636" s="94">
        <v>0.13222309961202</v>
      </c>
      <c r="AR2636" s="94">
        <v>-8.4539898453804205E-2</v>
      </c>
      <c r="AS2636" s="95">
        <v>9</v>
      </c>
      <c r="AT2636" s="95">
        <v>3</v>
      </c>
      <c r="AU2636" s="95">
        <v>7</v>
      </c>
      <c r="AV2636" s="96">
        <v>5</v>
      </c>
      <c r="AW2636" s="3"/>
      <c r="AX2636" s="97">
        <v>0.250782851413824</v>
      </c>
      <c r="AY2636" s="98">
        <v>1.00908917828747</v>
      </c>
      <c r="AZ2636" s="98">
        <v>1.63528744729956</v>
      </c>
      <c r="BA2636" s="98">
        <v>1.4336621607290001</v>
      </c>
      <c r="BB2636" s="89">
        <v>2.5755242367413299E-2</v>
      </c>
      <c r="BC2636" s="99">
        <v>-27.498141771444399</v>
      </c>
      <c r="BD2636" s="86">
        <v>43881</v>
      </c>
      <c r="BE2636" s="86">
        <v>43910</v>
      </c>
      <c r="BF2636" s="95"/>
      <c r="BG2636" s="86"/>
    </row>
    <row r="2637" spans="2:59" x14ac:dyDescent="0.25">
      <c r="B2637" s="81" t="s">
        <v>3251</v>
      </c>
      <c r="C2637" s="81" t="s">
        <v>8269</v>
      </c>
      <c r="D2637" s="81" t="s">
        <v>1067</v>
      </c>
      <c r="E2637" s="82" t="s">
        <v>1186</v>
      </c>
      <c r="F2637" s="82" t="s">
        <v>1107</v>
      </c>
      <c r="G2637" s="83" t="s">
        <v>1121</v>
      </c>
      <c r="H2637" s="84" t="s">
        <v>1148</v>
      </c>
      <c r="I2637" s="85" t="s">
        <v>3480</v>
      </c>
      <c r="J2637" s="85" t="s">
        <v>8270</v>
      </c>
      <c r="L2637" s="86">
        <v>44029</v>
      </c>
      <c r="M2637" s="87">
        <v>3461.0562999993599</v>
      </c>
      <c r="N2637" s="88">
        <v>3461.0562999993599</v>
      </c>
      <c r="O2637" s="88">
        <v>3575.7747999988501</v>
      </c>
      <c r="P2637" s="89">
        <f t="shared" si="41"/>
        <v>0.96791786216527753</v>
      </c>
      <c r="Q2637" s="86">
        <v>43881</v>
      </c>
      <c r="R2637" s="90">
        <v>5643482.6200000001</v>
      </c>
      <c r="S2637" s="90">
        <v>4820476.5880312501</v>
      </c>
      <c r="T2637" s="3"/>
      <c r="U2637" s="91">
        <v>-1.0580357948128899E-3</v>
      </c>
      <c r="V2637" s="92">
        <v>1.0669710306501701</v>
      </c>
      <c r="W2637" s="91">
        <v>2.8647408913457201E-2</v>
      </c>
      <c r="X2637" s="92">
        <v>2.87325050721847</v>
      </c>
      <c r="Y2637" s="91">
        <v>2.3586860917930601E-2</v>
      </c>
      <c r="Z2637" s="92">
        <v>20.508842000621399</v>
      </c>
      <c r="AA2637" s="91">
        <v>0.26077305951359397</v>
      </c>
      <c r="AB2637" s="92">
        <v>46.9753343121847</v>
      </c>
      <c r="AC2637" s="91">
        <v>0.357047665944556</v>
      </c>
      <c r="AD2637" s="92">
        <v>61.052962546877097</v>
      </c>
      <c r="AE2637" s="91">
        <v>0.55975909527274803</v>
      </c>
      <c r="AF2637" s="93">
        <v>76.815319221932398</v>
      </c>
      <c r="AG2637" s="91">
        <v>4.37949930346804E-3</v>
      </c>
      <c r="AH2637" s="92">
        <v>-0.46828002177790001</v>
      </c>
      <c r="AI2637" s="91">
        <v>8.7048388759285403E-2</v>
      </c>
      <c r="AJ2637" s="92">
        <v>23.188214555848401</v>
      </c>
      <c r="AK2637" s="91">
        <v>2.4610562999988899</v>
      </c>
      <c r="AL2637" s="91">
        <v>0.15486529758534701</v>
      </c>
      <c r="AM2637" s="92">
        <v>259.52541770692898</v>
      </c>
      <c r="AN2637" s="3"/>
      <c r="AO2637" s="94">
        <v>4.9493534288558301E-2</v>
      </c>
      <c r="AP2637" s="94">
        <v>-8.4249455672834303E-2</v>
      </c>
      <c r="AQ2637" s="94">
        <v>0.13353862297852201</v>
      </c>
      <c r="AR2637" s="94">
        <v>-8.3443722496740494E-2</v>
      </c>
      <c r="AS2637" s="95">
        <v>9</v>
      </c>
      <c r="AT2637" s="95">
        <v>3</v>
      </c>
      <c r="AU2637" s="95">
        <v>7</v>
      </c>
      <c r="AV2637" s="96">
        <v>5</v>
      </c>
      <c r="AW2637" s="3"/>
      <c r="AX2637" s="97">
        <v>0.25079069856583402</v>
      </c>
      <c r="AY2637" s="98">
        <v>1.07654576634559</v>
      </c>
      <c r="AZ2637" s="98">
        <v>1.69953458107921</v>
      </c>
      <c r="BA2637" s="98">
        <v>1.5327138543052601</v>
      </c>
      <c r="BB2637" s="89">
        <v>2.5757831984956299E-2</v>
      </c>
      <c r="BC2637" s="99">
        <v>-27.416933527187201</v>
      </c>
      <c r="BD2637" s="86">
        <v>43881</v>
      </c>
      <c r="BE2637" s="86">
        <v>43910</v>
      </c>
      <c r="BF2637" s="95"/>
      <c r="BG2637" s="86"/>
    </row>
    <row r="2638" spans="2:59" x14ac:dyDescent="0.25">
      <c r="B2638" s="81" t="s">
        <v>3252</v>
      </c>
      <c r="C2638" s="81" t="s">
        <v>8271</v>
      </c>
      <c r="D2638" s="81" t="s">
        <v>1067</v>
      </c>
      <c r="E2638" s="82" t="s">
        <v>1163</v>
      </c>
      <c r="F2638" s="82" t="s">
        <v>1107</v>
      </c>
      <c r="G2638" s="83" t="s">
        <v>1121</v>
      </c>
      <c r="H2638" s="84" t="s">
        <v>1148</v>
      </c>
      <c r="I2638" s="85" t="s">
        <v>3480</v>
      </c>
      <c r="J2638" s="85" t="s">
        <v>8272</v>
      </c>
      <c r="L2638" s="86">
        <v>44029</v>
      </c>
      <c r="M2638" s="87">
        <v>3634.7789000011999</v>
      </c>
      <c r="N2638" s="88">
        <v>3634.7789000011999</v>
      </c>
      <c r="O2638" s="88">
        <v>3749.7925000004502</v>
      </c>
      <c r="P2638" s="89">
        <f t="shared" si="41"/>
        <v>0.96932800948339504</v>
      </c>
      <c r="Q2638" s="86">
        <v>43881</v>
      </c>
      <c r="R2638" s="90">
        <v>2583363.1570000001</v>
      </c>
      <c r="S2638" s="90">
        <v>1975373.2152070301</v>
      </c>
      <c r="T2638" s="3"/>
      <c r="U2638" s="91">
        <v>-1.04817994451878E-3</v>
      </c>
      <c r="V2638" s="92">
        <v>1.0679566156795799</v>
      </c>
      <c r="W2638" s="91">
        <v>2.8951036530997998E-2</v>
      </c>
      <c r="X2638" s="92">
        <v>2.90361326897255</v>
      </c>
      <c r="Y2638" s="91">
        <v>2.5421013828236E-2</v>
      </c>
      <c r="Z2638" s="92">
        <v>20.6922572916665</v>
      </c>
      <c r="AA2638" s="91">
        <v>0.265326005577808</v>
      </c>
      <c r="AB2638" s="92">
        <v>47.430628918577</v>
      </c>
      <c r="AC2638" s="91">
        <v>0.36686048059549597</v>
      </c>
      <c r="AD2638" s="92">
        <v>62.034244011971197</v>
      </c>
      <c r="AE2638" s="91">
        <v>0.57670400667644595</v>
      </c>
      <c r="AF2638" s="93">
        <v>78.509810362360398</v>
      </c>
      <c r="AG2638" s="91">
        <v>4.5474914004444101E-3</v>
      </c>
      <c r="AH2638" s="92">
        <v>-0.45148081208026303</v>
      </c>
      <c r="AI2638" s="91">
        <v>8.9178391903260504E-2</v>
      </c>
      <c r="AJ2638" s="92">
        <v>23.401214870245902</v>
      </c>
      <c r="AK2638" s="91">
        <v>2.63477890000213</v>
      </c>
      <c r="AL2638" s="91">
        <v>0.16144302097556601</v>
      </c>
      <c r="AM2638" s="92">
        <v>276.89767770748603</v>
      </c>
      <c r="AN2638" s="3"/>
      <c r="AO2638" s="94">
        <v>4.95038899534848E-2</v>
      </c>
      <c r="AP2638" s="94">
        <v>-8.4222435951232896E-2</v>
      </c>
      <c r="AQ2638" s="94">
        <v>0.13387412009076799</v>
      </c>
      <c r="AR2638" s="94">
        <v>-8.3164176577120094E-2</v>
      </c>
      <c r="AS2638" s="95">
        <v>9</v>
      </c>
      <c r="AT2638" s="95">
        <v>3</v>
      </c>
      <c r="AU2638" s="95">
        <v>7</v>
      </c>
      <c r="AV2638" s="96">
        <v>5</v>
      </c>
      <c r="AW2638" s="3"/>
      <c r="AX2638" s="97">
        <v>0.25079282659600699</v>
      </c>
      <c r="AY2638" s="98">
        <v>1.09388142998796</v>
      </c>
      <c r="AZ2638" s="98">
        <v>1.71604419113828</v>
      </c>
      <c r="BA2638" s="98">
        <v>1.5582281268998499</v>
      </c>
      <c r="BB2638" s="89">
        <v>2.57585053234652E-2</v>
      </c>
      <c r="BC2638" s="99">
        <v>-27.396225257834899</v>
      </c>
      <c r="BD2638" s="86">
        <v>43881</v>
      </c>
      <c r="BE2638" s="86">
        <v>43910</v>
      </c>
      <c r="BF2638" s="95"/>
      <c r="BG2638" s="86"/>
    </row>
    <row r="2639" spans="2:59" x14ac:dyDescent="0.25">
      <c r="B2639" s="81" t="s">
        <v>3253</v>
      </c>
      <c r="C2639" s="81" t="s">
        <v>8273</v>
      </c>
      <c r="D2639" s="81" t="s">
        <v>1067</v>
      </c>
      <c r="E2639" s="82" t="s">
        <v>1164</v>
      </c>
      <c r="F2639" s="82" t="s">
        <v>1107</v>
      </c>
      <c r="G2639" s="83" t="s">
        <v>1121</v>
      </c>
      <c r="H2639" s="84" t="s">
        <v>1148</v>
      </c>
      <c r="I2639" s="85" t="s">
        <v>3480</v>
      </c>
      <c r="J2639" s="85" t="s">
        <v>8274</v>
      </c>
      <c r="L2639" s="86">
        <v>44029</v>
      </c>
      <c r="M2639" s="87">
        <v>3366.0557999983398</v>
      </c>
      <c r="N2639" s="88">
        <v>3366.0557999983398</v>
      </c>
      <c r="O2639" s="88">
        <v>3479.03429999948</v>
      </c>
      <c r="P2639" s="89">
        <f t="shared" si="41"/>
        <v>0.96752590223063994</v>
      </c>
      <c r="Q2639" s="86">
        <v>43881</v>
      </c>
      <c r="R2639" s="90">
        <v>2472226.7059999998</v>
      </c>
      <c r="S2639" s="90">
        <v>1433883.7685312501</v>
      </c>
      <c r="T2639" s="3"/>
      <c r="U2639" s="91">
        <v>-1.0607692202029299E-3</v>
      </c>
      <c r="V2639" s="92">
        <v>1.0666976881111601</v>
      </c>
      <c r="W2639" s="91">
        <v>2.8562958192196699E-2</v>
      </c>
      <c r="X2639" s="92">
        <v>2.8648054350924199</v>
      </c>
      <c r="Y2639" s="91">
        <v>2.3077180958353E-2</v>
      </c>
      <c r="Z2639" s="92">
        <v>20.457874004670899</v>
      </c>
      <c r="AA2639" s="91">
        <v>0.259509324854589</v>
      </c>
      <c r="AB2639" s="92">
        <v>46.848960846255103</v>
      </c>
      <c r="AC2639" s="91">
        <v>0.35433019986143299</v>
      </c>
      <c r="AD2639" s="92">
        <v>60.781215938564898</v>
      </c>
      <c r="AE2639" s="91">
        <v>0.55507752112869602</v>
      </c>
      <c r="AF2639" s="93">
        <v>76.347161807585493</v>
      </c>
      <c r="AG2639" s="91">
        <v>4.3327917010174098E-3</v>
      </c>
      <c r="AH2639" s="92">
        <v>-0.47295078202296298</v>
      </c>
      <c r="AI2639" s="91">
        <v>8.6456559047364906E-2</v>
      </c>
      <c r="AJ2639" s="92">
        <v>23.1290315846563</v>
      </c>
      <c r="AK2639" s="91">
        <v>2.3660557999974099</v>
      </c>
      <c r="AL2639" s="91">
        <v>0.151143794842937</v>
      </c>
      <c r="AM2639" s="92">
        <v>250.025367707014</v>
      </c>
      <c r="AN2639" s="3"/>
      <c r="AO2639" s="94">
        <v>4.9490692341350999E-2</v>
      </c>
      <c r="AP2639" s="94">
        <v>-8.4257003682141701E-2</v>
      </c>
      <c r="AQ2639" s="94">
        <v>0.13344535248325001</v>
      </c>
      <c r="AR2639" s="94">
        <v>-8.3521455068839706E-2</v>
      </c>
      <c r="AS2639" s="95">
        <v>9</v>
      </c>
      <c r="AT2639" s="95">
        <v>3</v>
      </c>
      <c r="AU2639" s="95">
        <v>7</v>
      </c>
      <c r="AV2639" s="96">
        <v>5</v>
      </c>
      <c r="AW2639" s="3"/>
      <c r="AX2639" s="97">
        <v>0.250790089452057</v>
      </c>
      <c r="AY2639" s="98">
        <v>1.07173371473436</v>
      </c>
      <c r="AZ2639" s="98">
        <v>1.6949516491222301</v>
      </c>
      <c r="BA2639" s="98">
        <v>1.5256357673479199</v>
      </c>
      <c r="BB2639" s="89">
        <v>2.5757642775934099E-2</v>
      </c>
      <c r="BC2639" s="99">
        <v>-27.422693130676599</v>
      </c>
      <c r="BD2639" s="86">
        <v>43881</v>
      </c>
      <c r="BE2639" s="86">
        <v>43910</v>
      </c>
      <c r="BF2639" s="95"/>
      <c r="BG2639" s="86"/>
    </row>
    <row r="2640" spans="2:59" x14ac:dyDescent="0.25">
      <c r="B2640" s="81" t="s">
        <v>3254</v>
      </c>
      <c r="C2640" s="81" t="s">
        <v>8275</v>
      </c>
      <c r="D2640" s="81" t="s">
        <v>1067</v>
      </c>
      <c r="E2640" s="82" t="s">
        <v>1165</v>
      </c>
      <c r="F2640" s="82" t="s">
        <v>1107</v>
      </c>
      <c r="G2640" s="83" t="s">
        <v>1121</v>
      </c>
      <c r="H2640" s="84" t="s">
        <v>1148</v>
      </c>
      <c r="I2640" s="85" t="s">
        <v>3480</v>
      </c>
      <c r="J2640" s="85" t="s">
        <v>8276</v>
      </c>
      <c r="L2640" s="86">
        <v>44029</v>
      </c>
      <c r="M2640" s="87">
        <v>3410.4455999992801</v>
      </c>
      <c r="N2640" s="88">
        <v>3410.4455999992801</v>
      </c>
      <c r="O2640" s="88">
        <v>3523.2688000015901</v>
      </c>
      <c r="P2640" s="89">
        <f t="shared" si="41"/>
        <v>0.9679776916248175</v>
      </c>
      <c r="Q2640" s="86">
        <v>43881</v>
      </c>
      <c r="R2640" s="90">
        <v>2419099.4360000002</v>
      </c>
      <c r="S2640" s="90">
        <v>1963655.9838632799</v>
      </c>
      <c r="T2640" s="3"/>
      <c r="U2640" s="91">
        <v>-1.0575982596492399E-3</v>
      </c>
      <c r="V2640" s="92">
        <v>1.0670147841665301</v>
      </c>
      <c r="W2640" s="91">
        <v>2.8660311823841801E-2</v>
      </c>
      <c r="X2640" s="92">
        <v>2.87454079825693</v>
      </c>
      <c r="Y2640" s="91">
        <v>2.3664665097385299E-2</v>
      </c>
      <c r="Z2640" s="92">
        <v>20.516622418566801</v>
      </c>
      <c r="AA2640" s="91">
        <v>0.26096595710987502</v>
      </c>
      <c r="AB2640" s="92">
        <v>46.994624071812702</v>
      </c>
      <c r="AC2640" s="91">
        <v>0.357462763113435</v>
      </c>
      <c r="AD2640" s="92">
        <v>61.094472263765098</v>
      </c>
      <c r="AE2640" s="91">
        <v>0.56047458218410595</v>
      </c>
      <c r="AF2640" s="93">
        <v>76.886867913068301</v>
      </c>
      <c r="AG2640" s="91">
        <v>4.3866524720215204E-3</v>
      </c>
      <c r="AH2640" s="92">
        <v>-0.46756470492255198</v>
      </c>
      <c r="AI2640" s="91">
        <v>8.7138722228701199E-2</v>
      </c>
      <c r="AJ2640" s="92">
        <v>23.197247902775398</v>
      </c>
      <c r="AK2640" s="91">
        <v>2.4104455999983498</v>
      </c>
      <c r="AL2640" s="91">
        <v>0.15289410179146201</v>
      </c>
      <c r="AM2640" s="92">
        <v>254.464347707108</v>
      </c>
      <c r="AN2640" s="3"/>
      <c r="AO2640" s="94">
        <v>4.9494009999762098E-2</v>
      </c>
      <c r="AP2640" s="94">
        <v>-8.4248297845042494E-2</v>
      </c>
      <c r="AQ2640" s="94">
        <v>0.133552871577267</v>
      </c>
      <c r="AR2640" s="94">
        <v>-8.3431878898409195E-2</v>
      </c>
      <c r="AS2640" s="95">
        <v>9</v>
      </c>
      <c r="AT2640" s="95">
        <v>3</v>
      </c>
      <c r="AU2640" s="95">
        <v>7</v>
      </c>
      <c r="AV2640" s="96">
        <v>5</v>
      </c>
      <c r="AW2640" s="3"/>
      <c r="AX2640" s="97">
        <v>0.250790779449162</v>
      </c>
      <c r="AY2640" s="98">
        <v>1.0772801178209199</v>
      </c>
      <c r="AZ2640" s="98">
        <v>1.7002340870931201</v>
      </c>
      <c r="BA2640" s="98">
        <v>1.5337941024427</v>
      </c>
      <c r="BB2640" s="89">
        <v>2.57578594978622E-2</v>
      </c>
      <c r="BC2640" s="99">
        <v>-27.4160546592611</v>
      </c>
      <c r="BD2640" s="86">
        <v>43881</v>
      </c>
      <c r="BE2640" s="86">
        <v>43910</v>
      </c>
      <c r="BF2640" s="95"/>
      <c r="BG2640" s="86"/>
    </row>
    <row r="2641" spans="2:59" x14ac:dyDescent="0.25">
      <c r="B2641" s="81" t="s">
        <v>3255</v>
      </c>
      <c r="C2641" s="81" t="s">
        <v>8277</v>
      </c>
      <c r="D2641" s="81" t="s">
        <v>1067</v>
      </c>
      <c r="E2641" s="82" t="s">
        <v>1206</v>
      </c>
      <c r="F2641" s="82" t="s">
        <v>1107</v>
      </c>
      <c r="G2641" s="83" t="s">
        <v>1121</v>
      </c>
      <c r="H2641" s="84" t="s">
        <v>1148</v>
      </c>
      <c r="I2641" s="85" t="s">
        <v>3480</v>
      </c>
      <c r="J2641" s="85" t="s">
        <v>8278</v>
      </c>
      <c r="L2641" s="86">
        <v>44029</v>
      </c>
      <c r="M2641" s="87">
        <v>1992.99349999987</v>
      </c>
      <c r="N2641" s="88">
        <v>1992.99349999987</v>
      </c>
      <c r="O2641" s="88">
        <v>2054.3946000002302</v>
      </c>
      <c r="P2641" s="89">
        <f t="shared" si="41"/>
        <v>0.97011231435267919</v>
      </c>
      <c r="Q2641" s="86">
        <v>43881</v>
      </c>
      <c r="R2641" s="90">
        <v>353710.88900000002</v>
      </c>
      <c r="S2641" s="90">
        <v>281708.06443505897</v>
      </c>
      <c r="T2641" s="3"/>
      <c r="U2641" s="91">
        <v>-1.04271831969527E-3</v>
      </c>
      <c r="V2641" s="92">
        <v>1.0685027781619301</v>
      </c>
      <c r="W2641" s="91">
        <v>2.91197429396561E-2</v>
      </c>
      <c r="X2641" s="92">
        <v>2.9204839098383699</v>
      </c>
      <c r="Y2641" s="91">
        <v>2.64413810182305E-2</v>
      </c>
      <c r="Z2641" s="92">
        <v>20.794294010673202</v>
      </c>
      <c r="AA2641" s="91">
        <v>0.26786257520870999</v>
      </c>
      <c r="AB2641" s="92">
        <v>47.684285881696297</v>
      </c>
      <c r="AC2641" s="91">
        <v>0.37234272129891899</v>
      </c>
      <c r="AD2641" s="92">
        <v>62.582468082313397</v>
      </c>
      <c r="AE2641" s="91">
        <v>0.43148113818082501</v>
      </c>
      <c r="AF2641" s="93">
        <v>63.987523512798397</v>
      </c>
      <c r="AG2641" s="91">
        <v>4.6408205798797999E-3</v>
      </c>
      <c r="AH2641" s="92">
        <v>-0.44214789413672401</v>
      </c>
      <c r="AI2641" s="91">
        <v>9.0363469716976397E-2</v>
      </c>
      <c r="AJ2641" s="92">
        <v>23.519722651602901</v>
      </c>
      <c r="AK2641" s="91">
        <v>0.99299349999986597</v>
      </c>
      <c r="AL2641" s="91">
        <v>8.3261504052643404E-2</v>
      </c>
      <c r="AM2641" s="92">
        <v>112.71913770714301</v>
      </c>
      <c r="AN2641" s="3"/>
      <c r="AO2641" s="94">
        <v>4.9509617476360297E-2</v>
      </c>
      <c r="AP2641" s="94">
        <v>-8.4207461045443799E-2</v>
      </c>
      <c r="AQ2641" s="94">
        <v>0.13406052986654701</v>
      </c>
      <c r="AR2641" s="94">
        <v>-8.3008853815117606E-2</v>
      </c>
      <c r="AS2641" s="95">
        <v>9</v>
      </c>
      <c r="AT2641" s="95">
        <v>3</v>
      </c>
      <c r="AU2641" s="95">
        <v>7</v>
      </c>
      <c r="AV2641" s="96">
        <v>5</v>
      </c>
      <c r="AW2641" s="3"/>
      <c r="AX2641" s="97">
        <v>0.250794107428228</v>
      </c>
      <c r="AY2641" s="98">
        <v>1.10353756297991</v>
      </c>
      <c r="AZ2641" s="98">
        <v>1.7252401318619399</v>
      </c>
      <c r="BA2641" s="98">
        <v>1.57245024455187</v>
      </c>
      <c r="BB2641" s="89">
        <v>2.5758889533171899E-2</v>
      </c>
      <c r="BC2641" s="99">
        <v>-27.384719566500301</v>
      </c>
      <c r="BD2641" s="86">
        <v>43881</v>
      </c>
      <c r="BE2641" s="86">
        <v>43910</v>
      </c>
      <c r="BF2641" s="95"/>
      <c r="BG2641" s="86"/>
    </row>
    <row r="2642" spans="2:59" x14ac:dyDescent="0.25">
      <c r="B2642" s="81" t="s">
        <v>3256</v>
      </c>
      <c r="C2642" s="81" t="s">
        <v>8279</v>
      </c>
      <c r="D2642" s="81" t="s">
        <v>1067</v>
      </c>
      <c r="E2642" s="82" t="s">
        <v>1166</v>
      </c>
      <c r="F2642" s="82" t="s">
        <v>1107</v>
      </c>
      <c r="G2642" s="83" t="s">
        <v>1121</v>
      </c>
      <c r="H2642" s="84" t="s">
        <v>1148</v>
      </c>
      <c r="I2642" s="85" t="s">
        <v>3480</v>
      </c>
      <c r="J2642" s="85" t="s">
        <v>8280</v>
      </c>
      <c r="L2642" s="86">
        <v>44029</v>
      </c>
      <c r="M2642" s="87">
        <v>1935.7158000003501</v>
      </c>
      <c r="N2642" s="88">
        <v>1935.7158000003501</v>
      </c>
      <c r="O2642" s="88">
        <v>1996.4091999996499</v>
      </c>
      <c r="P2642" s="89">
        <f t="shared" si="41"/>
        <v>0.96959871753781213</v>
      </c>
      <c r="Q2642" s="86">
        <v>43881</v>
      </c>
      <c r="R2642" s="90">
        <v>985792.799</v>
      </c>
      <c r="S2642" s="90">
        <v>652204.22237792995</v>
      </c>
      <c r="T2642" s="3"/>
      <c r="U2642" s="91">
        <v>-1.04626866959734E-3</v>
      </c>
      <c r="V2642" s="92">
        <v>1.0681477431717199</v>
      </c>
      <c r="W2642" s="91">
        <v>2.9009298645178198E-2</v>
      </c>
      <c r="X2642" s="92">
        <v>2.9094394803905699</v>
      </c>
      <c r="Y2642" s="91">
        <v>2.5773154902708501E-2</v>
      </c>
      <c r="Z2642" s="92">
        <v>20.727471399121001</v>
      </c>
      <c r="AA2642" s="91">
        <v>0.26965486029250302</v>
      </c>
      <c r="AB2642" s="92">
        <v>47.863514390075601</v>
      </c>
      <c r="AC2642" s="91">
        <v>0.39985232860839498</v>
      </c>
      <c r="AD2642" s="92">
        <v>65.333428813260994</v>
      </c>
      <c r="AE2642" s="91">
        <v>0.65050801500561695</v>
      </c>
      <c r="AF2642" s="93">
        <v>85.890211195219294</v>
      </c>
      <c r="AG2642" s="91">
        <v>4.5797084967489398E-3</v>
      </c>
      <c r="AH2642" s="92">
        <v>-0.44825910244981099</v>
      </c>
      <c r="AI2642" s="91">
        <v>8.9587362894235398E-2</v>
      </c>
      <c r="AJ2642" s="92">
        <v>23.442111969343401</v>
      </c>
      <c r="AK2642" s="91">
        <v>0.93571579999988896</v>
      </c>
      <c r="AL2642" s="91">
        <v>0.144023615392216</v>
      </c>
      <c r="AM2642" s="92">
        <v>89.378640528535499</v>
      </c>
      <c r="AN2642" s="3"/>
      <c r="AO2642" s="94">
        <v>4.9505885115650003E-2</v>
      </c>
      <c r="AP2642" s="94">
        <v>-8.4217244101601002E-2</v>
      </c>
      <c r="AQ2642" s="94">
        <v>0.13393849928805099</v>
      </c>
      <c r="AR2642" s="94">
        <v>-8.3110551210702405E-2</v>
      </c>
      <c r="AS2642" s="95">
        <v>9</v>
      </c>
      <c r="AT2642" s="95">
        <v>3</v>
      </c>
      <c r="AU2642" s="95">
        <v>7</v>
      </c>
      <c r="AV2642" s="96">
        <v>5</v>
      </c>
      <c r="AW2642" s="3"/>
      <c r="AX2642" s="97">
        <v>0.25080012736259999</v>
      </c>
      <c r="AY2642" s="98">
        <v>1.11083062341095</v>
      </c>
      <c r="AZ2642" s="98">
        <v>1.7320727523583599</v>
      </c>
      <c r="BA2642" s="98">
        <v>1.58296539257026</v>
      </c>
      <c r="BB2642" s="89">
        <v>2.5759371575804799E-2</v>
      </c>
      <c r="BC2642" s="99">
        <v>-27.392250045668298</v>
      </c>
      <c r="BD2642" s="86">
        <v>43881</v>
      </c>
      <c r="BE2642" s="86">
        <v>43910</v>
      </c>
      <c r="BF2642" s="95"/>
      <c r="BG2642" s="86"/>
    </row>
    <row r="2643" spans="2:59" x14ac:dyDescent="0.25">
      <c r="B2643" s="81" t="s">
        <v>3257</v>
      </c>
      <c r="C2643" s="81" t="s">
        <v>8281</v>
      </c>
      <c r="D2643" s="81" t="s">
        <v>1067</v>
      </c>
      <c r="E2643" s="82" t="s">
        <v>1207</v>
      </c>
      <c r="F2643" s="82" t="s">
        <v>1107</v>
      </c>
      <c r="G2643" s="83" t="s">
        <v>1121</v>
      </c>
      <c r="H2643" s="84" t="s">
        <v>1148</v>
      </c>
      <c r="I2643" s="85" t="s">
        <v>3480</v>
      </c>
      <c r="J2643" s="85" t="s">
        <v>8282</v>
      </c>
      <c r="L2643" s="86">
        <v>44029</v>
      </c>
      <c r="M2643" s="87">
        <v>1845.1223000008599</v>
      </c>
      <c r="N2643" s="88">
        <v>1845.1223000008599</v>
      </c>
      <c r="O2643" s="88">
        <v>1894.8571000006</v>
      </c>
      <c r="P2643" s="89">
        <f t="shared" si="41"/>
        <v>0.97375274367670028</v>
      </c>
      <c r="Q2643" s="86">
        <v>43881</v>
      </c>
      <c r="R2643" s="90">
        <v>196.7</v>
      </c>
      <c r="S2643" s="90">
        <v>176.13381297707599</v>
      </c>
      <c r="T2643" s="3"/>
      <c r="U2643" s="91">
        <v>-1.01575615917682E-3</v>
      </c>
      <c r="V2643" s="92">
        <v>1.0711989942137701</v>
      </c>
      <c r="W2643" s="91">
        <v>2.9956173664686499E-2</v>
      </c>
      <c r="X2643" s="92">
        <v>3.0041269823414001</v>
      </c>
      <c r="Y2643" s="91">
        <v>3.1241298605891601E-2</v>
      </c>
      <c r="Z2643" s="92">
        <v>21.274285769439299</v>
      </c>
      <c r="AA2643" s="91">
        <v>0.27963257491501298</v>
      </c>
      <c r="AB2643" s="92">
        <v>48.861285852326503</v>
      </c>
      <c r="AC2643" s="91">
        <v>0.398079522192129</v>
      </c>
      <c r="AD2643" s="92">
        <v>65.156148171634399</v>
      </c>
      <c r="AE2643" s="91">
        <v>0.62823044437391196</v>
      </c>
      <c r="AF2643" s="93">
        <v>83.662454132107101</v>
      </c>
      <c r="AG2643" s="91">
        <v>5.1047219749307303E-3</v>
      </c>
      <c r="AH2643" s="92">
        <v>-0.39575775463163199</v>
      </c>
      <c r="AI2643" s="91">
        <v>9.5943851005431499E-2</v>
      </c>
      <c r="AJ2643" s="92">
        <v>24.077760780462999</v>
      </c>
      <c r="AK2643" s="91">
        <v>0.84512230000109401</v>
      </c>
      <c r="AL2643" s="91">
        <v>0.16321365153999101</v>
      </c>
      <c r="AM2643" s="92">
        <v>88.099918895517504</v>
      </c>
      <c r="AN2643" s="3"/>
      <c r="AO2643" s="94">
        <v>4.95302642138995E-2</v>
      </c>
      <c r="AP2643" s="94">
        <v>-8.4146154281333999E-2</v>
      </c>
      <c r="AQ2643" s="94">
        <v>0.134927888793754</v>
      </c>
      <c r="AR2643" s="94">
        <v>-8.2336962912522696E-2</v>
      </c>
      <c r="AS2643" s="95">
        <v>9</v>
      </c>
      <c r="AT2643" s="95">
        <v>3</v>
      </c>
      <c r="AU2643" s="95">
        <v>7</v>
      </c>
      <c r="AV2643" s="96">
        <v>5</v>
      </c>
      <c r="AW2643" s="3"/>
      <c r="AX2643" s="97">
        <v>0.250797501975903</v>
      </c>
      <c r="AY2643" s="98">
        <v>1.1482902855150301</v>
      </c>
      <c r="AZ2643" s="98">
        <v>1.76791187625349</v>
      </c>
      <c r="BA2643" s="98">
        <v>1.6384098174239601</v>
      </c>
      <c r="BB2643" s="89">
        <v>2.5760315462321201E-2</v>
      </c>
      <c r="BC2643" s="99">
        <v>-27.330915877566401</v>
      </c>
      <c r="BD2643" s="86">
        <v>43881</v>
      </c>
      <c r="BE2643" s="86">
        <v>43910</v>
      </c>
      <c r="BF2643" s="95"/>
      <c r="BG2643" s="86"/>
    </row>
    <row r="2644" spans="2:59" x14ac:dyDescent="0.25">
      <c r="B2644" s="81" t="s">
        <v>3258</v>
      </c>
      <c r="C2644" s="81" t="s">
        <v>8283</v>
      </c>
      <c r="D2644" s="81" t="s">
        <v>1068</v>
      </c>
      <c r="E2644" s="82" t="s">
        <v>1161</v>
      </c>
      <c r="F2644" s="82" t="s">
        <v>1107</v>
      </c>
      <c r="G2644" s="83" t="s">
        <v>1121</v>
      </c>
      <c r="H2644" s="84" t="s">
        <v>1154</v>
      </c>
      <c r="I2644" s="85" t="s">
        <v>3480</v>
      </c>
      <c r="J2644" s="85" t="s">
        <v>8284</v>
      </c>
      <c r="L2644" s="86">
        <v>44029</v>
      </c>
      <c r="M2644" s="87">
        <v>2257.2237999998001</v>
      </c>
      <c r="N2644" s="88">
        <v>2257.2237999998001</v>
      </c>
      <c r="O2644" s="88">
        <v>2428.36809999868</v>
      </c>
      <c r="P2644" s="89">
        <f t="shared" si="41"/>
        <v>0.92952291705735512</v>
      </c>
      <c r="Q2644" s="86">
        <v>43881</v>
      </c>
      <c r="R2644" s="90">
        <v>3226785.1189999999</v>
      </c>
      <c r="S2644" s="90">
        <v>3301781.3176250001</v>
      </c>
      <c r="T2644" s="3"/>
      <c r="U2644" s="91">
        <v>-3.6866119835394801E-3</v>
      </c>
      <c r="V2644" s="92">
        <v>0.80411341177750695</v>
      </c>
      <c r="W2644" s="91">
        <v>2.51452228330891E-2</v>
      </c>
      <c r="X2644" s="92">
        <v>2.5230318991816598</v>
      </c>
      <c r="Y2644" s="91">
        <v>-3.6359293482746601E-2</v>
      </c>
      <c r="Z2644" s="92">
        <v>14.514226560568201</v>
      </c>
      <c r="AA2644" s="91">
        <v>0.162465571100183</v>
      </c>
      <c r="AB2644" s="92">
        <v>37.144585470843602</v>
      </c>
      <c r="AC2644" s="91">
        <v>0.20191789398464599</v>
      </c>
      <c r="AD2644" s="92">
        <v>45.539985350857002</v>
      </c>
      <c r="AE2644" s="91">
        <v>0.27986231702554498</v>
      </c>
      <c r="AF2644" s="93">
        <v>48.825641397270402</v>
      </c>
      <c r="AG2644" s="91">
        <v>1.10638563455723E-3</v>
      </c>
      <c r="AH2644" s="92">
        <v>-0.79559138866898105</v>
      </c>
      <c r="AI2644" s="91">
        <v>1.7077319545933299E-2</v>
      </c>
      <c r="AJ2644" s="92">
        <v>16.191107634513202</v>
      </c>
      <c r="AK2644" s="91">
        <v>1.2403072400298001</v>
      </c>
      <c r="AL2644" s="91">
        <v>7.2554926307930104E-2</v>
      </c>
      <c r="AM2644" s="92">
        <v>98.130700371228201</v>
      </c>
      <c r="AN2644" s="3"/>
      <c r="AO2644" s="94">
        <v>4.4859310137326198E-2</v>
      </c>
      <c r="AP2644" s="94">
        <v>-8.5176454201282503E-2</v>
      </c>
      <c r="AQ2644" s="94">
        <v>0.118295266558562</v>
      </c>
      <c r="AR2644" s="94">
        <v>-0.102165203624318</v>
      </c>
      <c r="AS2644" s="95">
        <v>9</v>
      </c>
      <c r="AT2644" s="95">
        <v>3</v>
      </c>
      <c r="AU2644" s="95">
        <v>7</v>
      </c>
      <c r="AV2644" s="96">
        <v>5</v>
      </c>
      <c r="AW2644" s="3"/>
      <c r="AX2644" s="97">
        <v>0.23839092225040101</v>
      </c>
      <c r="AY2644" s="98">
        <v>0.71975923502304795</v>
      </c>
      <c r="AZ2644" s="98">
        <v>1.37311883728762</v>
      </c>
      <c r="BA2644" s="98">
        <v>0.99737467387058099</v>
      </c>
      <c r="BB2644" s="89">
        <v>2.44227498775581E-2</v>
      </c>
      <c r="BC2644" s="99">
        <v>-27.5142841811466</v>
      </c>
      <c r="BD2644" s="86">
        <v>43881</v>
      </c>
      <c r="BE2644" s="86">
        <v>43913</v>
      </c>
      <c r="BF2644" s="95"/>
      <c r="BG2644" s="86"/>
    </row>
    <row r="2645" spans="2:59" x14ac:dyDescent="0.25">
      <c r="B2645" s="81" t="s">
        <v>3259</v>
      </c>
      <c r="C2645" s="81" t="s">
        <v>8285</v>
      </c>
      <c r="D2645" s="81" t="s">
        <v>1068</v>
      </c>
      <c r="E2645" s="82" t="s">
        <v>1204</v>
      </c>
      <c r="F2645" s="82" t="s">
        <v>1107</v>
      </c>
      <c r="G2645" s="83" t="s">
        <v>1121</v>
      </c>
      <c r="H2645" s="84" t="s">
        <v>1154</v>
      </c>
      <c r="I2645" s="85" t="s">
        <v>3480</v>
      </c>
      <c r="J2645" s="85" t="s">
        <v>8286</v>
      </c>
      <c r="L2645" s="86">
        <v>44029</v>
      </c>
      <c r="M2645" s="87">
        <v>1535.79040000029</v>
      </c>
      <c r="N2645" s="88">
        <v>1535.79040000029</v>
      </c>
      <c r="O2645" s="88">
        <v>1639.3242000006101</v>
      </c>
      <c r="P2645" s="89">
        <f t="shared" si="41"/>
        <v>0.93684360909191633</v>
      </c>
      <c r="Q2645" s="86">
        <v>43881</v>
      </c>
      <c r="R2645" s="90">
        <v>158.42400000000001</v>
      </c>
      <c r="S2645" s="90">
        <v>5953.9141526718104</v>
      </c>
      <c r="T2645" s="3"/>
      <c r="U2645" s="91">
        <v>-3.6352166225697099E-3</v>
      </c>
      <c r="V2645" s="92">
        <v>0.80925294787448399</v>
      </c>
      <c r="W2645" s="91">
        <v>2.6740479059299101E-2</v>
      </c>
      <c r="X2645" s="92">
        <v>2.6825575218026598</v>
      </c>
      <c r="Y2645" s="91">
        <v>-2.6969300239215999E-2</v>
      </c>
      <c r="Z2645" s="92">
        <v>15.4532258849213</v>
      </c>
      <c r="AA2645" s="91">
        <v>0.18541649187333001</v>
      </c>
      <c r="AB2645" s="92">
        <v>39.439677548129097</v>
      </c>
      <c r="AC2645" s="91">
        <v>0.25036699941847501</v>
      </c>
      <c r="AD2645" s="92">
        <v>50.384895894269</v>
      </c>
      <c r="AE2645" s="91">
        <v>0.35947757777466899</v>
      </c>
      <c r="AF2645" s="93">
        <v>56.787167472182801</v>
      </c>
      <c r="AG2645" s="91">
        <v>1.9922533338103698E-3</v>
      </c>
      <c r="AH2645" s="92">
        <v>-0.70700461874366705</v>
      </c>
      <c r="AI2645" s="91">
        <v>2.7886291694812802E-2</v>
      </c>
      <c r="AJ2645" s="92">
        <v>17.272004849393898</v>
      </c>
      <c r="AK2645" s="91">
        <v>0.53579040000098799</v>
      </c>
      <c r="AL2645" s="91">
        <v>9.0649270439898802E-2</v>
      </c>
      <c r="AM2645" s="92">
        <v>48.594294576847503</v>
      </c>
      <c r="AN2645" s="3"/>
      <c r="AO2645" s="94">
        <v>4.4911867287737599E-2</v>
      </c>
      <c r="AP2645" s="94">
        <v>-8.5044918072526302E-2</v>
      </c>
      <c r="AQ2645" s="94">
        <v>0.120102793645929</v>
      </c>
      <c r="AR2645" s="94">
        <v>-0.100726640415814</v>
      </c>
      <c r="AS2645" s="95">
        <v>9</v>
      </c>
      <c r="AT2645" s="95">
        <v>3</v>
      </c>
      <c r="AU2645" s="95">
        <v>7</v>
      </c>
      <c r="AV2645" s="96">
        <v>5</v>
      </c>
      <c r="AW2645" s="3"/>
      <c r="AX2645" s="97">
        <v>0.238390093904745</v>
      </c>
      <c r="AY2645" s="98">
        <v>0.81186487361992499</v>
      </c>
      <c r="AZ2645" s="98">
        <v>1.4598281710295899</v>
      </c>
      <c r="BA2645" s="98">
        <v>1.12823920152914</v>
      </c>
      <c r="BB2645" s="89">
        <v>2.4424967413288E-2</v>
      </c>
      <c r="BC2645" s="99">
        <v>-27.394379952485899</v>
      </c>
      <c r="BD2645" s="86">
        <v>43881</v>
      </c>
      <c r="BE2645" s="86">
        <v>43913</v>
      </c>
      <c r="BF2645" s="95"/>
      <c r="BG2645" s="86"/>
    </row>
    <row r="2646" spans="2:59" x14ac:dyDescent="0.25">
      <c r="B2646" s="81" t="s">
        <v>3260</v>
      </c>
      <c r="C2646" s="81" t="s">
        <v>8287</v>
      </c>
      <c r="D2646" s="81" t="s">
        <v>1068</v>
      </c>
      <c r="E2646" s="82" t="s">
        <v>1205</v>
      </c>
      <c r="F2646" s="82" t="s">
        <v>1107</v>
      </c>
      <c r="G2646" s="83" t="s">
        <v>1121</v>
      </c>
      <c r="H2646" s="84" t="s">
        <v>1154</v>
      </c>
      <c r="I2646" s="85" t="s">
        <v>3480</v>
      </c>
      <c r="J2646" s="85" t="s">
        <v>8288</v>
      </c>
      <c r="L2646" s="86">
        <v>44029</v>
      </c>
      <c r="M2646" s="87">
        <v>1538.46150000021</v>
      </c>
      <c r="N2646" s="88">
        <v>1538.46150000021</v>
      </c>
      <c r="O2646" s="88">
        <v>1538.46150000021</v>
      </c>
      <c r="P2646" s="89">
        <f t="shared" si="41"/>
        <v>1</v>
      </c>
      <c r="Q2646" s="86">
        <v>44029</v>
      </c>
      <c r="R2646" s="90">
        <v>6.0000000000000001E-3</v>
      </c>
      <c r="S2646" s="90">
        <v>9181.3775114440905</v>
      </c>
      <c r="T2646" s="3"/>
      <c r="U2646" s="91">
        <v>0</v>
      </c>
      <c r="V2646" s="92">
        <v>1.17277461013146</v>
      </c>
      <c r="W2646" s="91">
        <v>0</v>
      </c>
      <c r="X2646" s="92">
        <v>8.5096158727537806E-3</v>
      </c>
      <c r="Y2646" s="91">
        <v>0</v>
      </c>
      <c r="Z2646" s="92">
        <v>18.1501559088356</v>
      </c>
      <c r="AA2646" s="91">
        <v>0.33203070717165201</v>
      </c>
      <c r="AB2646" s="92">
        <v>54.1010990779614</v>
      </c>
      <c r="AC2646" s="91">
        <v>0.46259633555368102</v>
      </c>
      <c r="AD2646" s="92">
        <v>71.607829507789603</v>
      </c>
      <c r="AE2646" s="91">
        <v>0.46259633555368102</v>
      </c>
      <c r="AF2646" s="93">
        <v>67.099043250083895</v>
      </c>
      <c r="AG2646" s="91">
        <v>0</v>
      </c>
      <c r="AH2646" s="92">
        <v>-0.90622995212470403</v>
      </c>
      <c r="AI2646" s="91">
        <v>0</v>
      </c>
      <c r="AJ2646" s="92">
        <v>14.483375679905301</v>
      </c>
      <c r="AK2646" s="91">
        <v>0.53846150000055804</v>
      </c>
      <c r="AL2646" s="91">
        <v>9.1032646272651604E-2</v>
      </c>
      <c r="AM2646" s="92">
        <v>48.861404576804503</v>
      </c>
      <c r="AN2646" s="3"/>
      <c r="AO2646" s="94">
        <v>0.199998549201991</v>
      </c>
      <c r="AP2646" s="94">
        <v>-1.9414409276578198E-2</v>
      </c>
      <c r="AQ2646" s="94">
        <v>0.30544792282133099</v>
      </c>
      <c r="AR2646" s="94">
        <v>0</v>
      </c>
      <c r="AS2646" s="95">
        <v>2</v>
      </c>
      <c r="AT2646" s="95">
        <v>0</v>
      </c>
      <c r="AU2646" s="95">
        <v>8</v>
      </c>
      <c r="AV2646" s="96">
        <v>4</v>
      </c>
      <c r="AW2646" s="3"/>
      <c r="AX2646" s="97">
        <v>0.195864571678976</v>
      </c>
      <c r="AY2646" s="98">
        <v>1.5084879106925699</v>
      </c>
      <c r="AZ2646" s="98">
        <v>1.57031752829243</v>
      </c>
      <c r="BA2646" s="98">
        <v>11.701291868957901</v>
      </c>
      <c r="BB2646" s="89">
        <v>2.1967071692961301E-2</v>
      </c>
      <c r="BC2646" s="99">
        <v>-4.3277599001812597</v>
      </c>
      <c r="BD2646" s="86">
        <v>43675</v>
      </c>
      <c r="BE2646" s="86">
        <v>43692</v>
      </c>
      <c r="BF2646" s="95">
        <v>25</v>
      </c>
      <c r="BG2646" s="86">
        <v>43710</v>
      </c>
    </row>
    <row r="2647" spans="2:59" x14ac:dyDescent="0.25">
      <c r="B2647" s="81" t="s">
        <v>3261</v>
      </c>
      <c r="C2647" s="81" t="s">
        <v>8289</v>
      </c>
      <c r="D2647" s="81" t="s">
        <v>1068</v>
      </c>
      <c r="E2647" s="82" t="s">
        <v>1162</v>
      </c>
      <c r="F2647" s="82" t="s">
        <v>1107</v>
      </c>
      <c r="G2647" s="83" t="s">
        <v>1121</v>
      </c>
      <c r="H2647" s="84" t="s">
        <v>1154</v>
      </c>
      <c r="I2647" s="85" t="s">
        <v>3480</v>
      </c>
      <c r="J2647" s="85" t="s">
        <v>8290</v>
      </c>
      <c r="L2647" s="86">
        <v>44029</v>
      </c>
      <c r="M2647" s="87">
        <v>2471.6777000017501</v>
      </c>
      <c r="N2647" s="88">
        <v>2471.6777000017501</v>
      </c>
      <c r="O2647" s="88">
        <v>2650.79230000079</v>
      </c>
      <c r="P2647" s="89">
        <f t="shared" si="41"/>
        <v>0.93242978712478286</v>
      </c>
      <c r="Q2647" s="86">
        <v>43881</v>
      </c>
      <c r="R2647" s="90">
        <v>4870293.7649999997</v>
      </c>
      <c r="S2647" s="90">
        <v>5469748.17209375</v>
      </c>
      <c r="T2647" s="3"/>
      <c r="U2647" s="91">
        <v>-3.6655939893535101E-3</v>
      </c>
      <c r="V2647" s="92">
        <v>0.80621521119610395</v>
      </c>
      <c r="W2647" s="91">
        <v>2.5794245490033101E-2</v>
      </c>
      <c r="X2647" s="92">
        <v>2.5879341648760601</v>
      </c>
      <c r="Y2647" s="91">
        <v>-3.2652092535499798E-2</v>
      </c>
      <c r="Z2647" s="92">
        <v>14.8849466552929</v>
      </c>
      <c r="AA2647" s="91">
        <v>0.171487739817239</v>
      </c>
      <c r="AB2647" s="92">
        <v>38.046802342520103</v>
      </c>
      <c r="AC2647" s="91">
        <v>0.220635288200283</v>
      </c>
      <c r="AD2647" s="92">
        <v>47.411724772420698</v>
      </c>
      <c r="AE2647" s="91">
        <v>0.30986890752683399</v>
      </c>
      <c r="AF2647" s="93">
        <v>51.826300447399298</v>
      </c>
      <c r="AG2647" s="91">
        <v>1.4654825354227801E-3</v>
      </c>
      <c r="AH2647" s="92">
        <v>-0.75968169858242596</v>
      </c>
      <c r="AI2647" s="91">
        <v>2.13563629095006E-2</v>
      </c>
      <c r="AJ2647" s="92">
        <v>16.619011970848099</v>
      </c>
      <c r="AK2647" s="91">
        <v>1.45309306692332</v>
      </c>
      <c r="AL2647" s="91">
        <v>8.1039258810051307E-2</v>
      </c>
      <c r="AM2647" s="92">
        <v>119.40928306057999</v>
      </c>
      <c r="AN2647" s="3"/>
      <c r="AO2647" s="94">
        <v>4.4881376690682401E-2</v>
      </c>
      <c r="AP2647" s="94">
        <v>-8.5118526985752396E-2</v>
      </c>
      <c r="AQ2647" s="94">
        <v>0.119005235457735</v>
      </c>
      <c r="AR2647" s="94">
        <v>-0.101577801568055</v>
      </c>
      <c r="AS2647" s="95">
        <v>9</v>
      </c>
      <c r="AT2647" s="95">
        <v>3</v>
      </c>
      <c r="AU2647" s="95">
        <v>7</v>
      </c>
      <c r="AV2647" s="96">
        <v>5</v>
      </c>
      <c r="AW2647" s="3"/>
      <c r="AX2647" s="97">
        <v>0.238390315748402</v>
      </c>
      <c r="AY2647" s="98">
        <v>0.75595995543699201</v>
      </c>
      <c r="AZ2647" s="98">
        <v>1.40718335771817</v>
      </c>
      <c r="BA2647" s="98">
        <v>1.04873405344733</v>
      </c>
      <c r="BB2647" s="89">
        <v>2.4423624137271002E-2</v>
      </c>
      <c r="BC2647" s="99">
        <v>-27.465331780258602</v>
      </c>
      <c r="BD2647" s="86">
        <v>43881</v>
      </c>
      <c r="BE2647" s="86">
        <v>43913</v>
      </c>
      <c r="BF2647" s="95"/>
      <c r="BG2647" s="86"/>
    </row>
    <row r="2648" spans="2:59" x14ac:dyDescent="0.25">
      <c r="B2648" s="81" t="s">
        <v>3262</v>
      </c>
      <c r="C2648" s="81" t="s">
        <v>8291</v>
      </c>
      <c r="D2648" s="81" t="s">
        <v>1068</v>
      </c>
      <c r="E2648" s="82" t="s">
        <v>1186</v>
      </c>
      <c r="F2648" s="82" t="s">
        <v>1107</v>
      </c>
      <c r="G2648" s="83" t="s">
        <v>1121</v>
      </c>
      <c r="H2648" s="84" t="s">
        <v>1154</v>
      </c>
      <c r="I2648" s="85" t="s">
        <v>3480</v>
      </c>
      <c r="J2648" s="85" t="s">
        <v>8292</v>
      </c>
      <c r="L2648" s="86">
        <v>44029</v>
      </c>
      <c r="M2648" s="87">
        <v>2841.5091000013099</v>
      </c>
      <c r="N2648" s="88">
        <v>2841.5091000013099</v>
      </c>
      <c r="O2648" s="88">
        <v>3030.0606000013599</v>
      </c>
      <c r="P2648" s="89">
        <f t="shared" si="41"/>
        <v>0.93777302671769491</v>
      </c>
      <c r="Q2648" s="86">
        <v>43881</v>
      </c>
      <c r="R2648" s="90">
        <v>18575192.521000002</v>
      </c>
      <c r="S2648" s="90">
        <v>18487442.639312498</v>
      </c>
      <c r="T2648" s="3"/>
      <c r="U2648" s="91">
        <v>-3.6271152957851899E-3</v>
      </c>
      <c r="V2648" s="92">
        <v>0.81006308055293597</v>
      </c>
      <c r="W2648" s="91">
        <v>2.6983131869201302E-2</v>
      </c>
      <c r="X2648" s="92">
        <v>2.7068228027928898</v>
      </c>
      <c r="Y2648" s="91">
        <v>-2.5830777868577601E-2</v>
      </c>
      <c r="Z2648" s="92">
        <v>15.567078121981501</v>
      </c>
      <c r="AA2648" s="91">
        <v>0.188180363320571</v>
      </c>
      <c r="AB2648" s="92">
        <v>39.716064692882398</v>
      </c>
      <c r="AC2648" s="91">
        <v>0.25564673554064898</v>
      </c>
      <c r="AD2648" s="92">
        <v>50.912869506457398</v>
      </c>
      <c r="AE2648" s="91">
        <v>0.36661546343937501</v>
      </c>
      <c r="AF2648" s="93">
        <v>57.500956038653399</v>
      </c>
      <c r="AG2648" s="91">
        <v>2.1230198253760998E-3</v>
      </c>
      <c r="AH2648" s="92">
        <v>-0.69392796958709402</v>
      </c>
      <c r="AI2648" s="91">
        <v>2.9233842085886901E-2</v>
      </c>
      <c r="AJ2648" s="92">
        <v>17.4067598884867</v>
      </c>
      <c r="AK2648" s="91">
        <v>1.84150910000317</v>
      </c>
      <c r="AL2648" s="91">
        <v>9.4925793600850697E-2</v>
      </c>
      <c r="AM2648" s="92">
        <v>158.25088636856501</v>
      </c>
      <c r="AN2648" s="3"/>
      <c r="AO2648" s="94">
        <v>4.4921690874616602E-2</v>
      </c>
      <c r="AP2648" s="94">
        <v>-8.5012548145605299E-2</v>
      </c>
      <c r="AQ2648" s="94">
        <v>0.120305630665825</v>
      </c>
      <c r="AR2648" s="94">
        <v>-0.10050189463348901</v>
      </c>
      <c r="AS2648" s="95">
        <v>9</v>
      </c>
      <c r="AT2648" s="95">
        <v>3</v>
      </c>
      <c r="AU2648" s="95">
        <v>7</v>
      </c>
      <c r="AV2648" s="96">
        <v>5</v>
      </c>
      <c r="AW2648" s="3"/>
      <c r="AX2648" s="97">
        <v>0.23838998728955599</v>
      </c>
      <c r="AY2648" s="98">
        <v>0.82290518431000204</v>
      </c>
      <c r="AZ2648" s="98">
        <v>1.47016995657214</v>
      </c>
      <c r="BA2648" s="98">
        <v>1.1439911158231599</v>
      </c>
      <c r="BB2648" s="89">
        <v>2.4425305300756001E-2</v>
      </c>
      <c r="BC2648" s="99">
        <v>-27.3756637078768</v>
      </c>
      <c r="BD2648" s="86">
        <v>43881</v>
      </c>
      <c r="BE2648" s="86">
        <v>43913</v>
      </c>
      <c r="BF2648" s="95"/>
      <c r="BG2648" s="86"/>
    </row>
    <row r="2649" spans="2:59" x14ac:dyDescent="0.25">
      <c r="B2649" s="81" t="s">
        <v>3263</v>
      </c>
      <c r="C2649" s="81" t="s">
        <v>8293</v>
      </c>
      <c r="D2649" s="81" t="s">
        <v>1068</v>
      </c>
      <c r="E2649" s="82" t="s">
        <v>1163</v>
      </c>
      <c r="F2649" s="82" t="s">
        <v>1107</v>
      </c>
      <c r="G2649" s="83" t="s">
        <v>1121</v>
      </c>
      <c r="H2649" s="84" t="s">
        <v>1154</v>
      </c>
      <c r="I2649" s="85" t="s">
        <v>3480</v>
      </c>
      <c r="J2649" s="85" t="s">
        <v>8294</v>
      </c>
      <c r="L2649" s="86">
        <v>44029</v>
      </c>
      <c r="M2649" s="87">
        <v>2749.6182000003801</v>
      </c>
      <c r="N2649" s="88">
        <v>2749.6182000003801</v>
      </c>
      <c r="O2649" s="88">
        <v>2921.4202000014502</v>
      </c>
      <c r="P2649" s="89">
        <f t="shared" si="41"/>
        <v>0.94119230092234429</v>
      </c>
      <c r="Q2649" s="86">
        <v>43881</v>
      </c>
      <c r="R2649" s="90">
        <v>10809667.086999999</v>
      </c>
      <c r="S2649" s="90">
        <v>11842096.9279531</v>
      </c>
      <c r="T2649" s="3"/>
      <c r="U2649" s="91">
        <v>-3.6026396819579501E-3</v>
      </c>
      <c r="V2649" s="92">
        <v>0.81251064193566003</v>
      </c>
      <c r="W2649" s="91">
        <v>2.7741011726902801E-2</v>
      </c>
      <c r="X2649" s="92">
        <v>2.78261078856303</v>
      </c>
      <c r="Y2649" s="91">
        <v>-2.14609879367345E-2</v>
      </c>
      <c r="Z2649" s="92">
        <v>16.0040571151767</v>
      </c>
      <c r="AA2649" s="91">
        <v>0.19839718488394301</v>
      </c>
      <c r="AB2649" s="92">
        <v>40.737746849190401</v>
      </c>
      <c r="AC2649" s="91">
        <v>0.27789376467641003</v>
      </c>
      <c r="AD2649" s="92">
        <v>53.137572420062497</v>
      </c>
      <c r="AE2649" s="91">
        <v>0.40340323030774</v>
      </c>
      <c r="AF2649" s="93">
        <v>61.179732725489899</v>
      </c>
      <c r="AG2649" s="91">
        <v>2.5420339479751402E-3</v>
      </c>
      <c r="AH2649" s="92">
        <v>-0.65202655732718995</v>
      </c>
      <c r="AI2649" s="91">
        <v>3.42829657747643E-2</v>
      </c>
      <c r="AJ2649" s="92">
        <v>17.911672257381699</v>
      </c>
      <c r="AK2649" s="91">
        <v>1.7496181999985101</v>
      </c>
      <c r="AL2649" s="91">
        <v>9.1804674610175399E-2</v>
      </c>
      <c r="AM2649" s="92">
        <v>149.0617963681</v>
      </c>
      <c r="AN2649" s="3"/>
      <c r="AO2649" s="94">
        <v>4.4947392287212999E-2</v>
      </c>
      <c r="AP2649" s="94">
        <v>-8.4945059540623299E-2</v>
      </c>
      <c r="AQ2649" s="94">
        <v>0.12085459890659001</v>
      </c>
      <c r="AR2649" s="94">
        <v>-9.9815863019175596E-2</v>
      </c>
      <c r="AS2649" s="95">
        <v>9</v>
      </c>
      <c r="AT2649" s="95">
        <v>3</v>
      </c>
      <c r="AU2649" s="95">
        <v>7</v>
      </c>
      <c r="AV2649" s="96">
        <v>5</v>
      </c>
      <c r="AW2649" s="3"/>
      <c r="AX2649" s="97">
        <v>0.23838380186731201</v>
      </c>
      <c r="AY2649" s="98">
        <v>0.86383388485864998</v>
      </c>
      <c r="AZ2649" s="98">
        <v>1.5087220798268399</v>
      </c>
      <c r="BA2649" s="98">
        <v>1.2024093592954199</v>
      </c>
      <c r="BB2649" s="89">
        <v>2.4425733159841902E-2</v>
      </c>
      <c r="BC2649" s="99">
        <v>-27.318490506819199</v>
      </c>
      <c r="BD2649" s="86">
        <v>43881</v>
      </c>
      <c r="BE2649" s="86">
        <v>43913</v>
      </c>
      <c r="BF2649" s="95"/>
      <c r="BG2649" s="86"/>
    </row>
    <row r="2650" spans="2:59" x14ac:dyDescent="0.25">
      <c r="B2650" s="81" t="s">
        <v>3264</v>
      </c>
      <c r="C2650" s="81" t="s">
        <v>8295</v>
      </c>
      <c r="D2650" s="81" t="s">
        <v>1068</v>
      </c>
      <c r="E2650" s="82" t="s">
        <v>1164</v>
      </c>
      <c r="F2650" s="82" t="s">
        <v>1107</v>
      </c>
      <c r="G2650" s="83" t="s">
        <v>1121</v>
      </c>
      <c r="H2650" s="84" t="s">
        <v>1154</v>
      </c>
      <c r="I2650" s="85" t="s">
        <v>3480</v>
      </c>
      <c r="J2650" s="85" t="s">
        <v>8296</v>
      </c>
      <c r="L2650" s="86">
        <v>44029</v>
      </c>
      <c r="M2650" s="87">
        <v>2675.5493000000702</v>
      </c>
      <c r="N2650" s="88">
        <v>2675.5493000000702</v>
      </c>
      <c r="O2650" s="88">
        <v>2857.03660000116</v>
      </c>
      <c r="P2650" s="89">
        <f t="shared" si="41"/>
        <v>0.93647708258234563</v>
      </c>
      <c r="Q2650" s="86">
        <v>43881</v>
      </c>
      <c r="R2650" s="90">
        <v>5171762.8439999996</v>
      </c>
      <c r="S2650" s="90">
        <v>5229399.5305546904</v>
      </c>
      <c r="T2650" s="3"/>
      <c r="U2650" s="91">
        <v>-3.6364458346724898E-3</v>
      </c>
      <c r="V2650" s="92">
        <v>0.80913002666420697</v>
      </c>
      <c r="W2650" s="91">
        <v>2.6695273671066399E-2</v>
      </c>
      <c r="X2650" s="92">
        <v>2.67803698297939</v>
      </c>
      <c r="Y2650" s="91">
        <v>-2.7486035022775499E-2</v>
      </c>
      <c r="Z2650" s="92">
        <v>15.4015524065617</v>
      </c>
      <c r="AA2650" s="91">
        <v>0.18411883155931699</v>
      </c>
      <c r="AB2650" s="92">
        <v>39.309911516727901</v>
      </c>
      <c r="AC2650" s="91">
        <v>0.24708250761264899</v>
      </c>
      <c r="AD2650" s="92">
        <v>50.056446713686498</v>
      </c>
      <c r="AE2650" s="91">
        <v>0.35266047563520297</v>
      </c>
      <c r="AF2650" s="93">
        <v>56.1054572582361</v>
      </c>
      <c r="AG2650" s="91">
        <v>1.96385791423381E-3</v>
      </c>
      <c r="AH2650" s="92">
        <v>-0.70984416070132295</v>
      </c>
      <c r="AI2650" s="91">
        <v>2.73218418496981E-2</v>
      </c>
      <c r="AJ2650" s="92">
        <v>17.215559864882401</v>
      </c>
      <c r="AK2650" s="91">
        <v>1.675549300001</v>
      </c>
      <c r="AL2650" s="91">
        <v>8.9218767070706195E-2</v>
      </c>
      <c r="AM2650" s="92">
        <v>141.654906368349</v>
      </c>
      <c r="AN2650" s="3"/>
      <c r="AO2650" s="94">
        <v>4.4911930623129599E-2</v>
      </c>
      <c r="AP2650" s="94">
        <v>-8.5038219589478103E-2</v>
      </c>
      <c r="AQ2650" s="94">
        <v>0.11999082087277201</v>
      </c>
      <c r="AR2650" s="94">
        <v>-0.100762393120094</v>
      </c>
      <c r="AS2650" s="95">
        <v>9</v>
      </c>
      <c r="AT2650" s="95">
        <v>3</v>
      </c>
      <c r="AU2650" s="95">
        <v>7</v>
      </c>
      <c r="AV2650" s="96">
        <v>5</v>
      </c>
      <c r="AW2650" s="3"/>
      <c r="AX2650" s="97">
        <v>0.23838998535968101</v>
      </c>
      <c r="AY2650" s="98">
        <v>0.80661965887520604</v>
      </c>
      <c r="AZ2650" s="98">
        <v>1.45484828418012</v>
      </c>
      <c r="BA2650" s="98">
        <v>1.1207851768431301</v>
      </c>
      <c r="BB2650" s="89">
        <v>2.4424889978145101E-2</v>
      </c>
      <c r="BC2650" s="99">
        <v>-27.3973739084031</v>
      </c>
      <c r="BD2650" s="86">
        <v>43881</v>
      </c>
      <c r="BE2650" s="86">
        <v>43913</v>
      </c>
      <c r="BF2650" s="95"/>
      <c r="BG2650" s="86"/>
    </row>
    <row r="2651" spans="2:59" x14ac:dyDescent="0.25">
      <c r="B2651" s="81" t="s">
        <v>3265</v>
      </c>
      <c r="C2651" s="81" t="s">
        <v>8297</v>
      </c>
      <c r="D2651" s="81" t="s">
        <v>1068</v>
      </c>
      <c r="E2651" s="82" t="s">
        <v>1165</v>
      </c>
      <c r="F2651" s="82" t="s">
        <v>1107</v>
      </c>
      <c r="G2651" s="83" t="s">
        <v>1121</v>
      </c>
      <c r="H2651" s="84" t="s">
        <v>1154</v>
      </c>
      <c r="I2651" s="85" t="s">
        <v>3480</v>
      </c>
      <c r="J2651" s="85" t="s">
        <v>8298</v>
      </c>
      <c r="L2651" s="86">
        <v>44029</v>
      </c>
      <c r="M2651" s="87">
        <v>2659.7292999997699</v>
      </c>
      <c r="N2651" s="88">
        <v>2659.7292999997699</v>
      </c>
      <c r="O2651" s="88">
        <v>2836.0461000017799</v>
      </c>
      <c r="P2651" s="89">
        <f t="shared" si="41"/>
        <v>0.93783006559664195</v>
      </c>
      <c r="Q2651" s="86">
        <v>43881</v>
      </c>
      <c r="R2651" s="90">
        <v>9732514.0250000004</v>
      </c>
      <c r="S2651" s="90">
        <v>11206714.951890601</v>
      </c>
      <c r="T2651" s="3"/>
      <c r="U2651" s="91">
        <v>-3.6267183340896701E-3</v>
      </c>
      <c r="V2651" s="92">
        <v>0.81010277672248798</v>
      </c>
      <c r="W2651" s="91">
        <v>2.6995747535693199E-2</v>
      </c>
      <c r="X2651" s="92">
        <v>2.70808436944208</v>
      </c>
      <c r="Y2651" s="91">
        <v>-2.57579550388982E-2</v>
      </c>
      <c r="Z2651" s="92">
        <v>15.574360404949401</v>
      </c>
      <c r="AA2651" s="91">
        <v>0.18835928293439799</v>
      </c>
      <c r="AB2651" s="92">
        <v>39.7339566542651</v>
      </c>
      <c r="AC2651" s="91">
        <v>0.25602477472799401</v>
      </c>
      <c r="AD2651" s="92">
        <v>50.950673425220899</v>
      </c>
      <c r="AE2651" s="91">
        <v>0.36723255121963999</v>
      </c>
      <c r="AF2651" s="93">
        <v>57.562664816679899</v>
      </c>
      <c r="AG2651" s="91">
        <v>2.1300067473930501E-3</v>
      </c>
      <c r="AH2651" s="92">
        <v>-0.69322927738539897</v>
      </c>
      <c r="AI2651" s="91">
        <v>2.9317998907572501E-2</v>
      </c>
      <c r="AJ2651" s="92">
        <v>17.415175570669799</v>
      </c>
      <c r="AK2651" s="91">
        <v>1.65972930000164</v>
      </c>
      <c r="AL2651" s="91">
        <v>8.8657994098030005E-2</v>
      </c>
      <c r="AM2651" s="92">
        <v>140.07290636841199</v>
      </c>
      <c r="AN2651" s="3"/>
      <c r="AO2651" s="94">
        <v>4.4922152841536403E-2</v>
      </c>
      <c r="AP2651" s="94">
        <v>-8.5011448883014998E-2</v>
      </c>
      <c r="AQ2651" s="94">
        <v>0.120319511403068</v>
      </c>
      <c r="AR2651" s="94">
        <v>-0.100490410464845</v>
      </c>
      <c r="AS2651" s="95">
        <v>9</v>
      </c>
      <c r="AT2651" s="95">
        <v>3</v>
      </c>
      <c r="AU2651" s="95">
        <v>7</v>
      </c>
      <c r="AV2651" s="96">
        <v>5</v>
      </c>
      <c r="AW2651" s="3"/>
      <c r="AX2651" s="97">
        <v>0.23838999323023</v>
      </c>
      <c r="AY2651" s="98">
        <v>0.82362265770643694</v>
      </c>
      <c r="AZ2651" s="98">
        <v>1.4708445555115801</v>
      </c>
      <c r="BA2651" s="98">
        <v>1.1450139143689699</v>
      </c>
      <c r="BB2651" s="89">
        <v>2.4425324100702701E-2</v>
      </c>
      <c r="BC2651" s="99">
        <v>-27.374706638307501</v>
      </c>
      <c r="BD2651" s="86">
        <v>43881</v>
      </c>
      <c r="BE2651" s="86">
        <v>43913</v>
      </c>
      <c r="BF2651" s="95"/>
      <c r="BG2651" s="86"/>
    </row>
    <row r="2652" spans="2:59" x14ac:dyDescent="0.25">
      <c r="B2652" s="81" t="s">
        <v>3266</v>
      </c>
      <c r="C2652" s="81" t="s">
        <v>8299</v>
      </c>
      <c r="D2652" s="81" t="s">
        <v>1068</v>
      </c>
      <c r="E2652" s="82" t="s">
        <v>1206</v>
      </c>
      <c r="F2652" s="82" t="s">
        <v>1107</v>
      </c>
      <c r="G2652" s="83" t="s">
        <v>1121</v>
      </c>
      <c r="H2652" s="84" t="s">
        <v>1154</v>
      </c>
      <c r="I2652" s="85" t="s">
        <v>3480</v>
      </c>
      <c r="J2652" s="85" t="s">
        <v>8300</v>
      </c>
      <c r="L2652" s="86">
        <v>44029</v>
      </c>
      <c r="M2652" s="87">
        <v>2359.1037999987602</v>
      </c>
      <c r="N2652" s="88">
        <v>2359.1037999987602</v>
      </c>
      <c r="O2652" s="88">
        <v>2504.4792000018101</v>
      </c>
      <c r="P2652" s="89">
        <f t="shared" si="41"/>
        <v>0.94195384014251549</v>
      </c>
      <c r="Q2652" s="86">
        <v>43881</v>
      </c>
      <c r="R2652" s="90">
        <v>1101365.0619999999</v>
      </c>
      <c r="S2652" s="90">
        <v>1631160.94369531</v>
      </c>
      <c r="T2652" s="3"/>
      <c r="U2652" s="91">
        <v>-3.5971979641544701E-3</v>
      </c>
      <c r="V2652" s="92">
        <v>0.81305481371600796</v>
      </c>
      <c r="W2652" s="91">
        <v>2.7909544452995799E-2</v>
      </c>
      <c r="X2652" s="92">
        <v>2.7994640611723298</v>
      </c>
      <c r="Y2652" s="91">
        <v>-2.04872743070155E-2</v>
      </c>
      <c r="Z2652" s="92">
        <v>16.101428478141301</v>
      </c>
      <c r="AA2652" s="91">
        <v>0.20133963590342299</v>
      </c>
      <c r="AB2652" s="92">
        <v>41.031991951167598</v>
      </c>
      <c r="AC2652" s="91">
        <v>0.28359616152563799</v>
      </c>
      <c r="AD2652" s="92">
        <v>53.707812104956197</v>
      </c>
      <c r="AE2652" s="91">
        <v>0.412488060388714</v>
      </c>
      <c r="AF2652" s="93">
        <v>62.088215733587298</v>
      </c>
      <c r="AG2652" s="91">
        <v>2.63516969607736E-3</v>
      </c>
      <c r="AH2652" s="92">
        <v>-0.64271298251696896</v>
      </c>
      <c r="AI2652" s="91">
        <v>3.54083088404877E-2</v>
      </c>
      <c r="AJ2652" s="92">
        <v>18.024206563946802</v>
      </c>
      <c r="AK2652" s="91">
        <v>1.3591037999978299</v>
      </c>
      <c r="AL2652" s="91">
        <v>0.116168611311878</v>
      </c>
      <c r="AM2652" s="92">
        <v>143.030009560753</v>
      </c>
      <c r="AN2652" s="3"/>
      <c r="AO2652" s="94">
        <v>4.4953115211683298E-2</v>
      </c>
      <c r="AP2652" s="94">
        <v>-8.4930035032884904E-2</v>
      </c>
      <c r="AQ2652" s="94">
        <v>0.12131902441251401</v>
      </c>
      <c r="AR2652" s="94">
        <v>-9.9663357322278906E-2</v>
      </c>
      <c r="AS2652" s="95">
        <v>9</v>
      </c>
      <c r="AT2652" s="95">
        <v>3</v>
      </c>
      <c r="AU2652" s="95">
        <v>7</v>
      </c>
      <c r="AV2652" s="96">
        <v>5</v>
      </c>
      <c r="AW2652" s="3"/>
      <c r="AX2652" s="97">
        <v>0.23839040481048901</v>
      </c>
      <c r="AY2652" s="98">
        <v>0.87565217916017002</v>
      </c>
      <c r="AZ2652" s="98">
        <v>1.5197896439349301</v>
      </c>
      <c r="BA2652" s="98">
        <v>1.21929770505085</v>
      </c>
      <c r="BB2652" s="89">
        <v>2.4426684551981499E-2</v>
      </c>
      <c r="BC2652" s="99">
        <v>-27.3057767858845</v>
      </c>
      <c r="BD2652" s="86">
        <v>43881</v>
      </c>
      <c r="BE2652" s="86">
        <v>43913</v>
      </c>
      <c r="BF2652" s="95"/>
      <c r="BG2652" s="86"/>
    </row>
    <row r="2653" spans="2:59" x14ac:dyDescent="0.25">
      <c r="B2653" s="81" t="s">
        <v>3267</v>
      </c>
      <c r="C2653" s="81" t="s">
        <v>8301</v>
      </c>
      <c r="D2653" s="81" t="s">
        <v>1068</v>
      </c>
      <c r="E2653" s="82" t="s">
        <v>1166</v>
      </c>
      <c r="F2653" s="82" t="s">
        <v>1107</v>
      </c>
      <c r="G2653" s="83" t="s">
        <v>1121</v>
      </c>
      <c r="H2653" s="84" t="s">
        <v>1154</v>
      </c>
      <c r="I2653" s="85" t="s">
        <v>3480</v>
      </c>
      <c r="J2653" s="85" t="s">
        <v>8302</v>
      </c>
      <c r="L2653" s="86">
        <v>44029</v>
      </c>
      <c r="M2653" s="87">
        <v>1593.0648999996499</v>
      </c>
      <c r="N2653" s="88">
        <v>1593.0648999996499</v>
      </c>
      <c r="O2653" s="88">
        <v>1696.7145000006999</v>
      </c>
      <c r="P2653" s="89">
        <f t="shared" si="41"/>
        <v>0.93891158471209668</v>
      </c>
      <c r="Q2653" s="86">
        <v>43881</v>
      </c>
      <c r="R2653" s="90">
        <v>1168712.294</v>
      </c>
      <c r="S2653" s="90">
        <v>642462.62995019497</v>
      </c>
      <c r="T2653" s="3"/>
      <c r="U2653" s="91">
        <v>-3.6189736492815401E-3</v>
      </c>
      <c r="V2653" s="92">
        <v>0.81087724520330096</v>
      </c>
      <c r="W2653" s="91">
        <v>2.72357264857419E-2</v>
      </c>
      <c r="X2653" s="92">
        <v>2.73208226444694</v>
      </c>
      <c r="Y2653" s="91">
        <v>-2.43761298761456E-2</v>
      </c>
      <c r="Z2653" s="92">
        <v>15.7125429212174</v>
      </c>
      <c r="AA2653" s="91">
        <v>0.20267620413680601</v>
      </c>
      <c r="AB2653" s="92">
        <v>41.165648774476701</v>
      </c>
      <c r="AC2653" s="91">
        <v>0.30237483649572799</v>
      </c>
      <c r="AD2653" s="92">
        <v>55.5856796019943</v>
      </c>
      <c r="AE2653" s="91">
        <v>0.42936527013429399</v>
      </c>
      <c r="AF2653" s="93">
        <v>63.775936708145302</v>
      </c>
      <c r="AG2653" s="91">
        <v>2.2627061971434198E-3</v>
      </c>
      <c r="AH2653" s="92">
        <v>-0.67995933241036299</v>
      </c>
      <c r="AI2653" s="91">
        <v>3.0914394168576099E-2</v>
      </c>
      <c r="AJ2653" s="92">
        <v>17.574815096770202</v>
      </c>
      <c r="AK2653" s="91">
        <v>0.59306490000046297</v>
      </c>
      <c r="AL2653" s="91">
        <v>9.9508862154907493E-2</v>
      </c>
      <c r="AM2653" s="92">
        <v>55.113550528592903</v>
      </c>
      <c r="AN2653" s="3"/>
      <c r="AO2653" s="94">
        <v>4.4930260555702303E-2</v>
      </c>
      <c r="AP2653" s="94">
        <v>-8.4990039108524804E-2</v>
      </c>
      <c r="AQ2653" s="94">
        <v>0.122807017543964</v>
      </c>
      <c r="AR2653" s="94">
        <v>-0.100273250500322</v>
      </c>
      <c r="AS2653" s="95">
        <v>9</v>
      </c>
      <c r="AT2653" s="95">
        <v>3</v>
      </c>
      <c r="AU2653" s="95">
        <v>7</v>
      </c>
      <c r="AV2653" s="96">
        <v>5</v>
      </c>
      <c r="AW2653" s="3"/>
      <c r="AX2653" s="97">
        <v>0.238432926445967</v>
      </c>
      <c r="AY2653" s="98">
        <v>0.88163653180527002</v>
      </c>
      <c r="AZ2653" s="98">
        <v>1.52503477284336</v>
      </c>
      <c r="BA2653" s="98">
        <v>1.22723799795676</v>
      </c>
      <c r="BB2653" s="89">
        <v>2.4430194927190299E-2</v>
      </c>
      <c r="BC2653" s="99">
        <v>-27.356605958135301</v>
      </c>
      <c r="BD2653" s="86">
        <v>43881</v>
      </c>
      <c r="BE2653" s="86">
        <v>43913</v>
      </c>
      <c r="BF2653" s="95"/>
      <c r="BG2653" s="86"/>
    </row>
    <row r="2654" spans="2:59" x14ac:dyDescent="0.25">
      <c r="B2654" s="81" t="s">
        <v>3268</v>
      </c>
      <c r="C2654" s="81" t="s">
        <v>8303</v>
      </c>
      <c r="D2654" s="81" t="s">
        <v>1068</v>
      </c>
      <c r="E2654" s="82" t="s">
        <v>1207</v>
      </c>
      <c r="F2654" s="82" t="s">
        <v>1107</v>
      </c>
      <c r="G2654" s="83" t="s">
        <v>1121</v>
      </c>
      <c r="H2654" s="84" t="s">
        <v>1154</v>
      </c>
      <c r="I2654" s="85" t="s">
        <v>3480</v>
      </c>
      <c r="J2654" s="85" t="s">
        <v>8304</v>
      </c>
      <c r="L2654" s="86">
        <v>44029</v>
      </c>
      <c r="M2654" s="87">
        <v>1606.50379999913</v>
      </c>
      <c r="N2654" s="88">
        <v>1606.50379999913</v>
      </c>
      <c r="O2654" s="88">
        <v>1703.23399999924</v>
      </c>
      <c r="P2654" s="89">
        <f t="shared" si="41"/>
        <v>0.94320792093150252</v>
      </c>
      <c r="Q2654" s="86">
        <v>43881</v>
      </c>
      <c r="R2654" s="90">
        <v>171.03</v>
      </c>
      <c r="S2654" s="90">
        <v>158.65834351134299</v>
      </c>
      <c r="T2654" s="3"/>
      <c r="U2654" s="91">
        <v>-3.5887466638087101E-3</v>
      </c>
      <c r="V2654" s="92">
        <v>0.81389994375058405</v>
      </c>
      <c r="W2654" s="91">
        <v>2.8195268443596402E-2</v>
      </c>
      <c r="X2654" s="92">
        <v>2.8280364602324002</v>
      </c>
      <c r="Y2654" s="91">
        <v>-1.89014763836894E-2</v>
      </c>
      <c r="Z2654" s="92">
        <v>16.2600082704739</v>
      </c>
      <c r="AA2654" s="91">
        <v>0.205429816312972</v>
      </c>
      <c r="AB2654" s="92">
        <v>41.441009992093299</v>
      </c>
      <c r="AC2654" s="91">
        <v>0.29191375681868498</v>
      </c>
      <c r="AD2654" s="92">
        <v>54.539571634260902</v>
      </c>
      <c r="AE2654" s="91">
        <v>0.424347931246157</v>
      </c>
      <c r="AF2654" s="93">
        <v>63.274202819331499</v>
      </c>
      <c r="AG2654" s="91">
        <v>2.80265982655692E-3</v>
      </c>
      <c r="AH2654" s="92">
        <v>-0.625963969469012</v>
      </c>
      <c r="AI2654" s="91">
        <v>3.7218059262158897E-2</v>
      </c>
      <c r="AJ2654" s="92">
        <v>18.2051816061139</v>
      </c>
      <c r="AK2654" s="91">
        <v>0.60650379999948201</v>
      </c>
      <c r="AL2654" s="91">
        <v>0.124126241335034</v>
      </c>
      <c r="AM2654" s="92">
        <v>64.2380688954145</v>
      </c>
      <c r="AN2654" s="3"/>
      <c r="AO2654" s="94">
        <v>4.4968928752496098E-2</v>
      </c>
      <c r="AP2654" s="94">
        <v>-8.4906200368131998E-2</v>
      </c>
      <c r="AQ2654" s="94">
        <v>0.121639378343389</v>
      </c>
      <c r="AR2654" s="94">
        <v>-9.9403850664239193E-2</v>
      </c>
      <c r="AS2654" s="95">
        <v>9</v>
      </c>
      <c r="AT2654" s="95">
        <v>3</v>
      </c>
      <c r="AU2654" s="95">
        <v>7</v>
      </c>
      <c r="AV2654" s="96">
        <v>5</v>
      </c>
      <c r="AW2654" s="3"/>
      <c r="AX2654" s="97">
        <v>0.23839296699850801</v>
      </c>
      <c r="AY2654" s="98">
        <v>0.89201599779153196</v>
      </c>
      <c r="AZ2654" s="98">
        <v>1.5351847688561999</v>
      </c>
      <c r="BA2654" s="98">
        <v>1.2426971378117699</v>
      </c>
      <c r="BB2654" s="89">
        <v>2.4427354659019299E-2</v>
      </c>
      <c r="BC2654" s="99">
        <v>-27.287013998022299</v>
      </c>
      <c r="BD2654" s="86">
        <v>43881</v>
      </c>
      <c r="BE2654" s="86">
        <v>43913</v>
      </c>
      <c r="BF2654" s="95"/>
      <c r="BG2654" s="86"/>
    </row>
    <row r="2655" spans="2:59" x14ac:dyDescent="0.25">
      <c r="B2655" s="81" t="s">
        <v>3269</v>
      </c>
      <c r="C2655" s="81" t="s">
        <v>8305</v>
      </c>
      <c r="D2655" s="81" t="s">
        <v>1069</v>
      </c>
      <c r="E2655" s="82" t="s">
        <v>1161</v>
      </c>
      <c r="F2655" s="82" t="s">
        <v>1107</v>
      </c>
      <c r="G2655" s="83" t="s">
        <v>1121</v>
      </c>
      <c r="H2655" s="84" t="s">
        <v>1132</v>
      </c>
      <c r="I2655" s="85" t="s">
        <v>3480</v>
      </c>
      <c r="J2655" s="85" t="s">
        <v>8306</v>
      </c>
      <c r="L2655" s="86">
        <v>44029</v>
      </c>
      <c r="M2655" s="87">
        <v>1269.5044999998099</v>
      </c>
      <c r="N2655" s="88">
        <v>1269.5044999998099</v>
      </c>
      <c r="O2655" s="88">
        <v>1371.64629999921</v>
      </c>
      <c r="P2655" s="89">
        <f t="shared" si="41"/>
        <v>0.925533426511296</v>
      </c>
      <c r="Q2655" s="86">
        <v>43747</v>
      </c>
      <c r="R2655" s="90">
        <v>1158436.03</v>
      </c>
      <c r="S2655" s="90">
        <v>1439794.41533594</v>
      </c>
      <c r="T2655" s="3"/>
      <c r="U2655" s="91">
        <v>-4.6475229846691902E-3</v>
      </c>
      <c r="V2655" s="92">
        <v>0.708022311664536</v>
      </c>
      <c r="W2655" s="91">
        <v>2.1811308059113799E-2</v>
      </c>
      <c r="X2655" s="92">
        <v>2.1896404217841301</v>
      </c>
      <c r="Y2655" s="91">
        <v>-5.04129099699639E-2</v>
      </c>
      <c r="Z2655" s="92">
        <v>13.108864911846499</v>
      </c>
      <c r="AA2655" s="91">
        <v>-3.93109973483661E-2</v>
      </c>
      <c r="AB2655" s="92">
        <v>16.966928625974099</v>
      </c>
      <c r="AC2655" s="91">
        <v>4.98242594621843E-2</v>
      </c>
      <c r="AD2655" s="92">
        <v>30.330621898610801</v>
      </c>
      <c r="AE2655" s="91">
        <v>6.1358421935437897E-2</v>
      </c>
      <c r="AF2655" s="93">
        <v>26.975251888245101</v>
      </c>
      <c r="AG2655" s="91">
        <v>-3.3405050171495501E-3</v>
      </c>
      <c r="AH2655" s="92">
        <v>-1.2402804538396599</v>
      </c>
      <c r="AI2655" s="91">
        <v>-3.6253589743864702E-2</v>
      </c>
      <c r="AJ2655" s="92">
        <v>10.8580167055188</v>
      </c>
      <c r="AK2655" s="91">
        <v>0.24692272937129001</v>
      </c>
      <c r="AL2655" s="91">
        <v>2.2594188809307501E-2</v>
      </c>
      <c r="AM2655" s="92">
        <v>44.266850850835901</v>
      </c>
      <c r="AN2655" s="3"/>
      <c r="AO2655" s="94">
        <v>2.1088256717121098E-2</v>
      </c>
      <c r="AP2655" s="94">
        <v>-3.8854084044942297E-2</v>
      </c>
      <c r="AQ2655" s="94">
        <v>4.0656927767486202E-2</v>
      </c>
      <c r="AR2655" s="94">
        <v>-7.6882343833858599E-2</v>
      </c>
      <c r="AS2655" s="95">
        <v>7</v>
      </c>
      <c r="AT2655" s="95">
        <v>5</v>
      </c>
      <c r="AU2655" s="95">
        <v>7</v>
      </c>
      <c r="AV2655" s="96">
        <v>5</v>
      </c>
      <c r="AW2655" s="3"/>
      <c r="AX2655" s="97">
        <v>8.4501560953067406E-2</v>
      </c>
      <c r="AY2655" s="98">
        <v>-0.680224368237759</v>
      </c>
      <c r="AZ2655" s="98">
        <v>0.45517199500591199</v>
      </c>
      <c r="BA2655" s="98">
        <v>-0.84322878351849795</v>
      </c>
      <c r="BB2655" s="89">
        <v>8.6704717035991103E-3</v>
      </c>
      <c r="BC2655" s="99">
        <v>-16.062202041357502</v>
      </c>
      <c r="BD2655" s="86">
        <v>43747</v>
      </c>
      <c r="BE2655" s="86">
        <v>43913</v>
      </c>
      <c r="BF2655" s="95"/>
      <c r="BG2655" s="86"/>
    </row>
    <row r="2656" spans="2:59" x14ac:dyDescent="0.25">
      <c r="B2656" s="81" t="s">
        <v>3270</v>
      </c>
      <c r="C2656" s="81" t="s">
        <v>8307</v>
      </c>
      <c r="D2656" s="81" t="s">
        <v>1069</v>
      </c>
      <c r="E2656" s="82" t="s">
        <v>1204</v>
      </c>
      <c r="F2656" s="82" t="s">
        <v>1107</v>
      </c>
      <c r="G2656" s="83" t="s">
        <v>1121</v>
      </c>
      <c r="H2656" s="84" t="s">
        <v>1132</v>
      </c>
      <c r="I2656" s="85" t="s">
        <v>3480</v>
      </c>
      <c r="J2656" s="85" t="s">
        <v>8308</v>
      </c>
      <c r="L2656" s="86">
        <v>44029</v>
      </c>
      <c r="M2656" s="87">
        <v>1194.1226000003501</v>
      </c>
      <c r="N2656" s="88">
        <v>1194.1226000003501</v>
      </c>
      <c r="O2656" s="88">
        <v>1279.85940000042</v>
      </c>
      <c r="P2656" s="89">
        <f t="shared" si="41"/>
        <v>0.93301076665136673</v>
      </c>
      <c r="Q2656" s="86">
        <v>43747</v>
      </c>
      <c r="R2656" s="90">
        <v>117.425</v>
      </c>
      <c r="S2656" s="90">
        <v>119.15488549614</v>
      </c>
      <c r="T2656" s="3"/>
      <c r="U2656" s="91">
        <v>-4.6114102660794699E-3</v>
      </c>
      <c r="V2656" s="92">
        <v>0.71163358352350803</v>
      </c>
      <c r="W2656" s="91">
        <v>2.26698517471959E-2</v>
      </c>
      <c r="X2656" s="92">
        <v>2.2754947905923499</v>
      </c>
      <c r="Y2656" s="91">
        <v>-4.5604549040945103E-2</v>
      </c>
      <c r="Z2656" s="92">
        <v>13.589701004748299</v>
      </c>
      <c r="AA2656" s="91">
        <v>-2.9023839814726698E-2</v>
      </c>
      <c r="AB2656" s="92">
        <v>17.995644379319899</v>
      </c>
      <c r="AC2656" s="91">
        <v>7.1298255057627102E-2</v>
      </c>
      <c r="AD2656" s="92">
        <v>32.478021458140603</v>
      </c>
      <c r="AE2656" s="91">
        <v>9.2305225338350297E-2</v>
      </c>
      <c r="AF2656" s="93">
        <v>30.069932228536299</v>
      </c>
      <c r="AG2656" s="91">
        <v>-2.8786626253349801E-3</v>
      </c>
      <c r="AH2656" s="92">
        <v>-1.1940962146581999</v>
      </c>
      <c r="AI2656" s="91">
        <v>-3.08350300774691E-2</v>
      </c>
      <c r="AJ2656" s="92">
        <v>11.399872672161999</v>
      </c>
      <c r="AK2656" s="91">
        <v>0.194122599999828</v>
      </c>
      <c r="AL2656" s="91">
        <v>3.6532508273012403E-2</v>
      </c>
      <c r="AM2656" s="92">
        <v>14.4275145767024</v>
      </c>
      <c r="AN2656" s="3"/>
      <c r="AO2656" s="94">
        <v>2.1122033347637601E-2</v>
      </c>
      <c r="AP2656" s="94">
        <v>-3.8819705945570597E-2</v>
      </c>
      <c r="AQ2656" s="94">
        <v>4.15305390561116E-2</v>
      </c>
      <c r="AR2656" s="94">
        <v>-7.6140126547252301E-2</v>
      </c>
      <c r="AS2656" s="95">
        <v>7</v>
      </c>
      <c r="AT2656" s="95">
        <v>5</v>
      </c>
      <c r="AU2656" s="95">
        <v>7</v>
      </c>
      <c r="AV2656" s="96">
        <v>5</v>
      </c>
      <c r="AW2656" s="3"/>
      <c r="AX2656" s="97">
        <v>8.4518156140693496E-2</v>
      </c>
      <c r="AY2656" s="98">
        <v>-0.56749455920362402</v>
      </c>
      <c r="AZ2656" s="98">
        <v>0.491566243142188</v>
      </c>
      <c r="BA2656" s="98">
        <v>-0.70583631291083304</v>
      </c>
      <c r="BB2656" s="89">
        <v>8.6724853451869404E-3</v>
      </c>
      <c r="BC2656" s="99">
        <v>-15.648039151812601</v>
      </c>
      <c r="BD2656" s="86">
        <v>43747</v>
      </c>
      <c r="BE2656" s="86">
        <v>43913</v>
      </c>
      <c r="BF2656" s="95"/>
      <c r="BG2656" s="86"/>
    </row>
    <row r="2657" spans="2:59" x14ac:dyDescent="0.25">
      <c r="B2657" s="81" t="s">
        <v>3271</v>
      </c>
      <c r="C2657" s="81" t="s">
        <v>8309</v>
      </c>
      <c r="D2657" s="81" t="s">
        <v>1069</v>
      </c>
      <c r="E2657" s="82" t="s">
        <v>1205</v>
      </c>
      <c r="F2657" s="82" t="s">
        <v>1107</v>
      </c>
      <c r="G2657" s="83" t="s">
        <v>1121</v>
      </c>
      <c r="H2657" s="84" t="s">
        <v>1132</v>
      </c>
      <c r="I2657" s="85" t="s">
        <v>3480</v>
      </c>
      <c r="J2657" s="85" t="s">
        <v>8310</v>
      </c>
      <c r="L2657" s="86">
        <v>44029</v>
      </c>
      <c r="M2657" s="87">
        <v>1056.88279999979</v>
      </c>
      <c r="N2657" s="88">
        <v>1056.88279999979</v>
      </c>
      <c r="O2657" s="88">
        <v>1056.88279999979</v>
      </c>
      <c r="P2657" s="89">
        <f t="shared" si="41"/>
        <v>1</v>
      </c>
      <c r="Q2657" s="86">
        <v>44029</v>
      </c>
      <c r="R2657" s="90">
        <v>0</v>
      </c>
      <c r="S2657" s="90">
        <v>0</v>
      </c>
      <c r="T2657" s="3"/>
      <c r="U2657" s="91">
        <v>0</v>
      </c>
      <c r="V2657" s="92">
        <v>1.17277461013146</v>
      </c>
      <c r="W2657" s="91">
        <v>0</v>
      </c>
      <c r="X2657" s="92">
        <v>8.5096158727537806E-3</v>
      </c>
      <c r="Y2657" s="91">
        <v>0</v>
      </c>
      <c r="Z2657" s="92">
        <v>18.1501559088356</v>
      </c>
      <c r="AA2657" s="91">
        <v>0</v>
      </c>
      <c r="AB2657" s="92">
        <v>20.8980283607962</v>
      </c>
      <c r="AC2657" s="91">
        <v>0</v>
      </c>
      <c r="AD2657" s="92">
        <v>25.348195952392398</v>
      </c>
      <c r="AE2657" s="91">
        <v>0</v>
      </c>
      <c r="AF2657" s="93">
        <v>20.8394096946868</v>
      </c>
      <c r="AG2657" s="91">
        <v>0</v>
      </c>
      <c r="AH2657" s="92">
        <v>-0.90622995212470403</v>
      </c>
      <c r="AI2657" s="91">
        <v>0</v>
      </c>
      <c r="AJ2657" s="92">
        <v>14.483375679905301</v>
      </c>
      <c r="AK2657" s="91">
        <v>5.6882799999584698E-2</v>
      </c>
      <c r="AL2657" s="91">
        <v>1.12519193353364E-2</v>
      </c>
      <c r="AM2657" s="92">
        <v>0.70353457667806696</v>
      </c>
      <c r="AN2657" s="3"/>
      <c r="AO2657" s="94">
        <v>0</v>
      </c>
      <c r="AP2657" s="94">
        <v>0</v>
      </c>
      <c r="AQ2657" s="94">
        <v>0</v>
      </c>
      <c r="AR2657" s="94">
        <v>0</v>
      </c>
      <c r="AS2657" s="95">
        <v>0</v>
      </c>
      <c r="AT2657" s="95">
        <v>0</v>
      </c>
      <c r="AU2657" s="95">
        <v>7</v>
      </c>
      <c r="AV2657" s="96">
        <v>5</v>
      </c>
      <c r="AW2657" s="3"/>
      <c r="AX2657" s="97">
        <v>0</v>
      </c>
      <c r="AY2657" s="98">
        <v>-113.07365610974399</v>
      </c>
      <c r="AZ2657" s="98">
        <v>0.54787164163735702</v>
      </c>
      <c r="BA2657" s="98">
        <v>-15.957369743191499</v>
      </c>
      <c r="BB2657" s="89">
        <v>0</v>
      </c>
      <c r="BC2657" s="99">
        <v>0</v>
      </c>
      <c r="BD2657" s="86">
        <v>43664</v>
      </c>
      <c r="BE2657" s="86"/>
      <c r="BF2657" s="95"/>
      <c r="BG2657" s="86"/>
    </row>
    <row r="2658" spans="2:59" x14ac:dyDescent="0.25">
      <c r="B2658" s="81" t="s">
        <v>3272</v>
      </c>
      <c r="C2658" s="81" t="s">
        <v>8311</v>
      </c>
      <c r="D2658" s="81" t="s">
        <v>1069</v>
      </c>
      <c r="E2658" s="82" t="s">
        <v>1162</v>
      </c>
      <c r="F2658" s="82" t="s">
        <v>1107</v>
      </c>
      <c r="G2658" s="83" t="s">
        <v>1121</v>
      </c>
      <c r="H2658" s="84" t="s">
        <v>1132</v>
      </c>
      <c r="I2658" s="85" t="s">
        <v>3480</v>
      </c>
      <c r="J2658" s="85" t="s">
        <v>8312</v>
      </c>
      <c r="L2658" s="86">
        <v>44029</v>
      </c>
      <c r="M2658" s="87">
        <v>1337.56200000085</v>
      </c>
      <c r="N2658" s="88">
        <v>1337.56200000085</v>
      </c>
      <c r="O2658" s="88">
        <v>1441.8399999998501</v>
      </c>
      <c r="P2658" s="89">
        <f t="shared" si="41"/>
        <v>0.92767713477292146</v>
      </c>
      <c r="Q2658" s="86">
        <v>43747</v>
      </c>
      <c r="R2658" s="90">
        <v>2205966.9360000002</v>
      </c>
      <c r="S2658" s="90">
        <v>2781424.1695078099</v>
      </c>
      <c r="T2658" s="3"/>
      <c r="U2658" s="91">
        <v>-4.63939328801644E-3</v>
      </c>
      <c r="V2658" s="92">
        <v>0.70883528132981199</v>
      </c>
      <c r="W2658" s="91">
        <v>2.2062615493268802E-2</v>
      </c>
      <c r="X2658" s="92">
        <v>2.21477116519964</v>
      </c>
      <c r="Y2658" s="91">
        <v>-4.8995134849101299E-2</v>
      </c>
      <c r="Z2658" s="92">
        <v>13.2506424239255</v>
      </c>
      <c r="AA2658" s="91">
        <v>-3.6420743102098599E-2</v>
      </c>
      <c r="AB2658" s="92">
        <v>17.255954050575401</v>
      </c>
      <c r="AC2658" s="91">
        <v>5.61465710306948E-2</v>
      </c>
      <c r="AD2658" s="92">
        <v>30.962853055476401</v>
      </c>
      <c r="AE2658" s="91">
        <v>7.0958458185487003E-2</v>
      </c>
      <c r="AF2658" s="93">
        <v>27.9352555132355</v>
      </c>
      <c r="AG2658" s="91">
        <v>-3.20160529645364E-3</v>
      </c>
      <c r="AH2658" s="92">
        <v>-1.2263904817700699</v>
      </c>
      <c r="AI2658" s="91">
        <v>-3.46801861460335E-2</v>
      </c>
      <c r="AJ2658" s="92">
        <v>11.015357065305601</v>
      </c>
      <c r="AK2658" s="91">
        <v>0.30432772945467201</v>
      </c>
      <c r="AL2658" s="91">
        <v>2.7264747159279099E-2</v>
      </c>
      <c r="AM2658" s="92">
        <v>50.007350859173997</v>
      </c>
      <c r="AN2658" s="3"/>
      <c r="AO2658" s="94">
        <v>2.1096679422044001E-2</v>
      </c>
      <c r="AP2658" s="94">
        <v>-3.8846165781251302E-2</v>
      </c>
      <c r="AQ2658" s="94">
        <v>4.0912949072662699E-2</v>
      </c>
      <c r="AR2658" s="94">
        <v>-7.6647775348683403E-2</v>
      </c>
      <c r="AS2658" s="95">
        <v>7</v>
      </c>
      <c r="AT2658" s="95">
        <v>5</v>
      </c>
      <c r="AU2658" s="95">
        <v>7</v>
      </c>
      <c r="AV2658" s="96">
        <v>5</v>
      </c>
      <c r="AW2658" s="3"/>
      <c r="AX2658" s="97">
        <v>8.4504315537487898E-2</v>
      </c>
      <c r="AY2658" s="98">
        <v>-0.64851012668168595</v>
      </c>
      <c r="AZ2658" s="98">
        <v>0.46541058613365699</v>
      </c>
      <c r="BA2658" s="98">
        <v>-0.80466031487412704</v>
      </c>
      <c r="BB2658" s="89">
        <v>8.6708325446215907E-3</v>
      </c>
      <c r="BC2658" s="99">
        <v>-15.9477473228471</v>
      </c>
      <c r="BD2658" s="86">
        <v>43747</v>
      </c>
      <c r="BE2658" s="86">
        <v>43913</v>
      </c>
      <c r="BF2658" s="95"/>
      <c r="BG2658" s="86"/>
    </row>
    <row r="2659" spans="2:59" x14ac:dyDescent="0.25">
      <c r="B2659" s="81" t="s">
        <v>3273</v>
      </c>
      <c r="C2659" s="81" t="s">
        <v>8313</v>
      </c>
      <c r="D2659" s="81" t="s">
        <v>1069</v>
      </c>
      <c r="E2659" s="82" t="s">
        <v>1186</v>
      </c>
      <c r="F2659" s="82" t="s">
        <v>1107</v>
      </c>
      <c r="G2659" s="83" t="s">
        <v>1121</v>
      </c>
      <c r="H2659" s="84" t="s">
        <v>1132</v>
      </c>
      <c r="I2659" s="85" t="s">
        <v>3480</v>
      </c>
      <c r="J2659" s="85" t="s">
        <v>8314</v>
      </c>
      <c r="L2659" s="86">
        <v>44029</v>
      </c>
      <c r="M2659" s="87">
        <v>1502.70790000074</v>
      </c>
      <c r="N2659" s="88">
        <v>1502.70790000074</v>
      </c>
      <c r="O2659" s="88">
        <v>1608.03680000082</v>
      </c>
      <c r="P2659" s="89">
        <f t="shared" si="41"/>
        <v>0.9344984517767092</v>
      </c>
      <c r="Q2659" s="86">
        <v>43747</v>
      </c>
      <c r="R2659" s="90">
        <v>7407822.2039999999</v>
      </c>
      <c r="S2659" s="90">
        <v>8350731.4972421899</v>
      </c>
      <c r="T2659" s="3"/>
      <c r="U2659" s="91">
        <v>-4.6135162529026301E-3</v>
      </c>
      <c r="V2659" s="92">
        <v>0.71142298484119204</v>
      </c>
      <c r="W2659" s="91">
        <v>2.2858907950649199E-2</v>
      </c>
      <c r="X2659" s="92">
        <v>2.2944004109376701</v>
      </c>
      <c r="Y2659" s="91">
        <v>-4.4491478138297701E-2</v>
      </c>
      <c r="Z2659" s="92">
        <v>13.701008095013099</v>
      </c>
      <c r="AA2659" s="91">
        <v>-2.7210766331336299E-2</v>
      </c>
      <c r="AB2659" s="92">
        <v>18.1769517276553</v>
      </c>
      <c r="AC2659" s="91">
        <v>7.64197408916516E-2</v>
      </c>
      <c r="AD2659" s="92">
        <v>32.990170041564902</v>
      </c>
      <c r="AE2659" s="91">
        <v>0.101935662607575</v>
      </c>
      <c r="AF2659" s="93">
        <v>31.032975955458799</v>
      </c>
      <c r="AG2659" s="91">
        <v>-2.7615535573204402E-3</v>
      </c>
      <c r="AH2659" s="92">
        <v>-1.1823853078567499</v>
      </c>
      <c r="AI2659" s="91">
        <v>-2.96806266778731E-2</v>
      </c>
      <c r="AJ2659" s="92">
        <v>11.515313012118</v>
      </c>
      <c r="AK2659" s="91">
        <v>0.45734087845252402</v>
      </c>
      <c r="AL2659" s="91">
        <v>3.8866703142048202E-2</v>
      </c>
      <c r="AM2659" s="92">
        <v>65.308665758930104</v>
      </c>
      <c r="AN2659" s="3"/>
      <c r="AO2659" s="94">
        <v>2.1123188109413601E-2</v>
      </c>
      <c r="AP2659" s="94">
        <v>-3.8821117933366601E-2</v>
      </c>
      <c r="AQ2659" s="94">
        <v>4.1723783970155602E-2</v>
      </c>
      <c r="AR2659" s="94">
        <v>-7.5904378291888897E-2</v>
      </c>
      <c r="AS2659" s="95">
        <v>7</v>
      </c>
      <c r="AT2659" s="95">
        <v>5</v>
      </c>
      <c r="AU2659" s="95">
        <v>7</v>
      </c>
      <c r="AV2659" s="96">
        <v>5</v>
      </c>
      <c r="AW2659" s="3"/>
      <c r="AX2659" s="97">
        <v>8.4513745031144893E-2</v>
      </c>
      <c r="AY2659" s="98">
        <v>-0.54749098724732903</v>
      </c>
      <c r="AZ2659" s="98">
        <v>0.49802375914623598</v>
      </c>
      <c r="BA2659" s="98">
        <v>-0.68131053778415696</v>
      </c>
      <c r="BB2659" s="89">
        <v>8.6720491402593296E-3</v>
      </c>
      <c r="BC2659" s="99">
        <v>-15.584276429479401</v>
      </c>
      <c r="BD2659" s="86">
        <v>43747</v>
      </c>
      <c r="BE2659" s="86">
        <v>43913</v>
      </c>
      <c r="BF2659" s="95"/>
      <c r="BG2659" s="86"/>
    </row>
    <row r="2660" spans="2:59" x14ac:dyDescent="0.25">
      <c r="B2660" s="81" t="s">
        <v>3274</v>
      </c>
      <c r="C2660" s="81" t="s">
        <v>8315</v>
      </c>
      <c r="D2660" s="81" t="s">
        <v>1069</v>
      </c>
      <c r="E2660" s="82" t="s">
        <v>1163</v>
      </c>
      <c r="F2660" s="82" t="s">
        <v>1107</v>
      </c>
      <c r="G2660" s="83" t="s">
        <v>1121</v>
      </c>
      <c r="H2660" s="84" t="s">
        <v>1132</v>
      </c>
      <c r="I2660" s="85" t="s">
        <v>3480</v>
      </c>
      <c r="J2660" s="85" t="s">
        <v>8316</v>
      </c>
      <c r="L2660" s="86">
        <v>44029</v>
      </c>
      <c r="M2660" s="87">
        <v>1501.37549999915</v>
      </c>
      <c r="N2660" s="88">
        <v>1501.37549999915</v>
      </c>
      <c r="O2660" s="88">
        <v>1604.7536999992999</v>
      </c>
      <c r="P2660" s="89">
        <f t="shared" si="41"/>
        <v>0.93558002078437641</v>
      </c>
      <c r="Q2660" s="86">
        <v>43747</v>
      </c>
      <c r="R2660" s="90">
        <v>1958610.2139999999</v>
      </c>
      <c r="S2660" s="90">
        <v>2400320.9863515599</v>
      </c>
      <c r="T2660" s="3"/>
      <c r="U2660" s="91">
        <v>-4.6094745566733798E-3</v>
      </c>
      <c r="V2660" s="92">
        <v>0.71182715446411704</v>
      </c>
      <c r="W2660" s="91">
        <v>2.2984689319855499E-2</v>
      </c>
      <c r="X2660" s="92">
        <v>2.3069785478583098</v>
      </c>
      <c r="Y2660" s="91">
        <v>-4.3778513479119298E-2</v>
      </c>
      <c r="Z2660" s="92">
        <v>13.7723045609309</v>
      </c>
      <c r="AA2660" s="91">
        <v>-2.5748649173692701E-2</v>
      </c>
      <c r="AB2660" s="92">
        <v>18.323163443419599</v>
      </c>
      <c r="AC2660" s="91">
        <v>7.9655948433355703E-2</v>
      </c>
      <c r="AD2660" s="92">
        <v>33.313790795742499</v>
      </c>
      <c r="AE2660" s="91">
        <v>0.10690769150285601</v>
      </c>
      <c r="AF2660" s="93">
        <v>31.530178844986899</v>
      </c>
      <c r="AG2660" s="91">
        <v>-2.69212422881537E-3</v>
      </c>
      <c r="AH2660" s="92">
        <v>-1.1754423750062399</v>
      </c>
      <c r="AI2660" s="91">
        <v>-2.88889238172487E-2</v>
      </c>
      <c r="AJ2660" s="92">
        <v>11.594483298176799</v>
      </c>
      <c r="AK2660" s="91">
        <v>0.48999196141434398</v>
      </c>
      <c r="AL2660" s="91">
        <v>4.1199832741767799E-2</v>
      </c>
      <c r="AM2660" s="92">
        <v>68.573774055112196</v>
      </c>
      <c r="AN2660" s="3"/>
      <c r="AO2660" s="94">
        <v>2.11273884906404E-2</v>
      </c>
      <c r="AP2660" s="94">
        <v>-3.88171788790714E-2</v>
      </c>
      <c r="AQ2660" s="94">
        <v>4.1851914202197797E-2</v>
      </c>
      <c r="AR2660" s="94">
        <v>-7.5786990599226597E-2</v>
      </c>
      <c r="AS2660" s="95">
        <v>7</v>
      </c>
      <c r="AT2660" s="95">
        <v>5</v>
      </c>
      <c r="AU2660" s="95">
        <v>7</v>
      </c>
      <c r="AV2660" s="96">
        <v>5</v>
      </c>
      <c r="AW2660" s="3"/>
      <c r="AX2660" s="97">
        <v>8.4515393790643406E-2</v>
      </c>
      <c r="AY2660" s="98">
        <v>-0.53145683366892604</v>
      </c>
      <c r="AZ2660" s="98">
        <v>0.50319985034548198</v>
      </c>
      <c r="BA2660" s="98">
        <v>-0.66166278157288605</v>
      </c>
      <c r="BB2660" s="89">
        <v>8.6722578060289407E-3</v>
      </c>
      <c r="BC2660" s="99">
        <v>-15.5267440728931</v>
      </c>
      <c r="BD2660" s="86">
        <v>43747</v>
      </c>
      <c r="BE2660" s="86">
        <v>43913</v>
      </c>
      <c r="BF2660" s="95"/>
      <c r="BG2660" s="86"/>
    </row>
    <row r="2661" spans="2:59" x14ac:dyDescent="0.25">
      <c r="B2661" s="81" t="s">
        <v>3275</v>
      </c>
      <c r="C2661" s="81" t="s">
        <v>8317</v>
      </c>
      <c r="D2661" s="81" t="s">
        <v>1069</v>
      </c>
      <c r="E2661" s="82" t="s">
        <v>1164</v>
      </c>
      <c r="F2661" s="82" t="s">
        <v>1107</v>
      </c>
      <c r="G2661" s="83" t="s">
        <v>1121</v>
      </c>
      <c r="H2661" s="84" t="s">
        <v>1132</v>
      </c>
      <c r="I2661" s="85" t="s">
        <v>3480</v>
      </c>
      <c r="J2661" s="85" t="s">
        <v>8318</v>
      </c>
      <c r="L2661" s="86">
        <v>44029</v>
      </c>
      <c r="M2661" s="87">
        <v>1460.9263000004</v>
      </c>
      <c r="N2661" s="88">
        <v>1460.9263000004</v>
      </c>
      <c r="O2661" s="88">
        <v>1566.3429000005101</v>
      </c>
      <c r="P2661" s="89">
        <f t="shared" si="41"/>
        <v>0.93269890009392209</v>
      </c>
      <c r="Q2661" s="86">
        <v>43747</v>
      </c>
      <c r="R2661" s="90">
        <v>939145.19200000004</v>
      </c>
      <c r="S2661" s="90">
        <v>1204135.5684082001</v>
      </c>
      <c r="T2661" s="3"/>
      <c r="U2661" s="91">
        <v>-4.6203344581954298E-3</v>
      </c>
      <c r="V2661" s="92">
        <v>0.71074116431191203</v>
      </c>
      <c r="W2661" s="91">
        <v>2.26493610643956E-2</v>
      </c>
      <c r="X2661" s="92">
        <v>2.2734457223123199</v>
      </c>
      <c r="Y2661" s="91">
        <v>-4.5678508470737102E-2</v>
      </c>
      <c r="Z2661" s="92">
        <v>13.5823050617619</v>
      </c>
      <c r="AA2661" s="91">
        <v>-2.9642432097716699E-2</v>
      </c>
      <c r="AB2661" s="92">
        <v>17.933785151020899</v>
      </c>
      <c r="AC2661" s="91">
        <v>7.10483232851402E-2</v>
      </c>
      <c r="AD2661" s="92">
        <v>32.453028280928301</v>
      </c>
      <c r="AE2661" s="91">
        <v>9.3699680072022604E-2</v>
      </c>
      <c r="AF2661" s="93">
        <v>30.209377701889</v>
      </c>
      <c r="AG2661" s="91">
        <v>-2.87733202731033E-3</v>
      </c>
      <c r="AH2661" s="92">
        <v>-1.1939631548557399</v>
      </c>
      <c r="AI2661" s="91">
        <v>-3.09985344183588E-2</v>
      </c>
      <c r="AJ2661" s="92">
        <v>11.3835222380731</v>
      </c>
      <c r="AK2661" s="91">
        <v>0.412041425839416</v>
      </c>
      <c r="AL2661" s="91">
        <v>3.5550722022890099E-2</v>
      </c>
      <c r="AM2661" s="92">
        <v>60.778720497619403</v>
      </c>
      <c r="AN2661" s="3"/>
      <c r="AO2661" s="94">
        <v>2.11162458326726E-2</v>
      </c>
      <c r="AP2661" s="94">
        <v>-3.8827763726658297E-2</v>
      </c>
      <c r="AQ2661" s="94">
        <v>4.1510324497721698E-2</v>
      </c>
      <c r="AR2661" s="94">
        <v>-7.6100000781516394E-2</v>
      </c>
      <c r="AS2661" s="95">
        <v>7</v>
      </c>
      <c r="AT2661" s="95">
        <v>5</v>
      </c>
      <c r="AU2661" s="95">
        <v>7</v>
      </c>
      <c r="AV2661" s="96">
        <v>5</v>
      </c>
      <c r="AW2661" s="3"/>
      <c r="AX2661" s="97">
        <v>8.4511126693541896E-2</v>
      </c>
      <c r="AY2661" s="98">
        <v>-0.57415753094937805</v>
      </c>
      <c r="AZ2661" s="98">
        <v>0.48941480162193302</v>
      </c>
      <c r="BA2661" s="98">
        <v>-0.71394524066727205</v>
      </c>
      <c r="BB2661" s="89">
        <v>8.6717147414492497E-3</v>
      </c>
      <c r="BC2661" s="99">
        <v>-15.6800595834502</v>
      </c>
      <c r="BD2661" s="86">
        <v>43747</v>
      </c>
      <c r="BE2661" s="86">
        <v>43913</v>
      </c>
      <c r="BF2661" s="95"/>
      <c r="BG2661" s="86"/>
    </row>
    <row r="2662" spans="2:59" x14ac:dyDescent="0.25">
      <c r="B2662" s="81" t="s">
        <v>3276</v>
      </c>
      <c r="C2662" s="81" t="s">
        <v>8319</v>
      </c>
      <c r="D2662" s="81" t="s">
        <v>1069</v>
      </c>
      <c r="E2662" s="82" t="s">
        <v>1165</v>
      </c>
      <c r="F2662" s="82" t="s">
        <v>1107</v>
      </c>
      <c r="G2662" s="83" t="s">
        <v>1121</v>
      </c>
      <c r="H2662" s="84" t="s">
        <v>1132</v>
      </c>
      <c r="I2662" s="85" t="s">
        <v>3480</v>
      </c>
      <c r="J2662" s="85" t="s">
        <v>8320</v>
      </c>
      <c r="L2662" s="86">
        <v>44029</v>
      </c>
      <c r="M2662" s="87">
        <v>1510.33420000039</v>
      </c>
      <c r="N2662" s="88">
        <v>1510.33420000039</v>
      </c>
      <c r="O2662" s="88">
        <v>1616.82129999995</v>
      </c>
      <c r="P2662" s="89">
        <f t="shared" si="41"/>
        <v>0.93413799038918932</v>
      </c>
      <c r="Q2662" s="86">
        <v>43747</v>
      </c>
      <c r="R2662" s="90">
        <v>2274809.8259999999</v>
      </c>
      <c r="S2662" s="90">
        <v>2489378.8437578101</v>
      </c>
      <c r="T2662" s="3"/>
      <c r="U2662" s="91">
        <v>-4.61486295171198E-3</v>
      </c>
      <c r="V2662" s="92">
        <v>0.71128831496025702</v>
      </c>
      <c r="W2662" s="91">
        <v>2.2816977199909199E-2</v>
      </c>
      <c r="X2662" s="92">
        <v>2.2902073358636699</v>
      </c>
      <c r="Y2662" s="91">
        <v>-4.4729226430718E-2</v>
      </c>
      <c r="Z2662" s="92">
        <v>13.6772332657711</v>
      </c>
      <c r="AA2662" s="91">
        <v>-2.76980366170392E-2</v>
      </c>
      <c r="AB2662" s="92">
        <v>18.128224699088602</v>
      </c>
      <c r="AC2662" s="91">
        <v>7.5342394067774904E-2</v>
      </c>
      <c r="AD2662" s="92">
        <v>32.882435359177201</v>
      </c>
      <c r="AE2662" s="91">
        <v>0.100282068839151</v>
      </c>
      <c r="AF2662" s="93">
        <v>30.867616578616399</v>
      </c>
      <c r="AG2662" s="91">
        <v>-2.7847182245750398E-3</v>
      </c>
      <c r="AH2662" s="92">
        <v>-1.1847017745822099</v>
      </c>
      <c r="AI2662" s="91">
        <v>-2.9944572635031402E-2</v>
      </c>
      <c r="AJ2662" s="92">
        <v>11.4889184164058</v>
      </c>
      <c r="AK2662" s="91">
        <v>0.45547726199612998</v>
      </c>
      <c r="AL2662" s="91">
        <v>3.8732123130102998E-2</v>
      </c>
      <c r="AM2662" s="92">
        <v>65.122304113348903</v>
      </c>
      <c r="AN2662" s="3"/>
      <c r="AO2662" s="94">
        <v>2.11218361328065E-2</v>
      </c>
      <c r="AP2662" s="94">
        <v>-3.8822518348752097E-2</v>
      </c>
      <c r="AQ2662" s="94">
        <v>4.1681115550090901E-2</v>
      </c>
      <c r="AR2662" s="94">
        <v>-7.5943598938465598E-2</v>
      </c>
      <c r="AS2662" s="95">
        <v>7</v>
      </c>
      <c r="AT2662" s="95">
        <v>5</v>
      </c>
      <c r="AU2662" s="95">
        <v>7</v>
      </c>
      <c r="AV2662" s="96">
        <v>5</v>
      </c>
      <c r="AW2662" s="3"/>
      <c r="AX2662" s="97">
        <v>8.4513238674553598E-2</v>
      </c>
      <c r="AY2662" s="98">
        <v>-0.55283374481496095</v>
      </c>
      <c r="AZ2662" s="98">
        <v>0.49629903390859897</v>
      </c>
      <c r="BA2662" s="98">
        <v>-0.68785320565166297</v>
      </c>
      <c r="BB2662" s="89">
        <v>8.6719838839326296E-3</v>
      </c>
      <c r="BC2662" s="99">
        <v>-15.603455991047699</v>
      </c>
      <c r="BD2662" s="86">
        <v>43747</v>
      </c>
      <c r="BE2662" s="86">
        <v>43913</v>
      </c>
      <c r="BF2662" s="95"/>
      <c r="BG2662" s="86"/>
    </row>
    <row r="2663" spans="2:59" x14ac:dyDescent="0.25">
      <c r="B2663" s="81" t="s">
        <v>3277</v>
      </c>
      <c r="C2663" s="81" t="s">
        <v>8321</v>
      </c>
      <c r="D2663" s="81" t="s">
        <v>1069</v>
      </c>
      <c r="E2663" s="82" t="s">
        <v>1206</v>
      </c>
      <c r="F2663" s="82" t="s">
        <v>1107</v>
      </c>
      <c r="G2663" s="83" t="s">
        <v>1121</v>
      </c>
      <c r="H2663" s="84" t="s">
        <v>1132</v>
      </c>
      <c r="I2663" s="85" t="s">
        <v>3480</v>
      </c>
      <c r="J2663" s="85" t="s">
        <v>8322</v>
      </c>
      <c r="L2663" s="86">
        <v>44029</v>
      </c>
      <c r="M2663" s="87">
        <v>1373.4846999999099</v>
      </c>
      <c r="N2663" s="88">
        <v>1373.4846999999099</v>
      </c>
      <c r="O2663" s="88">
        <v>1465.7924000006201</v>
      </c>
      <c r="P2663" s="89">
        <f t="shared" si="41"/>
        <v>0.9370253932271233</v>
      </c>
      <c r="Q2663" s="86">
        <v>43747</v>
      </c>
      <c r="R2663" s="90">
        <v>16040.078</v>
      </c>
      <c r="S2663" s="90">
        <v>299645.24469824199</v>
      </c>
      <c r="T2663" s="3"/>
      <c r="U2663" s="91">
        <v>-4.60394826313859E-3</v>
      </c>
      <c r="V2663" s="92">
        <v>0.71237978381759604</v>
      </c>
      <c r="W2663" s="91">
        <v>2.3152100422521499E-2</v>
      </c>
      <c r="X2663" s="92">
        <v>2.3237196581249</v>
      </c>
      <c r="Y2663" s="91">
        <v>-4.2825715890139698E-2</v>
      </c>
      <c r="Z2663" s="92">
        <v>13.8675843198289</v>
      </c>
      <c r="AA2663" s="91">
        <v>-2.3794379736500601E-2</v>
      </c>
      <c r="AB2663" s="92">
        <v>18.5185903871607</v>
      </c>
      <c r="AC2663" s="91">
        <v>8.3986659277870801E-2</v>
      </c>
      <c r="AD2663" s="92">
        <v>33.746861880179502</v>
      </c>
      <c r="AE2663" s="91">
        <v>0.113572528836812</v>
      </c>
      <c r="AF2663" s="93">
        <v>32.196662578382501</v>
      </c>
      <c r="AG2663" s="91">
        <v>-2.5995153173425899E-3</v>
      </c>
      <c r="AH2663" s="92">
        <v>-1.1661814838589599</v>
      </c>
      <c r="AI2663" s="91">
        <v>-2.7830958058075301E-2</v>
      </c>
      <c r="AJ2663" s="92">
        <v>11.700279874101399</v>
      </c>
      <c r="AK2663" s="91">
        <v>0.37348469999968098</v>
      </c>
      <c r="AL2663" s="91">
        <v>4.1473377481452203E-2</v>
      </c>
      <c r="AM2663" s="92">
        <v>44.468099560879601</v>
      </c>
      <c r="AN2663" s="3"/>
      <c r="AO2663" s="94">
        <v>2.1133011687197702E-2</v>
      </c>
      <c r="AP2663" s="94">
        <v>-3.8811976962278998E-2</v>
      </c>
      <c r="AQ2663" s="94">
        <v>4.2022847239422803E-2</v>
      </c>
      <c r="AR2663" s="94">
        <v>-7.5629985071864206E-2</v>
      </c>
      <c r="AS2663" s="95">
        <v>7</v>
      </c>
      <c r="AT2663" s="95">
        <v>5</v>
      </c>
      <c r="AU2663" s="95">
        <v>7</v>
      </c>
      <c r="AV2663" s="96">
        <v>5</v>
      </c>
      <c r="AW2663" s="3"/>
      <c r="AX2663" s="97">
        <v>8.4517496965563599E-2</v>
      </c>
      <c r="AY2663" s="98">
        <v>-0.51003131014476799</v>
      </c>
      <c r="AZ2663" s="98">
        <v>0.51011721142094801</v>
      </c>
      <c r="BA2663" s="98">
        <v>-0.63537907594582099</v>
      </c>
      <c r="BB2663" s="89">
        <v>8.6725262178333692E-3</v>
      </c>
      <c r="BC2663" s="99">
        <v>-15.4499163728906</v>
      </c>
      <c r="BD2663" s="86">
        <v>43747</v>
      </c>
      <c r="BE2663" s="86">
        <v>43913</v>
      </c>
      <c r="BF2663" s="95"/>
      <c r="BG2663" s="86"/>
    </row>
    <row r="2664" spans="2:59" x14ac:dyDescent="0.25">
      <c r="B2664" s="81" t="s">
        <v>3278</v>
      </c>
      <c r="C2664" s="81" t="s">
        <v>8323</v>
      </c>
      <c r="D2664" s="81" t="s">
        <v>1069</v>
      </c>
      <c r="E2664" s="82" t="s">
        <v>1166</v>
      </c>
      <c r="F2664" s="82" t="s">
        <v>1107</v>
      </c>
      <c r="G2664" s="83" t="s">
        <v>1121</v>
      </c>
      <c r="H2664" s="84" t="s">
        <v>1132</v>
      </c>
      <c r="I2664" s="85" t="s">
        <v>3480</v>
      </c>
      <c r="J2664" s="85" t="s">
        <v>8324</v>
      </c>
      <c r="L2664" s="86">
        <v>44029</v>
      </c>
      <c r="M2664" s="87">
        <v>1203.4298000000399</v>
      </c>
      <c r="N2664" s="88">
        <v>1203.4298000000399</v>
      </c>
      <c r="O2664" s="88">
        <v>1286.1999999992499</v>
      </c>
      <c r="P2664" s="89">
        <f t="shared" si="41"/>
        <v>0.93564748872705772</v>
      </c>
      <c r="Q2664" s="86">
        <v>43747</v>
      </c>
      <c r="R2664" s="90">
        <v>1732983.3089999999</v>
      </c>
      <c r="S2664" s="90">
        <v>778404.37014843698</v>
      </c>
      <c r="T2664" s="3"/>
      <c r="U2664" s="91">
        <v>-4.6113129892546602E-3</v>
      </c>
      <c r="V2664" s="92">
        <v>0.711643311205989</v>
      </c>
      <c r="W2664" s="91">
        <v>2.2926014462427698E-2</v>
      </c>
      <c r="X2664" s="92">
        <v>2.30111106211552</v>
      </c>
      <c r="Y2664" s="91">
        <v>-4.4441956487426097E-2</v>
      </c>
      <c r="Z2664" s="92">
        <v>13.705960260093001</v>
      </c>
      <c r="AA2664" s="91">
        <v>-2.5878419945002E-2</v>
      </c>
      <c r="AB2664" s="92">
        <v>18.310186366288701</v>
      </c>
      <c r="AC2664" s="91">
        <v>8.8879659790109103E-2</v>
      </c>
      <c r="AD2664" s="92">
        <v>34.236161931417897</v>
      </c>
      <c r="AE2664" s="91">
        <v>0.10820679838623599</v>
      </c>
      <c r="AF2664" s="93">
        <v>31.660089533310401</v>
      </c>
      <c r="AG2664" s="91">
        <v>-2.7244984839853701E-3</v>
      </c>
      <c r="AH2664" s="92">
        <v>-1.17867980052324</v>
      </c>
      <c r="AI2664" s="91">
        <v>-3.01178272084144E-2</v>
      </c>
      <c r="AJ2664" s="92">
        <v>11.471592959060199</v>
      </c>
      <c r="AK2664" s="91">
        <v>0.20342979999986699</v>
      </c>
      <c r="AL2664" s="91">
        <v>3.8444309751867002E-2</v>
      </c>
      <c r="AM2664" s="92">
        <v>16.1500405285624</v>
      </c>
      <c r="AN2664" s="3"/>
      <c r="AO2664" s="94">
        <v>2.1097046414070099E-2</v>
      </c>
      <c r="AP2664" s="94">
        <v>-3.8773523686359099E-2</v>
      </c>
      <c r="AQ2664" s="94">
        <v>4.1792220657953301E-2</v>
      </c>
      <c r="AR2664" s="94">
        <v>-7.5841789604965001E-2</v>
      </c>
      <c r="AS2664" s="95">
        <v>7</v>
      </c>
      <c r="AT2664" s="95">
        <v>5</v>
      </c>
      <c r="AU2664" s="95">
        <v>7</v>
      </c>
      <c r="AV2664" s="96">
        <v>5</v>
      </c>
      <c r="AW2664" s="3"/>
      <c r="AX2664" s="97">
        <v>8.4457708543632201E-2</v>
      </c>
      <c r="AY2664" s="98">
        <v>-0.53191414730554198</v>
      </c>
      <c r="AZ2664" s="98">
        <v>0.50309654619650201</v>
      </c>
      <c r="BA2664" s="98">
        <v>-0.66254269398541499</v>
      </c>
      <c r="BB2664" s="89">
        <v>8.6664400764220797E-3</v>
      </c>
      <c r="BC2664" s="99">
        <v>-15.5019203855336</v>
      </c>
      <c r="BD2664" s="86">
        <v>43747</v>
      </c>
      <c r="BE2664" s="86">
        <v>43913</v>
      </c>
      <c r="BF2664" s="95"/>
      <c r="BG2664" s="86"/>
    </row>
    <row r="2665" spans="2:59" x14ac:dyDescent="0.25">
      <c r="B2665" s="81" t="s">
        <v>3279</v>
      </c>
      <c r="C2665" s="81" t="s">
        <v>8325</v>
      </c>
      <c r="D2665" s="81" t="s">
        <v>1069</v>
      </c>
      <c r="E2665" s="82" t="s">
        <v>1207</v>
      </c>
      <c r="F2665" s="82" t="s">
        <v>1107</v>
      </c>
      <c r="G2665" s="83" t="s">
        <v>1121</v>
      </c>
      <c r="H2665" s="84" t="s">
        <v>1132</v>
      </c>
      <c r="I2665" s="85" t="s">
        <v>3480</v>
      </c>
      <c r="J2665" s="85" t="s">
        <v>8326</v>
      </c>
      <c r="L2665" s="86">
        <v>44029</v>
      </c>
      <c r="M2665" s="87">
        <v>1182.4693999998301</v>
      </c>
      <c r="N2665" s="88">
        <v>1182.4693999998301</v>
      </c>
      <c r="O2665" s="88">
        <v>1255.29900000058</v>
      </c>
      <c r="P2665" s="89">
        <f t="shared" si="41"/>
        <v>0.94198226876567559</v>
      </c>
      <c r="Q2665" s="86">
        <v>43747</v>
      </c>
      <c r="R2665" s="90">
        <v>123.151</v>
      </c>
      <c r="S2665" s="90">
        <v>124.17988931298299</v>
      </c>
      <c r="T2665" s="3"/>
      <c r="U2665" s="91">
        <v>-4.5830770359316401E-3</v>
      </c>
      <c r="V2665" s="92">
        <v>0.71446690653829104</v>
      </c>
      <c r="W2665" s="91">
        <v>2.3750146207021299E-2</v>
      </c>
      <c r="X2665" s="92">
        <v>2.3835242365748899</v>
      </c>
      <c r="Y2665" s="91">
        <v>-3.9608543246686202E-2</v>
      </c>
      <c r="Z2665" s="92">
        <v>14.189301584163299</v>
      </c>
      <c r="AA2665" s="91">
        <v>-1.7017549912452499E-2</v>
      </c>
      <c r="AB2665" s="92">
        <v>19.196273369539998</v>
      </c>
      <c r="AC2665" s="91">
        <v>9.8679589888051894E-2</v>
      </c>
      <c r="AD2665" s="92">
        <v>35.216154941182999</v>
      </c>
      <c r="AE2665" s="91">
        <v>0.13560786028028801</v>
      </c>
      <c r="AF2665" s="93">
        <v>34.400195722701</v>
      </c>
      <c r="AG2665" s="91">
        <v>-2.2603922225243899E-3</v>
      </c>
      <c r="AH2665" s="92">
        <v>-1.13226917437714</v>
      </c>
      <c r="AI2665" s="91">
        <v>-2.4229684700912898E-2</v>
      </c>
      <c r="AJ2665" s="92">
        <v>12.0604072098213</v>
      </c>
      <c r="AK2665" s="91">
        <v>0.1824694000007</v>
      </c>
      <c r="AL2665" s="91">
        <v>4.2235294755300898E-2</v>
      </c>
      <c r="AM2665" s="92">
        <v>21.834628895536301</v>
      </c>
      <c r="AN2665" s="3"/>
      <c r="AO2665" s="94">
        <v>2.11486478656298E-2</v>
      </c>
      <c r="AP2665" s="94">
        <v>-3.8804437733233499E-2</v>
      </c>
      <c r="AQ2665" s="94">
        <v>4.2637070258933797E-2</v>
      </c>
      <c r="AR2665" s="94">
        <v>-7.5119317013595699E-2</v>
      </c>
      <c r="AS2665" s="95">
        <v>7</v>
      </c>
      <c r="AT2665" s="95">
        <v>5</v>
      </c>
      <c r="AU2665" s="95">
        <v>7</v>
      </c>
      <c r="AV2665" s="96">
        <v>5</v>
      </c>
      <c r="AW2665" s="3"/>
      <c r="AX2665" s="97">
        <v>8.4542313307902101E-2</v>
      </c>
      <c r="AY2665" s="98">
        <v>-0.43583585814985798</v>
      </c>
      <c r="AZ2665" s="98">
        <v>0.53406555889068796</v>
      </c>
      <c r="BA2665" s="98">
        <v>-0.54407675855963999</v>
      </c>
      <c r="BB2665" s="89">
        <v>8.6752337349662399E-3</v>
      </c>
      <c r="BC2665" s="99">
        <v>-15.184039818414</v>
      </c>
      <c r="BD2665" s="86">
        <v>43747</v>
      </c>
      <c r="BE2665" s="86">
        <v>43913</v>
      </c>
      <c r="BF2665" s="95"/>
      <c r="BG2665" s="86"/>
    </row>
    <row r="2666" spans="2:59" x14ac:dyDescent="0.25">
      <c r="B2666" s="81" t="s">
        <v>3280</v>
      </c>
      <c r="C2666" s="81" t="s">
        <v>8327</v>
      </c>
      <c r="D2666" s="81" t="s">
        <v>1070</v>
      </c>
      <c r="E2666" s="82" t="s">
        <v>1161</v>
      </c>
      <c r="F2666" s="82" t="s">
        <v>1107</v>
      </c>
      <c r="G2666" s="83" t="s">
        <v>1121</v>
      </c>
      <c r="H2666" s="84" t="s">
        <v>1133</v>
      </c>
      <c r="I2666" s="85" t="s">
        <v>3480</v>
      </c>
      <c r="J2666" s="85" t="s">
        <v>8328</v>
      </c>
      <c r="L2666" s="86">
        <v>44029</v>
      </c>
      <c r="M2666" s="87">
        <v>1226.85569999926</v>
      </c>
      <c r="N2666" s="88">
        <v>1226.85569999926</v>
      </c>
      <c r="O2666" s="88">
        <v>1294.9992999993301</v>
      </c>
      <c r="P2666" s="89">
        <f t="shared" si="41"/>
        <v>0.94737943101582722</v>
      </c>
      <c r="Q2666" s="86">
        <v>43847</v>
      </c>
      <c r="R2666" s="90">
        <v>1126993.166</v>
      </c>
      <c r="S2666" s="90">
        <v>953991.92514843703</v>
      </c>
      <c r="T2666" s="3"/>
      <c r="U2666" s="91">
        <v>-4.7375037274832704E-3</v>
      </c>
      <c r="V2666" s="92">
        <v>0.69902423738312802</v>
      </c>
      <c r="W2666" s="91">
        <v>2.29830542557465E-2</v>
      </c>
      <c r="X2666" s="92">
        <v>2.3068150414474098</v>
      </c>
      <c r="Y2666" s="91">
        <v>-5.2620568983911702E-2</v>
      </c>
      <c r="Z2666" s="92">
        <v>12.8880990104517</v>
      </c>
      <c r="AA2666" s="91">
        <v>-1.13787604004756E-3</v>
      </c>
      <c r="AB2666" s="92">
        <v>20.784240756795</v>
      </c>
      <c r="AC2666" s="91">
        <v>6.7110533645973205E-2</v>
      </c>
      <c r="AD2666" s="92">
        <v>32.059249316982502</v>
      </c>
      <c r="AE2666" s="91">
        <v>7.0064592577182297E-2</v>
      </c>
      <c r="AF2666" s="93">
        <v>27.845868952397701</v>
      </c>
      <c r="AG2666" s="91">
        <v>1.7760549144441001E-3</v>
      </c>
      <c r="AH2666" s="92">
        <v>-0.72862446068029396</v>
      </c>
      <c r="AI2666" s="91">
        <v>-2.9179476291574202E-2</v>
      </c>
      <c r="AJ2666" s="92">
        <v>11.565428050744201</v>
      </c>
      <c r="AK2666" s="91">
        <v>0.167788935634308</v>
      </c>
      <c r="AL2666" s="91">
        <v>1.5828367582798802E-2</v>
      </c>
      <c r="AM2666" s="92">
        <v>36.353471477108499</v>
      </c>
      <c r="AN2666" s="3"/>
      <c r="AO2666" s="94">
        <v>1.75262967059098E-2</v>
      </c>
      <c r="AP2666" s="94">
        <v>-3.2808006889354098E-2</v>
      </c>
      <c r="AQ2666" s="94">
        <v>5.1348738203159897E-2</v>
      </c>
      <c r="AR2666" s="94">
        <v>-8.9091651745548006E-2</v>
      </c>
      <c r="AS2666" s="95">
        <v>8</v>
      </c>
      <c r="AT2666" s="95">
        <v>4</v>
      </c>
      <c r="AU2666" s="95">
        <v>7</v>
      </c>
      <c r="AV2666" s="96">
        <v>5</v>
      </c>
      <c r="AW2666" s="3"/>
      <c r="AX2666" s="97">
        <v>9.1108929462061505E-2</v>
      </c>
      <c r="AY2666" s="98">
        <v>-0.20767689715148699</v>
      </c>
      <c r="AZ2666" s="98">
        <v>0.648498407288571</v>
      </c>
      <c r="BA2666" s="98">
        <v>-0.26784538104766398</v>
      </c>
      <c r="BB2666" s="89">
        <v>9.3670404190106596E-3</v>
      </c>
      <c r="BC2666" s="99">
        <v>-17.2914610842126</v>
      </c>
      <c r="BD2666" s="86">
        <v>43847</v>
      </c>
      <c r="BE2666" s="86">
        <v>43913</v>
      </c>
      <c r="BF2666" s="95"/>
      <c r="BG2666" s="86"/>
    </row>
    <row r="2667" spans="2:59" x14ac:dyDescent="0.25">
      <c r="B2667" s="81" t="s">
        <v>3281</v>
      </c>
      <c r="C2667" s="81" t="s">
        <v>8329</v>
      </c>
      <c r="D2667" s="81" t="s">
        <v>1070</v>
      </c>
      <c r="E2667" s="82" t="s">
        <v>1204</v>
      </c>
      <c r="F2667" s="82" t="s">
        <v>1107</v>
      </c>
      <c r="G2667" s="83" t="s">
        <v>1121</v>
      </c>
      <c r="H2667" s="84" t="s">
        <v>1133</v>
      </c>
      <c r="I2667" s="85" t="s">
        <v>3480</v>
      </c>
      <c r="J2667" s="85" t="s">
        <v>8330</v>
      </c>
      <c r="L2667" s="86">
        <v>44029</v>
      </c>
      <c r="M2667" s="87">
        <v>1194.23670000024</v>
      </c>
      <c r="N2667" s="88">
        <v>1194.23670000024</v>
      </c>
      <c r="O2667" s="88">
        <v>1253.9165000002799</v>
      </c>
      <c r="P2667" s="89">
        <f t="shared" si="41"/>
        <v>0.95240528376488665</v>
      </c>
      <c r="Q2667" s="86">
        <v>43847</v>
      </c>
      <c r="R2667" s="90">
        <v>121.245</v>
      </c>
      <c r="S2667" s="90">
        <v>120.656030534387</v>
      </c>
      <c r="T2667" s="3"/>
      <c r="U2667" s="91">
        <v>-4.71192996337777E-3</v>
      </c>
      <c r="V2667" s="92">
        <v>0.70158161379367801</v>
      </c>
      <c r="W2667" s="91">
        <v>2.3968196399437099E-2</v>
      </c>
      <c r="X2667" s="92">
        <v>2.4053292558164698</v>
      </c>
      <c r="Y2667" s="91">
        <v>-4.7594716234962101E-2</v>
      </c>
      <c r="Z2667" s="92">
        <v>13.390684285346699</v>
      </c>
      <c r="AA2667" s="91">
        <v>1.0114024682479799E-2</v>
      </c>
      <c r="AB2667" s="92">
        <v>21.909430829051399</v>
      </c>
      <c r="AC2667" s="91">
        <v>9.0332783222111204E-2</v>
      </c>
      <c r="AD2667" s="92">
        <v>34.3814742746181</v>
      </c>
      <c r="AE2667" s="91">
        <v>0.10421481431330901</v>
      </c>
      <c r="AF2667" s="93">
        <v>31.260891126032199</v>
      </c>
      <c r="AG2667" s="91">
        <v>2.3064425458869699E-3</v>
      </c>
      <c r="AH2667" s="92">
        <v>-0.67558569753600795</v>
      </c>
      <c r="AI2667" s="91">
        <v>-2.3564310809888401E-2</v>
      </c>
      <c r="AJ2667" s="92">
        <v>12.1269445989165</v>
      </c>
      <c r="AK2667" s="91">
        <v>0.194236700001056</v>
      </c>
      <c r="AL2667" s="91">
        <v>3.6552538487740101E-2</v>
      </c>
      <c r="AM2667" s="92">
        <v>14.438924576825199</v>
      </c>
      <c r="AN2667" s="3"/>
      <c r="AO2667" s="94">
        <v>1.7548059026012201E-2</v>
      </c>
      <c r="AP2667" s="94">
        <v>-3.2796235136629499E-2</v>
      </c>
      <c r="AQ2667" s="94">
        <v>5.2184119947923997E-2</v>
      </c>
      <c r="AR2667" s="94">
        <v>-8.8327201171487096E-2</v>
      </c>
      <c r="AS2667" s="95">
        <v>8</v>
      </c>
      <c r="AT2667" s="95">
        <v>4</v>
      </c>
      <c r="AU2667" s="95">
        <v>7</v>
      </c>
      <c r="AV2667" s="96">
        <v>5</v>
      </c>
      <c r="AW2667" s="3"/>
      <c r="AX2667" s="97">
        <v>9.1119728566263797E-2</v>
      </c>
      <c r="AY2667" s="98">
        <v>-9.3134332346835394E-2</v>
      </c>
      <c r="AZ2667" s="98">
        <v>0.69153847442612504</v>
      </c>
      <c r="BA2667" s="98">
        <v>-0.120576414399125</v>
      </c>
      <c r="BB2667" s="89">
        <v>9.3685200270010698E-3</v>
      </c>
      <c r="BC2667" s="99">
        <v>-17.134577940363702</v>
      </c>
      <c r="BD2667" s="86">
        <v>43847</v>
      </c>
      <c r="BE2667" s="86">
        <v>43913</v>
      </c>
      <c r="BF2667" s="95"/>
      <c r="BG2667" s="86"/>
    </row>
    <row r="2668" spans="2:59" x14ac:dyDescent="0.25">
      <c r="B2668" s="81" t="s">
        <v>3282</v>
      </c>
      <c r="C2668" s="81" t="s">
        <v>8331</v>
      </c>
      <c r="D2668" s="81" t="s">
        <v>1070</v>
      </c>
      <c r="E2668" s="82" t="s">
        <v>1205</v>
      </c>
      <c r="F2668" s="82" t="s">
        <v>1107</v>
      </c>
      <c r="G2668" s="83" t="s">
        <v>1121</v>
      </c>
      <c r="H2668" s="84" t="s">
        <v>1133</v>
      </c>
      <c r="I2668" s="85" t="s">
        <v>3480</v>
      </c>
      <c r="J2668" s="85" t="s">
        <v>8332</v>
      </c>
      <c r="L2668" s="86">
        <v>44029</v>
      </c>
      <c r="M2668" s="87">
        <v>1022.37660000008</v>
      </c>
      <c r="N2668" s="88">
        <v>1022.37660000008</v>
      </c>
      <c r="O2668" s="88">
        <v>1022.37660000008</v>
      </c>
      <c r="P2668" s="89">
        <f t="shared" si="41"/>
        <v>1</v>
      </c>
      <c r="Q2668" s="86">
        <v>44029</v>
      </c>
      <c r="R2668" s="90">
        <v>0</v>
      </c>
      <c r="S2668" s="90">
        <v>0</v>
      </c>
      <c r="T2668" s="3"/>
      <c r="U2668" s="91">
        <v>0</v>
      </c>
      <c r="V2668" s="92">
        <v>1.17277461013146</v>
      </c>
      <c r="W2668" s="91">
        <v>0</v>
      </c>
      <c r="X2668" s="92">
        <v>8.5096158727537806E-3</v>
      </c>
      <c r="Y2668" s="91">
        <v>0</v>
      </c>
      <c r="Z2668" s="92">
        <v>18.1501559088356</v>
      </c>
      <c r="AA2668" s="91">
        <v>0</v>
      </c>
      <c r="AB2668" s="92">
        <v>20.8980283607962</v>
      </c>
      <c r="AC2668" s="91">
        <v>0</v>
      </c>
      <c r="AD2668" s="92">
        <v>25.348195952392398</v>
      </c>
      <c r="AE2668" s="91">
        <v>0</v>
      </c>
      <c r="AF2668" s="93">
        <v>20.8394096946868</v>
      </c>
      <c r="AG2668" s="91">
        <v>0</v>
      </c>
      <c r="AH2668" s="92">
        <v>-0.90622995212470403</v>
      </c>
      <c r="AI2668" s="91">
        <v>0</v>
      </c>
      <c r="AJ2668" s="92">
        <v>14.483375679905301</v>
      </c>
      <c r="AK2668" s="91">
        <v>2.2376599999915901E-2</v>
      </c>
      <c r="AL2668" s="91">
        <v>4.4857445282104899E-3</v>
      </c>
      <c r="AM2668" s="92">
        <v>-2.74708542328881</v>
      </c>
      <c r="AN2668" s="3"/>
      <c r="AO2668" s="94">
        <v>0</v>
      </c>
      <c r="AP2668" s="94">
        <v>0</v>
      </c>
      <c r="AQ2668" s="94">
        <v>0</v>
      </c>
      <c r="AR2668" s="94">
        <v>0</v>
      </c>
      <c r="AS2668" s="95">
        <v>0</v>
      </c>
      <c r="AT2668" s="95">
        <v>0</v>
      </c>
      <c r="AU2668" s="95">
        <v>7</v>
      </c>
      <c r="AV2668" s="96">
        <v>5</v>
      </c>
      <c r="AW2668" s="3"/>
      <c r="AX2668" s="97">
        <v>0</v>
      </c>
      <c r="AY2668" s="98">
        <v>-113.07365610974399</v>
      </c>
      <c r="AZ2668" s="98">
        <v>0.54787164163735702</v>
      </c>
      <c r="BA2668" s="98">
        <v>-15.957369743191499</v>
      </c>
      <c r="BB2668" s="89">
        <v>0</v>
      </c>
      <c r="BC2668" s="99">
        <v>0</v>
      </c>
      <c r="BD2668" s="86">
        <v>43664</v>
      </c>
      <c r="BE2668" s="86"/>
      <c r="BF2668" s="95"/>
      <c r="BG2668" s="86"/>
    </row>
    <row r="2669" spans="2:59" x14ac:dyDescent="0.25">
      <c r="B2669" s="81" t="s">
        <v>3283</v>
      </c>
      <c r="C2669" s="81" t="s">
        <v>8333</v>
      </c>
      <c r="D2669" s="81" t="s">
        <v>1070</v>
      </c>
      <c r="E2669" s="82" t="s">
        <v>1162</v>
      </c>
      <c r="F2669" s="82" t="s">
        <v>1107</v>
      </c>
      <c r="G2669" s="83" t="s">
        <v>1121</v>
      </c>
      <c r="H2669" s="84" t="s">
        <v>1133</v>
      </c>
      <c r="I2669" s="85" t="s">
        <v>3480</v>
      </c>
      <c r="J2669" s="85" t="s">
        <v>8334</v>
      </c>
      <c r="L2669" s="86">
        <v>44029</v>
      </c>
      <c r="M2669" s="87">
        <v>1283.30680000037</v>
      </c>
      <c r="N2669" s="88">
        <v>1283.30680000037</v>
      </c>
      <c r="O2669" s="88">
        <v>1353.30389999971</v>
      </c>
      <c r="P2669" s="89">
        <f t="shared" si="41"/>
        <v>0.94827688001242372</v>
      </c>
      <c r="Q2669" s="86">
        <v>43847</v>
      </c>
      <c r="R2669" s="90">
        <v>3004194.5690000001</v>
      </c>
      <c r="S2669" s="90">
        <v>3318236.8674023398</v>
      </c>
      <c r="T2669" s="3"/>
      <c r="U2669" s="91">
        <v>-4.7324013921752296E-3</v>
      </c>
      <c r="V2669" s="92">
        <v>0.69953447091393195</v>
      </c>
      <c r="W2669" s="91">
        <v>2.3142690535678401E-2</v>
      </c>
      <c r="X2669" s="92">
        <v>2.3227786694405901</v>
      </c>
      <c r="Y2669" s="91">
        <v>-5.1723119987436797E-2</v>
      </c>
      <c r="Z2669" s="92">
        <v>12.977843910091901</v>
      </c>
      <c r="AA2669" s="91">
        <v>7.6837205051560897E-4</v>
      </c>
      <c r="AB2669" s="92">
        <v>20.974865565862299</v>
      </c>
      <c r="AC2669" s="91">
        <v>7.1184699962032E-2</v>
      </c>
      <c r="AD2669" s="92">
        <v>32.466665948624701</v>
      </c>
      <c r="AE2669" s="91">
        <v>7.5687135209591402E-2</v>
      </c>
      <c r="AF2669" s="93">
        <v>28.408123215660499</v>
      </c>
      <c r="AG2669" s="91">
        <v>1.86459964970709E-3</v>
      </c>
      <c r="AH2669" s="92">
        <v>-0.71976998715399498</v>
      </c>
      <c r="AI2669" s="91">
        <v>-2.81737988325403E-2</v>
      </c>
      <c r="AJ2669" s="92">
        <v>11.6659957966476</v>
      </c>
      <c r="AK2669" s="91">
        <v>0.21512607588374499</v>
      </c>
      <c r="AL2669" s="91">
        <v>1.9923335159546699E-2</v>
      </c>
      <c r="AM2669" s="92">
        <v>41.0871855020523</v>
      </c>
      <c r="AN2669" s="3"/>
      <c r="AO2669" s="94">
        <v>1.7531570163555402E-2</v>
      </c>
      <c r="AP2669" s="94">
        <v>-3.2802869052829899E-2</v>
      </c>
      <c r="AQ2669" s="94">
        <v>5.15128900242416E-2</v>
      </c>
      <c r="AR2669" s="94">
        <v>-8.8944716517289593E-2</v>
      </c>
      <c r="AS2669" s="95">
        <v>8</v>
      </c>
      <c r="AT2669" s="95">
        <v>4</v>
      </c>
      <c r="AU2669" s="95">
        <v>7</v>
      </c>
      <c r="AV2669" s="96">
        <v>5</v>
      </c>
      <c r="AW2669" s="3"/>
      <c r="AX2669" s="97">
        <v>9.1109054746048093E-2</v>
      </c>
      <c r="AY2669" s="98">
        <v>-0.188285919389273</v>
      </c>
      <c r="AZ2669" s="98">
        <v>0.65578960811944897</v>
      </c>
      <c r="BA2669" s="98">
        <v>-0.24299705808380201</v>
      </c>
      <c r="BB2669" s="89">
        <v>9.3671235672081795E-3</v>
      </c>
      <c r="BC2669" s="99">
        <v>-17.263062642479799</v>
      </c>
      <c r="BD2669" s="86">
        <v>43847</v>
      </c>
      <c r="BE2669" s="86">
        <v>43913</v>
      </c>
      <c r="BF2669" s="95"/>
      <c r="BG2669" s="86"/>
    </row>
    <row r="2670" spans="2:59" x14ac:dyDescent="0.25">
      <c r="B2670" s="81" t="s">
        <v>3284</v>
      </c>
      <c r="C2670" s="81" t="s">
        <v>8335</v>
      </c>
      <c r="D2670" s="81" t="s">
        <v>1070</v>
      </c>
      <c r="E2670" s="82" t="s">
        <v>1186</v>
      </c>
      <c r="F2670" s="82" t="s">
        <v>1107</v>
      </c>
      <c r="G2670" s="83" t="s">
        <v>1121</v>
      </c>
      <c r="H2670" s="84" t="s">
        <v>1133</v>
      </c>
      <c r="I2670" s="85" t="s">
        <v>3480</v>
      </c>
      <c r="J2670" s="85" t="s">
        <v>8336</v>
      </c>
      <c r="L2670" s="86">
        <v>44029</v>
      </c>
      <c r="M2670" s="87">
        <v>1493.5393000003</v>
      </c>
      <c r="N2670" s="88">
        <v>1493.5393000003</v>
      </c>
      <c r="O2670" s="88">
        <v>1564.10669999942</v>
      </c>
      <c r="P2670" s="89">
        <f t="shared" si="41"/>
        <v>0.95488325700596632</v>
      </c>
      <c r="Q2670" s="86">
        <v>43850</v>
      </c>
      <c r="R2670" s="90">
        <v>12009631.687999999</v>
      </c>
      <c r="S2670" s="90">
        <v>12848730.565484401</v>
      </c>
      <c r="T2670" s="3"/>
      <c r="U2670" s="91">
        <v>-4.6941082637204099E-3</v>
      </c>
      <c r="V2670" s="92">
        <v>0.703363783759414</v>
      </c>
      <c r="W2670" s="91">
        <v>2.4322474977452699E-2</v>
      </c>
      <c r="X2670" s="92">
        <v>2.4407571136180199</v>
      </c>
      <c r="Y2670" s="91">
        <v>-4.5069976593367797E-2</v>
      </c>
      <c r="Z2670" s="92">
        <v>13.6431582494988</v>
      </c>
      <c r="AA2670" s="91">
        <v>1.49562628903368E-2</v>
      </c>
      <c r="AB2670" s="92">
        <v>22.3936546498444</v>
      </c>
      <c r="AC2670" s="91">
        <v>0.101753131910373</v>
      </c>
      <c r="AD2670" s="92">
        <v>35.523509143444201</v>
      </c>
      <c r="AE2670" s="91">
        <v>0.122934017426887</v>
      </c>
      <c r="AF2670" s="93">
        <v>33.1328114373609</v>
      </c>
      <c r="AG2670" s="91">
        <v>2.5190859578287901E-3</v>
      </c>
      <c r="AH2670" s="92">
        <v>-0.65432135634182498</v>
      </c>
      <c r="AI2670" s="91">
        <v>-2.0716144192192601E-2</v>
      </c>
      <c r="AJ2670" s="92">
        <v>12.4117612606933</v>
      </c>
      <c r="AK2670" s="91">
        <v>0.42397797587909702</v>
      </c>
      <c r="AL2670" s="91">
        <v>3.6433668314202798E-2</v>
      </c>
      <c r="AM2670" s="92">
        <v>61.9723755015875</v>
      </c>
      <c r="AN2670" s="3"/>
      <c r="AO2670" s="94">
        <v>1.7570646490639798E-2</v>
      </c>
      <c r="AP2670" s="94">
        <v>-3.27657482448558E-2</v>
      </c>
      <c r="AQ2670" s="94">
        <v>5.2725322922924499E-2</v>
      </c>
      <c r="AR2670" s="94">
        <v>-8.7859103161463295E-2</v>
      </c>
      <c r="AS2670" s="95">
        <v>8</v>
      </c>
      <c r="AT2670" s="95">
        <v>4</v>
      </c>
      <c r="AU2670" s="95">
        <v>7</v>
      </c>
      <c r="AV2670" s="96">
        <v>5</v>
      </c>
      <c r="AW2670" s="3"/>
      <c r="AX2670" s="97">
        <v>9.1111382011149503E-2</v>
      </c>
      <c r="AY2670" s="98">
        <v>-4.4018540682202498E-2</v>
      </c>
      <c r="AZ2670" s="98">
        <v>0.710028122258336</v>
      </c>
      <c r="BA2670" s="98">
        <v>-5.7087092763254098E-2</v>
      </c>
      <c r="BB2670" s="89">
        <v>9.3678821021512693E-3</v>
      </c>
      <c r="BC2670" s="99">
        <v>-17.057084404746998</v>
      </c>
      <c r="BD2670" s="86">
        <v>43850</v>
      </c>
      <c r="BE2670" s="86">
        <v>43913</v>
      </c>
      <c r="BF2670" s="95"/>
      <c r="BG2670" s="86"/>
    </row>
    <row r="2671" spans="2:59" x14ac:dyDescent="0.25">
      <c r="B2671" s="81" t="s">
        <v>3285</v>
      </c>
      <c r="C2671" s="81" t="s">
        <v>8337</v>
      </c>
      <c r="D2671" s="81" t="s">
        <v>1070</v>
      </c>
      <c r="E2671" s="82" t="s">
        <v>1163</v>
      </c>
      <c r="F2671" s="82" t="s">
        <v>1107</v>
      </c>
      <c r="G2671" s="83" t="s">
        <v>1121</v>
      </c>
      <c r="H2671" s="84" t="s">
        <v>1133</v>
      </c>
      <c r="I2671" s="85" t="s">
        <v>3480</v>
      </c>
      <c r="J2671" s="85" t="s">
        <v>8338</v>
      </c>
      <c r="L2671" s="86">
        <v>44029</v>
      </c>
      <c r="M2671" s="87">
        <v>1467.6129000000701</v>
      </c>
      <c r="N2671" s="88">
        <v>1467.6129000000701</v>
      </c>
      <c r="O2671" s="88">
        <v>1535.4527000002599</v>
      </c>
      <c r="P2671" s="89">
        <f t="shared" si="41"/>
        <v>0.95581772072810944</v>
      </c>
      <c r="Q2671" s="86">
        <v>43850</v>
      </c>
      <c r="R2671" s="90">
        <v>3690704.6290000002</v>
      </c>
      <c r="S2671" s="90">
        <v>4017407.8890781198</v>
      </c>
      <c r="T2671" s="3"/>
      <c r="U2671" s="91">
        <v>-4.6886915897630397E-3</v>
      </c>
      <c r="V2671" s="92">
        <v>0.70390545115515102</v>
      </c>
      <c r="W2671" s="91">
        <v>2.44903822931519E-2</v>
      </c>
      <c r="X2671" s="92">
        <v>2.4575478451879502</v>
      </c>
      <c r="Y2671" s="91">
        <v>-4.4119776288425797E-2</v>
      </c>
      <c r="Z2671" s="92">
        <v>13.738178279993001</v>
      </c>
      <c r="AA2671" s="91">
        <v>1.6990860260193599E-2</v>
      </c>
      <c r="AB2671" s="92">
        <v>22.597114386822799</v>
      </c>
      <c r="AC2671" s="91">
        <v>0.10617189651748001</v>
      </c>
      <c r="AD2671" s="92">
        <v>35.965385604125899</v>
      </c>
      <c r="AE2671" s="91">
        <v>0.12969502274252601</v>
      </c>
      <c r="AF2671" s="93">
        <v>33.8089119689539</v>
      </c>
      <c r="AG2671" s="91">
        <v>2.61219306776184E-3</v>
      </c>
      <c r="AH2671" s="92">
        <v>-0.64501064534852004</v>
      </c>
      <c r="AI2671" s="91">
        <v>-1.9650635040307E-2</v>
      </c>
      <c r="AJ2671" s="92">
        <v>12.5183121758746</v>
      </c>
      <c r="AK2671" s="91">
        <v>0.488617289962131</v>
      </c>
      <c r="AL2671" s="91">
        <v>4.1102534532910802E-2</v>
      </c>
      <c r="AM2671" s="92">
        <v>68.436306909890803</v>
      </c>
      <c r="AN2671" s="3"/>
      <c r="AO2671" s="94">
        <v>1.7576176065631399E-2</v>
      </c>
      <c r="AP2671" s="94">
        <v>-3.2760470272478401E-2</v>
      </c>
      <c r="AQ2671" s="94">
        <v>5.2898011232173303E-2</v>
      </c>
      <c r="AR2671" s="94">
        <v>-8.7704620926233504E-2</v>
      </c>
      <c r="AS2671" s="95">
        <v>8</v>
      </c>
      <c r="AT2671" s="95">
        <v>4</v>
      </c>
      <c r="AU2671" s="95">
        <v>7</v>
      </c>
      <c r="AV2671" s="96">
        <v>5</v>
      </c>
      <c r="AW2671" s="3"/>
      <c r="AX2671" s="97">
        <v>9.1111907880695106E-2</v>
      </c>
      <c r="AY2671" s="98">
        <v>-2.33352263700226E-2</v>
      </c>
      <c r="AZ2671" s="98">
        <v>0.71780286302873697</v>
      </c>
      <c r="BA2671" s="98">
        <v>-3.0284180437064399E-2</v>
      </c>
      <c r="BB2671" s="89">
        <v>9.3680102477082996E-3</v>
      </c>
      <c r="BC2671" s="99">
        <v>-17.028528459370101</v>
      </c>
      <c r="BD2671" s="86">
        <v>43850</v>
      </c>
      <c r="BE2671" s="86">
        <v>43913</v>
      </c>
      <c r="BF2671" s="95"/>
      <c r="BG2671" s="86"/>
    </row>
    <row r="2672" spans="2:59" x14ac:dyDescent="0.25">
      <c r="B2672" s="81" t="s">
        <v>3286</v>
      </c>
      <c r="C2672" s="81" t="s">
        <v>8339</v>
      </c>
      <c r="D2672" s="81" t="s">
        <v>1070</v>
      </c>
      <c r="E2672" s="82" t="s">
        <v>1164</v>
      </c>
      <c r="F2672" s="82" t="s">
        <v>1107</v>
      </c>
      <c r="G2672" s="83" t="s">
        <v>1121</v>
      </c>
      <c r="H2672" s="84" t="s">
        <v>1133</v>
      </c>
      <c r="I2672" s="85" t="s">
        <v>3480</v>
      </c>
      <c r="J2672" s="85" t="s">
        <v>8340</v>
      </c>
      <c r="L2672" s="86">
        <v>44029</v>
      </c>
      <c r="M2672" s="87">
        <v>1423.3508999999599</v>
      </c>
      <c r="N2672" s="88">
        <v>1423.3508999999599</v>
      </c>
      <c r="O2672" s="88">
        <v>1495.7267000004599</v>
      </c>
      <c r="P2672" s="89">
        <f t="shared" si="41"/>
        <v>0.95161161460815147</v>
      </c>
      <c r="Q2672" s="86">
        <v>43847</v>
      </c>
      <c r="R2672" s="90">
        <v>751641.41899999999</v>
      </c>
      <c r="S2672" s="90">
        <v>925183.87741992204</v>
      </c>
      <c r="T2672" s="3"/>
      <c r="U2672" s="91">
        <v>-4.7131959136095204E-3</v>
      </c>
      <c r="V2672" s="92">
        <v>0.70145501877050298</v>
      </c>
      <c r="W2672" s="91">
        <v>2.37348681203002E-2</v>
      </c>
      <c r="X2672" s="92">
        <v>2.3819964279027799</v>
      </c>
      <c r="Y2672" s="91">
        <v>-4.8388385392172502E-2</v>
      </c>
      <c r="Z2672" s="92">
        <v>13.311317369618299</v>
      </c>
      <c r="AA2672" s="91">
        <v>7.8672152521903592E-3</v>
      </c>
      <c r="AB2672" s="92">
        <v>21.684749886015201</v>
      </c>
      <c r="AC2672" s="91">
        <v>8.6425811327062493E-2</v>
      </c>
      <c r="AD2672" s="92">
        <v>33.990777085127803</v>
      </c>
      <c r="AE2672" s="91">
        <v>9.9587567046983197E-2</v>
      </c>
      <c r="AF2672" s="93">
        <v>30.798166399385099</v>
      </c>
      <c r="AG2672" s="91">
        <v>2.1931564770056901E-3</v>
      </c>
      <c r="AH2672" s="92">
        <v>-0.68691430442413504</v>
      </c>
      <c r="AI2672" s="91">
        <v>-2.44364013606173E-2</v>
      </c>
      <c r="AJ2672" s="92">
        <v>12.0397355438472</v>
      </c>
      <c r="AK2672" s="91">
        <v>0.33755981355730902</v>
      </c>
      <c r="AL2672" s="91">
        <v>2.98847841895622E-2</v>
      </c>
      <c r="AM2672" s="92">
        <v>53.330559269408703</v>
      </c>
      <c r="AN2672" s="3"/>
      <c r="AO2672" s="94">
        <v>1.7551214474224301E-2</v>
      </c>
      <c r="AP2672" s="94">
        <v>-3.2784292088763302E-2</v>
      </c>
      <c r="AQ2672" s="94">
        <v>5.2121525339316598E-2</v>
      </c>
      <c r="AR2672" s="94">
        <v>-8.8399800316401503E-2</v>
      </c>
      <c r="AS2672" s="95">
        <v>8</v>
      </c>
      <c r="AT2672" s="95">
        <v>4</v>
      </c>
      <c r="AU2672" s="95">
        <v>7</v>
      </c>
      <c r="AV2672" s="96">
        <v>5</v>
      </c>
      <c r="AW2672" s="3"/>
      <c r="AX2672" s="97">
        <v>9.1109888653736607E-2</v>
      </c>
      <c r="AY2672" s="98">
        <v>-0.116091767138073</v>
      </c>
      <c r="AZ2672" s="98">
        <v>0.68293268931301998</v>
      </c>
      <c r="BA2672" s="98">
        <v>-0.15019260882968399</v>
      </c>
      <c r="BB2672" s="89">
        <v>9.3674696152447699E-3</v>
      </c>
      <c r="BC2672" s="99">
        <v>-17.157666571001801</v>
      </c>
      <c r="BD2672" s="86">
        <v>43847</v>
      </c>
      <c r="BE2672" s="86">
        <v>43913</v>
      </c>
      <c r="BF2672" s="95"/>
      <c r="BG2672" s="86"/>
    </row>
    <row r="2673" spans="2:59" x14ac:dyDescent="0.25">
      <c r="B2673" s="81" t="s">
        <v>3287</v>
      </c>
      <c r="C2673" s="81" t="s">
        <v>8341</v>
      </c>
      <c r="D2673" s="81" t="s">
        <v>1070</v>
      </c>
      <c r="E2673" s="82" t="s">
        <v>1165</v>
      </c>
      <c r="F2673" s="82" t="s">
        <v>1107</v>
      </c>
      <c r="G2673" s="83" t="s">
        <v>1121</v>
      </c>
      <c r="H2673" s="84" t="s">
        <v>1133</v>
      </c>
      <c r="I2673" s="85" t="s">
        <v>3480</v>
      </c>
      <c r="J2673" s="85" t="s">
        <v>8342</v>
      </c>
      <c r="L2673" s="86">
        <v>44029</v>
      </c>
      <c r="M2673" s="87">
        <v>1475.3312999997299</v>
      </c>
      <c r="N2673" s="88">
        <v>1475.3312999997299</v>
      </c>
      <c r="O2673" s="88">
        <v>1548.06399999931</v>
      </c>
      <c r="P2673" s="89">
        <f t="shared" si="41"/>
        <v>0.95301699412969199</v>
      </c>
      <c r="Q2673" s="86">
        <v>43850</v>
      </c>
      <c r="R2673" s="90">
        <v>3335241.2769999998</v>
      </c>
      <c r="S2673" s="90">
        <v>3079610.3224218702</v>
      </c>
      <c r="T2673" s="3"/>
      <c r="U2673" s="91">
        <v>-4.7050351831785502E-3</v>
      </c>
      <c r="V2673" s="92">
        <v>0.70227109181360003</v>
      </c>
      <c r="W2673" s="91">
        <v>2.39866543761309E-2</v>
      </c>
      <c r="X2673" s="92">
        <v>2.4071750534858398</v>
      </c>
      <c r="Y2673" s="91">
        <v>-4.6967553592403399E-2</v>
      </c>
      <c r="Z2673" s="92">
        <v>13.4534005495952</v>
      </c>
      <c r="AA2673" s="91">
        <v>1.08993647845637E-2</v>
      </c>
      <c r="AB2673" s="92">
        <v>21.9879648392671</v>
      </c>
      <c r="AC2673" s="91">
        <v>9.2968508535705E-2</v>
      </c>
      <c r="AD2673" s="92">
        <v>34.645046805962899</v>
      </c>
      <c r="AE2673" s="91">
        <v>0.10953335384328999</v>
      </c>
      <c r="AF2673" s="93">
        <v>31.792745079030301</v>
      </c>
      <c r="AG2673" s="91">
        <v>2.3328389142989198E-3</v>
      </c>
      <c r="AH2673" s="92">
        <v>-0.672946060694812</v>
      </c>
      <c r="AI2673" s="91">
        <v>-2.2843698313408801E-2</v>
      </c>
      <c r="AJ2673" s="92">
        <v>12.199005848568</v>
      </c>
      <c r="AK2673" s="91">
        <v>0.38365061054530097</v>
      </c>
      <c r="AL2673" s="91">
        <v>3.3423396189391497E-2</v>
      </c>
      <c r="AM2673" s="92">
        <v>57.939638968207902</v>
      </c>
      <c r="AN2673" s="3"/>
      <c r="AO2673" s="94">
        <v>1.7559511878062001E-2</v>
      </c>
      <c r="AP2673" s="94">
        <v>-3.2776320622360799E-2</v>
      </c>
      <c r="AQ2673" s="94">
        <v>5.2380248291228802E-2</v>
      </c>
      <c r="AR2673" s="94">
        <v>-8.8168105507938896E-2</v>
      </c>
      <c r="AS2673" s="95">
        <v>8</v>
      </c>
      <c r="AT2673" s="95">
        <v>4</v>
      </c>
      <c r="AU2673" s="95">
        <v>7</v>
      </c>
      <c r="AV2673" s="96">
        <v>5</v>
      </c>
      <c r="AW2673" s="3"/>
      <c r="AX2673" s="97">
        <v>9.1110407323430995E-2</v>
      </c>
      <c r="AY2673" s="98">
        <v>-8.5262856838767206E-2</v>
      </c>
      <c r="AZ2673" s="98">
        <v>0.69452294438451601</v>
      </c>
      <c r="BA2673" s="98">
        <v>-0.110422912584681</v>
      </c>
      <c r="BB2673" s="89">
        <v>9.3676338928980803E-3</v>
      </c>
      <c r="BC2673" s="99">
        <v>-17.114176158007499</v>
      </c>
      <c r="BD2673" s="86">
        <v>43850</v>
      </c>
      <c r="BE2673" s="86">
        <v>43913</v>
      </c>
      <c r="BF2673" s="95"/>
      <c r="BG2673" s="86"/>
    </row>
    <row r="2674" spans="2:59" x14ac:dyDescent="0.25">
      <c r="B2674" s="81" t="s">
        <v>3288</v>
      </c>
      <c r="C2674" s="81" t="s">
        <v>8343</v>
      </c>
      <c r="D2674" s="81" t="s">
        <v>1070</v>
      </c>
      <c r="E2674" s="82" t="s">
        <v>1206</v>
      </c>
      <c r="F2674" s="82" t="s">
        <v>1107</v>
      </c>
      <c r="G2674" s="83" t="s">
        <v>1121</v>
      </c>
      <c r="H2674" s="84" t="s">
        <v>1133</v>
      </c>
      <c r="I2674" s="85" t="s">
        <v>3480</v>
      </c>
      <c r="J2674" s="85" t="s">
        <v>8344</v>
      </c>
      <c r="L2674" s="86">
        <v>44029</v>
      </c>
      <c r="M2674" s="87">
        <v>1299.81509999931</v>
      </c>
      <c r="N2674" s="88">
        <v>1299.81509999931</v>
      </c>
      <c r="O2674" s="88">
        <v>1358.23699999973</v>
      </c>
      <c r="P2674" s="89">
        <f t="shared" si="41"/>
        <v>0.95698696177439457</v>
      </c>
      <c r="Q2674" s="86">
        <v>43850</v>
      </c>
      <c r="R2674" s="90">
        <v>102224.92200000001</v>
      </c>
      <c r="S2674" s="90">
        <v>301891.59518310498</v>
      </c>
      <c r="T2674" s="3"/>
      <c r="U2674" s="91">
        <v>-4.6819529461572503E-3</v>
      </c>
      <c r="V2674" s="92">
        <v>0.70457931551573005</v>
      </c>
      <c r="W2674" s="91">
        <v>2.47003684944502E-2</v>
      </c>
      <c r="X2674" s="92">
        <v>2.47854646531778</v>
      </c>
      <c r="Y2674" s="91">
        <v>-4.29308066459635E-2</v>
      </c>
      <c r="Z2674" s="92">
        <v>13.8570752442465</v>
      </c>
      <c r="AA2674" s="91">
        <v>1.9539748802344499E-2</v>
      </c>
      <c r="AB2674" s="92">
        <v>22.8520032410452</v>
      </c>
      <c r="AC2674" s="91">
        <v>0.111720163835416</v>
      </c>
      <c r="AD2674" s="92">
        <v>36.520212335919503</v>
      </c>
      <c r="AE2674" s="91">
        <v>0.13820331815804801</v>
      </c>
      <c r="AF2674" s="93">
        <v>34.659741510520703</v>
      </c>
      <c r="AG2674" s="91">
        <v>2.72865851184179E-3</v>
      </c>
      <c r="AH2674" s="92">
        <v>-0.63336410094052598</v>
      </c>
      <c r="AI2674" s="91">
        <v>-1.83172561173706E-2</v>
      </c>
      <c r="AJ2674" s="92">
        <v>12.651650068175501</v>
      </c>
      <c r="AK2674" s="91">
        <v>0.29981509999924999</v>
      </c>
      <c r="AL2674" s="91">
        <v>3.4147287504311001E-2</v>
      </c>
      <c r="AM2674" s="92">
        <v>37.101139560865697</v>
      </c>
      <c r="AN2674" s="3"/>
      <c r="AO2674" s="94">
        <v>1.7583081762495598E-2</v>
      </c>
      <c r="AP2674" s="94">
        <v>-3.2753863761172397E-2</v>
      </c>
      <c r="AQ2674" s="94">
        <v>5.3113775729798397E-2</v>
      </c>
      <c r="AR2674" s="94">
        <v>-8.7511525816808003E-2</v>
      </c>
      <c r="AS2674" s="95">
        <v>8</v>
      </c>
      <c r="AT2674" s="95">
        <v>4</v>
      </c>
      <c r="AU2674" s="95">
        <v>7</v>
      </c>
      <c r="AV2674" s="96">
        <v>5</v>
      </c>
      <c r="AW2674" s="3"/>
      <c r="AX2674" s="97">
        <v>9.1112663380045006E-2</v>
      </c>
      <c r="AY2674" s="98">
        <v>2.5726205608336298E-3</v>
      </c>
      <c r="AZ2674" s="98">
        <v>0.72754157775761996</v>
      </c>
      <c r="BA2674" s="98">
        <v>3.3416137432666902E-3</v>
      </c>
      <c r="BB2674" s="89">
        <v>9.3681805098458394E-3</v>
      </c>
      <c r="BC2674" s="99">
        <v>-16.992814950557701</v>
      </c>
      <c r="BD2674" s="86">
        <v>43850</v>
      </c>
      <c r="BE2674" s="86">
        <v>43913</v>
      </c>
      <c r="BF2674" s="95"/>
      <c r="BG2674" s="86"/>
    </row>
    <row r="2675" spans="2:59" x14ac:dyDescent="0.25">
      <c r="B2675" s="81" t="s">
        <v>3289</v>
      </c>
      <c r="C2675" s="81" t="s">
        <v>8345</v>
      </c>
      <c r="D2675" s="81" t="s">
        <v>1070</v>
      </c>
      <c r="E2675" s="82" t="s">
        <v>1166</v>
      </c>
      <c r="F2675" s="82" t="s">
        <v>1107</v>
      </c>
      <c r="G2675" s="83" t="s">
        <v>1121</v>
      </c>
      <c r="H2675" s="84" t="s">
        <v>1133</v>
      </c>
      <c r="I2675" s="85" t="s">
        <v>3480</v>
      </c>
      <c r="J2675" s="85" t="s">
        <v>8346</v>
      </c>
      <c r="L2675" s="86">
        <v>44029</v>
      </c>
      <c r="M2675" s="87">
        <v>1212.1999999992499</v>
      </c>
      <c r="N2675" s="88">
        <v>1212.1999999992499</v>
      </c>
      <c r="O2675" s="88">
        <v>1262.8000000007501</v>
      </c>
      <c r="P2675" s="89">
        <f t="shared" si="41"/>
        <v>0.95993031358768599</v>
      </c>
      <c r="Q2675" s="86">
        <v>43850</v>
      </c>
      <c r="R2675" s="90">
        <v>6.0609999999999999</v>
      </c>
      <c r="S2675" s="90">
        <v>5.9887633587792504</v>
      </c>
      <c r="T2675" s="3"/>
      <c r="U2675" s="91">
        <v>-4.76190476274496E-3</v>
      </c>
      <c r="V2675" s="92">
        <v>0.69658413385695905</v>
      </c>
      <c r="W2675" s="91">
        <v>2.5029595804881E-2</v>
      </c>
      <c r="X2675" s="92">
        <v>2.5114691963608502</v>
      </c>
      <c r="Y2675" s="91">
        <v>-4.0069686412607601E-2</v>
      </c>
      <c r="Z2675" s="92">
        <v>14.143187267574801</v>
      </c>
      <c r="AA2675" s="91">
        <v>2.3644654618692602E-2</v>
      </c>
      <c r="AB2675" s="92">
        <v>23.262493822665402</v>
      </c>
      <c r="AC2675" s="91">
        <v>0.108043875685398</v>
      </c>
      <c r="AD2675" s="92">
        <v>36.152583520917702</v>
      </c>
      <c r="AE2675" s="91">
        <v>0.13672168041928701</v>
      </c>
      <c r="AF2675" s="93">
        <v>34.511577736644497</v>
      </c>
      <c r="AG2675" s="91">
        <v>3.1446540870092598E-3</v>
      </c>
      <c r="AH2675" s="92">
        <v>-0.59176454342377804</v>
      </c>
      <c r="AI2675" s="91">
        <v>-1.6231131309723399E-2</v>
      </c>
      <c r="AJ2675" s="92">
        <v>12.860262548929301</v>
      </c>
      <c r="AK2675" s="91">
        <v>0.21220000000001199</v>
      </c>
      <c r="AL2675" s="91">
        <v>3.9981566222195397E-2</v>
      </c>
      <c r="AM2675" s="92">
        <v>17.027060528576801</v>
      </c>
      <c r="AN2675" s="3"/>
      <c r="AO2675" s="94">
        <v>1.7437452615922701E-2</v>
      </c>
      <c r="AP2675" s="94">
        <v>-3.2773109243862598E-2</v>
      </c>
      <c r="AQ2675" s="94">
        <v>5.19883254291926E-2</v>
      </c>
      <c r="AR2675" s="94">
        <v>-8.6637787404470104E-2</v>
      </c>
      <c r="AS2675" s="95">
        <v>9</v>
      </c>
      <c r="AT2675" s="95">
        <v>3</v>
      </c>
      <c r="AU2675" s="95">
        <v>7</v>
      </c>
      <c r="AV2675" s="96">
        <v>5</v>
      </c>
      <c r="AW2675" s="3"/>
      <c r="AX2675" s="97">
        <v>9.0843563732778396E-2</v>
      </c>
      <c r="AY2675" s="98">
        <v>4.23813833382383E-2</v>
      </c>
      <c r="AZ2675" s="98">
        <v>0.74314730181958999</v>
      </c>
      <c r="BA2675" s="98">
        <v>5.5150827309205397E-2</v>
      </c>
      <c r="BB2675" s="89">
        <v>9.3407360669698399E-3</v>
      </c>
      <c r="BC2675" s="99">
        <v>-16.6930630345887</v>
      </c>
      <c r="BD2675" s="86">
        <v>43847</v>
      </c>
      <c r="BE2675" s="86">
        <v>43913</v>
      </c>
      <c r="BF2675" s="95"/>
      <c r="BG2675" s="86"/>
    </row>
    <row r="2676" spans="2:59" x14ac:dyDescent="0.25">
      <c r="B2676" s="81" t="s">
        <v>3290</v>
      </c>
      <c r="C2676" s="81" t="s">
        <v>8347</v>
      </c>
      <c r="D2676" s="81" t="s">
        <v>1070</v>
      </c>
      <c r="E2676" s="82" t="s">
        <v>1207</v>
      </c>
      <c r="F2676" s="82" t="s">
        <v>1107</v>
      </c>
      <c r="G2676" s="83" t="s">
        <v>1121</v>
      </c>
      <c r="H2676" s="84" t="s">
        <v>1133</v>
      </c>
      <c r="I2676" s="85" t="s">
        <v>3480</v>
      </c>
      <c r="J2676" s="85" t="s">
        <v>8348</v>
      </c>
      <c r="L2676" s="86">
        <v>44029</v>
      </c>
      <c r="M2676" s="87">
        <v>1215.3950999993799</v>
      </c>
      <c r="N2676" s="88">
        <v>1215.3950999993799</v>
      </c>
      <c r="O2676" s="88">
        <v>1269.47110000066</v>
      </c>
      <c r="P2676" s="89">
        <f t="shared" si="41"/>
        <v>0.95740273252281838</v>
      </c>
      <c r="Q2676" s="86">
        <v>43850</v>
      </c>
      <c r="R2676" s="90">
        <v>126.628</v>
      </c>
      <c r="S2676" s="90">
        <v>125.356874045849</v>
      </c>
      <c r="T2676" s="3"/>
      <c r="U2676" s="91">
        <v>-4.6768257634539597E-3</v>
      </c>
      <c r="V2676" s="92">
        <v>0.705092033786059</v>
      </c>
      <c r="W2676" s="91">
        <v>2.4780323530649202E-2</v>
      </c>
      <c r="X2676" s="92">
        <v>2.48654196893767</v>
      </c>
      <c r="Y2676" s="91">
        <v>-4.2517620023354498E-2</v>
      </c>
      <c r="Z2676" s="92">
        <v>13.898393906507399</v>
      </c>
      <c r="AA2676" s="91">
        <v>2.04118453875708E-2</v>
      </c>
      <c r="AB2676" s="92">
        <v>22.939212899567799</v>
      </c>
      <c r="AC2676" s="91">
        <v>0.11357544091515601</v>
      </c>
      <c r="AD2676" s="92">
        <v>36.705740043893499</v>
      </c>
      <c r="AE2676" s="91">
        <v>0.14497037657390999</v>
      </c>
      <c r="AF2676" s="93">
        <v>35.336447352077798</v>
      </c>
      <c r="AG2676" s="91">
        <v>2.76375808789453E-3</v>
      </c>
      <c r="AH2676" s="92">
        <v>-0.62985414333525103</v>
      </c>
      <c r="AI2676" s="91">
        <v>-1.7869846947178299E-2</v>
      </c>
      <c r="AJ2676" s="92">
        <v>12.696390985191099</v>
      </c>
      <c r="AK2676" s="91">
        <v>0.21539510000002299</v>
      </c>
      <c r="AL2676" s="91">
        <v>4.9324230514685E-2</v>
      </c>
      <c r="AM2676" s="92">
        <v>25.127198895468599</v>
      </c>
      <c r="AN2676" s="3"/>
      <c r="AO2676" s="94">
        <v>1.7610345903449301E-2</v>
      </c>
      <c r="AP2676" s="94">
        <v>-3.2764253505774797E-2</v>
      </c>
      <c r="AQ2676" s="94">
        <v>5.31183136536129E-2</v>
      </c>
      <c r="AR2676" s="94">
        <v>-8.7346013293426894E-2</v>
      </c>
      <c r="AS2676" s="95">
        <v>8</v>
      </c>
      <c r="AT2676" s="95">
        <v>4</v>
      </c>
      <c r="AU2676" s="95">
        <v>7</v>
      </c>
      <c r="AV2676" s="96">
        <v>5</v>
      </c>
      <c r="AW2676" s="3"/>
      <c r="AX2676" s="97">
        <v>9.1101489209395398E-2</v>
      </c>
      <c r="AY2676" s="98">
        <v>1.1717921292344601E-2</v>
      </c>
      <c r="AZ2676" s="98">
        <v>0.73097352520017</v>
      </c>
      <c r="BA2676" s="98">
        <v>1.52253519656682E-2</v>
      </c>
      <c r="BB2676" s="89">
        <v>9.3670533171189199E-3</v>
      </c>
      <c r="BC2676" s="99">
        <v>-16.9738877868804</v>
      </c>
      <c r="BD2676" s="86">
        <v>43850</v>
      </c>
      <c r="BE2676" s="86">
        <v>43913</v>
      </c>
      <c r="BF2676" s="95"/>
      <c r="BG2676" s="86"/>
    </row>
    <row r="2677" spans="2:59" x14ac:dyDescent="0.25">
      <c r="B2677" s="81" t="s">
        <v>3291</v>
      </c>
      <c r="C2677" s="81" t="s">
        <v>8349</v>
      </c>
      <c r="D2677" s="81" t="s">
        <v>1071</v>
      </c>
      <c r="E2677" s="82" t="s">
        <v>1161</v>
      </c>
      <c r="F2677" s="82" t="s">
        <v>1107</v>
      </c>
      <c r="G2677" s="83" t="s">
        <v>1121</v>
      </c>
      <c r="H2677" s="84" t="s">
        <v>1134</v>
      </c>
      <c r="I2677" s="85" t="s">
        <v>3480</v>
      </c>
      <c r="J2677" s="85" t="s">
        <v>8350</v>
      </c>
      <c r="L2677" s="86">
        <v>44029</v>
      </c>
      <c r="M2677" s="87">
        <v>1170.4609999992001</v>
      </c>
      <c r="N2677" s="88">
        <v>1170.4609999992001</v>
      </c>
      <c r="O2677" s="88">
        <v>1296.78009999916</v>
      </c>
      <c r="P2677" s="89">
        <f t="shared" si="41"/>
        <v>0.90259019243120575</v>
      </c>
      <c r="Q2677" s="86">
        <v>43843</v>
      </c>
      <c r="R2677" s="90">
        <v>308691.83500000002</v>
      </c>
      <c r="S2677" s="90">
        <v>478272.74053418002</v>
      </c>
      <c r="T2677" s="3"/>
      <c r="U2677" s="91">
        <v>-7.6043525450586501E-3</v>
      </c>
      <c r="V2677" s="92">
        <v>0.41233935562559099</v>
      </c>
      <c r="W2677" s="91">
        <v>3.1386111924803103E-2</v>
      </c>
      <c r="X2677" s="92">
        <v>3.14712080835307</v>
      </c>
      <c r="Y2677" s="91">
        <v>-9.3914393152808806E-2</v>
      </c>
      <c r="Z2677" s="92">
        <v>8.7587165935547109</v>
      </c>
      <c r="AA2677" s="91">
        <v>3.0148864188959102E-3</v>
      </c>
      <c r="AB2677" s="92">
        <v>21.199517002678501</v>
      </c>
      <c r="AC2677" s="91">
        <v>1.6492212958837599E-2</v>
      </c>
      <c r="AD2677" s="92">
        <v>26.997417248290699</v>
      </c>
      <c r="AE2677" s="91">
        <v>2.59848862697254E-2</v>
      </c>
      <c r="AF2677" s="93">
        <v>23.437898321659301</v>
      </c>
      <c r="AG2677" s="91">
        <v>9.0412418066989596E-3</v>
      </c>
      <c r="AH2677" s="92">
        <v>-2.10577145480784E-3</v>
      </c>
      <c r="AI2677" s="91">
        <v>-5.68003975677129E-2</v>
      </c>
      <c r="AJ2677" s="92">
        <v>8.803335923134</v>
      </c>
      <c r="AK2677" s="91">
        <v>0.11182343218577399</v>
      </c>
      <c r="AL2677" s="91">
        <v>1.07899587874272E-2</v>
      </c>
      <c r="AM2677" s="92">
        <v>30.756921132269799</v>
      </c>
      <c r="AN2677" s="3"/>
      <c r="AO2677" s="94">
        <v>3.0009428037374199E-2</v>
      </c>
      <c r="AP2677" s="94">
        <v>-6.0075169762058102E-2</v>
      </c>
      <c r="AQ2677" s="94">
        <v>6.8893827861757004E-2</v>
      </c>
      <c r="AR2677" s="94">
        <v>-0.13550357694301099</v>
      </c>
      <c r="AS2677" s="95">
        <v>7</v>
      </c>
      <c r="AT2677" s="95">
        <v>5</v>
      </c>
      <c r="AU2677" s="95">
        <v>7</v>
      </c>
      <c r="AV2677" s="96">
        <v>5</v>
      </c>
      <c r="AW2677" s="3"/>
      <c r="AX2677" s="97">
        <v>0.158766017240414</v>
      </c>
      <c r="AY2677" s="98">
        <v>-1.5866769035540101E-2</v>
      </c>
      <c r="AZ2677" s="98">
        <v>0.782730949739744</v>
      </c>
      <c r="BA2677" s="98">
        <v>-2.0663596633369301E-2</v>
      </c>
      <c r="BB2677" s="89">
        <v>1.6263833744033E-2</v>
      </c>
      <c r="BC2677" s="99">
        <v>-26.3575528340589</v>
      </c>
      <c r="BD2677" s="86">
        <v>43843</v>
      </c>
      <c r="BE2677" s="86">
        <v>43913</v>
      </c>
      <c r="BF2677" s="95"/>
      <c r="BG2677" s="86"/>
    </row>
    <row r="2678" spans="2:59" x14ac:dyDescent="0.25">
      <c r="B2678" s="81" t="s">
        <v>3292</v>
      </c>
      <c r="C2678" s="81" t="s">
        <v>8351</v>
      </c>
      <c r="D2678" s="81" t="s">
        <v>1071</v>
      </c>
      <c r="E2678" s="82" t="s">
        <v>1204</v>
      </c>
      <c r="F2678" s="82" t="s">
        <v>1107</v>
      </c>
      <c r="G2678" s="83" t="s">
        <v>1121</v>
      </c>
      <c r="H2678" s="84" t="s">
        <v>1134</v>
      </c>
      <c r="I2678" s="85" t="s">
        <v>3480</v>
      </c>
      <c r="J2678" s="85" t="s">
        <v>8352</v>
      </c>
      <c r="L2678" s="86">
        <v>44029</v>
      </c>
      <c r="M2678" s="87">
        <v>1228.8698999993501</v>
      </c>
      <c r="N2678" s="88">
        <v>1228.8698999993501</v>
      </c>
      <c r="O2678" s="88">
        <v>1348.7690999992201</v>
      </c>
      <c r="P2678" s="89">
        <f t="shared" si="41"/>
        <v>0.91110472504156614</v>
      </c>
      <c r="Q2678" s="86">
        <v>43843</v>
      </c>
      <c r="R2678" s="90">
        <v>124.78400000000001</v>
      </c>
      <c r="S2678" s="90">
        <v>123.789167938948</v>
      </c>
      <c r="T2678" s="3"/>
      <c r="U2678" s="91">
        <v>-7.5477963982848503E-3</v>
      </c>
      <c r="V2678" s="92">
        <v>0.417994970302971</v>
      </c>
      <c r="W2678" s="91">
        <v>3.3108365372754599E-2</v>
      </c>
      <c r="X2678" s="92">
        <v>3.3193461531482198</v>
      </c>
      <c r="Y2678" s="91">
        <v>-8.5523336209880702E-2</v>
      </c>
      <c r="Z2678" s="92">
        <v>9.5978222878475208</v>
      </c>
      <c r="AA2678" s="91">
        <v>2.1563591708400099E-2</v>
      </c>
      <c r="AB2678" s="92">
        <v>23.054387531650701</v>
      </c>
      <c r="AC2678" s="91">
        <v>5.4872210033863701E-2</v>
      </c>
      <c r="AD2678" s="92">
        <v>30.835416955786101</v>
      </c>
      <c r="AE2678" s="91">
        <v>8.5465186532091994E-2</v>
      </c>
      <c r="AF2678" s="93">
        <v>29.3859283479105</v>
      </c>
      <c r="AG2678" s="91">
        <v>9.9796388240065408E-3</v>
      </c>
      <c r="AH2678" s="92">
        <v>9.1733930275950101E-2</v>
      </c>
      <c r="AI2678" s="91">
        <v>-4.7370394161625903E-2</v>
      </c>
      <c r="AJ2678" s="92">
        <v>9.7463362637499795</v>
      </c>
      <c r="AK2678" s="91">
        <v>0.22886989999999099</v>
      </c>
      <c r="AL2678" s="91">
        <v>4.2563024549963302E-2</v>
      </c>
      <c r="AM2678" s="92">
        <v>17.902244576718701</v>
      </c>
      <c r="AN2678" s="3"/>
      <c r="AO2678" s="94">
        <v>3.0070005526795299E-2</v>
      </c>
      <c r="AP2678" s="94">
        <v>-5.99250128443964E-2</v>
      </c>
      <c r="AQ2678" s="94">
        <v>7.0568048980931095E-2</v>
      </c>
      <c r="AR2678" s="94">
        <v>-0.13415544572490001</v>
      </c>
      <c r="AS2678" s="95">
        <v>7</v>
      </c>
      <c r="AT2678" s="95">
        <v>5</v>
      </c>
      <c r="AU2678" s="95">
        <v>8</v>
      </c>
      <c r="AV2678" s="96">
        <v>4</v>
      </c>
      <c r="AW2678" s="3"/>
      <c r="AX2678" s="97">
        <v>0.15874851001746701</v>
      </c>
      <c r="AY2678" s="98">
        <v>9.4230051644217397E-2</v>
      </c>
      <c r="AZ2678" s="98">
        <v>0.86240854840798398</v>
      </c>
      <c r="BA2678" s="98">
        <v>0.12319113388332401</v>
      </c>
      <c r="BB2678" s="89">
        <v>1.62635370909265E-2</v>
      </c>
      <c r="BC2678" s="99">
        <v>-26.118770069617302</v>
      </c>
      <c r="BD2678" s="86">
        <v>43843</v>
      </c>
      <c r="BE2678" s="86">
        <v>43913</v>
      </c>
      <c r="BF2678" s="95"/>
      <c r="BG2678" s="86"/>
    </row>
    <row r="2679" spans="2:59" x14ac:dyDescent="0.25">
      <c r="B2679" s="81" t="s">
        <v>3293</v>
      </c>
      <c r="C2679" s="81" t="s">
        <v>8353</v>
      </c>
      <c r="D2679" s="81" t="s">
        <v>1071</v>
      </c>
      <c r="E2679" s="82" t="s">
        <v>1205</v>
      </c>
      <c r="F2679" s="82" t="s">
        <v>1107</v>
      </c>
      <c r="G2679" s="83" t="s">
        <v>1121</v>
      </c>
      <c r="H2679" s="84" t="s">
        <v>1134</v>
      </c>
      <c r="I2679" s="85" t="s">
        <v>3480</v>
      </c>
      <c r="J2679" s="85" t="s">
        <v>8354</v>
      </c>
      <c r="L2679" s="86">
        <v>44029</v>
      </c>
      <c r="M2679" s="87">
        <v>1034.5573999993501</v>
      </c>
      <c r="N2679" s="88">
        <v>1034.5573999993501</v>
      </c>
      <c r="O2679" s="88">
        <v>1034.5573999993501</v>
      </c>
      <c r="P2679" s="89">
        <f t="shared" si="41"/>
        <v>1</v>
      </c>
      <c r="Q2679" s="86">
        <v>44029</v>
      </c>
      <c r="R2679" s="90">
        <v>0</v>
      </c>
      <c r="S2679" s="90">
        <v>0</v>
      </c>
      <c r="T2679" s="3"/>
      <c r="U2679" s="91">
        <v>0</v>
      </c>
      <c r="V2679" s="92">
        <v>1.17277461013146</v>
      </c>
      <c r="W2679" s="91">
        <v>0</v>
      </c>
      <c r="X2679" s="92">
        <v>8.5096158727537806E-3</v>
      </c>
      <c r="Y2679" s="91">
        <v>0</v>
      </c>
      <c r="Z2679" s="92">
        <v>18.1501559088356</v>
      </c>
      <c r="AA2679" s="91">
        <v>0</v>
      </c>
      <c r="AB2679" s="92">
        <v>20.8980283607962</v>
      </c>
      <c r="AC2679" s="91">
        <v>0</v>
      </c>
      <c r="AD2679" s="92">
        <v>25.348195952392398</v>
      </c>
      <c r="AE2679" s="91">
        <v>0</v>
      </c>
      <c r="AF2679" s="93">
        <v>20.8394096946868</v>
      </c>
      <c r="AG2679" s="91">
        <v>0</v>
      </c>
      <c r="AH2679" s="92">
        <v>-0.90622995212470403</v>
      </c>
      <c r="AI2679" s="91">
        <v>0</v>
      </c>
      <c r="AJ2679" s="92">
        <v>14.483375679905301</v>
      </c>
      <c r="AK2679" s="91">
        <v>3.4557399998448098E-2</v>
      </c>
      <c r="AL2679" s="91">
        <v>6.8947459494665998E-3</v>
      </c>
      <c r="AM2679" s="92">
        <v>-1.5290054234355901</v>
      </c>
      <c r="AN2679" s="3"/>
      <c r="AO2679" s="94">
        <v>0</v>
      </c>
      <c r="AP2679" s="94">
        <v>0</v>
      </c>
      <c r="AQ2679" s="94">
        <v>0</v>
      </c>
      <c r="AR2679" s="94">
        <v>0</v>
      </c>
      <c r="AS2679" s="95">
        <v>0</v>
      </c>
      <c r="AT2679" s="95">
        <v>0</v>
      </c>
      <c r="AU2679" s="95">
        <v>7</v>
      </c>
      <c r="AV2679" s="96">
        <v>5</v>
      </c>
      <c r="AW2679" s="3"/>
      <c r="AX2679" s="97">
        <v>0</v>
      </c>
      <c r="AY2679" s="98">
        <v>-113.07365610974399</v>
      </c>
      <c r="AZ2679" s="98">
        <v>0.54787164163735702</v>
      </c>
      <c r="BA2679" s="98">
        <v>-15.957369743191499</v>
      </c>
      <c r="BB2679" s="89">
        <v>0</v>
      </c>
      <c r="BC2679" s="99">
        <v>0</v>
      </c>
      <c r="BD2679" s="86">
        <v>43664</v>
      </c>
      <c r="BE2679" s="86"/>
      <c r="BF2679" s="95"/>
      <c r="BG2679" s="86"/>
    </row>
    <row r="2680" spans="2:59" x14ac:dyDescent="0.25">
      <c r="B2680" s="81" t="s">
        <v>3294</v>
      </c>
      <c r="C2680" s="81" t="s">
        <v>8355</v>
      </c>
      <c r="D2680" s="81" t="s">
        <v>1071</v>
      </c>
      <c r="E2680" s="82" t="s">
        <v>1162</v>
      </c>
      <c r="F2680" s="82" t="s">
        <v>1107</v>
      </c>
      <c r="G2680" s="83" t="s">
        <v>1121</v>
      </c>
      <c r="H2680" s="84" t="s">
        <v>1134</v>
      </c>
      <c r="I2680" s="85" t="s">
        <v>3480</v>
      </c>
      <c r="J2680" s="85" t="s">
        <v>8356</v>
      </c>
      <c r="L2680" s="86">
        <v>44029</v>
      </c>
      <c r="M2680" s="87">
        <v>1249.6362999994301</v>
      </c>
      <c r="N2680" s="88">
        <v>1249.6362999994301</v>
      </c>
      <c r="O2680" s="88">
        <v>1381.0811999999</v>
      </c>
      <c r="P2680" s="89">
        <f t="shared" si="41"/>
        <v>0.90482464028872489</v>
      </c>
      <c r="Q2680" s="86">
        <v>43843</v>
      </c>
      <c r="R2680" s="90">
        <v>1392829.831</v>
      </c>
      <c r="S2680" s="90">
        <v>1414095.0530800801</v>
      </c>
      <c r="T2680" s="3"/>
      <c r="U2680" s="91">
        <v>-7.5911197236564502E-3</v>
      </c>
      <c r="V2680" s="92">
        <v>0.41366263776581003</v>
      </c>
      <c r="W2680" s="91">
        <v>3.1797530478797902E-2</v>
      </c>
      <c r="X2680" s="92">
        <v>3.18826266375254</v>
      </c>
      <c r="Y2680" s="91">
        <v>-9.17196251339919E-2</v>
      </c>
      <c r="Z2680" s="92">
        <v>8.9781933954363904</v>
      </c>
      <c r="AA2680" s="91">
        <v>7.9128864636004402E-3</v>
      </c>
      <c r="AB2680" s="92">
        <v>21.6893170071708</v>
      </c>
      <c r="AC2680" s="91">
        <v>2.6437724696734201E-2</v>
      </c>
      <c r="AD2680" s="92">
        <v>27.991968422080401</v>
      </c>
      <c r="AE2680" s="91">
        <v>4.1076159555814201E-2</v>
      </c>
      <c r="AF2680" s="93">
        <v>24.947025650268198</v>
      </c>
      <c r="AG2680" s="91">
        <v>9.2692419675586297E-3</v>
      </c>
      <c r="AH2680" s="92">
        <v>2.0694244631158699E-2</v>
      </c>
      <c r="AI2680" s="91">
        <v>-5.4302040161928702E-2</v>
      </c>
      <c r="AJ2680" s="92">
        <v>9.0531716637197004</v>
      </c>
      <c r="AK2680" s="91">
        <v>0.17930268770403901</v>
      </c>
      <c r="AL2680" s="91">
        <v>1.6837927287269801E-2</v>
      </c>
      <c r="AM2680" s="92">
        <v>37.504846684110802</v>
      </c>
      <c r="AN2680" s="3"/>
      <c r="AO2680" s="94">
        <v>3.0023216990230101E-2</v>
      </c>
      <c r="AP2680" s="94">
        <v>-6.0037649420337402E-2</v>
      </c>
      <c r="AQ2680" s="94">
        <v>6.9320082322519697E-2</v>
      </c>
      <c r="AR2680" s="94">
        <v>-0.13514721992760301</v>
      </c>
      <c r="AS2680" s="95">
        <v>7</v>
      </c>
      <c r="AT2680" s="95">
        <v>5</v>
      </c>
      <c r="AU2680" s="95">
        <v>8</v>
      </c>
      <c r="AV2680" s="96">
        <v>4</v>
      </c>
      <c r="AW2680" s="3"/>
      <c r="AX2680" s="97">
        <v>0.15876060769907799</v>
      </c>
      <c r="AY2680" s="98">
        <v>1.31956820210917E-2</v>
      </c>
      <c r="AZ2680" s="98">
        <v>0.80375476223889597</v>
      </c>
      <c r="BA2680" s="98">
        <v>1.7202560373533501E-2</v>
      </c>
      <c r="BB2680" s="89">
        <v>1.6263667697312498E-2</v>
      </c>
      <c r="BC2680" s="99">
        <v>-26.2889901042799</v>
      </c>
      <c r="BD2680" s="86">
        <v>43843</v>
      </c>
      <c r="BE2680" s="86">
        <v>43913</v>
      </c>
      <c r="BF2680" s="95"/>
      <c r="BG2680" s="86"/>
    </row>
    <row r="2681" spans="2:59" x14ac:dyDescent="0.25">
      <c r="B2681" s="81" t="s">
        <v>3295</v>
      </c>
      <c r="C2681" s="81" t="s">
        <v>8357</v>
      </c>
      <c r="D2681" s="81" t="s">
        <v>1071</v>
      </c>
      <c r="E2681" s="82" t="s">
        <v>1186</v>
      </c>
      <c r="F2681" s="82" t="s">
        <v>1107</v>
      </c>
      <c r="G2681" s="83" t="s">
        <v>1121</v>
      </c>
      <c r="H2681" s="84" t="s">
        <v>1134</v>
      </c>
      <c r="I2681" s="85" t="s">
        <v>3480</v>
      </c>
      <c r="J2681" s="85" t="s">
        <v>8358</v>
      </c>
      <c r="L2681" s="86">
        <v>44029</v>
      </c>
      <c r="M2681" s="87">
        <v>1479.09869999997</v>
      </c>
      <c r="N2681" s="88">
        <v>1479.09869999997</v>
      </c>
      <c r="O2681" s="88">
        <v>1617.2193999998301</v>
      </c>
      <c r="P2681" s="89">
        <f t="shared" si="41"/>
        <v>0.91459371560848535</v>
      </c>
      <c r="Q2681" s="86">
        <v>43843</v>
      </c>
      <c r="R2681" s="90">
        <v>6158253.7390000001</v>
      </c>
      <c r="S2681" s="90">
        <v>6579410.3941640602</v>
      </c>
      <c r="T2681" s="3"/>
      <c r="U2681" s="91">
        <v>-7.5338519764045504E-3</v>
      </c>
      <c r="V2681" s="92">
        <v>0.41938941249099998</v>
      </c>
      <c r="W2681" s="91">
        <v>3.3586236429982798E-2</v>
      </c>
      <c r="X2681" s="92">
        <v>3.3671332588710401</v>
      </c>
      <c r="Y2681" s="91">
        <v>-8.2125199449364999E-2</v>
      </c>
      <c r="Z2681" s="92">
        <v>9.9376359638990799</v>
      </c>
      <c r="AA2681" s="91">
        <v>2.9465097371939902E-2</v>
      </c>
      <c r="AB2681" s="92">
        <v>23.8445380979974</v>
      </c>
      <c r="AC2681" s="91">
        <v>7.0775491605672897E-2</v>
      </c>
      <c r="AD2681" s="92">
        <v>32.425745112937904</v>
      </c>
      <c r="AE2681" s="91">
        <v>0.109239944611618</v>
      </c>
      <c r="AF2681" s="93">
        <v>31.763404155848502</v>
      </c>
      <c r="AG2681" s="91">
        <v>1.02603224095219E-2</v>
      </c>
      <c r="AH2681" s="92">
        <v>0.119802288827486</v>
      </c>
      <c r="AI2681" s="91">
        <v>-4.3373921151214703E-2</v>
      </c>
      <c r="AJ2681" s="92">
        <v>10.145983564783799</v>
      </c>
      <c r="AK2681" s="91">
        <v>0.41451207849604499</v>
      </c>
      <c r="AL2681" s="91">
        <v>3.5734025221245198E-2</v>
      </c>
      <c r="AM2681" s="92">
        <v>61.0257857632823</v>
      </c>
      <c r="AN2681" s="3"/>
      <c r="AO2681" s="94">
        <v>3.00826547882025E-2</v>
      </c>
      <c r="AP2681" s="94">
        <v>-5.9874916038097602E-2</v>
      </c>
      <c r="AQ2681" s="94">
        <v>7.1173898320921594E-2</v>
      </c>
      <c r="AR2681" s="94">
        <v>-0.13359791864422699</v>
      </c>
      <c r="AS2681" s="95">
        <v>7</v>
      </c>
      <c r="AT2681" s="95">
        <v>5</v>
      </c>
      <c r="AU2681" s="95">
        <v>8</v>
      </c>
      <c r="AV2681" s="96">
        <v>4</v>
      </c>
      <c r="AW2681" s="3"/>
      <c r="AX2681" s="97">
        <v>0.15873931054200499</v>
      </c>
      <c r="AY2681" s="98">
        <v>0.14102780768644199</v>
      </c>
      <c r="AZ2681" s="98">
        <v>0.89619047532414697</v>
      </c>
      <c r="BA2681" s="98">
        <v>0.18466852983829099</v>
      </c>
      <c r="BB2681" s="89">
        <v>1.6263173245733901E-2</v>
      </c>
      <c r="BC2681" s="99">
        <v>-25.990487128729001</v>
      </c>
      <c r="BD2681" s="86">
        <v>43843</v>
      </c>
      <c r="BE2681" s="86">
        <v>43913</v>
      </c>
      <c r="BF2681" s="95"/>
      <c r="BG2681" s="86"/>
    </row>
    <row r="2682" spans="2:59" x14ac:dyDescent="0.25">
      <c r="B2682" s="81" t="s">
        <v>3296</v>
      </c>
      <c r="C2682" s="81" t="s">
        <v>8359</v>
      </c>
      <c r="D2682" s="81" t="s">
        <v>1071</v>
      </c>
      <c r="E2682" s="82" t="s">
        <v>1163</v>
      </c>
      <c r="F2682" s="82" t="s">
        <v>1107</v>
      </c>
      <c r="G2682" s="83" t="s">
        <v>1121</v>
      </c>
      <c r="H2682" s="84" t="s">
        <v>1134</v>
      </c>
      <c r="I2682" s="85" t="s">
        <v>3480</v>
      </c>
      <c r="J2682" s="85" t="s">
        <v>8360</v>
      </c>
      <c r="L2682" s="86">
        <v>44029</v>
      </c>
      <c r="M2682" s="87">
        <v>1482.7425999995301</v>
      </c>
      <c r="N2682" s="88">
        <v>1482.7425999995301</v>
      </c>
      <c r="O2682" s="88">
        <v>1619.55660000071</v>
      </c>
      <c r="P2682" s="89">
        <f t="shared" si="41"/>
        <v>0.91552379212858637</v>
      </c>
      <c r="Q2682" s="86">
        <v>43843</v>
      </c>
      <c r="R2682" s="90">
        <v>3174452.571</v>
      </c>
      <c r="S2682" s="90">
        <v>3502828.0608046898</v>
      </c>
      <c r="T2682" s="3"/>
      <c r="U2682" s="91">
        <v>-7.5284305785317E-3</v>
      </c>
      <c r="V2682" s="92">
        <v>0.41993155227828499</v>
      </c>
      <c r="W2682" s="91">
        <v>3.3755717580788797E-2</v>
      </c>
      <c r="X2682" s="92">
        <v>3.3840813739516298</v>
      </c>
      <c r="Y2682" s="91">
        <v>-8.1211858329042999E-2</v>
      </c>
      <c r="Z2682" s="92">
        <v>10.0289700759313</v>
      </c>
      <c r="AA2682" s="91">
        <v>3.1528797659120797E-2</v>
      </c>
      <c r="AB2682" s="92">
        <v>24.050908126722799</v>
      </c>
      <c r="AC2682" s="91">
        <v>7.5070025815875893E-2</v>
      </c>
      <c r="AD2682" s="92">
        <v>32.855198533972697</v>
      </c>
      <c r="AE2682" s="91">
        <v>0.11591844629409</v>
      </c>
      <c r="AF2682" s="93">
        <v>32.431254324095804</v>
      </c>
      <c r="AG2682" s="91">
        <v>1.03542148171982E-2</v>
      </c>
      <c r="AH2682" s="92">
        <v>0.12919152959511801</v>
      </c>
      <c r="AI2682" s="91">
        <v>-4.2333000191356399E-2</v>
      </c>
      <c r="AJ2682" s="92">
        <v>10.250075660776901</v>
      </c>
      <c r="AK2682" s="91">
        <v>0.45285732482792801</v>
      </c>
      <c r="AL2682" s="91">
        <v>3.8542663703992702E-2</v>
      </c>
      <c r="AM2682" s="92">
        <v>64.860310396528803</v>
      </c>
      <c r="AN2682" s="3"/>
      <c r="AO2682" s="94">
        <v>3.00882986848592E-2</v>
      </c>
      <c r="AP2682" s="94">
        <v>-5.9859451640513699E-2</v>
      </c>
      <c r="AQ2682" s="94">
        <v>7.1349526777339606E-2</v>
      </c>
      <c r="AR2682" s="94">
        <v>-0.13345115434916799</v>
      </c>
      <c r="AS2682" s="95">
        <v>7</v>
      </c>
      <c r="AT2682" s="95">
        <v>5</v>
      </c>
      <c r="AU2682" s="95">
        <v>8</v>
      </c>
      <c r="AV2682" s="96">
        <v>4</v>
      </c>
      <c r="AW2682" s="3"/>
      <c r="AX2682" s="97">
        <v>0.15873748201702301</v>
      </c>
      <c r="AY2682" s="98">
        <v>0.15326530396691901</v>
      </c>
      <c r="AZ2682" s="98">
        <v>0.90503647770128703</v>
      </c>
      <c r="BA2682" s="98">
        <v>0.20077719798496199</v>
      </c>
      <c r="BB2682" s="89">
        <v>1.6263145944722099E-2</v>
      </c>
      <c r="BC2682" s="99">
        <v>-25.962173844425699</v>
      </c>
      <c r="BD2682" s="86">
        <v>43843</v>
      </c>
      <c r="BE2682" s="86">
        <v>43913</v>
      </c>
      <c r="BF2682" s="95"/>
      <c r="BG2682" s="86"/>
    </row>
    <row r="2683" spans="2:59" x14ac:dyDescent="0.25">
      <c r="B2683" s="81" t="s">
        <v>3297</v>
      </c>
      <c r="C2683" s="81" t="s">
        <v>8361</v>
      </c>
      <c r="D2683" s="81" t="s">
        <v>1071</v>
      </c>
      <c r="E2683" s="82" t="s">
        <v>1164</v>
      </c>
      <c r="F2683" s="82" t="s">
        <v>1107</v>
      </c>
      <c r="G2683" s="83" t="s">
        <v>1121</v>
      </c>
      <c r="H2683" s="84" t="s">
        <v>1134</v>
      </c>
      <c r="I2683" s="85" t="s">
        <v>3480</v>
      </c>
      <c r="J2683" s="85" t="s">
        <v>8362</v>
      </c>
      <c r="L2683" s="86">
        <v>44029</v>
      </c>
      <c r="M2683" s="87">
        <v>1407.99269999936</v>
      </c>
      <c r="N2683" s="88">
        <v>1407.99269999936</v>
      </c>
      <c r="O2683" s="88">
        <v>1546.5310999993201</v>
      </c>
      <c r="P2683" s="89">
        <f t="shared" si="41"/>
        <v>0.91041990684828711</v>
      </c>
      <c r="Q2683" s="86">
        <v>43843</v>
      </c>
      <c r="R2683" s="90">
        <v>225470.02900000001</v>
      </c>
      <c r="S2683" s="90">
        <v>260312.94541601601</v>
      </c>
      <c r="T2683" s="3"/>
      <c r="U2683" s="91">
        <v>-7.5582444042083799E-3</v>
      </c>
      <c r="V2683" s="92">
        <v>0.41695016971061699</v>
      </c>
      <c r="W2683" s="91">
        <v>3.2824021791384397E-2</v>
      </c>
      <c r="X2683" s="92">
        <v>3.2909117950111999</v>
      </c>
      <c r="Y2683" s="91">
        <v>-8.6224094838107695E-2</v>
      </c>
      <c r="Z2683" s="92">
        <v>9.5277464250248194</v>
      </c>
      <c r="AA2683" s="91">
        <v>2.02294876107771E-2</v>
      </c>
      <c r="AB2683" s="92">
        <v>22.920977121888399</v>
      </c>
      <c r="AC2683" s="91">
        <v>5.1661102841535501E-2</v>
      </c>
      <c r="AD2683" s="92">
        <v>30.5143062365532</v>
      </c>
      <c r="AE2683" s="91">
        <v>7.9677548947074697E-2</v>
      </c>
      <c r="AF2683" s="93">
        <v>28.807164589408799</v>
      </c>
      <c r="AG2683" s="91">
        <v>9.83808295677591E-3</v>
      </c>
      <c r="AH2683" s="92">
        <v>7.7578343552886495E-2</v>
      </c>
      <c r="AI2683" s="91">
        <v>-4.8043943277662003E-2</v>
      </c>
      <c r="AJ2683" s="92">
        <v>9.6789813521463692</v>
      </c>
      <c r="AK2683" s="91">
        <v>0.31713661621324701</v>
      </c>
      <c r="AL2683" s="91">
        <v>2.8281636692554499E-2</v>
      </c>
      <c r="AM2683" s="92">
        <v>51.288239535002504</v>
      </c>
      <c r="AN2683" s="3"/>
      <c r="AO2683" s="94">
        <v>3.00572742544318E-2</v>
      </c>
      <c r="AP2683" s="94">
        <v>-5.9944231120462099E-2</v>
      </c>
      <c r="AQ2683" s="94">
        <v>7.0383857804699801E-2</v>
      </c>
      <c r="AR2683" s="94">
        <v>-0.13425813324647601</v>
      </c>
      <c r="AS2683" s="95">
        <v>7</v>
      </c>
      <c r="AT2683" s="95">
        <v>5</v>
      </c>
      <c r="AU2683" s="95">
        <v>8</v>
      </c>
      <c r="AV2683" s="96">
        <v>4</v>
      </c>
      <c r="AW2683" s="3"/>
      <c r="AX2683" s="97">
        <v>0.158747989964904</v>
      </c>
      <c r="AY2683" s="98">
        <v>8.6258388992973806E-2</v>
      </c>
      <c r="AZ2683" s="98">
        <v>0.85659384176688003</v>
      </c>
      <c r="BA2683" s="98">
        <v>0.11273755873503399</v>
      </c>
      <c r="BB2683" s="89">
        <v>1.6263342792026399E-2</v>
      </c>
      <c r="BC2683" s="99">
        <v>-26.117780625238101</v>
      </c>
      <c r="BD2683" s="86">
        <v>43843</v>
      </c>
      <c r="BE2683" s="86">
        <v>43913</v>
      </c>
      <c r="BF2683" s="95"/>
      <c r="BG2683" s="86"/>
    </row>
    <row r="2684" spans="2:59" x14ac:dyDescent="0.25">
      <c r="B2684" s="81" t="s">
        <v>3298</v>
      </c>
      <c r="C2684" s="81" t="s">
        <v>8363</v>
      </c>
      <c r="D2684" s="81" t="s">
        <v>1071</v>
      </c>
      <c r="E2684" s="82" t="s">
        <v>1165</v>
      </c>
      <c r="F2684" s="82" t="s">
        <v>1107</v>
      </c>
      <c r="G2684" s="83" t="s">
        <v>1121</v>
      </c>
      <c r="H2684" s="84" t="s">
        <v>1134</v>
      </c>
      <c r="I2684" s="85" t="s">
        <v>3480</v>
      </c>
      <c r="J2684" s="85" t="s">
        <v>8364</v>
      </c>
      <c r="L2684" s="86">
        <v>44029</v>
      </c>
      <c r="M2684" s="87">
        <v>1448.8210000004599</v>
      </c>
      <c r="N2684" s="88">
        <v>1448.8210000004599</v>
      </c>
      <c r="O2684" s="88">
        <v>1589.6383999995901</v>
      </c>
      <c r="P2684" s="89">
        <f t="shared" si="41"/>
        <v>0.91141545146420311</v>
      </c>
      <c r="Q2684" s="86">
        <v>43843</v>
      </c>
      <c r="R2684" s="90">
        <v>1077040.436</v>
      </c>
      <c r="S2684" s="90">
        <v>1290675.4343359401</v>
      </c>
      <c r="T2684" s="3"/>
      <c r="U2684" s="91">
        <v>-7.5524383937590799E-3</v>
      </c>
      <c r="V2684" s="92">
        <v>0.41753077075554801</v>
      </c>
      <c r="W2684" s="91">
        <v>3.3006091140123303E-2</v>
      </c>
      <c r="X2684" s="92">
        <v>3.3091187298850899</v>
      </c>
      <c r="Y2684" s="91">
        <v>-8.5246376932482201E-2</v>
      </c>
      <c r="Z2684" s="92">
        <v>9.6255182155873609</v>
      </c>
      <c r="AA2684" s="91">
        <v>2.24286025204492E-2</v>
      </c>
      <c r="AB2684" s="92">
        <v>23.140888612833798</v>
      </c>
      <c r="AC2684" s="91">
        <v>5.6196909343270797E-2</v>
      </c>
      <c r="AD2684" s="92">
        <v>30.967886886734</v>
      </c>
      <c r="AE2684" s="91">
        <v>8.6668426252872494E-2</v>
      </c>
      <c r="AF2684" s="93">
        <v>29.506252319988601</v>
      </c>
      <c r="AG2684" s="91">
        <v>9.9389855968183803E-3</v>
      </c>
      <c r="AH2684" s="92">
        <v>8.7668607557134196E-2</v>
      </c>
      <c r="AI2684" s="91">
        <v>-4.6930180161361898E-2</v>
      </c>
      <c r="AJ2684" s="92">
        <v>9.7903576637763798</v>
      </c>
      <c r="AK2684" s="91">
        <v>0.35127262891910499</v>
      </c>
      <c r="AL2684" s="91">
        <v>3.0948890949730402E-2</v>
      </c>
      <c r="AM2684" s="92">
        <v>54.701840805588297</v>
      </c>
      <c r="AN2684" s="3"/>
      <c r="AO2684" s="94">
        <v>3.0063404010434201E-2</v>
      </c>
      <c r="AP2684" s="94">
        <v>-5.9927689443648E-2</v>
      </c>
      <c r="AQ2684" s="94">
        <v>7.0572643371633603E-2</v>
      </c>
      <c r="AR2684" s="94">
        <v>-0.13410050784848901</v>
      </c>
      <c r="AS2684" s="95">
        <v>7</v>
      </c>
      <c r="AT2684" s="95">
        <v>5</v>
      </c>
      <c r="AU2684" s="95">
        <v>8</v>
      </c>
      <c r="AV2684" s="96">
        <v>4</v>
      </c>
      <c r="AW2684" s="3"/>
      <c r="AX2684" s="97">
        <v>0.15874588901075201</v>
      </c>
      <c r="AY2684" s="98">
        <v>9.9301769386784103E-2</v>
      </c>
      <c r="AZ2684" s="98">
        <v>0.86602460784342805</v>
      </c>
      <c r="BA2684" s="98">
        <v>0.1298435941344</v>
      </c>
      <c r="BB2684" s="89">
        <v>1.62632995646163E-2</v>
      </c>
      <c r="BC2684" s="99">
        <v>-26.087385659542601</v>
      </c>
      <c r="BD2684" s="86">
        <v>43843</v>
      </c>
      <c r="BE2684" s="86">
        <v>43913</v>
      </c>
      <c r="BF2684" s="95"/>
      <c r="BG2684" s="86"/>
    </row>
    <row r="2685" spans="2:59" x14ac:dyDescent="0.25">
      <c r="B2685" s="81" t="s">
        <v>3299</v>
      </c>
      <c r="C2685" s="81" t="s">
        <v>8365</v>
      </c>
      <c r="D2685" s="81" t="s">
        <v>1071</v>
      </c>
      <c r="E2685" s="82" t="s">
        <v>1206</v>
      </c>
      <c r="F2685" s="82" t="s">
        <v>1107</v>
      </c>
      <c r="G2685" s="83" t="s">
        <v>1121</v>
      </c>
      <c r="H2685" s="84" t="s">
        <v>1134</v>
      </c>
      <c r="I2685" s="85" t="s">
        <v>3480</v>
      </c>
      <c r="J2685" s="85" t="s">
        <v>8366</v>
      </c>
      <c r="L2685" s="86">
        <v>44029</v>
      </c>
      <c r="M2685" s="87">
        <v>1393.2206999994801</v>
      </c>
      <c r="N2685" s="88">
        <v>1393.2206999994801</v>
      </c>
      <c r="O2685" s="88">
        <v>1413.0565000008801</v>
      </c>
      <c r="P2685" s="89">
        <f t="shared" si="41"/>
        <v>0.98596248628318284</v>
      </c>
      <c r="Q2685" s="86">
        <v>44018</v>
      </c>
      <c r="R2685" s="90">
        <v>741346.27300000004</v>
      </c>
      <c r="S2685" s="90">
        <v>389438.645858398</v>
      </c>
      <c r="T2685" s="3"/>
      <c r="U2685" s="91">
        <v>-7.5240979222144198E-3</v>
      </c>
      <c r="V2685" s="92">
        <v>0.42036481791001301</v>
      </c>
      <c r="W2685" s="91">
        <v>3.3891271606989903E-2</v>
      </c>
      <c r="X2685" s="92">
        <v>3.3976367765717401</v>
      </c>
      <c r="Y2685" s="91">
        <v>6.5716200442693704E-2</v>
      </c>
      <c r="Z2685" s="92">
        <v>24.721775953104999</v>
      </c>
      <c r="AA2685" s="91">
        <v>0.19745068496558801</v>
      </c>
      <c r="AB2685" s="92">
        <v>40.643096857354998</v>
      </c>
      <c r="AC2685" s="91">
        <v>0.24999412335455401</v>
      </c>
      <c r="AD2685" s="92">
        <v>50.347608287876902</v>
      </c>
      <c r="AE2685" s="91">
        <v>0.29956664965167901</v>
      </c>
      <c r="AF2685" s="93">
        <v>50.796074659854597</v>
      </c>
      <c r="AG2685" s="91">
        <v>1.0429270856548101E-2</v>
      </c>
      <c r="AH2685" s="92">
        <v>0.13669713353010601</v>
      </c>
      <c r="AI2685" s="91">
        <v>0.110894610901596</v>
      </c>
      <c r="AJ2685" s="92">
        <v>25.5728367700649</v>
      </c>
      <c r="AK2685" s="91">
        <v>0.39322069999994702</v>
      </c>
      <c r="AL2685" s="91">
        <v>4.3377759016948403E-2</v>
      </c>
      <c r="AM2685" s="92">
        <v>46.441699560906301</v>
      </c>
      <c r="AN2685" s="3"/>
      <c r="AO2685" s="94">
        <v>3.0092807135588401E-2</v>
      </c>
      <c r="AP2685" s="94">
        <v>-5.9847102626954397E-2</v>
      </c>
      <c r="AQ2685" s="94">
        <v>7.1490058147901395E-2</v>
      </c>
      <c r="AR2685" s="94">
        <v>-4.02226776095631E-2</v>
      </c>
      <c r="AS2685" s="95">
        <v>7</v>
      </c>
      <c r="AT2685" s="95">
        <v>5</v>
      </c>
      <c r="AU2685" s="95">
        <v>8</v>
      </c>
      <c r="AV2685" s="96">
        <v>4</v>
      </c>
      <c r="AW2685" s="3"/>
      <c r="AX2685" s="97">
        <v>0.13650276858563301</v>
      </c>
      <c r="AY2685" s="98">
        <v>1.3552230528548499</v>
      </c>
      <c r="AZ2685" s="98">
        <v>1.5402579028504999</v>
      </c>
      <c r="BA2685" s="98">
        <v>1.9204953210774001</v>
      </c>
      <c r="BB2685" s="89">
        <v>1.4014499684362801E-2</v>
      </c>
      <c r="BC2685" s="99">
        <v>-14.164471457785099</v>
      </c>
      <c r="BD2685" s="86">
        <v>43843</v>
      </c>
      <c r="BE2685" s="86">
        <v>43913</v>
      </c>
      <c r="BF2685" s="95">
        <v>77</v>
      </c>
      <c r="BG2685" s="86">
        <v>43950</v>
      </c>
    </row>
    <row r="2686" spans="2:59" x14ac:dyDescent="0.25">
      <c r="B2686" s="81" t="s">
        <v>3300</v>
      </c>
      <c r="C2686" s="81" t="s">
        <v>8367</v>
      </c>
      <c r="D2686" s="81" t="s">
        <v>1071</v>
      </c>
      <c r="E2686" s="82" t="s">
        <v>1166</v>
      </c>
      <c r="F2686" s="82" t="s">
        <v>1107</v>
      </c>
      <c r="G2686" s="83" t="s">
        <v>1121</v>
      </c>
      <c r="H2686" s="84" t="s">
        <v>1134</v>
      </c>
      <c r="I2686" s="85" t="s">
        <v>3480</v>
      </c>
      <c r="J2686" s="85" t="s">
        <v>8368</v>
      </c>
      <c r="L2686" s="86">
        <v>44029</v>
      </c>
      <c r="M2686" s="87">
        <v>1291.40000000037</v>
      </c>
      <c r="N2686" s="88">
        <v>1291.40000000037</v>
      </c>
      <c r="O2686" s="88">
        <v>1399.40000000037</v>
      </c>
      <c r="P2686" s="89">
        <f t="shared" si="41"/>
        <v>0.92282406745750223</v>
      </c>
      <c r="Q2686" s="86">
        <v>43843</v>
      </c>
      <c r="R2686" s="90">
        <v>6.4569999999999999</v>
      </c>
      <c r="S2686" s="90">
        <v>6.3217251908406604</v>
      </c>
      <c r="T2686" s="3"/>
      <c r="U2686" s="91">
        <v>-7.5315093754397804E-3</v>
      </c>
      <c r="V2686" s="92">
        <v>0.41962367258747701</v>
      </c>
      <c r="W2686" s="91">
        <v>3.5107406220049597E-2</v>
      </c>
      <c r="X2686" s="92">
        <v>3.51925023787771</v>
      </c>
      <c r="Y2686" s="91">
        <v>-7.3999713178636697E-2</v>
      </c>
      <c r="Z2686" s="92">
        <v>10.7501845909719</v>
      </c>
      <c r="AA2686" s="91">
        <v>4.8895386615185998E-2</v>
      </c>
      <c r="AB2686" s="92">
        <v>25.7875670223148</v>
      </c>
      <c r="AC2686" s="91">
        <v>0.10441105916106599</v>
      </c>
      <c r="AD2686" s="92">
        <v>35.789301868528099</v>
      </c>
      <c r="AE2686" s="91">
        <v>0.15036522358976101</v>
      </c>
      <c r="AF2686" s="93">
        <v>35.875932053662801</v>
      </c>
      <c r="AG2686" s="91">
        <v>1.1118070780867099E-2</v>
      </c>
      <c r="AH2686" s="92">
        <v>0.205577125962009</v>
      </c>
      <c r="AI2686" s="91">
        <v>-3.3817147987065303E-2</v>
      </c>
      <c r="AJ2686" s="92">
        <v>11.101660881206</v>
      </c>
      <c r="AK2686" s="91">
        <v>0.29140000000013999</v>
      </c>
      <c r="AL2686" s="91">
        <v>5.3477235178434099E-2</v>
      </c>
      <c r="AM2686" s="92">
        <v>24.947060528589599</v>
      </c>
      <c r="AN2686" s="3"/>
      <c r="AO2686" s="94">
        <v>3.0291556227894E-2</v>
      </c>
      <c r="AP2686" s="94">
        <v>-5.9785385794384603E-2</v>
      </c>
      <c r="AQ2686" s="94">
        <v>7.20113515435514E-2</v>
      </c>
      <c r="AR2686" s="94">
        <v>-0.13208128078811601</v>
      </c>
      <c r="AS2686" s="95">
        <v>7</v>
      </c>
      <c r="AT2686" s="95">
        <v>5</v>
      </c>
      <c r="AU2686" s="95">
        <v>8</v>
      </c>
      <c r="AV2686" s="96">
        <v>4</v>
      </c>
      <c r="AW2686" s="3"/>
      <c r="AX2686" s="97">
        <v>0.158826685511303</v>
      </c>
      <c r="AY2686" s="98">
        <v>0.25680456241570898</v>
      </c>
      <c r="AZ2686" s="98">
        <v>0.97999361832535203</v>
      </c>
      <c r="BA2686" s="98">
        <v>0.33749228223405198</v>
      </c>
      <c r="BB2686" s="89">
        <v>1.62733477299116E-2</v>
      </c>
      <c r="BC2686" s="99">
        <v>-25.739602686924599</v>
      </c>
      <c r="BD2686" s="86">
        <v>43843</v>
      </c>
      <c r="BE2686" s="86">
        <v>43913</v>
      </c>
      <c r="BF2686" s="95"/>
      <c r="BG2686" s="86"/>
    </row>
    <row r="2687" spans="2:59" x14ac:dyDescent="0.25">
      <c r="B2687" s="81" t="s">
        <v>3301</v>
      </c>
      <c r="C2687" s="81" t="s">
        <v>8369</v>
      </c>
      <c r="D2687" s="81" t="s">
        <v>1071</v>
      </c>
      <c r="E2687" s="82" t="s">
        <v>1207</v>
      </c>
      <c r="F2687" s="82" t="s">
        <v>1107</v>
      </c>
      <c r="G2687" s="83" t="s">
        <v>1121</v>
      </c>
      <c r="H2687" s="84" t="s">
        <v>1134</v>
      </c>
      <c r="I2687" s="85" t="s">
        <v>3480</v>
      </c>
      <c r="J2687" s="85" t="s">
        <v>8370</v>
      </c>
      <c r="L2687" s="86">
        <v>44029</v>
      </c>
      <c r="M2687" s="87">
        <v>1264.7073999997201</v>
      </c>
      <c r="N2687" s="88">
        <v>1264.7073999997201</v>
      </c>
      <c r="O2687" s="88">
        <v>1378.0203000009101</v>
      </c>
      <c r="P2687" s="89">
        <f t="shared" si="41"/>
        <v>0.91777124037932156</v>
      </c>
      <c r="Q2687" s="86">
        <v>43843</v>
      </c>
      <c r="R2687" s="90">
        <v>132.11500000000001</v>
      </c>
      <c r="S2687" s="90">
        <v>130.11650763356701</v>
      </c>
      <c r="T2687" s="3"/>
      <c r="U2687" s="91">
        <v>-7.5197186324658096E-3</v>
      </c>
      <c r="V2687" s="92">
        <v>0.42080274688487401</v>
      </c>
      <c r="W2687" s="91">
        <v>3.4168322399636998E-2</v>
      </c>
      <c r="X2687" s="92">
        <v>3.4253418558364501</v>
      </c>
      <c r="Y2687" s="91">
        <v>-7.9010624194779694E-2</v>
      </c>
      <c r="Z2687" s="92">
        <v>10.2490934893576</v>
      </c>
      <c r="AA2687" s="91">
        <v>3.6496901919235797E-2</v>
      </c>
      <c r="AB2687" s="92">
        <v>24.547718552727002</v>
      </c>
      <c r="AC2687" s="91">
        <v>8.4189519711799193E-2</v>
      </c>
      <c r="AD2687" s="92">
        <v>33.767147923586897</v>
      </c>
      <c r="AE2687" s="91">
        <v>0.12998969014370201</v>
      </c>
      <c r="AF2687" s="93">
        <v>33.838378709042402</v>
      </c>
      <c r="AG2687" s="91">
        <v>1.0571182325293201E-2</v>
      </c>
      <c r="AH2687" s="92">
        <v>0.15088828040461499</v>
      </c>
      <c r="AI2687" s="91">
        <v>-3.9827016515118899E-2</v>
      </c>
      <c r="AJ2687" s="92">
        <v>10.500674028400701</v>
      </c>
      <c r="AK2687" s="91">
        <v>0.26470739999960602</v>
      </c>
      <c r="AL2687" s="91">
        <v>5.9675430315110099E-2</v>
      </c>
      <c r="AM2687" s="92">
        <v>30.0584288954269</v>
      </c>
      <c r="AN2687" s="3"/>
      <c r="AO2687" s="94">
        <v>3.0121922021862702E-2</v>
      </c>
      <c r="AP2687" s="94">
        <v>-5.98120532504254E-2</v>
      </c>
      <c r="AQ2687" s="94">
        <v>7.1684654776618104E-2</v>
      </c>
      <c r="AR2687" s="94">
        <v>-0.13300472528047999</v>
      </c>
      <c r="AS2687" s="95">
        <v>7</v>
      </c>
      <c r="AT2687" s="95">
        <v>5</v>
      </c>
      <c r="AU2687" s="95">
        <v>8</v>
      </c>
      <c r="AV2687" s="96">
        <v>4</v>
      </c>
      <c r="AW2687" s="3"/>
      <c r="AX2687" s="97">
        <v>0.158718187624763</v>
      </c>
      <c r="AY2687" s="98">
        <v>0.182856107937823</v>
      </c>
      <c r="AZ2687" s="98">
        <v>0.92641378407915898</v>
      </c>
      <c r="BA2687" s="98">
        <v>0.23979547482986199</v>
      </c>
      <c r="BB2687" s="89">
        <v>1.62616236281065E-2</v>
      </c>
      <c r="BC2687" s="99">
        <v>-25.885017804190301</v>
      </c>
      <c r="BD2687" s="86">
        <v>43843</v>
      </c>
      <c r="BE2687" s="86">
        <v>43913</v>
      </c>
      <c r="BF2687" s="95"/>
      <c r="BG2687" s="86"/>
    </row>
    <row r="2688" spans="2:59" x14ac:dyDescent="0.25">
      <c r="B2688" s="81" t="s">
        <v>3302</v>
      </c>
      <c r="C2688" s="81" t="s">
        <v>8371</v>
      </c>
      <c r="D2688" s="81" t="s">
        <v>1072</v>
      </c>
      <c r="E2688" s="82" t="s">
        <v>1277</v>
      </c>
      <c r="F2688" s="82" t="s">
        <v>1099</v>
      </c>
      <c r="G2688" s="83" t="s">
        <v>1125</v>
      </c>
      <c r="H2688" s="84" t="s">
        <v>1144</v>
      </c>
      <c r="I2688" s="85" t="s">
        <v>3480</v>
      </c>
      <c r="J2688" s="85" t="s">
        <v>8372</v>
      </c>
      <c r="L2688" s="86">
        <v>44029</v>
      </c>
      <c r="M2688" s="87">
        <v>1402.11950000003</v>
      </c>
      <c r="N2688" s="88">
        <v>1402.11950000003</v>
      </c>
      <c r="O2688" s="88">
        <v>1402.11950000003</v>
      </c>
      <c r="P2688" s="89">
        <f t="shared" si="41"/>
        <v>1</v>
      </c>
      <c r="Q2688" s="86">
        <v>44029</v>
      </c>
      <c r="R2688" s="90">
        <v>30411046.783</v>
      </c>
      <c r="S2688" s="90">
        <v>31957090.274625</v>
      </c>
      <c r="T2688" s="3"/>
      <c r="U2688" s="91">
        <v>4.5645392674487101E-6</v>
      </c>
      <c r="V2688" s="92">
        <v>1.1732310640582</v>
      </c>
      <c r="W2688" s="91">
        <v>1.5500367953791299E-4</v>
      </c>
      <c r="X2688" s="92">
        <v>2.4009983826545098E-2</v>
      </c>
      <c r="Y2688" s="91">
        <v>4.1573009402782199E-3</v>
      </c>
      <c r="Z2688" s="92">
        <v>18.565886002877999</v>
      </c>
      <c r="AA2688" s="91">
        <v>1.3478256563757901E-2</v>
      </c>
      <c r="AB2688" s="92">
        <v>22.245854017179202</v>
      </c>
      <c r="AC2688" s="91">
        <v>3.8930259785047397E-2</v>
      </c>
      <c r="AD2688" s="92">
        <v>29.2412219308899</v>
      </c>
      <c r="AE2688" s="91">
        <v>6.3339365487991003E-2</v>
      </c>
      <c r="AF2688" s="93">
        <v>27.173346243478601</v>
      </c>
      <c r="AG2688" s="91">
        <v>8.3166731201345101E-5</v>
      </c>
      <c r="AH2688" s="92">
        <v>-0.89791327900456996</v>
      </c>
      <c r="AI2688" s="91">
        <v>4.8485903935215902E-3</v>
      </c>
      <c r="AJ2688" s="92">
        <v>14.9682347192575</v>
      </c>
      <c r="AK2688" s="91">
        <v>0.40020122432208199</v>
      </c>
      <c r="AL2688" s="91">
        <v>3.4668250353206503E-2</v>
      </c>
      <c r="AM2688" s="92">
        <v>59.594700345885897</v>
      </c>
      <c r="AN2688" s="3"/>
      <c r="AO2688" s="94">
        <v>1.8220032143290201E-4</v>
      </c>
      <c r="AP2688" s="94">
        <v>3.42343628290109E-6</v>
      </c>
      <c r="AQ2688" s="94">
        <v>1.76370893495914E-3</v>
      </c>
      <c r="AR2688" s="94">
        <v>8.3166731201345101E-5</v>
      </c>
      <c r="AS2688" s="95">
        <v>12</v>
      </c>
      <c r="AT2688" s="95">
        <v>0</v>
      </c>
      <c r="AU2688" s="95">
        <v>7</v>
      </c>
      <c r="AV2688" s="96">
        <v>5</v>
      </c>
      <c r="AW2688" s="3"/>
      <c r="AX2688" s="97">
        <v>6.5787039577230595E-4</v>
      </c>
      <c r="AY2688" s="98">
        <v>-25.2314260463754</v>
      </c>
      <c r="AZ2688" s="98">
        <v>0.592606251721008</v>
      </c>
      <c r="BA2688" s="98">
        <v>-13.977156986788</v>
      </c>
      <c r="BB2688" s="89">
        <v>6.7970246600523897E-5</v>
      </c>
      <c r="BC2688" s="99">
        <v>0</v>
      </c>
      <c r="BD2688" s="86">
        <v>44029</v>
      </c>
      <c r="BE2688" s="86"/>
      <c r="BF2688" s="95"/>
      <c r="BG2688" s="86"/>
    </row>
    <row r="2689" spans="2:59" x14ac:dyDescent="0.25">
      <c r="B2689" s="81" t="s">
        <v>3303</v>
      </c>
      <c r="C2689" s="81" t="s">
        <v>8373</v>
      </c>
      <c r="D2689" s="81" t="s">
        <v>1072</v>
      </c>
      <c r="E2689" s="82" t="s">
        <v>1171</v>
      </c>
      <c r="F2689" s="82" t="s">
        <v>1099</v>
      </c>
      <c r="G2689" s="83" t="s">
        <v>1125</v>
      </c>
      <c r="H2689" s="84" t="s">
        <v>1144</v>
      </c>
      <c r="I2689" s="85" t="s">
        <v>3480</v>
      </c>
      <c r="J2689" s="85" t="s">
        <v>8374</v>
      </c>
      <c r="L2689" s="86">
        <v>44029</v>
      </c>
      <c r="M2689" s="87">
        <v>2018.5994000006499</v>
      </c>
      <c r="N2689" s="88">
        <v>2018.5994000006499</v>
      </c>
      <c r="O2689" s="88">
        <v>2018.5994000006499</v>
      </c>
      <c r="P2689" s="89">
        <f t="shared" si="41"/>
        <v>1</v>
      </c>
      <c r="Q2689" s="86">
        <v>44029</v>
      </c>
      <c r="R2689" s="90">
        <v>42943220.218000002</v>
      </c>
      <c r="S2689" s="90">
        <v>35992725.469625004</v>
      </c>
      <c r="T2689" s="3"/>
      <c r="U2689" s="91">
        <v>3.7650006561307198E-6</v>
      </c>
      <c r="V2689" s="92">
        <v>1.17315111019707</v>
      </c>
      <c r="W2689" s="91">
        <v>1.3040443991485501E-4</v>
      </c>
      <c r="X2689" s="92">
        <v>2.1550059864239302E-2</v>
      </c>
      <c r="Y2689" s="91">
        <v>3.4671475514187499E-3</v>
      </c>
      <c r="Z2689" s="92">
        <v>18.4968706639775</v>
      </c>
      <c r="AA2689" s="91">
        <v>1.17610617235187E-2</v>
      </c>
      <c r="AB2689" s="92">
        <v>22.074134533148001</v>
      </c>
      <c r="AC2689" s="91">
        <v>3.50977517973661E-2</v>
      </c>
      <c r="AD2689" s="92">
        <v>28.857971132121701</v>
      </c>
      <c r="AE2689" s="91">
        <v>5.7300010303151801E-2</v>
      </c>
      <c r="AF2689" s="93">
        <v>26.569410725001902</v>
      </c>
      <c r="AG2689" s="91">
        <v>6.9260737291188006E-5</v>
      </c>
      <c r="AH2689" s="92">
        <v>-0.89930387839558501</v>
      </c>
      <c r="AI2689" s="91">
        <v>4.0644077707838698E-3</v>
      </c>
      <c r="AJ2689" s="92">
        <v>14.8898164569837</v>
      </c>
      <c r="AK2689" s="91">
        <v>0.37714092741953198</v>
      </c>
      <c r="AL2689" s="91">
        <v>3.29301005313027E-2</v>
      </c>
      <c r="AM2689" s="92">
        <v>57.288670655631002</v>
      </c>
      <c r="AN2689" s="3"/>
      <c r="AO2689" s="94">
        <v>1.65734794791206E-4</v>
      </c>
      <c r="AP2689" s="94">
        <v>1.9327071640873298E-6</v>
      </c>
      <c r="AQ2689" s="94">
        <v>1.5990680440154401E-3</v>
      </c>
      <c r="AR2689" s="94">
        <v>6.9260737291188006E-5</v>
      </c>
      <c r="AS2689" s="95">
        <v>12</v>
      </c>
      <c r="AT2689" s="95">
        <v>0</v>
      </c>
      <c r="AU2689" s="95">
        <v>7</v>
      </c>
      <c r="AV2689" s="96">
        <v>5</v>
      </c>
      <c r="AW2689" s="3"/>
      <c r="AX2689" s="97">
        <v>5.9363099551717395E-4</v>
      </c>
      <c r="AY2689" s="98">
        <v>-30.450672840059301</v>
      </c>
      <c r="AZ2689" s="98">
        <v>0.58691279701542998</v>
      </c>
      <c r="BA2689" s="98">
        <v>-14.499576858099299</v>
      </c>
      <c r="BB2689" s="89">
        <v>6.1332553206270305E-5</v>
      </c>
      <c r="BC2689" s="99">
        <v>0</v>
      </c>
      <c r="BD2689" s="86">
        <v>44029</v>
      </c>
      <c r="BE2689" s="86"/>
      <c r="BF2689" s="95"/>
      <c r="BG2689" s="86"/>
    </row>
    <row r="2690" spans="2:59" x14ac:dyDescent="0.25">
      <c r="B2690" s="81" t="s">
        <v>3304</v>
      </c>
      <c r="C2690" s="81" t="s">
        <v>8375</v>
      </c>
      <c r="D2690" s="81" t="s">
        <v>1072</v>
      </c>
      <c r="E2690" s="82" t="s">
        <v>1174</v>
      </c>
      <c r="F2690" s="82" t="s">
        <v>1099</v>
      </c>
      <c r="G2690" s="83" t="s">
        <v>1125</v>
      </c>
      <c r="H2690" s="84" t="s">
        <v>1144</v>
      </c>
      <c r="I2690" s="85" t="s">
        <v>3480</v>
      </c>
      <c r="J2690" s="85" t="s">
        <v>8376</v>
      </c>
      <c r="L2690" s="86">
        <v>44029</v>
      </c>
      <c r="M2690" s="87">
        <v>1228.6708000004301</v>
      </c>
      <c r="N2690" s="88">
        <v>1228.6708000004301</v>
      </c>
      <c r="O2690" s="88">
        <v>1228.6708000004301</v>
      </c>
      <c r="P2690" s="89">
        <f t="shared" si="41"/>
        <v>1</v>
      </c>
      <c r="Q2690" s="86">
        <v>44029</v>
      </c>
      <c r="R2690" s="90">
        <v>2223610.6490000002</v>
      </c>
      <c r="S2690" s="90">
        <v>3137495.8962578098</v>
      </c>
      <c r="T2690" s="3"/>
      <c r="U2690" s="91">
        <v>2.9300044843694199E-6</v>
      </c>
      <c r="V2690" s="92">
        <v>1.1730676105798901</v>
      </c>
      <c r="W2690" s="91">
        <v>1.05735185570666E-4</v>
      </c>
      <c r="X2690" s="92">
        <v>1.9083134429820299E-2</v>
      </c>
      <c r="Y2690" s="91">
        <v>1.7674640821496699E-3</v>
      </c>
      <c r="Z2690" s="92">
        <v>18.326902317057801</v>
      </c>
      <c r="AA2690" s="91">
        <v>6.2356645685213196E-3</v>
      </c>
      <c r="AB2690" s="92">
        <v>21.521594817662798</v>
      </c>
      <c r="AC2690" s="91">
        <v>2.1752698037744302E-2</v>
      </c>
      <c r="AD2690" s="92">
        <v>27.523465756181398</v>
      </c>
      <c r="AE2690" s="91">
        <v>3.5870186624379102E-2</v>
      </c>
      <c r="AF2690" s="93">
        <v>24.426428357139201</v>
      </c>
      <c r="AG2690" s="91">
        <v>5.5266025810851702E-5</v>
      </c>
      <c r="AH2690" s="92">
        <v>-0.90070334954361897</v>
      </c>
      <c r="AI2690" s="91">
        <v>2.01361652034393E-3</v>
      </c>
      <c r="AJ2690" s="92">
        <v>14.684737331947</v>
      </c>
      <c r="AK2690" s="91">
        <v>0.22851109355920901</v>
      </c>
      <c r="AL2690" s="91">
        <v>2.3433521413608101E-2</v>
      </c>
      <c r="AM2690" s="92">
        <v>26.369048063148501</v>
      </c>
      <c r="AN2690" s="3"/>
      <c r="AO2690" s="94">
        <v>1.06942899947171E-4</v>
      </c>
      <c r="AP2690" s="94">
        <v>1.46579986903816E-6</v>
      </c>
      <c r="AQ2690" s="94">
        <v>9.8179440101375803E-4</v>
      </c>
      <c r="AR2690" s="94">
        <v>5.5266025810851702E-5</v>
      </c>
      <c r="AS2690" s="95">
        <v>12</v>
      </c>
      <c r="AT2690" s="95">
        <v>0</v>
      </c>
      <c r="AU2690" s="95">
        <v>7</v>
      </c>
      <c r="AV2690" s="96">
        <v>5</v>
      </c>
      <c r="AW2690" s="3"/>
      <c r="AX2690" s="97">
        <v>3.2954507696444999E-4</v>
      </c>
      <c r="AY2690" s="98">
        <v>-58.620896285574403</v>
      </c>
      <c r="AZ2690" s="98">
        <v>0.56856286764832498</v>
      </c>
      <c r="BA2690" s="98">
        <v>-15.608439262767201</v>
      </c>
      <c r="BB2690" s="89">
        <v>3.4046875637621099E-5</v>
      </c>
      <c r="BC2690" s="99">
        <v>0</v>
      </c>
      <c r="BD2690" s="86">
        <v>44029</v>
      </c>
      <c r="BE2690" s="86"/>
      <c r="BF2690" s="95"/>
      <c r="BG2690" s="86"/>
    </row>
    <row r="2691" spans="2:59" x14ac:dyDescent="0.25">
      <c r="B2691" s="81" t="s">
        <v>3305</v>
      </c>
      <c r="C2691" s="81" t="s">
        <v>8377</v>
      </c>
      <c r="D2691" s="81" t="s">
        <v>1073</v>
      </c>
      <c r="E2691" s="82" t="s">
        <v>1273</v>
      </c>
      <c r="F2691" s="82" t="s">
        <v>1097</v>
      </c>
      <c r="G2691" s="83" t="s">
        <v>1122</v>
      </c>
      <c r="H2691" s="84" t="s">
        <v>1148</v>
      </c>
      <c r="I2691" s="85" t="s">
        <v>3651</v>
      </c>
      <c r="J2691" s="85" t="s">
        <v>8378</v>
      </c>
      <c r="L2691" s="86">
        <v>44029</v>
      </c>
      <c r="M2691" s="87">
        <v>125535.059999943</v>
      </c>
      <c r="N2691" s="88">
        <v>125535.059999943</v>
      </c>
      <c r="O2691" s="88">
        <v>133653.597609997</v>
      </c>
      <c r="P2691" s="89">
        <f t="shared" si="41"/>
        <v>0.93925687182963824</v>
      </c>
      <c r="Q2691" s="86">
        <v>43880</v>
      </c>
      <c r="R2691" s="90">
        <v>18659004.47775</v>
      </c>
      <c r="S2691" s="90">
        <v>16989408.7168594</v>
      </c>
      <c r="T2691" s="3"/>
      <c r="U2691" s="91">
        <v>-1.96165026864037E-4</v>
      </c>
      <c r="V2691" s="92">
        <v>1.1531581074450501</v>
      </c>
      <c r="W2691" s="91">
        <v>4.22101963849855E-2</v>
      </c>
      <c r="X2691" s="92">
        <v>4.2295292543713003</v>
      </c>
      <c r="Y2691" s="91">
        <v>-1.5164557169555301E-2</v>
      </c>
      <c r="Z2691" s="92">
        <v>16.6337001918873</v>
      </c>
      <c r="AA2691" s="91">
        <v>0.218860219507478</v>
      </c>
      <c r="AB2691" s="92">
        <v>42.784050311544</v>
      </c>
      <c r="AC2691" s="91">
        <v>0.30386352907953601</v>
      </c>
      <c r="AD2691" s="92">
        <v>55.734548860346003</v>
      </c>
      <c r="AE2691" s="91">
        <v>0.43752545915776903</v>
      </c>
      <c r="AF2691" s="93">
        <v>64.591955610434496</v>
      </c>
      <c r="AG2691" s="91">
        <v>3.25586974031467E-3</v>
      </c>
      <c r="AH2691" s="92">
        <v>-0.58064297809323795</v>
      </c>
      <c r="AI2691" s="91">
        <v>5.5457754719100201E-2</v>
      </c>
      <c r="AJ2691" s="92">
        <v>20.0291511518299</v>
      </c>
      <c r="AK2691" s="91">
        <v>1.9208756829286</v>
      </c>
      <c r="AL2691" s="91">
        <v>0.12809805799770399</v>
      </c>
      <c r="AM2691" s="92">
        <v>195.54094535112401</v>
      </c>
      <c r="AN2691" s="3"/>
      <c r="AO2691" s="94">
        <v>6.5488935882967794E-2</v>
      </c>
      <c r="AP2691" s="94">
        <v>-8.1653271323448295E-2</v>
      </c>
      <c r="AQ2691" s="94">
        <v>0.17699776258814401</v>
      </c>
      <c r="AR2691" s="94">
        <v>-9.4670624679565704E-2</v>
      </c>
      <c r="AS2691" s="95">
        <v>9</v>
      </c>
      <c r="AT2691" s="95">
        <v>3</v>
      </c>
      <c r="AU2691" s="95">
        <v>7</v>
      </c>
      <c r="AV2691" s="96">
        <v>5</v>
      </c>
      <c r="AW2691" s="3"/>
      <c r="AX2691" s="97">
        <v>0.25918729181168598</v>
      </c>
      <c r="AY2691" s="98">
        <v>0.89774246654178602</v>
      </c>
      <c r="AZ2691" s="98">
        <v>1.6019138494684699</v>
      </c>
      <c r="BA2691" s="98">
        <v>1.2687032778085301</v>
      </c>
      <c r="BB2691" s="89">
        <v>2.6613015611983402E-2</v>
      </c>
      <c r="BC2691" s="99">
        <v>-28.5610820984875</v>
      </c>
      <c r="BD2691" s="86">
        <v>43880</v>
      </c>
      <c r="BE2691" s="86">
        <v>43913</v>
      </c>
      <c r="BF2691" s="95"/>
      <c r="BG2691" s="86"/>
    </row>
    <row r="2692" spans="2:59" x14ac:dyDescent="0.25">
      <c r="B2692" s="81" t="s">
        <v>3306</v>
      </c>
      <c r="C2692" s="81" t="s">
        <v>8379</v>
      </c>
      <c r="D2692" s="81" t="s">
        <v>1073</v>
      </c>
      <c r="E2692" s="82" t="s">
        <v>1207</v>
      </c>
      <c r="F2692" s="82" t="s">
        <v>1097</v>
      </c>
      <c r="G2692" s="83" t="s">
        <v>1122</v>
      </c>
      <c r="H2692" s="84" t="s">
        <v>1148</v>
      </c>
      <c r="I2692" s="85" t="s">
        <v>3651</v>
      </c>
      <c r="J2692" s="85" t="s">
        <v>8380</v>
      </c>
      <c r="L2692" s="86">
        <v>44029</v>
      </c>
      <c r="M2692" s="87">
        <v>308718.11250019103</v>
      </c>
      <c r="N2692" s="88">
        <v>308718.11250019103</v>
      </c>
      <c r="O2692" s="88">
        <v>326375.97329997999</v>
      </c>
      <c r="P2692" s="89">
        <f t="shared" si="41"/>
        <v>0.94589717919106997</v>
      </c>
      <c r="Q2692" s="86">
        <v>43880</v>
      </c>
      <c r="R2692" s="90">
        <v>3955249.0214999998</v>
      </c>
      <c r="S2692" s="90">
        <v>2878693.8239531298</v>
      </c>
      <c r="T2692" s="3"/>
      <c r="U2692" s="91">
        <v>-1.4876882323733301E-4</v>
      </c>
      <c r="V2692" s="92">
        <v>1.15789772780772</v>
      </c>
      <c r="W2692" s="91">
        <v>4.3688957177437301E-2</v>
      </c>
      <c r="X2692" s="92">
        <v>4.3774053336164798</v>
      </c>
      <c r="Y2692" s="91">
        <v>-6.61890274477628E-3</v>
      </c>
      <c r="Z2692" s="92">
        <v>17.488265634368901</v>
      </c>
      <c r="AA2692" s="91">
        <v>0.24055047477129801</v>
      </c>
      <c r="AB2692" s="92">
        <v>44.953075837926001</v>
      </c>
      <c r="AC2692" s="91">
        <v>0.35096228264796098</v>
      </c>
      <c r="AD2692" s="92">
        <v>60.444424217217602</v>
      </c>
      <c r="AE2692" s="91">
        <v>0.51627893474884301</v>
      </c>
      <c r="AF2692" s="93">
        <v>72.467303169542006</v>
      </c>
      <c r="AG2692" s="91">
        <v>4.0630518942634799E-3</v>
      </c>
      <c r="AH2692" s="92">
        <v>-0.49992476269835601</v>
      </c>
      <c r="AI2692" s="91">
        <v>6.5501106615556595E-2</v>
      </c>
      <c r="AJ2692" s="92">
        <v>21.033486341475498</v>
      </c>
      <c r="AK2692" s="91">
        <v>1.9770883961138299</v>
      </c>
      <c r="AL2692" s="91">
        <v>0.130518789692433</v>
      </c>
      <c r="AM2692" s="92">
        <v>201.16221666964699</v>
      </c>
      <c r="AN2692" s="3"/>
      <c r="AO2692" s="94">
        <v>6.5539188790353406E-2</v>
      </c>
      <c r="AP2692" s="94">
        <v>-8.1523453603003906E-2</v>
      </c>
      <c r="AQ2692" s="94">
        <v>0.17872462691593699</v>
      </c>
      <c r="AR2692" s="94">
        <v>-9.3342441748973201E-2</v>
      </c>
      <c r="AS2692" s="95">
        <v>9</v>
      </c>
      <c r="AT2692" s="95">
        <v>3</v>
      </c>
      <c r="AU2692" s="95">
        <v>7</v>
      </c>
      <c r="AV2692" s="96">
        <v>5</v>
      </c>
      <c r="AW2692" s="3"/>
      <c r="AX2692" s="97">
        <v>0.259129091396753</v>
      </c>
      <c r="AY2692" s="98">
        <v>0.97812896876348498</v>
      </c>
      <c r="AZ2692" s="98">
        <v>1.6833738383247701</v>
      </c>
      <c r="BA2692" s="98">
        <v>1.38591086037741</v>
      </c>
      <c r="BB2692" s="89">
        <v>2.6609183630062001E-2</v>
      </c>
      <c r="BC2692" s="99">
        <v>-28.449482841533602</v>
      </c>
      <c r="BD2692" s="86">
        <v>43880</v>
      </c>
      <c r="BE2692" s="86">
        <v>43913</v>
      </c>
      <c r="BF2692" s="95"/>
      <c r="BG2692" s="86"/>
    </row>
    <row r="2693" spans="2:59" x14ac:dyDescent="0.25">
      <c r="B2693" s="81" t="s">
        <v>3307</v>
      </c>
      <c r="C2693" s="81" t="s">
        <v>8381</v>
      </c>
      <c r="D2693" s="81" t="s">
        <v>1074</v>
      </c>
      <c r="E2693" s="82" t="s">
        <v>1162</v>
      </c>
      <c r="F2693" s="82" t="s">
        <v>1097</v>
      </c>
      <c r="G2693" s="83" t="s">
        <v>1122</v>
      </c>
      <c r="H2693" s="84" t="s">
        <v>1148</v>
      </c>
      <c r="I2693" s="85" t="s">
        <v>3480</v>
      </c>
      <c r="J2693" s="85" t="s">
        <v>8382</v>
      </c>
      <c r="L2693" s="86">
        <v>44029</v>
      </c>
      <c r="M2693" s="87">
        <v>6360.9944000020596</v>
      </c>
      <c r="N2693" s="88">
        <v>6360.9944000020596</v>
      </c>
      <c r="O2693" s="88">
        <v>6729.7567000016597</v>
      </c>
      <c r="P2693" s="89">
        <f t="shared" si="41"/>
        <v>0.94520421518366193</v>
      </c>
      <c r="Q2693" s="86">
        <v>43881</v>
      </c>
      <c r="R2693" s="90">
        <v>6741206.2970000003</v>
      </c>
      <c r="S2693" s="90">
        <v>6038734.7847734401</v>
      </c>
      <c r="T2693" s="3"/>
      <c r="U2693" s="91">
        <v>-5.1766976594080905E-4</v>
      </c>
      <c r="V2693" s="92">
        <v>1.12100763353737</v>
      </c>
      <c r="W2693" s="91">
        <v>1.99632527492213E-2</v>
      </c>
      <c r="X2693" s="92">
        <v>2.0048348907948799</v>
      </c>
      <c r="Y2693" s="91">
        <v>2.1931995761406099E-3</v>
      </c>
      <c r="Z2693" s="92">
        <v>18.369475866464199</v>
      </c>
      <c r="AA2693" s="91">
        <v>0.25521026181755602</v>
      </c>
      <c r="AB2693" s="92">
        <v>46.419054542551699</v>
      </c>
      <c r="AC2693" s="91">
        <v>0.380937548223301</v>
      </c>
      <c r="AD2693" s="92">
        <v>63.441950774751596</v>
      </c>
      <c r="AE2693" s="91">
        <v>0.588160407289397</v>
      </c>
      <c r="AF2693" s="93">
        <v>79.655450423597401</v>
      </c>
      <c r="AG2693" s="91">
        <v>-1.493804884376E-3</v>
      </c>
      <c r="AH2693" s="92">
        <v>-1.0556104405622999</v>
      </c>
      <c r="AI2693" s="91">
        <v>6.7265145506098606E-2</v>
      </c>
      <c r="AJ2693" s="92">
        <v>21.209890230529702</v>
      </c>
      <c r="AK2693" s="91">
        <v>2.2828227862482899</v>
      </c>
      <c r="AL2693" s="91">
        <v>7.6689229546900606E-2</v>
      </c>
      <c r="AM2693" s="92">
        <v>105.821610186133</v>
      </c>
      <c r="AN2693" s="3"/>
      <c r="AO2693" s="94">
        <v>3.9147654020780499E-2</v>
      </c>
      <c r="AP2693" s="94">
        <v>-6.5323535176503397E-2</v>
      </c>
      <c r="AQ2693" s="94">
        <v>0.14002750123108901</v>
      </c>
      <c r="AR2693" s="94">
        <v>-8.8250158935843495E-2</v>
      </c>
      <c r="AS2693" s="95">
        <v>8</v>
      </c>
      <c r="AT2693" s="95">
        <v>4</v>
      </c>
      <c r="AU2693" s="95">
        <v>7</v>
      </c>
      <c r="AV2693" s="96">
        <v>5</v>
      </c>
      <c r="AW2693" s="3"/>
      <c r="AX2693" s="97">
        <v>0.221957448867033</v>
      </c>
      <c r="AY2693" s="98">
        <v>1.13969106315017</v>
      </c>
      <c r="AZ2693" s="98">
        <v>1.6161364725776399</v>
      </c>
      <c r="BA2693" s="98">
        <v>1.63520988149503</v>
      </c>
      <c r="BB2693" s="89">
        <v>2.28253961155497E-2</v>
      </c>
      <c r="BC2693" s="99">
        <v>-28.019287829549299</v>
      </c>
      <c r="BD2693" s="86">
        <v>43881</v>
      </c>
      <c r="BE2693" s="86">
        <v>43913</v>
      </c>
      <c r="BF2693" s="95"/>
      <c r="BG2693" s="86"/>
    </row>
    <row r="2694" spans="2:59" x14ac:dyDescent="0.25">
      <c r="B2694" s="81" t="s">
        <v>637</v>
      </c>
      <c r="C2694" s="81" t="s">
        <v>8383</v>
      </c>
      <c r="D2694" s="81" t="s">
        <v>1074</v>
      </c>
      <c r="E2694" s="82" t="s">
        <v>1185</v>
      </c>
      <c r="F2694" s="82" t="s">
        <v>1097</v>
      </c>
      <c r="G2694" s="83" t="s">
        <v>1122</v>
      </c>
      <c r="H2694" s="84" t="s">
        <v>1148</v>
      </c>
      <c r="I2694" s="85" t="s">
        <v>3480</v>
      </c>
      <c r="J2694" s="85" t="s">
        <v>8384</v>
      </c>
      <c r="L2694" s="86">
        <v>44029</v>
      </c>
      <c r="M2694" s="87">
        <v>1671.6964999996101</v>
      </c>
      <c r="N2694" s="88">
        <v>1671.6964999996101</v>
      </c>
      <c r="O2694" s="88">
        <v>1757.88489999995</v>
      </c>
      <c r="P2694" s="89">
        <f t="shared" si="41"/>
        <v>0.95097039629822044</v>
      </c>
      <c r="Q2694" s="86">
        <v>43881</v>
      </c>
      <c r="R2694" s="90">
        <v>162113103.14899999</v>
      </c>
      <c r="S2694" s="90">
        <v>140816616.79550001</v>
      </c>
      <c r="T2694" s="3"/>
      <c r="U2694" s="91">
        <v>-4.7659375195507902E-4</v>
      </c>
      <c r="V2694" s="92">
        <v>1.1251152349359499</v>
      </c>
      <c r="W2694" s="91">
        <v>2.1221500028332198E-2</v>
      </c>
      <c r="X2694" s="92">
        <v>2.1306596187059799</v>
      </c>
      <c r="Y2694" s="91">
        <v>9.7168462216359296E-3</v>
      </c>
      <c r="Z2694" s="92">
        <v>19.121840531006502</v>
      </c>
      <c r="AA2694" s="91">
        <v>0.27423234143672698</v>
      </c>
      <c r="AB2694" s="92">
        <v>48.321262504498002</v>
      </c>
      <c r="AC2694" s="91">
        <v>0.42305081554339302</v>
      </c>
      <c r="AD2694" s="92">
        <v>67.653277506702594</v>
      </c>
      <c r="AE2694" s="91"/>
      <c r="AF2694" s="93"/>
      <c r="AG2694" s="91">
        <v>-7.9598180127504704E-4</v>
      </c>
      <c r="AH2694" s="92">
        <v>-0.985828132252209</v>
      </c>
      <c r="AI2694" s="91">
        <v>7.6028799809137099E-2</v>
      </c>
      <c r="AJ2694" s="92">
        <v>22.086255660833601</v>
      </c>
      <c r="AK2694" s="91">
        <v>0.67169649999937997</v>
      </c>
      <c r="AL2694" s="91">
        <v>0.19379508206649901</v>
      </c>
      <c r="AM2694" s="92">
        <v>91.924044330604403</v>
      </c>
      <c r="AN2694" s="3"/>
      <c r="AO2694" s="94">
        <v>3.9190350900753401E-2</v>
      </c>
      <c r="AP2694" s="94">
        <v>-6.5285115917504299E-2</v>
      </c>
      <c r="AQ2694" s="94">
        <v>0.141433873328497</v>
      </c>
      <c r="AR2694" s="94">
        <v>-8.7087839302548695E-2</v>
      </c>
      <c r="AS2694" s="95">
        <v>8</v>
      </c>
      <c r="AT2694" s="95">
        <v>4</v>
      </c>
      <c r="AU2694" s="95">
        <v>7</v>
      </c>
      <c r="AV2694" s="96">
        <v>5</v>
      </c>
      <c r="AW2694" s="3"/>
      <c r="AX2694" s="97">
        <v>0.22197062731400399</v>
      </c>
      <c r="AY2694" s="98">
        <v>1.22064719654736</v>
      </c>
      <c r="AZ2694" s="98">
        <v>1.68348182656337</v>
      </c>
      <c r="BA2694" s="98">
        <v>1.75598044459366</v>
      </c>
      <c r="BB2694" s="89">
        <v>2.2828362590335001E-2</v>
      </c>
      <c r="BC2694" s="99">
        <v>-27.924564344342802</v>
      </c>
      <c r="BD2694" s="86">
        <v>43881</v>
      </c>
      <c r="BE2694" s="86">
        <v>43913</v>
      </c>
      <c r="BF2694" s="95"/>
      <c r="BG2694" s="86"/>
    </row>
    <row r="2695" spans="2:59" x14ac:dyDescent="0.25">
      <c r="B2695" s="81" t="s">
        <v>638</v>
      </c>
      <c r="C2695" s="81" t="s">
        <v>8385</v>
      </c>
      <c r="D2695" s="81" t="s">
        <v>1074</v>
      </c>
      <c r="E2695" s="82" t="s">
        <v>1209</v>
      </c>
      <c r="F2695" s="82" t="s">
        <v>1097</v>
      </c>
      <c r="G2695" s="83" t="s">
        <v>1122</v>
      </c>
      <c r="H2695" s="84" t="s">
        <v>1148</v>
      </c>
      <c r="I2695" s="85" t="s">
        <v>3480</v>
      </c>
      <c r="J2695" s="85" t="s">
        <v>8386</v>
      </c>
      <c r="L2695" s="86">
        <v>44029</v>
      </c>
      <c r="M2695" s="87">
        <v>2837.2087000012398</v>
      </c>
      <c r="N2695" s="88">
        <v>2837.2087000012398</v>
      </c>
      <c r="O2695" s="88">
        <v>2990.7545000016698</v>
      </c>
      <c r="P2695" s="89">
        <f t="shared" ref="P2695:P2758" si="42">IFERROR(N2695/O2695,"")</f>
        <v>0.94865984486511867</v>
      </c>
      <c r="Q2695" s="86">
        <v>43881</v>
      </c>
      <c r="R2695" s="90">
        <v>640653.46200000006</v>
      </c>
      <c r="S2695" s="90">
        <v>388178.37318701198</v>
      </c>
      <c r="T2695" s="3"/>
      <c r="U2695" s="91">
        <v>-4.9302330535283502E-4</v>
      </c>
      <c r="V2695" s="92">
        <v>1.12347227959617</v>
      </c>
      <c r="W2695" s="91">
        <v>2.0718081532322699E-2</v>
      </c>
      <c r="X2695" s="92">
        <v>2.0803177691050201</v>
      </c>
      <c r="Y2695" s="91">
        <v>6.7008273999817902E-3</v>
      </c>
      <c r="Z2695" s="92">
        <v>18.8202386488265</v>
      </c>
      <c r="AA2695" s="91">
        <v>0.26658982271503201</v>
      </c>
      <c r="AB2695" s="92">
        <v>47.557010632299402</v>
      </c>
      <c r="AC2695" s="91"/>
      <c r="AD2695" s="92"/>
      <c r="AE2695" s="91"/>
      <c r="AF2695" s="93"/>
      <c r="AG2695" s="91">
        <v>-1.0750768014986499E-3</v>
      </c>
      <c r="AH2695" s="92">
        <v>-1.0137376322745699</v>
      </c>
      <c r="AI2695" s="91">
        <v>7.2515015806857305E-2</v>
      </c>
      <c r="AJ2695" s="92">
        <v>21.7348772606056</v>
      </c>
      <c r="AK2695" s="91">
        <v>0.418604350001551</v>
      </c>
      <c r="AL2695" s="91">
        <v>0.26728348488366499</v>
      </c>
      <c r="AM2695" s="92">
        <v>67.734148272313206</v>
      </c>
      <c r="AN2695" s="3"/>
      <c r="AO2695" s="94">
        <v>3.9173283697891699E-2</v>
      </c>
      <c r="AP2695" s="94">
        <v>-6.5300485158368296E-2</v>
      </c>
      <c r="AQ2695" s="94">
        <v>0.14087126531929201</v>
      </c>
      <c r="AR2695" s="94">
        <v>-8.7552947958174601E-2</v>
      </c>
      <c r="AS2695" s="95">
        <v>8</v>
      </c>
      <c r="AT2695" s="95">
        <v>4</v>
      </c>
      <c r="AU2695" s="95">
        <v>7</v>
      </c>
      <c r="AV2695" s="96">
        <v>5</v>
      </c>
      <c r="AW2695" s="3"/>
      <c r="AX2695" s="97">
        <v>0.22196523917868</v>
      </c>
      <c r="AY2695" s="98">
        <v>1.1881289620741899</v>
      </c>
      <c r="AZ2695" s="98">
        <v>1.65643124629241</v>
      </c>
      <c r="BA2695" s="98">
        <v>1.7074021443731899</v>
      </c>
      <c r="BB2695" s="89">
        <v>2.2827163851543399E-2</v>
      </c>
      <c r="BC2695" s="99">
        <v>-27.962465658842099</v>
      </c>
      <c r="BD2695" s="86">
        <v>43881</v>
      </c>
      <c r="BE2695" s="86">
        <v>43913</v>
      </c>
      <c r="BF2695" s="95"/>
      <c r="BG2695" s="86"/>
    </row>
    <row r="2696" spans="2:59" x14ac:dyDescent="0.25">
      <c r="B2696" s="81" t="s">
        <v>3308</v>
      </c>
      <c r="C2696" s="81" t="s">
        <v>8387</v>
      </c>
      <c r="D2696" s="81" t="s">
        <v>1074</v>
      </c>
      <c r="E2696" s="82" t="s">
        <v>1273</v>
      </c>
      <c r="F2696" s="82" t="s">
        <v>1097</v>
      </c>
      <c r="G2696" s="83" t="s">
        <v>1122</v>
      </c>
      <c r="H2696" s="84" t="s">
        <v>1148</v>
      </c>
      <c r="I2696" s="85" t="s">
        <v>3480</v>
      </c>
      <c r="J2696" s="85" t="s">
        <v>1096</v>
      </c>
      <c r="L2696" s="86">
        <v>44029</v>
      </c>
      <c r="M2696" s="87">
        <v>837.99280000012402</v>
      </c>
      <c r="N2696" s="88">
        <v>837.99280000012402</v>
      </c>
      <c r="O2696" s="88"/>
      <c r="P2696" s="89" t="str">
        <f t="shared" si="42"/>
        <v/>
      </c>
      <c r="Q2696" s="86"/>
      <c r="R2696" s="90">
        <v>25508526.421</v>
      </c>
      <c r="S2696" s="90"/>
      <c r="T2696" s="3"/>
      <c r="U2696" s="91">
        <v>-6.0524724995047996E-4</v>
      </c>
      <c r="V2696" s="92">
        <v>1.11224988513641</v>
      </c>
      <c r="W2696" s="91">
        <v>1.7283899062022101E-2</v>
      </c>
      <c r="X2696" s="92">
        <v>1.7368995220749599</v>
      </c>
      <c r="Y2696" s="91"/>
      <c r="Z2696" s="92"/>
      <c r="AA2696" s="91"/>
      <c r="AB2696" s="92"/>
      <c r="AC2696" s="91"/>
      <c r="AD2696" s="92"/>
      <c r="AE2696" s="91"/>
      <c r="AF2696" s="93"/>
      <c r="AG2696" s="91">
        <v>-2.9809697416567399E-3</v>
      </c>
      <c r="AH2696" s="92">
        <v>-1.20432692629038</v>
      </c>
      <c r="AI2696" s="91"/>
      <c r="AJ2696" s="92"/>
      <c r="AK2696" s="91">
        <v>-4.7367175355248002E-2</v>
      </c>
      <c r="AL2696" s="91">
        <v>-0.103433579343837</v>
      </c>
      <c r="AM2696" s="92">
        <v>9.6673240804229899</v>
      </c>
      <c r="AN2696" s="3"/>
      <c r="AO2696" s="94">
        <v>3.9056575355061803E-2</v>
      </c>
      <c r="AP2696" s="94">
        <v>-6.5405490421690096E-2</v>
      </c>
      <c r="AQ2696" s="94">
        <v>0.105570021929452</v>
      </c>
      <c r="AR2696" s="94">
        <v>-9.0724688369809903E-2</v>
      </c>
      <c r="AS2696" s="95"/>
      <c r="AT2696" s="95"/>
      <c r="AU2696" s="95"/>
      <c r="AV2696" s="96"/>
      <c r="AW2696" s="3"/>
      <c r="AX2696" s="97"/>
      <c r="AY2696" s="98"/>
      <c r="AZ2696" s="98"/>
      <c r="BA2696" s="98"/>
      <c r="BB2696" s="89"/>
      <c r="BC2696" s="99">
        <v>-28.220945576729701</v>
      </c>
      <c r="BD2696" s="86">
        <v>43881</v>
      </c>
      <c r="BE2696" s="86">
        <v>43913</v>
      </c>
      <c r="BF2696" s="95"/>
      <c r="BG2696" s="86"/>
    </row>
    <row r="2697" spans="2:59" x14ac:dyDescent="0.25">
      <c r="B2697" s="81" t="s">
        <v>3309</v>
      </c>
      <c r="C2697" s="81" t="s">
        <v>8388</v>
      </c>
      <c r="D2697" s="81" t="s">
        <v>1074</v>
      </c>
      <c r="E2697" s="82" t="s">
        <v>1207</v>
      </c>
      <c r="F2697" s="82" t="s">
        <v>1097</v>
      </c>
      <c r="G2697" s="83" t="s">
        <v>1122</v>
      </c>
      <c r="H2697" s="84" t="s">
        <v>1148</v>
      </c>
      <c r="I2697" s="85" t="s">
        <v>3480</v>
      </c>
      <c r="J2697" s="85" t="s">
        <v>8389</v>
      </c>
      <c r="L2697" s="86">
        <v>44029</v>
      </c>
      <c r="M2697" s="87">
        <v>7703.1674000024796</v>
      </c>
      <c r="N2697" s="88">
        <v>7703.1674000024796</v>
      </c>
      <c r="O2697" s="88">
        <v>8198.6306000053901</v>
      </c>
      <c r="P2697" s="89">
        <f t="shared" si="42"/>
        <v>0.93956756631984562</v>
      </c>
      <c r="Q2697" s="86">
        <v>43881</v>
      </c>
      <c r="R2697" s="90">
        <v>10918778.583000001</v>
      </c>
      <c r="S2697" s="90">
        <v>9665581.9779218808</v>
      </c>
      <c r="T2697" s="3"/>
      <c r="U2697" s="91">
        <v>-5.5805611646064801E-4</v>
      </c>
      <c r="V2697" s="92">
        <v>1.1169689984853901</v>
      </c>
      <c r="W2697" s="91">
        <v>1.87273675164761E-2</v>
      </c>
      <c r="X2697" s="92">
        <v>1.8812463675203599</v>
      </c>
      <c r="Y2697" s="91">
        <v>-5.1511849978851396E-3</v>
      </c>
      <c r="Z2697" s="92">
        <v>17.635037409054299</v>
      </c>
      <c r="AA2697" s="91">
        <v>0.23678050376649501</v>
      </c>
      <c r="AB2697" s="92">
        <v>44.576078737445599</v>
      </c>
      <c r="AC2697" s="91">
        <v>0.34073802168888501</v>
      </c>
      <c r="AD2697" s="92">
        <v>59.421998121309997</v>
      </c>
      <c r="AE2697" s="91">
        <v>0.51935065906378397</v>
      </c>
      <c r="AF2697" s="93">
        <v>72.774475601036102</v>
      </c>
      <c r="AG2697" s="91">
        <v>-2.1795484672111299E-3</v>
      </c>
      <c r="AH2697" s="92">
        <v>-1.12418479884582</v>
      </c>
      <c r="AI2697" s="91">
        <v>5.8716271951198003E-2</v>
      </c>
      <c r="AJ2697" s="92">
        <v>20.355002875032401</v>
      </c>
      <c r="AK2697" s="91">
        <v>1.6286905631283299</v>
      </c>
      <c r="AL2697" s="91">
        <v>6.1918906514620203E-2</v>
      </c>
      <c r="AM2697" s="92">
        <v>40.4083878741367</v>
      </c>
      <c r="AN2697" s="3"/>
      <c r="AO2697" s="94">
        <v>3.9105664487578899E-2</v>
      </c>
      <c r="AP2697" s="94">
        <v>-6.5361312692402904E-2</v>
      </c>
      <c r="AQ2697" s="94">
        <v>0.13864610961172699</v>
      </c>
      <c r="AR2697" s="94">
        <v>-8.9391716584068498E-2</v>
      </c>
      <c r="AS2697" s="95">
        <v>8</v>
      </c>
      <c r="AT2697" s="95">
        <v>4</v>
      </c>
      <c r="AU2697" s="95">
        <v>7</v>
      </c>
      <c r="AV2697" s="96">
        <v>5</v>
      </c>
      <c r="AW2697" s="3"/>
      <c r="AX2697" s="97">
        <v>0.22194564350822499</v>
      </c>
      <c r="AY2697" s="98">
        <v>1.06119723581651</v>
      </c>
      <c r="AZ2697" s="98">
        <v>1.55083458266927</v>
      </c>
      <c r="BA2697" s="98">
        <v>1.51865421044204</v>
      </c>
      <c r="BB2697" s="89">
        <v>2.2822599369719698E-2</v>
      </c>
      <c r="BC2697" s="99">
        <v>-28.112311829259902</v>
      </c>
      <c r="BD2697" s="86">
        <v>43881</v>
      </c>
      <c r="BE2697" s="86">
        <v>43913</v>
      </c>
      <c r="BF2697" s="95"/>
      <c r="BG2697" s="86"/>
    </row>
    <row r="2698" spans="2:59" x14ac:dyDescent="0.25">
      <c r="B2698" s="81" t="s">
        <v>3310</v>
      </c>
      <c r="C2698" s="81" t="s">
        <v>8390</v>
      </c>
      <c r="D2698" s="81" t="s">
        <v>1075</v>
      </c>
      <c r="E2698" s="82" t="s">
        <v>1162</v>
      </c>
      <c r="F2698" s="82" t="s">
        <v>1097</v>
      </c>
      <c r="G2698" s="83" t="s">
        <v>1120</v>
      </c>
      <c r="H2698" s="84" t="s">
        <v>1148</v>
      </c>
      <c r="I2698" s="85" t="s">
        <v>3480</v>
      </c>
      <c r="J2698" s="85" t="s">
        <v>8391</v>
      </c>
      <c r="L2698" s="86">
        <v>44029</v>
      </c>
      <c r="M2698" s="87">
        <v>2387.4803999997698</v>
      </c>
      <c r="N2698" s="88">
        <v>2387.4803999997698</v>
      </c>
      <c r="O2698" s="88">
        <v>2770.2148000001898</v>
      </c>
      <c r="P2698" s="89">
        <f t="shared" si="42"/>
        <v>0.86183945013924779</v>
      </c>
      <c r="Q2698" s="86">
        <v>43881</v>
      </c>
      <c r="R2698" s="90">
        <v>1816445.621</v>
      </c>
      <c r="S2698" s="90">
        <v>1767484.5577519501</v>
      </c>
      <c r="T2698" s="3"/>
      <c r="U2698" s="91">
        <v>2.6332830784667701E-3</v>
      </c>
      <c r="V2698" s="92">
        <v>1.4361029179781299</v>
      </c>
      <c r="W2698" s="91">
        <v>4.7337551532109501E-3</v>
      </c>
      <c r="X2698" s="92">
        <v>0.48188513119384901</v>
      </c>
      <c r="Y2698" s="91">
        <v>-9.6285641036083697E-2</v>
      </c>
      <c r="Z2698" s="92">
        <v>8.5215918052272208</v>
      </c>
      <c r="AA2698" s="91">
        <v>9.8872453252697598E-2</v>
      </c>
      <c r="AB2698" s="92">
        <v>30.785273686080501</v>
      </c>
      <c r="AC2698" s="91">
        <v>0.103958459933056</v>
      </c>
      <c r="AD2698" s="92">
        <v>35.744041945727098</v>
      </c>
      <c r="AE2698" s="91">
        <v>0.217407639304001</v>
      </c>
      <c r="AF2698" s="93">
        <v>42.5801736250869</v>
      </c>
      <c r="AG2698" s="91">
        <v>-1.02557826821794E-2</v>
      </c>
      <c r="AH2698" s="92">
        <v>-1.9318082203426501</v>
      </c>
      <c r="AI2698" s="91">
        <v>-5.35306451056385E-2</v>
      </c>
      <c r="AJ2698" s="92">
        <v>9.1303111693414394</v>
      </c>
      <c r="AK2698" s="91">
        <v>1.8435926631745001</v>
      </c>
      <c r="AL2698" s="91">
        <v>0.124819626793469</v>
      </c>
      <c r="AM2698" s="92">
        <v>187.877205024706</v>
      </c>
      <c r="AN2698" s="3"/>
      <c r="AO2698" s="94">
        <v>7.7101051585486899E-2</v>
      </c>
      <c r="AP2698" s="94">
        <v>-0.10188852252395</v>
      </c>
      <c r="AQ2698" s="94">
        <v>0.125477474954096</v>
      </c>
      <c r="AR2698" s="94">
        <v>-0.160636835074984</v>
      </c>
      <c r="AS2698" s="95">
        <v>7</v>
      </c>
      <c r="AT2698" s="95">
        <v>5</v>
      </c>
      <c r="AU2698" s="95">
        <v>6</v>
      </c>
      <c r="AV2698" s="96">
        <v>6</v>
      </c>
      <c r="AW2698" s="3"/>
      <c r="AX2698" s="97">
        <v>0.32177839166251898</v>
      </c>
      <c r="AY2698" s="98">
        <v>0.391870686121365</v>
      </c>
      <c r="AZ2698" s="98">
        <v>1.1483912665298699</v>
      </c>
      <c r="BA2698" s="98">
        <v>0.54408640879319103</v>
      </c>
      <c r="BB2698" s="89">
        <v>3.29608794793603E-2</v>
      </c>
      <c r="BC2698" s="99">
        <v>-36.677029521320897</v>
      </c>
      <c r="BD2698" s="86">
        <v>43881</v>
      </c>
      <c r="BE2698" s="86">
        <v>43913</v>
      </c>
      <c r="BF2698" s="95"/>
      <c r="BG2698" s="86"/>
    </row>
    <row r="2699" spans="2:59" x14ac:dyDescent="0.25">
      <c r="B2699" s="81" t="s">
        <v>3311</v>
      </c>
      <c r="C2699" s="81" t="s">
        <v>8392</v>
      </c>
      <c r="D2699" s="81" t="s">
        <v>1075</v>
      </c>
      <c r="E2699" s="82" t="s">
        <v>1273</v>
      </c>
      <c r="F2699" s="82" t="s">
        <v>1097</v>
      </c>
      <c r="G2699" s="83" t="s">
        <v>1120</v>
      </c>
      <c r="H2699" s="84" t="s">
        <v>1148</v>
      </c>
      <c r="I2699" s="85" t="s">
        <v>3480</v>
      </c>
      <c r="J2699" s="85" t="s">
        <v>1096</v>
      </c>
      <c r="L2699" s="86">
        <v>44029</v>
      </c>
      <c r="M2699" s="87">
        <v>1002.03430000041</v>
      </c>
      <c r="N2699" s="88">
        <v>1002.03430000041</v>
      </c>
      <c r="O2699" s="88"/>
      <c r="P2699" s="89" t="str">
        <f t="shared" si="42"/>
        <v/>
      </c>
      <c r="Q2699" s="86"/>
      <c r="R2699" s="90">
        <v>9912134.2339999992</v>
      </c>
      <c r="S2699" s="90"/>
      <c r="T2699" s="3"/>
      <c r="U2699" s="91">
        <v>2.5591397097741702E-3</v>
      </c>
      <c r="V2699" s="92">
        <v>1.4286885811088701</v>
      </c>
      <c r="W2699" s="91">
        <v>2.5062799577426601E-3</v>
      </c>
      <c r="X2699" s="92">
        <v>0.25913761164701998</v>
      </c>
      <c r="Y2699" s="91"/>
      <c r="Z2699" s="92"/>
      <c r="AA2699" s="91"/>
      <c r="AB2699" s="92"/>
      <c r="AC2699" s="91"/>
      <c r="AD2699" s="92"/>
      <c r="AE2699" s="91"/>
      <c r="AF2699" s="93"/>
      <c r="AG2699" s="91">
        <v>-1.1499751156406999E-2</v>
      </c>
      <c r="AH2699" s="92">
        <v>-2.0562050677653998</v>
      </c>
      <c r="AI2699" s="91"/>
      <c r="AJ2699" s="92"/>
      <c r="AK2699" s="91">
        <v>-7.6048218304131304E-2</v>
      </c>
      <c r="AL2699" s="91">
        <v>-0.17750440127099901</v>
      </c>
      <c r="AM2699" s="92">
        <v>-0.56153274399548503</v>
      </c>
      <c r="AN2699" s="3"/>
      <c r="AO2699" s="94">
        <v>7.7021382550810799E-2</v>
      </c>
      <c r="AP2699" s="94">
        <v>-0.102087858996092</v>
      </c>
      <c r="AQ2699" s="94">
        <v>0.115671980467596</v>
      </c>
      <c r="AR2699" s="94">
        <v>-0.16255978600384</v>
      </c>
      <c r="AS2699" s="95"/>
      <c r="AT2699" s="95"/>
      <c r="AU2699" s="95"/>
      <c r="AV2699" s="96"/>
      <c r="AW2699" s="3"/>
      <c r="AX2699" s="97"/>
      <c r="AY2699" s="98"/>
      <c r="AZ2699" s="98"/>
      <c r="BA2699" s="98"/>
      <c r="BB2699" s="89"/>
      <c r="BC2699" s="99">
        <v>-31.528286571556201</v>
      </c>
      <c r="BD2699" s="86">
        <v>43887</v>
      </c>
      <c r="BE2699" s="86">
        <v>43913</v>
      </c>
      <c r="BF2699" s="95"/>
      <c r="BG2699" s="86"/>
    </row>
    <row r="2700" spans="2:59" x14ac:dyDescent="0.25">
      <c r="B2700" s="81" t="s">
        <v>3312</v>
      </c>
      <c r="C2700" s="81" t="s">
        <v>8393</v>
      </c>
      <c r="D2700" s="81" t="s">
        <v>1075</v>
      </c>
      <c r="E2700" s="82" t="s">
        <v>1207</v>
      </c>
      <c r="F2700" s="82" t="s">
        <v>1097</v>
      </c>
      <c r="G2700" s="83" t="s">
        <v>1120</v>
      </c>
      <c r="H2700" s="84" t="s">
        <v>1148</v>
      </c>
      <c r="I2700" s="85" t="s">
        <v>3480</v>
      </c>
      <c r="J2700" s="85" t="s">
        <v>8394</v>
      </c>
      <c r="L2700" s="86">
        <v>44029</v>
      </c>
      <c r="M2700" s="87">
        <v>2738.4283999986901</v>
      </c>
      <c r="N2700" s="88">
        <v>2738.4283999986901</v>
      </c>
      <c r="O2700" s="88">
        <v>3190.0122000016299</v>
      </c>
      <c r="P2700" s="89">
        <f t="shared" si="42"/>
        <v>0.85843822164607742</v>
      </c>
      <c r="Q2700" s="86">
        <v>43881</v>
      </c>
      <c r="R2700" s="90">
        <v>2701187.1740000001</v>
      </c>
      <c r="S2700" s="90">
        <v>2971203.72171875</v>
      </c>
      <c r="T2700" s="3"/>
      <c r="U2700" s="91">
        <v>2.6065155852848E-3</v>
      </c>
      <c r="V2700" s="92">
        <v>1.4334261686599301</v>
      </c>
      <c r="W2700" s="91">
        <v>3.92864027162432E-3</v>
      </c>
      <c r="X2700" s="92">
        <v>0.40137364303518602</v>
      </c>
      <c r="Y2700" s="91">
        <v>-0.100669252905354</v>
      </c>
      <c r="Z2700" s="92">
        <v>8.0832306183001492</v>
      </c>
      <c r="AA2700" s="91">
        <v>8.8180100045137794E-2</v>
      </c>
      <c r="AB2700" s="92">
        <v>29.716038365324501</v>
      </c>
      <c r="AC2700" s="91">
        <v>8.2608830925892093E-2</v>
      </c>
      <c r="AD2700" s="92">
        <v>33.609079045010702</v>
      </c>
      <c r="AE2700" s="91">
        <v>0.182279496193514</v>
      </c>
      <c r="AF2700" s="93">
        <v>39.067359314067303</v>
      </c>
      <c r="AG2700" s="91">
        <v>-1.0705254639106E-2</v>
      </c>
      <c r="AH2700" s="92">
        <v>-1.9767554160353</v>
      </c>
      <c r="AI2700" s="91">
        <v>-5.8549312559116502E-2</v>
      </c>
      <c r="AJ2700" s="92">
        <v>8.6284444240009197</v>
      </c>
      <c r="AK2700" s="91">
        <v>1.6152750957408</v>
      </c>
      <c r="AL2700" s="91">
        <v>0.11427319561335</v>
      </c>
      <c r="AM2700" s="92">
        <v>165.045448281337</v>
      </c>
      <c r="AN2700" s="3"/>
      <c r="AO2700" s="94">
        <v>7.7072293532182798E-2</v>
      </c>
      <c r="AP2700" s="94">
        <v>-0.101960497220716</v>
      </c>
      <c r="AQ2700" s="94">
        <v>0.124575964020623</v>
      </c>
      <c r="AR2700" s="94">
        <v>-0.161331707927166</v>
      </c>
      <c r="AS2700" s="95">
        <v>7</v>
      </c>
      <c r="AT2700" s="95">
        <v>5</v>
      </c>
      <c r="AU2700" s="95">
        <v>6</v>
      </c>
      <c r="AV2700" s="96">
        <v>6</v>
      </c>
      <c r="AW2700" s="3"/>
      <c r="AX2700" s="97">
        <v>0.32177557049435601</v>
      </c>
      <c r="AY2700" s="98">
        <v>0.35956392382013302</v>
      </c>
      <c r="AZ2700" s="98">
        <v>1.10956566688947</v>
      </c>
      <c r="BA2700" s="98">
        <v>0.49867144629433802</v>
      </c>
      <c r="BB2700" s="89">
        <v>3.2959100929365402E-2</v>
      </c>
      <c r="BC2700" s="99">
        <v>-36.731141655240201</v>
      </c>
      <c r="BD2700" s="86">
        <v>43881</v>
      </c>
      <c r="BE2700" s="86">
        <v>43913</v>
      </c>
      <c r="BF2700" s="95"/>
      <c r="BG2700" s="86"/>
    </row>
    <row r="2701" spans="2:59" x14ac:dyDescent="0.25">
      <c r="B2701" s="81" t="s">
        <v>3313</v>
      </c>
      <c r="C2701" s="81" t="s">
        <v>8395</v>
      </c>
      <c r="D2701" s="81" t="s">
        <v>1076</v>
      </c>
      <c r="E2701" s="82" t="s">
        <v>1161</v>
      </c>
      <c r="F2701" s="82" t="s">
        <v>1106</v>
      </c>
      <c r="G2701" s="83" t="s">
        <v>1120</v>
      </c>
      <c r="H2701" s="84" t="s">
        <v>1148</v>
      </c>
      <c r="I2701" s="85" t="s">
        <v>3480</v>
      </c>
      <c r="J2701" s="85" t="s">
        <v>8396</v>
      </c>
      <c r="L2701" s="86">
        <v>44029</v>
      </c>
      <c r="M2701" s="87">
        <v>1655.7985999994</v>
      </c>
      <c r="N2701" s="88">
        <v>1655.7985999994</v>
      </c>
      <c r="O2701" s="88">
        <v>1782.3369999993599</v>
      </c>
      <c r="P2701" s="89">
        <f t="shared" si="42"/>
        <v>0.92900422310707498</v>
      </c>
      <c r="Q2701" s="86">
        <v>43881</v>
      </c>
      <c r="R2701" s="90">
        <v>954447.80700000003</v>
      </c>
      <c r="S2701" s="90">
        <v>782974.74009179696</v>
      </c>
      <c r="T2701" s="3"/>
      <c r="U2701" s="91">
        <v>-8.69457914632221E-4</v>
      </c>
      <c r="V2701" s="92">
        <v>1.0858288186682299</v>
      </c>
      <c r="W2701" s="91">
        <v>1.78733498414658E-2</v>
      </c>
      <c r="X2701" s="92">
        <v>1.79584460001934</v>
      </c>
      <c r="Y2701" s="91">
        <v>-2.0417433390321101E-2</v>
      </c>
      <c r="Z2701" s="92">
        <v>16.108412569796201</v>
      </c>
      <c r="AA2701" s="91">
        <v>0.20330440255202101</v>
      </c>
      <c r="AB2701" s="92">
        <v>41.228468616027399</v>
      </c>
      <c r="AC2701" s="91">
        <v>0.28399449645250602</v>
      </c>
      <c r="AD2701" s="92">
        <v>53.747645597672097</v>
      </c>
      <c r="AE2701" s="91">
        <v>0.42112911283795301</v>
      </c>
      <c r="AF2701" s="93">
        <v>62.952320978511104</v>
      </c>
      <c r="AG2701" s="91">
        <v>-7.0864168719708698E-4</v>
      </c>
      <c r="AH2701" s="92">
        <v>-0.97709412084441305</v>
      </c>
      <c r="AI2701" s="91">
        <v>3.9002015068035703E-2</v>
      </c>
      <c r="AJ2701" s="92">
        <v>18.383577186701601</v>
      </c>
      <c r="AK2701" s="91">
        <v>1.81689423453296</v>
      </c>
      <c r="AL2701" s="91">
        <v>9.0542768366576598E-2</v>
      </c>
      <c r="AM2701" s="92">
        <v>113.57331285986599</v>
      </c>
      <c r="AN2701" s="3"/>
      <c r="AO2701" s="94">
        <v>6.2879844050257802E-2</v>
      </c>
      <c r="AP2701" s="94">
        <v>-7.3557123521823101E-2</v>
      </c>
      <c r="AQ2701" s="94">
        <v>0.135272648505634</v>
      </c>
      <c r="AR2701" s="94">
        <v>-8.0614950619783493E-2</v>
      </c>
      <c r="AS2701" s="95">
        <v>7</v>
      </c>
      <c r="AT2701" s="95">
        <v>5</v>
      </c>
      <c r="AU2701" s="95">
        <v>7</v>
      </c>
      <c r="AV2701" s="96">
        <v>5</v>
      </c>
      <c r="AW2701" s="3"/>
      <c r="AX2701" s="97">
        <v>0.233935859286867</v>
      </c>
      <c r="AY2701" s="98">
        <v>0.88096768072591702</v>
      </c>
      <c r="AZ2701" s="98">
        <v>1.4921670641506399</v>
      </c>
      <c r="BA2701" s="98">
        <v>1.25519547622935</v>
      </c>
      <c r="BB2701" s="89">
        <v>2.4074171915453899E-2</v>
      </c>
      <c r="BC2701" s="99">
        <v>-28.494420527626101</v>
      </c>
      <c r="BD2701" s="86">
        <v>43881</v>
      </c>
      <c r="BE2701" s="86">
        <v>43913</v>
      </c>
      <c r="BF2701" s="95"/>
      <c r="BG2701" s="86"/>
    </row>
    <row r="2702" spans="2:59" x14ac:dyDescent="0.25">
      <c r="B2702" s="81" t="s">
        <v>3314</v>
      </c>
      <c r="C2702" s="81" t="s">
        <v>8397</v>
      </c>
      <c r="D2702" s="81" t="s">
        <v>1076</v>
      </c>
      <c r="E2702" s="82" t="s">
        <v>1162</v>
      </c>
      <c r="F2702" s="82" t="s">
        <v>1106</v>
      </c>
      <c r="G2702" s="83" t="s">
        <v>1120</v>
      </c>
      <c r="H2702" s="84" t="s">
        <v>1148</v>
      </c>
      <c r="I2702" s="85" t="s">
        <v>3480</v>
      </c>
      <c r="J2702" s="85" t="s">
        <v>8398</v>
      </c>
      <c r="L2702" s="86">
        <v>44029</v>
      </c>
      <c r="M2702" s="87">
        <v>3278.0943999998299</v>
      </c>
      <c r="N2702" s="88">
        <v>3278.0943999998299</v>
      </c>
      <c r="O2702" s="88">
        <v>3488.9400000013402</v>
      </c>
      <c r="P2702" s="89">
        <f t="shared" si="42"/>
        <v>0.93956743308815016</v>
      </c>
      <c r="Q2702" s="86">
        <v>43881</v>
      </c>
      <c r="R2702" s="90">
        <v>9790343.3279999997</v>
      </c>
      <c r="S2702" s="90">
        <v>8857503.4315312505</v>
      </c>
      <c r="T2702" s="3"/>
      <c r="U2702" s="91">
        <v>-7.9312428988487205E-4</v>
      </c>
      <c r="V2702" s="92">
        <v>1.0934621811429699</v>
      </c>
      <c r="W2702" s="91">
        <v>2.0208732181345099E-2</v>
      </c>
      <c r="X2702" s="92">
        <v>2.0293828340072699</v>
      </c>
      <c r="Y2702" s="91">
        <v>-6.7025647394984801E-3</v>
      </c>
      <c r="Z2702" s="92">
        <v>17.479899434896701</v>
      </c>
      <c r="AA2702" s="91">
        <v>0.23742318986653099</v>
      </c>
      <c r="AB2702" s="92">
        <v>44.640347347478397</v>
      </c>
      <c r="AC2702" s="91">
        <v>0.35773451910237802</v>
      </c>
      <c r="AD2702" s="92">
        <v>61.121647862659302</v>
      </c>
      <c r="AE2702" s="91">
        <v>0.54523250342230301</v>
      </c>
      <c r="AF2702" s="93">
        <v>75.362660036888002</v>
      </c>
      <c r="AG2702" s="91">
        <v>5.8989760509575695E-4</v>
      </c>
      <c r="AH2702" s="92">
        <v>-0.84724019161512798</v>
      </c>
      <c r="AI2702" s="91">
        <v>5.4917969295274802E-2</v>
      </c>
      <c r="AJ2702" s="92">
        <v>19.975172609440101</v>
      </c>
      <c r="AK2702" s="91">
        <v>3.1108240221720198</v>
      </c>
      <c r="AL2702" s="91">
        <v>0.125593631148222</v>
      </c>
      <c r="AM2702" s="92">
        <v>242.96629162388899</v>
      </c>
      <c r="AN2702" s="3"/>
      <c r="AO2702" s="94">
        <v>6.2961030320366304E-2</v>
      </c>
      <c r="AP2702" s="94">
        <v>-7.3486349818267599E-2</v>
      </c>
      <c r="AQ2702" s="94">
        <v>0.13787735119694799</v>
      </c>
      <c r="AR2702" s="94">
        <v>-7.84350369358435E-2</v>
      </c>
      <c r="AS2702" s="95">
        <v>8</v>
      </c>
      <c r="AT2702" s="95">
        <v>4</v>
      </c>
      <c r="AU2702" s="95">
        <v>7</v>
      </c>
      <c r="AV2702" s="96">
        <v>5</v>
      </c>
      <c r="AW2702" s="3"/>
      <c r="AX2702" s="97">
        <v>0.23396405933977801</v>
      </c>
      <c r="AY2702" s="98">
        <v>1.0191009013888099</v>
      </c>
      <c r="AZ2702" s="98">
        <v>1.61753520069215</v>
      </c>
      <c r="BA2702" s="98">
        <v>1.45862325388407</v>
      </c>
      <c r="BB2702" s="89">
        <v>2.4080167675347201E-2</v>
      </c>
      <c r="BC2702" s="99">
        <v>-28.319403601140898</v>
      </c>
      <c r="BD2702" s="86">
        <v>43881</v>
      </c>
      <c r="BE2702" s="86">
        <v>43913</v>
      </c>
      <c r="BF2702" s="95"/>
      <c r="BG2702" s="86"/>
    </row>
    <row r="2703" spans="2:59" x14ac:dyDescent="0.25">
      <c r="B2703" s="81" t="s">
        <v>3315</v>
      </c>
      <c r="C2703" s="81" t="s">
        <v>8399</v>
      </c>
      <c r="D2703" s="81" t="s">
        <v>1076</v>
      </c>
      <c r="E2703" s="82" t="s">
        <v>1186</v>
      </c>
      <c r="F2703" s="82" t="s">
        <v>1106</v>
      </c>
      <c r="G2703" s="83" t="s">
        <v>1120</v>
      </c>
      <c r="H2703" s="84" t="s">
        <v>1148</v>
      </c>
      <c r="I2703" s="85" t="s">
        <v>3480</v>
      </c>
      <c r="J2703" s="85" t="s">
        <v>8400</v>
      </c>
      <c r="L2703" s="86">
        <v>44029</v>
      </c>
      <c r="M2703" s="87">
        <v>3383.0544000007199</v>
      </c>
      <c r="N2703" s="88">
        <v>3383.0544000007199</v>
      </c>
      <c r="O2703" s="88">
        <v>3595.5445000007699</v>
      </c>
      <c r="P2703" s="89">
        <f t="shared" si="42"/>
        <v>0.94090183002880245</v>
      </c>
      <c r="Q2703" s="86">
        <v>43881</v>
      </c>
      <c r="R2703" s="90">
        <v>60100889.581</v>
      </c>
      <c r="S2703" s="90">
        <v>53486536.8891875</v>
      </c>
      <c r="T2703" s="3"/>
      <c r="U2703" s="91">
        <v>-7.8352906530199096E-4</v>
      </c>
      <c r="V2703" s="92">
        <v>1.09442170360126</v>
      </c>
      <c r="W2703" s="91">
        <v>2.05022636509966E-2</v>
      </c>
      <c r="X2703" s="92">
        <v>2.05873598097241</v>
      </c>
      <c r="Y2703" s="91">
        <v>-4.9673478361000898E-3</v>
      </c>
      <c r="Z2703" s="92">
        <v>17.653421125229201</v>
      </c>
      <c r="AA2703" s="91">
        <v>0.24177384853828701</v>
      </c>
      <c r="AB2703" s="92">
        <v>45.075413214624902</v>
      </c>
      <c r="AC2703" s="91">
        <v>0.367285384001443</v>
      </c>
      <c r="AD2703" s="92">
        <v>62.076734352565801</v>
      </c>
      <c r="AE2703" s="91">
        <v>0.56155932046007395</v>
      </c>
      <c r="AF2703" s="93">
        <v>76.995341740664998</v>
      </c>
      <c r="AG2703" s="91">
        <v>7.5308194755052704E-4</v>
      </c>
      <c r="AH2703" s="92">
        <v>-0.83092175736965102</v>
      </c>
      <c r="AI2703" s="91">
        <v>5.6933132418635103E-2</v>
      </c>
      <c r="AJ2703" s="92">
        <v>20.176688921783398</v>
      </c>
      <c r="AK2703" s="91">
        <v>3.2803967812145101</v>
      </c>
      <c r="AL2703" s="91">
        <v>0.129408031765779</v>
      </c>
      <c r="AM2703" s="92">
        <v>259.92356752790499</v>
      </c>
      <c r="AN2703" s="3"/>
      <c r="AO2703" s="94">
        <v>6.2971209637908004E-2</v>
      </c>
      <c r="AP2703" s="94">
        <v>-7.3477453001978596E-2</v>
      </c>
      <c r="AQ2703" s="94">
        <v>0.13820469099853699</v>
      </c>
      <c r="AR2703" s="94">
        <v>-7.8161074493473301E-2</v>
      </c>
      <c r="AS2703" s="95">
        <v>8</v>
      </c>
      <c r="AT2703" s="95">
        <v>4</v>
      </c>
      <c r="AU2703" s="95">
        <v>7</v>
      </c>
      <c r="AV2703" s="96">
        <v>5</v>
      </c>
      <c r="AW2703" s="3"/>
      <c r="AX2703" s="97">
        <v>0.233967874030059</v>
      </c>
      <c r="AY2703" s="98">
        <v>1.0367000781898199</v>
      </c>
      <c r="AZ2703" s="98">
        <v>1.6335062657344701</v>
      </c>
      <c r="BA2703" s="98">
        <v>1.4846601708068199</v>
      </c>
      <c r="BB2703" s="89">
        <v>2.4080949078852401E-2</v>
      </c>
      <c r="BC2703" s="99">
        <v>-28.2974025213916</v>
      </c>
      <c r="BD2703" s="86">
        <v>43881</v>
      </c>
      <c r="BE2703" s="86">
        <v>43913</v>
      </c>
      <c r="BF2703" s="95"/>
      <c r="BG2703" s="86"/>
    </row>
    <row r="2704" spans="2:59" x14ac:dyDescent="0.25">
      <c r="B2704" s="81" t="s">
        <v>3316</v>
      </c>
      <c r="C2704" s="81" t="s">
        <v>8401</v>
      </c>
      <c r="D2704" s="81" t="s">
        <v>1076</v>
      </c>
      <c r="E2704" s="82" t="s">
        <v>1172</v>
      </c>
      <c r="F2704" s="82" t="s">
        <v>1106</v>
      </c>
      <c r="G2704" s="83" t="s">
        <v>1120</v>
      </c>
      <c r="H2704" s="84" t="s">
        <v>1148</v>
      </c>
      <c r="I2704" s="85" t="s">
        <v>3480</v>
      </c>
      <c r="J2704" s="85" t="s">
        <v>8402</v>
      </c>
      <c r="L2704" s="86">
        <v>44029</v>
      </c>
      <c r="M2704" s="87">
        <v>3709.8418999984901</v>
      </c>
      <c r="N2704" s="88">
        <v>3709.8418999984901</v>
      </c>
      <c r="O2704" s="88">
        <v>3983.8517999984301</v>
      </c>
      <c r="P2704" s="89">
        <f t="shared" si="42"/>
        <v>0.9312198561201378</v>
      </c>
      <c r="Q2704" s="86">
        <v>43881</v>
      </c>
      <c r="R2704" s="90">
        <v>2188446.4980000001</v>
      </c>
      <c r="S2704" s="90">
        <v>1894188.3739082001</v>
      </c>
      <c r="T2704" s="3"/>
      <c r="U2704" s="91">
        <v>-8.5337760265247198E-4</v>
      </c>
      <c r="V2704" s="92">
        <v>1.0874368498662099</v>
      </c>
      <c r="W2704" s="91">
        <v>1.83648376951169E-2</v>
      </c>
      <c r="X2704" s="92">
        <v>1.84499338538444</v>
      </c>
      <c r="Y2704" s="91">
        <v>-1.7543579493576499E-2</v>
      </c>
      <c r="Z2704" s="92">
        <v>16.395797959470698</v>
      </c>
      <c r="AA2704" s="91">
        <v>0.21041347757272899</v>
      </c>
      <c r="AB2704" s="92">
        <v>41.939376118068999</v>
      </c>
      <c r="AC2704" s="91">
        <v>0.29918856088072099</v>
      </c>
      <c r="AD2704" s="92">
        <v>55.267052040493603</v>
      </c>
      <c r="AE2704" s="91">
        <v>0.446423647001502</v>
      </c>
      <c r="AF2704" s="93">
        <v>65.481774394866093</v>
      </c>
      <c r="AG2704" s="91">
        <v>-4.3524682405404698E-4</v>
      </c>
      <c r="AH2704" s="92">
        <v>-0.949754634530109</v>
      </c>
      <c r="AI2704" s="91">
        <v>4.23354580179875E-2</v>
      </c>
      <c r="AJ2704" s="92">
        <v>18.716921481711299</v>
      </c>
      <c r="AK2704" s="91">
        <v>2.7098418999975502</v>
      </c>
      <c r="AL2704" s="91">
        <v>0.11596643615848699</v>
      </c>
      <c r="AM2704" s="92">
        <v>202.86807940644201</v>
      </c>
      <c r="AN2704" s="3"/>
      <c r="AO2704" s="94">
        <v>6.2896933934098301E-2</v>
      </c>
      <c r="AP2704" s="94">
        <v>-7.3542224259654204E-2</v>
      </c>
      <c r="AQ2704" s="94">
        <v>0.13582080952619399</v>
      </c>
      <c r="AR2704" s="94">
        <v>-8.0156094963022007E-2</v>
      </c>
      <c r="AS2704" s="95">
        <v>7</v>
      </c>
      <c r="AT2704" s="95">
        <v>5</v>
      </c>
      <c r="AU2704" s="95">
        <v>7</v>
      </c>
      <c r="AV2704" s="96">
        <v>5</v>
      </c>
      <c r="AW2704" s="3"/>
      <c r="AX2704" s="97">
        <v>0.23394145995378501</v>
      </c>
      <c r="AY2704" s="98">
        <v>0.90976537499682297</v>
      </c>
      <c r="AZ2704" s="98">
        <v>1.5183057637696</v>
      </c>
      <c r="BA2704" s="98">
        <v>1.2974680862753301</v>
      </c>
      <c r="BB2704" s="89">
        <v>2.4075399545217799E-2</v>
      </c>
      <c r="BC2704" s="99">
        <v>-28.457587202399701</v>
      </c>
      <c r="BD2704" s="86">
        <v>43881</v>
      </c>
      <c r="BE2704" s="86">
        <v>43913</v>
      </c>
      <c r="BF2704" s="95"/>
      <c r="BG2704" s="86"/>
    </row>
    <row r="2705" spans="2:59" x14ac:dyDescent="0.25">
      <c r="B2705" s="81" t="s">
        <v>3317</v>
      </c>
      <c r="C2705" s="81" t="s">
        <v>8403</v>
      </c>
      <c r="D2705" s="81" t="s">
        <v>1076</v>
      </c>
      <c r="E2705" s="82" t="s">
        <v>1197</v>
      </c>
      <c r="F2705" s="82" t="s">
        <v>1106</v>
      </c>
      <c r="G2705" s="83" t="s">
        <v>1120</v>
      </c>
      <c r="H2705" s="84" t="s">
        <v>1148</v>
      </c>
      <c r="I2705" s="85" t="s">
        <v>3480</v>
      </c>
      <c r="J2705" s="85" t="s">
        <v>8404</v>
      </c>
      <c r="L2705" s="86">
        <v>44029</v>
      </c>
      <c r="M2705" s="87">
        <v>2547.85399999842</v>
      </c>
      <c r="N2705" s="88">
        <v>2547.85399999842</v>
      </c>
      <c r="O2705" s="88">
        <v>2729.0505999997299</v>
      </c>
      <c r="P2705" s="89">
        <f t="shared" si="42"/>
        <v>0.93360452898845925</v>
      </c>
      <c r="Q2705" s="86">
        <v>43881</v>
      </c>
      <c r="R2705" s="90">
        <v>48337805.626999997</v>
      </c>
      <c r="S2705" s="90">
        <v>40070509.853625</v>
      </c>
      <c r="T2705" s="3"/>
      <c r="U2705" s="91">
        <v>-8.3612220532813797E-4</v>
      </c>
      <c r="V2705" s="92">
        <v>1.08916238959864</v>
      </c>
      <c r="W2705" s="91">
        <v>1.8892908617999599E-2</v>
      </c>
      <c r="X2705" s="92">
        <v>1.89780047767272</v>
      </c>
      <c r="Y2705" s="91">
        <v>-1.4448936884946299E-2</v>
      </c>
      <c r="Z2705" s="92">
        <v>16.7052622203482</v>
      </c>
      <c r="AA2705" s="91">
        <v>0.2180930845681</v>
      </c>
      <c r="AB2705" s="92">
        <v>42.707336817635202</v>
      </c>
      <c r="AC2705" s="91">
        <v>0.315703887694399</v>
      </c>
      <c r="AD2705" s="92">
        <v>56.9185847218614</v>
      </c>
      <c r="AE2705" s="91">
        <v>0.47407131801242902</v>
      </c>
      <c r="AF2705" s="93">
        <v>68.246541495900601</v>
      </c>
      <c r="AG2705" s="91">
        <v>-1.4155008193483801E-4</v>
      </c>
      <c r="AH2705" s="92">
        <v>-0.92038496031818795</v>
      </c>
      <c r="AI2705" s="91">
        <v>4.5925836158858098E-2</v>
      </c>
      <c r="AJ2705" s="92">
        <v>19.075959295791101</v>
      </c>
      <c r="AK2705" s="91">
        <v>2.4290978587092802</v>
      </c>
      <c r="AL2705" s="91">
        <v>0.108640849139192</v>
      </c>
      <c r="AM2705" s="92">
        <v>174.79367527761499</v>
      </c>
      <c r="AN2705" s="3"/>
      <c r="AO2705" s="94">
        <v>6.2915310430980795E-2</v>
      </c>
      <c r="AP2705" s="94">
        <v>-7.3526211295757093E-2</v>
      </c>
      <c r="AQ2705" s="94">
        <v>0.136409803664719</v>
      </c>
      <c r="AR2705" s="94">
        <v>-7.9663255080085996E-2</v>
      </c>
      <c r="AS2705" s="95">
        <v>7</v>
      </c>
      <c r="AT2705" s="95">
        <v>5</v>
      </c>
      <c r="AU2705" s="95">
        <v>7</v>
      </c>
      <c r="AV2705" s="96">
        <v>5</v>
      </c>
      <c r="AW2705" s="3"/>
      <c r="AX2705" s="97">
        <v>0.233947708021151</v>
      </c>
      <c r="AY2705" s="98">
        <v>0.94086513231741298</v>
      </c>
      <c r="AZ2705" s="98">
        <v>1.5465324321357901</v>
      </c>
      <c r="BA2705" s="98">
        <v>1.3432018271814701</v>
      </c>
      <c r="BB2705" s="89">
        <v>2.40767421416604E-2</v>
      </c>
      <c r="BC2705" s="99">
        <v>-28.4180146751169</v>
      </c>
      <c r="BD2705" s="86">
        <v>43881</v>
      </c>
      <c r="BE2705" s="86">
        <v>43913</v>
      </c>
      <c r="BF2705" s="95"/>
      <c r="BG2705" s="86"/>
    </row>
    <row r="2706" spans="2:59" x14ac:dyDescent="0.25">
      <c r="B2706" s="81" t="s">
        <v>3318</v>
      </c>
      <c r="C2706" s="81" t="s">
        <v>8405</v>
      </c>
      <c r="D2706" s="81" t="s">
        <v>1076</v>
      </c>
      <c r="E2706" s="82" t="s">
        <v>1198</v>
      </c>
      <c r="F2706" s="82" t="s">
        <v>1106</v>
      </c>
      <c r="G2706" s="83" t="s">
        <v>1120</v>
      </c>
      <c r="H2706" s="84" t="s">
        <v>1148</v>
      </c>
      <c r="I2706" s="85" t="s">
        <v>3480</v>
      </c>
      <c r="J2706" s="85" t="s">
        <v>8406</v>
      </c>
      <c r="L2706" s="86">
        <v>44029</v>
      </c>
      <c r="M2706" s="87">
        <v>3158.6849999986598</v>
      </c>
      <c r="N2706" s="88">
        <v>3158.6849999986598</v>
      </c>
      <c r="O2706" s="88">
        <v>3367.0348000004901</v>
      </c>
      <c r="P2706" s="89">
        <f t="shared" si="42"/>
        <v>0.93812068707997909</v>
      </c>
      <c r="Q2706" s="86">
        <v>43881</v>
      </c>
      <c r="R2706" s="90">
        <v>8581330.5120000001</v>
      </c>
      <c r="S2706" s="90">
        <v>7600041.6652734401</v>
      </c>
      <c r="T2706" s="3"/>
      <c r="U2706" s="91">
        <v>-8.0351759879704299E-4</v>
      </c>
      <c r="V2706" s="92">
        <v>1.0924228502517499</v>
      </c>
      <c r="W2706" s="91">
        <v>1.9890065615982201E-2</v>
      </c>
      <c r="X2706" s="92">
        <v>1.99751617747097</v>
      </c>
      <c r="Y2706" s="91">
        <v>-8.5829061772528803E-3</v>
      </c>
      <c r="Z2706" s="92">
        <v>17.291865291103001</v>
      </c>
      <c r="AA2706" s="91">
        <v>0.23271677948650901</v>
      </c>
      <c r="AB2706" s="92">
        <v>44.169706309447101</v>
      </c>
      <c r="AC2706" s="91">
        <v>0.34744085482088799</v>
      </c>
      <c r="AD2706" s="92">
        <v>60.092281434510397</v>
      </c>
      <c r="AE2706" s="91">
        <v>0.52770130717195596</v>
      </c>
      <c r="AF2706" s="93">
        <v>73.609540411853203</v>
      </c>
      <c r="AG2706" s="91">
        <v>4.1281041194452E-4</v>
      </c>
      <c r="AH2706" s="92">
        <v>-0.86494891093025195</v>
      </c>
      <c r="AI2706" s="91">
        <v>5.2734703594978803E-2</v>
      </c>
      <c r="AJ2706" s="92">
        <v>19.756846039410402</v>
      </c>
      <c r="AK2706" s="91">
        <v>2.93434016317129</v>
      </c>
      <c r="AL2706" s="91">
        <v>0.12146749132633</v>
      </c>
      <c r="AM2706" s="92">
        <v>225.31790572381601</v>
      </c>
      <c r="AN2706" s="3"/>
      <c r="AO2706" s="94">
        <v>6.2949961429694695E-2</v>
      </c>
      <c r="AP2706" s="94">
        <v>-7.3495991571689998E-2</v>
      </c>
      <c r="AQ2706" s="94">
        <v>0.137521973503754</v>
      </c>
      <c r="AR2706" s="94">
        <v>-7.8732402524110498E-2</v>
      </c>
      <c r="AS2706" s="95">
        <v>8</v>
      </c>
      <c r="AT2706" s="95">
        <v>4</v>
      </c>
      <c r="AU2706" s="95">
        <v>7</v>
      </c>
      <c r="AV2706" s="96">
        <v>5</v>
      </c>
      <c r="AW2706" s="3"/>
      <c r="AX2706" s="97">
        <v>0.23395997411425901</v>
      </c>
      <c r="AY2706" s="98">
        <v>1.0000580874657301</v>
      </c>
      <c r="AZ2706" s="98">
        <v>1.6002536829946601</v>
      </c>
      <c r="BA2706" s="98">
        <v>1.4304806662876199</v>
      </c>
      <c r="BB2706" s="89">
        <v>2.40793253033189E-2</v>
      </c>
      <c r="BC2706" s="99">
        <v>-28.343276998552</v>
      </c>
      <c r="BD2706" s="86">
        <v>43881</v>
      </c>
      <c r="BE2706" s="86">
        <v>43913</v>
      </c>
      <c r="BF2706" s="95"/>
      <c r="BG2706" s="86"/>
    </row>
    <row r="2707" spans="2:59" x14ac:dyDescent="0.25">
      <c r="B2707" s="81" t="s">
        <v>639</v>
      </c>
      <c r="C2707" s="81" t="s">
        <v>8407</v>
      </c>
      <c r="D2707" s="81" t="s">
        <v>1076</v>
      </c>
      <c r="E2707" s="82" t="s">
        <v>1199</v>
      </c>
      <c r="F2707" s="82" t="s">
        <v>1106</v>
      </c>
      <c r="G2707" s="83" t="s">
        <v>1120</v>
      </c>
      <c r="H2707" s="84" t="s">
        <v>1148</v>
      </c>
      <c r="I2707" s="85" t="s">
        <v>3480</v>
      </c>
      <c r="J2707" s="85" t="s">
        <v>8408</v>
      </c>
      <c r="L2707" s="86">
        <v>44029</v>
      </c>
      <c r="M2707" s="87">
        <v>1875.5823999997201</v>
      </c>
      <c r="N2707" s="88">
        <v>1875.5823999997201</v>
      </c>
      <c r="O2707" s="88">
        <v>1990.5611000005199</v>
      </c>
      <c r="P2707" s="89">
        <f t="shared" si="42"/>
        <v>0.94223804534270772</v>
      </c>
      <c r="Q2707" s="86">
        <v>43881</v>
      </c>
      <c r="R2707" s="90">
        <v>1845058.26</v>
      </c>
      <c r="S2707" s="90">
        <v>2142367.4512968701</v>
      </c>
      <c r="T2707" s="3"/>
      <c r="U2707" s="91">
        <v>-7.7393331685016197E-4</v>
      </c>
      <c r="V2707" s="92">
        <v>1.0953812784464401</v>
      </c>
      <c r="W2707" s="91">
        <v>2.0795779713807899E-2</v>
      </c>
      <c r="X2707" s="92">
        <v>2.0880875872535398</v>
      </c>
      <c r="Y2707" s="91">
        <v>-3.2294372558681101E-3</v>
      </c>
      <c r="Z2707" s="92">
        <v>17.8272121832415</v>
      </c>
      <c r="AA2707" s="91">
        <v>0.246139595254208</v>
      </c>
      <c r="AB2707" s="92">
        <v>45.511987886217</v>
      </c>
      <c r="AC2707" s="91">
        <v>0.37690439241472601</v>
      </c>
      <c r="AD2707" s="92">
        <v>63.038635193894201</v>
      </c>
      <c r="AE2707" s="91">
        <v>0.57805735917121603</v>
      </c>
      <c r="AF2707" s="93">
        <v>78.645145611837506</v>
      </c>
      <c r="AG2707" s="91">
        <v>9.1618096848833396E-4</v>
      </c>
      <c r="AH2707" s="92">
        <v>-0.81461185527587099</v>
      </c>
      <c r="AI2707" s="91">
        <v>5.8951746499587898E-2</v>
      </c>
      <c r="AJ2707" s="92">
        <v>20.3785503298568</v>
      </c>
      <c r="AK2707" s="91">
        <v>0.80785560923861299</v>
      </c>
      <c r="AL2707" s="91">
        <v>0.164649824080698</v>
      </c>
      <c r="AM2707" s="92">
        <v>84.558604485238902</v>
      </c>
      <c r="AN2707" s="3"/>
      <c r="AO2707" s="94">
        <v>6.2981383138321703E-2</v>
      </c>
      <c r="AP2707" s="94">
        <v>-7.3468566362862503E-2</v>
      </c>
      <c r="AQ2707" s="94">
        <v>0.13853219309210499</v>
      </c>
      <c r="AR2707" s="94">
        <v>-7.7887088708885097E-2</v>
      </c>
      <c r="AS2707" s="95">
        <v>8</v>
      </c>
      <c r="AT2707" s="95">
        <v>4</v>
      </c>
      <c r="AU2707" s="95">
        <v>7</v>
      </c>
      <c r="AV2707" s="96">
        <v>5</v>
      </c>
      <c r="AW2707" s="3"/>
      <c r="AX2707" s="97">
        <v>0.233971774030069</v>
      </c>
      <c r="AY2707" s="98">
        <v>1.05435896388553</v>
      </c>
      <c r="AZ2707" s="98">
        <v>1.64953095167039</v>
      </c>
      <c r="BA2707" s="98">
        <v>1.5108118057633</v>
      </c>
      <c r="BB2707" s="89">
        <v>2.4081739046814599E-2</v>
      </c>
      <c r="BC2707" s="99">
        <v>-28.2754043571476</v>
      </c>
      <c r="BD2707" s="86">
        <v>43881</v>
      </c>
      <c r="BE2707" s="86">
        <v>43913</v>
      </c>
      <c r="BF2707" s="95"/>
      <c r="BG2707" s="86"/>
    </row>
    <row r="2708" spans="2:59" x14ac:dyDescent="0.25">
      <c r="B2708" s="81" t="s">
        <v>640</v>
      </c>
      <c r="C2708" s="81" t="s">
        <v>8409</v>
      </c>
      <c r="D2708" s="81" t="s">
        <v>1076</v>
      </c>
      <c r="E2708" s="82" t="s">
        <v>1178</v>
      </c>
      <c r="F2708" s="82" t="s">
        <v>1106</v>
      </c>
      <c r="G2708" s="83" t="s">
        <v>1120</v>
      </c>
      <c r="H2708" s="84" t="s">
        <v>1148</v>
      </c>
      <c r="I2708" s="85" t="s">
        <v>3480</v>
      </c>
      <c r="J2708" s="85" t="s">
        <v>8410</v>
      </c>
      <c r="L2708" s="86">
        <v>44029</v>
      </c>
      <c r="M2708" s="87">
        <v>1631.0765000004301</v>
      </c>
      <c r="N2708" s="88">
        <v>1631.0765000004301</v>
      </c>
      <c r="O2708" s="88">
        <v>1721.96529999934</v>
      </c>
      <c r="P2708" s="89">
        <f t="shared" si="42"/>
        <v>0.94721798400993051</v>
      </c>
      <c r="Q2708" s="86">
        <v>43881</v>
      </c>
      <c r="R2708" s="90">
        <v>27112497.383000001</v>
      </c>
      <c r="S2708" s="90">
        <v>19888284.250250001</v>
      </c>
      <c r="T2708" s="3"/>
      <c r="U2708" s="91">
        <v>-7.3835294460877798E-4</v>
      </c>
      <c r="V2708" s="92">
        <v>1.09893931567058</v>
      </c>
      <c r="W2708" s="91">
        <v>2.1887157248784199E-2</v>
      </c>
      <c r="X2708" s="92">
        <v>2.1972253407511699</v>
      </c>
      <c r="Y2708" s="91">
        <v>3.2528841402381702E-3</v>
      </c>
      <c r="Z2708" s="92">
        <v>18.475444322859399</v>
      </c>
      <c r="AA2708" s="91">
        <v>0.262490112829255</v>
      </c>
      <c r="AB2708" s="92">
        <v>47.147039643721698</v>
      </c>
      <c r="AC2708" s="91">
        <v>0.41322393246286099</v>
      </c>
      <c r="AD2708" s="92">
        <v>66.670589198707603</v>
      </c>
      <c r="AE2708" s="91"/>
      <c r="AF2708" s="93"/>
      <c r="AG2708" s="91">
        <v>1.5225375918816999E-3</v>
      </c>
      <c r="AH2708" s="92">
        <v>-0.75397619293653395</v>
      </c>
      <c r="AI2708" s="91">
        <v>6.6483879947554697E-2</v>
      </c>
      <c r="AJ2708" s="92">
        <v>21.131763674668001</v>
      </c>
      <c r="AK2708" s="91">
        <v>0.64162178586586405</v>
      </c>
      <c r="AL2708" s="91">
        <v>0.234913462832919</v>
      </c>
      <c r="AM2708" s="92">
        <v>92.995901619549798</v>
      </c>
      <c r="AN2708" s="3"/>
      <c r="AO2708" s="94">
        <v>6.3019306235219105E-2</v>
      </c>
      <c r="AP2708" s="94">
        <v>-7.3435560804718997E-2</v>
      </c>
      <c r="AQ2708" s="94">
        <v>0.139749297397502</v>
      </c>
      <c r="AR2708" s="94">
        <v>-7.6868119624123196E-2</v>
      </c>
      <c r="AS2708" s="95">
        <v>9</v>
      </c>
      <c r="AT2708" s="95">
        <v>3</v>
      </c>
      <c r="AU2708" s="95">
        <v>7</v>
      </c>
      <c r="AV2708" s="96">
        <v>5</v>
      </c>
      <c r="AW2708" s="3"/>
      <c r="AX2708" s="97">
        <v>0.23398673752846699</v>
      </c>
      <c r="AY2708" s="98">
        <v>1.1204640467967699</v>
      </c>
      <c r="AZ2708" s="98">
        <v>1.7095155656352301</v>
      </c>
      <c r="BA2708" s="98">
        <v>1.6089455611327099</v>
      </c>
      <c r="BB2708" s="89">
        <v>2.4084724485546799E-2</v>
      </c>
      <c r="BC2708" s="99">
        <v>-28.193593680393001</v>
      </c>
      <c r="BD2708" s="86">
        <v>43881</v>
      </c>
      <c r="BE2708" s="86">
        <v>43913</v>
      </c>
      <c r="BF2708" s="95"/>
      <c r="BG2708" s="86"/>
    </row>
    <row r="2709" spans="2:59" x14ac:dyDescent="0.25">
      <c r="B2709" s="81" t="s">
        <v>3319</v>
      </c>
      <c r="C2709" s="81" t="s">
        <v>8411</v>
      </c>
      <c r="D2709" s="81" t="s">
        <v>1076</v>
      </c>
      <c r="E2709" s="82" t="s">
        <v>1200</v>
      </c>
      <c r="F2709" s="82" t="s">
        <v>1106</v>
      </c>
      <c r="G2709" s="83" t="s">
        <v>1120</v>
      </c>
      <c r="H2709" s="84" t="s">
        <v>1148</v>
      </c>
      <c r="I2709" s="85" t="s">
        <v>3480</v>
      </c>
      <c r="J2709" s="85" t="s">
        <v>8412</v>
      </c>
      <c r="L2709" s="86">
        <v>44029</v>
      </c>
      <c r="M2709" s="87">
        <v>4123.9704999998203</v>
      </c>
      <c r="N2709" s="88">
        <v>4123.9704999998203</v>
      </c>
      <c r="O2709" s="88">
        <v>4382.9980999976397</v>
      </c>
      <c r="P2709" s="89">
        <f t="shared" si="42"/>
        <v>0.94090173116936582</v>
      </c>
      <c r="Q2709" s="86">
        <v>43881</v>
      </c>
      <c r="R2709" s="90">
        <v>323330.47499999998</v>
      </c>
      <c r="S2709" s="90">
        <v>316978.01717919903</v>
      </c>
      <c r="T2709" s="3"/>
      <c r="U2709" s="91">
        <v>-7.8353281423915199E-4</v>
      </c>
      <c r="V2709" s="92">
        <v>1.0944213287075399</v>
      </c>
      <c r="W2709" s="91">
        <v>2.0502219360423599E-2</v>
      </c>
      <c r="X2709" s="92">
        <v>2.0587315519151201</v>
      </c>
      <c r="Y2709" s="91">
        <v>-4.9675492591632099E-3</v>
      </c>
      <c r="Z2709" s="92">
        <v>17.6534009829338</v>
      </c>
      <c r="AA2709" s="91">
        <v>0.241773642437765</v>
      </c>
      <c r="AB2709" s="92">
        <v>45.075392604572698</v>
      </c>
      <c r="AC2709" s="91">
        <v>0.36728588627185699</v>
      </c>
      <c r="AD2709" s="92">
        <v>62.0767845796072</v>
      </c>
      <c r="AE2709" s="91">
        <v>0.56155976551061004</v>
      </c>
      <c r="AF2709" s="93">
        <v>76.995386245776899</v>
      </c>
      <c r="AG2709" s="91">
        <v>7.5304536039766401E-4</v>
      </c>
      <c r="AH2709" s="92">
        <v>-0.83092541608493797</v>
      </c>
      <c r="AI2709" s="91">
        <v>5.6932902811240603E-2</v>
      </c>
      <c r="AJ2709" s="92">
        <v>20.176665961043899</v>
      </c>
      <c r="AK2709" s="91">
        <v>2.6591488247923598</v>
      </c>
      <c r="AL2709" s="91">
        <v>0.15803483619864001</v>
      </c>
      <c r="AM2709" s="92">
        <v>269.95066456450098</v>
      </c>
      <c r="AN2709" s="3"/>
      <c r="AO2709" s="94">
        <v>6.2971215536890696E-2</v>
      </c>
      <c r="AP2709" s="94">
        <v>-7.3477454262538197E-2</v>
      </c>
      <c r="AQ2709" s="94">
        <v>0.13820477979606899</v>
      </c>
      <c r="AR2709" s="94">
        <v>-7.8161089751156404E-2</v>
      </c>
      <c r="AS2709" s="95">
        <v>8</v>
      </c>
      <c r="AT2709" s="95">
        <v>4</v>
      </c>
      <c r="AU2709" s="95">
        <v>7</v>
      </c>
      <c r="AV2709" s="96">
        <v>5</v>
      </c>
      <c r="AW2709" s="3"/>
      <c r="AX2709" s="97">
        <v>0.233967898666742</v>
      </c>
      <c r="AY2709" s="98">
        <v>1.0367000143160101</v>
      </c>
      <c r="AZ2709" s="98">
        <v>1.63350636065661</v>
      </c>
      <c r="BA2709" s="98">
        <v>1.48466003328213</v>
      </c>
      <c r="BB2709" s="89">
        <v>2.4080951583782699E-2</v>
      </c>
      <c r="BC2709" s="99">
        <v>-28.2974090268835</v>
      </c>
      <c r="BD2709" s="86">
        <v>43881</v>
      </c>
      <c r="BE2709" s="86">
        <v>43913</v>
      </c>
      <c r="BF2709" s="95"/>
      <c r="BG2709" s="86"/>
    </row>
    <row r="2710" spans="2:59" x14ac:dyDescent="0.25">
      <c r="B2710" s="81" t="s">
        <v>3320</v>
      </c>
      <c r="C2710" s="81" t="s">
        <v>8413</v>
      </c>
      <c r="D2710" s="81" t="s">
        <v>1076</v>
      </c>
      <c r="E2710" s="82" t="s">
        <v>1201</v>
      </c>
      <c r="F2710" s="82" t="s">
        <v>1106</v>
      </c>
      <c r="G2710" s="83" t="s">
        <v>1120</v>
      </c>
      <c r="H2710" s="84" t="s">
        <v>1148</v>
      </c>
      <c r="I2710" s="85" t="s">
        <v>3480</v>
      </c>
      <c r="J2710" s="85" t="s">
        <v>8414</v>
      </c>
      <c r="L2710" s="86">
        <v>44029</v>
      </c>
      <c r="M2710" s="87">
        <v>4162.7647000029701</v>
      </c>
      <c r="N2710" s="88">
        <v>4162.7647000029701</v>
      </c>
      <c r="O2710" s="88">
        <v>4420.6423000022796</v>
      </c>
      <c r="P2710" s="89">
        <f t="shared" si="42"/>
        <v>0.94166512861735574</v>
      </c>
      <c r="Q2710" s="86">
        <v>43881</v>
      </c>
      <c r="R2710" s="90">
        <v>326958.11300000001</v>
      </c>
      <c r="S2710" s="90">
        <v>328385.32511816401</v>
      </c>
      <c r="T2710" s="3"/>
      <c r="U2710" s="91">
        <v>-7.7805934961361302E-4</v>
      </c>
      <c r="V2710" s="92">
        <v>1.09496867517009</v>
      </c>
      <c r="W2710" s="91">
        <v>2.06700431517675E-2</v>
      </c>
      <c r="X2710" s="92">
        <v>2.0755139310495001</v>
      </c>
      <c r="Y2710" s="91">
        <v>-3.9745885505908501E-3</v>
      </c>
      <c r="Z2710" s="92">
        <v>17.752697053772899</v>
      </c>
      <c r="AA2710" s="91">
        <v>0.24426674605638299</v>
      </c>
      <c r="AB2710" s="92">
        <v>45.324702966434401</v>
      </c>
      <c r="AC2710" s="91">
        <v>0.37277385278488501</v>
      </c>
      <c r="AD2710" s="92">
        <v>62.625581230910001</v>
      </c>
      <c r="AE2710" s="91">
        <v>0.57096682415984101</v>
      </c>
      <c r="AF2710" s="93">
        <v>77.936092110700002</v>
      </c>
      <c r="AG2710" s="91">
        <v>8.4630750461656102E-4</v>
      </c>
      <c r="AH2710" s="92">
        <v>-0.82159920166304801</v>
      </c>
      <c r="AI2710" s="91">
        <v>5.8086164448468501E-2</v>
      </c>
      <c r="AJ2710" s="92">
        <v>20.291992124752099</v>
      </c>
      <c r="AK2710" s="91">
        <v>2.7222045674081898</v>
      </c>
      <c r="AL2710" s="91">
        <v>0.160274876774638</v>
      </c>
      <c r="AM2710" s="92">
        <v>276.256238826085</v>
      </c>
      <c r="AN2710" s="3"/>
      <c r="AO2710" s="94">
        <v>6.2977045179650304E-2</v>
      </c>
      <c r="AP2710" s="94">
        <v>-7.3472376033387299E-2</v>
      </c>
      <c r="AQ2710" s="94">
        <v>0.138391797407239</v>
      </c>
      <c r="AR2710" s="94">
        <v>-7.80044955226913E-2</v>
      </c>
      <c r="AS2710" s="95">
        <v>8</v>
      </c>
      <c r="AT2710" s="95">
        <v>4</v>
      </c>
      <c r="AU2710" s="95">
        <v>7</v>
      </c>
      <c r="AV2710" s="96">
        <v>5</v>
      </c>
      <c r="AW2710" s="3"/>
      <c r="AX2710" s="97">
        <v>0.23397010946326199</v>
      </c>
      <c r="AY2710" s="98">
        <v>1.0467839682824001</v>
      </c>
      <c r="AZ2710" s="98">
        <v>1.64265723144126</v>
      </c>
      <c r="BA2710" s="98">
        <v>1.4995904483748701</v>
      </c>
      <c r="BB2710" s="89">
        <v>2.4081401201765398E-2</v>
      </c>
      <c r="BC2710" s="99">
        <v>-28.284833179117399</v>
      </c>
      <c r="BD2710" s="86">
        <v>43881</v>
      </c>
      <c r="BE2710" s="86">
        <v>43913</v>
      </c>
      <c r="BF2710" s="95"/>
      <c r="BG2710" s="86"/>
    </row>
    <row r="2711" spans="2:59" x14ac:dyDescent="0.25">
      <c r="B2711" s="81" t="s">
        <v>3321</v>
      </c>
      <c r="C2711" s="81" t="s">
        <v>8415</v>
      </c>
      <c r="D2711" s="81" t="s">
        <v>1076</v>
      </c>
      <c r="E2711" s="82" t="s">
        <v>1202</v>
      </c>
      <c r="F2711" s="82" t="s">
        <v>1106</v>
      </c>
      <c r="G2711" s="83" t="s">
        <v>1120</v>
      </c>
      <c r="H2711" s="84" t="s">
        <v>1148</v>
      </c>
      <c r="I2711" s="85" t="s">
        <v>3480</v>
      </c>
      <c r="J2711" s="85" t="s">
        <v>8416</v>
      </c>
      <c r="L2711" s="86">
        <v>44029</v>
      </c>
      <c r="M2711" s="87">
        <v>4417.8136999979597</v>
      </c>
      <c r="N2711" s="88">
        <v>4417.8136999979597</v>
      </c>
      <c r="O2711" s="88">
        <v>4687.6877999976296</v>
      </c>
      <c r="P2711" s="89">
        <f t="shared" si="42"/>
        <v>0.94242916518463404</v>
      </c>
      <c r="Q2711" s="86">
        <v>43881</v>
      </c>
      <c r="R2711" s="90">
        <v>1188906.1140000001</v>
      </c>
      <c r="S2711" s="90">
        <v>951756.46329394495</v>
      </c>
      <c r="T2711" s="3"/>
      <c r="U2711" s="91">
        <v>-7.7259052159206498E-4</v>
      </c>
      <c r="V2711" s="92">
        <v>1.09551555797225</v>
      </c>
      <c r="W2711" s="91">
        <v>2.08378002644167E-2</v>
      </c>
      <c r="X2711" s="92">
        <v>2.0922896423144302</v>
      </c>
      <c r="Y2711" s="91">
        <v>-2.98073487101647E-3</v>
      </c>
      <c r="Z2711" s="92">
        <v>17.852082421741201</v>
      </c>
      <c r="AA2711" s="91">
        <v>0.24676462506788099</v>
      </c>
      <c r="AB2711" s="92">
        <v>45.574490867613299</v>
      </c>
      <c r="AC2711" s="91">
        <v>0.37828348237613701</v>
      </c>
      <c r="AD2711" s="92">
        <v>63.176544190035202</v>
      </c>
      <c r="AE2711" s="91">
        <v>0.58042975550226406</v>
      </c>
      <c r="AF2711" s="93">
        <v>78.882385244942299</v>
      </c>
      <c r="AG2711" s="91">
        <v>9.3949088295630602E-4</v>
      </c>
      <c r="AH2711" s="92">
        <v>-0.81228086382907305</v>
      </c>
      <c r="AI2711" s="91">
        <v>5.9240638693154303E-2</v>
      </c>
      <c r="AJ2711" s="92">
        <v>20.407439549220701</v>
      </c>
      <c r="AK2711" s="91">
        <v>2.7863620936451499</v>
      </c>
      <c r="AL2711" s="91">
        <v>0.16251977768290099</v>
      </c>
      <c r="AM2711" s="92">
        <v>282.67199144978099</v>
      </c>
      <c r="AN2711" s="3"/>
      <c r="AO2711" s="94">
        <v>6.2982877030663104E-2</v>
      </c>
      <c r="AP2711" s="94">
        <v>-7.3467313341097906E-2</v>
      </c>
      <c r="AQ2711" s="94">
        <v>0.138578968115326</v>
      </c>
      <c r="AR2711" s="94">
        <v>-7.7847825575227E-2</v>
      </c>
      <c r="AS2711" s="95">
        <v>8</v>
      </c>
      <c r="AT2711" s="95">
        <v>4</v>
      </c>
      <c r="AU2711" s="95">
        <v>7</v>
      </c>
      <c r="AV2711" s="96">
        <v>5</v>
      </c>
      <c r="AW2711" s="3"/>
      <c r="AX2711" s="97">
        <v>0.23397234191681501</v>
      </c>
      <c r="AY2711" s="98">
        <v>1.0568864695706</v>
      </c>
      <c r="AZ2711" s="98">
        <v>1.6518245990282601</v>
      </c>
      <c r="BA2711" s="98">
        <v>1.51455722602441</v>
      </c>
      <c r="BB2711" s="89">
        <v>2.4081853239949901E-2</v>
      </c>
      <c r="BC2711" s="99">
        <v>-28.272258233540899</v>
      </c>
      <c r="BD2711" s="86">
        <v>43881</v>
      </c>
      <c r="BE2711" s="86">
        <v>43913</v>
      </c>
      <c r="BF2711" s="95"/>
      <c r="BG2711" s="86"/>
    </row>
    <row r="2712" spans="2:59" x14ac:dyDescent="0.25">
      <c r="B2712" s="81" t="s">
        <v>3322</v>
      </c>
      <c r="C2712" s="81" t="s">
        <v>8417</v>
      </c>
      <c r="D2712" s="81" t="s">
        <v>1076</v>
      </c>
      <c r="E2712" s="82" t="s">
        <v>1203</v>
      </c>
      <c r="F2712" s="82" t="s">
        <v>1106</v>
      </c>
      <c r="G2712" s="83" t="s">
        <v>1120</v>
      </c>
      <c r="H2712" s="84" t="s">
        <v>1148</v>
      </c>
      <c r="I2712" s="85" t="s">
        <v>3480</v>
      </c>
      <c r="J2712" s="85" t="s">
        <v>8418</v>
      </c>
      <c r="L2712" s="86">
        <v>44029</v>
      </c>
      <c r="M2712" s="87">
        <v>4434.2281000018102</v>
      </c>
      <c r="N2712" s="88">
        <v>4434.2281000018102</v>
      </c>
      <c r="O2712" s="88">
        <v>4701.2907000035002</v>
      </c>
      <c r="P2712" s="89">
        <f t="shared" si="42"/>
        <v>0.94319377017007455</v>
      </c>
      <c r="Q2712" s="86">
        <v>43881</v>
      </c>
      <c r="R2712" s="90">
        <v>6595744.7800000003</v>
      </c>
      <c r="S2712" s="90">
        <v>5136605.9120390601</v>
      </c>
      <c r="T2712" s="3"/>
      <c r="U2712" s="91">
        <v>-7.6712078953278305E-4</v>
      </c>
      <c r="V2712" s="92">
        <v>1.09606253117818</v>
      </c>
      <c r="W2712" s="91">
        <v>2.1005614851674199E-2</v>
      </c>
      <c r="X2712" s="92">
        <v>2.1090711010401701</v>
      </c>
      <c r="Y2712" s="91">
        <v>-1.98593232744315E-3</v>
      </c>
      <c r="Z2712" s="92">
        <v>17.951562676083999</v>
      </c>
      <c r="AA2712" s="91">
        <v>0.249267698858748</v>
      </c>
      <c r="AB2712" s="92">
        <v>45.824798246671001</v>
      </c>
      <c r="AC2712" s="91">
        <v>0.38381550300633499</v>
      </c>
      <c r="AD2712" s="92">
        <v>63.729746253055097</v>
      </c>
      <c r="AE2712" s="91">
        <v>0.589949718365679</v>
      </c>
      <c r="AF2712" s="93">
        <v>79.834381531225503</v>
      </c>
      <c r="AG2712" s="91">
        <v>1.03276705704047E-3</v>
      </c>
      <c r="AH2712" s="92">
        <v>-0.80295324642065702</v>
      </c>
      <c r="AI2712" s="91">
        <v>6.0396316248443299E-2</v>
      </c>
      <c r="AJ2712" s="92">
        <v>20.523007304756899</v>
      </c>
      <c r="AK2712" s="91">
        <v>2.8515970189496902</v>
      </c>
      <c r="AL2712" s="91">
        <v>0.16476804898964501</v>
      </c>
      <c r="AM2712" s="92">
        <v>289.195483980235</v>
      </c>
      <c r="AN2712" s="3"/>
      <c r="AO2712" s="94">
        <v>6.2988692929138806E-2</v>
      </c>
      <c r="AP2712" s="94">
        <v>-7.3462234079706798E-2</v>
      </c>
      <c r="AQ2712" s="94">
        <v>0.13876622224415799</v>
      </c>
      <c r="AR2712" s="94">
        <v>-7.76911796983768E-2</v>
      </c>
      <c r="AS2712" s="95">
        <v>9</v>
      </c>
      <c r="AT2712" s="95">
        <v>3</v>
      </c>
      <c r="AU2712" s="95">
        <v>7</v>
      </c>
      <c r="AV2712" s="96">
        <v>5</v>
      </c>
      <c r="AW2712" s="3"/>
      <c r="AX2712" s="97">
        <v>0.23397459297324499</v>
      </c>
      <c r="AY2712" s="98">
        <v>1.06700869804445</v>
      </c>
      <c r="AZ2712" s="98">
        <v>1.66100986844322</v>
      </c>
      <c r="BA2712" s="98">
        <v>1.5295618812688201</v>
      </c>
      <c r="BB2712" s="89">
        <v>2.4082307157659699E-2</v>
      </c>
      <c r="BC2712" s="99">
        <v>-28.2596755823179</v>
      </c>
      <c r="BD2712" s="86">
        <v>43881</v>
      </c>
      <c r="BE2712" s="86">
        <v>43913</v>
      </c>
      <c r="BF2712" s="95"/>
      <c r="BG2712" s="86"/>
    </row>
    <row r="2713" spans="2:59" x14ac:dyDescent="0.25">
      <c r="B2713" s="81" t="s">
        <v>3323</v>
      </c>
      <c r="C2713" s="81" t="s">
        <v>8421</v>
      </c>
      <c r="D2713" s="81" t="s">
        <v>1077</v>
      </c>
      <c r="E2713" s="82" t="s">
        <v>1162</v>
      </c>
      <c r="F2713" s="82" t="s">
        <v>1097</v>
      </c>
      <c r="G2713" s="83" t="s">
        <v>1124</v>
      </c>
      <c r="H2713" s="84" t="s">
        <v>1137</v>
      </c>
      <c r="I2713" s="85" t="s">
        <v>3480</v>
      </c>
      <c r="J2713" s="85" t="s">
        <v>8422</v>
      </c>
      <c r="L2713" s="86">
        <v>44029</v>
      </c>
      <c r="M2713" s="87">
        <v>2833.3112000003498</v>
      </c>
      <c r="N2713" s="88">
        <v>2833.3112000003498</v>
      </c>
      <c r="O2713" s="88">
        <v>2845.6099999993999</v>
      </c>
      <c r="P2713" s="89">
        <f t="shared" si="42"/>
        <v>0.99567797414295967</v>
      </c>
      <c r="Q2713" s="86">
        <v>43984</v>
      </c>
      <c r="R2713" s="90">
        <v>1322732.166</v>
      </c>
      <c r="S2713" s="90">
        <v>803693.27404980501</v>
      </c>
      <c r="T2713" s="3"/>
      <c r="U2713" s="91">
        <v>-5.2779599718633097E-4</v>
      </c>
      <c r="V2713" s="92">
        <v>1.11999501041282</v>
      </c>
      <c r="W2713" s="91">
        <v>4.8800654985825499E-4</v>
      </c>
      <c r="X2713" s="92">
        <v>5.7310270858579301E-2</v>
      </c>
      <c r="Y2713" s="91">
        <v>7.5352371022745501E-3</v>
      </c>
      <c r="Z2713" s="92">
        <v>18.9036796190776</v>
      </c>
      <c r="AA2713" s="91">
        <v>1.9711158680365801E-2</v>
      </c>
      <c r="AB2713" s="92">
        <v>22.86914422884</v>
      </c>
      <c r="AC2713" s="91">
        <v>4.8647223411535399E-2</v>
      </c>
      <c r="AD2713" s="92">
        <v>30.212918293546</v>
      </c>
      <c r="AE2713" s="91">
        <v>7.8582944119261797E-2</v>
      </c>
      <c r="AF2713" s="93">
        <v>28.697704106627501</v>
      </c>
      <c r="AG2713" s="91">
        <v>2.5306720999651599E-5</v>
      </c>
      <c r="AH2713" s="92">
        <v>-0.90369928002473898</v>
      </c>
      <c r="AI2713" s="91">
        <v>1.15727564570989E-2</v>
      </c>
      <c r="AJ2713" s="92">
        <v>15.6406513256225</v>
      </c>
      <c r="AK2713" s="91">
        <v>0.740363144963048</v>
      </c>
      <c r="AL2713" s="91">
        <v>4.1885365881171303E-2</v>
      </c>
      <c r="AM2713" s="92">
        <v>59.8732037882437</v>
      </c>
      <c r="AN2713" s="3"/>
      <c r="AO2713" s="94">
        <v>2.2454020727309398E-3</v>
      </c>
      <c r="AP2713" s="94">
        <v>-4.6616944373454299E-3</v>
      </c>
      <c r="AQ2713" s="94">
        <v>8.4557494537875807E-3</v>
      </c>
      <c r="AR2713" s="94">
        <v>-6.2697733837921996E-3</v>
      </c>
      <c r="AS2713" s="95">
        <v>8</v>
      </c>
      <c r="AT2713" s="95">
        <v>4</v>
      </c>
      <c r="AU2713" s="95">
        <v>7</v>
      </c>
      <c r="AV2713" s="96">
        <v>5</v>
      </c>
      <c r="AW2713" s="3"/>
      <c r="AX2713" s="97">
        <v>1.1096652340820599E-2</v>
      </c>
      <c r="AY2713" s="98">
        <v>-0.87521500474940706</v>
      </c>
      <c r="AZ2713" s="98">
        <v>0.61280808406263498</v>
      </c>
      <c r="BA2713" s="98">
        <v>-1.13159090641784</v>
      </c>
      <c r="BB2713" s="89">
        <v>1.1459650069321E-3</v>
      </c>
      <c r="BC2713" s="99">
        <v>-1.5925981600303201</v>
      </c>
      <c r="BD2713" s="86">
        <v>43745</v>
      </c>
      <c r="BE2713" s="86">
        <v>43783</v>
      </c>
      <c r="BF2713" s="95">
        <v>74</v>
      </c>
      <c r="BG2713" s="86">
        <v>43847</v>
      </c>
    </row>
    <row r="2714" spans="2:59" x14ac:dyDescent="0.25">
      <c r="B2714" s="81" t="s">
        <v>3324</v>
      </c>
      <c r="C2714" s="81" t="s">
        <v>8423</v>
      </c>
      <c r="D2714" s="81" t="s">
        <v>1077</v>
      </c>
      <c r="E2714" s="82" t="s">
        <v>1209</v>
      </c>
      <c r="F2714" s="82" t="s">
        <v>1097</v>
      </c>
      <c r="G2714" s="83" t="s">
        <v>1124</v>
      </c>
      <c r="H2714" s="84" t="s">
        <v>1137</v>
      </c>
      <c r="I2714" s="85" t="s">
        <v>3480</v>
      </c>
      <c r="J2714" s="85" t="s">
        <v>8424</v>
      </c>
      <c r="L2714" s="86">
        <v>44029</v>
      </c>
      <c r="M2714" s="87">
        <v>2015.62439999916</v>
      </c>
      <c r="N2714" s="88">
        <v>2015.62439999916</v>
      </c>
      <c r="O2714" s="88"/>
      <c r="P2714" s="89" t="str">
        <f t="shared" si="42"/>
        <v/>
      </c>
      <c r="Q2714" s="86"/>
      <c r="R2714" s="90">
        <v>508274.76199999999</v>
      </c>
      <c r="S2714" s="90"/>
      <c r="T2714" s="3"/>
      <c r="U2714" s="91">
        <v>-5.1684296704479504E-4</v>
      </c>
      <c r="V2714" s="92">
        <v>1.1210903134269801</v>
      </c>
      <c r="W2714" s="91">
        <v>8.16939957076102E-4</v>
      </c>
      <c r="X2714" s="92">
        <v>9.0203611580363899E-2</v>
      </c>
      <c r="Y2714" s="91"/>
      <c r="Z2714" s="92"/>
      <c r="AA2714" s="91"/>
      <c r="AB2714" s="92"/>
      <c r="AC2714" s="91"/>
      <c r="AD2714" s="92"/>
      <c r="AE2714" s="91"/>
      <c r="AF2714" s="93"/>
      <c r="AG2714" s="91">
        <v>2.11592110645142E-4</v>
      </c>
      <c r="AH2714" s="92">
        <v>-0.88507074106019001</v>
      </c>
      <c r="AI2714" s="91"/>
      <c r="AJ2714" s="92"/>
      <c r="AK2714" s="91">
        <v>7.8121999995346397E-3</v>
      </c>
      <c r="AL2714" s="91">
        <v>2.3339066161497599E-2</v>
      </c>
      <c r="AM2714" s="92">
        <v>-29.1014832861256</v>
      </c>
      <c r="AN2714" s="3"/>
      <c r="AO2714" s="94">
        <v>1.9692392852448401E-3</v>
      </c>
      <c r="AP2714" s="94">
        <v>-1.75682606277405E-3</v>
      </c>
      <c r="AQ2714" s="94">
        <v>7.5846159470529502E-3</v>
      </c>
      <c r="AR2714" s="94">
        <v>-3.60289481523068E-3</v>
      </c>
      <c r="AS2714" s="95"/>
      <c r="AT2714" s="95"/>
      <c r="AU2714" s="95"/>
      <c r="AV2714" s="96"/>
      <c r="AW2714" s="3"/>
      <c r="AX2714" s="97"/>
      <c r="AY2714" s="98"/>
      <c r="AZ2714" s="98"/>
      <c r="BA2714" s="98"/>
      <c r="BB2714" s="89"/>
      <c r="BC2714" s="99">
        <v>-0.52961491384030501</v>
      </c>
      <c r="BD2714" s="86">
        <v>43984</v>
      </c>
      <c r="BE2714" s="86">
        <v>43998</v>
      </c>
      <c r="BF2714" s="95"/>
      <c r="BG2714" s="86"/>
    </row>
    <row r="2715" spans="2:59" x14ac:dyDescent="0.25">
      <c r="B2715" s="81" t="s">
        <v>3325</v>
      </c>
      <c r="C2715" s="81" t="s">
        <v>8425</v>
      </c>
      <c r="D2715" s="81" t="s">
        <v>1077</v>
      </c>
      <c r="E2715" s="82" t="s">
        <v>1273</v>
      </c>
      <c r="F2715" s="82" t="s">
        <v>1097</v>
      </c>
      <c r="G2715" s="83" t="s">
        <v>1124</v>
      </c>
      <c r="H2715" s="84" t="s">
        <v>1137</v>
      </c>
      <c r="I2715" s="85" t="s">
        <v>3480</v>
      </c>
      <c r="J2715" s="85" t="s">
        <v>1096</v>
      </c>
      <c r="L2715" s="86">
        <v>44029</v>
      </c>
      <c r="M2715" s="87">
        <v>2763.8819999992802</v>
      </c>
      <c r="N2715" s="88">
        <v>2763.8819999992802</v>
      </c>
      <c r="O2715" s="88"/>
      <c r="P2715" s="89" t="str">
        <f t="shared" si="42"/>
        <v/>
      </c>
      <c r="Q2715" s="86"/>
      <c r="R2715" s="90">
        <v>132964563.17299999</v>
      </c>
      <c r="S2715" s="90"/>
      <c r="T2715" s="3"/>
      <c r="U2715" s="91">
        <v>-5.32987454789691E-4</v>
      </c>
      <c r="V2715" s="92">
        <v>1.11947586465249</v>
      </c>
      <c r="W2715" s="91">
        <v>3.3163640000566402E-4</v>
      </c>
      <c r="X2715" s="92">
        <v>4.16732558733202E-2</v>
      </c>
      <c r="Y2715" s="91"/>
      <c r="Z2715" s="92"/>
      <c r="AA2715" s="91"/>
      <c r="AB2715" s="92"/>
      <c r="AC2715" s="91"/>
      <c r="AD2715" s="92"/>
      <c r="AE2715" s="91"/>
      <c r="AF2715" s="93"/>
      <c r="AG2715" s="91">
        <v>-6.3348908952320899E-5</v>
      </c>
      <c r="AH2715" s="92">
        <v>-0.91256484301993601</v>
      </c>
      <c r="AI2715" s="91"/>
      <c r="AJ2715" s="92"/>
      <c r="AK2715" s="91">
        <v>2.95339565673203E-3</v>
      </c>
      <c r="AL2715" s="91">
        <v>6.9695848633273298E-3</v>
      </c>
      <c r="AM2715" s="92">
        <v>11.8748134433263</v>
      </c>
      <c r="AN2715" s="3"/>
      <c r="AO2715" s="94">
        <v>1.95304151384335E-3</v>
      </c>
      <c r="AP2715" s="94">
        <v>-2.68966166277096E-3</v>
      </c>
      <c r="AQ2715" s="94">
        <v>7.0799017539684402E-3</v>
      </c>
      <c r="AR2715" s="94">
        <v>-4.0859017972252297E-3</v>
      </c>
      <c r="AS2715" s="95"/>
      <c r="AT2715" s="95"/>
      <c r="AU2715" s="95"/>
      <c r="AV2715" s="96"/>
      <c r="AW2715" s="3"/>
      <c r="AX2715" s="97"/>
      <c r="AY2715" s="98"/>
      <c r="AZ2715" s="98"/>
      <c r="BA2715" s="98"/>
      <c r="BB2715" s="89"/>
      <c r="BC2715" s="99">
        <v>-0.74337930845285904</v>
      </c>
      <c r="BD2715" s="86">
        <v>43907</v>
      </c>
      <c r="BE2715" s="86">
        <v>43916</v>
      </c>
      <c r="BF2715" s="95">
        <v>40</v>
      </c>
      <c r="BG2715" s="86">
        <v>43963</v>
      </c>
    </row>
    <row r="2716" spans="2:59" x14ac:dyDescent="0.25">
      <c r="B2716" s="81" t="s">
        <v>3326</v>
      </c>
      <c r="C2716" s="81" t="s">
        <v>8426</v>
      </c>
      <c r="D2716" s="81" t="s">
        <v>1077</v>
      </c>
      <c r="E2716" s="82" t="s">
        <v>1207</v>
      </c>
      <c r="F2716" s="82" t="s">
        <v>1097</v>
      </c>
      <c r="G2716" s="83" t="s">
        <v>1124</v>
      </c>
      <c r="H2716" s="84" t="s">
        <v>1137</v>
      </c>
      <c r="I2716" s="85" t="s">
        <v>3480</v>
      </c>
      <c r="J2716" s="85" t="s">
        <v>8427</v>
      </c>
      <c r="L2716" s="86">
        <v>44029</v>
      </c>
      <c r="M2716" s="87">
        <v>1178.78830000013</v>
      </c>
      <c r="N2716" s="88">
        <v>1178.78830000013</v>
      </c>
      <c r="O2716" s="88">
        <v>1184.0942000001701</v>
      </c>
      <c r="P2716" s="89">
        <f t="shared" si="42"/>
        <v>0.99551902205074616</v>
      </c>
      <c r="Q2716" s="86">
        <v>43984</v>
      </c>
      <c r="R2716" s="90">
        <v>3441453.102</v>
      </c>
      <c r="S2716" s="90">
        <v>2163454.39390234</v>
      </c>
      <c r="T2716" s="3"/>
      <c r="U2716" s="91">
        <v>-5.3136512542550896E-4</v>
      </c>
      <c r="V2716" s="92">
        <v>1.1196380975889</v>
      </c>
      <c r="W2716" s="91">
        <v>3.8146923543536099E-4</v>
      </c>
      <c r="X2716" s="92">
        <v>4.6656539416289902E-2</v>
      </c>
      <c r="Y2716" s="91">
        <v>6.8827972700091803E-3</v>
      </c>
      <c r="Z2716" s="92">
        <v>18.838435635843801</v>
      </c>
      <c r="AA2716" s="91">
        <v>1.8382997706794399E-2</v>
      </c>
      <c r="AB2716" s="92">
        <v>22.7363281314902</v>
      </c>
      <c r="AC2716" s="91">
        <v>4.5921354239908403E-2</v>
      </c>
      <c r="AD2716" s="92">
        <v>29.9403313763905</v>
      </c>
      <c r="AE2716" s="91">
        <v>7.4382788850925904E-2</v>
      </c>
      <c r="AF2716" s="93">
        <v>28.277688579779401</v>
      </c>
      <c r="AG2716" s="91">
        <v>-3.5119576750730603E-5</v>
      </c>
      <c r="AH2716" s="92">
        <v>-0.90974190979977698</v>
      </c>
      <c r="AI2716" s="91">
        <v>1.0856611721464999E-2</v>
      </c>
      <c r="AJ2716" s="92">
        <v>15.569036852059099</v>
      </c>
      <c r="AK2716" s="91">
        <v>0.17878829999972401</v>
      </c>
      <c r="AL2716" s="91">
        <v>2.8777786235878001E-2</v>
      </c>
      <c r="AM2716" s="92">
        <v>13.439681252566499</v>
      </c>
      <c r="AN2716" s="3"/>
      <c r="AO2716" s="94">
        <v>2.2346857458614999E-3</v>
      </c>
      <c r="AP2716" s="94">
        <v>-4.6652498194816898E-3</v>
      </c>
      <c r="AQ2716" s="94">
        <v>8.3443870098562894E-3</v>
      </c>
      <c r="AR2716" s="94">
        <v>-6.3796130198170396E-3</v>
      </c>
      <c r="AS2716" s="95">
        <v>7</v>
      </c>
      <c r="AT2716" s="95">
        <v>5</v>
      </c>
      <c r="AU2716" s="95">
        <v>7</v>
      </c>
      <c r="AV2716" s="96">
        <v>5</v>
      </c>
      <c r="AW2716" s="3"/>
      <c r="AX2716" s="97">
        <v>1.10997269911422E-2</v>
      </c>
      <c r="AY2716" s="98">
        <v>-0.87662099473072896</v>
      </c>
      <c r="AZ2716" s="98">
        <v>0.60888036889900798</v>
      </c>
      <c r="BA2716" s="98">
        <v>-1.13175624703945</v>
      </c>
      <c r="BB2716" s="89">
        <v>1.1462734999190601E-3</v>
      </c>
      <c r="BC2716" s="99">
        <v>-1.6059016326289599</v>
      </c>
      <c r="BD2716" s="86">
        <v>43745</v>
      </c>
      <c r="BE2716" s="86">
        <v>43783</v>
      </c>
      <c r="BF2716" s="95">
        <v>75</v>
      </c>
      <c r="BG2716" s="86">
        <v>43850</v>
      </c>
    </row>
    <row r="2717" spans="2:59" x14ac:dyDescent="0.25">
      <c r="B2717" s="81" t="s">
        <v>3327</v>
      </c>
      <c r="C2717" s="81" t="s">
        <v>8428</v>
      </c>
      <c r="D2717" s="81" t="s">
        <v>1077</v>
      </c>
      <c r="E2717" s="82" t="s">
        <v>1211</v>
      </c>
      <c r="F2717" s="82" t="s">
        <v>1097</v>
      </c>
      <c r="G2717" s="83" t="s">
        <v>1124</v>
      </c>
      <c r="H2717" s="84" t="s">
        <v>1137</v>
      </c>
      <c r="I2717" s="85" t="s">
        <v>3480</v>
      </c>
      <c r="J2717" s="85" t="s">
        <v>1096</v>
      </c>
      <c r="L2717" s="86">
        <v>44029</v>
      </c>
      <c r="M2717" s="87">
        <v>2713.34259999916</v>
      </c>
      <c r="N2717" s="88">
        <v>2713.34259999916</v>
      </c>
      <c r="O2717" s="88"/>
      <c r="P2717" s="89" t="str">
        <f t="shared" si="42"/>
        <v/>
      </c>
      <c r="Q2717" s="86"/>
      <c r="R2717" s="90">
        <v>3502723.9360000002</v>
      </c>
      <c r="S2717" s="90"/>
      <c r="T2717" s="3"/>
      <c r="U2717" s="91">
        <v>-5.1669672302523395E-4</v>
      </c>
      <c r="V2717" s="92">
        <v>1.1211049378289299</v>
      </c>
      <c r="W2717" s="91">
        <v>8.2110082621511505E-4</v>
      </c>
      <c r="X2717" s="92">
        <v>9.0619698494265294E-2</v>
      </c>
      <c r="Y2717" s="91">
        <v>2.4602803550806099E-3</v>
      </c>
      <c r="Z2717" s="92">
        <v>18.3961839443364</v>
      </c>
      <c r="AA2717" s="91"/>
      <c r="AB2717" s="92"/>
      <c r="AC2717" s="91"/>
      <c r="AD2717" s="92"/>
      <c r="AE2717" s="91"/>
      <c r="AF2717" s="93"/>
      <c r="AG2717" s="91">
        <v>2.1391479822341399E-4</v>
      </c>
      <c r="AH2717" s="92">
        <v>-0.88483847230236301</v>
      </c>
      <c r="AI2717" s="91">
        <v>6.6672432094492303E-3</v>
      </c>
      <c r="AJ2717" s="92">
        <v>15.150100000857501</v>
      </c>
      <c r="AK2717" s="91">
        <v>4.9417037025705204E-3</v>
      </c>
      <c r="AL2717" s="91">
        <v>6.0192143973836201E-3</v>
      </c>
      <c r="AM2717" s="92">
        <v>20.8694199986057</v>
      </c>
      <c r="AN2717" s="3"/>
      <c r="AO2717" s="94">
        <v>2.2787767429690601E-3</v>
      </c>
      <c r="AP2717" s="94">
        <v>-4.6506708840752297E-3</v>
      </c>
      <c r="AQ2717" s="94">
        <v>8.80269433946523E-3</v>
      </c>
      <c r="AR2717" s="94">
        <v>-4.0200003231802804E-3</v>
      </c>
      <c r="AS2717" s="95"/>
      <c r="AT2717" s="95"/>
      <c r="AU2717" s="95"/>
      <c r="AV2717" s="96"/>
      <c r="AW2717" s="3"/>
      <c r="AX2717" s="97"/>
      <c r="AY2717" s="98"/>
      <c r="AZ2717" s="98"/>
      <c r="BA2717" s="98"/>
      <c r="BB2717" s="89"/>
      <c r="BC2717" s="99">
        <v>-1.5510948398623401</v>
      </c>
      <c r="BD2717" s="86">
        <v>43745</v>
      </c>
      <c r="BE2717" s="86">
        <v>43783</v>
      </c>
      <c r="BF2717" s="95">
        <v>70</v>
      </c>
      <c r="BG2717" s="86">
        <v>43843</v>
      </c>
    </row>
    <row r="2718" spans="2:59" x14ac:dyDescent="0.25">
      <c r="B2718" s="81" t="s">
        <v>3328</v>
      </c>
      <c r="C2718" s="81" t="s">
        <v>8429</v>
      </c>
      <c r="D2718" s="81" t="s">
        <v>1078</v>
      </c>
      <c r="E2718" s="82" t="s">
        <v>1161</v>
      </c>
      <c r="F2718" s="82" t="s">
        <v>1116</v>
      </c>
      <c r="G2718" s="83" t="s">
        <v>1120</v>
      </c>
      <c r="H2718" s="84" t="s">
        <v>1128</v>
      </c>
      <c r="I2718" s="85" t="s">
        <v>3480</v>
      </c>
      <c r="J2718" s="85" t="s">
        <v>8430</v>
      </c>
      <c r="L2718" s="86">
        <v>44028</v>
      </c>
      <c r="M2718" s="87"/>
      <c r="N2718" s="88"/>
      <c r="O2718" s="88">
        <v>1528.4264000002299</v>
      </c>
      <c r="P2718" s="89">
        <f t="shared" si="42"/>
        <v>0</v>
      </c>
      <c r="Q2718" s="86">
        <v>43756</v>
      </c>
      <c r="R2718" s="90"/>
      <c r="S2718" s="90">
        <v>2046439.32583398</v>
      </c>
      <c r="T2718" s="3"/>
      <c r="U2718" s="91"/>
      <c r="V2718" s="92"/>
      <c r="W2718" s="91">
        <v>8.9019717888731992E-3</v>
      </c>
      <c r="X2718" s="92"/>
      <c r="Y2718" s="91">
        <v>-0.19605152563512099</v>
      </c>
      <c r="Z2718" s="92"/>
      <c r="AA2718" s="91">
        <v>-0.224771643113054</v>
      </c>
      <c r="AB2718" s="92"/>
      <c r="AC2718" s="91">
        <v>-0.31390764245588798</v>
      </c>
      <c r="AD2718" s="92"/>
      <c r="AE2718" s="91">
        <v>-0.29460402463067997</v>
      </c>
      <c r="AF2718" s="93"/>
      <c r="AG2718" s="91">
        <v>2.05164070684987E-2</v>
      </c>
      <c r="AH2718" s="92"/>
      <c r="AI2718" s="91">
        <v>-0.15429783547820999</v>
      </c>
      <c r="AJ2718" s="92"/>
      <c r="AK2718" s="91">
        <v>-0.43875894870783699</v>
      </c>
      <c r="AL2718" s="91">
        <v>-6.0283477284465301E-2</v>
      </c>
      <c r="AM2718" s="92"/>
      <c r="AN2718" s="3"/>
      <c r="AO2718" s="94">
        <v>6.9767916940691094E-2</v>
      </c>
      <c r="AP2718" s="94">
        <v>-0.12779394302837299</v>
      </c>
      <c r="AQ2718" s="94">
        <v>0.14313558250621999</v>
      </c>
      <c r="AR2718" s="94">
        <v>-0.165223884609877</v>
      </c>
      <c r="AS2718" s="95">
        <v>5</v>
      </c>
      <c r="AT2718" s="95">
        <v>7</v>
      </c>
      <c r="AU2718" s="95">
        <v>6</v>
      </c>
      <c r="AV2718" s="96">
        <v>6</v>
      </c>
      <c r="AW2718" s="3"/>
      <c r="AX2718" s="97">
        <v>0.32049768359109299</v>
      </c>
      <c r="AY2718" s="98">
        <v>-0.58058643939057197</v>
      </c>
      <c r="AZ2718" s="98">
        <v>-0.59559827913017205</v>
      </c>
      <c r="BA2718" s="98">
        <v>-0.76069085421113403</v>
      </c>
      <c r="BB2718" s="89">
        <v>3.2513877570272597E-2</v>
      </c>
      <c r="BC2718" s="99">
        <v>-46.202545310661698</v>
      </c>
      <c r="BD2718" s="86">
        <v>43756</v>
      </c>
      <c r="BE2718" s="86">
        <v>43908</v>
      </c>
      <c r="BF2718" s="95"/>
      <c r="BG2718" s="86"/>
    </row>
    <row r="2719" spans="2:59" x14ac:dyDescent="0.25">
      <c r="B2719" s="81" t="s">
        <v>641</v>
      </c>
      <c r="C2719" s="81" t="s">
        <v>8431</v>
      </c>
      <c r="D2719" s="81" t="s">
        <v>1078</v>
      </c>
      <c r="E2719" s="82" t="s">
        <v>1249</v>
      </c>
      <c r="F2719" s="82" t="s">
        <v>1116</v>
      </c>
      <c r="G2719" s="83" t="s">
        <v>1120</v>
      </c>
      <c r="H2719" s="84" t="s">
        <v>1128</v>
      </c>
      <c r="I2719" s="85" t="s">
        <v>3480</v>
      </c>
      <c r="J2719" s="85" t="s">
        <v>1096</v>
      </c>
      <c r="L2719" s="86">
        <v>44028</v>
      </c>
      <c r="M2719" s="87"/>
      <c r="N2719" s="88"/>
      <c r="O2719" s="88">
        <v>1583.3616000004099</v>
      </c>
      <c r="P2719" s="89">
        <f t="shared" si="42"/>
        <v>0</v>
      </c>
      <c r="Q2719" s="86">
        <v>43756</v>
      </c>
      <c r="R2719" s="90"/>
      <c r="S2719" s="90">
        <v>402354.79534765601</v>
      </c>
      <c r="T2719" s="3"/>
      <c r="U2719" s="91"/>
      <c r="V2719" s="92"/>
      <c r="W2719" s="91">
        <v>9.3577835614269099E-3</v>
      </c>
      <c r="X2719" s="92"/>
      <c r="Y2719" s="91">
        <v>-0.19378186758782201</v>
      </c>
      <c r="Z2719" s="92"/>
      <c r="AA2719" s="91">
        <v>-0.22034631017770201</v>
      </c>
      <c r="AB2719" s="92"/>
      <c r="AC2719" s="91">
        <v>-0.30611437064275399</v>
      </c>
      <c r="AD2719" s="92"/>
      <c r="AE2719" s="91">
        <v>-0.28251314096181901</v>
      </c>
      <c r="AF2719" s="93"/>
      <c r="AG2719" s="91">
        <v>2.0770771350726101E-2</v>
      </c>
      <c r="AH2719" s="92"/>
      <c r="AI2719" s="91">
        <v>-0.15168570888636199</v>
      </c>
      <c r="AJ2719" s="92"/>
      <c r="AK2719" s="91">
        <v>-0.40454501267755399</v>
      </c>
      <c r="AL2719" s="91">
        <v>-5.4278374506829999E-2</v>
      </c>
      <c r="AM2719" s="92"/>
      <c r="AN2719" s="3"/>
      <c r="AO2719" s="94">
        <v>6.9784434719622396E-2</v>
      </c>
      <c r="AP2719" s="94">
        <v>-0.12775321038046999</v>
      </c>
      <c r="AQ2719" s="94">
        <v>0.143669868382858</v>
      </c>
      <c r="AR2719" s="94">
        <v>-0.16482073614402901</v>
      </c>
      <c r="AS2719" s="95">
        <v>5</v>
      </c>
      <c r="AT2719" s="95">
        <v>7</v>
      </c>
      <c r="AU2719" s="95">
        <v>6</v>
      </c>
      <c r="AV2719" s="96">
        <v>6</v>
      </c>
      <c r="AW2719" s="3"/>
      <c r="AX2719" s="97">
        <v>0.32047686266771103</v>
      </c>
      <c r="AY2719" s="98">
        <v>-0.56672643874026096</v>
      </c>
      <c r="AZ2719" s="98">
        <v>-0.50895360485083097</v>
      </c>
      <c r="BA2719" s="98">
        <v>-0.74298390072272003</v>
      </c>
      <c r="BB2719" s="89">
        <v>3.2512585205622599E-2</v>
      </c>
      <c r="BC2719" s="99">
        <v>-46.074863758229199</v>
      </c>
      <c r="BD2719" s="86">
        <v>43756</v>
      </c>
      <c r="BE2719" s="86">
        <v>43908</v>
      </c>
      <c r="BF2719" s="95"/>
      <c r="BG2719" s="86"/>
    </row>
    <row r="2720" spans="2:59" x14ac:dyDescent="0.25">
      <c r="B2720" s="81" t="s">
        <v>3329</v>
      </c>
      <c r="C2720" s="81" t="s">
        <v>8432</v>
      </c>
      <c r="D2720" s="81" t="s">
        <v>1078</v>
      </c>
      <c r="E2720" s="82" t="s">
        <v>1250</v>
      </c>
      <c r="F2720" s="82" t="s">
        <v>1116</v>
      </c>
      <c r="G2720" s="83" t="s">
        <v>1120</v>
      </c>
      <c r="H2720" s="84" t="s">
        <v>1128</v>
      </c>
      <c r="I2720" s="85" t="s">
        <v>3480</v>
      </c>
      <c r="J2720" s="85" t="s">
        <v>8433</v>
      </c>
      <c r="L2720" s="86">
        <v>44028</v>
      </c>
      <c r="M2720" s="87"/>
      <c r="N2720" s="88"/>
      <c r="O2720" s="88">
        <v>952.12449999991804</v>
      </c>
      <c r="P2720" s="89">
        <f t="shared" si="42"/>
        <v>0</v>
      </c>
      <c r="Q2720" s="86">
        <v>43756</v>
      </c>
      <c r="R2720" s="90"/>
      <c r="S2720" s="90">
        <v>2708708.0147382799</v>
      </c>
      <c r="T2720" s="3"/>
      <c r="U2720" s="91"/>
      <c r="V2720" s="92"/>
      <c r="W2720" s="91">
        <v>8.9019088554778102E-3</v>
      </c>
      <c r="X2720" s="92"/>
      <c r="Y2720" s="91">
        <v>-0.19605149444570999</v>
      </c>
      <c r="Z2720" s="92"/>
      <c r="AA2720" s="91">
        <v>-0.22477160824666501</v>
      </c>
      <c r="AB2720" s="92"/>
      <c r="AC2720" s="91"/>
      <c r="AD2720" s="92"/>
      <c r="AE2720" s="91"/>
      <c r="AF2720" s="93"/>
      <c r="AG2720" s="91">
        <v>2.05164898779913E-2</v>
      </c>
      <c r="AH2720" s="92"/>
      <c r="AI2720" s="91">
        <v>-0.15429774898715601</v>
      </c>
      <c r="AJ2720" s="92"/>
      <c r="AK2720" s="91">
        <v>-0.286290311256307</v>
      </c>
      <c r="AL2720" s="91">
        <v>-0.172808818725462</v>
      </c>
      <c r="AM2720" s="92"/>
      <c r="AN2720" s="3"/>
      <c r="AO2720" s="94">
        <v>6.9767858652994605E-2</v>
      </c>
      <c r="AP2720" s="94">
        <v>-0.12779398521437499</v>
      </c>
      <c r="AQ2720" s="94">
        <v>0.143135583912226</v>
      </c>
      <c r="AR2720" s="94">
        <v>-0.16522387573611899</v>
      </c>
      <c r="AS2720" s="95">
        <v>5</v>
      </c>
      <c r="AT2720" s="95">
        <v>7</v>
      </c>
      <c r="AU2720" s="95">
        <v>6</v>
      </c>
      <c r="AV2720" s="96">
        <v>6</v>
      </c>
      <c r="AW2720" s="3"/>
      <c r="AX2720" s="97">
        <v>0.32049786436604299</v>
      </c>
      <c r="AY2720" s="98">
        <v>-0.58058568660453602</v>
      </c>
      <c r="AZ2720" s="98">
        <v>-0.59559633454500704</v>
      </c>
      <c r="BA2720" s="98">
        <v>-0.76068984756784597</v>
      </c>
      <c r="BB2720" s="89">
        <v>3.2513894927906198E-2</v>
      </c>
      <c r="BC2720" s="99">
        <v>-46.202550191665097</v>
      </c>
      <c r="BD2720" s="86">
        <v>43756</v>
      </c>
      <c r="BE2720" s="86">
        <v>43908</v>
      </c>
      <c r="BF2720" s="95"/>
      <c r="BG2720" s="86"/>
    </row>
    <row r="2721" spans="2:59" x14ac:dyDescent="0.25">
      <c r="B2721" s="81" t="s">
        <v>3330</v>
      </c>
      <c r="C2721" s="81" t="s">
        <v>8434</v>
      </c>
      <c r="D2721" s="81" t="s">
        <v>1078</v>
      </c>
      <c r="E2721" s="82" t="s">
        <v>1163</v>
      </c>
      <c r="F2721" s="82" t="s">
        <v>1116</v>
      </c>
      <c r="G2721" s="83" t="s">
        <v>1120</v>
      </c>
      <c r="H2721" s="84" t="s">
        <v>1128</v>
      </c>
      <c r="I2721" s="85" t="s">
        <v>3480</v>
      </c>
      <c r="J2721" s="85" t="s">
        <v>8435</v>
      </c>
      <c r="L2721" s="86">
        <v>44028</v>
      </c>
      <c r="M2721" s="87"/>
      <c r="N2721" s="88"/>
      <c r="O2721" s="88">
        <v>1371.4052000008501</v>
      </c>
      <c r="P2721" s="89">
        <f t="shared" si="42"/>
        <v>0</v>
      </c>
      <c r="Q2721" s="86">
        <v>43756</v>
      </c>
      <c r="R2721" s="90"/>
      <c r="S2721" s="90">
        <v>973407.62191113306</v>
      </c>
      <c r="T2721" s="3"/>
      <c r="U2721" s="91"/>
      <c r="V2721" s="92"/>
      <c r="W2721" s="91">
        <v>1.03205214400077E-2</v>
      </c>
      <c r="X2721" s="92"/>
      <c r="Y2721" s="91">
        <v>-0.18897036393900599</v>
      </c>
      <c r="Z2721" s="92"/>
      <c r="AA2721" s="91">
        <v>-0.21092305091413399</v>
      </c>
      <c r="AB2721" s="92"/>
      <c r="AC2721" s="91">
        <v>-0.28919210848107502</v>
      </c>
      <c r="AD2721" s="92"/>
      <c r="AE2721" s="91">
        <v>-0.25611863510945099</v>
      </c>
      <c r="AF2721" s="93"/>
      <c r="AG2721" s="91">
        <v>2.1307869235897701E-2</v>
      </c>
      <c r="AH2721" s="92"/>
      <c r="AI2721" s="91">
        <v>-0.14614595685095999</v>
      </c>
      <c r="AJ2721" s="92"/>
      <c r="AK2721" s="91">
        <v>-0.31486821879312599</v>
      </c>
      <c r="AL2721" s="91">
        <v>-3.9888459014036898E-2</v>
      </c>
      <c r="AM2721" s="92"/>
      <c r="AN2721" s="3"/>
      <c r="AO2721" s="94">
        <v>6.9819591126361005E-2</v>
      </c>
      <c r="AP2721" s="94">
        <v>-0.12766712871598401</v>
      </c>
      <c r="AQ2721" s="94">
        <v>0.14479839999694399</v>
      </c>
      <c r="AR2721" s="94">
        <v>-0.16396922370942801</v>
      </c>
      <c r="AS2721" s="95">
        <v>5</v>
      </c>
      <c r="AT2721" s="95">
        <v>7</v>
      </c>
      <c r="AU2721" s="95">
        <v>7</v>
      </c>
      <c r="AV2721" s="96">
        <v>5</v>
      </c>
      <c r="AW2721" s="3"/>
      <c r="AX2721" s="97">
        <v>0.32043334638583498</v>
      </c>
      <c r="AY2721" s="98">
        <v>-0.53721672281881205</v>
      </c>
      <c r="AZ2721" s="98">
        <v>-0.32468925486500699</v>
      </c>
      <c r="BA2721" s="98">
        <v>-0.70520273241709197</v>
      </c>
      <c r="BB2721" s="89">
        <v>3.2509903595528203E-2</v>
      </c>
      <c r="BC2721" s="99">
        <v>-45.804369124467499</v>
      </c>
      <c r="BD2721" s="86">
        <v>43756</v>
      </c>
      <c r="BE2721" s="86">
        <v>43908</v>
      </c>
      <c r="BF2721" s="95"/>
      <c r="BG2721" s="86"/>
    </row>
    <row r="2722" spans="2:59" x14ac:dyDescent="0.25">
      <c r="B2722" s="81" t="s">
        <v>3331</v>
      </c>
      <c r="C2722" s="81" t="s">
        <v>8436</v>
      </c>
      <c r="D2722" s="81" t="s">
        <v>1078</v>
      </c>
      <c r="E2722" s="82" t="s">
        <v>3455</v>
      </c>
      <c r="F2722" s="82" t="s">
        <v>1116</v>
      </c>
      <c r="G2722" s="83" t="s">
        <v>1120</v>
      </c>
      <c r="H2722" s="84" t="s">
        <v>1128</v>
      </c>
      <c r="I2722" s="85" t="s">
        <v>3480</v>
      </c>
      <c r="J2722" s="85" t="s">
        <v>1096</v>
      </c>
      <c r="L2722" s="86">
        <v>44028</v>
      </c>
      <c r="M2722" s="87"/>
      <c r="N2722" s="88"/>
      <c r="O2722" s="88">
        <v>925.49700000044004</v>
      </c>
      <c r="P2722" s="89">
        <f t="shared" si="42"/>
        <v>0</v>
      </c>
      <c r="Q2722" s="86">
        <v>43756</v>
      </c>
      <c r="R2722" s="90"/>
      <c r="S2722" s="90">
        <v>3927229.0062617199</v>
      </c>
      <c r="T2722" s="3"/>
      <c r="U2722" s="91"/>
      <c r="V2722" s="92"/>
      <c r="W2722" s="91">
        <v>1.1752040561987099E-2</v>
      </c>
      <c r="X2722" s="92"/>
      <c r="Y2722" s="91">
        <v>-0.18177148030285001</v>
      </c>
      <c r="Z2722" s="92"/>
      <c r="AA2722" s="91">
        <v>-0.19671709508576901</v>
      </c>
      <c r="AB2722" s="92"/>
      <c r="AC2722" s="91">
        <v>-0.26338480143749599</v>
      </c>
      <c r="AD2722" s="92"/>
      <c r="AE2722" s="91"/>
      <c r="AF2722" s="93"/>
      <c r="AG2722" s="91">
        <v>2.2105992884462501E-2</v>
      </c>
      <c r="AH2722" s="92"/>
      <c r="AI2722" s="91">
        <v>-0.13785157230639</v>
      </c>
      <c r="AJ2722" s="92"/>
      <c r="AK2722" s="91">
        <v>-0.28535298674716603</v>
      </c>
      <c r="AL2722" s="91">
        <v>-0.112260336283798</v>
      </c>
      <c r="AM2722" s="92"/>
      <c r="AN2722" s="3"/>
      <c r="AO2722" s="94">
        <v>6.9871881913059E-2</v>
      </c>
      <c r="AP2722" s="94">
        <v>-0.12753942266586801</v>
      </c>
      <c r="AQ2722" s="94">
        <v>0.14647642465206401</v>
      </c>
      <c r="AR2722" s="94">
        <v>-0.162702902646852</v>
      </c>
      <c r="AS2722" s="95">
        <v>5</v>
      </c>
      <c r="AT2722" s="95">
        <v>7</v>
      </c>
      <c r="AU2722" s="95">
        <v>8</v>
      </c>
      <c r="AV2722" s="96">
        <v>4</v>
      </c>
      <c r="AW2722" s="3"/>
      <c r="AX2722" s="97">
        <v>0.32198639843729299</v>
      </c>
      <c r="AY2722" s="98">
        <v>-0.47906081141536599</v>
      </c>
      <c r="AZ2722" s="98">
        <v>-3.52182058900894E-2</v>
      </c>
      <c r="BA2722" s="98">
        <v>-0.62997415922836797</v>
      </c>
      <c r="BB2722" s="89">
        <v>3.2666559892968502E-2</v>
      </c>
      <c r="BC2722" s="99">
        <v>-45.400136359152398</v>
      </c>
      <c r="BD2722" s="86">
        <v>43756</v>
      </c>
      <c r="BE2722" s="86">
        <v>43908</v>
      </c>
      <c r="BF2722" s="95"/>
      <c r="BG2722" s="86"/>
    </row>
    <row r="2723" spans="2:59" x14ac:dyDescent="0.25">
      <c r="B2723" s="81" t="s">
        <v>3332</v>
      </c>
      <c r="C2723" s="81" t="s">
        <v>8437</v>
      </c>
      <c r="D2723" s="81" t="s">
        <v>1079</v>
      </c>
      <c r="E2723" s="82">
        <v>100</v>
      </c>
      <c r="F2723" s="82" t="s">
        <v>1106</v>
      </c>
      <c r="G2723" s="83" t="s">
        <v>1125</v>
      </c>
      <c r="H2723" s="84" t="s">
        <v>1144</v>
      </c>
      <c r="I2723" s="85" t="s">
        <v>3480</v>
      </c>
      <c r="J2723" s="85" t="s">
        <v>8438</v>
      </c>
      <c r="L2723" s="86">
        <v>44029</v>
      </c>
      <c r="M2723" s="87">
        <v>33049.502399981</v>
      </c>
      <c r="N2723" s="88">
        <v>33049.502399981</v>
      </c>
      <c r="O2723" s="88">
        <v>33122.8406999707</v>
      </c>
      <c r="P2723" s="89">
        <f t="shared" si="42"/>
        <v>0.99778586925396873</v>
      </c>
      <c r="Q2723" s="86">
        <v>43944</v>
      </c>
      <c r="R2723" s="90">
        <v>6356252.1459999997</v>
      </c>
      <c r="S2723" s="90">
        <v>7793600.0451875003</v>
      </c>
      <c r="T2723" s="3"/>
      <c r="U2723" s="91">
        <v>0</v>
      </c>
      <c r="V2723" s="92">
        <v>1.17277461013146</v>
      </c>
      <c r="W2723" s="91">
        <v>4.5895572657173001E-4</v>
      </c>
      <c r="X2723" s="92">
        <v>5.4405188529926797E-2</v>
      </c>
      <c r="Y2723" s="91">
        <v>3.48299160941679E-3</v>
      </c>
      <c r="Z2723" s="92">
        <v>18.498455069784502</v>
      </c>
      <c r="AA2723" s="91">
        <v>1.39589768969017E-2</v>
      </c>
      <c r="AB2723" s="92">
        <v>22.293926050479101</v>
      </c>
      <c r="AC2723" s="91">
        <v>4.2207895136016298E-2</v>
      </c>
      <c r="AD2723" s="92">
        <v>29.568985466001301</v>
      </c>
      <c r="AE2723" s="91">
        <v>6.8981257360064802E-2</v>
      </c>
      <c r="AF2723" s="93">
        <v>27.7375354307005</v>
      </c>
      <c r="AG2723" s="91">
        <v>4.5511857570090802E-4</v>
      </c>
      <c r="AH2723" s="92">
        <v>-0.86071809455461301</v>
      </c>
      <c r="AI2723" s="91">
        <v>4.5257346810103601E-3</v>
      </c>
      <c r="AJ2723" s="92">
        <v>14.9359491480136</v>
      </c>
      <c r="AK2723" s="91">
        <v>0.39484984141541601</v>
      </c>
      <c r="AL2723" s="91">
        <v>3.4267199549503899E-2</v>
      </c>
      <c r="AM2723" s="92">
        <v>59.059562055219402</v>
      </c>
      <c r="AN2723" s="3"/>
      <c r="AO2723" s="94">
        <v>6.9939824061293599E-4</v>
      </c>
      <c r="AP2723" s="94">
        <v>-3.1093770267034402E-3</v>
      </c>
      <c r="AQ2723" s="94">
        <v>2.0780533577635699E-3</v>
      </c>
      <c r="AR2723" s="94">
        <v>-9.6879446664388503E-4</v>
      </c>
      <c r="AS2723" s="95">
        <v>11</v>
      </c>
      <c r="AT2723" s="95">
        <v>1</v>
      </c>
      <c r="AU2723" s="95">
        <v>7</v>
      </c>
      <c r="AV2723" s="96">
        <v>5</v>
      </c>
      <c r="AW2723" s="3"/>
      <c r="AX2723" s="97">
        <v>3.7316750183163101E-3</v>
      </c>
      <c r="AY2723" s="98">
        <v>-4.1386298585639496</v>
      </c>
      <c r="AZ2723" s="98">
        <v>0.59385543443659095</v>
      </c>
      <c r="BA2723" s="98">
        <v>-4.2531558609771301</v>
      </c>
      <c r="BB2723" s="89">
        <v>3.85096748940441E-4</v>
      </c>
      <c r="BC2723" s="99">
        <v>-0.39234950022819198</v>
      </c>
      <c r="BD2723" s="86">
        <v>43944</v>
      </c>
      <c r="BE2723" s="86">
        <v>43957</v>
      </c>
      <c r="BF2723" s="95"/>
      <c r="BG2723" s="86"/>
    </row>
    <row r="2724" spans="2:59" x14ac:dyDescent="0.25">
      <c r="B2724" s="81" t="s">
        <v>3333</v>
      </c>
      <c r="C2724" s="81" t="s">
        <v>8439</v>
      </c>
      <c r="D2724" s="81" t="s">
        <v>1079</v>
      </c>
      <c r="E2724" s="82" t="s">
        <v>1162</v>
      </c>
      <c r="F2724" s="82" t="s">
        <v>1106</v>
      </c>
      <c r="G2724" s="83" t="s">
        <v>1125</v>
      </c>
      <c r="H2724" s="84" t="s">
        <v>1144</v>
      </c>
      <c r="I2724" s="85" t="s">
        <v>3480</v>
      </c>
      <c r="J2724" s="85" t="s">
        <v>8440</v>
      </c>
      <c r="L2724" s="86">
        <v>44029</v>
      </c>
      <c r="M2724" s="87">
        <v>1346.2508000005</v>
      </c>
      <c r="N2724" s="88">
        <v>1346.2508000005</v>
      </c>
      <c r="O2724" s="88">
        <v>1350.3995999991901</v>
      </c>
      <c r="P2724" s="89">
        <f t="shared" si="42"/>
        <v>0.99692772420941733</v>
      </c>
      <c r="Q2724" s="86">
        <v>43944</v>
      </c>
      <c r="R2724" s="90">
        <v>6261068.3210000005</v>
      </c>
      <c r="S2724" s="90">
        <v>5169637.2288437504</v>
      </c>
      <c r="T2724" s="3"/>
      <c r="U2724" s="91">
        <v>0</v>
      </c>
      <c r="V2724" s="92">
        <v>1.17277461013146</v>
      </c>
      <c r="W2724" s="91">
        <v>2.8412882056727502E-4</v>
      </c>
      <c r="X2724" s="92">
        <v>3.6922497929481303E-2</v>
      </c>
      <c r="Y2724" s="91">
        <v>1.2752352831739699E-3</v>
      </c>
      <c r="Z2724" s="92">
        <v>18.277679437160302</v>
      </c>
      <c r="AA2724" s="91">
        <v>9.1558207641355693E-3</v>
      </c>
      <c r="AB2724" s="92">
        <v>21.8136104372097</v>
      </c>
      <c r="AC2724" s="91">
        <v>3.2045956586443901E-2</v>
      </c>
      <c r="AD2724" s="92">
        <v>28.552791611029502</v>
      </c>
      <c r="AE2724" s="91">
        <v>5.32264541543555E-2</v>
      </c>
      <c r="AF2724" s="93">
        <v>26.162055110122299</v>
      </c>
      <c r="AG2724" s="91">
        <v>3.5533491973183102E-4</v>
      </c>
      <c r="AH2724" s="92">
        <v>-0.87069646015152102</v>
      </c>
      <c r="AI2724" s="91">
        <v>2.0799333669856402E-3</v>
      </c>
      <c r="AJ2724" s="92">
        <v>14.6913690166111</v>
      </c>
      <c r="AK2724" s="91">
        <v>0.32964355203497703</v>
      </c>
      <c r="AL2724" s="91">
        <v>2.9266014456879898E-2</v>
      </c>
      <c r="AM2724" s="92">
        <v>52.538933117175503</v>
      </c>
      <c r="AN2724" s="3"/>
      <c r="AO2724" s="94">
        <v>6.8558007842511902E-4</v>
      </c>
      <c r="AP2724" s="94">
        <v>-3.1231496213877099E-3</v>
      </c>
      <c r="AQ2724" s="94">
        <v>1.6763031744631001E-3</v>
      </c>
      <c r="AR2724" s="94">
        <v>-1.38344224615139E-3</v>
      </c>
      <c r="AS2724" s="95">
        <v>9</v>
      </c>
      <c r="AT2724" s="95">
        <v>3</v>
      </c>
      <c r="AU2724" s="95">
        <v>7</v>
      </c>
      <c r="AV2724" s="96">
        <v>5</v>
      </c>
      <c r="AW2724" s="3"/>
      <c r="AX2724" s="97">
        <v>3.7000118321248001E-3</v>
      </c>
      <c r="AY2724" s="98">
        <v>-5.3600615064497097</v>
      </c>
      <c r="AZ2724" s="98">
        <v>0.57807140768363796</v>
      </c>
      <c r="BA2724" s="98">
        <v>-5.3522546143140097</v>
      </c>
      <c r="BB2724" s="89">
        <v>3.81816565867439E-4</v>
      </c>
      <c r="BC2724" s="99">
        <v>-0.41024893661915501</v>
      </c>
      <c r="BD2724" s="86">
        <v>43944</v>
      </c>
      <c r="BE2724" s="86">
        <v>43957</v>
      </c>
      <c r="BF2724" s="95"/>
      <c r="BG2724" s="86"/>
    </row>
    <row r="2725" spans="2:59" x14ac:dyDescent="0.25">
      <c r="B2725" s="81" t="s">
        <v>3334</v>
      </c>
      <c r="C2725" s="81" t="s">
        <v>8441</v>
      </c>
      <c r="D2725" s="81" t="s">
        <v>1079</v>
      </c>
      <c r="E2725" s="82" t="s">
        <v>1186</v>
      </c>
      <c r="F2725" s="82" t="s">
        <v>1106</v>
      </c>
      <c r="G2725" s="83" t="s">
        <v>1125</v>
      </c>
      <c r="H2725" s="84" t="s">
        <v>1144</v>
      </c>
      <c r="I2725" s="85" t="s">
        <v>3480</v>
      </c>
      <c r="J2725" s="85" t="s">
        <v>8442</v>
      </c>
      <c r="L2725" s="86">
        <v>44029</v>
      </c>
      <c r="M2725" s="87">
        <v>1382.04499999993</v>
      </c>
      <c r="N2725" s="88">
        <v>1382.04499999993</v>
      </c>
      <c r="O2725" s="88">
        <v>1385.7453000005301</v>
      </c>
      <c r="P2725" s="89">
        <f t="shared" si="42"/>
        <v>0.99732974017620801</v>
      </c>
      <c r="Q2725" s="86">
        <v>43944</v>
      </c>
      <c r="R2725" s="90">
        <v>33556316.189000003</v>
      </c>
      <c r="S2725" s="90">
        <v>25216188.888406299</v>
      </c>
      <c r="T2725" s="3"/>
      <c r="U2725" s="91">
        <v>7.2355760494247105E-8</v>
      </c>
      <c r="V2725" s="92">
        <v>1.1727818457075001</v>
      </c>
      <c r="W2725" s="91">
        <v>3.6654784707934601E-4</v>
      </c>
      <c r="X2725" s="92">
        <v>4.5164400580688401E-2</v>
      </c>
      <c r="Y2725" s="91">
        <v>2.3450629523722498E-3</v>
      </c>
      <c r="Z2725" s="92">
        <v>18.3846622040728</v>
      </c>
      <c r="AA2725" s="91">
        <v>1.15082025731681E-2</v>
      </c>
      <c r="AB2725" s="92">
        <v>22.048848618112999</v>
      </c>
      <c r="AC2725" s="91">
        <v>3.7040577655716299E-2</v>
      </c>
      <c r="AD2725" s="92">
        <v>29.052253717964</v>
      </c>
      <c r="AE2725" s="91">
        <v>6.0972373317781603E-2</v>
      </c>
      <c r="AF2725" s="93">
        <v>26.936647026479498</v>
      </c>
      <c r="AG2725" s="91">
        <v>4.0340569103136702E-4</v>
      </c>
      <c r="AH2725" s="92">
        <v>-0.86588938302156704</v>
      </c>
      <c r="AI2725" s="91">
        <v>3.26748207407945E-3</v>
      </c>
      <c r="AJ2725" s="92">
        <v>14.810123887320501</v>
      </c>
      <c r="AK2725" s="91">
        <v>0.36149996552034303</v>
      </c>
      <c r="AL2725" s="91">
        <v>3.17362263449468E-2</v>
      </c>
      <c r="AM2725" s="92">
        <v>55.724574465712102</v>
      </c>
      <c r="AN2725" s="3"/>
      <c r="AO2725" s="94">
        <v>6.9242643439792995E-4</v>
      </c>
      <c r="AP2725" s="94">
        <v>-3.1163735511654501E-3</v>
      </c>
      <c r="AQ2725" s="94">
        <v>1.8750547260424401E-3</v>
      </c>
      <c r="AR2725" s="94">
        <v>-1.17819536080788E-3</v>
      </c>
      <c r="AS2725" s="95">
        <v>10</v>
      </c>
      <c r="AT2725" s="95">
        <v>2</v>
      </c>
      <c r="AU2725" s="95">
        <v>7</v>
      </c>
      <c r="AV2725" s="96">
        <v>5</v>
      </c>
      <c r="AW2725" s="3"/>
      <c r="AX2725" s="97">
        <v>3.7148360762239499E-3</v>
      </c>
      <c r="AY2725" s="98">
        <v>-4.7607314510896703</v>
      </c>
      <c r="AZ2725" s="98">
        <v>0.58579749466116504</v>
      </c>
      <c r="BA2725" s="98">
        <v>-4.8221484552559604</v>
      </c>
      <c r="BB2725" s="89">
        <v>3.8335240587628099E-4</v>
      </c>
      <c r="BC2725" s="99">
        <v>-0.401401325349525</v>
      </c>
      <c r="BD2725" s="86">
        <v>43944</v>
      </c>
      <c r="BE2725" s="86">
        <v>43957</v>
      </c>
      <c r="BF2725" s="95"/>
      <c r="BG2725" s="86"/>
    </row>
    <row r="2726" spans="2:59" x14ac:dyDescent="0.25">
      <c r="B2726" s="81" t="s">
        <v>3335</v>
      </c>
      <c r="C2726" s="81" t="s">
        <v>8443</v>
      </c>
      <c r="D2726" s="81" t="s">
        <v>1079</v>
      </c>
      <c r="E2726" s="82" t="s">
        <v>769</v>
      </c>
      <c r="F2726" s="82" t="s">
        <v>1106</v>
      </c>
      <c r="G2726" s="83" t="s">
        <v>1125</v>
      </c>
      <c r="H2726" s="84" t="s">
        <v>1144</v>
      </c>
      <c r="I2726" s="85" t="s">
        <v>3480</v>
      </c>
      <c r="J2726" s="85" t="s">
        <v>8444</v>
      </c>
      <c r="L2726" s="86">
        <v>44029</v>
      </c>
      <c r="M2726" s="87">
        <v>30022.563400000301</v>
      </c>
      <c r="N2726" s="88">
        <v>30022.563400000301</v>
      </c>
      <c r="O2726" s="88">
        <v>30116.518799990401</v>
      </c>
      <c r="P2726" s="89">
        <f t="shared" si="42"/>
        <v>0.99688027023926384</v>
      </c>
      <c r="Q2726" s="86">
        <v>43943</v>
      </c>
      <c r="R2726" s="90">
        <v>10634610.193</v>
      </c>
      <c r="S2726" s="90">
        <v>11171192.971968699</v>
      </c>
      <c r="T2726" s="3"/>
      <c r="U2726" s="91">
        <v>0</v>
      </c>
      <c r="V2726" s="92">
        <v>1.17277461013146</v>
      </c>
      <c r="W2726" s="91">
        <v>2.7409901304054101E-4</v>
      </c>
      <c r="X2726" s="92">
        <v>3.59195171768079E-2</v>
      </c>
      <c r="Y2726" s="91">
        <v>1.1468254815554201E-3</v>
      </c>
      <c r="Z2726" s="92">
        <v>18.2648384569911</v>
      </c>
      <c r="AA2726" s="91">
        <v>8.8711925782263296E-3</v>
      </c>
      <c r="AB2726" s="92">
        <v>21.785147618618801</v>
      </c>
      <c r="AC2726" s="91">
        <v>3.1440022281458403E-2</v>
      </c>
      <c r="AD2726" s="92">
        <v>28.492198180552801</v>
      </c>
      <c r="AE2726" s="91">
        <v>5.2286527134128798E-2</v>
      </c>
      <c r="AF2726" s="93">
        <v>26.0680624080996</v>
      </c>
      <c r="AG2726" s="91">
        <v>3.4948267057188797E-4</v>
      </c>
      <c r="AH2726" s="92">
        <v>-0.87128168506751502</v>
      </c>
      <c r="AI2726" s="91">
        <v>1.9371979706193101E-3</v>
      </c>
      <c r="AJ2726" s="92">
        <v>14.6770954769745</v>
      </c>
      <c r="AK2726" s="91">
        <v>0.59331667622784201</v>
      </c>
      <c r="AL2726" s="91">
        <v>3.2023569541706799E-2</v>
      </c>
      <c r="AM2726" s="92">
        <v>-25.966300316387802</v>
      </c>
      <c r="AN2726" s="3"/>
      <c r="AO2726" s="94">
        <v>6.8471749364107403E-4</v>
      </c>
      <c r="AP2726" s="94">
        <v>-3.12400441907812E-3</v>
      </c>
      <c r="AQ2726" s="94">
        <v>1.65177804410632E-3</v>
      </c>
      <c r="AR2726" s="94">
        <v>-1.4084270205785301E-3</v>
      </c>
      <c r="AS2726" s="95">
        <v>9</v>
      </c>
      <c r="AT2726" s="95">
        <v>3</v>
      </c>
      <c r="AU2726" s="95">
        <v>7</v>
      </c>
      <c r="AV2726" s="96">
        <v>5</v>
      </c>
      <c r="AW2726" s="3"/>
      <c r="AX2726" s="97">
        <v>3.6983589310284502E-3</v>
      </c>
      <c r="AY2726" s="98">
        <v>-5.4326442167439399</v>
      </c>
      <c r="AZ2726" s="98">
        <v>0.57713656654141199</v>
      </c>
      <c r="BA2726" s="98">
        <v>-5.4152142397724701</v>
      </c>
      <c r="BB2726" s="89">
        <v>3.8164528485310699E-4</v>
      </c>
      <c r="BC2726" s="99">
        <v>-0.41138586043189201</v>
      </c>
      <c r="BD2726" s="86">
        <v>43943</v>
      </c>
      <c r="BE2726" s="86">
        <v>43957</v>
      </c>
      <c r="BF2726" s="95"/>
      <c r="BG2726" s="86"/>
    </row>
    <row r="2727" spans="2:59" x14ac:dyDescent="0.25">
      <c r="B2727" s="81" t="s">
        <v>3336</v>
      </c>
      <c r="C2727" s="81" t="s">
        <v>8445</v>
      </c>
      <c r="D2727" s="81" t="s">
        <v>1079</v>
      </c>
      <c r="E2727" s="82" t="s">
        <v>1172</v>
      </c>
      <c r="F2727" s="82" t="s">
        <v>1106</v>
      </c>
      <c r="G2727" s="83" t="s">
        <v>1125</v>
      </c>
      <c r="H2727" s="84" t="s">
        <v>1144</v>
      </c>
      <c r="I2727" s="85" t="s">
        <v>3480</v>
      </c>
      <c r="J2727" s="85" t="s">
        <v>8446</v>
      </c>
      <c r="L2727" s="86">
        <v>44029</v>
      </c>
      <c r="M2727" s="87">
        <v>27736.323199987401</v>
      </c>
      <c r="N2727" s="88">
        <v>27736.323199987401</v>
      </c>
      <c r="O2727" s="88">
        <v>27834.677300006198</v>
      </c>
      <c r="P2727" s="89">
        <f t="shared" si="42"/>
        <v>0.99646649037965407</v>
      </c>
      <c r="Q2727" s="86">
        <v>43943</v>
      </c>
      <c r="R2727" s="90">
        <v>58918062.682999998</v>
      </c>
      <c r="S2727" s="90">
        <v>63041938.040562503</v>
      </c>
      <c r="T2727" s="3"/>
      <c r="U2727" s="91">
        <v>3.60523699782789E-9</v>
      </c>
      <c r="V2727" s="92">
        <v>1.17277497065515</v>
      </c>
      <c r="W2727" s="91">
        <v>1.8410659140499799E-4</v>
      </c>
      <c r="X2727" s="92">
        <v>2.69202750132536E-2</v>
      </c>
      <c r="Y2727" s="91">
        <v>1.11155113700079E-5</v>
      </c>
      <c r="Z2727" s="92">
        <v>18.1512674599653</v>
      </c>
      <c r="AA2727" s="91">
        <v>6.33721284248168E-3</v>
      </c>
      <c r="AB2727" s="92">
        <v>21.5317496450443</v>
      </c>
      <c r="AC2727" s="91">
        <v>2.6037161533167801E-2</v>
      </c>
      <c r="AD2727" s="92">
        <v>27.9519121057237</v>
      </c>
      <c r="AE2727" s="91">
        <v>4.39478204862098E-2</v>
      </c>
      <c r="AF2727" s="93">
        <v>25.234191743307701</v>
      </c>
      <c r="AG2727" s="91">
        <v>2.9698765683861E-4</v>
      </c>
      <c r="AH2727" s="92">
        <v>-0.87653118644084305</v>
      </c>
      <c r="AI2727" s="91">
        <v>6.7302197203389401E-4</v>
      </c>
      <c r="AJ2727" s="92">
        <v>14.550677877108701</v>
      </c>
      <c r="AK2727" s="91">
        <v>0.315960878420738</v>
      </c>
      <c r="AL2727" s="91">
        <v>2.8188666945425201E-2</v>
      </c>
      <c r="AM2727" s="92">
        <v>51.1706657557515</v>
      </c>
      <c r="AN2727" s="3"/>
      <c r="AO2727" s="94">
        <v>6.7721106279350395E-4</v>
      </c>
      <c r="AP2727" s="94">
        <v>-3.1314783354901001E-3</v>
      </c>
      <c r="AQ2727" s="94">
        <v>1.4339736499095999E-3</v>
      </c>
      <c r="AR2727" s="94">
        <v>-1.6330584012393999E-3</v>
      </c>
      <c r="AS2727" s="95">
        <v>9</v>
      </c>
      <c r="AT2727" s="95">
        <v>3</v>
      </c>
      <c r="AU2727" s="95">
        <v>7</v>
      </c>
      <c r="AV2727" s="96">
        <v>5</v>
      </c>
      <c r="AW2727" s="3"/>
      <c r="AX2727" s="97">
        <v>3.6848287256270899E-3</v>
      </c>
      <c r="AY2727" s="98">
        <v>-6.0790546668285996</v>
      </c>
      <c r="AZ2727" s="98">
        <v>0.56881896618324401</v>
      </c>
      <c r="BA2727" s="98">
        <v>-5.9638369726890197</v>
      </c>
      <c r="BB2727" s="89">
        <v>3.8024307796376901E-4</v>
      </c>
      <c r="BC2727" s="99">
        <v>-0.42184106800959897</v>
      </c>
      <c r="BD2727" s="86">
        <v>43943</v>
      </c>
      <c r="BE2727" s="86">
        <v>43957</v>
      </c>
      <c r="BF2727" s="95"/>
      <c r="BG2727" s="86"/>
    </row>
    <row r="2728" spans="2:59" x14ac:dyDescent="0.25">
      <c r="B2728" s="81" t="s">
        <v>642</v>
      </c>
      <c r="C2728" s="81" t="s">
        <v>8447</v>
      </c>
      <c r="D2728" s="81" t="s">
        <v>1079</v>
      </c>
      <c r="E2728" s="82" t="s">
        <v>1166</v>
      </c>
      <c r="F2728" s="82" t="s">
        <v>1106</v>
      </c>
      <c r="G2728" s="83" t="s">
        <v>1125</v>
      </c>
      <c r="H2728" s="84" t="s">
        <v>1144</v>
      </c>
      <c r="I2728" s="85" t="s">
        <v>3480</v>
      </c>
      <c r="J2728" s="85" t="s">
        <v>1096</v>
      </c>
      <c r="L2728" s="86">
        <v>44029</v>
      </c>
      <c r="M2728" s="87">
        <v>1048.8562000002701</v>
      </c>
      <c r="N2728" s="88">
        <v>1048.8562000002701</v>
      </c>
      <c r="O2728" s="88">
        <v>1050.73310000077</v>
      </c>
      <c r="P2728" s="89">
        <f t="shared" si="42"/>
        <v>0.99821372335134528</v>
      </c>
      <c r="Q2728" s="86">
        <v>43944</v>
      </c>
      <c r="R2728" s="90">
        <v>14106684.363</v>
      </c>
      <c r="S2728" s="90">
        <v>9719212.5654218793</v>
      </c>
      <c r="T2728" s="3"/>
      <c r="U2728" s="91">
        <v>2.7649257390294199E-6</v>
      </c>
      <c r="V2728" s="92">
        <v>1.1730511027053601</v>
      </c>
      <c r="W2728" s="91">
        <v>5.9376066747063305E-4</v>
      </c>
      <c r="X2728" s="92">
        <v>6.7885682619817103E-2</v>
      </c>
      <c r="Y2728" s="91">
        <v>4.4337128438201E-3</v>
      </c>
      <c r="Z2728" s="92">
        <v>18.593527193210299</v>
      </c>
      <c r="AA2728" s="91">
        <v>1.59175128483184E-2</v>
      </c>
      <c r="AB2728" s="92">
        <v>22.489779645635299</v>
      </c>
      <c r="AC2728" s="91">
        <v>4.6259071108579498E-2</v>
      </c>
      <c r="AD2728" s="92">
        <v>29.974103063257601</v>
      </c>
      <c r="AE2728" s="91"/>
      <c r="AF2728" s="93"/>
      <c r="AG2728" s="91">
        <v>5.2971432342019398E-4</v>
      </c>
      <c r="AH2728" s="92">
        <v>-0.85325851978268497</v>
      </c>
      <c r="AI2728" s="91">
        <v>5.5686805535515296E-3</v>
      </c>
      <c r="AJ2728" s="92">
        <v>15.0402437352604</v>
      </c>
      <c r="AK2728" s="91">
        <v>4.8779743956401903E-2</v>
      </c>
      <c r="AL2728" s="91">
        <v>2.2225230004551101E-2</v>
      </c>
      <c r="AM2728" s="92">
        <v>32.563654048251898</v>
      </c>
      <c r="AN2728" s="3"/>
      <c r="AO2728" s="94">
        <v>7.0475493339472505E-4</v>
      </c>
      <c r="AP2728" s="94">
        <v>-3.1040232779559998E-3</v>
      </c>
      <c r="AQ2728" s="94">
        <v>2.2335069297696498E-3</v>
      </c>
      <c r="AR2728" s="94">
        <v>-8.0851961047301302E-4</v>
      </c>
      <c r="AS2728" s="95">
        <v>11</v>
      </c>
      <c r="AT2728" s="95">
        <v>1</v>
      </c>
      <c r="AU2728" s="95">
        <v>7</v>
      </c>
      <c r="AV2728" s="96">
        <v>5</v>
      </c>
      <c r="AW2728" s="3"/>
      <c r="AX2728" s="97">
        <v>3.7449652693885599E-3</v>
      </c>
      <c r="AY2728" s="98">
        <v>-3.64462499920774</v>
      </c>
      <c r="AZ2728" s="98">
        <v>0.600308350000887</v>
      </c>
      <c r="BA2728" s="98">
        <v>-3.7878251082729499</v>
      </c>
      <c r="BB2728" s="89">
        <v>3.8647341916885102E-4</v>
      </c>
      <c r="BC2728" s="99">
        <v>-0.38542613733989101</v>
      </c>
      <c r="BD2728" s="86">
        <v>43944</v>
      </c>
      <c r="BE2728" s="86">
        <v>43957</v>
      </c>
      <c r="BF2728" s="95"/>
      <c r="BG2728" s="86"/>
    </row>
    <row r="2729" spans="2:59" x14ac:dyDescent="0.25">
      <c r="B2729" s="81" t="s">
        <v>3337</v>
      </c>
      <c r="C2729" s="81" t="s">
        <v>8448</v>
      </c>
      <c r="D2729" s="81" t="s">
        <v>1079</v>
      </c>
      <c r="E2729" s="82" t="s">
        <v>1197</v>
      </c>
      <c r="F2729" s="82" t="s">
        <v>1106</v>
      </c>
      <c r="G2729" s="83" t="s">
        <v>1125</v>
      </c>
      <c r="H2729" s="84" t="s">
        <v>1144</v>
      </c>
      <c r="I2729" s="85" t="s">
        <v>3480</v>
      </c>
      <c r="J2729" s="85" t="s">
        <v>8449</v>
      </c>
      <c r="L2729" s="86">
        <v>44029</v>
      </c>
      <c r="M2729" s="87">
        <v>1361.2273999992799</v>
      </c>
      <c r="N2729" s="88">
        <v>1361.2273999992799</v>
      </c>
      <c r="O2729" s="88">
        <v>1365.20769999921</v>
      </c>
      <c r="P2729" s="89">
        <f t="shared" si="42"/>
        <v>0.99708447293409463</v>
      </c>
      <c r="Q2729" s="86">
        <v>43944</v>
      </c>
      <c r="R2729" s="90">
        <v>59977787.277000003</v>
      </c>
      <c r="S2729" s="90">
        <v>59376234.36925</v>
      </c>
      <c r="T2729" s="3"/>
      <c r="U2729" s="91">
        <v>0</v>
      </c>
      <c r="V2729" s="92">
        <v>1.17277461013146</v>
      </c>
      <c r="W2729" s="91">
        <v>3.1702033084002302E-4</v>
      </c>
      <c r="X2729" s="92">
        <v>4.0211648956756101E-2</v>
      </c>
      <c r="Y2729" s="91">
        <v>1.69914543766936E-3</v>
      </c>
      <c r="Z2729" s="92">
        <v>18.320070452609801</v>
      </c>
      <c r="AA2729" s="91">
        <v>1.0091960150020901E-2</v>
      </c>
      <c r="AB2729" s="92">
        <v>21.907224375812799</v>
      </c>
      <c r="AC2729" s="91">
        <v>3.4037391867968801E-2</v>
      </c>
      <c r="AD2729" s="92">
        <v>28.751935139181999</v>
      </c>
      <c r="AE2729" s="91">
        <v>5.6314342638870599E-2</v>
      </c>
      <c r="AF2729" s="93">
        <v>26.470843958581099</v>
      </c>
      <c r="AG2729" s="91">
        <v>3.7450821764650798E-4</v>
      </c>
      <c r="AH2729" s="92">
        <v>-0.86877913036005305</v>
      </c>
      <c r="AI2729" s="91">
        <v>2.5507376412861001E-3</v>
      </c>
      <c r="AJ2729" s="92">
        <v>14.7384494440339</v>
      </c>
      <c r="AK2729" s="91">
        <v>0.342300956512336</v>
      </c>
      <c r="AL2729" s="91">
        <v>3.0253798617195599E-2</v>
      </c>
      <c r="AM2729" s="92">
        <v>53.804673564911397</v>
      </c>
      <c r="AN2729" s="3"/>
      <c r="AO2729" s="94">
        <v>6.8827172253804704E-4</v>
      </c>
      <c r="AP2729" s="94">
        <v>-3.1204043161778801E-3</v>
      </c>
      <c r="AQ2729" s="94">
        <v>1.7558058843860601E-3</v>
      </c>
      <c r="AR2729" s="94">
        <v>-1.3011680075578601E-3</v>
      </c>
      <c r="AS2729" s="95">
        <v>9</v>
      </c>
      <c r="AT2729" s="95">
        <v>3</v>
      </c>
      <c r="AU2729" s="95">
        <v>7</v>
      </c>
      <c r="AV2729" s="96">
        <v>5</v>
      </c>
      <c r="AW2729" s="3"/>
      <c r="AX2729" s="97">
        <v>3.70567586945072E-3</v>
      </c>
      <c r="AY2729" s="98">
        <v>-5.12141120963497</v>
      </c>
      <c r="AZ2729" s="98">
        <v>0.58114526443841896</v>
      </c>
      <c r="BA2729" s="98">
        <v>-5.1433235825097698</v>
      </c>
      <c r="BB2729" s="89">
        <v>3.82403430667182E-4</v>
      </c>
      <c r="BC2729" s="99">
        <v>-0.40671467047559401</v>
      </c>
      <c r="BD2729" s="86">
        <v>43944</v>
      </c>
      <c r="BE2729" s="86">
        <v>43957</v>
      </c>
      <c r="BF2729" s="95"/>
      <c r="BG2729" s="86"/>
    </row>
    <row r="2730" spans="2:59" x14ac:dyDescent="0.25">
      <c r="B2730" s="81" t="s">
        <v>3338</v>
      </c>
      <c r="C2730" s="81" t="s">
        <v>8450</v>
      </c>
      <c r="D2730" s="81" t="s">
        <v>1079</v>
      </c>
      <c r="E2730" s="82" t="s">
        <v>1198</v>
      </c>
      <c r="F2730" s="82" t="s">
        <v>1106</v>
      </c>
      <c r="G2730" s="83" t="s">
        <v>1125</v>
      </c>
      <c r="H2730" s="84" t="s">
        <v>1144</v>
      </c>
      <c r="I2730" s="85" t="s">
        <v>3480</v>
      </c>
      <c r="J2730" s="85" t="s">
        <v>8451</v>
      </c>
      <c r="L2730" s="86">
        <v>44029</v>
      </c>
      <c r="M2730" s="87">
        <v>1381.77439999953</v>
      </c>
      <c r="N2730" s="88">
        <v>1381.77439999953</v>
      </c>
      <c r="O2730" s="88">
        <v>1385.4342999998501</v>
      </c>
      <c r="P2730" s="89">
        <f t="shared" si="42"/>
        <v>0.99735830129200609</v>
      </c>
      <c r="Q2730" s="86">
        <v>43944</v>
      </c>
      <c r="R2730" s="90">
        <v>6223822.9910000004</v>
      </c>
      <c r="S2730" s="90">
        <v>6116576.87285937</v>
      </c>
      <c r="T2730" s="3"/>
      <c r="U2730" s="91">
        <v>0</v>
      </c>
      <c r="V2730" s="92">
        <v>1.17277461013146</v>
      </c>
      <c r="W2730" s="91">
        <v>3.7183419590292E-4</v>
      </c>
      <c r="X2730" s="92">
        <v>4.5693035463045803E-2</v>
      </c>
      <c r="Y2730" s="91">
        <v>2.4186027603718698E-3</v>
      </c>
      <c r="Z2730" s="92">
        <v>18.392016184865501</v>
      </c>
      <c r="AA2730" s="91">
        <v>1.16689662336285E-2</v>
      </c>
      <c r="AB2730" s="92">
        <v>22.064924984151698</v>
      </c>
      <c r="AC2730" s="91">
        <v>3.7381875315986697E-2</v>
      </c>
      <c r="AD2730" s="92">
        <v>29.086383483983798</v>
      </c>
      <c r="AE2730" s="91">
        <v>6.1502201708208297E-2</v>
      </c>
      <c r="AF2730" s="93">
        <v>26.989629865507599</v>
      </c>
      <c r="AG2730" s="91">
        <v>4.0645432636665603E-4</v>
      </c>
      <c r="AH2730" s="92">
        <v>-0.86558451948803805</v>
      </c>
      <c r="AI2730" s="91">
        <v>3.3489151319372498E-3</v>
      </c>
      <c r="AJ2730" s="92">
        <v>14.818267193099</v>
      </c>
      <c r="AK2730" s="91">
        <v>0.363705304711475</v>
      </c>
      <c r="AL2730" s="91">
        <v>3.1905303982057397E-2</v>
      </c>
      <c r="AM2730" s="92">
        <v>55.945108384825303</v>
      </c>
      <c r="AN2730" s="3"/>
      <c r="AO2730" s="94">
        <v>6.9288319537008604E-4</v>
      </c>
      <c r="AP2730" s="94">
        <v>-3.1158460560618598E-3</v>
      </c>
      <c r="AQ2730" s="94">
        <v>1.8885258596128599E-3</v>
      </c>
      <c r="AR2730" s="94">
        <v>-1.1642277740975301E-3</v>
      </c>
      <c r="AS2730" s="95">
        <v>10</v>
      </c>
      <c r="AT2730" s="95">
        <v>2</v>
      </c>
      <c r="AU2730" s="95">
        <v>7</v>
      </c>
      <c r="AV2730" s="96">
        <v>5</v>
      </c>
      <c r="AW2730" s="3"/>
      <c r="AX2730" s="97">
        <v>3.71585967886858E-3</v>
      </c>
      <c r="AY2730" s="98">
        <v>-4.7199200956893002</v>
      </c>
      <c r="AZ2730" s="98">
        <v>0.58632557251075901</v>
      </c>
      <c r="BA2730" s="98">
        <v>-4.7853951073702801</v>
      </c>
      <c r="BB2730" s="89">
        <v>3.83458479209367E-4</v>
      </c>
      <c r="BC2730" s="99">
        <v>-0.40079128977004103</v>
      </c>
      <c r="BD2730" s="86">
        <v>43944</v>
      </c>
      <c r="BE2730" s="86">
        <v>43957</v>
      </c>
      <c r="BF2730" s="95"/>
      <c r="BG2730" s="86"/>
    </row>
    <row r="2731" spans="2:59" x14ac:dyDescent="0.25">
      <c r="B2731" s="81" t="s">
        <v>3339</v>
      </c>
      <c r="C2731" s="81" t="s">
        <v>8452</v>
      </c>
      <c r="D2731" s="81" t="s">
        <v>1079</v>
      </c>
      <c r="E2731" s="82" t="s">
        <v>1199</v>
      </c>
      <c r="F2731" s="82" t="s">
        <v>1106</v>
      </c>
      <c r="G2731" s="83" t="s">
        <v>1125</v>
      </c>
      <c r="H2731" s="84" t="s">
        <v>1144</v>
      </c>
      <c r="I2731" s="85" t="s">
        <v>3480</v>
      </c>
      <c r="J2731" s="85" t="s">
        <v>8453</v>
      </c>
      <c r="L2731" s="86">
        <v>44029</v>
      </c>
      <c r="M2731" s="87">
        <v>1087.24239999987</v>
      </c>
      <c r="N2731" s="88">
        <v>1087.24239999987</v>
      </c>
      <c r="O2731" s="88">
        <v>1089.55550000072</v>
      </c>
      <c r="P2731" s="89">
        <f t="shared" si="42"/>
        <v>0.997877024161827</v>
      </c>
      <c r="Q2731" s="86">
        <v>43944</v>
      </c>
      <c r="R2731" s="90">
        <v>19340874.761999998</v>
      </c>
      <c r="S2731" s="90">
        <v>18951275.1209062</v>
      </c>
      <c r="T2731" s="3"/>
      <c r="U2731" s="91">
        <v>0</v>
      </c>
      <c r="V2731" s="92">
        <v>1.17277461013146</v>
      </c>
      <c r="W2731" s="91">
        <v>4.8236976181215098E-4</v>
      </c>
      <c r="X2731" s="92">
        <v>5.6746592053968897E-2</v>
      </c>
      <c r="Y2731" s="91">
        <v>3.69456343105412E-3</v>
      </c>
      <c r="Z2731" s="92">
        <v>18.5196122519556</v>
      </c>
      <c r="AA2731" s="91">
        <v>1.44027064598049E-2</v>
      </c>
      <c r="AB2731" s="92">
        <v>22.338299006776701</v>
      </c>
      <c r="AC2731" s="91">
        <v>4.3133900278917302E-2</v>
      </c>
      <c r="AD2731" s="92">
        <v>29.6615859802987</v>
      </c>
      <c r="AE2731" s="91">
        <v>7.0412939598099897E-2</v>
      </c>
      <c r="AF2731" s="93">
        <v>27.880703654489501</v>
      </c>
      <c r="AG2731" s="91">
        <v>4.6625872346339699E-4</v>
      </c>
      <c r="AH2731" s="92">
        <v>-0.85960407977836395</v>
      </c>
      <c r="AI2731" s="91">
        <v>4.7584621406713302E-3</v>
      </c>
      <c r="AJ2731" s="92">
        <v>14.9592218939797</v>
      </c>
      <c r="AK2731" s="91">
        <v>8.6188579838635607E-2</v>
      </c>
      <c r="AL2731" s="91">
        <v>2.2753999128326499E-2</v>
      </c>
      <c r="AM2731" s="92">
        <v>11.8251563170925</v>
      </c>
      <c r="AN2731" s="3"/>
      <c r="AO2731" s="94">
        <v>7.0061772748886099E-4</v>
      </c>
      <c r="AP2731" s="94">
        <v>-3.1081482320587401E-3</v>
      </c>
      <c r="AQ2731" s="94">
        <v>2.1140738226677102E-3</v>
      </c>
      <c r="AR2731" s="94">
        <v>-9.3192299664224298E-4</v>
      </c>
      <c r="AS2731" s="95">
        <v>11</v>
      </c>
      <c r="AT2731" s="95">
        <v>1</v>
      </c>
      <c r="AU2731" s="95">
        <v>7</v>
      </c>
      <c r="AV2731" s="96">
        <v>5</v>
      </c>
      <c r="AW2731" s="3"/>
      <c r="AX2731" s="97">
        <v>3.7347538010226301E-3</v>
      </c>
      <c r="AY2731" s="98">
        <v>-4.02632418376015</v>
      </c>
      <c r="AZ2731" s="98">
        <v>0.59531597666227798</v>
      </c>
      <c r="BA2731" s="98">
        <v>-4.1484351034450802</v>
      </c>
      <c r="BB2731" s="89">
        <v>3.8541566278695402E-4</v>
      </c>
      <c r="BC2731" s="99">
        <v>-0.390746501712329</v>
      </c>
      <c r="BD2731" s="86">
        <v>43944</v>
      </c>
      <c r="BE2731" s="86">
        <v>43957</v>
      </c>
      <c r="BF2731" s="95"/>
      <c r="BG2731" s="86"/>
    </row>
    <row r="2732" spans="2:59" x14ac:dyDescent="0.25">
      <c r="B2732" s="81" t="s">
        <v>3340</v>
      </c>
      <c r="C2732" s="81" t="s">
        <v>8454</v>
      </c>
      <c r="D2732" s="81" t="s">
        <v>1079</v>
      </c>
      <c r="E2732" s="82" t="s">
        <v>1200</v>
      </c>
      <c r="F2732" s="82" t="s">
        <v>1106</v>
      </c>
      <c r="G2732" s="83" t="s">
        <v>1125</v>
      </c>
      <c r="H2732" s="84" t="s">
        <v>1144</v>
      </c>
      <c r="I2732" s="85" t="s">
        <v>3480</v>
      </c>
      <c r="J2732" s="85" t="s">
        <v>8455</v>
      </c>
      <c r="L2732" s="86">
        <v>44029</v>
      </c>
      <c r="M2732" s="87">
        <v>1307.91819999926</v>
      </c>
      <c r="N2732" s="88">
        <v>1307.91819999926</v>
      </c>
      <c r="O2732" s="88">
        <v>1311.4200999997599</v>
      </c>
      <c r="P2732" s="89">
        <f t="shared" si="42"/>
        <v>0.99732968863257421</v>
      </c>
      <c r="Q2732" s="86">
        <v>43944</v>
      </c>
      <c r="R2732" s="90">
        <v>285364.76299999998</v>
      </c>
      <c r="S2732" s="90">
        <v>221272.90951147501</v>
      </c>
      <c r="T2732" s="3"/>
      <c r="U2732" s="91">
        <v>0</v>
      </c>
      <c r="V2732" s="92">
        <v>1.17277461013146</v>
      </c>
      <c r="W2732" s="91">
        <v>3.6636502773035301E-4</v>
      </c>
      <c r="X2732" s="92">
        <v>4.5146118645789102E-2</v>
      </c>
      <c r="Y2732" s="91">
        <v>2.3446215018338998E-3</v>
      </c>
      <c r="Z2732" s="92">
        <v>18.3846180590335</v>
      </c>
      <c r="AA2732" s="91">
        <v>1.15073113047401E-2</v>
      </c>
      <c r="AB2732" s="92">
        <v>22.0487594912702</v>
      </c>
      <c r="AC2732" s="91">
        <v>3.7039779859696899E-2</v>
      </c>
      <c r="AD2732" s="92">
        <v>29.0521739383694</v>
      </c>
      <c r="AE2732" s="91">
        <v>6.0970865280978601E-2</v>
      </c>
      <c r="AF2732" s="93">
        <v>26.9364962227992</v>
      </c>
      <c r="AG2732" s="91">
        <v>4.0324585279449799E-4</v>
      </c>
      <c r="AH2732" s="92">
        <v>-0.86590536684525399</v>
      </c>
      <c r="AI2732" s="91">
        <v>3.26703507016646E-3</v>
      </c>
      <c r="AJ2732" s="92">
        <v>14.8100791869219</v>
      </c>
      <c r="AK2732" s="91">
        <v>0.29618770130211503</v>
      </c>
      <c r="AL2732" s="91">
        <v>2.9777519121125799E-2</v>
      </c>
      <c r="AM2732" s="92">
        <v>33.654552215652103</v>
      </c>
      <c r="AN2732" s="3"/>
      <c r="AO2732" s="94">
        <v>6.9237624666129705E-4</v>
      </c>
      <c r="AP2732" s="94">
        <v>-3.1163164267127299E-3</v>
      </c>
      <c r="AQ2732" s="94">
        <v>1.8751648203760901E-3</v>
      </c>
      <c r="AR2732" s="94">
        <v>-1.1781304510805101E-3</v>
      </c>
      <c r="AS2732" s="95">
        <v>10</v>
      </c>
      <c r="AT2732" s="95">
        <v>2</v>
      </c>
      <c r="AU2732" s="95">
        <v>7</v>
      </c>
      <c r="AV2732" s="96">
        <v>5</v>
      </c>
      <c r="AW2732" s="3"/>
      <c r="AX2732" s="97">
        <v>3.7147763368966498E-3</v>
      </c>
      <c r="AY2732" s="98">
        <v>-4.7610196303648999</v>
      </c>
      <c r="AZ2732" s="98">
        <v>0.58579460300825303</v>
      </c>
      <c r="BA2732" s="98">
        <v>-4.8223968669044597</v>
      </c>
      <c r="BB2732" s="89">
        <v>3.8334624739547998E-4</v>
      </c>
      <c r="BC2732" s="99">
        <v>-0.40138930313787602</v>
      </c>
      <c r="BD2732" s="86">
        <v>43944</v>
      </c>
      <c r="BE2732" s="86">
        <v>43957</v>
      </c>
      <c r="BF2732" s="95"/>
      <c r="BG2732" s="86"/>
    </row>
    <row r="2733" spans="2:59" x14ac:dyDescent="0.25">
      <c r="B2733" s="81" t="s">
        <v>3341</v>
      </c>
      <c r="C2733" s="81" t="s">
        <v>8456</v>
      </c>
      <c r="D2733" s="81" t="s">
        <v>1079</v>
      </c>
      <c r="E2733" s="82" t="s">
        <v>1201</v>
      </c>
      <c r="F2733" s="82" t="s">
        <v>1106</v>
      </c>
      <c r="G2733" s="83" t="s">
        <v>1125</v>
      </c>
      <c r="H2733" s="84" t="s">
        <v>1144</v>
      </c>
      <c r="I2733" s="85" t="s">
        <v>3480</v>
      </c>
      <c r="J2733" s="85" t="s">
        <v>8457</v>
      </c>
      <c r="L2733" s="86">
        <v>44029</v>
      </c>
      <c r="M2733" s="87">
        <v>1395.47110000066</v>
      </c>
      <c r="N2733" s="88">
        <v>1395.47110000066</v>
      </c>
      <c r="O2733" s="88">
        <v>1398.9701000005</v>
      </c>
      <c r="P2733" s="89">
        <f t="shared" si="42"/>
        <v>0.99749887435061069</v>
      </c>
      <c r="Q2733" s="86">
        <v>43944</v>
      </c>
      <c r="R2733" s="90">
        <v>120587.00900000001</v>
      </c>
      <c r="S2733" s="90">
        <v>167949.886809082</v>
      </c>
      <c r="T2733" s="3"/>
      <c r="U2733" s="91">
        <v>0</v>
      </c>
      <c r="V2733" s="92">
        <v>1.17277461013146</v>
      </c>
      <c r="W2733" s="91">
        <v>3.9930774255481099E-4</v>
      </c>
      <c r="X2733" s="92">
        <v>4.8440390128234902E-2</v>
      </c>
      <c r="Y2733" s="91">
        <v>2.7811855234176602E-3</v>
      </c>
      <c r="Z2733" s="92">
        <v>18.4282744611846</v>
      </c>
      <c r="AA2733" s="91">
        <v>1.2458320026780699E-2</v>
      </c>
      <c r="AB2733" s="92">
        <v>22.143860363488798</v>
      </c>
      <c r="AC2733" s="91">
        <v>3.90533555091679E-2</v>
      </c>
      <c r="AD2733" s="92">
        <v>29.253531503316498</v>
      </c>
      <c r="AE2733" s="91">
        <v>6.4094998391738003E-2</v>
      </c>
      <c r="AF2733" s="93">
        <v>27.248909533867799</v>
      </c>
      <c r="AG2733" s="91">
        <v>4.2254479376424602E-4</v>
      </c>
      <c r="AH2733" s="92">
        <v>-0.86397547274828002</v>
      </c>
      <c r="AI2733" s="91">
        <v>3.7507464458030899E-3</v>
      </c>
      <c r="AJ2733" s="92">
        <v>14.8584503244929</v>
      </c>
      <c r="AK2733" s="91">
        <v>0.32280919113138201</v>
      </c>
      <c r="AL2733" s="91">
        <v>3.2148185864571098E-2</v>
      </c>
      <c r="AM2733" s="92">
        <v>36.316701198578798</v>
      </c>
      <c r="AN2733" s="3"/>
      <c r="AO2733" s="94">
        <v>6.95123862897162E-4</v>
      </c>
      <c r="AP2733" s="94">
        <v>-3.11357619466435E-3</v>
      </c>
      <c r="AQ2733" s="94">
        <v>1.9547756583051502E-3</v>
      </c>
      <c r="AR2733" s="94">
        <v>-1.09616355621256E-3</v>
      </c>
      <c r="AS2733" s="95">
        <v>10</v>
      </c>
      <c r="AT2733" s="95">
        <v>2</v>
      </c>
      <c r="AU2733" s="95">
        <v>7</v>
      </c>
      <c r="AV2733" s="96">
        <v>5</v>
      </c>
      <c r="AW2733" s="3"/>
      <c r="AX2733" s="97">
        <v>3.7212363134130999E-3</v>
      </c>
      <c r="AY2733" s="98">
        <v>-4.5192810173320996</v>
      </c>
      <c r="AZ2733" s="98">
        <v>0.58892018847018301</v>
      </c>
      <c r="BA2733" s="98">
        <v>-4.6035460140337801</v>
      </c>
      <c r="BB2733" s="89">
        <v>3.8401545450597E-4</v>
      </c>
      <c r="BC2733" s="99">
        <v>-0.397842670129194</v>
      </c>
      <c r="BD2733" s="86">
        <v>43944</v>
      </c>
      <c r="BE2733" s="86">
        <v>43957</v>
      </c>
      <c r="BF2733" s="95"/>
      <c r="BG2733" s="86"/>
    </row>
    <row r="2734" spans="2:59" x14ac:dyDescent="0.25">
      <c r="B2734" s="81" t="s">
        <v>3342</v>
      </c>
      <c r="C2734" s="81" t="s">
        <v>8458</v>
      </c>
      <c r="D2734" s="81" t="s">
        <v>1079</v>
      </c>
      <c r="E2734" s="82" t="s">
        <v>1202</v>
      </c>
      <c r="F2734" s="82" t="s">
        <v>1106</v>
      </c>
      <c r="G2734" s="83" t="s">
        <v>1125</v>
      </c>
      <c r="H2734" s="84" t="s">
        <v>1144</v>
      </c>
      <c r="I2734" s="85" t="s">
        <v>3480</v>
      </c>
      <c r="J2734" s="85" t="s">
        <v>8459</v>
      </c>
      <c r="L2734" s="86">
        <v>44029</v>
      </c>
      <c r="M2734" s="87">
        <v>1326.8390999995199</v>
      </c>
      <c r="N2734" s="88">
        <v>1326.8390999995199</v>
      </c>
      <c r="O2734" s="88">
        <v>1330.0493000000699</v>
      </c>
      <c r="P2734" s="89">
        <f t="shared" si="42"/>
        <v>0.99758640525539177</v>
      </c>
      <c r="Q2734" s="86">
        <v>43944</v>
      </c>
      <c r="R2734" s="90">
        <v>142055.18</v>
      </c>
      <c r="S2734" s="90">
        <v>158763.091099121</v>
      </c>
      <c r="T2734" s="3"/>
      <c r="U2734" s="91">
        <v>0</v>
      </c>
      <c r="V2734" s="92">
        <v>1.17277461013146</v>
      </c>
      <c r="W2734" s="91">
        <v>4.1574690112611301E-4</v>
      </c>
      <c r="X2734" s="92">
        <v>5.0084305985365098E-2</v>
      </c>
      <c r="Y2734" s="91">
        <v>3.0023417311895199E-3</v>
      </c>
      <c r="Z2734" s="92">
        <v>18.4503900819691</v>
      </c>
      <c r="AA2734" s="91">
        <v>1.29370108861622E-2</v>
      </c>
      <c r="AB2734" s="92">
        <v>22.191729449405099</v>
      </c>
      <c r="AC2734" s="91">
        <v>4.0064261347652098E-2</v>
      </c>
      <c r="AD2734" s="92">
        <v>29.3546220871503</v>
      </c>
      <c r="AE2734" s="91">
        <v>6.5663343833875801E-2</v>
      </c>
      <c r="AF2734" s="93">
        <v>27.405744078074299</v>
      </c>
      <c r="AG2734" s="91">
        <v>4.3203999484831002E-4</v>
      </c>
      <c r="AH2734" s="92">
        <v>-0.86302595263987303</v>
      </c>
      <c r="AI2734" s="91">
        <v>3.9955089396244096E-3</v>
      </c>
      <c r="AJ2734" s="92">
        <v>14.882926573875</v>
      </c>
      <c r="AK2734" s="91">
        <v>0.29546298646717301</v>
      </c>
      <c r="AL2734" s="91">
        <v>2.9712380926866899E-2</v>
      </c>
      <c r="AM2734" s="92">
        <v>33.582080732157898</v>
      </c>
      <c r="AN2734" s="3"/>
      <c r="AO2734" s="94">
        <v>6.9650298792112196E-4</v>
      </c>
      <c r="AP2734" s="94">
        <v>-3.1122154641707298E-3</v>
      </c>
      <c r="AQ2734" s="94">
        <v>1.99427855659451E-3</v>
      </c>
      <c r="AR2734" s="94">
        <v>-1.05492804232199E-3</v>
      </c>
      <c r="AS2734" s="95">
        <v>10</v>
      </c>
      <c r="AT2734" s="95">
        <v>2</v>
      </c>
      <c r="AU2734" s="95">
        <v>7</v>
      </c>
      <c r="AV2734" s="96">
        <v>5</v>
      </c>
      <c r="AW2734" s="3"/>
      <c r="AX2734" s="97">
        <v>3.7245579509817598E-3</v>
      </c>
      <c r="AY2734" s="98">
        <v>-4.3977385471225698</v>
      </c>
      <c r="AZ2734" s="98">
        <v>0.59049368557498405</v>
      </c>
      <c r="BA2734" s="98">
        <v>-4.4924468747340098</v>
      </c>
      <c r="BB2734" s="89">
        <v>3.8435953950568099E-4</v>
      </c>
      <c r="BC2734" s="99">
        <v>-0.396060506897356</v>
      </c>
      <c r="BD2734" s="86">
        <v>43944</v>
      </c>
      <c r="BE2734" s="86">
        <v>43957</v>
      </c>
      <c r="BF2734" s="95"/>
      <c r="BG2734" s="86"/>
    </row>
    <row r="2735" spans="2:59" x14ac:dyDescent="0.25">
      <c r="B2735" s="81" t="s">
        <v>3343</v>
      </c>
      <c r="C2735" s="81" t="s">
        <v>8460</v>
      </c>
      <c r="D2735" s="81" t="s">
        <v>1079</v>
      </c>
      <c r="E2735" s="82" t="s">
        <v>1203</v>
      </c>
      <c r="F2735" s="82" t="s">
        <v>1106</v>
      </c>
      <c r="G2735" s="83" t="s">
        <v>1125</v>
      </c>
      <c r="H2735" s="84" t="s">
        <v>1144</v>
      </c>
      <c r="I2735" s="85" t="s">
        <v>3480</v>
      </c>
      <c r="J2735" s="85" t="s">
        <v>8461</v>
      </c>
      <c r="L2735" s="86">
        <v>44029</v>
      </c>
      <c r="M2735" s="87">
        <v>1343.42320000008</v>
      </c>
      <c r="N2735" s="88">
        <v>1343.42320000008</v>
      </c>
      <c r="O2735" s="88">
        <v>1346.5479000005901</v>
      </c>
      <c r="P2735" s="89">
        <f t="shared" si="42"/>
        <v>0.99767947356309516</v>
      </c>
      <c r="Q2735" s="86">
        <v>43944</v>
      </c>
      <c r="R2735" s="90">
        <v>1694655.8540000001</v>
      </c>
      <c r="S2735" s="90">
        <v>1342038.59936328</v>
      </c>
      <c r="T2735" s="3"/>
      <c r="U2735" s="91">
        <v>0</v>
      </c>
      <c r="V2735" s="92">
        <v>1.17277461013146</v>
      </c>
      <c r="W2735" s="91">
        <v>4.3527193520276298E-4</v>
      </c>
      <c r="X2735" s="92">
        <v>5.2036809393030098E-2</v>
      </c>
      <c r="Y2735" s="91">
        <v>3.2296357003360802E-3</v>
      </c>
      <c r="Z2735" s="92">
        <v>18.473119478876502</v>
      </c>
      <c r="AA2735" s="91">
        <v>1.3421913055935901E-2</v>
      </c>
      <c r="AB2735" s="92">
        <v>22.240219666389699</v>
      </c>
      <c r="AC2735" s="91">
        <v>4.1082930734774002E-2</v>
      </c>
      <c r="AD2735" s="92">
        <v>29.456489025877101</v>
      </c>
      <c r="AE2735" s="91">
        <v>6.72403004082298E-2</v>
      </c>
      <c r="AF2735" s="93">
        <v>27.563439735502499</v>
      </c>
      <c r="AG2735" s="91">
        <v>4.4302015521679999E-4</v>
      </c>
      <c r="AH2735" s="92">
        <v>-0.86192793660302403</v>
      </c>
      <c r="AI2735" s="91">
        <v>4.2463322733965504E-3</v>
      </c>
      <c r="AJ2735" s="92">
        <v>14.908008907252199</v>
      </c>
      <c r="AK2735" s="91">
        <v>0.33408460774633603</v>
      </c>
      <c r="AL2735" s="91">
        <v>3.3139535597001703E-2</v>
      </c>
      <c r="AM2735" s="92">
        <v>37.444242860074198</v>
      </c>
      <c r="AN2735" s="3"/>
      <c r="AO2735" s="94">
        <v>6.9790821180504303E-4</v>
      </c>
      <c r="AP2735" s="94">
        <v>-3.1108436623981102E-3</v>
      </c>
      <c r="AQ2735" s="94">
        <v>2.03417491502478E-3</v>
      </c>
      <c r="AR2735" s="94">
        <v>-1.01376178918144E-3</v>
      </c>
      <c r="AS2735" s="95">
        <v>10</v>
      </c>
      <c r="AT2735" s="95">
        <v>2</v>
      </c>
      <c r="AU2735" s="95">
        <v>7</v>
      </c>
      <c r="AV2735" s="96">
        <v>5</v>
      </c>
      <c r="AW2735" s="3"/>
      <c r="AX2735" s="97">
        <v>3.72792268663943E-3</v>
      </c>
      <c r="AY2735" s="98">
        <v>-4.2747419898660199</v>
      </c>
      <c r="AZ2735" s="98">
        <v>0.59208848164962502</v>
      </c>
      <c r="BA2735" s="98">
        <v>-4.3792680295591699</v>
      </c>
      <c r="BB2735" s="89">
        <v>3.8470807943554098E-4</v>
      </c>
      <c r="BC2735" s="99">
        <v>-0.39430457701291699</v>
      </c>
      <c r="BD2735" s="86">
        <v>43944</v>
      </c>
      <c r="BE2735" s="86">
        <v>43957</v>
      </c>
      <c r="BF2735" s="95"/>
      <c r="BG2735" s="86"/>
    </row>
    <row r="2736" spans="2:59" x14ac:dyDescent="0.25">
      <c r="B2736" s="81" t="s">
        <v>3344</v>
      </c>
      <c r="C2736" s="81" t="s">
        <v>8464</v>
      </c>
      <c r="D2736" s="81" t="s">
        <v>1080</v>
      </c>
      <c r="E2736" s="82" t="s">
        <v>1162</v>
      </c>
      <c r="F2736" s="82" t="s">
        <v>1097</v>
      </c>
      <c r="G2736" s="83" t="s">
        <v>1122</v>
      </c>
      <c r="H2736" s="84" t="s">
        <v>1134</v>
      </c>
      <c r="I2736" s="85" t="s">
        <v>3480</v>
      </c>
      <c r="J2736" s="85" t="s">
        <v>8465</v>
      </c>
      <c r="L2736" s="86">
        <v>44029</v>
      </c>
      <c r="M2736" s="87">
        <v>1959.4934000000401</v>
      </c>
      <c r="N2736" s="88">
        <v>1959.4934000000401</v>
      </c>
      <c r="O2736" s="88">
        <v>2077.5566000007102</v>
      </c>
      <c r="P2736" s="89">
        <f t="shared" si="42"/>
        <v>0.943172089751668</v>
      </c>
      <c r="Q2736" s="86">
        <v>43881</v>
      </c>
      <c r="R2736" s="90">
        <v>15820796.768999999</v>
      </c>
      <c r="S2736" s="90">
        <v>15168797.874015599</v>
      </c>
      <c r="T2736" s="3"/>
      <c r="U2736" s="91">
        <v>-4.0577856816526002E-3</v>
      </c>
      <c r="V2736" s="92">
        <v>0.76699604196619497</v>
      </c>
      <c r="W2736" s="91">
        <v>2.6326959592552199E-2</v>
      </c>
      <c r="X2736" s="92">
        <v>2.6412055751279699</v>
      </c>
      <c r="Y2736" s="91">
        <v>-3.85520579566219E-2</v>
      </c>
      <c r="Z2736" s="92">
        <v>14.2949501131807</v>
      </c>
      <c r="AA2736" s="91">
        <v>0.103743508409098</v>
      </c>
      <c r="AB2736" s="92">
        <v>31.272379201720501</v>
      </c>
      <c r="AC2736" s="91">
        <v>0.12912958423476101</v>
      </c>
      <c r="AD2736" s="92">
        <v>38.261154375853899</v>
      </c>
      <c r="AE2736" s="91">
        <v>0.17122346552787299</v>
      </c>
      <c r="AF2736" s="93">
        <v>37.961756247503203</v>
      </c>
      <c r="AG2736" s="91">
        <v>4.8497045936528602E-3</v>
      </c>
      <c r="AH2736" s="92">
        <v>-0.42125949275941799</v>
      </c>
      <c r="AI2736" s="91">
        <v>5.4440914500446498E-3</v>
      </c>
      <c r="AJ2736" s="92">
        <v>15.0277848249098</v>
      </c>
      <c r="AK2736" s="91">
        <v>0.77931950674741501</v>
      </c>
      <c r="AL2736" s="91">
        <v>6.7004233156694695E-2</v>
      </c>
      <c r="AM2736" s="92">
        <v>81.449889381998204</v>
      </c>
      <c r="AN2736" s="3"/>
      <c r="AO2736" s="94">
        <v>3.3088415784732199E-2</v>
      </c>
      <c r="AP2736" s="94">
        <v>-4.3426422181291897E-2</v>
      </c>
      <c r="AQ2736" s="94">
        <v>7.2789121808455107E-2</v>
      </c>
      <c r="AR2736" s="94">
        <v>-0.10614467771854801</v>
      </c>
      <c r="AS2736" s="95">
        <v>7</v>
      </c>
      <c r="AT2736" s="95">
        <v>5</v>
      </c>
      <c r="AU2736" s="95">
        <v>7</v>
      </c>
      <c r="AV2736" s="96">
        <v>5</v>
      </c>
      <c r="AW2736" s="3"/>
      <c r="AX2736" s="97">
        <v>0.138147062429052</v>
      </c>
      <c r="AY2736" s="98">
        <v>0.63963160972070898</v>
      </c>
      <c r="AZ2736" s="98">
        <v>1.1034241397792399</v>
      </c>
      <c r="BA2736" s="98">
        <v>0.907052854920948</v>
      </c>
      <c r="BB2736" s="89">
        <v>1.4236786067031101E-2</v>
      </c>
      <c r="BC2736" s="99">
        <v>-23.354251816810599</v>
      </c>
      <c r="BD2736" s="86">
        <v>43881</v>
      </c>
      <c r="BE2736" s="86">
        <v>43913</v>
      </c>
      <c r="BF2736" s="95"/>
      <c r="BG2736" s="86"/>
    </row>
    <row r="2737" spans="2:59" x14ac:dyDescent="0.25">
      <c r="B2737" s="81" t="s">
        <v>643</v>
      </c>
      <c r="C2737" s="81" t="s">
        <v>8466</v>
      </c>
      <c r="D2737" s="81" t="s">
        <v>1080</v>
      </c>
      <c r="E2737" s="82" t="s">
        <v>1209</v>
      </c>
      <c r="F2737" s="82" t="s">
        <v>1097</v>
      </c>
      <c r="G2737" s="83" t="s">
        <v>1122</v>
      </c>
      <c r="H2737" s="84" t="s">
        <v>1134</v>
      </c>
      <c r="I2737" s="85" t="s">
        <v>3480</v>
      </c>
      <c r="J2737" s="85" t="s">
        <v>8467</v>
      </c>
      <c r="L2737" s="86">
        <v>44029</v>
      </c>
      <c r="M2737" s="87">
        <v>2380.1004000008102</v>
      </c>
      <c r="N2737" s="88">
        <v>2380.1004000008102</v>
      </c>
      <c r="O2737" s="88">
        <v>2514.3132999986401</v>
      </c>
      <c r="P2737" s="89">
        <f t="shared" si="42"/>
        <v>0.94662045497754699</v>
      </c>
      <c r="Q2737" s="86">
        <v>43881</v>
      </c>
      <c r="R2737" s="90">
        <v>5836238.642</v>
      </c>
      <c r="S2737" s="90">
        <v>4921092.26589063</v>
      </c>
      <c r="T2737" s="3"/>
      <c r="U2737" s="91">
        <v>-4.0332024573217504E-3</v>
      </c>
      <c r="V2737" s="92">
        <v>0.76945436439928006</v>
      </c>
      <c r="W2737" s="91">
        <v>2.7086582940683002E-2</v>
      </c>
      <c r="X2737" s="92">
        <v>2.71716790994105</v>
      </c>
      <c r="Y2737" s="91">
        <v>-3.4227521122375003E-2</v>
      </c>
      <c r="Z2737" s="92">
        <v>14.7274037965981</v>
      </c>
      <c r="AA2737" s="91">
        <v>0.113750130030967</v>
      </c>
      <c r="AB2737" s="92">
        <v>32.273041363921898</v>
      </c>
      <c r="AC2737" s="91">
        <v>0.149666552801209</v>
      </c>
      <c r="AD2737" s="92">
        <v>40.314851232513298</v>
      </c>
      <c r="AE2737" s="91"/>
      <c r="AF2737" s="93"/>
      <c r="AG2737" s="91">
        <v>5.2711152511619704E-3</v>
      </c>
      <c r="AH2737" s="92">
        <v>-0.37911842700850701</v>
      </c>
      <c r="AI2737" s="91">
        <v>1.03900221147342E-2</v>
      </c>
      <c r="AJ2737" s="92">
        <v>15.522377891378699</v>
      </c>
      <c r="AK2737" s="91">
        <v>0.190050200000696</v>
      </c>
      <c r="AL2737" s="91">
        <v>6.2256192013592199E-2</v>
      </c>
      <c r="AM2737" s="92">
        <v>45.553229289827897</v>
      </c>
      <c r="AN2737" s="3"/>
      <c r="AO2737" s="94">
        <v>3.3113926958321799E-2</v>
      </c>
      <c r="AP2737" s="94">
        <v>-4.3402805977166302E-2</v>
      </c>
      <c r="AQ2737" s="94">
        <v>7.3582942462962805E-2</v>
      </c>
      <c r="AR2737" s="94">
        <v>-0.105461074641498</v>
      </c>
      <c r="AS2737" s="95">
        <v>7</v>
      </c>
      <c r="AT2737" s="95">
        <v>5</v>
      </c>
      <c r="AU2737" s="95">
        <v>7</v>
      </c>
      <c r="AV2737" s="96">
        <v>5</v>
      </c>
      <c r="AW2737" s="3"/>
      <c r="AX2737" s="97">
        <v>0.13815052771271399</v>
      </c>
      <c r="AY2737" s="98">
        <v>0.70697642242430403</v>
      </c>
      <c r="AZ2737" s="98">
        <v>1.1423034016897899</v>
      </c>
      <c r="BA2737" s="98">
        <v>1.0050113773595499</v>
      </c>
      <c r="BB2737" s="89">
        <v>1.42377102631872E-2</v>
      </c>
      <c r="BC2737" s="99">
        <v>-23.293743862333901</v>
      </c>
      <c r="BD2737" s="86">
        <v>43881</v>
      </c>
      <c r="BE2737" s="86">
        <v>43913</v>
      </c>
      <c r="BF2737" s="95"/>
      <c r="BG2737" s="86"/>
    </row>
    <row r="2738" spans="2:59" x14ac:dyDescent="0.25">
      <c r="B2738" s="81" t="s">
        <v>3345</v>
      </c>
      <c r="C2738" s="81" t="s">
        <v>8468</v>
      </c>
      <c r="D2738" s="81" t="s">
        <v>1080</v>
      </c>
      <c r="E2738" s="82" t="s">
        <v>1273</v>
      </c>
      <c r="F2738" s="82" t="s">
        <v>1097</v>
      </c>
      <c r="G2738" s="83" t="s">
        <v>1122</v>
      </c>
      <c r="H2738" s="84" t="s">
        <v>1134</v>
      </c>
      <c r="I2738" s="85" t="s">
        <v>3480</v>
      </c>
      <c r="J2738" s="85" t="s">
        <v>1096</v>
      </c>
      <c r="L2738" s="86">
        <v>44029</v>
      </c>
      <c r="M2738" s="87">
        <v>1283.48149999976</v>
      </c>
      <c r="N2738" s="88">
        <v>1283.48149999976</v>
      </c>
      <c r="O2738" s="88"/>
      <c r="P2738" s="89" t="str">
        <f t="shared" si="42"/>
        <v/>
      </c>
      <c r="Q2738" s="86"/>
      <c r="R2738" s="90">
        <v>43646599.078000002</v>
      </c>
      <c r="S2738" s="90"/>
      <c r="T2738" s="3"/>
      <c r="U2738" s="91">
        <v>-4.1028295909200097E-3</v>
      </c>
      <c r="V2738" s="92">
        <v>0.76249165103945404</v>
      </c>
      <c r="W2738" s="91">
        <v>2.4935969526268299E-2</v>
      </c>
      <c r="X2738" s="92">
        <v>2.5021065684995798</v>
      </c>
      <c r="Y2738" s="91"/>
      <c r="Z2738" s="92"/>
      <c r="AA2738" s="91"/>
      <c r="AB2738" s="92"/>
      <c r="AC2738" s="91"/>
      <c r="AD2738" s="92"/>
      <c r="AE2738" s="91"/>
      <c r="AF2738" s="93"/>
      <c r="AG2738" s="91">
        <v>4.0777016365609597E-3</v>
      </c>
      <c r="AH2738" s="92">
        <v>-0.498459788468608</v>
      </c>
      <c r="AI2738" s="91"/>
      <c r="AJ2738" s="92"/>
      <c r="AK2738" s="91">
        <v>-5.87477475801279E-2</v>
      </c>
      <c r="AL2738" s="91">
        <v>-0.12951177346534701</v>
      </c>
      <c r="AM2738" s="92">
        <v>8.3123187458259107</v>
      </c>
      <c r="AN2738" s="3"/>
      <c r="AO2738" s="94">
        <v>3.30416991509992E-2</v>
      </c>
      <c r="AP2738" s="94">
        <v>-4.3469646882877001E-2</v>
      </c>
      <c r="AQ2738" s="94">
        <v>7.13349598900095E-2</v>
      </c>
      <c r="AR2738" s="94">
        <v>-0.107396543648065</v>
      </c>
      <c r="AS2738" s="95"/>
      <c r="AT2738" s="95"/>
      <c r="AU2738" s="95"/>
      <c r="AV2738" s="96"/>
      <c r="AW2738" s="3"/>
      <c r="AX2738" s="97"/>
      <c r="AY2738" s="98"/>
      <c r="AZ2738" s="98"/>
      <c r="BA2738" s="98"/>
      <c r="BB2738" s="89"/>
      <c r="BC2738" s="99">
        <v>-23.465055181935899</v>
      </c>
      <c r="BD2738" s="86">
        <v>43881</v>
      </c>
      <c r="BE2738" s="86">
        <v>43913</v>
      </c>
      <c r="BF2738" s="95"/>
      <c r="BG2738" s="86"/>
    </row>
    <row r="2739" spans="2:59" x14ac:dyDescent="0.25">
      <c r="B2739" s="81" t="s">
        <v>3346</v>
      </c>
      <c r="C2739" s="81" t="s">
        <v>8477</v>
      </c>
      <c r="D2739" s="81" t="s">
        <v>1082</v>
      </c>
      <c r="E2739" s="82" t="s">
        <v>1161</v>
      </c>
      <c r="F2739" s="82" t="s">
        <v>1118</v>
      </c>
      <c r="G2739" s="83" t="s">
        <v>1121</v>
      </c>
      <c r="H2739" s="84" t="s">
        <v>1132</v>
      </c>
      <c r="I2739" s="85" t="s">
        <v>3480</v>
      </c>
      <c r="J2739" s="85" t="s">
        <v>8478</v>
      </c>
      <c r="L2739" s="86">
        <v>44028</v>
      </c>
      <c r="M2739" s="87"/>
      <c r="N2739" s="88"/>
      <c r="O2739" s="88">
        <v>1460.6164999995401</v>
      </c>
      <c r="P2739" s="89">
        <f t="shared" si="42"/>
        <v>0</v>
      </c>
      <c r="Q2739" s="86">
        <v>43747</v>
      </c>
      <c r="R2739" s="90"/>
      <c r="S2739" s="90">
        <v>1057405.5959199199</v>
      </c>
      <c r="T2739" s="3"/>
      <c r="U2739" s="91"/>
      <c r="V2739" s="92"/>
      <c r="W2739" s="91">
        <v>8.0955878383974795E-3</v>
      </c>
      <c r="X2739" s="92"/>
      <c r="Y2739" s="91">
        <v>-1.50421791850022E-2</v>
      </c>
      <c r="Z2739" s="92"/>
      <c r="AA2739" s="91">
        <v>-2.0738370507387999E-2</v>
      </c>
      <c r="AB2739" s="92"/>
      <c r="AC2739" s="91">
        <v>2.9787702322210001E-2</v>
      </c>
      <c r="AD2739" s="92"/>
      <c r="AE2739" s="91">
        <v>2.5478783774815401E-2</v>
      </c>
      <c r="AF2739" s="93"/>
      <c r="AG2739" s="91">
        <v>-3.3349807208651302E-3</v>
      </c>
      <c r="AH2739" s="92"/>
      <c r="AI2739" s="91">
        <v>-5.9375188984631703E-3</v>
      </c>
      <c r="AJ2739" s="92"/>
      <c r="AK2739" s="91">
        <v>0.37092290000175099</v>
      </c>
      <c r="AL2739" s="91">
        <v>1.9883557903085599E-2</v>
      </c>
      <c r="AM2739" s="92"/>
      <c r="AN2739" s="3"/>
      <c r="AO2739" s="94">
        <v>2.3817223249352499E-2</v>
      </c>
      <c r="AP2739" s="94">
        <v>-3.9586468994457398E-2</v>
      </c>
      <c r="AQ2739" s="94">
        <v>3.2280524686939302E-2</v>
      </c>
      <c r="AR2739" s="94">
        <v>-4.9246857765902E-2</v>
      </c>
      <c r="AS2739" s="95">
        <v>7</v>
      </c>
      <c r="AT2739" s="95">
        <v>5</v>
      </c>
      <c r="AU2739" s="95">
        <v>7</v>
      </c>
      <c r="AV2739" s="96">
        <v>5</v>
      </c>
      <c r="AW2739" s="3"/>
      <c r="AX2739" s="97">
        <v>6.7320162513860804E-2</v>
      </c>
      <c r="AY2739" s="98">
        <v>-0.67081766179944702</v>
      </c>
      <c r="AZ2739" s="98">
        <v>0.45608981770283202</v>
      </c>
      <c r="BA2739" s="98">
        <v>-0.86710780662451703</v>
      </c>
      <c r="BB2739" s="89">
        <v>6.9180921458610097E-3</v>
      </c>
      <c r="BC2739" s="99">
        <v>-9.8170669713290408</v>
      </c>
      <c r="BD2739" s="86">
        <v>43747</v>
      </c>
      <c r="BE2739" s="86">
        <v>43809</v>
      </c>
      <c r="BF2739" s="95"/>
      <c r="BG2739" s="86"/>
    </row>
    <row r="2740" spans="2:59" x14ac:dyDescent="0.25">
      <c r="B2740" s="81" t="s">
        <v>3347</v>
      </c>
      <c r="C2740" s="81" t="s">
        <v>8479</v>
      </c>
      <c r="D2740" s="81" t="s">
        <v>1082</v>
      </c>
      <c r="E2740" s="82" t="s">
        <v>1162</v>
      </c>
      <c r="F2740" s="82" t="s">
        <v>1118</v>
      </c>
      <c r="G2740" s="83" t="s">
        <v>1121</v>
      </c>
      <c r="H2740" s="84" t="s">
        <v>1132</v>
      </c>
      <c r="I2740" s="85" t="s">
        <v>3480</v>
      </c>
      <c r="J2740" s="85" t="s">
        <v>8480</v>
      </c>
      <c r="L2740" s="86">
        <v>44028</v>
      </c>
      <c r="M2740" s="87"/>
      <c r="N2740" s="88"/>
      <c r="O2740" s="88">
        <v>1400.9083999991401</v>
      </c>
      <c r="P2740" s="89">
        <f t="shared" si="42"/>
        <v>0</v>
      </c>
      <c r="Q2740" s="86">
        <v>43747</v>
      </c>
      <c r="R2740" s="90"/>
      <c r="S2740" s="90">
        <v>648.99809195423097</v>
      </c>
      <c r="T2740" s="3"/>
      <c r="U2740" s="91"/>
      <c r="V2740" s="92"/>
      <c r="W2740" s="91">
        <v>7.9171599645633303E-3</v>
      </c>
      <c r="X2740" s="92"/>
      <c r="Y2740" s="91">
        <v>-1.6057515313150399E-2</v>
      </c>
      <c r="Z2740" s="92"/>
      <c r="AA2740" s="91">
        <v>-2.27696680649387E-2</v>
      </c>
      <c r="AB2740" s="92"/>
      <c r="AC2740" s="91">
        <v>2.55630279971228E-2</v>
      </c>
      <c r="AD2740" s="92"/>
      <c r="AE2740" s="91">
        <v>1.89369422387244E-2</v>
      </c>
      <c r="AF2740" s="93"/>
      <c r="AG2740" s="91">
        <v>-3.4287048620171802E-3</v>
      </c>
      <c r="AH2740" s="92"/>
      <c r="AI2740" s="91">
        <v>-7.0428900535262099E-3</v>
      </c>
      <c r="AJ2740" s="92"/>
      <c r="AK2740" s="91">
        <v>0.31277380000043198</v>
      </c>
      <c r="AL2740" s="91">
        <v>1.7128662340837798E-2</v>
      </c>
      <c r="AM2740" s="92"/>
      <c r="AN2740" s="3"/>
      <c r="AO2740" s="94">
        <v>2.3812105442630099E-2</v>
      </c>
      <c r="AP2740" s="94">
        <v>-3.95915161034281E-2</v>
      </c>
      <c r="AQ2740" s="94">
        <v>3.2075336337584297E-2</v>
      </c>
      <c r="AR2740" s="94">
        <v>-4.94078411520604E-2</v>
      </c>
      <c r="AS2740" s="95">
        <v>7</v>
      </c>
      <c r="AT2740" s="95">
        <v>5</v>
      </c>
      <c r="AU2740" s="95">
        <v>7</v>
      </c>
      <c r="AV2740" s="96">
        <v>5</v>
      </c>
      <c r="AW2740" s="3"/>
      <c r="AX2740" s="97">
        <v>6.7317895113592402E-2</v>
      </c>
      <c r="AY2740" s="98">
        <v>-0.69865222714270203</v>
      </c>
      <c r="AZ2740" s="98">
        <v>0.44929992939887597</v>
      </c>
      <c r="BA2740" s="98">
        <v>-0.90232652899067001</v>
      </c>
      <c r="BB2740" s="89">
        <v>6.9178189201738903E-3</v>
      </c>
      <c r="BC2740" s="99">
        <v>-9.8497089459124307</v>
      </c>
      <c r="BD2740" s="86">
        <v>43747</v>
      </c>
      <c r="BE2740" s="86">
        <v>43809</v>
      </c>
      <c r="BF2740" s="95"/>
      <c r="BG2740" s="86"/>
    </row>
    <row r="2741" spans="2:59" x14ac:dyDescent="0.25">
      <c r="B2741" s="81" t="s">
        <v>3348</v>
      </c>
      <c r="C2741" s="81" t="s">
        <v>8481</v>
      </c>
      <c r="D2741" s="81" t="s">
        <v>1082</v>
      </c>
      <c r="E2741" s="82" t="s">
        <v>1186</v>
      </c>
      <c r="F2741" s="82" t="s">
        <v>1118</v>
      </c>
      <c r="G2741" s="83" t="s">
        <v>1121</v>
      </c>
      <c r="H2741" s="84" t="s">
        <v>1132</v>
      </c>
      <c r="I2741" s="85" t="s">
        <v>3480</v>
      </c>
      <c r="J2741" s="85" t="s">
        <v>8482</v>
      </c>
      <c r="L2741" s="86">
        <v>44028</v>
      </c>
      <c r="M2741" s="87"/>
      <c r="N2741" s="88"/>
      <c r="O2741" s="88">
        <v>1463.53119999915</v>
      </c>
      <c r="P2741" s="89">
        <f t="shared" si="42"/>
        <v>0</v>
      </c>
      <c r="Q2741" s="86">
        <v>43747</v>
      </c>
      <c r="R2741" s="90"/>
      <c r="S2741" s="90">
        <v>268964.789589844</v>
      </c>
      <c r="T2741" s="3"/>
      <c r="U2741" s="91"/>
      <c r="V2741" s="92"/>
      <c r="W2741" s="91">
        <v>8.7747739435144502E-3</v>
      </c>
      <c r="X2741" s="92"/>
      <c r="Y2741" s="91">
        <v>-1.08929351063125E-2</v>
      </c>
      <c r="Z2741" s="92"/>
      <c r="AA2741" s="91">
        <v>-1.23908586519974E-2</v>
      </c>
      <c r="AB2741" s="92"/>
      <c r="AC2741" s="91">
        <v>4.74319043805735E-2</v>
      </c>
      <c r="AD2741" s="92"/>
      <c r="AE2741" s="91">
        <v>5.1953945821878698E-2</v>
      </c>
      <c r="AF2741" s="93"/>
      <c r="AG2741" s="91">
        <v>-2.9645110307683401E-3</v>
      </c>
      <c r="AH2741" s="92"/>
      <c r="AI2741" s="91">
        <v>-1.35539875736868E-3</v>
      </c>
      <c r="AJ2741" s="92"/>
      <c r="AK2741" s="91">
        <v>0.38266059999819801</v>
      </c>
      <c r="AL2741" s="91">
        <v>2.04263302784966E-2</v>
      </c>
      <c r="AM2741" s="92"/>
      <c r="AN2741" s="3"/>
      <c r="AO2741" s="94">
        <v>2.3841078807890902E-2</v>
      </c>
      <c r="AP2741" s="94">
        <v>-3.9564122495903603E-2</v>
      </c>
      <c r="AQ2741" s="94">
        <v>3.3026102439180201E-2</v>
      </c>
      <c r="AR2741" s="94">
        <v>-4.85823998915293E-2</v>
      </c>
      <c r="AS2741" s="95">
        <v>7</v>
      </c>
      <c r="AT2741" s="95">
        <v>5</v>
      </c>
      <c r="AU2741" s="95">
        <v>7</v>
      </c>
      <c r="AV2741" s="96">
        <v>5</v>
      </c>
      <c r="AW2741" s="3"/>
      <c r="AX2741" s="97">
        <v>6.7330108541718794E-2</v>
      </c>
      <c r="AY2741" s="98">
        <v>-0.55634961562736895</v>
      </c>
      <c r="AZ2741" s="98">
        <v>0.48401547338426099</v>
      </c>
      <c r="BA2741" s="98">
        <v>-0.72158901006787302</v>
      </c>
      <c r="BB2741" s="89">
        <v>6.9192808669504297E-3</v>
      </c>
      <c r="BC2741" s="99">
        <v>-9.6867494181351503</v>
      </c>
      <c r="BD2741" s="86">
        <v>43747</v>
      </c>
      <c r="BE2741" s="86">
        <v>43809</v>
      </c>
      <c r="BF2741" s="95"/>
      <c r="BG2741" s="86"/>
    </row>
    <row r="2742" spans="2:59" x14ac:dyDescent="0.25">
      <c r="B2742" s="81" t="s">
        <v>3349</v>
      </c>
      <c r="C2742" s="81" t="s">
        <v>8483</v>
      </c>
      <c r="D2742" s="81" t="s">
        <v>1082</v>
      </c>
      <c r="E2742" s="82" t="s">
        <v>1163</v>
      </c>
      <c r="F2742" s="82" t="s">
        <v>1118</v>
      </c>
      <c r="G2742" s="83" t="s">
        <v>1121</v>
      </c>
      <c r="H2742" s="84" t="s">
        <v>1132</v>
      </c>
      <c r="I2742" s="85" t="s">
        <v>3480</v>
      </c>
      <c r="J2742" s="85" t="s">
        <v>8484</v>
      </c>
      <c r="L2742" s="86">
        <v>44028</v>
      </c>
      <c r="M2742" s="87"/>
      <c r="N2742" s="88"/>
      <c r="O2742" s="88">
        <v>1198.4203999992501</v>
      </c>
      <c r="P2742" s="89">
        <f t="shared" si="42"/>
        <v>0</v>
      </c>
      <c r="Q2742" s="86">
        <v>43747</v>
      </c>
      <c r="R2742" s="90"/>
      <c r="S2742" s="90">
        <v>819800.39431054704</v>
      </c>
      <c r="T2742" s="3"/>
      <c r="U2742" s="91"/>
      <c r="V2742" s="92"/>
      <c r="W2742" s="91">
        <v>7.8559297471656499E-3</v>
      </c>
      <c r="X2742" s="92"/>
      <c r="Y2742" s="91">
        <v>-1.6502434560607099E-2</v>
      </c>
      <c r="Z2742" s="92"/>
      <c r="AA2742" s="91">
        <v>-2.3667653753364E-2</v>
      </c>
      <c r="AB2742" s="92"/>
      <c r="AC2742" s="91">
        <v>2.3631486039448601E-2</v>
      </c>
      <c r="AD2742" s="92"/>
      <c r="AE2742" s="91">
        <v>1.6294673197990099E-2</v>
      </c>
      <c r="AF2742" s="93"/>
      <c r="AG2742" s="91">
        <v>-3.4656424713830299E-3</v>
      </c>
      <c r="AH2742" s="92"/>
      <c r="AI2742" s="91">
        <v>-7.5496920417208501E-3</v>
      </c>
      <c r="AJ2742" s="92"/>
      <c r="AK2742" s="91">
        <v>0.122237600000517</v>
      </c>
      <c r="AL2742" s="91">
        <v>7.4527202632452801E-3</v>
      </c>
      <c r="AM2742" s="92"/>
      <c r="AN2742" s="3"/>
      <c r="AO2742" s="94">
        <v>2.3808806463421199E-2</v>
      </c>
      <c r="AP2742" s="94">
        <v>-3.9594343719727497E-2</v>
      </c>
      <c r="AQ2742" s="94">
        <v>3.2017539215303301E-2</v>
      </c>
      <c r="AR2742" s="94">
        <v>-4.9481323453655898E-2</v>
      </c>
      <c r="AS2742" s="95">
        <v>7</v>
      </c>
      <c r="AT2742" s="95">
        <v>5</v>
      </c>
      <c r="AU2742" s="95">
        <v>7</v>
      </c>
      <c r="AV2742" s="96">
        <v>5</v>
      </c>
      <c r="AW2742" s="3"/>
      <c r="AX2742" s="97">
        <v>6.7316950056629105E-2</v>
      </c>
      <c r="AY2742" s="98">
        <v>-0.71099766032057199</v>
      </c>
      <c r="AZ2742" s="98">
        <v>0.44628821933747498</v>
      </c>
      <c r="BA2742" s="98">
        <v>-0.91794267914428895</v>
      </c>
      <c r="BB2742" s="89">
        <v>6.9177035793563796E-3</v>
      </c>
      <c r="BC2742" s="99">
        <v>-9.8630080061120697</v>
      </c>
      <c r="BD2742" s="86">
        <v>43747</v>
      </c>
      <c r="BE2742" s="86">
        <v>43809</v>
      </c>
      <c r="BF2742" s="95"/>
      <c r="BG2742" s="86"/>
    </row>
    <row r="2743" spans="2:59" x14ac:dyDescent="0.25">
      <c r="B2743" s="81" t="s">
        <v>3350</v>
      </c>
      <c r="C2743" s="81" t="s">
        <v>8485</v>
      </c>
      <c r="D2743" s="81" t="s">
        <v>1082</v>
      </c>
      <c r="E2743" s="82" t="s">
        <v>1266</v>
      </c>
      <c r="F2743" s="82" t="s">
        <v>1118</v>
      </c>
      <c r="G2743" s="83" t="s">
        <v>1121</v>
      </c>
      <c r="H2743" s="84" t="s">
        <v>1132</v>
      </c>
      <c r="I2743" s="85" t="s">
        <v>3480</v>
      </c>
      <c r="J2743" s="85" t="s">
        <v>8486</v>
      </c>
      <c r="L2743" s="86">
        <v>44028</v>
      </c>
      <c r="M2743" s="87"/>
      <c r="N2743" s="88"/>
      <c r="O2743" s="88">
        <v>1123.43119999953</v>
      </c>
      <c r="P2743" s="89">
        <f t="shared" si="42"/>
        <v>0</v>
      </c>
      <c r="Q2743" s="86">
        <v>43747</v>
      </c>
      <c r="R2743" s="90"/>
      <c r="S2743" s="90">
        <v>143584.30455175799</v>
      </c>
      <c r="T2743" s="3"/>
      <c r="U2743" s="91"/>
      <c r="V2743" s="92"/>
      <c r="W2743" s="91">
        <v>8.8947148906299792E-3</v>
      </c>
      <c r="X2743" s="92"/>
      <c r="Y2743" s="91">
        <v>-1.0158800836507E-2</v>
      </c>
      <c r="Z2743" s="92"/>
      <c r="AA2743" s="91">
        <v>-1.0910373435763201E-2</v>
      </c>
      <c r="AB2743" s="92"/>
      <c r="AC2743" s="91">
        <v>5.05766477799625E-2</v>
      </c>
      <c r="AD2743" s="92"/>
      <c r="AE2743" s="91"/>
      <c r="AF2743" s="93"/>
      <c r="AG2743" s="91">
        <v>-2.8991227272854299E-3</v>
      </c>
      <c r="AH2743" s="92"/>
      <c r="AI2743" s="91">
        <v>-5.4451056439574997E-4</v>
      </c>
      <c r="AJ2743" s="92"/>
      <c r="AK2743" s="91">
        <v>6.2577700000474606E-2</v>
      </c>
      <c r="AL2743" s="91">
        <v>2.2123626900793201E-2</v>
      </c>
      <c r="AM2743" s="92"/>
      <c r="AN2743" s="3"/>
      <c r="AO2743" s="94">
        <v>2.3845229134167301E-2</v>
      </c>
      <c r="AP2743" s="94">
        <v>-3.9560083019750898E-2</v>
      </c>
      <c r="AQ2743" s="94">
        <v>3.3157628467961303E-2</v>
      </c>
      <c r="AR2743" s="94">
        <v>-4.84649940826785E-2</v>
      </c>
      <c r="AS2743" s="95">
        <v>7</v>
      </c>
      <c r="AT2743" s="95">
        <v>5</v>
      </c>
      <c r="AU2743" s="95">
        <v>7</v>
      </c>
      <c r="AV2743" s="96">
        <v>5</v>
      </c>
      <c r="AW2743" s="3"/>
      <c r="AX2743" s="97">
        <v>6.7331941418451599E-2</v>
      </c>
      <c r="AY2743" s="98">
        <v>-0.53605718283506598</v>
      </c>
      <c r="AZ2743" s="98">
        <v>0.48896631344086899</v>
      </c>
      <c r="BA2743" s="98">
        <v>-0.69568488282402496</v>
      </c>
      <c r="BB2743" s="89">
        <v>6.9194989599691299E-3</v>
      </c>
      <c r="BC2743" s="99">
        <v>-9.6637337470892799</v>
      </c>
      <c r="BD2743" s="86">
        <v>43747</v>
      </c>
      <c r="BE2743" s="86">
        <v>43809</v>
      </c>
      <c r="BF2743" s="95"/>
      <c r="BG2743" s="86"/>
    </row>
    <row r="2744" spans="2:59" x14ac:dyDescent="0.25">
      <c r="B2744" s="81" t="s">
        <v>3351</v>
      </c>
      <c r="C2744" s="81" t="s">
        <v>8487</v>
      </c>
      <c r="D2744" s="81" t="s">
        <v>1082</v>
      </c>
      <c r="E2744" s="82" t="s">
        <v>1166</v>
      </c>
      <c r="F2744" s="82" t="s">
        <v>1118</v>
      </c>
      <c r="G2744" s="83" t="s">
        <v>1121</v>
      </c>
      <c r="H2744" s="84" t="s">
        <v>1132</v>
      </c>
      <c r="I2744" s="85" t="s">
        <v>3480</v>
      </c>
      <c r="J2744" s="85" t="s">
        <v>8488</v>
      </c>
      <c r="L2744" s="86">
        <v>44028</v>
      </c>
      <c r="M2744" s="87"/>
      <c r="N2744" s="88"/>
      <c r="O2744" s="88">
        <v>1356.7291000001101</v>
      </c>
      <c r="P2744" s="89">
        <f t="shared" si="42"/>
        <v>0</v>
      </c>
      <c r="Q2744" s="86">
        <v>43747</v>
      </c>
      <c r="R2744" s="90"/>
      <c r="S2744" s="90">
        <v>1227066.26042578</v>
      </c>
      <c r="T2744" s="3"/>
      <c r="U2744" s="91"/>
      <c r="V2744" s="92"/>
      <c r="W2744" s="91">
        <v>9.2145686885487504E-3</v>
      </c>
      <c r="X2744" s="92"/>
      <c r="Y2744" s="91">
        <v>-8.1985332899421302E-3</v>
      </c>
      <c r="Z2744" s="92"/>
      <c r="AA2744" s="91">
        <v>-6.9512442369159501E-3</v>
      </c>
      <c r="AB2744" s="92"/>
      <c r="AC2744" s="91">
        <v>5.9010279608628501E-2</v>
      </c>
      <c r="AD2744" s="92"/>
      <c r="AE2744" s="91">
        <v>6.9464679167140303E-2</v>
      </c>
      <c r="AF2744" s="93"/>
      <c r="AG2744" s="91">
        <v>-2.7247099296800999E-3</v>
      </c>
      <c r="AH2744" s="92"/>
      <c r="AI2744" s="91">
        <v>1.6210333433264201E-3</v>
      </c>
      <c r="AJ2744" s="92"/>
      <c r="AK2744" s="91">
        <v>0.287189399999916</v>
      </c>
      <c r="AL2744" s="91">
        <v>3.7218206192846999E-2</v>
      </c>
      <c r="AM2744" s="92"/>
      <c r="AN2744" s="3"/>
      <c r="AO2744" s="94">
        <v>2.3856508430981201E-2</v>
      </c>
      <c r="AP2744" s="94">
        <v>-3.9549650636217799E-2</v>
      </c>
      <c r="AQ2744" s="94">
        <v>3.35088142583118E-2</v>
      </c>
      <c r="AR2744" s="94">
        <v>-4.8152197053277598E-2</v>
      </c>
      <c r="AS2744" s="95">
        <v>7</v>
      </c>
      <c r="AT2744" s="95">
        <v>5</v>
      </c>
      <c r="AU2744" s="95">
        <v>7</v>
      </c>
      <c r="AV2744" s="96">
        <v>5</v>
      </c>
      <c r="AW2744" s="3"/>
      <c r="AX2744" s="97">
        <v>6.7337221747729895E-2</v>
      </c>
      <c r="AY2744" s="98">
        <v>-0.48179297541855698</v>
      </c>
      <c r="AZ2744" s="98">
        <v>0.50220640455790999</v>
      </c>
      <c r="BA2744" s="98">
        <v>-0.62625816242689303</v>
      </c>
      <c r="BB2744" s="89">
        <v>6.9201205698300296E-3</v>
      </c>
      <c r="BC2744" s="99">
        <v>-9.6023222321818995</v>
      </c>
      <c r="BD2744" s="86">
        <v>43747</v>
      </c>
      <c r="BE2744" s="86">
        <v>43809</v>
      </c>
      <c r="BF2744" s="95"/>
      <c r="BG2744" s="86"/>
    </row>
    <row r="2745" spans="2:59" x14ac:dyDescent="0.25">
      <c r="B2745" s="81" t="s">
        <v>644</v>
      </c>
      <c r="C2745" s="81" t="s">
        <v>8489</v>
      </c>
      <c r="D2745" s="81" t="s">
        <v>1082</v>
      </c>
      <c r="E2745" s="82" t="s">
        <v>1179</v>
      </c>
      <c r="F2745" s="82" t="s">
        <v>1118</v>
      </c>
      <c r="G2745" s="83" t="s">
        <v>1121</v>
      </c>
      <c r="H2745" s="84" t="s">
        <v>1132</v>
      </c>
      <c r="I2745" s="85" t="s">
        <v>3480</v>
      </c>
      <c r="J2745" s="85" t="s">
        <v>1096</v>
      </c>
      <c r="L2745" s="86">
        <v>44028</v>
      </c>
      <c r="M2745" s="87"/>
      <c r="N2745" s="88"/>
      <c r="O2745" s="88">
        <v>1104.11930000037</v>
      </c>
      <c r="P2745" s="89">
        <f t="shared" si="42"/>
        <v>0</v>
      </c>
      <c r="Q2745" s="86">
        <v>43747</v>
      </c>
      <c r="R2745" s="90"/>
      <c r="S2745" s="90">
        <v>52665.816444458003</v>
      </c>
      <c r="T2745" s="3"/>
      <c r="U2745" s="91"/>
      <c r="V2745" s="92"/>
      <c r="W2745" s="91">
        <v>8.6548764193139505E-3</v>
      </c>
      <c r="X2745" s="92"/>
      <c r="Y2745" s="91">
        <v>-1.1626285499915E-2</v>
      </c>
      <c r="Z2745" s="92"/>
      <c r="AA2745" s="91">
        <v>-1.3869152418010299E-2</v>
      </c>
      <c r="AB2745" s="92"/>
      <c r="AC2745" s="91"/>
      <c r="AD2745" s="92"/>
      <c r="AE2745" s="91"/>
      <c r="AF2745" s="93"/>
      <c r="AG2745" s="91">
        <v>-3.02993043078459E-3</v>
      </c>
      <c r="AH2745" s="92"/>
      <c r="AI2745" s="91">
        <v>-2.1654559259332001E-3</v>
      </c>
      <c r="AJ2745" s="92"/>
      <c r="AK2745" s="91">
        <v>4.1906999998900601E-2</v>
      </c>
      <c r="AL2745" s="91">
        <v>2.3151716814027199E-2</v>
      </c>
      <c r="AM2745" s="92"/>
      <c r="AN2745" s="3"/>
      <c r="AO2745" s="94">
        <v>2.3836909684177999E-2</v>
      </c>
      <c r="AP2745" s="94">
        <v>-3.9568047673128597E-2</v>
      </c>
      <c r="AQ2745" s="94">
        <v>3.2894367843255203E-2</v>
      </c>
      <c r="AR2745" s="94">
        <v>-4.8699676343894702E-2</v>
      </c>
      <c r="AS2745" s="95">
        <v>7</v>
      </c>
      <c r="AT2745" s="95">
        <v>5</v>
      </c>
      <c r="AU2745" s="95">
        <v>7</v>
      </c>
      <c r="AV2745" s="96">
        <v>5</v>
      </c>
      <c r="AW2745" s="3"/>
      <c r="AX2745" s="97">
        <v>6.73282654360082E-2</v>
      </c>
      <c r="AY2745" s="98">
        <v>-0.57661500460199</v>
      </c>
      <c r="AZ2745" s="98">
        <v>0.47907114751524199</v>
      </c>
      <c r="BA2745" s="98">
        <v>-0.74742656408307095</v>
      </c>
      <c r="BB2745" s="89">
        <v>6.9190620379595202E-3</v>
      </c>
      <c r="BC2745" s="99">
        <v>-9.7097750216344103</v>
      </c>
      <c r="BD2745" s="86">
        <v>43747</v>
      </c>
      <c r="BE2745" s="86">
        <v>43809</v>
      </c>
      <c r="BF2745" s="95"/>
      <c r="BG2745" s="86"/>
    </row>
    <row r="2746" spans="2:59" x14ac:dyDescent="0.25">
      <c r="B2746" s="81" t="s">
        <v>3352</v>
      </c>
      <c r="C2746" s="81" t="s">
        <v>8490</v>
      </c>
      <c r="D2746" s="81" t="s">
        <v>1083</v>
      </c>
      <c r="E2746" s="82" t="s">
        <v>1161</v>
      </c>
      <c r="F2746" s="82" t="s">
        <v>1118</v>
      </c>
      <c r="G2746" s="83" t="s">
        <v>1120</v>
      </c>
      <c r="H2746" s="84" t="s">
        <v>1128</v>
      </c>
      <c r="I2746" s="85" t="s">
        <v>3480</v>
      </c>
      <c r="J2746" s="85" t="s">
        <v>8491</v>
      </c>
      <c r="L2746" s="86">
        <v>44028</v>
      </c>
      <c r="M2746" s="87"/>
      <c r="N2746" s="88"/>
      <c r="O2746" s="88">
        <v>1224.9195000007701</v>
      </c>
      <c r="P2746" s="89">
        <f t="shared" si="42"/>
        <v>0</v>
      </c>
      <c r="Q2746" s="86">
        <v>43756</v>
      </c>
      <c r="R2746" s="90"/>
      <c r="S2746" s="90">
        <v>2178775.0099531198</v>
      </c>
      <c r="T2746" s="3"/>
      <c r="U2746" s="91"/>
      <c r="V2746" s="92"/>
      <c r="W2746" s="91">
        <v>9.1225559554004593E-3</v>
      </c>
      <c r="X2746" s="92"/>
      <c r="Y2746" s="91">
        <v>-0.21167245154822001</v>
      </c>
      <c r="Z2746" s="92"/>
      <c r="AA2746" s="91">
        <v>-0.25160156973201098</v>
      </c>
      <c r="AB2746" s="92"/>
      <c r="AC2746" s="91">
        <v>-0.33910790810768998</v>
      </c>
      <c r="AD2746" s="92"/>
      <c r="AE2746" s="91">
        <v>-0.35152768079598901</v>
      </c>
      <c r="AF2746" s="93"/>
      <c r="AG2746" s="91">
        <v>1.92475528019713E-2</v>
      </c>
      <c r="AH2746" s="92"/>
      <c r="AI2746" s="91">
        <v>-0.180145684602321</v>
      </c>
      <c r="AJ2746" s="92"/>
      <c r="AK2746" s="91">
        <v>-9.8526400000118905E-2</v>
      </c>
      <c r="AL2746" s="91">
        <v>-6.8014590133316198E-3</v>
      </c>
      <c r="AM2746" s="92"/>
      <c r="AN2746" s="3"/>
      <c r="AO2746" s="94">
        <v>7.6954102833042298E-2</v>
      </c>
      <c r="AP2746" s="94">
        <v>-0.14249264004596601</v>
      </c>
      <c r="AQ2746" s="94">
        <v>0.131582863277872</v>
      </c>
      <c r="AR2746" s="94">
        <v>-0.159918023931823</v>
      </c>
      <c r="AS2746" s="95">
        <v>5</v>
      </c>
      <c r="AT2746" s="95">
        <v>7</v>
      </c>
      <c r="AU2746" s="95">
        <v>3</v>
      </c>
      <c r="AV2746" s="96">
        <v>9</v>
      </c>
      <c r="AW2746" s="3"/>
      <c r="AX2746" s="97">
        <v>0.34341699964366901</v>
      </c>
      <c r="AY2746" s="98">
        <v>-0.65430980930614202</v>
      </c>
      <c r="AZ2746" s="98">
        <v>-1.9451424389044401</v>
      </c>
      <c r="BA2746" s="98">
        <v>-0.85331395937282695</v>
      </c>
      <c r="BB2746" s="89">
        <v>3.4790508331825599E-2</v>
      </c>
      <c r="BC2746" s="99">
        <v>-45.6686990451417</v>
      </c>
      <c r="BD2746" s="86">
        <v>43756</v>
      </c>
      <c r="BE2746" s="86">
        <v>43908</v>
      </c>
      <c r="BF2746" s="95"/>
      <c r="BG2746" s="86"/>
    </row>
    <row r="2747" spans="2:59" x14ac:dyDescent="0.25">
      <c r="B2747" s="81" t="s">
        <v>3353</v>
      </c>
      <c r="C2747" s="81" t="s">
        <v>8492</v>
      </c>
      <c r="D2747" s="81" t="s">
        <v>1083</v>
      </c>
      <c r="E2747" s="82" t="s">
        <v>1162</v>
      </c>
      <c r="F2747" s="82" t="s">
        <v>1118</v>
      </c>
      <c r="G2747" s="83" t="s">
        <v>1120</v>
      </c>
      <c r="H2747" s="84" t="s">
        <v>1128</v>
      </c>
      <c r="I2747" s="85" t="s">
        <v>3480</v>
      </c>
      <c r="J2747" s="85" t="s">
        <v>8493</v>
      </c>
      <c r="L2747" s="86">
        <v>44028</v>
      </c>
      <c r="M2747" s="87"/>
      <c r="N2747" s="88"/>
      <c r="O2747" s="88">
        <v>1223.2265000007999</v>
      </c>
      <c r="P2747" s="89">
        <f t="shared" si="42"/>
        <v>0</v>
      </c>
      <c r="Q2747" s="86">
        <v>43756</v>
      </c>
      <c r="R2747" s="90"/>
      <c r="S2747" s="90">
        <v>7591.6044099578903</v>
      </c>
      <c r="T2747" s="3"/>
      <c r="U2747" s="91"/>
      <c r="V2747" s="92"/>
      <c r="W2747" s="91">
        <v>8.6819409934832895E-3</v>
      </c>
      <c r="X2747" s="92"/>
      <c r="Y2747" s="91">
        <v>-0.213815464386134</v>
      </c>
      <c r="Z2747" s="92"/>
      <c r="AA2747" s="91">
        <v>-0.25570221324131098</v>
      </c>
      <c r="AB2747" s="92"/>
      <c r="AC2747" s="91">
        <v>-0.34633415010815999</v>
      </c>
      <c r="AD2747" s="92"/>
      <c r="AE2747" s="91">
        <v>-0.36213664905983001</v>
      </c>
      <c r="AF2747" s="93"/>
      <c r="AG2747" s="91">
        <v>1.9002622320840601E-2</v>
      </c>
      <c r="AH2747" s="92"/>
      <c r="AI2747" s="91">
        <v>-0.18258324395981601</v>
      </c>
      <c r="AJ2747" s="92"/>
      <c r="AK2747" s="91">
        <v>-0.103449700000056</v>
      </c>
      <c r="AL2747" s="91">
        <v>-7.15926822704205E-3</v>
      </c>
      <c r="AM2747" s="92"/>
      <c r="AN2747" s="3"/>
      <c r="AO2747" s="94">
        <v>7.6937726946198395E-2</v>
      </c>
      <c r="AP2747" s="94">
        <v>-0.14253124170412801</v>
      </c>
      <c r="AQ2747" s="94">
        <v>0.13107275864065701</v>
      </c>
      <c r="AR2747" s="94">
        <v>-0.16030980470997699</v>
      </c>
      <c r="AS2747" s="95">
        <v>5</v>
      </c>
      <c r="AT2747" s="95">
        <v>7</v>
      </c>
      <c r="AU2747" s="95">
        <v>2</v>
      </c>
      <c r="AV2747" s="96">
        <v>10</v>
      </c>
      <c r="AW2747" s="3"/>
      <c r="AX2747" s="97">
        <v>0.34343647845904302</v>
      </c>
      <c r="AY2747" s="98">
        <v>-0.66613711612444604</v>
      </c>
      <c r="AZ2747" s="98">
        <v>-2.0933694808663899</v>
      </c>
      <c r="BA2747" s="98">
        <v>-0.86825616566966302</v>
      </c>
      <c r="BB2747" s="89">
        <v>3.4791585966158903E-2</v>
      </c>
      <c r="BC2747" s="99">
        <v>-45.792843762028497</v>
      </c>
      <c r="BD2747" s="86">
        <v>43756</v>
      </c>
      <c r="BE2747" s="86">
        <v>43908</v>
      </c>
      <c r="BF2747" s="95"/>
      <c r="BG2747" s="86"/>
    </row>
    <row r="2748" spans="2:59" x14ac:dyDescent="0.25">
      <c r="B2748" s="81" t="s">
        <v>3354</v>
      </c>
      <c r="C2748" s="81" t="s">
        <v>8494</v>
      </c>
      <c r="D2748" s="81" t="s">
        <v>1083</v>
      </c>
      <c r="E2748" s="82" t="s">
        <v>1186</v>
      </c>
      <c r="F2748" s="82" t="s">
        <v>1118</v>
      </c>
      <c r="G2748" s="83" t="s">
        <v>1120</v>
      </c>
      <c r="H2748" s="84" t="s">
        <v>1128</v>
      </c>
      <c r="I2748" s="85" t="s">
        <v>3480</v>
      </c>
      <c r="J2748" s="85" t="s">
        <v>8495</v>
      </c>
      <c r="L2748" s="86">
        <v>44028</v>
      </c>
      <c r="M2748" s="87"/>
      <c r="N2748" s="88"/>
      <c r="O2748" s="88">
        <v>1348.77400000021</v>
      </c>
      <c r="P2748" s="89">
        <f t="shared" si="42"/>
        <v>0</v>
      </c>
      <c r="Q2748" s="86">
        <v>43756</v>
      </c>
      <c r="R2748" s="90"/>
      <c r="S2748" s="90">
        <v>477998.755233887</v>
      </c>
      <c r="T2748" s="3"/>
      <c r="U2748" s="91"/>
      <c r="V2748" s="92"/>
      <c r="W2748" s="91">
        <v>9.8424417046771902E-3</v>
      </c>
      <c r="X2748" s="92"/>
      <c r="Y2748" s="91">
        <v>-0.20815576170483799</v>
      </c>
      <c r="Z2748" s="92"/>
      <c r="AA2748" s="91">
        <v>-0.244845054653415</v>
      </c>
      <c r="AB2748" s="92"/>
      <c r="AC2748" s="91">
        <v>-0.32711224595666899</v>
      </c>
      <c r="AD2748" s="92"/>
      <c r="AE2748" s="91">
        <v>-0.33378801236802202</v>
      </c>
      <c r="AF2748" s="93"/>
      <c r="AG2748" s="91">
        <v>1.9648698045784799E-2</v>
      </c>
      <c r="AH2748" s="92"/>
      <c r="AI2748" s="91">
        <v>-0.176143779856793</v>
      </c>
      <c r="AJ2748" s="92"/>
      <c r="AK2748" s="91">
        <v>-7.0920000052865405E-4</v>
      </c>
      <c r="AL2748" s="91">
        <v>-4.6678233047714498E-5</v>
      </c>
      <c r="AM2748" s="92"/>
      <c r="AN2748" s="3"/>
      <c r="AO2748" s="94">
        <v>7.6980550866210307E-2</v>
      </c>
      <c r="AP2748" s="94">
        <v>-0.14242939339601399</v>
      </c>
      <c r="AQ2748" s="94">
        <v>0.13241799408206101</v>
      </c>
      <c r="AR2748" s="94">
        <v>-0.159277348648175</v>
      </c>
      <c r="AS2748" s="95">
        <v>5</v>
      </c>
      <c r="AT2748" s="95">
        <v>7</v>
      </c>
      <c r="AU2748" s="95">
        <v>4</v>
      </c>
      <c r="AV2748" s="96">
        <v>8</v>
      </c>
      <c r="AW2748" s="3"/>
      <c r="AX2748" s="97">
        <v>0.343385508166975</v>
      </c>
      <c r="AY2748" s="98">
        <v>-0.63482376146021102</v>
      </c>
      <c r="AZ2748" s="98">
        <v>-1.7012818276689401</v>
      </c>
      <c r="BA2748" s="98">
        <v>-0.82865348044379095</v>
      </c>
      <c r="BB2748" s="89">
        <v>3.4788782252871901E-2</v>
      </c>
      <c r="BC2748" s="99">
        <v>-45.464948167733397</v>
      </c>
      <c r="BD2748" s="86">
        <v>43756</v>
      </c>
      <c r="BE2748" s="86">
        <v>43908</v>
      </c>
      <c r="BF2748" s="95"/>
      <c r="BG2748" s="86"/>
    </row>
    <row r="2749" spans="2:59" x14ac:dyDescent="0.25">
      <c r="B2749" s="81" t="s">
        <v>3355</v>
      </c>
      <c r="C2749" s="81" t="s">
        <v>8496</v>
      </c>
      <c r="D2749" s="81" t="s">
        <v>1083</v>
      </c>
      <c r="E2749" s="82" t="s">
        <v>1163</v>
      </c>
      <c r="F2749" s="82" t="s">
        <v>1118</v>
      </c>
      <c r="G2749" s="83" t="s">
        <v>1120</v>
      </c>
      <c r="H2749" s="84" t="s">
        <v>1128</v>
      </c>
      <c r="I2749" s="85" t="s">
        <v>3480</v>
      </c>
      <c r="J2749" s="85" t="s">
        <v>8497</v>
      </c>
      <c r="L2749" s="86">
        <v>44028</v>
      </c>
      <c r="M2749" s="87"/>
      <c r="N2749" s="88"/>
      <c r="O2749" s="88">
        <v>1126.0232999995401</v>
      </c>
      <c r="P2749" s="89">
        <f t="shared" si="42"/>
        <v>0</v>
      </c>
      <c r="Q2749" s="86">
        <v>43756</v>
      </c>
      <c r="R2749" s="90"/>
      <c r="S2749" s="90">
        <v>1209870.2325371101</v>
      </c>
      <c r="T2749" s="3"/>
      <c r="U2749" s="91"/>
      <c r="V2749" s="92"/>
      <c r="W2749" s="91">
        <v>8.3631555007741606E-3</v>
      </c>
      <c r="X2749" s="92"/>
      <c r="Y2749" s="91">
        <v>-0.21536769065540301</v>
      </c>
      <c r="Z2749" s="92"/>
      <c r="AA2749" s="91">
        <v>-0.258668115594482</v>
      </c>
      <c r="AB2749" s="92"/>
      <c r="AC2749" s="91">
        <v>-0.35153847766399798</v>
      </c>
      <c r="AD2749" s="92"/>
      <c r="AE2749" s="91">
        <v>-0.36974115888471698</v>
      </c>
      <c r="AF2749" s="93"/>
      <c r="AG2749" s="91">
        <v>1.8824427876097598E-2</v>
      </c>
      <c r="AH2749" s="92"/>
      <c r="AI2749" s="91">
        <v>-0.18434907867427699</v>
      </c>
      <c r="AJ2749" s="92"/>
      <c r="AK2749" s="91">
        <v>-0.17911382681544599</v>
      </c>
      <c r="AL2749" s="91">
        <v>-1.29023208191938E-2</v>
      </c>
      <c r="AM2749" s="92"/>
      <c r="AN2749" s="3"/>
      <c r="AO2749" s="94">
        <v>7.6926147554331706E-2</v>
      </c>
      <c r="AP2749" s="94">
        <v>-0.14255938520640499</v>
      </c>
      <c r="AQ2749" s="94">
        <v>0.13070202081871701</v>
      </c>
      <c r="AR2749" s="94">
        <v>-0.16059379524173001</v>
      </c>
      <c r="AS2749" s="95">
        <v>5</v>
      </c>
      <c r="AT2749" s="95">
        <v>7</v>
      </c>
      <c r="AU2749" s="95">
        <v>2</v>
      </c>
      <c r="AV2749" s="96">
        <v>10</v>
      </c>
      <c r="AW2749" s="3"/>
      <c r="AX2749" s="97">
        <v>0.34345068989146998</v>
      </c>
      <c r="AY2749" s="98">
        <v>-0.67469245504435105</v>
      </c>
      <c r="AZ2749" s="98">
        <v>-2.2006570306912199</v>
      </c>
      <c r="BA2749" s="98">
        <v>-0.87905263737957295</v>
      </c>
      <c r="BB2749" s="89">
        <v>3.4792376342629702E-2</v>
      </c>
      <c r="BC2749" s="99">
        <v>-45.882958194532002</v>
      </c>
      <c r="BD2749" s="86">
        <v>43756</v>
      </c>
      <c r="BE2749" s="86">
        <v>43908</v>
      </c>
      <c r="BF2749" s="95"/>
      <c r="BG2749" s="86"/>
    </row>
    <row r="2750" spans="2:59" x14ac:dyDescent="0.25">
      <c r="B2750" s="81" t="s">
        <v>3356</v>
      </c>
      <c r="C2750" s="81" t="s">
        <v>8498</v>
      </c>
      <c r="D2750" s="81" t="s">
        <v>1083</v>
      </c>
      <c r="E2750" s="82" t="s">
        <v>1239</v>
      </c>
      <c r="F2750" s="82" t="s">
        <v>1118</v>
      </c>
      <c r="G2750" s="83" t="s">
        <v>1120</v>
      </c>
      <c r="H2750" s="84" t="s">
        <v>1128</v>
      </c>
      <c r="I2750" s="85" t="s">
        <v>3480</v>
      </c>
      <c r="J2750" s="85" t="s">
        <v>8499</v>
      </c>
      <c r="L2750" s="86">
        <v>44028</v>
      </c>
      <c r="M2750" s="87"/>
      <c r="N2750" s="88"/>
      <c r="O2750" s="88">
        <v>891.81419999990601</v>
      </c>
      <c r="P2750" s="89">
        <f t="shared" si="42"/>
        <v>0</v>
      </c>
      <c r="Q2750" s="86">
        <v>43756</v>
      </c>
      <c r="R2750" s="90"/>
      <c r="S2750" s="90">
        <v>1263.89625670433</v>
      </c>
      <c r="T2750" s="3"/>
      <c r="U2750" s="91"/>
      <c r="V2750" s="92"/>
      <c r="W2750" s="91">
        <v>1.03658805674058E-2</v>
      </c>
      <c r="X2750" s="92"/>
      <c r="Y2750" s="91">
        <v>-0.20560732679499799</v>
      </c>
      <c r="Z2750" s="92"/>
      <c r="AA2750" s="91">
        <v>-0.23993000299553399</v>
      </c>
      <c r="AB2750" s="92"/>
      <c r="AC2750" s="91">
        <v>-0.31830603533482599</v>
      </c>
      <c r="AD2750" s="92"/>
      <c r="AE2750" s="91"/>
      <c r="AF2750" s="93"/>
      <c r="AG2750" s="91">
        <v>1.99398210661457E-2</v>
      </c>
      <c r="AH2750" s="92"/>
      <c r="AI2750" s="91">
        <v>-0.17324269211065299</v>
      </c>
      <c r="AJ2750" s="92"/>
      <c r="AK2750" s="91">
        <v>-0.336061300000292</v>
      </c>
      <c r="AL2750" s="91">
        <v>-0.13117517148653901</v>
      </c>
      <c r="AM2750" s="92"/>
      <c r="AN2750" s="3"/>
      <c r="AO2750" s="94">
        <v>7.6999987584713395E-2</v>
      </c>
      <c r="AP2750" s="94">
        <v>-0.14238408215081999</v>
      </c>
      <c r="AQ2750" s="94">
        <v>0.13301831760327301</v>
      </c>
      <c r="AR2750" s="94">
        <v>-0.15881636644189701</v>
      </c>
      <c r="AS2750" s="95">
        <v>5</v>
      </c>
      <c r="AT2750" s="95">
        <v>7</v>
      </c>
      <c r="AU2750" s="95">
        <v>4</v>
      </c>
      <c r="AV2750" s="96">
        <v>8</v>
      </c>
      <c r="AW2750" s="3"/>
      <c r="AX2750" s="97">
        <v>0.34336286222154699</v>
      </c>
      <c r="AY2750" s="98">
        <v>-0.62064655133781299</v>
      </c>
      <c r="AZ2750" s="98">
        <v>-1.5241348830750201</v>
      </c>
      <c r="BA2750" s="98">
        <v>-0.81067943528705699</v>
      </c>
      <c r="BB2750" s="89">
        <v>3.4787546754123502E-2</v>
      </c>
      <c r="BC2750" s="99">
        <v>-45.317040253430598</v>
      </c>
      <c r="BD2750" s="86">
        <v>43756</v>
      </c>
      <c r="BE2750" s="86">
        <v>43908</v>
      </c>
      <c r="BF2750" s="95"/>
      <c r="BG2750" s="86"/>
    </row>
    <row r="2751" spans="2:59" x14ac:dyDescent="0.25">
      <c r="B2751" s="81" t="s">
        <v>3357</v>
      </c>
      <c r="C2751" s="81" t="s">
        <v>8500</v>
      </c>
      <c r="D2751" s="81" t="s">
        <v>1083</v>
      </c>
      <c r="E2751" s="82" t="s">
        <v>1266</v>
      </c>
      <c r="F2751" s="82" t="s">
        <v>1118</v>
      </c>
      <c r="G2751" s="83" t="s">
        <v>1120</v>
      </c>
      <c r="H2751" s="84" t="s">
        <v>1128</v>
      </c>
      <c r="I2751" s="85" t="s">
        <v>3480</v>
      </c>
      <c r="J2751" s="85" t="s">
        <v>8501</v>
      </c>
      <c r="L2751" s="86">
        <v>44028</v>
      </c>
      <c r="M2751" s="87"/>
      <c r="N2751" s="88"/>
      <c r="O2751" s="88">
        <v>1057.74430000037</v>
      </c>
      <c r="P2751" s="89">
        <f t="shared" si="42"/>
        <v>0</v>
      </c>
      <c r="Q2751" s="86">
        <v>43756</v>
      </c>
      <c r="R2751" s="90"/>
      <c r="S2751" s="90">
        <v>80848.072777832</v>
      </c>
      <c r="T2751" s="3"/>
      <c r="U2751" s="91"/>
      <c r="V2751" s="92"/>
      <c r="W2751" s="91">
        <v>1.02825360718271E-2</v>
      </c>
      <c r="X2751" s="92"/>
      <c r="Y2751" s="91">
        <v>-0.20599898086395099</v>
      </c>
      <c r="Z2751" s="92"/>
      <c r="AA2751" s="91">
        <v>-0.24068606657063399</v>
      </c>
      <c r="AB2751" s="92"/>
      <c r="AC2751" s="91">
        <v>-0.31967447756964201</v>
      </c>
      <c r="AD2751" s="92"/>
      <c r="AE2751" s="91">
        <v>-0.32270892399014001</v>
      </c>
      <c r="AF2751" s="93"/>
      <c r="AG2751" s="91">
        <v>1.9893873763066901E-2</v>
      </c>
      <c r="AH2751" s="92"/>
      <c r="AI2751" s="91">
        <v>-0.17368850767699801</v>
      </c>
      <c r="AJ2751" s="92"/>
      <c r="AK2751" s="91">
        <v>-0.213117199999979</v>
      </c>
      <c r="AL2751" s="91">
        <v>-6.21048683988192E-2</v>
      </c>
      <c r="AM2751" s="92"/>
      <c r="AN2751" s="3"/>
      <c r="AO2751" s="94">
        <v>7.6996797708488898E-2</v>
      </c>
      <c r="AP2751" s="94">
        <v>-0.14239079228544099</v>
      </c>
      <c r="AQ2751" s="94">
        <v>0.13292884815935399</v>
      </c>
      <c r="AR2751" s="94">
        <v>-0.15888571800955101</v>
      </c>
      <c r="AS2751" s="95">
        <v>5</v>
      </c>
      <c r="AT2751" s="95">
        <v>7</v>
      </c>
      <c r="AU2751" s="95">
        <v>4</v>
      </c>
      <c r="AV2751" s="96">
        <v>8</v>
      </c>
      <c r="AW2751" s="3"/>
      <c r="AX2751" s="97">
        <v>0.34336638706328798</v>
      </c>
      <c r="AY2751" s="98">
        <v>-0.62282953037265498</v>
      </c>
      <c r="AZ2751" s="98">
        <v>-1.5514135071480299</v>
      </c>
      <c r="BA2751" s="98">
        <v>-0.81344837711094398</v>
      </c>
      <c r="BB2751" s="89">
        <v>3.4787740741157903E-2</v>
      </c>
      <c r="BC2751" s="99">
        <v>-45.340050520782803</v>
      </c>
      <c r="BD2751" s="86">
        <v>43756</v>
      </c>
      <c r="BE2751" s="86">
        <v>43908</v>
      </c>
      <c r="BF2751" s="95"/>
      <c r="BG2751" s="86"/>
    </row>
    <row r="2752" spans="2:59" x14ac:dyDescent="0.25">
      <c r="B2752" s="81" t="s">
        <v>3358</v>
      </c>
      <c r="C2752" s="81" t="s">
        <v>8502</v>
      </c>
      <c r="D2752" s="81" t="s">
        <v>1083</v>
      </c>
      <c r="E2752" s="82" t="s">
        <v>1166</v>
      </c>
      <c r="F2752" s="82" t="s">
        <v>1118</v>
      </c>
      <c r="G2752" s="83" t="s">
        <v>1120</v>
      </c>
      <c r="H2752" s="84" t="s">
        <v>1128</v>
      </c>
      <c r="I2752" s="85" t="s">
        <v>3480</v>
      </c>
      <c r="J2752" s="85" t="s">
        <v>8503</v>
      </c>
      <c r="L2752" s="86">
        <v>44028</v>
      </c>
      <c r="M2752" s="87"/>
      <c r="N2752" s="88"/>
      <c r="O2752" s="88">
        <v>1192.92840000056</v>
      </c>
      <c r="P2752" s="89">
        <f t="shared" si="42"/>
        <v>0</v>
      </c>
      <c r="Q2752" s="86">
        <v>43756</v>
      </c>
      <c r="R2752" s="90"/>
      <c r="S2752" s="90">
        <v>2515504.2654492198</v>
      </c>
      <c r="T2752" s="3"/>
      <c r="U2752" s="91"/>
      <c r="V2752" s="92"/>
      <c r="W2752" s="91">
        <v>1.0843123933227601E-2</v>
      </c>
      <c r="X2752" s="92"/>
      <c r="Y2752" s="91">
        <v>-0.203245385524642</v>
      </c>
      <c r="Z2752" s="92"/>
      <c r="AA2752" s="91">
        <v>-0.23535960321896701</v>
      </c>
      <c r="AB2752" s="92"/>
      <c r="AC2752" s="91">
        <v>-0.310089412505622</v>
      </c>
      <c r="AD2752" s="92"/>
      <c r="AE2752" s="91">
        <v>-0.30834133086784299</v>
      </c>
      <c r="AF2752" s="93"/>
      <c r="AG2752" s="91">
        <v>2.0205989381793198E-2</v>
      </c>
      <c r="AH2752" s="92"/>
      <c r="AI2752" s="91">
        <v>-0.17055303846602299</v>
      </c>
      <c r="AJ2752" s="92"/>
      <c r="AK2752" s="91">
        <v>-0.107917600000364</v>
      </c>
      <c r="AL2752" s="91">
        <v>-1.6393483497267901E-2</v>
      </c>
      <c r="AM2752" s="92"/>
      <c r="AN2752" s="3"/>
      <c r="AO2752" s="94">
        <v>7.7017404679281795E-2</v>
      </c>
      <c r="AP2752" s="94">
        <v>-0.14234151326498301</v>
      </c>
      <c r="AQ2752" s="94">
        <v>0.13357891598934701</v>
      </c>
      <c r="AR2752" s="94">
        <v>-0.158386718689144</v>
      </c>
      <c r="AS2752" s="95">
        <v>5</v>
      </c>
      <c r="AT2752" s="95">
        <v>7</v>
      </c>
      <c r="AU2752" s="95">
        <v>4</v>
      </c>
      <c r="AV2752" s="96">
        <v>8</v>
      </c>
      <c r="AW2752" s="3"/>
      <c r="AX2752" s="97">
        <v>0.34334210668865101</v>
      </c>
      <c r="AY2752" s="98">
        <v>-0.60747153882948601</v>
      </c>
      <c r="AZ2752" s="98">
        <v>-1.3597850178975901</v>
      </c>
      <c r="BA2752" s="98">
        <v>-0.79395043080330696</v>
      </c>
      <c r="BB2752" s="89">
        <v>3.4786421644857901E-2</v>
      </c>
      <c r="BC2752" s="99">
        <v>-45.180683098907998</v>
      </c>
      <c r="BD2752" s="86">
        <v>43756</v>
      </c>
      <c r="BE2752" s="86">
        <v>43908</v>
      </c>
      <c r="BF2752" s="95"/>
      <c r="BG2752" s="86"/>
    </row>
    <row r="2753" spans="2:59" x14ac:dyDescent="0.25">
      <c r="B2753" s="81" t="s">
        <v>645</v>
      </c>
      <c r="C2753" s="81" t="s">
        <v>8504</v>
      </c>
      <c r="D2753" s="81" t="s">
        <v>1083</v>
      </c>
      <c r="E2753" s="82" t="s">
        <v>1179</v>
      </c>
      <c r="F2753" s="82" t="s">
        <v>1118</v>
      </c>
      <c r="G2753" s="83" t="s">
        <v>1120</v>
      </c>
      <c r="H2753" s="84" t="s">
        <v>1128</v>
      </c>
      <c r="I2753" s="85" t="s">
        <v>3480</v>
      </c>
      <c r="J2753" s="85" t="s">
        <v>1096</v>
      </c>
      <c r="L2753" s="86">
        <v>44028</v>
      </c>
      <c r="M2753" s="87"/>
      <c r="N2753" s="88"/>
      <c r="O2753" s="88">
        <v>858.72180000040703</v>
      </c>
      <c r="P2753" s="89">
        <f t="shared" si="42"/>
        <v>0</v>
      </c>
      <c r="Q2753" s="86">
        <v>43756</v>
      </c>
      <c r="R2753" s="90"/>
      <c r="S2753" s="90">
        <v>48272.3710383301</v>
      </c>
      <c r="T2753" s="3"/>
      <c r="U2753" s="91"/>
      <c r="V2753" s="92"/>
      <c r="W2753" s="91">
        <v>1.00254562930786E-2</v>
      </c>
      <c r="X2753" s="92"/>
      <c r="Y2753" s="91">
        <v>-0.207323959708447</v>
      </c>
      <c r="Z2753" s="92"/>
      <c r="AA2753" s="91">
        <v>-0.24313381728658001</v>
      </c>
      <c r="AB2753" s="92"/>
      <c r="AC2753" s="91">
        <v>-0.32389891735045201</v>
      </c>
      <c r="AD2753" s="92"/>
      <c r="AE2753" s="91"/>
      <c r="AF2753" s="93"/>
      <c r="AG2753" s="91">
        <v>1.9743147862754998E-2</v>
      </c>
      <c r="AH2753" s="92"/>
      <c r="AI2753" s="91">
        <v>-0.17516174758289699</v>
      </c>
      <c r="AJ2753" s="92"/>
      <c r="AK2753" s="91">
        <v>-0.36271049999981197</v>
      </c>
      <c r="AL2753" s="91">
        <v>-0.14495266513593399</v>
      </c>
      <c r="AM2753" s="92"/>
      <c r="AN2753" s="3"/>
      <c r="AO2753" s="94">
        <v>7.6988808024907499E-2</v>
      </c>
      <c r="AP2753" s="94">
        <v>-0.142417172932328</v>
      </c>
      <c r="AQ2753" s="94">
        <v>0.13256610875949301</v>
      </c>
      <c r="AR2753" s="94">
        <v>-0.159080362617678</v>
      </c>
      <c r="AS2753" s="95">
        <v>5</v>
      </c>
      <c r="AT2753" s="95">
        <v>7</v>
      </c>
      <c r="AU2753" s="95">
        <v>4</v>
      </c>
      <c r="AV2753" s="96">
        <v>8</v>
      </c>
      <c r="AW2753" s="3"/>
      <c r="AX2753" s="97">
        <v>0.34338137918908601</v>
      </c>
      <c r="AY2753" s="98">
        <v>-0.62986733156685704</v>
      </c>
      <c r="AZ2753" s="98">
        <v>-1.6396482588952499</v>
      </c>
      <c r="BA2753" s="98">
        <v>-0.82237204137800302</v>
      </c>
      <c r="BB2753" s="89">
        <v>3.4788716122202502E-2</v>
      </c>
      <c r="BC2753" s="99">
        <v>-45.409724080644096</v>
      </c>
      <c r="BD2753" s="86">
        <v>43756</v>
      </c>
      <c r="BE2753" s="86">
        <v>43908</v>
      </c>
      <c r="BF2753" s="95"/>
      <c r="BG2753" s="86"/>
    </row>
    <row r="2754" spans="2:59" x14ac:dyDescent="0.25">
      <c r="B2754" s="81" t="s">
        <v>3359</v>
      </c>
      <c r="C2754" s="81" t="s">
        <v>8505</v>
      </c>
      <c r="D2754" s="81" t="s">
        <v>1084</v>
      </c>
      <c r="E2754" s="82" t="s">
        <v>1160</v>
      </c>
      <c r="F2754" s="82" t="s">
        <v>1118</v>
      </c>
      <c r="G2754" s="83" t="s">
        <v>1123</v>
      </c>
      <c r="H2754" s="84" t="s">
        <v>1144</v>
      </c>
      <c r="I2754" s="85" t="s">
        <v>3480</v>
      </c>
      <c r="J2754" s="85" t="s">
        <v>8506</v>
      </c>
      <c r="L2754" s="86">
        <v>44028</v>
      </c>
      <c r="M2754" s="87"/>
      <c r="N2754" s="88"/>
      <c r="O2754" s="88">
        <v>1809.3339000009</v>
      </c>
      <c r="P2754" s="89">
        <f t="shared" si="42"/>
        <v>0</v>
      </c>
      <c r="Q2754" s="86">
        <v>44028</v>
      </c>
      <c r="R2754" s="90"/>
      <c r="S2754" s="90">
        <v>14617308.882484401</v>
      </c>
      <c r="T2754" s="3"/>
      <c r="U2754" s="91"/>
      <c r="V2754" s="92"/>
      <c r="W2754" s="91">
        <v>3.8966134525253397E-5</v>
      </c>
      <c r="X2754" s="92"/>
      <c r="Y2754" s="91">
        <v>5.0390434771543403E-3</v>
      </c>
      <c r="Z2754" s="92"/>
      <c r="AA2754" s="91">
        <v>1.4884468957461599E-2</v>
      </c>
      <c r="AB2754" s="92"/>
      <c r="AC2754" s="91">
        <v>4.2132933653192602E-2</v>
      </c>
      <c r="AD2754" s="92"/>
      <c r="AE2754" s="91">
        <v>6.7177862005337402E-2</v>
      </c>
      <c r="AF2754" s="93"/>
      <c r="AG2754" s="91">
        <v>2.90170446533011E-5</v>
      </c>
      <c r="AH2754" s="92"/>
      <c r="AI2754" s="91">
        <v>5.9414090846985302E-3</v>
      </c>
      <c r="AJ2754" s="92"/>
      <c r="AK2754" s="91">
        <v>0.80927962161134903</v>
      </c>
      <c r="AL2754" s="91">
        <v>3.7696117287850897E-2</v>
      </c>
      <c r="AM2754" s="92"/>
      <c r="AN2754" s="3"/>
      <c r="AO2754" s="94">
        <v>4.5902814053988501E-4</v>
      </c>
      <c r="AP2754" s="94">
        <v>-5.7481702242512298E-6</v>
      </c>
      <c r="AQ2754" s="94">
        <v>1.92075658924296E-3</v>
      </c>
      <c r="AR2754" s="94">
        <v>2.90170446533011E-5</v>
      </c>
      <c r="AS2754" s="95">
        <v>12</v>
      </c>
      <c r="AT2754" s="95">
        <v>0</v>
      </c>
      <c r="AU2754" s="95">
        <v>7</v>
      </c>
      <c r="AV2754" s="96">
        <v>5</v>
      </c>
      <c r="AW2754" s="3"/>
      <c r="AX2754" s="97">
        <v>9.9001661768511402E-4</v>
      </c>
      <c r="AY2754" s="98">
        <v>-15.146723207406501</v>
      </c>
      <c r="AZ2754" s="98">
        <v>0.55852029143443405</v>
      </c>
      <c r="BA2754" s="98">
        <v>-12.6602073407266</v>
      </c>
      <c r="BB2754" s="89">
        <v>1.0229454737668701E-4</v>
      </c>
      <c r="BC2754" s="99">
        <v>-1.2048971341496199E-3</v>
      </c>
      <c r="BD2754" s="86">
        <v>44011</v>
      </c>
      <c r="BE2754" s="86">
        <v>44018</v>
      </c>
      <c r="BF2754" s="95">
        <v>9</v>
      </c>
      <c r="BG2754" s="86">
        <v>44022</v>
      </c>
    </row>
    <row r="2755" spans="2:59" x14ac:dyDescent="0.25">
      <c r="B2755" s="81" t="s">
        <v>3360</v>
      </c>
      <c r="C2755" s="81" t="s">
        <v>8507</v>
      </c>
      <c r="D2755" s="81" t="s">
        <v>1085</v>
      </c>
      <c r="E2755" s="82" t="s">
        <v>1161</v>
      </c>
      <c r="F2755" s="82" t="s">
        <v>1118</v>
      </c>
      <c r="G2755" s="83" t="s">
        <v>1124</v>
      </c>
      <c r="H2755" s="84" t="s">
        <v>1136</v>
      </c>
      <c r="I2755" s="85" t="s">
        <v>3480</v>
      </c>
      <c r="J2755" s="85" t="s">
        <v>8508</v>
      </c>
      <c r="L2755" s="86">
        <v>44028</v>
      </c>
      <c r="M2755" s="87"/>
      <c r="N2755" s="88"/>
      <c r="O2755" s="88">
        <v>1569.5320999994899</v>
      </c>
      <c r="P2755" s="89">
        <f t="shared" si="42"/>
        <v>0</v>
      </c>
      <c r="Q2755" s="86">
        <v>43984</v>
      </c>
      <c r="R2755" s="90"/>
      <c r="S2755" s="90">
        <v>500747.90098486299</v>
      </c>
      <c r="T2755" s="3"/>
      <c r="U2755" s="91"/>
      <c r="V2755" s="92"/>
      <c r="W2755" s="91">
        <v>5.9786093697766795E-4</v>
      </c>
      <c r="X2755" s="92"/>
      <c r="Y2755" s="91">
        <v>1.0487433886737599E-2</v>
      </c>
      <c r="Z2755" s="92"/>
      <c r="AA2755" s="91">
        <v>2.0185258925266701E-2</v>
      </c>
      <c r="AB2755" s="92"/>
      <c r="AC2755" s="91">
        <v>5.0686301956375197E-2</v>
      </c>
      <c r="AD2755" s="92"/>
      <c r="AE2755" s="91">
        <v>7.2524202771092006E-2</v>
      </c>
      <c r="AF2755" s="93"/>
      <c r="AG2755" s="91">
        <v>4.26158880145522E-4</v>
      </c>
      <c r="AH2755" s="92"/>
      <c r="AI2755" s="91">
        <v>1.32506215468311E-2</v>
      </c>
      <c r="AJ2755" s="92"/>
      <c r="AK2755" s="91">
        <v>0.56768899999966405</v>
      </c>
      <c r="AL2755" s="91">
        <v>3.6504901108855799E-2</v>
      </c>
      <c r="AM2755" s="92"/>
      <c r="AN2755" s="3"/>
      <c r="AO2755" s="94">
        <v>2.8709087418974399E-3</v>
      </c>
      <c r="AP2755" s="94">
        <v>-3.1301370527216901E-3</v>
      </c>
      <c r="AQ2755" s="94">
        <v>7.8046075868769497E-3</v>
      </c>
      <c r="AR2755" s="94">
        <v>-2.05868326338532E-3</v>
      </c>
      <c r="AS2755" s="95">
        <v>7</v>
      </c>
      <c r="AT2755" s="95">
        <v>5</v>
      </c>
      <c r="AU2755" s="95">
        <v>7</v>
      </c>
      <c r="AV2755" s="96">
        <v>5</v>
      </c>
      <c r="AW2755" s="3"/>
      <c r="AX2755" s="97">
        <v>9.1346378078105799E-3</v>
      </c>
      <c r="AY2755" s="98">
        <v>-0.98271605126046802</v>
      </c>
      <c r="AZ2755" s="98">
        <v>0.57838600213381097</v>
      </c>
      <c r="BA2755" s="98">
        <v>-1.30749162617758</v>
      </c>
      <c r="BB2755" s="89">
        <v>9.4357340565693498E-4</v>
      </c>
      <c r="BC2755" s="99">
        <v>-0.79565949462903496</v>
      </c>
      <c r="BD2755" s="86">
        <v>43753</v>
      </c>
      <c r="BE2755" s="86">
        <v>43783</v>
      </c>
      <c r="BF2755" s="95">
        <v>59</v>
      </c>
      <c r="BG2755" s="86">
        <v>43836</v>
      </c>
    </row>
    <row r="2756" spans="2:59" x14ac:dyDescent="0.25">
      <c r="B2756" s="81" t="s">
        <v>3361</v>
      </c>
      <c r="C2756" s="81" t="s">
        <v>8509</v>
      </c>
      <c r="D2756" s="81" t="s">
        <v>1085</v>
      </c>
      <c r="E2756" s="82" t="s">
        <v>1162</v>
      </c>
      <c r="F2756" s="82" t="s">
        <v>1118</v>
      </c>
      <c r="G2756" s="83" t="s">
        <v>1124</v>
      </c>
      <c r="H2756" s="84" t="s">
        <v>1136</v>
      </c>
      <c r="I2756" s="85" t="s">
        <v>3480</v>
      </c>
      <c r="J2756" s="85" t="s">
        <v>8510</v>
      </c>
      <c r="L2756" s="86">
        <v>44028</v>
      </c>
      <c r="M2756" s="87"/>
      <c r="N2756" s="88"/>
      <c r="O2756" s="88">
        <v>1568.6157000009</v>
      </c>
      <c r="P2756" s="89">
        <f t="shared" si="42"/>
        <v>0</v>
      </c>
      <c r="Q2756" s="86">
        <v>43984</v>
      </c>
      <c r="R2756" s="90"/>
      <c r="S2756" s="90">
        <v>395069.03996533202</v>
      </c>
      <c r="T2756" s="3"/>
      <c r="U2756" s="91"/>
      <c r="V2756" s="92"/>
      <c r="W2756" s="91">
        <v>5.5824302580731499E-4</v>
      </c>
      <c r="X2756" s="92"/>
      <c r="Y2756" s="91">
        <v>1.0237663971565799E-2</v>
      </c>
      <c r="Z2756" s="92"/>
      <c r="AA2756" s="91">
        <v>1.9676292331496401E-2</v>
      </c>
      <c r="AB2756" s="92"/>
      <c r="AC2756" s="91">
        <v>4.96372952438833E-2</v>
      </c>
      <c r="AD2756" s="92"/>
      <c r="AE2756" s="91">
        <v>7.0918094377702801E-2</v>
      </c>
      <c r="AF2756" s="93"/>
      <c r="AG2756" s="91">
        <v>4.0426641317026202E-4</v>
      </c>
      <c r="AH2756" s="92"/>
      <c r="AI2756" s="91">
        <v>1.2976640908164E-2</v>
      </c>
      <c r="AJ2756" s="92"/>
      <c r="AK2756" s="91">
        <v>0.566679600000498</v>
      </c>
      <c r="AL2756" s="91">
        <v>3.6451663700063398E-2</v>
      </c>
      <c r="AM2756" s="92"/>
      <c r="AN2756" s="3"/>
      <c r="AO2756" s="94">
        <v>2.8695625442196602E-3</v>
      </c>
      <c r="AP2756" s="94">
        <v>-3.1314904917962801E-3</v>
      </c>
      <c r="AQ2756" s="94">
        <v>7.7633656164835E-3</v>
      </c>
      <c r="AR2756" s="94">
        <v>-2.1010725104133599E-3</v>
      </c>
      <c r="AS2756" s="95">
        <v>7</v>
      </c>
      <c r="AT2756" s="95">
        <v>5</v>
      </c>
      <c r="AU2756" s="95">
        <v>7</v>
      </c>
      <c r="AV2756" s="96">
        <v>5</v>
      </c>
      <c r="AW2756" s="3"/>
      <c r="AX2756" s="97">
        <v>9.1335004568645697E-3</v>
      </c>
      <c r="AY2756" s="98">
        <v>-1.0336324303334501</v>
      </c>
      <c r="AZ2756" s="98">
        <v>0.57671865010797796</v>
      </c>
      <c r="BA2756" s="98">
        <v>-1.3728873345244199</v>
      </c>
      <c r="BB2756" s="89">
        <v>9.4345424138168703E-4</v>
      </c>
      <c r="BC2756" s="99">
        <v>-0.79973307372438296</v>
      </c>
      <c r="BD2756" s="86">
        <v>43753</v>
      </c>
      <c r="BE2756" s="86">
        <v>43783</v>
      </c>
      <c r="BF2756" s="95">
        <v>59</v>
      </c>
      <c r="BG2756" s="86">
        <v>43836</v>
      </c>
    </row>
    <row r="2757" spans="2:59" x14ac:dyDescent="0.25">
      <c r="B2757" s="81" t="s">
        <v>3362</v>
      </c>
      <c r="C2757" s="81" t="s">
        <v>8511</v>
      </c>
      <c r="D2757" s="81" t="s">
        <v>1085</v>
      </c>
      <c r="E2757" s="82" t="s">
        <v>1186</v>
      </c>
      <c r="F2757" s="82" t="s">
        <v>1118</v>
      </c>
      <c r="G2757" s="83" t="s">
        <v>1124</v>
      </c>
      <c r="H2757" s="84" t="s">
        <v>1136</v>
      </c>
      <c r="I2757" s="85" t="s">
        <v>3480</v>
      </c>
      <c r="J2757" s="85" t="s">
        <v>8512</v>
      </c>
      <c r="L2757" s="86">
        <v>44028</v>
      </c>
      <c r="M2757" s="87"/>
      <c r="N2757" s="88"/>
      <c r="O2757" s="88">
        <v>1621.2528000008299</v>
      </c>
      <c r="P2757" s="89">
        <f t="shared" si="42"/>
        <v>0</v>
      </c>
      <c r="Q2757" s="86">
        <v>43984</v>
      </c>
      <c r="R2757" s="90"/>
      <c r="S2757" s="90">
        <v>1246116.40048633</v>
      </c>
      <c r="T2757" s="3"/>
      <c r="U2757" s="91"/>
      <c r="V2757" s="92"/>
      <c r="W2757" s="91">
        <v>8.35732298583025E-4</v>
      </c>
      <c r="X2757" s="92"/>
      <c r="Y2757" s="91">
        <v>1.1987865391347399E-2</v>
      </c>
      <c r="Z2757" s="92"/>
      <c r="AA2757" s="91">
        <v>2.3246336120792001E-2</v>
      </c>
      <c r="AB2757" s="92"/>
      <c r="AC2757" s="91">
        <v>5.7005481778105598E-2</v>
      </c>
      <c r="AD2757" s="92"/>
      <c r="AE2757" s="91">
        <v>8.2217011629836606E-2</v>
      </c>
      <c r="AF2757" s="93"/>
      <c r="AG2757" s="91">
        <v>5.5737049660820005E-4</v>
      </c>
      <c r="AH2757" s="92"/>
      <c r="AI2757" s="91">
        <v>1.48966661017766E-2</v>
      </c>
      <c r="AJ2757" s="92"/>
      <c r="AK2757" s="91">
        <v>0.61993319999950502</v>
      </c>
      <c r="AL2757" s="91">
        <v>3.9218169498781201E-2</v>
      </c>
      <c r="AM2757" s="92"/>
      <c r="AN2757" s="3"/>
      <c r="AO2757" s="94">
        <v>2.8791393997380501E-3</v>
      </c>
      <c r="AP2757" s="94">
        <v>-3.1218944222928301E-3</v>
      </c>
      <c r="AQ2757" s="94">
        <v>8.0525021803623496E-3</v>
      </c>
      <c r="AR2757" s="94">
        <v>-1.80436424398067E-3</v>
      </c>
      <c r="AS2757" s="95">
        <v>7</v>
      </c>
      <c r="AT2757" s="95">
        <v>5</v>
      </c>
      <c r="AU2757" s="95">
        <v>7</v>
      </c>
      <c r="AV2757" s="96">
        <v>5</v>
      </c>
      <c r="AW2757" s="3"/>
      <c r="AX2757" s="97">
        <v>9.1418178753156099E-3</v>
      </c>
      <c r="AY2757" s="98">
        <v>-0.676717469741561</v>
      </c>
      <c r="AZ2757" s="98">
        <v>0.58841617595317097</v>
      </c>
      <c r="BA2757" s="98">
        <v>-0.90961389769563505</v>
      </c>
      <c r="BB2757" s="89">
        <v>9.4432523322098005E-4</v>
      </c>
      <c r="BC2757" s="99">
        <v>-0.77118726014668904</v>
      </c>
      <c r="BD2757" s="86">
        <v>43753</v>
      </c>
      <c r="BE2757" s="86">
        <v>43783</v>
      </c>
      <c r="BF2757" s="95">
        <v>58</v>
      </c>
      <c r="BG2757" s="86">
        <v>43833</v>
      </c>
    </row>
    <row r="2758" spans="2:59" x14ac:dyDescent="0.25">
      <c r="B2758" s="81" t="s">
        <v>3363</v>
      </c>
      <c r="C2758" s="81" t="s">
        <v>8513</v>
      </c>
      <c r="D2758" s="81" t="s">
        <v>1085</v>
      </c>
      <c r="E2758" s="82" t="s">
        <v>1163</v>
      </c>
      <c r="F2758" s="82" t="s">
        <v>1118</v>
      </c>
      <c r="G2758" s="83" t="s">
        <v>1124</v>
      </c>
      <c r="H2758" s="84" t="s">
        <v>1136</v>
      </c>
      <c r="I2758" s="85" t="s">
        <v>3480</v>
      </c>
      <c r="J2758" s="85" t="s">
        <v>8514</v>
      </c>
      <c r="L2758" s="86">
        <v>44028</v>
      </c>
      <c r="M2758" s="87"/>
      <c r="N2758" s="88"/>
      <c r="O2758" s="88">
        <v>1548.1042999997701</v>
      </c>
      <c r="P2758" s="89">
        <f t="shared" si="42"/>
        <v>0</v>
      </c>
      <c r="Q2758" s="86">
        <v>43984</v>
      </c>
      <c r="R2758" s="90"/>
      <c r="S2758" s="90">
        <v>8294820.6685078098</v>
      </c>
      <c r="T2758" s="3"/>
      <c r="U2758" s="91"/>
      <c r="V2758" s="92"/>
      <c r="W2758" s="91">
        <v>4.7894617091515101E-4</v>
      </c>
      <c r="X2758" s="92"/>
      <c r="Y2758" s="91">
        <v>9.7384411637904105E-3</v>
      </c>
      <c r="Z2758" s="92"/>
      <c r="AA2758" s="91">
        <v>1.8659025752640401E-2</v>
      </c>
      <c r="AB2758" s="92"/>
      <c r="AC2758" s="91">
        <v>4.75424715041299E-2</v>
      </c>
      <c r="AD2758" s="92"/>
      <c r="AE2758" s="91">
        <v>6.7712895781369298E-2</v>
      </c>
      <c r="AF2758" s="93"/>
      <c r="AG2758" s="91">
        <v>3.6054212068847797E-4</v>
      </c>
      <c r="AH2758" s="92"/>
      <c r="AI2758" s="91">
        <v>1.2428977248419E-2</v>
      </c>
      <c r="AJ2758" s="92"/>
      <c r="AK2758" s="91">
        <v>0.54600770000077303</v>
      </c>
      <c r="AL2758" s="91">
        <v>3.5354392950466697E-2</v>
      </c>
      <c r="AM2758" s="92"/>
      <c r="AN2758" s="3"/>
      <c r="AO2758" s="94">
        <v>2.8668569266301299E-3</v>
      </c>
      <c r="AP2758" s="94">
        <v>-3.1341807325588901E-3</v>
      </c>
      <c r="AQ2758" s="94">
        <v>7.68081667774823E-3</v>
      </c>
      <c r="AR2758" s="94">
        <v>-2.1857214014744399E-3</v>
      </c>
      <c r="AS2758" s="95">
        <v>7</v>
      </c>
      <c r="AT2758" s="95">
        <v>5</v>
      </c>
      <c r="AU2758" s="95">
        <v>7</v>
      </c>
      <c r="AV2758" s="96">
        <v>5</v>
      </c>
      <c r="AW2758" s="3"/>
      <c r="AX2758" s="97">
        <v>9.1314344640977697E-3</v>
      </c>
      <c r="AY2758" s="98">
        <v>-1.1354229041517101</v>
      </c>
      <c r="AZ2758" s="98">
        <v>0.57338511689886196</v>
      </c>
      <c r="BA2758" s="98">
        <v>-1.5029350610529899</v>
      </c>
      <c r="BB2758" s="89">
        <v>9.4323748225178905E-4</v>
      </c>
      <c r="BC2758" s="99">
        <v>-0.80788270972607301</v>
      </c>
      <c r="BD2758" s="86">
        <v>43753</v>
      </c>
      <c r="BE2758" s="86">
        <v>43783</v>
      </c>
      <c r="BF2758" s="95">
        <v>60</v>
      </c>
      <c r="BG2758" s="86">
        <v>43837</v>
      </c>
    </row>
    <row r="2759" spans="2:59" x14ac:dyDescent="0.25">
      <c r="B2759" s="81" t="s">
        <v>3364</v>
      </c>
      <c r="C2759" s="81" t="s">
        <v>8515</v>
      </c>
      <c r="D2759" s="81" t="s">
        <v>1085</v>
      </c>
      <c r="E2759" s="82" t="s">
        <v>1239</v>
      </c>
      <c r="F2759" s="82" t="s">
        <v>1118</v>
      </c>
      <c r="G2759" s="83" t="s">
        <v>1124</v>
      </c>
      <c r="H2759" s="84" t="s">
        <v>1136</v>
      </c>
      <c r="I2759" s="85" t="s">
        <v>3480</v>
      </c>
      <c r="J2759" s="85" t="s">
        <v>8516</v>
      </c>
      <c r="L2759" s="86">
        <v>44028</v>
      </c>
      <c r="M2759" s="87"/>
      <c r="N2759" s="88"/>
      <c r="O2759" s="88">
        <v>1084.3401999995101</v>
      </c>
      <c r="P2759" s="89">
        <f t="shared" ref="P2759:P2822" si="43">IFERROR(N2759/O2759,"")</f>
        <v>0</v>
      </c>
      <c r="Q2759" s="86">
        <v>43984</v>
      </c>
      <c r="R2759" s="90"/>
      <c r="S2759" s="90">
        <v>61147.495766296401</v>
      </c>
      <c r="T2759" s="3"/>
      <c r="U2759" s="91"/>
      <c r="V2759" s="92"/>
      <c r="W2759" s="91">
        <v>8.9951075642602497E-4</v>
      </c>
      <c r="X2759" s="92"/>
      <c r="Y2759" s="91">
        <v>1.2388455643304E-2</v>
      </c>
      <c r="Z2759" s="92"/>
      <c r="AA2759" s="91">
        <v>2.4063784494501299E-2</v>
      </c>
      <c r="AB2759" s="92"/>
      <c r="AC2759" s="91">
        <v>5.8697828666481697E-2</v>
      </c>
      <c r="AD2759" s="92"/>
      <c r="AE2759" s="91"/>
      <c r="AF2759" s="93"/>
      <c r="AG2759" s="91">
        <v>5.9265661730023599E-4</v>
      </c>
      <c r="AH2759" s="92"/>
      <c r="AI2759" s="91">
        <v>1.5336176424170799E-2</v>
      </c>
      <c r="AJ2759" s="92"/>
      <c r="AK2759" s="91">
        <v>8.3562300000339707E-2</v>
      </c>
      <c r="AL2759" s="91">
        <v>2.65779499386554E-2</v>
      </c>
      <c r="AM2759" s="92"/>
      <c r="AN2759" s="3"/>
      <c r="AO2759" s="94">
        <v>2.8813808203267399E-3</v>
      </c>
      <c r="AP2759" s="94">
        <v>-3.11975971999345E-3</v>
      </c>
      <c r="AQ2759" s="94">
        <v>8.1183007423533092E-3</v>
      </c>
      <c r="AR2759" s="94">
        <v>-1.7363031956847399E-3</v>
      </c>
      <c r="AS2759" s="95">
        <v>7</v>
      </c>
      <c r="AT2759" s="95">
        <v>5</v>
      </c>
      <c r="AU2759" s="95">
        <v>7</v>
      </c>
      <c r="AV2759" s="96">
        <v>5</v>
      </c>
      <c r="AW2759" s="3"/>
      <c r="AX2759" s="97">
        <v>9.1438739321711201E-3</v>
      </c>
      <c r="AY2759" s="98">
        <v>-0.59507967160698205</v>
      </c>
      <c r="AZ2759" s="98">
        <v>0.59109421995981404</v>
      </c>
      <c r="BA2759" s="98">
        <v>-0.802047326625143</v>
      </c>
      <c r="BB2759" s="89">
        <v>9.4454031964119199E-4</v>
      </c>
      <c r="BC2759" s="99">
        <v>-0.76462888917740202</v>
      </c>
      <c r="BD2759" s="86">
        <v>43753</v>
      </c>
      <c r="BE2759" s="86">
        <v>43783</v>
      </c>
      <c r="BF2759" s="95">
        <v>57</v>
      </c>
      <c r="BG2759" s="86">
        <v>43832</v>
      </c>
    </row>
    <row r="2760" spans="2:59" x14ac:dyDescent="0.25">
      <c r="B2760" s="81" t="s">
        <v>3365</v>
      </c>
      <c r="C2760" s="81" t="s">
        <v>8517</v>
      </c>
      <c r="D2760" s="81" t="s">
        <v>1085</v>
      </c>
      <c r="E2760" s="82" t="s">
        <v>1266</v>
      </c>
      <c r="F2760" s="82" t="s">
        <v>1118</v>
      </c>
      <c r="G2760" s="83" t="s">
        <v>1124</v>
      </c>
      <c r="H2760" s="84" t="s">
        <v>1136</v>
      </c>
      <c r="I2760" s="85" t="s">
        <v>3480</v>
      </c>
      <c r="J2760" s="85" t="s">
        <v>8518</v>
      </c>
      <c r="L2760" s="86">
        <v>44028</v>
      </c>
      <c r="M2760" s="87"/>
      <c r="N2760" s="88"/>
      <c r="O2760" s="88">
        <v>1068.6778999995399</v>
      </c>
      <c r="P2760" s="89">
        <f t="shared" si="43"/>
        <v>0</v>
      </c>
      <c r="Q2760" s="86">
        <v>43984</v>
      </c>
      <c r="R2760" s="90"/>
      <c r="S2760" s="90">
        <v>72688.891567016602</v>
      </c>
      <c r="T2760" s="3"/>
      <c r="U2760" s="91"/>
      <c r="V2760" s="92"/>
      <c r="W2760" s="91">
        <v>8.7549604540981796E-4</v>
      </c>
      <c r="X2760" s="92"/>
      <c r="Y2760" s="91">
        <v>1.2237982144142699E-2</v>
      </c>
      <c r="Z2760" s="92"/>
      <c r="AA2760" s="91">
        <v>1.6854089861226398E-2</v>
      </c>
      <c r="AB2760" s="92"/>
      <c r="AC2760" s="91">
        <v>2.1992016789226899E-2</v>
      </c>
      <c r="AD2760" s="92"/>
      <c r="AE2760" s="91">
        <v>4.6891247813619003E-2</v>
      </c>
      <c r="AF2760" s="93"/>
      <c r="AG2760" s="91">
        <v>5.7933736206905505E-4</v>
      </c>
      <c r="AH2760" s="92"/>
      <c r="AI2760" s="91">
        <v>1.51711157959653E-2</v>
      </c>
      <c r="AJ2760" s="92"/>
      <c r="AK2760" s="91">
        <v>6.7872099998567095E-2</v>
      </c>
      <c r="AL2760" s="91">
        <v>1.7722440787110799E-2</v>
      </c>
      <c r="AM2760" s="92"/>
      <c r="AN2760" s="3"/>
      <c r="AO2760" s="94">
        <v>2.8805014371755498E-3</v>
      </c>
      <c r="AP2760" s="94">
        <v>-3.1205894101731199E-3</v>
      </c>
      <c r="AQ2760" s="94">
        <v>8.0938534210872604E-3</v>
      </c>
      <c r="AR2760" s="94">
        <v>-1.0393785150881699E-3</v>
      </c>
      <c r="AS2760" s="95">
        <v>5</v>
      </c>
      <c r="AT2760" s="95">
        <v>5</v>
      </c>
      <c r="AU2760" s="95">
        <v>7</v>
      </c>
      <c r="AV2760" s="96">
        <v>5</v>
      </c>
      <c r="AW2760" s="3"/>
      <c r="AX2760" s="97">
        <v>8.8296078677376506E-3</v>
      </c>
      <c r="AY2760" s="98">
        <v>-1.38306187752096</v>
      </c>
      <c r="AZ2760" s="98">
        <v>0.56684410686193598</v>
      </c>
      <c r="BA2760" s="98">
        <v>-1.84897688270576</v>
      </c>
      <c r="BB2760" s="89">
        <v>9.1207749152317802E-4</v>
      </c>
      <c r="BC2760" s="99">
        <v>-0.70922293336661801</v>
      </c>
      <c r="BD2760" s="86">
        <v>43907</v>
      </c>
      <c r="BE2760" s="86">
        <v>43920</v>
      </c>
      <c r="BF2760" s="95">
        <v>16</v>
      </c>
      <c r="BG2760" s="86">
        <v>43929</v>
      </c>
    </row>
    <row r="2761" spans="2:59" x14ac:dyDescent="0.25">
      <c r="B2761" s="81" t="s">
        <v>3366</v>
      </c>
      <c r="C2761" s="81" t="s">
        <v>8519</v>
      </c>
      <c r="D2761" s="81" t="s">
        <v>1085</v>
      </c>
      <c r="E2761" s="82" t="s">
        <v>1166</v>
      </c>
      <c r="F2761" s="82" t="s">
        <v>1118</v>
      </c>
      <c r="G2761" s="83" t="s">
        <v>1124</v>
      </c>
      <c r="H2761" s="84" t="s">
        <v>1136</v>
      </c>
      <c r="I2761" s="85" t="s">
        <v>3480</v>
      </c>
      <c r="J2761" s="85" t="s">
        <v>8520</v>
      </c>
      <c r="L2761" s="86">
        <v>44028</v>
      </c>
      <c r="M2761" s="87"/>
      <c r="N2761" s="88"/>
      <c r="O2761" s="88">
        <v>1322.3168000001499</v>
      </c>
      <c r="P2761" s="89">
        <f t="shared" si="43"/>
        <v>0</v>
      </c>
      <c r="Q2761" s="86">
        <v>43984</v>
      </c>
      <c r="R2761" s="90"/>
      <c r="S2761" s="90">
        <v>233260.41767041001</v>
      </c>
      <c r="T2761" s="3"/>
      <c r="U2761" s="91"/>
      <c r="V2761" s="92"/>
      <c r="W2761" s="91">
        <v>8.3574646669148901E-4</v>
      </c>
      <c r="X2761" s="92"/>
      <c r="Y2761" s="91">
        <v>1.1987765830781399E-2</v>
      </c>
      <c r="Z2761" s="92"/>
      <c r="AA2761" s="91">
        <v>2.3246230475706401E-2</v>
      </c>
      <c r="AB2761" s="92"/>
      <c r="AC2761" s="91">
        <v>5.70051686227089E-2</v>
      </c>
      <c r="AD2761" s="92"/>
      <c r="AE2761" s="91">
        <v>8.2216263790614905E-2</v>
      </c>
      <c r="AF2761" s="93"/>
      <c r="AG2761" s="91">
        <v>5.5736273498041599E-4</v>
      </c>
      <c r="AH2761" s="92"/>
      <c r="AI2761" s="91">
        <v>1.48966779743205E-2</v>
      </c>
      <c r="AJ2761" s="92"/>
      <c r="AK2761" s="91">
        <v>0.32124049999925802</v>
      </c>
      <c r="AL2761" s="91">
        <v>4.1145554883769399E-2</v>
      </c>
      <c r="AM2761" s="92"/>
      <c r="AN2761" s="3"/>
      <c r="AO2761" s="94">
        <v>2.8790906089852801E-3</v>
      </c>
      <c r="AP2761" s="94">
        <v>-3.1219100756061401E-3</v>
      </c>
      <c r="AQ2761" s="94">
        <v>8.0524721142865002E-3</v>
      </c>
      <c r="AR2761" s="94">
        <v>-1.8044483895209901E-3</v>
      </c>
      <c r="AS2761" s="95">
        <v>7</v>
      </c>
      <c r="AT2761" s="95">
        <v>5</v>
      </c>
      <c r="AU2761" s="95">
        <v>7</v>
      </c>
      <c r="AV2761" s="96">
        <v>5</v>
      </c>
      <c r="AW2761" s="3"/>
      <c r="AX2761" s="97">
        <v>9.1418440435245395E-3</v>
      </c>
      <c r="AY2761" s="98">
        <v>-0.67670555567110602</v>
      </c>
      <c r="AZ2761" s="98">
        <v>0.58841658608980696</v>
      </c>
      <c r="BA2761" s="98">
        <v>-0.90960139262006101</v>
      </c>
      <c r="BB2761" s="89">
        <v>9.4432794846738895E-4</v>
      </c>
      <c r="BC2761" s="99">
        <v>-0.77119343013418995</v>
      </c>
      <c r="BD2761" s="86">
        <v>43753</v>
      </c>
      <c r="BE2761" s="86">
        <v>43783</v>
      </c>
      <c r="BF2761" s="95">
        <v>58</v>
      </c>
      <c r="BG2761" s="86">
        <v>43833</v>
      </c>
    </row>
    <row r="2762" spans="2:59" x14ac:dyDescent="0.25">
      <c r="B2762" s="81" t="s">
        <v>3367</v>
      </c>
      <c r="C2762" s="81" t="s">
        <v>8521</v>
      </c>
      <c r="D2762" s="81" t="s">
        <v>1085</v>
      </c>
      <c r="E2762" s="82" t="s">
        <v>1179</v>
      </c>
      <c r="F2762" s="82" t="s">
        <v>1118</v>
      </c>
      <c r="G2762" s="83" t="s">
        <v>1124</v>
      </c>
      <c r="H2762" s="84" t="s">
        <v>1136</v>
      </c>
      <c r="I2762" s="85" t="s">
        <v>3480</v>
      </c>
      <c r="J2762" s="85" t="s">
        <v>1096</v>
      </c>
      <c r="L2762" s="86">
        <v>44028</v>
      </c>
      <c r="M2762" s="87"/>
      <c r="N2762" s="88"/>
      <c r="O2762" s="88">
        <v>1008.30700000003</v>
      </c>
      <c r="P2762" s="89">
        <f t="shared" si="43"/>
        <v>0</v>
      </c>
      <c r="Q2762" s="86">
        <v>43879</v>
      </c>
      <c r="R2762" s="90"/>
      <c r="S2762" s="90">
        <v>72526.493375488295</v>
      </c>
      <c r="T2762" s="3"/>
      <c r="U2762" s="91"/>
      <c r="V2762" s="92"/>
      <c r="W2762" s="91">
        <v>0</v>
      </c>
      <c r="X2762" s="92"/>
      <c r="Y2762" s="91">
        <v>6.55672756693093E-4</v>
      </c>
      <c r="Z2762" s="92"/>
      <c r="AA2762" s="91">
        <v>4.7856163764663498E-3</v>
      </c>
      <c r="AB2762" s="92"/>
      <c r="AC2762" s="91"/>
      <c r="AD2762" s="92"/>
      <c r="AE2762" s="91"/>
      <c r="AF2762" s="93"/>
      <c r="AG2762" s="91">
        <v>0</v>
      </c>
      <c r="AH2762" s="92"/>
      <c r="AI2762" s="91">
        <v>3.4014208558801298E-3</v>
      </c>
      <c r="AJ2762" s="92"/>
      <c r="AK2762" s="91">
        <v>7.2596999998495396E-3</v>
      </c>
      <c r="AL2762" s="91">
        <v>6.48489303785027E-3</v>
      </c>
      <c r="AM2762" s="92"/>
      <c r="AN2762" s="3"/>
      <c r="AO2762" s="94">
        <v>2.6418956113047902E-3</v>
      </c>
      <c r="AP2762" s="94">
        <v>-3.1295691815103098E-3</v>
      </c>
      <c r="AQ2762" s="94">
        <v>3.0866658635204701E-3</v>
      </c>
      <c r="AR2762" s="94">
        <v>-2.0416896686583602E-3</v>
      </c>
      <c r="AS2762" s="95">
        <v>4</v>
      </c>
      <c r="AT2762" s="95">
        <v>2</v>
      </c>
      <c r="AU2762" s="95">
        <v>7</v>
      </c>
      <c r="AV2762" s="96">
        <v>5</v>
      </c>
      <c r="AW2762" s="3"/>
      <c r="AX2762" s="97">
        <v>6.0636402630734696E-3</v>
      </c>
      <c r="AY2762" s="98">
        <v>-3.9209170584726998</v>
      </c>
      <c r="AZ2762" s="98">
        <v>0.52639759732301195</v>
      </c>
      <c r="BA2762" s="98">
        <v>-4.7332979607599599</v>
      </c>
      <c r="BB2762" s="89">
        <v>6.2627975828036101E-4</v>
      </c>
      <c r="BC2762" s="99">
        <v>-0.79402386857691498</v>
      </c>
      <c r="BD2762" s="86">
        <v>43753</v>
      </c>
      <c r="BE2762" s="86">
        <v>43783</v>
      </c>
      <c r="BF2762" s="95">
        <v>58</v>
      </c>
      <c r="BG2762" s="86">
        <v>43833</v>
      </c>
    </row>
    <row r="2763" spans="2:59" x14ac:dyDescent="0.25">
      <c r="B2763" s="81" t="s">
        <v>3368</v>
      </c>
      <c r="C2763" s="81" t="s">
        <v>8522</v>
      </c>
      <c r="D2763" s="81" t="s">
        <v>1086</v>
      </c>
      <c r="E2763" s="82" t="s">
        <v>1161</v>
      </c>
      <c r="F2763" s="82" t="s">
        <v>1118</v>
      </c>
      <c r="G2763" s="83" t="s">
        <v>1121</v>
      </c>
      <c r="H2763" s="84" t="s">
        <v>1134</v>
      </c>
      <c r="I2763" s="85" t="s">
        <v>3480</v>
      </c>
      <c r="J2763" s="85" t="s">
        <v>8523</v>
      </c>
      <c r="L2763" s="86">
        <v>44028</v>
      </c>
      <c r="M2763" s="87"/>
      <c r="N2763" s="88"/>
      <c r="O2763" s="88">
        <v>1709.6646999996201</v>
      </c>
      <c r="P2763" s="89">
        <f t="shared" si="43"/>
        <v>0</v>
      </c>
      <c r="Q2763" s="86">
        <v>43882</v>
      </c>
      <c r="R2763" s="90"/>
      <c r="S2763" s="90">
        <v>5423347.9355234401</v>
      </c>
      <c r="T2763" s="3"/>
      <c r="U2763" s="91"/>
      <c r="V2763" s="92"/>
      <c r="W2763" s="91">
        <v>3.1243717596225899E-2</v>
      </c>
      <c r="X2763" s="92"/>
      <c r="Y2763" s="91">
        <v>-8.5869866759894706E-2</v>
      </c>
      <c r="Z2763" s="92"/>
      <c r="AA2763" s="91">
        <v>5.2192845916579203E-2</v>
      </c>
      <c r="AB2763" s="92"/>
      <c r="AC2763" s="91">
        <v>5.7770423496549497E-2</v>
      </c>
      <c r="AD2763" s="92"/>
      <c r="AE2763" s="91">
        <v>4.0553174001615802E-2</v>
      </c>
      <c r="AF2763" s="93"/>
      <c r="AG2763" s="91">
        <v>8.0321564491896407E-3</v>
      </c>
      <c r="AH2763" s="92"/>
      <c r="AI2763" s="91">
        <v>-3.9590647541444902E-2</v>
      </c>
      <c r="AJ2763" s="92"/>
      <c r="AK2763" s="91">
        <v>0.55068519999971599</v>
      </c>
      <c r="AL2763" s="91">
        <v>2.7756031386161301E-2</v>
      </c>
      <c r="AM2763" s="92"/>
      <c r="AN2763" s="3"/>
      <c r="AO2763" s="94">
        <v>3.1578111704220597E-2</v>
      </c>
      <c r="AP2763" s="94">
        <v>-4.4013140978713602E-2</v>
      </c>
      <c r="AQ2763" s="94">
        <v>6.7179529545683195E-2</v>
      </c>
      <c r="AR2763" s="94">
        <v>-0.132267002199078</v>
      </c>
      <c r="AS2763" s="95">
        <v>7</v>
      </c>
      <c r="AT2763" s="95">
        <v>5</v>
      </c>
      <c r="AU2763" s="95">
        <v>7</v>
      </c>
      <c r="AV2763" s="96">
        <v>5</v>
      </c>
      <c r="AW2763" s="3"/>
      <c r="AX2763" s="97">
        <v>0.150680431326909</v>
      </c>
      <c r="AY2763" s="98">
        <v>0.24272214925963501</v>
      </c>
      <c r="AZ2763" s="98">
        <v>0.82544743167000001</v>
      </c>
      <c r="BA2763" s="98">
        <v>0.34359948754809</v>
      </c>
      <c r="BB2763" s="89">
        <v>1.5536122257399299E-2</v>
      </c>
      <c r="BC2763" s="99">
        <v>-24.730118133651601</v>
      </c>
      <c r="BD2763" s="86">
        <v>43882</v>
      </c>
      <c r="BE2763" s="86">
        <v>43910</v>
      </c>
      <c r="BF2763" s="95"/>
      <c r="BG2763" s="86"/>
    </row>
    <row r="2764" spans="2:59" x14ac:dyDescent="0.25">
      <c r="B2764" s="81" t="s">
        <v>3369</v>
      </c>
      <c r="C2764" s="81" t="s">
        <v>8524</v>
      </c>
      <c r="D2764" s="81" t="s">
        <v>1086</v>
      </c>
      <c r="E2764" s="82" t="s">
        <v>1162</v>
      </c>
      <c r="F2764" s="82" t="s">
        <v>1118</v>
      </c>
      <c r="G2764" s="83" t="s">
        <v>1121</v>
      </c>
      <c r="H2764" s="84" t="s">
        <v>1134</v>
      </c>
      <c r="I2764" s="85" t="s">
        <v>3480</v>
      </c>
      <c r="J2764" s="85" t="s">
        <v>8525</v>
      </c>
      <c r="L2764" s="86">
        <v>44028</v>
      </c>
      <c r="M2764" s="87"/>
      <c r="N2764" s="88"/>
      <c r="O2764" s="88">
        <v>1645.4344999995101</v>
      </c>
      <c r="P2764" s="89">
        <f t="shared" si="43"/>
        <v>0</v>
      </c>
      <c r="Q2764" s="86">
        <v>43882</v>
      </c>
      <c r="R2764" s="90"/>
      <c r="S2764" s="90">
        <v>1088.64304597664</v>
      </c>
      <c r="T2764" s="3"/>
      <c r="U2764" s="91"/>
      <c r="V2764" s="92"/>
      <c r="W2764" s="91">
        <v>3.0594413101425699E-2</v>
      </c>
      <c r="X2764" s="92"/>
      <c r="Y2764" s="91">
        <v>-8.94616104997112E-2</v>
      </c>
      <c r="Z2764" s="92"/>
      <c r="AA2764" s="91">
        <v>4.3828699423102101E-2</v>
      </c>
      <c r="AB2764" s="92"/>
      <c r="AC2764" s="91">
        <v>4.0977398521135897E-2</v>
      </c>
      <c r="AD2764" s="92"/>
      <c r="AE2764" s="91">
        <v>1.5865666091485799E-2</v>
      </c>
      <c r="AF2764" s="93"/>
      <c r="AG2764" s="91">
        <v>7.68024007084023E-3</v>
      </c>
      <c r="AH2764" s="92"/>
      <c r="AI2764" s="91">
        <v>-4.3722059928768403E-2</v>
      </c>
      <c r="AJ2764" s="92"/>
      <c r="AK2764" s="91">
        <v>0.48769889999879501</v>
      </c>
      <c r="AL2764" s="91">
        <v>2.50998477913527E-2</v>
      </c>
      <c r="AM2764" s="92"/>
      <c r="AN2764" s="3"/>
      <c r="AO2764" s="94">
        <v>3.15558461043111E-2</v>
      </c>
      <c r="AP2764" s="94">
        <v>-4.4033995633071803E-2</v>
      </c>
      <c r="AQ2764" s="94">
        <v>6.6468044284192701E-2</v>
      </c>
      <c r="AR2764" s="94">
        <v>-0.13285124724556199</v>
      </c>
      <c r="AS2764" s="95">
        <v>7</v>
      </c>
      <c r="AT2764" s="95">
        <v>5</v>
      </c>
      <c r="AU2764" s="95">
        <v>7</v>
      </c>
      <c r="AV2764" s="96">
        <v>5</v>
      </c>
      <c r="AW2764" s="3"/>
      <c r="AX2764" s="97">
        <v>0.150669637484971</v>
      </c>
      <c r="AY2764" s="98">
        <v>0.19100973512377101</v>
      </c>
      <c r="AZ2764" s="98">
        <v>0.79432321219701396</v>
      </c>
      <c r="BA2764" s="98">
        <v>0.269821972235604</v>
      </c>
      <c r="BB2764" s="89">
        <v>1.55345006177777E-2</v>
      </c>
      <c r="BC2764" s="99">
        <v>-24.7757780695392</v>
      </c>
      <c r="BD2764" s="86">
        <v>43882</v>
      </c>
      <c r="BE2764" s="86">
        <v>43910</v>
      </c>
      <c r="BF2764" s="95"/>
      <c r="BG2764" s="86"/>
    </row>
    <row r="2765" spans="2:59" x14ac:dyDescent="0.25">
      <c r="B2765" s="81" t="s">
        <v>3370</v>
      </c>
      <c r="C2765" s="81" t="s">
        <v>8526</v>
      </c>
      <c r="D2765" s="81" t="s">
        <v>1086</v>
      </c>
      <c r="E2765" s="82" t="s">
        <v>1186</v>
      </c>
      <c r="F2765" s="82" t="s">
        <v>1118</v>
      </c>
      <c r="G2765" s="83" t="s">
        <v>1121</v>
      </c>
      <c r="H2765" s="84" t="s">
        <v>1134</v>
      </c>
      <c r="I2765" s="85" t="s">
        <v>3480</v>
      </c>
      <c r="J2765" s="85" t="s">
        <v>8527</v>
      </c>
      <c r="L2765" s="86">
        <v>44028</v>
      </c>
      <c r="M2765" s="87"/>
      <c r="N2765" s="88"/>
      <c r="O2765" s="88">
        <v>1743.6153999995399</v>
      </c>
      <c r="P2765" s="89">
        <f t="shared" si="43"/>
        <v>0</v>
      </c>
      <c r="Q2765" s="86">
        <v>43882</v>
      </c>
      <c r="R2765" s="90"/>
      <c r="S2765" s="90">
        <v>294765.35631054698</v>
      </c>
      <c r="T2765" s="3"/>
      <c r="U2765" s="91"/>
      <c r="V2765" s="92"/>
      <c r="W2765" s="91">
        <v>3.2347537744499298E-2</v>
      </c>
      <c r="X2765" s="92"/>
      <c r="Y2765" s="91">
        <v>-7.9745992125026505E-2</v>
      </c>
      <c r="Z2765" s="92"/>
      <c r="AA2765" s="91">
        <v>6.6474068695242694E-2</v>
      </c>
      <c r="AB2765" s="92"/>
      <c r="AC2765" s="91">
        <v>8.6700423686124906E-2</v>
      </c>
      <c r="AD2765" s="92"/>
      <c r="AE2765" s="91">
        <v>8.3543389426340597E-2</v>
      </c>
      <c r="AF2765" s="93"/>
      <c r="AG2765" s="91">
        <v>8.6272748558258207E-3</v>
      </c>
      <c r="AH2765" s="92"/>
      <c r="AI2765" s="91">
        <v>-3.2549744595598902E-2</v>
      </c>
      <c r="AJ2765" s="92"/>
      <c r="AK2765" s="91">
        <v>0.59001920000067898</v>
      </c>
      <c r="AL2765" s="91">
        <v>2.9363925752477399E-2</v>
      </c>
      <c r="AM2765" s="92"/>
      <c r="AN2765" s="3"/>
      <c r="AO2765" s="94">
        <v>3.1616179314369199E-2</v>
      </c>
      <c r="AP2765" s="94">
        <v>-4.39778711761755E-2</v>
      </c>
      <c r="AQ2765" s="94">
        <v>6.8364423181264997E-2</v>
      </c>
      <c r="AR2765" s="94">
        <v>-0.131274147375807</v>
      </c>
      <c r="AS2765" s="95">
        <v>7</v>
      </c>
      <c r="AT2765" s="95">
        <v>5</v>
      </c>
      <c r="AU2765" s="95">
        <v>7</v>
      </c>
      <c r="AV2765" s="96">
        <v>5</v>
      </c>
      <c r="AW2765" s="3"/>
      <c r="AX2765" s="97">
        <v>0.15069899860289299</v>
      </c>
      <c r="AY2765" s="98">
        <v>0.33096229968896301</v>
      </c>
      <c r="AZ2765" s="98">
        <v>0.878555544879418</v>
      </c>
      <c r="BA2765" s="98">
        <v>0.470196161140848</v>
      </c>
      <c r="BB2765" s="89">
        <v>1.55388963125006E-2</v>
      </c>
      <c r="BC2765" s="99">
        <v>-24.652340189262802</v>
      </c>
      <c r="BD2765" s="86">
        <v>43882</v>
      </c>
      <c r="BE2765" s="86">
        <v>43910</v>
      </c>
      <c r="BF2765" s="95"/>
      <c r="BG2765" s="86"/>
    </row>
    <row r="2766" spans="2:59" x14ac:dyDescent="0.25">
      <c r="B2766" s="81" t="s">
        <v>3371</v>
      </c>
      <c r="C2766" s="81" t="s">
        <v>8528</v>
      </c>
      <c r="D2766" s="81" t="s">
        <v>1086</v>
      </c>
      <c r="E2766" s="82" t="s">
        <v>1163</v>
      </c>
      <c r="F2766" s="82" t="s">
        <v>1118</v>
      </c>
      <c r="G2766" s="83" t="s">
        <v>1121</v>
      </c>
      <c r="H2766" s="84" t="s">
        <v>1134</v>
      </c>
      <c r="I2766" s="85" t="s">
        <v>3480</v>
      </c>
      <c r="J2766" s="85" t="s">
        <v>8529</v>
      </c>
      <c r="L2766" s="86">
        <v>44028</v>
      </c>
      <c r="M2766" s="87"/>
      <c r="N2766" s="88"/>
      <c r="O2766" s="88">
        <v>1326.7006999999301</v>
      </c>
      <c r="P2766" s="89">
        <f t="shared" si="43"/>
        <v>0</v>
      </c>
      <c r="Q2766" s="86">
        <v>43882</v>
      </c>
      <c r="R2766" s="90"/>
      <c r="S2766" s="90">
        <v>317548.75715332001</v>
      </c>
      <c r="T2766" s="3"/>
      <c r="U2766" s="91"/>
      <c r="V2766" s="92"/>
      <c r="W2766" s="91">
        <v>3.0181866217390101E-2</v>
      </c>
      <c r="X2766" s="92"/>
      <c r="Y2766" s="91">
        <v>-9.1728379185078701E-2</v>
      </c>
      <c r="Z2766" s="92"/>
      <c r="AA2766" s="91">
        <v>3.86213453275559E-2</v>
      </c>
      <c r="AB2766" s="92"/>
      <c r="AC2766" s="91">
        <v>3.0640141167168601E-2</v>
      </c>
      <c r="AD2766" s="92"/>
      <c r="AE2766" s="91">
        <v>7.6860795707034402E-4</v>
      </c>
      <c r="AF2766" s="93"/>
      <c r="AG2766" s="91">
        <v>7.4593240242393196E-3</v>
      </c>
      <c r="AH2766" s="92"/>
      <c r="AI2766" s="91">
        <v>-4.6322254594997503E-2</v>
      </c>
      <c r="AJ2766" s="92"/>
      <c r="AK2766" s="91">
        <v>0.19710789999953701</v>
      </c>
      <c r="AL2766" s="91">
        <v>1.16326901425055E-2</v>
      </c>
      <c r="AM2766" s="92"/>
      <c r="AN2766" s="3"/>
      <c r="AO2766" s="94">
        <v>3.1541486556307098E-2</v>
      </c>
      <c r="AP2766" s="94">
        <v>-4.40470515077322E-2</v>
      </c>
      <c r="AQ2766" s="94">
        <v>6.6039768438713495E-2</v>
      </c>
      <c r="AR2766" s="94">
        <v>-0.13322195328335501</v>
      </c>
      <c r="AS2766" s="95">
        <v>7</v>
      </c>
      <c r="AT2766" s="95">
        <v>5</v>
      </c>
      <c r="AU2766" s="95">
        <v>7</v>
      </c>
      <c r="AV2766" s="96">
        <v>5</v>
      </c>
      <c r="AW2766" s="3"/>
      <c r="AX2766" s="97">
        <v>0.15066392428634601</v>
      </c>
      <c r="AY2766" s="98">
        <v>0.15880635460348499</v>
      </c>
      <c r="AZ2766" s="98">
        <v>0.77494130001559802</v>
      </c>
      <c r="BA2766" s="98">
        <v>0.22403318067245001</v>
      </c>
      <c r="BB2766" s="89">
        <v>1.5533593574145899E-2</v>
      </c>
      <c r="BC2766" s="99">
        <v>-24.8049541242071</v>
      </c>
      <c r="BD2766" s="86">
        <v>43882</v>
      </c>
      <c r="BE2766" s="86">
        <v>43910</v>
      </c>
      <c r="BF2766" s="95"/>
      <c r="BG2766" s="86"/>
    </row>
    <row r="2767" spans="2:59" x14ac:dyDescent="0.25">
      <c r="B2767" s="81" t="s">
        <v>3372</v>
      </c>
      <c r="C2767" s="81" t="s">
        <v>8530</v>
      </c>
      <c r="D2767" s="81" t="s">
        <v>1086</v>
      </c>
      <c r="E2767" s="82" t="s">
        <v>1166</v>
      </c>
      <c r="F2767" s="82" t="s">
        <v>1118</v>
      </c>
      <c r="G2767" s="83" t="s">
        <v>1121</v>
      </c>
      <c r="H2767" s="84" t="s">
        <v>1134</v>
      </c>
      <c r="I2767" s="85" t="s">
        <v>3480</v>
      </c>
      <c r="J2767" s="85" t="s">
        <v>8531</v>
      </c>
      <c r="L2767" s="86">
        <v>44028</v>
      </c>
      <c r="M2767" s="87"/>
      <c r="N2767" s="88"/>
      <c r="O2767" s="88">
        <v>1602.1351999994399</v>
      </c>
      <c r="P2767" s="89">
        <f t="shared" si="43"/>
        <v>0</v>
      </c>
      <c r="Q2767" s="86">
        <v>43882</v>
      </c>
      <c r="R2767" s="90"/>
      <c r="S2767" s="90">
        <v>3274976.8156249998</v>
      </c>
      <c r="T2767" s="3"/>
      <c r="U2767" s="91"/>
      <c r="V2767" s="92"/>
      <c r="W2767" s="91">
        <v>3.28384724180069E-2</v>
      </c>
      <c r="X2767" s="92"/>
      <c r="Y2767" s="91">
        <v>-7.7011063298414201E-2</v>
      </c>
      <c r="Z2767" s="92"/>
      <c r="AA2767" s="91">
        <v>7.2883603872469394E-2</v>
      </c>
      <c r="AB2767" s="92"/>
      <c r="AC2767" s="91">
        <v>9.9811339061561699E-2</v>
      </c>
      <c r="AD2767" s="92"/>
      <c r="AE2767" s="91">
        <v>0.103232897821727</v>
      </c>
      <c r="AF2767" s="93"/>
      <c r="AG2767" s="91">
        <v>8.8919368736242194E-3</v>
      </c>
      <c r="AH2767" s="92"/>
      <c r="AI2767" s="91">
        <v>-2.9403856568933399E-2</v>
      </c>
      <c r="AJ2767" s="92"/>
      <c r="AK2767" s="91">
        <v>0.46450349999940999</v>
      </c>
      <c r="AL2767" s="91">
        <v>5.6775556833599701E-2</v>
      </c>
      <c r="AM2767" s="92"/>
      <c r="AN2767" s="3"/>
      <c r="AO2767" s="94">
        <v>3.16331037120108E-2</v>
      </c>
      <c r="AP2767" s="94">
        <v>-4.3962161909803399E-2</v>
      </c>
      <c r="AQ2767" s="94">
        <v>6.8891452614479903E-2</v>
      </c>
      <c r="AR2767" s="94">
        <v>-0.13083249055853199</v>
      </c>
      <c r="AS2767" s="95">
        <v>7</v>
      </c>
      <c r="AT2767" s="95">
        <v>5</v>
      </c>
      <c r="AU2767" s="95">
        <v>7</v>
      </c>
      <c r="AV2767" s="96">
        <v>5</v>
      </c>
      <c r="AW2767" s="3"/>
      <c r="AX2767" s="97">
        <v>0.15070770455291499</v>
      </c>
      <c r="AY2767" s="98">
        <v>0.37054529754050203</v>
      </c>
      <c r="AZ2767" s="98">
        <v>0.90237979782705202</v>
      </c>
      <c r="BA2767" s="98">
        <v>0.52727174072697403</v>
      </c>
      <c r="BB2767" s="89">
        <v>1.5540176486883901E-2</v>
      </c>
      <c r="BC2767" s="99">
        <v>-24.617735132429502</v>
      </c>
      <c r="BD2767" s="86">
        <v>43882</v>
      </c>
      <c r="BE2767" s="86">
        <v>43910</v>
      </c>
      <c r="BF2767" s="95"/>
      <c r="BG2767" s="86"/>
    </row>
    <row r="2768" spans="2:59" x14ac:dyDescent="0.25">
      <c r="B2768" s="81" t="s">
        <v>3373</v>
      </c>
      <c r="C2768" s="81" t="s">
        <v>8532</v>
      </c>
      <c r="D2768" s="81" t="s">
        <v>1087</v>
      </c>
      <c r="E2768" s="82" t="s">
        <v>1161</v>
      </c>
      <c r="F2768" s="82" t="s">
        <v>1118</v>
      </c>
      <c r="G2768" s="83" t="s">
        <v>1121</v>
      </c>
      <c r="H2768" s="84" t="s">
        <v>1133</v>
      </c>
      <c r="I2768" s="85" t="s">
        <v>3480</v>
      </c>
      <c r="J2768" s="85" t="s">
        <v>8533</v>
      </c>
      <c r="L2768" s="86">
        <v>44028</v>
      </c>
      <c r="M2768" s="87"/>
      <c r="N2768" s="88"/>
      <c r="O2768" s="88">
        <v>1187.22829999961</v>
      </c>
      <c r="P2768" s="89">
        <f t="shared" si="43"/>
        <v>0</v>
      </c>
      <c r="Q2768" s="86">
        <v>44018</v>
      </c>
      <c r="R2768" s="90"/>
      <c r="S2768" s="90">
        <v>2638.79022605515</v>
      </c>
      <c r="T2768" s="3"/>
      <c r="U2768" s="91"/>
      <c r="V2768" s="92"/>
      <c r="W2768" s="91">
        <v>1.92897621400334E-2</v>
      </c>
      <c r="X2768" s="92"/>
      <c r="Y2768" s="91">
        <v>4.5947207167046103E-2</v>
      </c>
      <c r="Z2768" s="92"/>
      <c r="AA2768" s="91">
        <v>4.5947207167046103E-2</v>
      </c>
      <c r="AB2768" s="92"/>
      <c r="AC2768" s="91">
        <v>6.9239623153407606E-2</v>
      </c>
      <c r="AD2768" s="92"/>
      <c r="AE2768" s="91">
        <v>5.4332491068635101E-2</v>
      </c>
      <c r="AF2768" s="93"/>
      <c r="AG2768" s="91">
        <v>8.4017245171708098E-4</v>
      </c>
      <c r="AH2768" s="92"/>
      <c r="AI2768" s="91">
        <v>4.5947207167046103E-2</v>
      </c>
      <c r="AJ2768" s="92"/>
      <c r="AK2768" s="91">
        <v>0.183569177410391</v>
      </c>
      <c r="AL2768" s="91">
        <v>3.6647693095801501E-2</v>
      </c>
      <c r="AM2768" s="92"/>
      <c r="AN2768" s="3"/>
      <c r="AO2768" s="94">
        <v>1.7024205120833399E-2</v>
      </c>
      <c r="AP2768" s="94">
        <v>-6.3280253925768202E-3</v>
      </c>
      <c r="AQ2768" s="94">
        <v>2.61620985747868E-2</v>
      </c>
      <c r="AR2768" s="94">
        <v>0</v>
      </c>
      <c r="AS2768" s="95">
        <v>3</v>
      </c>
      <c r="AT2768" s="95">
        <v>0</v>
      </c>
      <c r="AU2768" s="95">
        <v>7</v>
      </c>
      <c r="AV2768" s="96">
        <v>5</v>
      </c>
      <c r="AW2768" s="3"/>
      <c r="AX2768" s="97">
        <v>3.07048024590767E-2</v>
      </c>
      <c r="AY2768" s="98">
        <v>0.55815484452250497</v>
      </c>
      <c r="AZ2768" s="98">
        <v>0.67361436494320504</v>
      </c>
      <c r="BA2768" s="98">
        <v>1.2926050585629101</v>
      </c>
      <c r="BB2768" s="89">
        <v>3.1850982149580899E-3</v>
      </c>
      <c r="BC2768" s="99">
        <v>-1.23418403000687</v>
      </c>
      <c r="BD2768" s="86">
        <v>43979</v>
      </c>
      <c r="BE2768" s="86">
        <v>43998</v>
      </c>
      <c r="BF2768" s="95">
        <v>14</v>
      </c>
      <c r="BG2768" s="86">
        <v>43999</v>
      </c>
    </row>
    <row r="2769" spans="2:59" x14ac:dyDescent="0.25">
      <c r="B2769" s="81" t="s">
        <v>3374</v>
      </c>
      <c r="C2769" s="81" t="s">
        <v>8534</v>
      </c>
      <c r="D2769" s="81" t="s">
        <v>1087</v>
      </c>
      <c r="E2769" s="82" t="s">
        <v>1186</v>
      </c>
      <c r="F2769" s="82" t="s">
        <v>1118</v>
      </c>
      <c r="G2769" s="83" t="s">
        <v>1121</v>
      </c>
      <c r="H2769" s="84" t="s">
        <v>1133</v>
      </c>
      <c r="I2769" s="85" t="s">
        <v>3480</v>
      </c>
      <c r="J2769" s="85" t="s">
        <v>8535</v>
      </c>
      <c r="L2769" s="86">
        <v>44028</v>
      </c>
      <c r="M2769" s="87"/>
      <c r="N2769" s="88"/>
      <c r="O2769" s="88">
        <v>1234.9359000008601</v>
      </c>
      <c r="P2769" s="89">
        <f t="shared" si="43"/>
        <v>0</v>
      </c>
      <c r="Q2769" s="86">
        <v>43874</v>
      </c>
      <c r="R2769" s="90"/>
      <c r="S2769" s="90">
        <v>16470.611681991599</v>
      </c>
      <c r="T2769" s="3"/>
      <c r="U2769" s="91"/>
      <c r="V2769" s="92"/>
      <c r="W2769" s="91">
        <v>2.0380646954436098E-2</v>
      </c>
      <c r="X2769" s="92"/>
      <c r="Y2769" s="91">
        <v>-4.4017938872493702E-2</v>
      </c>
      <c r="Z2769" s="92"/>
      <c r="AA2769" s="91">
        <v>3.5267385628685602E-2</v>
      </c>
      <c r="AB2769" s="92"/>
      <c r="AC2769" s="91">
        <v>7.0584443225016003E-2</v>
      </c>
      <c r="AD2769" s="92"/>
      <c r="AE2769" s="91">
        <v>7.0002533451770405E-2</v>
      </c>
      <c r="AF2769" s="93"/>
      <c r="AG2769" s="91">
        <v>1.43123792440747E-3</v>
      </c>
      <c r="AH2769" s="92"/>
      <c r="AI2769" s="91">
        <v>-1.3671221788172301E-2</v>
      </c>
      <c r="AJ2769" s="92"/>
      <c r="AK2769" s="91">
        <v>0.17877760000003001</v>
      </c>
      <c r="AL2769" s="91">
        <v>3.6281940805565703E-2</v>
      </c>
      <c r="AM2769" s="92"/>
      <c r="AN2769" s="3"/>
      <c r="AO2769" s="94">
        <v>1.7061705841115299E-2</v>
      </c>
      <c r="AP2769" s="94">
        <v>-2.3499419682593701E-2</v>
      </c>
      <c r="AQ2769" s="94">
        <v>4.0146664447092903E-2</v>
      </c>
      <c r="AR2769" s="94">
        <v>-8.5263401149859405E-2</v>
      </c>
      <c r="AS2769" s="95">
        <v>9</v>
      </c>
      <c r="AT2769" s="95">
        <v>3</v>
      </c>
      <c r="AU2769" s="95">
        <v>7</v>
      </c>
      <c r="AV2769" s="96">
        <v>5</v>
      </c>
      <c r="AW2769" s="3"/>
      <c r="AX2769" s="97">
        <v>8.6602534280536894E-2</v>
      </c>
      <c r="AY2769" s="98">
        <v>0.12787099185311501</v>
      </c>
      <c r="AZ2769" s="98">
        <v>0.69711426912545005</v>
      </c>
      <c r="BA2769" s="98">
        <v>0.17389693494101299</v>
      </c>
      <c r="BB2769" s="89">
        <v>8.9261768764299608E-3</v>
      </c>
      <c r="BC2769" s="99">
        <v>-14.292336954618801</v>
      </c>
      <c r="BD2769" s="86">
        <v>43874</v>
      </c>
      <c r="BE2769" s="86">
        <v>43914</v>
      </c>
      <c r="BF2769" s="95"/>
      <c r="BG2769" s="86"/>
    </row>
    <row r="2770" spans="2:59" x14ac:dyDescent="0.25">
      <c r="B2770" s="81" t="s">
        <v>3375</v>
      </c>
      <c r="C2770" s="81" t="s">
        <v>8536</v>
      </c>
      <c r="D2770" s="81" t="s">
        <v>1087</v>
      </c>
      <c r="E2770" s="82" t="s">
        <v>1163</v>
      </c>
      <c r="F2770" s="82" t="s">
        <v>1118</v>
      </c>
      <c r="G2770" s="83" t="s">
        <v>1121</v>
      </c>
      <c r="H2770" s="84" t="s">
        <v>1133</v>
      </c>
      <c r="I2770" s="85" t="s">
        <v>3480</v>
      </c>
      <c r="J2770" s="85" t="s">
        <v>8537</v>
      </c>
      <c r="L2770" s="86">
        <v>44028</v>
      </c>
      <c r="M2770" s="87"/>
      <c r="N2770" s="88"/>
      <c r="O2770" s="88">
        <v>1137.29059999995</v>
      </c>
      <c r="P2770" s="89">
        <f t="shared" si="43"/>
        <v>0</v>
      </c>
      <c r="Q2770" s="86">
        <v>43847</v>
      </c>
      <c r="R2770" s="90"/>
      <c r="S2770" s="90">
        <v>108778.106605347</v>
      </c>
      <c r="T2770" s="3"/>
      <c r="U2770" s="91"/>
      <c r="V2770" s="92"/>
      <c r="W2770" s="91">
        <v>1.86838184781664E-2</v>
      </c>
      <c r="X2770" s="92"/>
      <c r="Y2770" s="91">
        <v>-5.38947565382841E-2</v>
      </c>
      <c r="Z2770" s="92"/>
      <c r="AA2770" s="91">
        <v>1.37828739680117E-2</v>
      </c>
      <c r="AB2770" s="92"/>
      <c r="AC2770" s="91">
        <v>2.65797213232872E-2</v>
      </c>
      <c r="AD2770" s="92"/>
      <c r="AE2770" s="91">
        <v>4.7005380674818298E-3</v>
      </c>
      <c r="AF2770" s="93"/>
      <c r="AG2770" s="91">
        <v>5.1215970051998695E-4</v>
      </c>
      <c r="AH2770" s="92"/>
      <c r="AI2770" s="91">
        <v>-2.4814206580231299E-2</v>
      </c>
      <c r="AJ2770" s="92"/>
      <c r="AK2770" s="91">
        <v>7.5996600000507897E-2</v>
      </c>
      <c r="AL2770" s="91">
        <v>1.54231339511171E-2</v>
      </c>
      <c r="AM2770" s="92"/>
      <c r="AN2770" s="3"/>
      <c r="AO2770" s="94">
        <v>1.70034367365588E-2</v>
      </c>
      <c r="AP2770" s="94">
        <v>-2.3555356389806499E-2</v>
      </c>
      <c r="AQ2770" s="94">
        <v>3.8357900302799001E-2</v>
      </c>
      <c r="AR2770" s="94">
        <v>-8.6888997420901407E-2</v>
      </c>
      <c r="AS2770" s="95">
        <v>8</v>
      </c>
      <c r="AT2770" s="95">
        <v>4</v>
      </c>
      <c r="AU2770" s="95">
        <v>7</v>
      </c>
      <c r="AV2770" s="96">
        <v>5</v>
      </c>
      <c r="AW2770" s="3"/>
      <c r="AX2770" s="97">
        <v>8.6569199744117198E-2</v>
      </c>
      <c r="AY2770" s="98">
        <v>-0.101261206109598</v>
      </c>
      <c r="AZ2770" s="98">
        <v>0.62080778012841598</v>
      </c>
      <c r="BA2770" s="98">
        <v>-0.13650196579806101</v>
      </c>
      <c r="BB2770" s="89">
        <v>8.9220405822288702E-3</v>
      </c>
      <c r="BC2770" s="99">
        <v>-14.4908609989361</v>
      </c>
      <c r="BD2770" s="86">
        <v>43847</v>
      </c>
      <c r="BE2770" s="86">
        <v>43914</v>
      </c>
      <c r="BF2770" s="95"/>
      <c r="BG2770" s="86"/>
    </row>
    <row r="2771" spans="2:59" x14ac:dyDescent="0.25">
      <c r="B2771" s="81" t="s">
        <v>3376</v>
      </c>
      <c r="C2771" s="81" t="s">
        <v>8538</v>
      </c>
      <c r="D2771" s="81" t="s">
        <v>1087</v>
      </c>
      <c r="E2771" s="82" t="s">
        <v>1239</v>
      </c>
      <c r="F2771" s="82" t="s">
        <v>1118</v>
      </c>
      <c r="G2771" s="83" t="s">
        <v>1121</v>
      </c>
      <c r="H2771" s="84" t="s">
        <v>1133</v>
      </c>
      <c r="I2771" s="85" t="s">
        <v>3480</v>
      </c>
      <c r="J2771" s="85" t="s">
        <v>8539</v>
      </c>
      <c r="L2771" s="86">
        <v>44028</v>
      </c>
      <c r="M2771" s="87"/>
      <c r="N2771" s="88"/>
      <c r="O2771" s="88">
        <v>976.36980000045196</v>
      </c>
      <c r="P2771" s="89">
        <f t="shared" si="43"/>
        <v>0</v>
      </c>
      <c r="Q2771" s="86">
        <v>44028</v>
      </c>
      <c r="R2771" s="90"/>
      <c r="S2771" s="90">
        <v>0</v>
      </c>
      <c r="T2771" s="3"/>
      <c r="U2771" s="91"/>
      <c r="V2771" s="92"/>
      <c r="W2771" s="91">
        <v>0</v>
      </c>
      <c r="X2771" s="92"/>
      <c r="Y2771" s="91">
        <v>0</v>
      </c>
      <c r="Z2771" s="92"/>
      <c r="AA2771" s="91">
        <v>0</v>
      </c>
      <c r="AB2771" s="92"/>
      <c r="AC2771" s="91">
        <v>-1.7167288656310099E-2</v>
      </c>
      <c r="AD2771" s="92"/>
      <c r="AE2771" s="91"/>
      <c r="AF2771" s="93"/>
      <c r="AG2771" s="91">
        <v>0</v>
      </c>
      <c r="AH2771" s="92"/>
      <c r="AI2771" s="91">
        <v>0</v>
      </c>
      <c r="AJ2771" s="92"/>
      <c r="AK2771" s="91">
        <v>-2.3630199999388399E-2</v>
      </c>
      <c r="AL2771" s="91">
        <v>-8.5842527550994401E-3</v>
      </c>
      <c r="AM2771" s="92"/>
      <c r="AN2771" s="3"/>
      <c r="AO2771" s="94">
        <v>0</v>
      </c>
      <c r="AP2771" s="94">
        <v>0</v>
      </c>
      <c r="AQ2771" s="94">
        <v>0</v>
      </c>
      <c r="AR2771" s="94">
        <v>0</v>
      </c>
      <c r="AS2771" s="95">
        <v>0</v>
      </c>
      <c r="AT2771" s="95">
        <v>0</v>
      </c>
      <c r="AU2771" s="95">
        <v>7</v>
      </c>
      <c r="AV2771" s="96">
        <v>5</v>
      </c>
      <c r="AW2771" s="3"/>
      <c r="AX2771" s="97">
        <v>0</v>
      </c>
      <c r="AY2771" s="98">
        <v>-113.07365610974399</v>
      </c>
      <c r="AZ2771" s="98">
        <v>0.50900958187503398</v>
      </c>
      <c r="BA2771" s="98">
        <v>-15.957369743191499</v>
      </c>
      <c r="BB2771" s="89">
        <v>0</v>
      </c>
      <c r="BC2771" s="99">
        <v>0</v>
      </c>
      <c r="BD2771" s="86">
        <v>43664</v>
      </c>
      <c r="BE2771" s="86"/>
      <c r="BF2771" s="95"/>
      <c r="BG2771" s="86"/>
    </row>
    <row r="2772" spans="2:59" x14ac:dyDescent="0.25">
      <c r="B2772" s="81" t="s">
        <v>3377</v>
      </c>
      <c r="C2772" s="81" t="s">
        <v>8540</v>
      </c>
      <c r="D2772" s="81" t="s">
        <v>1087</v>
      </c>
      <c r="E2772" s="82" t="s">
        <v>1166</v>
      </c>
      <c r="F2772" s="82" t="s">
        <v>1118</v>
      </c>
      <c r="G2772" s="83" t="s">
        <v>1121</v>
      </c>
      <c r="H2772" s="84" t="s">
        <v>1133</v>
      </c>
      <c r="I2772" s="85" t="s">
        <v>3480</v>
      </c>
      <c r="J2772" s="85" t="s">
        <v>8541</v>
      </c>
      <c r="L2772" s="86">
        <v>44028</v>
      </c>
      <c r="M2772" s="87"/>
      <c r="N2772" s="88"/>
      <c r="O2772" s="88">
        <v>1271.20879999921</v>
      </c>
      <c r="P2772" s="89">
        <f t="shared" si="43"/>
        <v>0</v>
      </c>
      <c r="Q2772" s="86">
        <v>43874</v>
      </c>
      <c r="R2772" s="90"/>
      <c r="S2772" s="90">
        <v>3119743.5385390599</v>
      </c>
      <c r="T2772" s="3"/>
      <c r="U2772" s="91"/>
      <c r="V2772" s="92"/>
      <c r="W2772" s="91">
        <v>2.0865714366664199E-2</v>
      </c>
      <c r="X2772" s="92"/>
      <c r="Y2772" s="91">
        <v>-4.1176312948664397E-2</v>
      </c>
      <c r="Z2772" s="92"/>
      <c r="AA2772" s="91">
        <v>4.1489310060569599E-2</v>
      </c>
      <c r="AB2772" s="92"/>
      <c r="AC2772" s="91">
        <v>8.3500984083075297E-2</v>
      </c>
      <c r="AD2772" s="92"/>
      <c r="AE2772" s="91">
        <v>8.9428931343718404E-2</v>
      </c>
      <c r="AF2772" s="93"/>
      <c r="AG2772" s="91">
        <v>1.6939060478762299E-3</v>
      </c>
      <c r="AH2772" s="92"/>
      <c r="AI2772" s="91">
        <v>-1.0463484934007301E-2</v>
      </c>
      <c r="AJ2772" s="92"/>
      <c r="AK2772" s="91">
        <v>0.21646920000057401</v>
      </c>
      <c r="AL2772" s="91">
        <v>4.7231039779944702E-2</v>
      </c>
      <c r="AM2772" s="92"/>
      <c r="AN2772" s="3"/>
      <c r="AO2772" s="94">
        <v>1.7078405406209599E-2</v>
      </c>
      <c r="AP2772" s="94">
        <v>-2.3483335447053801E-2</v>
      </c>
      <c r="AQ2772" s="94">
        <v>4.0658678333784302E-2</v>
      </c>
      <c r="AR2772" s="94">
        <v>-8.4798291816696306E-2</v>
      </c>
      <c r="AS2772" s="95">
        <v>9</v>
      </c>
      <c r="AT2772" s="95">
        <v>3</v>
      </c>
      <c r="AU2772" s="95">
        <v>7</v>
      </c>
      <c r="AV2772" s="96">
        <v>5</v>
      </c>
      <c r="AW2772" s="3"/>
      <c r="AX2772" s="97">
        <v>8.6613185501919404E-2</v>
      </c>
      <c r="AY2772" s="98">
        <v>0.194155907862296</v>
      </c>
      <c r="AZ2772" s="98">
        <v>0.71919578978213405</v>
      </c>
      <c r="BA2772" s="98">
        <v>0.26470614975960399</v>
      </c>
      <c r="BB2772" s="89">
        <v>8.9274759202271504E-3</v>
      </c>
      <c r="BC2772" s="99">
        <v>-14.236064130353</v>
      </c>
      <c r="BD2772" s="86">
        <v>43874</v>
      </c>
      <c r="BE2772" s="86">
        <v>43914</v>
      </c>
      <c r="BF2772" s="95"/>
      <c r="BG2772" s="86"/>
    </row>
    <row r="2773" spans="2:59" x14ac:dyDescent="0.25">
      <c r="B2773" s="81" t="s">
        <v>3378</v>
      </c>
      <c r="C2773" s="81" t="s">
        <v>8542</v>
      </c>
      <c r="D2773" s="81" t="s">
        <v>1088</v>
      </c>
      <c r="E2773" s="82" t="s">
        <v>1161</v>
      </c>
      <c r="F2773" s="82" t="s">
        <v>1118</v>
      </c>
      <c r="G2773" s="83" t="s">
        <v>1123</v>
      </c>
      <c r="H2773" s="84" t="s">
        <v>1131</v>
      </c>
      <c r="I2773" s="85" t="s">
        <v>3480</v>
      </c>
      <c r="J2773" s="85" t="s">
        <v>8543</v>
      </c>
      <c r="L2773" s="86">
        <v>44028</v>
      </c>
      <c r="M2773" s="87"/>
      <c r="N2773" s="88"/>
      <c r="O2773" s="88">
        <v>1632.73000000045</v>
      </c>
      <c r="P2773" s="89">
        <f t="shared" si="43"/>
        <v>0</v>
      </c>
      <c r="Q2773" s="86">
        <v>43747</v>
      </c>
      <c r="R2773" s="90"/>
      <c r="S2773" s="90">
        <v>1175108.00940234</v>
      </c>
      <c r="T2773" s="3"/>
      <c r="U2773" s="91"/>
      <c r="V2773" s="92"/>
      <c r="W2773" s="91">
        <v>3.6723042667290398E-3</v>
      </c>
      <c r="X2773" s="92"/>
      <c r="Y2773" s="91">
        <v>-7.3430391166766596E-3</v>
      </c>
      <c r="Z2773" s="92"/>
      <c r="AA2773" s="91">
        <v>-3.1762260879077103E-2</v>
      </c>
      <c r="AB2773" s="92"/>
      <c r="AC2773" s="91">
        <v>3.2421114305179799E-2</v>
      </c>
      <c r="AD2773" s="92"/>
      <c r="AE2773" s="91">
        <v>5.2859992323647E-2</v>
      </c>
      <c r="AF2773" s="93"/>
      <c r="AG2773" s="91">
        <v>-1.5014649297882001E-3</v>
      </c>
      <c r="AH2773" s="92"/>
      <c r="AI2773" s="91">
        <v>-5.14869428843667E-3</v>
      </c>
      <c r="AJ2773" s="92"/>
      <c r="AK2773" s="91">
        <v>0.537251500000129</v>
      </c>
      <c r="AL2773" s="91">
        <v>3.3065375437217902E-2</v>
      </c>
      <c r="AM2773" s="92"/>
      <c r="AN2773" s="3"/>
      <c r="AO2773" s="94">
        <v>1.47195240278961E-2</v>
      </c>
      <c r="AP2773" s="94">
        <v>-1.88670149173049E-2</v>
      </c>
      <c r="AQ2773" s="94">
        <v>1.18838159596635E-2</v>
      </c>
      <c r="AR2773" s="94">
        <v>-4.5443660291348401E-2</v>
      </c>
      <c r="AS2773" s="95">
        <v>5</v>
      </c>
      <c r="AT2773" s="95">
        <v>7</v>
      </c>
      <c r="AU2773" s="95">
        <v>6</v>
      </c>
      <c r="AV2773" s="96">
        <v>6</v>
      </c>
      <c r="AW2773" s="3"/>
      <c r="AX2773" s="97">
        <v>4.0358374416900898E-2</v>
      </c>
      <c r="AY2773" s="98">
        <v>-1.44486654881621</v>
      </c>
      <c r="AZ2773" s="98">
        <v>0.39924712208721802</v>
      </c>
      <c r="BA2773" s="98">
        <v>-1.86744992900822</v>
      </c>
      <c r="BB2773" s="89">
        <v>4.1639201243606301E-3</v>
      </c>
      <c r="BC2773" s="99">
        <v>-8.1332492206129192</v>
      </c>
      <c r="BD2773" s="86">
        <v>43747</v>
      </c>
      <c r="BE2773" s="86">
        <v>43809</v>
      </c>
      <c r="BF2773" s="95"/>
      <c r="BG2773" s="86"/>
    </row>
    <row r="2774" spans="2:59" x14ac:dyDescent="0.25">
      <c r="B2774" s="81" t="s">
        <v>3379</v>
      </c>
      <c r="C2774" s="81" t="s">
        <v>8544</v>
      </c>
      <c r="D2774" s="81" t="s">
        <v>1088</v>
      </c>
      <c r="E2774" s="82" t="s">
        <v>1162</v>
      </c>
      <c r="F2774" s="82" t="s">
        <v>1118</v>
      </c>
      <c r="G2774" s="83" t="s">
        <v>1123</v>
      </c>
      <c r="H2774" s="84" t="s">
        <v>1131</v>
      </c>
      <c r="I2774" s="85" t="s">
        <v>3480</v>
      </c>
      <c r="J2774" s="85" t="s">
        <v>8545</v>
      </c>
      <c r="L2774" s="86">
        <v>44028</v>
      </c>
      <c r="M2774" s="87"/>
      <c r="N2774" s="88"/>
      <c r="O2774" s="88">
        <v>1823.8268999997499</v>
      </c>
      <c r="P2774" s="89">
        <f t="shared" si="43"/>
        <v>0</v>
      </c>
      <c r="Q2774" s="86">
        <v>43747</v>
      </c>
      <c r="R2774" s="90"/>
      <c r="S2774" s="90">
        <v>10715062.772062499</v>
      </c>
      <c r="T2774" s="3"/>
      <c r="U2774" s="91"/>
      <c r="V2774" s="92"/>
      <c r="W2774" s="91">
        <v>3.4337288743699901E-3</v>
      </c>
      <c r="X2774" s="92"/>
      <c r="Y2774" s="91">
        <v>-8.8147497253885394E-3</v>
      </c>
      <c r="Z2774" s="92"/>
      <c r="AA2774" s="91">
        <v>-3.4658589263926801E-2</v>
      </c>
      <c r="AB2774" s="92"/>
      <c r="AC2774" s="91">
        <v>2.6249331569488301E-2</v>
      </c>
      <c r="AD2774" s="92"/>
      <c r="AE2774" s="91">
        <v>4.34308902604243E-2</v>
      </c>
      <c r="AF2774" s="93"/>
      <c r="AG2774" s="91">
        <v>-1.6324396110576299E-3</v>
      </c>
      <c r="AH2774" s="92"/>
      <c r="AI2774" s="91">
        <v>-6.7621966081787797E-3</v>
      </c>
      <c r="AJ2774" s="92"/>
      <c r="AK2774" s="91">
        <v>0.522523261497845</v>
      </c>
      <c r="AL2774" s="91">
        <v>3.2313250010702198E-2</v>
      </c>
      <c r="AM2774" s="92"/>
      <c r="AN2774" s="3"/>
      <c r="AO2774" s="94">
        <v>1.47112279064459E-2</v>
      </c>
      <c r="AP2774" s="94">
        <v>-1.88750918214282E-2</v>
      </c>
      <c r="AQ2774" s="94">
        <v>1.1625981791439701E-2</v>
      </c>
      <c r="AR2774" s="94">
        <v>-4.5678961972080302E-2</v>
      </c>
      <c r="AS2774" s="95">
        <v>5</v>
      </c>
      <c r="AT2774" s="95">
        <v>7</v>
      </c>
      <c r="AU2774" s="95">
        <v>6</v>
      </c>
      <c r="AV2774" s="96">
        <v>6</v>
      </c>
      <c r="AW2774" s="3"/>
      <c r="AX2774" s="97">
        <v>4.0351968366958299E-2</v>
      </c>
      <c r="AY2774" s="98">
        <v>-1.5108152611246599</v>
      </c>
      <c r="AZ2774" s="98">
        <v>0.38981407769506399</v>
      </c>
      <c r="BA2774" s="98">
        <v>-1.94816488678043</v>
      </c>
      <c r="BB2774" s="89">
        <v>4.1632203766676004E-3</v>
      </c>
      <c r="BC2774" s="99">
        <v>-8.18004713054688</v>
      </c>
      <c r="BD2774" s="86">
        <v>43747</v>
      </c>
      <c r="BE2774" s="86">
        <v>43809</v>
      </c>
      <c r="BF2774" s="95"/>
      <c r="BG2774" s="86"/>
    </row>
    <row r="2775" spans="2:59" x14ac:dyDescent="0.25">
      <c r="B2775" s="81" t="s">
        <v>3380</v>
      </c>
      <c r="C2775" s="81" t="s">
        <v>8546</v>
      </c>
      <c r="D2775" s="81" t="s">
        <v>1088</v>
      </c>
      <c r="E2775" s="82" t="s">
        <v>1186</v>
      </c>
      <c r="F2775" s="82" t="s">
        <v>1118</v>
      </c>
      <c r="G2775" s="83" t="s">
        <v>1123</v>
      </c>
      <c r="H2775" s="84" t="s">
        <v>1131</v>
      </c>
      <c r="I2775" s="85" t="s">
        <v>3480</v>
      </c>
      <c r="J2775" s="85" t="s">
        <v>8547</v>
      </c>
      <c r="L2775" s="86">
        <v>44028</v>
      </c>
      <c r="M2775" s="87"/>
      <c r="N2775" s="88"/>
      <c r="O2775" s="88">
        <v>1672.7916000001101</v>
      </c>
      <c r="P2775" s="89">
        <f t="shared" si="43"/>
        <v>0</v>
      </c>
      <c r="Q2775" s="86">
        <v>43747</v>
      </c>
      <c r="R2775" s="90"/>
      <c r="S2775" s="90">
        <v>1768962.85327148</v>
      </c>
      <c r="T2775" s="3"/>
      <c r="U2775" s="91"/>
      <c r="V2775" s="92"/>
      <c r="W2775" s="91">
        <v>3.7120584238437E-3</v>
      </c>
      <c r="X2775" s="92"/>
      <c r="Y2775" s="91">
        <v>-7.0974456448311702E-3</v>
      </c>
      <c r="Z2775" s="92"/>
      <c r="AA2775" s="91">
        <v>-3.1278391996238497E-2</v>
      </c>
      <c r="AB2775" s="92"/>
      <c r="AC2775" s="91">
        <v>3.3453889484008001E-2</v>
      </c>
      <c r="AD2775" s="92"/>
      <c r="AE2775" s="91">
        <v>5.4440079504274798E-2</v>
      </c>
      <c r="AF2775" s="93"/>
      <c r="AG2775" s="91">
        <v>-1.4796780660617499E-3</v>
      </c>
      <c r="AH2775" s="92"/>
      <c r="AI2775" s="91">
        <v>-4.8794241101859396E-3</v>
      </c>
      <c r="AJ2775" s="92"/>
      <c r="AK2775" s="91">
        <v>0.575575999999419</v>
      </c>
      <c r="AL2775" s="91">
        <v>3.4991709893802202E-2</v>
      </c>
      <c r="AM2775" s="92"/>
      <c r="AN2775" s="3"/>
      <c r="AO2775" s="94">
        <v>1.4720867653522899E-2</v>
      </c>
      <c r="AP2775" s="94">
        <v>-1.8865730699872098E-2</v>
      </c>
      <c r="AQ2775" s="94">
        <v>1.1926829960429999E-2</v>
      </c>
      <c r="AR2775" s="94">
        <v>-4.5404411428535199E-2</v>
      </c>
      <c r="AS2775" s="95">
        <v>5</v>
      </c>
      <c r="AT2775" s="95">
        <v>7</v>
      </c>
      <c r="AU2775" s="95">
        <v>6</v>
      </c>
      <c r="AV2775" s="96">
        <v>6</v>
      </c>
      <c r="AW2775" s="3"/>
      <c r="AX2775" s="97">
        <v>4.0359517549659399E-2</v>
      </c>
      <c r="AY2775" s="98">
        <v>-1.43384743920251</v>
      </c>
      <c r="AZ2775" s="98">
        <v>0.40082326185120098</v>
      </c>
      <c r="BA2775" s="98">
        <v>-1.8539240916634301</v>
      </c>
      <c r="BB2775" s="89">
        <v>4.1640444616587004E-3</v>
      </c>
      <c r="BC2775" s="99">
        <v>-8.1254353501572005</v>
      </c>
      <c r="BD2775" s="86">
        <v>43747</v>
      </c>
      <c r="BE2775" s="86">
        <v>43809</v>
      </c>
      <c r="BF2775" s="95"/>
      <c r="BG2775" s="86"/>
    </row>
    <row r="2776" spans="2:59" x14ac:dyDescent="0.25">
      <c r="B2776" s="81" t="s">
        <v>3381</v>
      </c>
      <c r="C2776" s="81" t="s">
        <v>8548</v>
      </c>
      <c r="D2776" s="81" t="s">
        <v>1088</v>
      </c>
      <c r="E2776" s="82" t="s">
        <v>1163</v>
      </c>
      <c r="F2776" s="82" t="s">
        <v>1118</v>
      </c>
      <c r="G2776" s="83" t="s">
        <v>1123</v>
      </c>
      <c r="H2776" s="84" t="s">
        <v>1131</v>
      </c>
      <c r="I2776" s="85" t="s">
        <v>3480</v>
      </c>
      <c r="J2776" s="85" t="s">
        <v>8549</v>
      </c>
      <c r="L2776" s="86">
        <v>44028</v>
      </c>
      <c r="M2776" s="87"/>
      <c r="N2776" s="88"/>
      <c r="O2776" s="88">
        <v>1155.83330000006</v>
      </c>
      <c r="P2776" s="89">
        <f t="shared" si="43"/>
        <v>0</v>
      </c>
      <c r="Q2776" s="86">
        <v>43747</v>
      </c>
      <c r="R2776" s="90"/>
      <c r="S2776" s="90">
        <v>11897409.526265601</v>
      </c>
      <c r="T2776" s="3"/>
      <c r="U2776" s="91"/>
      <c r="V2776" s="92"/>
      <c r="W2776" s="91">
        <v>3.2349884986615498E-3</v>
      </c>
      <c r="X2776" s="92"/>
      <c r="Y2776" s="91">
        <v>-1.00396248099059E-2</v>
      </c>
      <c r="Z2776" s="92"/>
      <c r="AA2776" s="91">
        <v>-3.7065745413201498E-2</v>
      </c>
      <c r="AB2776" s="92"/>
      <c r="AC2776" s="91">
        <v>2.11338802928367E-2</v>
      </c>
      <c r="AD2776" s="92"/>
      <c r="AE2776" s="91">
        <v>3.56371443831449E-2</v>
      </c>
      <c r="AF2776" s="93"/>
      <c r="AG2776" s="91">
        <v>-1.7415244274161499E-3</v>
      </c>
      <c r="AH2776" s="92"/>
      <c r="AI2776" s="91">
        <v>-8.1049336604337406E-3</v>
      </c>
      <c r="AJ2776" s="92"/>
      <c r="AK2776" s="91">
        <v>8.3652699999220204E-2</v>
      </c>
      <c r="AL2776" s="91">
        <v>1.41980665084702E-2</v>
      </c>
      <c r="AM2776" s="92"/>
      <c r="AN2776" s="3"/>
      <c r="AO2776" s="94">
        <v>1.4704231989526299E-2</v>
      </c>
      <c r="AP2776" s="94">
        <v>-1.8881858549320899E-2</v>
      </c>
      <c r="AQ2776" s="94">
        <v>1.1411233597755199E-2</v>
      </c>
      <c r="AR2776" s="94">
        <v>-4.5875024766282899E-2</v>
      </c>
      <c r="AS2776" s="95">
        <v>5</v>
      </c>
      <c r="AT2776" s="95">
        <v>7</v>
      </c>
      <c r="AU2776" s="95">
        <v>6</v>
      </c>
      <c r="AV2776" s="96">
        <v>6</v>
      </c>
      <c r="AW2776" s="3"/>
      <c r="AX2776" s="97">
        <v>4.0346834418596697E-2</v>
      </c>
      <c r="AY2776" s="98">
        <v>-1.5656314837124199</v>
      </c>
      <c r="AZ2776" s="98">
        <v>0.38197426659007799</v>
      </c>
      <c r="BA2776" s="98">
        <v>-2.0149468812851401</v>
      </c>
      <c r="BB2776" s="89">
        <v>4.1626583466768396E-3</v>
      </c>
      <c r="BC2776" s="99">
        <v>-8.2190398910315707</v>
      </c>
      <c r="BD2776" s="86">
        <v>43747</v>
      </c>
      <c r="BE2776" s="86">
        <v>43809</v>
      </c>
      <c r="BF2776" s="95"/>
      <c r="BG2776" s="86"/>
    </row>
    <row r="2777" spans="2:59" x14ac:dyDescent="0.25">
      <c r="B2777" s="81" t="s">
        <v>3382</v>
      </c>
      <c r="C2777" s="81" t="s">
        <v>8550</v>
      </c>
      <c r="D2777" s="81" t="s">
        <v>1088</v>
      </c>
      <c r="E2777" s="82" t="s">
        <v>1239</v>
      </c>
      <c r="F2777" s="82" t="s">
        <v>1118</v>
      </c>
      <c r="G2777" s="83" t="s">
        <v>1123</v>
      </c>
      <c r="H2777" s="84" t="s">
        <v>1131</v>
      </c>
      <c r="I2777" s="85" t="s">
        <v>3480</v>
      </c>
      <c r="J2777" s="85" t="s">
        <v>8551</v>
      </c>
      <c r="L2777" s="86">
        <v>44028</v>
      </c>
      <c r="M2777" s="87"/>
      <c r="N2777" s="88"/>
      <c r="O2777" s="88">
        <v>1128.5736999996</v>
      </c>
      <c r="P2777" s="89">
        <f t="shared" si="43"/>
        <v>0</v>
      </c>
      <c r="Q2777" s="86">
        <v>43747</v>
      </c>
      <c r="R2777" s="90"/>
      <c r="S2777" s="90">
        <v>223371.20288891601</v>
      </c>
      <c r="T2777" s="3"/>
      <c r="U2777" s="91"/>
      <c r="V2777" s="92"/>
      <c r="W2777" s="91">
        <v>4.0302149354829496E-3</v>
      </c>
      <c r="X2777" s="92"/>
      <c r="Y2777" s="91">
        <v>-5.1312908826730598E-3</v>
      </c>
      <c r="Z2777" s="92"/>
      <c r="AA2777" s="91">
        <v>-2.7401217553233399E-2</v>
      </c>
      <c r="AB2777" s="92"/>
      <c r="AC2777" s="91">
        <v>4.1748976014787303E-2</v>
      </c>
      <c r="AD2777" s="92"/>
      <c r="AE2777" s="91">
        <v>6.7164015532398494E-2</v>
      </c>
      <c r="AF2777" s="93"/>
      <c r="AG2777" s="91">
        <v>-1.3050139777988101E-3</v>
      </c>
      <c r="AH2777" s="92"/>
      <c r="AI2777" s="91">
        <v>-2.7234212266193901E-3</v>
      </c>
      <c r="AJ2777" s="92"/>
      <c r="AK2777" s="91">
        <v>6.6258099999686196E-2</v>
      </c>
      <c r="AL2777" s="91">
        <v>2.07819101105997E-2</v>
      </c>
      <c r="AM2777" s="92"/>
      <c r="AN2777" s="3"/>
      <c r="AO2777" s="94">
        <v>1.47320405121718E-2</v>
      </c>
      <c r="AP2777" s="94">
        <v>-1.88549018748745E-2</v>
      </c>
      <c r="AQ2777" s="94">
        <v>1.22705758403754E-2</v>
      </c>
      <c r="AR2777" s="94">
        <v>-4.5090451588330298E-2</v>
      </c>
      <c r="AS2777" s="95">
        <v>5</v>
      </c>
      <c r="AT2777" s="95">
        <v>7</v>
      </c>
      <c r="AU2777" s="95">
        <v>6</v>
      </c>
      <c r="AV2777" s="96">
        <v>6</v>
      </c>
      <c r="AW2777" s="3"/>
      <c r="AX2777" s="97">
        <v>4.0368565440439902E-2</v>
      </c>
      <c r="AY2777" s="98">
        <v>-1.34559657445061</v>
      </c>
      <c r="AZ2777" s="98">
        <v>0.41344907282882598</v>
      </c>
      <c r="BA2777" s="98">
        <v>-1.74519739375864</v>
      </c>
      <c r="BB2777" s="89">
        <v>4.1650300598348603E-3</v>
      </c>
      <c r="BC2777" s="99">
        <v>-8.0629913668817608</v>
      </c>
      <c r="BD2777" s="86">
        <v>43747</v>
      </c>
      <c r="BE2777" s="86">
        <v>43809</v>
      </c>
      <c r="BF2777" s="95"/>
      <c r="BG2777" s="86"/>
    </row>
    <row r="2778" spans="2:59" x14ac:dyDescent="0.25">
      <c r="B2778" s="81" t="s">
        <v>3383</v>
      </c>
      <c r="C2778" s="81" t="s">
        <v>8552</v>
      </c>
      <c r="D2778" s="81" t="s">
        <v>1088</v>
      </c>
      <c r="E2778" s="82" t="s">
        <v>1266</v>
      </c>
      <c r="F2778" s="82" t="s">
        <v>1118</v>
      </c>
      <c r="G2778" s="83" t="s">
        <v>1123</v>
      </c>
      <c r="H2778" s="84" t="s">
        <v>1131</v>
      </c>
      <c r="I2778" s="85" t="s">
        <v>3480</v>
      </c>
      <c r="J2778" s="85" t="s">
        <v>8553</v>
      </c>
      <c r="L2778" s="86">
        <v>44028</v>
      </c>
      <c r="M2778" s="87"/>
      <c r="N2778" s="88"/>
      <c r="O2778" s="88">
        <v>1169.8275000005999</v>
      </c>
      <c r="P2778" s="89">
        <f t="shared" si="43"/>
        <v>0</v>
      </c>
      <c r="Q2778" s="86">
        <v>43747</v>
      </c>
      <c r="R2778" s="90"/>
      <c r="S2778" s="90">
        <v>179765.98906884799</v>
      </c>
      <c r="T2778" s="3"/>
      <c r="U2778" s="91"/>
      <c r="V2778" s="92"/>
      <c r="W2778" s="91">
        <v>3.9904825280245903E-3</v>
      </c>
      <c r="X2778" s="92"/>
      <c r="Y2778" s="91">
        <v>-5.3772903347635301E-3</v>
      </c>
      <c r="Z2778" s="92"/>
      <c r="AA2778" s="91">
        <v>-2.7886774420949199E-2</v>
      </c>
      <c r="AB2778" s="92"/>
      <c r="AC2778" s="91">
        <v>4.0708417918722303E-2</v>
      </c>
      <c r="AD2778" s="92"/>
      <c r="AE2778" s="91">
        <v>6.5565058561333003E-2</v>
      </c>
      <c r="AF2778" s="93"/>
      <c r="AG2778" s="91">
        <v>-1.3268823895487001E-3</v>
      </c>
      <c r="AH2778" s="92"/>
      <c r="AI2778" s="91">
        <v>-2.99316061773425E-3</v>
      </c>
      <c r="AJ2778" s="92"/>
      <c r="AK2778" s="91">
        <v>0.10480949999880999</v>
      </c>
      <c r="AL2778" s="91">
        <v>2.7022761463740601E-2</v>
      </c>
      <c r="AM2778" s="92"/>
      <c r="AN2778" s="3"/>
      <c r="AO2778" s="94">
        <v>1.4730651064383E-2</v>
      </c>
      <c r="AP2778" s="94">
        <v>-1.88563081464963E-2</v>
      </c>
      <c r="AQ2778" s="94">
        <v>1.22275575304229E-2</v>
      </c>
      <c r="AR2778" s="94">
        <v>-4.5129677728254998E-2</v>
      </c>
      <c r="AS2778" s="95">
        <v>5</v>
      </c>
      <c r="AT2778" s="95">
        <v>7</v>
      </c>
      <c r="AU2778" s="95">
        <v>6</v>
      </c>
      <c r="AV2778" s="96">
        <v>6</v>
      </c>
      <c r="AW2778" s="3"/>
      <c r="AX2778" s="97">
        <v>4.0367444838557302E-2</v>
      </c>
      <c r="AY2778" s="98">
        <v>-1.35664946463839</v>
      </c>
      <c r="AZ2778" s="98">
        <v>0.41186756158731402</v>
      </c>
      <c r="BA2778" s="98">
        <v>-1.75885454124727</v>
      </c>
      <c r="BB2778" s="89">
        <v>4.1649079040234904E-3</v>
      </c>
      <c r="BC2778" s="99">
        <v>-8.0707967627822708</v>
      </c>
      <c r="BD2778" s="86">
        <v>43747</v>
      </c>
      <c r="BE2778" s="86">
        <v>43809</v>
      </c>
      <c r="BF2778" s="95"/>
      <c r="BG2778" s="86"/>
    </row>
    <row r="2779" spans="2:59" x14ac:dyDescent="0.25">
      <c r="B2779" s="81" t="s">
        <v>3384</v>
      </c>
      <c r="C2779" s="81" t="s">
        <v>8554</v>
      </c>
      <c r="D2779" s="81" t="s">
        <v>1088</v>
      </c>
      <c r="E2779" s="82" t="s">
        <v>1166</v>
      </c>
      <c r="F2779" s="82" t="s">
        <v>1118</v>
      </c>
      <c r="G2779" s="83" t="s">
        <v>1123</v>
      </c>
      <c r="H2779" s="84" t="s">
        <v>1131</v>
      </c>
      <c r="I2779" s="85" t="s">
        <v>3480</v>
      </c>
      <c r="J2779" s="85" t="s">
        <v>8555</v>
      </c>
      <c r="L2779" s="86">
        <v>44028</v>
      </c>
      <c r="M2779" s="87"/>
      <c r="N2779" s="88"/>
      <c r="O2779" s="88">
        <v>1298.26329999976</v>
      </c>
      <c r="P2779" s="89">
        <f t="shared" si="43"/>
        <v>0</v>
      </c>
      <c r="Q2779" s="86">
        <v>43747</v>
      </c>
      <c r="R2779" s="90"/>
      <c r="S2779" s="90">
        <v>11321948.0022656</v>
      </c>
      <c r="T2779" s="3"/>
      <c r="U2779" s="91"/>
      <c r="V2779" s="92"/>
      <c r="W2779" s="91">
        <v>4.1098682813753796E-3</v>
      </c>
      <c r="X2779" s="92"/>
      <c r="Y2779" s="91">
        <v>-4.6392346939683202E-3</v>
      </c>
      <c r="Z2779" s="92"/>
      <c r="AA2779" s="91">
        <v>-2.6429664686475E-2</v>
      </c>
      <c r="AB2779" s="92"/>
      <c r="AC2779" s="91">
        <v>4.3832745721374501E-2</v>
      </c>
      <c r="AD2779" s="92"/>
      <c r="AE2779" s="91">
        <v>7.0367695345339598E-2</v>
      </c>
      <c r="AF2779" s="93"/>
      <c r="AG2779" s="91">
        <v>-1.26135898426583E-3</v>
      </c>
      <c r="AH2779" s="92"/>
      <c r="AI2779" s="91">
        <v>-2.1837781168869701E-3</v>
      </c>
      <c r="AJ2779" s="92"/>
      <c r="AK2779" s="91">
        <v>0.22752089999994499</v>
      </c>
      <c r="AL2779" s="91">
        <v>3.01167144662031E-2</v>
      </c>
      <c r="AM2779" s="92"/>
      <c r="AN2779" s="3"/>
      <c r="AO2779" s="94">
        <v>1.47348673599481E-2</v>
      </c>
      <c r="AP2779" s="94">
        <v>-1.8852238760700898E-2</v>
      </c>
      <c r="AQ2779" s="94">
        <v>1.23565679095918E-2</v>
      </c>
      <c r="AR2779" s="94">
        <v>-4.5011973188593402E-2</v>
      </c>
      <c r="AS2779" s="95">
        <v>6</v>
      </c>
      <c r="AT2779" s="95">
        <v>6</v>
      </c>
      <c r="AU2779" s="95">
        <v>6</v>
      </c>
      <c r="AV2779" s="96">
        <v>6</v>
      </c>
      <c r="AW2779" s="3"/>
      <c r="AX2779" s="97">
        <v>4.0370896047461399E-2</v>
      </c>
      <c r="AY2779" s="98">
        <v>-1.32349453934876</v>
      </c>
      <c r="AZ2779" s="98">
        <v>0.41661159813475002</v>
      </c>
      <c r="BA2779" s="98">
        <v>-1.7178559174935799</v>
      </c>
      <c r="BB2779" s="89">
        <v>4.1652835444483602E-3</v>
      </c>
      <c r="BC2779" s="99">
        <v>-8.0473737491993198</v>
      </c>
      <c r="BD2779" s="86">
        <v>43747</v>
      </c>
      <c r="BE2779" s="86">
        <v>43809</v>
      </c>
      <c r="BF2779" s="95"/>
      <c r="BG2779" s="86"/>
    </row>
    <row r="2780" spans="2:59" x14ac:dyDescent="0.25">
      <c r="B2780" s="81" t="s">
        <v>646</v>
      </c>
      <c r="C2780" s="81" t="s">
        <v>8556</v>
      </c>
      <c r="D2780" s="81" t="s">
        <v>1088</v>
      </c>
      <c r="E2780" s="82" t="s">
        <v>1179</v>
      </c>
      <c r="F2780" s="82" t="s">
        <v>1118</v>
      </c>
      <c r="G2780" s="83" t="s">
        <v>1123</v>
      </c>
      <c r="H2780" s="84" t="s">
        <v>1131</v>
      </c>
      <c r="I2780" s="85" t="s">
        <v>3480</v>
      </c>
      <c r="J2780" s="85" t="s">
        <v>1096</v>
      </c>
      <c r="L2780" s="86">
        <v>44028</v>
      </c>
      <c r="M2780" s="87"/>
      <c r="N2780" s="88"/>
      <c r="O2780" s="88">
        <v>1095.53910000063</v>
      </c>
      <c r="P2780" s="89">
        <f t="shared" si="43"/>
        <v>0</v>
      </c>
      <c r="Q2780" s="86">
        <v>43747</v>
      </c>
      <c r="R2780" s="90"/>
      <c r="S2780" s="90">
        <v>219552.39896557599</v>
      </c>
      <c r="T2780" s="3"/>
      <c r="U2780" s="91"/>
      <c r="V2780" s="92"/>
      <c r="W2780" s="91">
        <v>3.8474236171168702E-3</v>
      </c>
      <c r="X2780" s="92"/>
      <c r="Y2780" s="91">
        <v>-6.2620043072456602E-3</v>
      </c>
      <c r="Z2780" s="92"/>
      <c r="AA2780" s="91">
        <v>-2.9632173732352399E-2</v>
      </c>
      <c r="AB2780" s="92"/>
      <c r="AC2780" s="91"/>
      <c r="AD2780" s="92"/>
      <c r="AE2780" s="91"/>
      <c r="AF2780" s="93"/>
      <c r="AG2780" s="91">
        <v>-1.4053697859708299E-3</v>
      </c>
      <c r="AH2780" s="92"/>
      <c r="AI2780" s="91">
        <v>-3.96343849843106E-3</v>
      </c>
      <c r="AJ2780" s="92"/>
      <c r="AK2780" s="91">
        <v>3.3220200000869199E-2</v>
      </c>
      <c r="AL2780" s="91">
        <v>1.8387005686236101E-2</v>
      </c>
      <c r="AM2780" s="92"/>
      <c r="AN2780" s="3"/>
      <c r="AO2780" s="94">
        <v>1.4725607850778E-2</v>
      </c>
      <c r="AP2780" s="94">
        <v>-1.88611691364713E-2</v>
      </c>
      <c r="AQ2780" s="94">
        <v>1.2072892004653101E-2</v>
      </c>
      <c r="AR2780" s="94">
        <v>-4.5270853012916598E-2</v>
      </c>
      <c r="AS2780" s="95">
        <v>5</v>
      </c>
      <c r="AT2780" s="95">
        <v>7</v>
      </c>
      <c r="AU2780" s="95">
        <v>6</v>
      </c>
      <c r="AV2780" s="96">
        <v>6</v>
      </c>
      <c r="AW2780" s="3"/>
      <c r="AX2780" s="97">
        <v>4.03632955395005E-2</v>
      </c>
      <c r="AY2780" s="98">
        <v>-1.3963751188712199</v>
      </c>
      <c r="AZ2780" s="98">
        <v>0.40618410806837302</v>
      </c>
      <c r="BA2780" s="98">
        <v>-1.8078450014163501</v>
      </c>
      <c r="BB2780" s="89">
        <v>4.1644563268664597E-3</v>
      </c>
      <c r="BC2780" s="99">
        <v>-8.0988985240837792</v>
      </c>
      <c r="BD2780" s="86">
        <v>43747</v>
      </c>
      <c r="BE2780" s="86">
        <v>43809</v>
      </c>
      <c r="BF2780" s="95"/>
      <c r="BG2780" s="86"/>
    </row>
    <row r="2781" spans="2:59" x14ac:dyDescent="0.25">
      <c r="B2781" s="81" t="s">
        <v>3385</v>
      </c>
      <c r="C2781" s="81" t="s">
        <v>8557</v>
      </c>
      <c r="D2781" s="81" t="s">
        <v>1089</v>
      </c>
      <c r="E2781" s="82" t="s">
        <v>1161</v>
      </c>
      <c r="F2781" s="82" t="s">
        <v>1118</v>
      </c>
      <c r="G2781" s="83" t="s">
        <v>1121</v>
      </c>
      <c r="H2781" s="84" t="s">
        <v>1140</v>
      </c>
      <c r="I2781" s="85" t="s">
        <v>3480</v>
      </c>
      <c r="J2781" s="85" t="s">
        <v>8558</v>
      </c>
      <c r="L2781" s="86">
        <v>44028</v>
      </c>
      <c r="M2781" s="87"/>
      <c r="N2781" s="88"/>
      <c r="O2781" s="88">
        <v>1114.54710000008</v>
      </c>
      <c r="P2781" s="89">
        <f t="shared" si="43"/>
        <v>0</v>
      </c>
      <c r="Q2781" s="86">
        <v>44025</v>
      </c>
      <c r="R2781" s="90"/>
      <c r="S2781" s="90">
        <v>2756309.3910234398</v>
      </c>
      <c r="T2781" s="3"/>
      <c r="U2781" s="91"/>
      <c r="V2781" s="92"/>
      <c r="W2781" s="91">
        <v>8.1680164757999593E-2</v>
      </c>
      <c r="X2781" s="92"/>
      <c r="Y2781" s="91">
        <v>2.66374877828639E-2</v>
      </c>
      <c r="Z2781" s="92"/>
      <c r="AA2781" s="91">
        <v>0.21558551172725901</v>
      </c>
      <c r="AB2781" s="92"/>
      <c r="AC2781" s="91">
        <v>0.20526508912007599</v>
      </c>
      <c r="AD2781" s="92"/>
      <c r="AE2781" s="91">
        <v>0.21983928064408201</v>
      </c>
      <c r="AF2781" s="93"/>
      <c r="AG2781" s="91">
        <v>3.3566523468834902E-2</v>
      </c>
      <c r="AH2781" s="92"/>
      <c r="AI2781" s="91">
        <v>8.8784450275852606E-2</v>
      </c>
      <c r="AJ2781" s="92"/>
      <c r="AK2781" s="91">
        <v>0.104645100000198</v>
      </c>
      <c r="AL2781" s="91">
        <v>7.1504646475659701E-3</v>
      </c>
      <c r="AM2781" s="92"/>
      <c r="AN2781" s="3"/>
      <c r="AO2781" s="94">
        <v>4.5129142248697497E-2</v>
      </c>
      <c r="AP2781" s="94">
        <v>-3.36935254099444E-2</v>
      </c>
      <c r="AQ2781" s="94">
        <v>0.10309532761864799</v>
      </c>
      <c r="AR2781" s="94">
        <v>-8.6616586585441802E-2</v>
      </c>
      <c r="AS2781" s="95">
        <v>8</v>
      </c>
      <c r="AT2781" s="95">
        <v>4</v>
      </c>
      <c r="AU2781" s="95">
        <v>9</v>
      </c>
      <c r="AV2781" s="96">
        <v>3</v>
      </c>
      <c r="AW2781" s="3"/>
      <c r="AX2781" s="97">
        <v>0.16720928346476299</v>
      </c>
      <c r="AY2781" s="98">
        <v>1.19453217849696</v>
      </c>
      <c r="AZ2781" s="98">
        <v>1.3084921260979201</v>
      </c>
      <c r="BA2781" s="98">
        <v>1.80567281833464</v>
      </c>
      <c r="BB2781" s="89">
        <v>1.7280769937769901E-2</v>
      </c>
      <c r="BC2781" s="99">
        <v>-19.4317724660214</v>
      </c>
      <c r="BD2781" s="86">
        <v>43881</v>
      </c>
      <c r="BE2781" s="86">
        <v>43910</v>
      </c>
      <c r="BF2781" s="95">
        <v>97</v>
      </c>
      <c r="BG2781" s="86">
        <v>44018</v>
      </c>
    </row>
    <row r="2782" spans="2:59" x14ac:dyDescent="0.25">
      <c r="B2782" s="81" t="s">
        <v>3386</v>
      </c>
      <c r="C2782" s="81" t="s">
        <v>8559</v>
      </c>
      <c r="D2782" s="81" t="s">
        <v>1089</v>
      </c>
      <c r="E2782" s="82" t="s">
        <v>1162</v>
      </c>
      <c r="F2782" s="82" t="s">
        <v>1118</v>
      </c>
      <c r="G2782" s="83" t="s">
        <v>1121</v>
      </c>
      <c r="H2782" s="84" t="s">
        <v>1140</v>
      </c>
      <c r="I2782" s="85" t="s">
        <v>3480</v>
      </c>
      <c r="J2782" s="85" t="s">
        <v>8560</v>
      </c>
      <c r="L2782" s="86">
        <v>44028</v>
      </c>
      <c r="M2782" s="87"/>
      <c r="N2782" s="88"/>
      <c r="O2782" s="88">
        <v>1131.9748999998001</v>
      </c>
      <c r="P2782" s="89">
        <f t="shared" si="43"/>
        <v>0</v>
      </c>
      <c r="Q2782" s="86">
        <v>44025</v>
      </c>
      <c r="R2782" s="90"/>
      <c r="S2782" s="90">
        <v>9781.4465747070299</v>
      </c>
      <c r="T2782" s="3"/>
      <c r="U2782" s="91"/>
      <c r="V2782" s="92"/>
      <c r="W2782" s="91">
        <v>8.1551617313380106E-2</v>
      </c>
      <c r="X2782" s="92"/>
      <c r="Y2782" s="91">
        <v>2.5874921087961401E-2</v>
      </c>
      <c r="Z2782" s="92"/>
      <c r="AA2782" s="91">
        <v>0.21376339135167699</v>
      </c>
      <c r="AB2782" s="92"/>
      <c r="AC2782" s="91">
        <v>0.20165697154530801</v>
      </c>
      <c r="AD2782" s="92"/>
      <c r="AE2782" s="91">
        <v>0.21436550370708601</v>
      </c>
      <c r="AF2782" s="93"/>
      <c r="AG2782" s="91">
        <v>3.3498624325147802E-2</v>
      </c>
      <c r="AH2782" s="92"/>
      <c r="AI2782" s="91">
        <v>8.7899613008630695E-2</v>
      </c>
      <c r="AJ2782" s="92"/>
      <c r="AK2782" s="91">
        <v>0.121904200001154</v>
      </c>
      <c r="AL2782" s="91">
        <v>8.2689177834254207E-3</v>
      </c>
      <c r="AM2782" s="92"/>
      <c r="AN2782" s="3"/>
      <c r="AO2782" s="94">
        <v>4.5124868544007803E-2</v>
      </c>
      <c r="AP2782" s="94">
        <v>-3.3697595496050801E-2</v>
      </c>
      <c r="AQ2782" s="94">
        <v>0.102960254256759</v>
      </c>
      <c r="AR2782" s="94">
        <v>-8.6732802027690903E-2</v>
      </c>
      <c r="AS2782" s="95">
        <v>8</v>
      </c>
      <c r="AT2782" s="95">
        <v>4</v>
      </c>
      <c r="AU2782" s="95">
        <v>9</v>
      </c>
      <c r="AV2782" s="96">
        <v>3</v>
      </c>
      <c r="AW2782" s="3"/>
      <c r="AX2782" s="97">
        <v>0.16720843659189999</v>
      </c>
      <c r="AY2782" s="98">
        <v>1.1843529257366801</v>
      </c>
      <c r="AZ2782" s="98">
        <v>1.3024626539281601</v>
      </c>
      <c r="BA2782" s="98">
        <v>1.78958486843112</v>
      </c>
      <c r="BB2782" s="89">
        <v>1.7280582798739501E-2</v>
      </c>
      <c r="BC2782" s="99">
        <v>-19.441385734069598</v>
      </c>
      <c r="BD2782" s="86">
        <v>43881</v>
      </c>
      <c r="BE2782" s="86">
        <v>43910</v>
      </c>
      <c r="BF2782" s="95">
        <v>97</v>
      </c>
      <c r="BG2782" s="86">
        <v>44018</v>
      </c>
    </row>
    <row r="2783" spans="2:59" x14ac:dyDescent="0.25">
      <c r="B2783" s="81" t="s">
        <v>3387</v>
      </c>
      <c r="C2783" s="81" t="s">
        <v>8561</v>
      </c>
      <c r="D2783" s="81" t="s">
        <v>1089</v>
      </c>
      <c r="E2783" s="82" t="s">
        <v>1186</v>
      </c>
      <c r="F2783" s="82" t="s">
        <v>1118</v>
      </c>
      <c r="G2783" s="83" t="s">
        <v>1121</v>
      </c>
      <c r="H2783" s="84" t="s">
        <v>1140</v>
      </c>
      <c r="I2783" s="85" t="s">
        <v>3480</v>
      </c>
      <c r="J2783" s="85" t="s">
        <v>8562</v>
      </c>
      <c r="L2783" s="86">
        <v>44028</v>
      </c>
      <c r="M2783" s="87"/>
      <c r="N2783" s="88"/>
      <c r="O2783" s="88">
        <v>1310.3012000005699</v>
      </c>
      <c r="P2783" s="89">
        <f t="shared" si="43"/>
        <v>0</v>
      </c>
      <c r="Q2783" s="86">
        <v>44025</v>
      </c>
      <c r="R2783" s="90"/>
      <c r="S2783" s="90">
        <v>827169.66995019501</v>
      </c>
      <c r="T2783" s="3"/>
      <c r="U2783" s="91"/>
      <c r="V2783" s="92"/>
      <c r="W2783" s="91">
        <v>8.2837860833096799E-2</v>
      </c>
      <c r="X2783" s="92"/>
      <c r="Y2783" s="91">
        <v>3.3515224493385197E-2</v>
      </c>
      <c r="Z2783" s="92"/>
      <c r="AA2783" s="91">
        <v>0.23208506181632399</v>
      </c>
      <c r="AB2783" s="92"/>
      <c r="AC2783" s="91">
        <v>0.238230102499074</v>
      </c>
      <c r="AD2783" s="92"/>
      <c r="AE2783" s="91">
        <v>0.27023745685612099</v>
      </c>
      <c r="AF2783" s="93"/>
      <c r="AG2783" s="91">
        <v>3.4176703571574797E-2</v>
      </c>
      <c r="AH2783" s="92"/>
      <c r="AI2783" s="91">
        <v>9.6766667102201595E-2</v>
      </c>
      <c r="AJ2783" s="92"/>
      <c r="AK2783" s="91">
        <v>0.29880369999969802</v>
      </c>
      <c r="AL2783" s="91">
        <v>1.8893246467996502E-2</v>
      </c>
      <c r="AM2783" s="92"/>
      <c r="AN2783" s="3"/>
      <c r="AO2783" s="94">
        <v>4.5167833606683402E-2</v>
      </c>
      <c r="AP2783" s="94">
        <v>-3.365791370652E-2</v>
      </c>
      <c r="AQ2783" s="94">
        <v>0.104316754888714</v>
      </c>
      <c r="AR2783" s="94">
        <v>-8.5571436000464005E-2</v>
      </c>
      <c r="AS2783" s="95">
        <v>8</v>
      </c>
      <c r="AT2783" s="95">
        <v>4</v>
      </c>
      <c r="AU2783" s="95">
        <v>9</v>
      </c>
      <c r="AV2783" s="96">
        <v>3</v>
      </c>
      <c r="AW2783" s="3"/>
      <c r="AX2783" s="97">
        <v>0.16721904980921001</v>
      </c>
      <c r="AY2783" s="98">
        <v>1.2866593951748699</v>
      </c>
      <c r="AZ2783" s="98">
        <v>1.3630611311909899</v>
      </c>
      <c r="BA2783" s="98">
        <v>1.9517999658637599</v>
      </c>
      <c r="BB2783" s="89">
        <v>1.7282675346177698E-2</v>
      </c>
      <c r="BC2783" s="99">
        <v>-19.345533743675301</v>
      </c>
      <c r="BD2783" s="86">
        <v>43881</v>
      </c>
      <c r="BE2783" s="86">
        <v>43910</v>
      </c>
      <c r="BF2783" s="95">
        <v>96</v>
      </c>
      <c r="BG2783" s="86">
        <v>44015</v>
      </c>
    </row>
    <row r="2784" spans="2:59" x14ac:dyDescent="0.25">
      <c r="B2784" s="81" t="s">
        <v>3388</v>
      </c>
      <c r="C2784" s="81" t="s">
        <v>8563</v>
      </c>
      <c r="D2784" s="81" t="s">
        <v>1089</v>
      </c>
      <c r="E2784" s="82" t="s">
        <v>1163</v>
      </c>
      <c r="F2784" s="82" t="s">
        <v>1118</v>
      </c>
      <c r="G2784" s="83" t="s">
        <v>1121</v>
      </c>
      <c r="H2784" s="84" t="s">
        <v>1140</v>
      </c>
      <c r="I2784" s="85" t="s">
        <v>3480</v>
      </c>
      <c r="J2784" s="85" t="s">
        <v>8564</v>
      </c>
      <c r="L2784" s="86">
        <v>44028</v>
      </c>
      <c r="M2784" s="87"/>
      <c r="N2784" s="88"/>
      <c r="O2784" s="88">
        <v>1025.00569999963</v>
      </c>
      <c r="P2784" s="89">
        <f t="shared" si="43"/>
        <v>0</v>
      </c>
      <c r="Q2784" s="86">
        <v>44025</v>
      </c>
      <c r="R2784" s="90"/>
      <c r="S2784" s="90">
        <v>3106680.2889453098</v>
      </c>
      <c r="T2784" s="3"/>
      <c r="U2784" s="91"/>
      <c r="V2784" s="92"/>
      <c r="W2784" s="91">
        <v>8.1251702997251402E-2</v>
      </c>
      <c r="X2784" s="92"/>
      <c r="Y2784" s="91">
        <v>2.41021342317254E-2</v>
      </c>
      <c r="Z2784" s="92"/>
      <c r="AA2784" s="91">
        <v>0.20953182770783299</v>
      </c>
      <c r="AB2784" s="92"/>
      <c r="AC2784" s="91">
        <v>0.193281354104402</v>
      </c>
      <c r="AD2784" s="92"/>
      <c r="AE2784" s="91">
        <v>0.201685955680732</v>
      </c>
      <c r="AF2784" s="93"/>
      <c r="AG2784" s="91">
        <v>3.3340586040139897E-2</v>
      </c>
      <c r="AH2784" s="92"/>
      <c r="AI2784" s="91">
        <v>8.5843236984219404E-2</v>
      </c>
      <c r="AJ2784" s="92"/>
      <c r="AK2784" s="91">
        <v>1.58575999994355E-2</v>
      </c>
      <c r="AL2784" s="91">
        <v>1.1269873648416301E-3</v>
      </c>
      <c r="AM2784" s="92"/>
      <c r="AN2784" s="3"/>
      <c r="AO2784" s="94">
        <v>4.5115005654224702E-2</v>
      </c>
      <c r="AP2784" s="94">
        <v>-3.3706710342812599E-2</v>
      </c>
      <c r="AQ2784" s="94">
        <v>0.102643366582925</v>
      </c>
      <c r="AR2784" s="94">
        <v>-8.7003248048858894E-2</v>
      </c>
      <c r="AS2784" s="95">
        <v>8</v>
      </c>
      <c r="AT2784" s="95">
        <v>4</v>
      </c>
      <c r="AU2784" s="95">
        <v>9</v>
      </c>
      <c r="AV2784" s="96">
        <v>3</v>
      </c>
      <c r="AW2784" s="3"/>
      <c r="AX2784" s="97">
        <v>0.167206141176866</v>
      </c>
      <c r="AY2784" s="98">
        <v>1.1607133200395801</v>
      </c>
      <c r="AZ2784" s="98">
        <v>1.28846137357687</v>
      </c>
      <c r="BA2784" s="98">
        <v>1.75226621761067</v>
      </c>
      <c r="BB2784" s="89">
        <v>1.7280113739634499E-2</v>
      </c>
      <c r="BC2784" s="99">
        <v>-19.463686174800401</v>
      </c>
      <c r="BD2784" s="86">
        <v>43881</v>
      </c>
      <c r="BE2784" s="86">
        <v>43910</v>
      </c>
      <c r="BF2784" s="95">
        <v>97</v>
      </c>
      <c r="BG2784" s="86">
        <v>44018</v>
      </c>
    </row>
    <row r="2785" spans="2:59" x14ac:dyDescent="0.25">
      <c r="B2785" s="81" t="s">
        <v>3389</v>
      </c>
      <c r="C2785" s="81" t="s">
        <v>8565</v>
      </c>
      <c r="D2785" s="81" t="s">
        <v>1089</v>
      </c>
      <c r="E2785" s="82" t="s">
        <v>1239</v>
      </c>
      <c r="F2785" s="82" t="s">
        <v>1118</v>
      </c>
      <c r="G2785" s="83" t="s">
        <v>1121</v>
      </c>
      <c r="H2785" s="84" t="s">
        <v>1140</v>
      </c>
      <c r="I2785" s="85" t="s">
        <v>3480</v>
      </c>
      <c r="J2785" s="85" t="s">
        <v>8566</v>
      </c>
      <c r="L2785" s="86">
        <v>44028</v>
      </c>
      <c r="M2785" s="87"/>
      <c r="N2785" s="88"/>
      <c r="O2785" s="88">
        <v>1338.81609999947</v>
      </c>
      <c r="P2785" s="89">
        <f t="shared" si="43"/>
        <v>0</v>
      </c>
      <c r="Q2785" s="86">
        <v>44025</v>
      </c>
      <c r="R2785" s="90"/>
      <c r="S2785" s="90">
        <v>54835.807777770999</v>
      </c>
      <c r="T2785" s="3"/>
      <c r="U2785" s="91"/>
      <c r="V2785" s="92"/>
      <c r="W2785" s="91">
        <v>8.3395742463908407E-2</v>
      </c>
      <c r="X2785" s="92"/>
      <c r="Y2785" s="91">
        <v>3.6842971639998702E-2</v>
      </c>
      <c r="Z2785" s="92"/>
      <c r="AA2785" s="91">
        <v>0.24010758183081601</v>
      </c>
      <c r="AB2785" s="92"/>
      <c r="AC2785" s="91">
        <v>0.25442032813589299</v>
      </c>
      <c r="AD2785" s="92"/>
      <c r="AE2785" s="91">
        <v>0.29523851164791298</v>
      </c>
      <c r="AF2785" s="93"/>
      <c r="AG2785" s="91">
        <v>3.44706041996687E-2</v>
      </c>
      <c r="AH2785" s="92"/>
      <c r="AI2785" s="91">
        <v>0.100630627544888</v>
      </c>
      <c r="AJ2785" s="92"/>
      <c r="AK2785" s="91">
        <v>0.32713920000067398</v>
      </c>
      <c r="AL2785" s="91">
        <v>9.2763196935265996E-2</v>
      </c>
      <c r="AM2785" s="92"/>
      <c r="AN2785" s="3"/>
      <c r="AO2785" s="94">
        <v>4.5186324656242498E-2</v>
      </c>
      <c r="AP2785" s="94">
        <v>-3.36407472559586E-2</v>
      </c>
      <c r="AQ2785" s="94">
        <v>0.104905238075007</v>
      </c>
      <c r="AR2785" s="94">
        <v>-8.5067809955071405E-2</v>
      </c>
      <c r="AS2785" s="95">
        <v>8</v>
      </c>
      <c r="AT2785" s="95">
        <v>4</v>
      </c>
      <c r="AU2785" s="95">
        <v>9</v>
      </c>
      <c r="AV2785" s="96">
        <v>3</v>
      </c>
      <c r="AW2785" s="3"/>
      <c r="AX2785" s="97">
        <v>0.16722425822546899</v>
      </c>
      <c r="AY2785" s="98">
        <v>1.3314327241350801</v>
      </c>
      <c r="AZ2785" s="98">
        <v>1.38958158123205</v>
      </c>
      <c r="BA2785" s="98">
        <v>2.0231520447960101</v>
      </c>
      <c r="BB2785" s="89">
        <v>1.72836449926035E-2</v>
      </c>
      <c r="BC2785" s="99">
        <v>-19.303978878044301</v>
      </c>
      <c r="BD2785" s="86">
        <v>43881</v>
      </c>
      <c r="BE2785" s="86">
        <v>43910</v>
      </c>
      <c r="BF2785" s="95">
        <v>96</v>
      </c>
      <c r="BG2785" s="86">
        <v>44015</v>
      </c>
    </row>
    <row r="2786" spans="2:59" x14ac:dyDescent="0.25">
      <c r="B2786" s="81" t="s">
        <v>3390</v>
      </c>
      <c r="C2786" s="81" t="s">
        <v>8567</v>
      </c>
      <c r="D2786" s="81" t="s">
        <v>1089</v>
      </c>
      <c r="E2786" s="82" t="s">
        <v>1266</v>
      </c>
      <c r="F2786" s="82" t="s">
        <v>1118</v>
      </c>
      <c r="G2786" s="83" t="s">
        <v>1121</v>
      </c>
      <c r="H2786" s="84" t="s">
        <v>1140</v>
      </c>
      <c r="I2786" s="85" t="s">
        <v>3480</v>
      </c>
      <c r="J2786" s="85" t="s">
        <v>8568</v>
      </c>
      <c r="L2786" s="86">
        <v>44028</v>
      </c>
      <c r="M2786" s="87"/>
      <c r="N2786" s="88"/>
      <c r="O2786" s="88">
        <v>1572.3304999992299</v>
      </c>
      <c r="P2786" s="89">
        <f t="shared" si="43"/>
        <v>0</v>
      </c>
      <c r="Q2786" s="86">
        <v>44025</v>
      </c>
      <c r="R2786" s="90"/>
      <c r="S2786" s="90">
        <v>197794.84281225601</v>
      </c>
      <c r="T2786" s="3"/>
      <c r="U2786" s="91"/>
      <c r="V2786" s="92"/>
      <c r="W2786" s="91">
        <v>8.3267045163665898E-2</v>
      </c>
      <c r="X2786" s="92"/>
      <c r="Y2786" s="91">
        <v>3.6074191950319801E-2</v>
      </c>
      <c r="Z2786" s="92"/>
      <c r="AA2786" s="91">
        <v>0.238252375829616</v>
      </c>
      <c r="AB2786" s="92"/>
      <c r="AC2786" s="91">
        <v>0.25066625796171099</v>
      </c>
      <c r="AD2786" s="92"/>
      <c r="AE2786" s="91">
        <v>0.28942674368765398</v>
      </c>
      <c r="AF2786" s="93"/>
      <c r="AG2786" s="91">
        <v>3.44028017716482E-2</v>
      </c>
      <c r="AH2786" s="92"/>
      <c r="AI2786" s="91">
        <v>9.9737808193894995E-2</v>
      </c>
      <c r="AJ2786" s="92"/>
      <c r="AK2786" s="91">
        <v>0.55859779999998904</v>
      </c>
      <c r="AL2786" s="91">
        <v>0.12605455001365001</v>
      </c>
      <c r="AM2786" s="92"/>
      <c r="AN2786" s="3"/>
      <c r="AO2786" s="94">
        <v>4.5182023961387999E-2</v>
      </c>
      <c r="AP2786" s="94">
        <v>-3.36446195151439E-2</v>
      </c>
      <c r="AQ2786" s="94">
        <v>0.104769511970517</v>
      </c>
      <c r="AR2786" s="94">
        <v>-8.5184066686488202E-2</v>
      </c>
      <c r="AS2786" s="95">
        <v>8</v>
      </c>
      <c r="AT2786" s="95">
        <v>4</v>
      </c>
      <c r="AU2786" s="95">
        <v>9</v>
      </c>
      <c r="AV2786" s="96">
        <v>3</v>
      </c>
      <c r="AW2786" s="3"/>
      <c r="AX2786" s="97">
        <v>0.16722301543690299</v>
      </c>
      <c r="AY2786" s="98">
        <v>1.32108038022852</v>
      </c>
      <c r="AZ2786" s="98">
        <v>1.3834493163994901</v>
      </c>
      <c r="BA2786" s="98">
        <v>2.0066349706939901</v>
      </c>
      <c r="BB2786" s="89">
        <v>1.72834170622264E-2</v>
      </c>
      <c r="BC2786" s="99">
        <v>-19.3135767507483</v>
      </c>
      <c r="BD2786" s="86">
        <v>43881</v>
      </c>
      <c r="BE2786" s="86">
        <v>43910</v>
      </c>
      <c r="BF2786" s="95">
        <v>96</v>
      </c>
      <c r="BG2786" s="86">
        <v>44015</v>
      </c>
    </row>
    <row r="2787" spans="2:59" x14ac:dyDescent="0.25">
      <c r="B2787" s="81" t="s">
        <v>3391</v>
      </c>
      <c r="C2787" s="81" t="s">
        <v>8569</v>
      </c>
      <c r="D2787" s="81" t="s">
        <v>1089</v>
      </c>
      <c r="E2787" s="82" t="s">
        <v>1166</v>
      </c>
      <c r="F2787" s="82" t="s">
        <v>1118</v>
      </c>
      <c r="G2787" s="83" t="s">
        <v>1121</v>
      </c>
      <c r="H2787" s="84" t="s">
        <v>1140</v>
      </c>
      <c r="I2787" s="85" t="s">
        <v>3480</v>
      </c>
      <c r="J2787" s="85" t="s">
        <v>8570</v>
      </c>
      <c r="L2787" s="86">
        <v>44028</v>
      </c>
      <c r="M2787" s="87"/>
      <c r="N2787" s="88"/>
      <c r="O2787" s="88">
        <v>1854.39790000021</v>
      </c>
      <c r="P2787" s="89">
        <f t="shared" si="43"/>
        <v>0</v>
      </c>
      <c r="Q2787" s="86">
        <v>44025</v>
      </c>
      <c r="R2787" s="90"/>
      <c r="S2787" s="90">
        <v>1320867.04246289</v>
      </c>
      <c r="T2787" s="3"/>
      <c r="U2787" s="91"/>
      <c r="V2787" s="92"/>
      <c r="W2787" s="91">
        <v>8.3911015639459893E-2</v>
      </c>
      <c r="X2787" s="92"/>
      <c r="Y2787" s="91">
        <v>3.9924337237607702E-2</v>
      </c>
      <c r="Z2787" s="92"/>
      <c r="AA2787" s="91">
        <v>0.247561275620828</v>
      </c>
      <c r="AB2787" s="92"/>
      <c r="AC2787" s="91">
        <v>0.26955498318071502</v>
      </c>
      <c r="AD2787" s="92"/>
      <c r="AE2787" s="91">
        <v>0.31875476334796998</v>
      </c>
      <c r="AF2787" s="93"/>
      <c r="AG2787" s="91">
        <v>3.4742077261398698E-2</v>
      </c>
      <c r="AH2787" s="92"/>
      <c r="AI2787" s="91">
        <v>0.10420950777915999</v>
      </c>
      <c r="AJ2787" s="92"/>
      <c r="AK2787" s="91">
        <v>0.83831460000015801</v>
      </c>
      <c r="AL2787" s="91">
        <v>9.2127368327055606E-2</v>
      </c>
      <c r="AM2787" s="92"/>
      <c r="AN2787" s="3"/>
      <c r="AO2787" s="94">
        <v>4.5203532336017802E-2</v>
      </c>
      <c r="AP2787" s="94">
        <v>-3.36248760177114E-2</v>
      </c>
      <c r="AQ2787" s="94">
        <v>0.105448880445765</v>
      </c>
      <c r="AR2787" s="94">
        <v>-8.4602748216711904E-2</v>
      </c>
      <c r="AS2787" s="95">
        <v>8</v>
      </c>
      <c r="AT2787" s="95">
        <v>4</v>
      </c>
      <c r="AU2787" s="95">
        <v>9</v>
      </c>
      <c r="AV2787" s="96">
        <v>3</v>
      </c>
      <c r="AW2787" s="3"/>
      <c r="AX2787" s="97">
        <v>0.16722928977891599</v>
      </c>
      <c r="AY2787" s="98">
        <v>1.3730175085729599</v>
      </c>
      <c r="AZ2787" s="98">
        <v>1.41421410706062</v>
      </c>
      <c r="BA2787" s="98">
        <v>2.08961783687118</v>
      </c>
      <c r="BB2787" s="89">
        <v>1.7284563589491899E-2</v>
      </c>
      <c r="BC2787" s="99">
        <v>-19.265608008834501</v>
      </c>
      <c r="BD2787" s="86">
        <v>43881</v>
      </c>
      <c r="BE2787" s="86">
        <v>43910</v>
      </c>
      <c r="BF2787" s="95">
        <v>95</v>
      </c>
      <c r="BG2787" s="86">
        <v>44014</v>
      </c>
    </row>
    <row r="2788" spans="2:59" x14ac:dyDescent="0.25">
      <c r="B2788" s="81" t="s">
        <v>647</v>
      </c>
      <c r="C2788" s="81" t="s">
        <v>8571</v>
      </c>
      <c r="D2788" s="81" t="s">
        <v>1089</v>
      </c>
      <c r="E2788" s="82" t="s">
        <v>1179</v>
      </c>
      <c r="F2788" s="82" t="s">
        <v>1118</v>
      </c>
      <c r="G2788" s="83" t="s">
        <v>1121</v>
      </c>
      <c r="H2788" s="84" t="s">
        <v>1140</v>
      </c>
      <c r="I2788" s="85" t="s">
        <v>3480</v>
      </c>
      <c r="J2788" s="85" t="s">
        <v>1096</v>
      </c>
      <c r="L2788" s="86">
        <v>44028</v>
      </c>
      <c r="M2788" s="87"/>
      <c r="N2788" s="88"/>
      <c r="O2788" s="88">
        <v>1290.8890000004301</v>
      </c>
      <c r="P2788" s="89">
        <f t="shared" si="43"/>
        <v>0</v>
      </c>
      <c r="Q2788" s="86">
        <v>44025</v>
      </c>
      <c r="R2788" s="90"/>
      <c r="S2788" s="90">
        <v>1057136.98830273</v>
      </c>
      <c r="T2788" s="3"/>
      <c r="U2788" s="91"/>
      <c r="V2788" s="92"/>
      <c r="W2788" s="91">
        <v>8.3052509569824906E-2</v>
      </c>
      <c r="X2788" s="92"/>
      <c r="Y2788" s="91">
        <v>3.47941835552774E-2</v>
      </c>
      <c r="Z2788" s="92"/>
      <c r="AA2788" s="91">
        <v>0.23516547373583299</v>
      </c>
      <c r="AB2788" s="92"/>
      <c r="AC2788" s="91">
        <v>0.24443381580757001</v>
      </c>
      <c r="AD2788" s="92"/>
      <c r="AE2788" s="91"/>
      <c r="AF2788" s="93"/>
      <c r="AG2788" s="91">
        <v>3.42898204435187E-2</v>
      </c>
      <c r="AH2788" s="92"/>
      <c r="AI2788" s="91">
        <v>9.8251595829497093E-2</v>
      </c>
      <c r="AJ2788" s="92"/>
      <c r="AK2788" s="91">
        <v>0.27958819999912499</v>
      </c>
      <c r="AL2788" s="91">
        <v>8.9472152438247604E-2</v>
      </c>
      <c r="AM2788" s="92"/>
      <c r="AN2788" s="3"/>
      <c r="AO2788" s="94">
        <v>4.5174913919254302E-2</v>
      </c>
      <c r="AP2788" s="94">
        <v>-3.3651280024059801E-2</v>
      </c>
      <c r="AQ2788" s="94">
        <v>0.104543071578519</v>
      </c>
      <c r="AR2788" s="94">
        <v>-8.5377772346837494E-2</v>
      </c>
      <c r="AS2788" s="95">
        <v>8</v>
      </c>
      <c r="AT2788" s="95">
        <v>4</v>
      </c>
      <c r="AU2788" s="95">
        <v>9</v>
      </c>
      <c r="AV2788" s="96">
        <v>3</v>
      </c>
      <c r="AW2788" s="3"/>
      <c r="AX2788" s="97">
        <v>0.167221040661097</v>
      </c>
      <c r="AY2788" s="98">
        <v>1.30385359137108</v>
      </c>
      <c r="AZ2788" s="98">
        <v>1.37324537615314</v>
      </c>
      <c r="BA2788" s="98">
        <v>1.97917546911594</v>
      </c>
      <c r="BB2788" s="89">
        <v>1.7283047094315399E-2</v>
      </c>
      <c r="BC2788" s="99">
        <v>-19.329548797599301</v>
      </c>
      <c r="BD2788" s="86">
        <v>43881</v>
      </c>
      <c r="BE2788" s="86">
        <v>43910</v>
      </c>
      <c r="BF2788" s="95">
        <v>96</v>
      </c>
      <c r="BG2788" s="86">
        <v>44015</v>
      </c>
    </row>
    <row r="2789" spans="2:59" x14ac:dyDescent="0.25">
      <c r="B2789" s="81" t="s">
        <v>3392</v>
      </c>
      <c r="C2789" s="81" t="s">
        <v>8572</v>
      </c>
      <c r="D2789" s="81" t="s">
        <v>1090</v>
      </c>
      <c r="E2789" s="82" t="s">
        <v>1161</v>
      </c>
      <c r="F2789" s="82" t="s">
        <v>1118</v>
      </c>
      <c r="G2789" s="83" t="s">
        <v>1121</v>
      </c>
      <c r="H2789" s="84" t="s">
        <v>1129</v>
      </c>
      <c r="I2789" s="85" t="s">
        <v>3480</v>
      </c>
      <c r="J2789" s="85" t="s">
        <v>8573</v>
      </c>
      <c r="L2789" s="86">
        <v>44028</v>
      </c>
      <c r="M2789" s="87"/>
      <c r="N2789" s="88"/>
      <c r="O2789" s="88">
        <v>1159.28830000013</v>
      </c>
      <c r="P2789" s="89">
        <f t="shared" si="43"/>
        <v>0</v>
      </c>
      <c r="Q2789" s="86">
        <v>43882</v>
      </c>
      <c r="R2789" s="90"/>
      <c r="S2789" s="90">
        <v>449922.896126465</v>
      </c>
      <c r="T2789" s="3"/>
      <c r="U2789" s="91"/>
      <c r="V2789" s="92"/>
      <c r="W2789" s="91">
        <v>3.56835851671349E-2</v>
      </c>
      <c r="X2789" s="92"/>
      <c r="Y2789" s="91">
        <v>-2.4614659715552999E-2</v>
      </c>
      <c r="Z2789" s="92"/>
      <c r="AA2789" s="91">
        <v>0.169946578513191</v>
      </c>
      <c r="AB2789" s="92"/>
      <c r="AC2789" s="91">
        <v>0.12614499207309601</v>
      </c>
      <c r="AD2789" s="92"/>
      <c r="AE2789" s="91">
        <v>0.117932466169877</v>
      </c>
      <c r="AF2789" s="93"/>
      <c r="AG2789" s="91">
        <v>6.5332593458151704E-3</v>
      </c>
      <c r="AH2789" s="92"/>
      <c r="AI2789" s="91">
        <v>1.9757092290092301E-2</v>
      </c>
      <c r="AJ2789" s="92"/>
      <c r="AK2789" s="91">
        <v>7.8918299999713795E-2</v>
      </c>
      <c r="AL2789" s="91">
        <v>5.3461785828403698E-3</v>
      </c>
      <c r="AM2789" s="92"/>
      <c r="AN2789" s="3"/>
      <c r="AO2789" s="94">
        <v>5.2169328042509698E-2</v>
      </c>
      <c r="AP2789" s="94">
        <v>-5.1836148106303902E-2</v>
      </c>
      <c r="AQ2789" s="94">
        <v>0.117075070555147</v>
      </c>
      <c r="AR2789" s="94">
        <v>-9.6568878995603902E-2</v>
      </c>
      <c r="AS2789" s="95">
        <v>9</v>
      </c>
      <c r="AT2789" s="95">
        <v>3</v>
      </c>
      <c r="AU2789" s="95">
        <v>7</v>
      </c>
      <c r="AV2789" s="96">
        <v>5</v>
      </c>
      <c r="AW2789" s="3"/>
      <c r="AX2789" s="97">
        <v>0.19776880784047501</v>
      </c>
      <c r="AY2789" s="98">
        <v>0.82125991108114205</v>
      </c>
      <c r="AZ2789" s="98">
        <v>1.2523334885445401</v>
      </c>
      <c r="BA2789" s="98">
        <v>1.18320227309232</v>
      </c>
      <c r="BB2789" s="89">
        <v>2.0393644678588299E-2</v>
      </c>
      <c r="BC2789" s="99">
        <v>-28.4683628740604</v>
      </c>
      <c r="BD2789" s="86">
        <v>43882</v>
      </c>
      <c r="BE2789" s="86">
        <v>43908</v>
      </c>
      <c r="BF2789" s="95"/>
      <c r="BG2789" s="86"/>
    </row>
    <row r="2790" spans="2:59" x14ac:dyDescent="0.25">
      <c r="B2790" s="81" t="s">
        <v>3393</v>
      </c>
      <c r="C2790" s="81" t="s">
        <v>8574</v>
      </c>
      <c r="D2790" s="81" t="s">
        <v>1090</v>
      </c>
      <c r="E2790" s="82" t="s">
        <v>1162</v>
      </c>
      <c r="F2790" s="82" t="s">
        <v>1118</v>
      </c>
      <c r="G2790" s="83" t="s">
        <v>1121</v>
      </c>
      <c r="H2790" s="84" t="s">
        <v>1129</v>
      </c>
      <c r="I2790" s="85" t="s">
        <v>3480</v>
      </c>
      <c r="J2790" s="85" t="s">
        <v>8575</v>
      </c>
      <c r="L2790" s="86">
        <v>44028</v>
      </c>
      <c r="M2790" s="87"/>
      <c r="N2790" s="88"/>
      <c r="O2790" s="88">
        <v>1176.7021999992401</v>
      </c>
      <c r="P2790" s="89">
        <f t="shared" si="43"/>
        <v>0</v>
      </c>
      <c r="Q2790" s="86">
        <v>43882</v>
      </c>
      <c r="R2790" s="90"/>
      <c r="S2790" s="90">
        <v>126161.20268969701</v>
      </c>
      <c r="T2790" s="3"/>
      <c r="U2790" s="91"/>
      <c r="V2790" s="92"/>
      <c r="W2790" s="91">
        <v>3.5585080964665401E-2</v>
      </c>
      <c r="X2790" s="92"/>
      <c r="Y2790" s="91">
        <v>-2.51932913834025E-2</v>
      </c>
      <c r="Z2790" s="92"/>
      <c r="AA2790" s="91">
        <v>0.16854590029834099</v>
      </c>
      <c r="AB2790" s="92"/>
      <c r="AC2790" s="91">
        <v>0.12344789632334099</v>
      </c>
      <c r="AD2790" s="92"/>
      <c r="AE2790" s="91">
        <v>0.11391654710139799</v>
      </c>
      <c r="AF2790" s="93"/>
      <c r="AG2790" s="91">
        <v>6.4804192097653902E-3</v>
      </c>
      <c r="AH2790" s="92"/>
      <c r="AI2790" s="91">
        <v>1.9095312984063601E-2</v>
      </c>
      <c r="AJ2790" s="92"/>
      <c r="AK2790" s="91">
        <v>9.4600899999932195E-2</v>
      </c>
      <c r="AL2790" s="91">
        <v>6.36508388743096E-3</v>
      </c>
      <c r="AM2790" s="92"/>
      <c r="AN2790" s="3"/>
      <c r="AO2790" s="94">
        <v>5.2165864994094598E-2</v>
      </c>
      <c r="AP2790" s="94">
        <v>-5.1839255541417502E-2</v>
      </c>
      <c r="AQ2790" s="94">
        <v>0.11696497415512599</v>
      </c>
      <c r="AR2790" s="94">
        <v>-9.6660658803593799E-2</v>
      </c>
      <c r="AS2790" s="95">
        <v>9</v>
      </c>
      <c r="AT2790" s="95">
        <v>3</v>
      </c>
      <c r="AU2790" s="95">
        <v>7</v>
      </c>
      <c r="AV2790" s="96">
        <v>5</v>
      </c>
      <c r="AW2790" s="3"/>
      <c r="AX2790" s="97">
        <v>0.197767736386741</v>
      </c>
      <c r="AY2790" s="98">
        <v>0.81459259616076496</v>
      </c>
      <c r="AZ2790" s="98">
        <v>1.24736375447537</v>
      </c>
      <c r="BA2790" s="98">
        <v>1.1733142582616001</v>
      </c>
      <c r="BB2790" s="89">
        <v>2.0393425516558601E-2</v>
      </c>
      <c r="BC2790" s="99">
        <v>-28.474460232973801</v>
      </c>
      <c r="BD2790" s="86">
        <v>43882</v>
      </c>
      <c r="BE2790" s="86">
        <v>43908</v>
      </c>
      <c r="BF2790" s="95"/>
      <c r="BG2790" s="86"/>
    </row>
    <row r="2791" spans="2:59" x14ac:dyDescent="0.25">
      <c r="B2791" s="81" t="s">
        <v>3394</v>
      </c>
      <c r="C2791" s="81" t="s">
        <v>8576</v>
      </c>
      <c r="D2791" s="81" t="s">
        <v>1090</v>
      </c>
      <c r="E2791" s="82" t="s">
        <v>1186</v>
      </c>
      <c r="F2791" s="82" t="s">
        <v>1118</v>
      </c>
      <c r="G2791" s="83" t="s">
        <v>1121</v>
      </c>
      <c r="H2791" s="84" t="s">
        <v>1129</v>
      </c>
      <c r="I2791" s="85" t="s">
        <v>3480</v>
      </c>
      <c r="J2791" s="85" t="s">
        <v>8577</v>
      </c>
      <c r="L2791" s="86">
        <v>44028</v>
      </c>
      <c r="M2791" s="87"/>
      <c r="N2791" s="88"/>
      <c r="O2791" s="88">
        <v>1357.7526999991401</v>
      </c>
      <c r="P2791" s="89">
        <f t="shared" si="43"/>
        <v>0</v>
      </c>
      <c r="Q2791" s="86">
        <v>43882</v>
      </c>
      <c r="R2791" s="90"/>
      <c r="S2791" s="90">
        <v>273350.21861669898</v>
      </c>
      <c r="T2791" s="3"/>
      <c r="U2791" s="91"/>
      <c r="V2791" s="92"/>
      <c r="W2791" s="91">
        <v>3.6792169510590597E-2</v>
      </c>
      <c r="X2791" s="92"/>
      <c r="Y2791" s="91">
        <v>-1.8080201064549301E-2</v>
      </c>
      <c r="Z2791" s="92"/>
      <c r="AA2791" s="91">
        <v>0.18582673020137</v>
      </c>
      <c r="AB2791" s="92"/>
      <c r="AC2791" s="91">
        <v>0.15694596335015401</v>
      </c>
      <c r="AD2791" s="92"/>
      <c r="AE2791" s="91">
        <v>0.16411977704061401</v>
      </c>
      <c r="AF2791" s="93"/>
      <c r="AG2791" s="91">
        <v>7.1276332455454403E-3</v>
      </c>
      <c r="AH2791" s="92"/>
      <c r="AI2791" s="91">
        <v>2.7233271013756201E-2</v>
      </c>
      <c r="AJ2791" s="92"/>
      <c r="AK2791" s="91">
        <v>0.270447799999674</v>
      </c>
      <c r="AL2791" s="91">
        <v>1.6944490820605999E-2</v>
      </c>
      <c r="AM2791" s="92"/>
      <c r="AN2791" s="3"/>
      <c r="AO2791" s="94">
        <v>5.22081443396019E-2</v>
      </c>
      <c r="AP2791" s="94">
        <v>-5.1801141838950598E-2</v>
      </c>
      <c r="AQ2791" s="94">
        <v>0.118315401343425</v>
      </c>
      <c r="AR2791" s="94">
        <v>-9.5535139099374694E-2</v>
      </c>
      <c r="AS2791" s="95">
        <v>9</v>
      </c>
      <c r="AT2791" s="95">
        <v>3</v>
      </c>
      <c r="AU2791" s="95">
        <v>7</v>
      </c>
      <c r="AV2791" s="96">
        <v>5</v>
      </c>
      <c r="AW2791" s="3"/>
      <c r="AX2791" s="97">
        <v>0.197782819049899</v>
      </c>
      <c r="AY2791" s="98">
        <v>0.89681347147052304</v>
      </c>
      <c r="AZ2791" s="98">
        <v>1.30865054956121</v>
      </c>
      <c r="BA2791" s="98">
        <v>1.29556137536019</v>
      </c>
      <c r="BB2791" s="89">
        <v>2.0396316387923399E-2</v>
      </c>
      <c r="BC2791" s="99">
        <v>-28.399729936034401</v>
      </c>
      <c r="BD2791" s="86">
        <v>43882</v>
      </c>
      <c r="BE2791" s="86">
        <v>43908</v>
      </c>
      <c r="BF2791" s="95"/>
      <c r="BG2791" s="86"/>
    </row>
    <row r="2792" spans="2:59" x14ac:dyDescent="0.25">
      <c r="B2792" s="81" t="s">
        <v>3395</v>
      </c>
      <c r="C2792" s="81" t="s">
        <v>8578</v>
      </c>
      <c r="D2792" s="81" t="s">
        <v>1090</v>
      </c>
      <c r="E2792" s="82" t="s">
        <v>1163</v>
      </c>
      <c r="F2792" s="82" t="s">
        <v>1118</v>
      </c>
      <c r="G2792" s="83" t="s">
        <v>1121</v>
      </c>
      <c r="H2792" s="84" t="s">
        <v>1129</v>
      </c>
      <c r="I2792" s="85" t="s">
        <v>3480</v>
      </c>
      <c r="J2792" s="85" t="s">
        <v>8579</v>
      </c>
      <c r="L2792" s="86">
        <v>44028</v>
      </c>
      <c r="M2792" s="87"/>
      <c r="N2792" s="88"/>
      <c r="O2792" s="88">
        <v>1328.71509999968</v>
      </c>
      <c r="P2792" s="89">
        <f t="shared" si="43"/>
        <v>0</v>
      </c>
      <c r="Q2792" s="86">
        <v>43882</v>
      </c>
      <c r="R2792" s="90"/>
      <c r="S2792" s="90">
        <v>3129668.1515273401</v>
      </c>
      <c r="T2792" s="3"/>
      <c r="U2792" s="91"/>
      <c r="V2792" s="92"/>
      <c r="W2792" s="91">
        <v>3.5273363131636898E-2</v>
      </c>
      <c r="X2792" s="92"/>
      <c r="Y2792" s="91">
        <v>-2.7023391923648901E-2</v>
      </c>
      <c r="Z2792" s="92"/>
      <c r="AA2792" s="91">
        <v>0.164120205143408</v>
      </c>
      <c r="AB2792" s="92"/>
      <c r="AC2792" s="91">
        <v>0.114948014701513</v>
      </c>
      <c r="AD2792" s="92"/>
      <c r="AE2792" s="91">
        <v>0.101295781301887</v>
      </c>
      <c r="AF2792" s="93"/>
      <c r="AG2792" s="91">
        <v>6.31339374376694E-3</v>
      </c>
      <c r="AH2792" s="92"/>
      <c r="AI2792" s="91">
        <v>1.7002431553919499E-2</v>
      </c>
      <c r="AJ2792" s="92"/>
      <c r="AK2792" s="91">
        <v>0.23413539999833999</v>
      </c>
      <c r="AL2792" s="91">
        <v>1.4876534716677299E-2</v>
      </c>
      <c r="AM2792" s="92"/>
      <c r="AN2792" s="3"/>
      <c r="AO2792" s="94">
        <v>5.2154999233607703E-2</v>
      </c>
      <c r="AP2792" s="94">
        <v>-5.1849035216073397E-2</v>
      </c>
      <c r="AQ2792" s="94">
        <v>0.116616158184188</v>
      </c>
      <c r="AR2792" s="94">
        <v>-9.6951415688672604E-2</v>
      </c>
      <c r="AS2792" s="95">
        <v>8</v>
      </c>
      <c r="AT2792" s="95">
        <v>4</v>
      </c>
      <c r="AU2792" s="95">
        <v>7</v>
      </c>
      <c r="AV2792" s="96">
        <v>5</v>
      </c>
      <c r="AW2792" s="3"/>
      <c r="AX2792" s="97">
        <v>0.197763959500589</v>
      </c>
      <c r="AY2792" s="98">
        <v>0.79352692063639596</v>
      </c>
      <c r="AZ2792" s="98">
        <v>1.2316602681003099</v>
      </c>
      <c r="BA2792" s="98">
        <v>1.1421007126355101</v>
      </c>
      <c r="BB2792" s="89">
        <v>2.0392691029483101E-2</v>
      </c>
      <c r="BC2792" s="99">
        <v>-28.493768152402499</v>
      </c>
      <c r="BD2792" s="86">
        <v>43882</v>
      </c>
      <c r="BE2792" s="86">
        <v>43908</v>
      </c>
      <c r="BF2792" s="95"/>
      <c r="BG2792" s="86"/>
    </row>
    <row r="2793" spans="2:59" x14ac:dyDescent="0.25">
      <c r="B2793" s="81" t="s">
        <v>3396</v>
      </c>
      <c r="C2793" s="81" t="s">
        <v>8580</v>
      </c>
      <c r="D2793" s="81" t="s">
        <v>1090</v>
      </c>
      <c r="E2793" s="82" t="s">
        <v>1239</v>
      </c>
      <c r="F2793" s="82" t="s">
        <v>1118</v>
      </c>
      <c r="G2793" s="83" t="s">
        <v>1121</v>
      </c>
      <c r="H2793" s="84" t="s">
        <v>1129</v>
      </c>
      <c r="I2793" s="85" t="s">
        <v>3480</v>
      </c>
      <c r="J2793" s="85" t="s">
        <v>8581</v>
      </c>
      <c r="L2793" s="86">
        <v>44028</v>
      </c>
      <c r="M2793" s="87"/>
      <c r="N2793" s="88"/>
      <c r="O2793" s="88">
        <v>1323.0815999992201</v>
      </c>
      <c r="P2793" s="89">
        <f t="shared" si="43"/>
        <v>0</v>
      </c>
      <c r="Q2793" s="86">
        <v>43882</v>
      </c>
      <c r="R2793" s="90"/>
      <c r="S2793" s="90">
        <v>104346.132</v>
      </c>
      <c r="T2793" s="3"/>
      <c r="U2793" s="91"/>
      <c r="V2793" s="92"/>
      <c r="W2793" s="91">
        <v>3.72030122816795E-2</v>
      </c>
      <c r="X2793" s="92"/>
      <c r="Y2793" s="91">
        <v>-1.5649037623916201E-2</v>
      </c>
      <c r="Z2793" s="92"/>
      <c r="AA2793" s="91">
        <v>0.19176256017992299</v>
      </c>
      <c r="AB2793" s="92"/>
      <c r="AC2793" s="91">
        <v>0.168565969381307</v>
      </c>
      <c r="AD2793" s="92"/>
      <c r="AE2793" s="91">
        <v>0.18170619681419301</v>
      </c>
      <c r="AF2793" s="93"/>
      <c r="AG2793" s="91">
        <v>7.3478006906952898E-3</v>
      </c>
      <c r="AH2793" s="92"/>
      <c r="AI2793" s="91">
        <v>3.0016055416126598E-2</v>
      </c>
      <c r="AJ2793" s="92"/>
      <c r="AK2793" s="91">
        <v>0.24047799999971201</v>
      </c>
      <c r="AL2793" s="91">
        <v>6.6620752953895093E-2</v>
      </c>
      <c r="AM2793" s="92"/>
      <c r="AN2793" s="3"/>
      <c r="AO2793" s="94">
        <v>5.2222539081412798E-2</v>
      </c>
      <c r="AP2793" s="94">
        <v>-5.1788170230793198E-2</v>
      </c>
      <c r="AQ2793" s="94">
        <v>0.11877517897664799</v>
      </c>
      <c r="AR2793" s="94">
        <v>-9.5151921248616406E-2</v>
      </c>
      <c r="AS2793" s="95">
        <v>9</v>
      </c>
      <c r="AT2793" s="95">
        <v>3</v>
      </c>
      <c r="AU2793" s="95">
        <v>7</v>
      </c>
      <c r="AV2793" s="96">
        <v>5</v>
      </c>
      <c r="AW2793" s="3"/>
      <c r="AX2793" s="97">
        <v>0.19778824020351701</v>
      </c>
      <c r="AY2793" s="98">
        <v>0.92504161485430803</v>
      </c>
      <c r="AZ2793" s="98">
        <v>1.3296916779399901</v>
      </c>
      <c r="BA2793" s="98">
        <v>1.3376840029523001</v>
      </c>
      <c r="BB2793" s="89">
        <v>2.0397329982042699E-2</v>
      </c>
      <c r="BC2793" s="99">
        <v>-28.3742892350128</v>
      </c>
      <c r="BD2793" s="86">
        <v>43882</v>
      </c>
      <c r="BE2793" s="86">
        <v>43908</v>
      </c>
      <c r="BF2793" s="95"/>
      <c r="BG2793" s="86"/>
    </row>
    <row r="2794" spans="2:59" x14ac:dyDescent="0.25">
      <c r="B2794" s="81" t="s">
        <v>3397</v>
      </c>
      <c r="C2794" s="81" t="s">
        <v>8582</v>
      </c>
      <c r="D2794" s="81" t="s">
        <v>1090</v>
      </c>
      <c r="E2794" s="82" t="s">
        <v>1266</v>
      </c>
      <c r="F2794" s="82" t="s">
        <v>1118</v>
      </c>
      <c r="G2794" s="83" t="s">
        <v>1121</v>
      </c>
      <c r="H2794" s="84" t="s">
        <v>1129</v>
      </c>
      <c r="I2794" s="85" t="s">
        <v>3480</v>
      </c>
      <c r="J2794" s="85" t="s">
        <v>8583</v>
      </c>
      <c r="L2794" s="86">
        <v>44028</v>
      </c>
      <c r="M2794" s="87"/>
      <c r="N2794" s="88"/>
      <c r="O2794" s="88">
        <v>1445.3928999994</v>
      </c>
      <c r="P2794" s="89">
        <f t="shared" si="43"/>
        <v>0</v>
      </c>
      <c r="Q2794" s="86">
        <v>43882</v>
      </c>
      <c r="R2794" s="90"/>
      <c r="S2794" s="90">
        <v>12755.6105632172</v>
      </c>
      <c r="T2794" s="3"/>
      <c r="U2794" s="91"/>
      <c r="V2794" s="92"/>
      <c r="W2794" s="91">
        <v>3.7121085271792302E-2</v>
      </c>
      <c r="X2794" s="92"/>
      <c r="Y2794" s="91">
        <v>-1.6135482329445901E-2</v>
      </c>
      <c r="Z2794" s="92"/>
      <c r="AA2794" s="91">
        <v>0.19057285718910899</v>
      </c>
      <c r="AB2794" s="92"/>
      <c r="AC2794" s="91">
        <v>0.16623258373525501</v>
      </c>
      <c r="AD2794" s="92"/>
      <c r="AE2794" s="91">
        <v>0.178167634068814</v>
      </c>
      <c r="AF2794" s="93"/>
      <c r="AG2794" s="91">
        <v>7.3038109785557E-3</v>
      </c>
      <c r="AH2794" s="92"/>
      <c r="AI2794" s="91">
        <v>2.9459302782925099E-2</v>
      </c>
      <c r="AJ2794" s="92"/>
      <c r="AK2794" s="91">
        <v>0.35461319999944002</v>
      </c>
      <c r="AL2794" s="91">
        <v>8.6788962827995406E-2</v>
      </c>
      <c r="AM2794" s="92"/>
      <c r="AN2794" s="3"/>
      <c r="AO2794" s="94">
        <v>5.2219586063074502E-2</v>
      </c>
      <c r="AP2794" s="94">
        <v>-5.1790842279879103E-2</v>
      </c>
      <c r="AQ2794" s="94">
        <v>0.11868280975249899</v>
      </c>
      <c r="AR2794" s="94">
        <v>-9.5229241189372302E-2</v>
      </c>
      <c r="AS2794" s="95">
        <v>9</v>
      </c>
      <c r="AT2794" s="95">
        <v>3</v>
      </c>
      <c r="AU2794" s="95">
        <v>7</v>
      </c>
      <c r="AV2794" s="96">
        <v>5</v>
      </c>
      <c r="AW2794" s="3"/>
      <c r="AX2794" s="97">
        <v>0.197787252741109</v>
      </c>
      <c r="AY2794" s="98">
        <v>0.91938387668778898</v>
      </c>
      <c r="AZ2794" s="98">
        <v>1.32547521454217</v>
      </c>
      <c r="BA2794" s="98">
        <v>1.3292348513678001</v>
      </c>
      <c r="BB2794" s="89">
        <v>2.0397136790961699E-2</v>
      </c>
      <c r="BC2794" s="99">
        <v>-28.379404658800901</v>
      </c>
      <c r="BD2794" s="86">
        <v>43882</v>
      </c>
      <c r="BE2794" s="86">
        <v>43908</v>
      </c>
      <c r="BF2794" s="95"/>
      <c r="BG2794" s="86"/>
    </row>
    <row r="2795" spans="2:59" x14ac:dyDescent="0.25">
      <c r="B2795" s="81" t="s">
        <v>3398</v>
      </c>
      <c r="C2795" s="81" t="s">
        <v>8584</v>
      </c>
      <c r="D2795" s="81" t="s">
        <v>1090</v>
      </c>
      <c r="E2795" s="82" t="s">
        <v>1166</v>
      </c>
      <c r="F2795" s="82" t="s">
        <v>1118</v>
      </c>
      <c r="G2795" s="83" t="s">
        <v>1121</v>
      </c>
      <c r="H2795" s="84" t="s">
        <v>1129</v>
      </c>
      <c r="I2795" s="85" t="s">
        <v>3480</v>
      </c>
      <c r="J2795" s="85" t="s">
        <v>8585</v>
      </c>
      <c r="L2795" s="86">
        <v>44028</v>
      </c>
      <c r="M2795" s="87"/>
      <c r="N2795" s="88"/>
      <c r="O2795" s="88">
        <v>1711.3803000003099</v>
      </c>
      <c r="P2795" s="89">
        <f t="shared" si="43"/>
        <v>0</v>
      </c>
      <c r="Q2795" s="86">
        <v>43882</v>
      </c>
      <c r="R2795" s="90"/>
      <c r="S2795" s="90">
        <v>2050064.9213554701</v>
      </c>
      <c r="T2795" s="3"/>
      <c r="U2795" s="91"/>
      <c r="V2795" s="92"/>
      <c r="W2795" s="91">
        <v>3.7819548571860699E-2</v>
      </c>
      <c r="X2795" s="92"/>
      <c r="Y2795" s="91">
        <v>-1.19911661677179E-2</v>
      </c>
      <c r="Z2795" s="92"/>
      <c r="AA2795" s="91">
        <v>0.20072174229251699</v>
      </c>
      <c r="AB2795" s="92"/>
      <c r="AC2795" s="91">
        <v>0.18621453168831101</v>
      </c>
      <c r="AD2795" s="92"/>
      <c r="AE2795" s="91">
        <v>0.20858400427096099</v>
      </c>
      <c r="AF2795" s="93"/>
      <c r="AG2795" s="91">
        <v>7.6780773906648401E-3</v>
      </c>
      <c r="AH2795" s="92"/>
      <c r="AI2795" s="91">
        <v>3.4204191550088602E-2</v>
      </c>
      <c r="AJ2795" s="92"/>
      <c r="AK2795" s="91">
        <v>0.60934199999959704</v>
      </c>
      <c r="AL2795" s="91">
        <v>7.1300211693596793E-2</v>
      </c>
      <c r="AM2795" s="92"/>
      <c r="AN2795" s="3"/>
      <c r="AO2795" s="94">
        <v>5.2244141386836397E-2</v>
      </c>
      <c r="AP2795" s="94">
        <v>-5.1768708914096399E-2</v>
      </c>
      <c r="AQ2795" s="94">
        <v>0.1194649902737</v>
      </c>
      <c r="AR2795" s="94">
        <v>-9.4577000752033194E-2</v>
      </c>
      <c r="AS2795" s="95">
        <v>9</v>
      </c>
      <c r="AT2795" s="95">
        <v>3</v>
      </c>
      <c r="AU2795" s="95">
        <v>7</v>
      </c>
      <c r="AV2795" s="96">
        <v>5</v>
      </c>
      <c r="AW2795" s="3"/>
      <c r="AX2795" s="97">
        <v>0.19779672572243701</v>
      </c>
      <c r="AY2795" s="98">
        <v>0.96763494505103198</v>
      </c>
      <c r="AZ2795" s="98">
        <v>1.36143975558662</v>
      </c>
      <c r="BA2795" s="98">
        <v>1.4013893315113799</v>
      </c>
      <c r="BB2795" s="89">
        <v>2.0398887466872101E-2</v>
      </c>
      <c r="BC2795" s="99">
        <v>-28.336115590413101</v>
      </c>
      <c r="BD2795" s="86">
        <v>43882</v>
      </c>
      <c r="BE2795" s="86">
        <v>43908</v>
      </c>
      <c r="BF2795" s="95"/>
      <c r="BG2795" s="86"/>
    </row>
    <row r="2796" spans="2:59" x14ac:dyDescent="0.25">
      <c r="B2796" s="81" t="s">
        <v>648</v>
      </c>
      <c r="C2796" s="81" t="s">
        <v>8586</v>
      </c>
      <c r="D2796" s="81" t="s">
        <v>1090</v>
      </c>
      <c r="E2796" s="82" t="s">
        <v>1179</v>
      </c>
      <c r="F2796" s="82" t="s">
        <v>1118</v>
      </c>
      <c r="G2796" s="83" t="s">
        <v>1121</v>
      </c>
      <c r="H2796" s="84" t="s">
        <v>1129</v>
      </c>
      <c r="I2796" s="85" t="s">
        <v>3480</v>
      </c>
      <c r="J2796" s="85" t="s">
        <v>1096</v>
      </c>
      <c r="L2796" s="86">
        <v>44028</v>
      </c>
      <c r="M2796" s="87"/>
      <c r="N2796" s="88"/>
      <c r="O2796" s="88">
        <v>1101.57129999995</v>
      </c>
      <c r="P2796" s="89">
        <f t="shared" si="43"/>
        <v>0</v>
      </c>
      <c r="Q2796" s="86">
        <v>43882</v>
      </c>
      <c r="R2796" s="90"/>
      <c r="S2796" s="90">
        <v>193051.29088501001</v>
      </c>
      <c r="T2796" s="3"/>
      <c r="U2796" s="91"/>
      <c r="V2796" s="92"/>
      <c r="W2796" s="91">
        <v>3.6997586226789302E-2</v>
      </c>
      <c r="X2796" s="92"/>
      <c r="Y2796" s="91">
        <v>-1.6865222956767002E-2</v>
      </c>
      <c r="Z2796" s="92"/>
      <c r="AA2796" s="91">
        <v>2.9095137018885001E-2</v>
      </c>
      <c r="AB2796" s="92"/>
      <c r="AC2796" s="91">
        <v>6.5453831703052899E-3</v>
      </c>
      <c r="AD2796" s="92"/>
      <c r="AE2796" s="91"/>
      <c r="AF2796" s="93"/>
      <c r="AG2796" s="91">
        <v>7.2377336800855101E-3</v>
      </c>
      <c r="AH2796" s="92"/>
      <c r="AI2796" s="91">
        <v>2.86239138695237E-2</v>
      </c>
      <c r="AJ2796" s="92"/>
      <c r="AK2796" s="91">
        <v>3.1767799999215598E-2</v>
      </c>
      <c r="AL2796" s="91">
        <v>1.09295827351161E-2</v>
      </c>
      <c r="AM2796" s="92"/>
      <c r="AN2796" s="3"/>
      <c r="AO2796" s="94">
        <v>5.2215335128494203E-2</v>
      </c>
      <c r="AP2796" s="94">
        <v>-5.1794583279843202E-2</v>
      </c>
      <c r="AQ2796" s="94">
        <v>5.6931650093247299E-2</v>
      </c>
      <c r="AR2796" s="94">
        <v>-9.5343609799747403E-2</v>
      </c>
      <c r="AS2796" s="95">
        <v>8</v>
      </c>
      <c r="AT2796" s="95">
        <v>3</v>
      </c>
      <c r="AU2796" s="95">
        <v>7</v>
      </c>
      <c r="AV2796" s="96">
        <v>5</v>
      </c>
      <c r="AW2796" s="3"/>
      <c r="AX2796" s="97">
        <v>0.188122091270052</v>
      </c>
      <c r="AY2796" s="98">
        <v>0.103502248783229</v>
      </c>
      <c r="AZ2796" s="98">
        <v>0.74739694871732398</v>
      </c>
      <c r="BA2796" s="98">
        <v>0.145386573356063</v>
      </c>
      <c r="BB2796" s="89">
        <v>1.9389567455364201E-2</v>
      </c>
      <c r="BC2796" s="99">
        <v>-28.3870049990946</v>
      </c>
      <c r="BD2796" s="86">
        <v>43882</v>
      </c>
      <c r="BE2796" s="86">
        <v>43908</v>
      </c>
      <c r="BF2796" s="95"/>
      <c r="BG2796" s="86"/>
    </row>
    <row r="2797" spans="2:59" x14ac:dyDescent="0.25">
      <c r="B2797" s="81" t="s">
        <v>3399</v>
      </c>
      <c r="C2797" s="81" t="s">
        <v>8587</v>
      </c>
      <c r="D2797" s="81" t="s">
        <v>1091</v>
      </c>
      <c r="E2797" s="82" t="s">
        <v>1161</v>
      </c>
      <c r="F2797" s="82" t="s">
        <v>1118</v>
      </c>
      <c r="G2797" s="83" t="s">
        <v>1121</v>
      </c>
      <c r="H2797" s="84" t="s">
        <v>1139</v>
      </c>
      <c r="I2797" s="85" t="s">
        <v>3480</v>
      </c>
      <c r="J2797" s="85" t="s">
        <v>8588</v>
      </c>
      <c r="L2797" s="86">
        <v>44028</v>
      </c>
      <c r="M2797" s="87"/>
      <c r="N2797" s="88"/>
      <c r="O2797" s="88">
        <v>777.90319999959297</v>
      </c>
      <c r="P2797" s="89">
        <f t="shared" si="43"/>
        <v>0</v>
      </c>
      <c r="Q2797" s="86">
        <v>43853</v>
      </c>
      <c r="R2797" s="90"/>
      <c r="S2797" s="90">
        <v>1873566.97286133</v>
      </c>
      <c r="T2797" s="3"/>
      <c r="U2797" s="91"/>
      <c r="V2797" s="92"/>
      <c r="W2797" s="91">
        <v>1.49091117946227E-2</v>
      </c>
      <c r="X2797" s="92"/>
      <c r="Y2797" s="91">
        <v>-0.33068694111541802</v>
      </c>
      <c r="Z2797" s="92"/>
      <c r="AA2797" s="91">
        <v>-0.21419474342285</v>
      </c>
      <c r="AB2797" s="92"/>
      <c r="AC2797" s="91">
        <v>-0.12655234742938801</v>
      </c>
      <c r="AD2797" s="92"/>
      <c r="AE2797" s="91">
        <v>-0.19184426063206</v>
      </c>
      <c r="AF2797" s="93"/>
      <c r="AG2797" s="91">
        <v>2.15947206434066E-2</v>
      </c>
      <c r="AH2797" s="92"/>
      <c r="AI2797" s="91">
        <v>-0.30126332928833999</v>
      </c>
      <c r="AJ2797" s="92"/>
      <c r="AK2797" s="91">
        <v>-0.480486700000474</v>
      </c>
      <c r="AL2797" s="91">
        <v>-4.5800231007015101E-2</v>
      </c>
      <c r="AM2797" s="92"/>
      <c r="AN2797" s="3"/>
      <c r="AO2797" s="94">
        <v>7.2179212142145802E-2</v>
      </c>
      <c r="AP2797" s="94">
        <v>-0.13536839736116199</v>
      </c>
      <c r="AQ2797" s="94">
        <v>6.8376003733646898E-2</v>
      </c>
      <c r="AR2797" s="94">
        <v>-0.351803475114284</v>
      </c>
      <c r="AS2797" s="95">
        <v>9</v>
      </c>
      <c r="AT2797" s="95">
        <v>3</v>
      </c>
      <c r="AU2797" s="95">
        <v>6</v>
      </c>
      <c r="AV2797" s="96">
        <v>6</v>
      </c>
      <c r="AW2797" s="3"/>
      <c r="AX2797" s="97">
        <v>0.392523369882256</v>
      </c>
      <c r="AY2797" s="98">
        <v>-0.44140404704921798</v>
      </c>
      <c r="AZ2797" s="98">
        <v>1.27710700572692E-3</v>
      </c>
      <c r="BA2797" s="98">
        <v>-0.56999222157264695</v>
      </c>
      <c r="BB2797" s="89">
        <v>3.9720257291737698E-2</v>
      </c>
      <c r="BC2797" s="99">
        <v>-48.520767108246197</v>
      </c>
      <c r="BD2797" s="86">
        <v>43853</v>
      </c>
      <c r="BE2797" s="86">
        <v>43913</v>
      </c>
      <c r="BF2797" s="95"/>
      <c r="BG2797" s="86"/>
    </row>
    <row r="2798" spans="2:59" x14ac:dyDescent="0.25">
      <c r="B2798" s="81" t="s">
        <v>3400</v>
      </c>
      <c r="C2798" s="81" t="s">
        <v>8589</v>
      </c>
      <c r="D2798" s="81" t="s">
        <v>1091</v>
      </c>
      <c r="E2798" s="82" t="s">
        <v>1162</v>
      </c>
      <c r="F2798" s="82" t="s">
        <v>1118</v>
      </c>
      <c r="G2798" s="83" t="s">
        <v>1121</v>
      </c>
      <c r="H2798" s="84" t="s">
        <v>1139</v>
      </c>
      <c r="I2798" s="85" t="s">
        <v>3480</v>
      </c>
      <c r="J2798" s="85" t="s">
        <v>8590</v>
      </c>
      <c r="L2798" s="86">
        <v>44028</v>
      </c>
      <c r="M2798" s="87"/>
      <c r="N2798" s="88"/>
      <c r="O2798" s="88">
        <v>792.02130000013904</v>
      </c>
      <c r="P2798" s="89">
        <f t="shared" si="43"/>
        <v>0</v>
      </c>
      <c r="Q2798" s="86">
        <v>43853</v>
      </c>
      <c r="R2798" s="90"/>
      <c r="S2798" s="90">
        <v>1270.4948620681801</v>
      </c>
      <c r="T2798" s="3"/>
      <c r="U2798" s="91"/>
      <c r="V2798" s="92"/>
      <c r="W2798" s="91">
        <v>1.4825993534032E-2</v>
      </c>
      <c r="X2798" s="92"/>
      <c r="Y2798" s="91">
        <v>-0.331019746974343</v>
      </c>
      <c r="Z2798" s="92"/>
      <c r="AA2798" s="91">
        <v>-0.21500177286012301</v>
      </c>
      <c r="AB2798" s="92"/>
      <c r="AC2798" s="91">
        <v>-0.12831003302111599</v>
      </c>
      <c r="AD2798" s="92"/>
      <c r="AE2798" s="91">
        <v>-0.19428183810669</v>
      </c>
      <c r="AF2798" s="93"/>
      <c r="AG2798" s="91">
        <v>2.1548095366597401E-2</v>
      </c>
      <c r="AH2798" s="92"/>
      <c r="AI2798" s="91">
        <v>-0.30164482674357701</v>
      </c>
      <c r="AJ2798" s="92"/>
      <c r="AK2798" s="91">
        <v>-0.47131280000030501</v>
      </c>
      <c r="AL2798" s="91">
        <v>-4.4603710742230802E-2</v>
      </c>
      <c r="AM2798" s="92"/>
      <c r="AN2798" s="3"/>
      <c r="AO2798" s="94">
        <v>7.2177137573817204E-2</v>
      </c>
      <c r="AP2798" s="94">
        <v>-0.13537497384371799</v>
      </c>
      <c r="AQ2798" s="94">
        <v>6.8285740235296502E-2</v>
      </c>
      <c r="AR2798" s="94">
        <v>-0.351856571668759</v>
      </c>
      <c r="AS2798" s="95">
        <v>9</v>
      </c>
      <c r="AT2798" s="95">
        <v>3</v>
      </c>
      <c r="AU2798" s="95">
        <v>6</v>
      </c>
      <c r="AV2798" s="96">
        <v>6</v>
      </c>
      <c r="AW2798" s="3"/>
      <c r="AX2798" s="97">
        <v>0.39252442412078398</v>
      </c>
      <c r="AY2798" s="98">
        <v>-0.44348205451797201</v>
      </c>
      <c r="AZ2798" s="98">
        <v>-1.72051781785854E-3</v>
      </c>
      <c r="BA2798" s="98">
        <v>-0.57262803889625502</v>
      </c>
      <c r="BB2798" s="89">
        <v>3.9720187968705398E-2</v>
      </c>
      <c r="BC2798" s="99">
        <v>-48.529465053521598</v>
      </c>
      <c r="BD2798" s="86">
        <v>43853</v>
      </c>
      <c r="BE2798" s="86">
        <v>43913</v>
      </c>
      <c r="BF2798" s="95"/>
      <c r="BG2798" s="86"/>
    </row>
    <row r="2799" spans="2:59" x14ac:dyDescent="0.25">
      <c r="B2799" s="81" t="s">
        <v>3401</v>
      </c>
      <c r="C2799" s="81" t="s">
        <v>8591</v>
      </c>
      <c r="D2799" s="81" t="s">
        <v>1091</v>
      </c>
      <c r="E2799" s="82" t="s">
        <v>1186</v>
      </c>
      <c r="F2799" s="82" t="s">
        <v>1118</v>
      </c>
      <c r="G2799" s="83" t="s">
        <v>1121</v>
      </c>
      <c r="H2799" s="84" t="s">
        <v>1139</v>
      </c>
      <c r="I2799" s="85" t="s">
        <v>3480</v>
      </c>
      <c r="J2799" s="85" t="s">
        <v>8592</v>
      </c>
      <c r="L2799" s="86">
        <v>44028</v>
      </c>
      <c r="M2799" s="87"/>
      <c r="N2799" s="88"/>
      <c r="O2799" s="88">
        <v>896.07430000044405</v>
      </c>
      <c r="P2799" s="89">
        <f t="shared" si="43"/>
        <v>0</v>
      </c>
      <c r="Q2799" s="86">
        <v>43853</v>
      </c>
      <c r="R2799" s="90"/>
      <c r="S2799" s="90">
        <v>206353.00343286101</v>
      </c>
      <c r="T2799" s="3"/>
      <c r="U2799" s="91"/>
      <c r="V2799" s="92"/>
      <c r="W2799" s="91">
        <v>1.5914900926873098E-2</v>
      </c>
      <c r="X2799" s="92"/>
      <c r="Y2799" s="91">
        <v>-0.326536164515419</v>
      </c>
      <c r="Z2799" s="92"/>
      <c r="AA2799" s="91">
        <v>-0.204323707208387</v>
      </c>
      <c r="AB2799" s="92"/>
      <c r="AC2799" s="91">
        <v>-0.10445469675411</v>
      </c>
      <c r="AD2799" s="92"/>
      <c r="AE2799" s="91">
        <v>-0.16097514814115099</v>
      </c>
      <c r="AF2799" s="93"/>
      <c r="AG2799" s="91">
        <v>2.2152975485369101E-2</v>
      </c>
      <c r="AH2799" s="92"/>
      <c r="AI2799" s="91">
        <v>-0.29652141570200902</v>
      </c>
      <c r="AJ2799" s="92"/>
      <c r="AK2799" s="91">
        <v>-0.39797970000014199</v>
      </c>
      <c r="AL2799" s="91">
        <v>-3.56778090199441E-2</v>
      </c>
      <c r="AM2799" s="92"/>
      <c r="AN2799" s="3"/>
      <c r="AO2799" s="94">
        <v>7.2215860365758999E-2</v>
      </c>
      <c r="AP2799" s="94">
        <v>-0.135279838765273</v>
      </c>
      <c r="AQ2799" s="94">
        <v>6.9471462404180798E-2</v>
      </c>
      <c r="AR2799" s="94">
        <v>-0.351116743898019</v>
      </c>
      <c r="AS2799" s="95">
        <v>9</v>
      </c>
      <c r="AT2799" s="95">
        <v>3</v>
      </c>
      <c r="AU2799" s="95">
        <v>6</v>
      </c>
      <c r="AV2799" s="96">
        <v>6</v>
      </c>
      <c r="AW2799" s="3"/>
      <c r="AX2799" s="97">
        <v>0.39249970811069901</v>
      </c>
      <c r="AY2799" s="98">
        <v>-0.41600949720668701</v>
      </c>
      <c r="AZ2799" s="98">
        <v>3.7904068375723902E-2</v>
      </c>
      <c r="BA2799" s="98">
        <v>-0.53775343183042401</v>
      </c>
      <c r="BB2799" s="89">
        <v>3.9720148608430497E-2</v>
      </c>
      <c r="BC2799" s="99">
        <v>-48.4151481635636</v>
      </c>
      <c r="BD2799" s="86">
        <v>43853</v>
      </c>
      <c r="BE2799" s="86">
        <v>43913</v>
      </c>
      <c r="BF2799" s="95"/>
      <c r="BG2799" s="86"/>
    </row>
    <row r="2800" spans="2:59" x14ac:dyDescent="0.25">
      <c r="B2800" s="81" t="s">
        <v>3402</v>
      </c>
      <c r="C2800" s="81" t="s">
        <v>8593</v>
      </c>
      <c r="D2800" s="81" t="s">
        <v>1091</v>
      </c>
      <c r="E2800" s="82" t="s">
        <v>1163</v>
      </c>
      <c r="F2800" s="82" t="s">
        <v>1118</v>
      </c>
      <c r="G2800" s="83" t="s">
        <v>1121</v>
      </c>
      <c r="H2800" s="84" t="s">
        <v>1139</v>
      </c>
      <c r="I2800" s="85" t="s">
        <v>3480</v>
      </c>
      <c r="J2800" s="85" t="s">
        <v>8594</v>
      </c>
      <c r="L2800" s="86">
        <v>44028</v>
      </c>
      <c r="M2800" s="87"/>
      <c r="N2800" s="88"/>
      <c r="O2800" s="88">
        <v>717.46459999959905</v>
      </c>
      <c r="P2800" s="89">
        <f t="shared" si="43"/>
        <v>0</v>
      </c>
      <c r="Q2800" s="86">
        <v>43853</v>
      </c>
      <c r="R2800" s="90"/>
      <c r="S2800" s="90">
        <v>553077.27316503902</v>
      </c>
      <c r="T2800" s="3"/>
      <c r="U2800" s="91"/>
      <c r="V2800" s="92"/>
      <c r="W2800" s="91">
        <v>1.45070565722563E-2</v>
      </c>
      <c r="X2800" s="92"/>
      <c r="Y2800" s="91">
        <v>-0.33233977054012898</v>
      </c>
      <c r="Z2800" s="92"/>
      <c r="AA2800" s="91">
        <v>-0.21810812676441901</v>
      </c>
      <c r="AB2800" s="92"/>
      <c r="AC2800" s="91">
        <v>-0.13523693396476999</v>
      </c>
      <c r="AD2800" s="92"/>
      <c r="AE2800" s="91">
        <v>-0.203870937440079</v>
      </c>
      <c r="AF2800" s="93"/>
      <c r="AG2800" s="91">
        <v>2.1371393968365699E-2</v>
      </c>
      <c r="AH2800" s="92"/>
      <c r="AI2800" s="91">
        <v>-0.30315091374999598</v>
      </c>
      <c r="AJ2800" s="92"/>
      <c r="AK2800" s="91">
        <v>-0.52199399999983098</v>
      </c>
      <c r="AL2800" s="91">
        <v>-5.1471592845700798E-2</v>
      </c>
      <c r="AM2800" s="92"/>
      <c r="AN2800" s="3"/>
      <c r="AO2800" s="94">
        <v>7.21646668880567E-2</v>
      </c>
      <c r="AP2800" s="94">
        <v>-0.13540383120562199</v>
      </c>
      <c r="AQ2800" s="94">
        <v>6.79383083916036E-2</v>
      </c>
      <c r="AR2800" s="94">
        <v>-0.35207790732849398</v>
      </c>
      <c r="AS2800" s="95">
        <v>9</v>
      </c>
      <c r="AT2800" s="95">
        <v>3</v>
      </c>
      <c r="AU2800" s="95">
        <v>6</v>
      </c>
      <c r="AV2800" s="96">
        <v>6</v>
      </c>
      <c r="AW2800" s="3"/>
      <c r="AX2800" s="97">
        <v>0.39253293014422502</v>
      </c>
      <c r="AY2800" s="98">
        <v>-0.45147535579826598</v>
      </c>
      <c r="AZ2800" s="98">
        <v>-1.3250890629962001E-2</v>
      </c>
      <c r="BA2800" s="98">
        <v>-0.58275731949743204</v>
      </c>
      <c r="BB2800" s="89">
        <v>3.9720311557866803E-2</v>
      </c>
      <c r="BC2800" s="99">
        <v>-48.562939551251503</v>
      </c>
      <c r="BD2800" s="86">
        <v>43853</v>
      </c>
      <c r="BE2800" s="86">
        <v>43913</v>
      </c>
      <c r="BF2800" s="95"/>
      <c r="BG2800" s="86"/>
    </row>
    <row r="2801" spans="2:59" x14ac:dyDescent="0.25">
      <c r="B2801" s="81" t="s">
        <v>3403</v>
      </c>
      <c r="C2801" s="81" t="s">
        <v>8595</v>
      </c>
      <c r="D2801" s="81" t="s">
        <v>1091</v>
      </c>
      <c r="E2801" s="82" t="s">
        <v>1239</v>
      </c>
      <c r="F2801" s="82" t="s">
        <v>1118</v>
      </c>
      <c r="G2801" s="83" t="s">
        <v>1121</v>
      </c>
      <c r="H2801" s="84" t="s">
        <v>1139</v>
      </c>
      <c r="I2801" s="85" t="s">
        <v>3480</v>
      </c>
      <c r="J2801" s="85" t="s">
        <v>8596</v>
      </c>
      <c r="L2801" s="86">
        <v>44028</v>
      </c>
      <c r="M2801" s="87"/>
      <c r="N2801" s="88"/>
      <c r="O2801" s="88">
        <v>1289.5811999999</v>
      </c>
      <c r="P2801" s="89">
        <f t="shared" si="43"/>
        <v>0</v>
      </c>
      <c r="Q2801" s="86">
        <v>43853</v>
      </c>
      <c r="R2801" s="90"/>
      <c r="S2801" s="90">
        <v>36995.044153259303</v>
      </c>
      <c r="T2801" s="3"/>
      <c r="U2801" s="91"/>
      <c r="V2801" s="92"/>
      <c r="W2801" s="91">
        <v>1.6476729995701999E-2</v>
      </c>
      <c r="X2801" s="92"/>
      <c r="Y2801" s="91">
        <v>-0.32420250887866098</v>
      </c>
      <c r="Z2801" s="92"/>
      <c r="AA2801" s="91">
        <v>-0.19874979480111499</v>
      </c>
      <c r="AB2801" s="92"/>
      <c r="AC2801" s="91">
        <v>-9.1822741761425297E-2</v>
      </c>
      <c r="AD2801" s="92"/>
      <c r="AE2801" s="91">
        <v>-0.14316310777037899</v>
      </c>
      <c r="AF2801" s="93"/>
      <c r="AG2801" s="91">
        <v>2.2465138386905899E-2</v>
      </c>
      <c r="AH2801" s="92"/>
      <c r="AI2801" s="91">
        <v>-0.29385404020751599</v>
      </c>
      <c r="AJ2801" s="92"/>
      <c r="AK2801" s="91">
        <v>-0.13070290000003301</v>
      </c>
      <c r="AL2801" s="91">
        <v>-4.1054738919265199E-2</v>
      </c>
      <c r="AM2801" s="92"/>
      <c r="AN2801" s="3"/>
      <c r="AO2801" s="94">
        <v>7.2236431373312399E-2</v>
      </c>
      <c r="AP2801" s="94">
        <v>-0.135230278453528</v>
      </c>
      <c r="AQ2801" s="94">
        <v>7.0083384203826399E-2</v>
      </c>
      <c r="AR2801" s="94">
        <v>-0.35073183574422701</v>
      </c>
      <c r="AS2801" s="95">
        <v>9</v>
      </c>
      <c r="AT2801" s="95">
        <v>3</v>
      </c>
      <c r="AU2801" s="95">
        <v>6</v>
      </c>
      <c r="AV2801" s="96">
        <v>6</v>
      </c>
      <c r="AW2801" s="3"/>
      <c r="AX2801" s="97">
        <v>0.392486987704178</v>
      </c>
      <c r="AY2801" s="98">
        <v>-0.40167094314347201</v>
      </c>
      <c r="AZ2801" s="98">
        <v>5.8581748621747899E-2</v>
      </c>
      <c r="BA2801" s="98">
        <v>-0.51951823246235995</v>
      </c>
      <c r="BB2801" s="89">
        <v>3.9720146115687402E-2</v>
      </c>
      <c r="BC2801" s="99">
        <v>-48.355908104160299</v>
      </c>
      <c r="BD2801" s="86">
        <v>43853</v>
      </c>
      <c r="BE2801" s="86">
        <v>43913</v>
      </c>
      <c r="BF2801" s="95"/>
      <c r="BG2801" s="86"/>
    </row>
    <row r="2802" spans="2:59" x14ac:dyDescent="0.25">
      <c r="B2802" s="81" t="s">
        <v>3404</v>
      </c>
      <c r="C2802" s="81" t="s">
        <v>8597</v>
      </c>
      <c r="D2802" s="81" t="s">
        <v>1091</v>
      </c>
      <c r="E2802" s="82" t="s">
        <v>1266</v>
      </c>
      <c r="F2802" s="82" t="s">
        <v>1118</v>
      </c>
      <c r="G2802" s="83" t="s">
        <v>1121</v>
      </c>
      <c r="H2802" s="84" t="s">
        <v>1139</v>
      </c>
      <c r="I2802" s="85" t="s">
        <v>3480</v>
      </c>
      <c r="J2802" s="85" t="s">
        <v>8598</v>
      </c>
      <c r="L2802" s="86">
        <v>44028</v>
      </c>
      <c r="M2802" s="87"/>
      <c r="N2802" s="88"/>
      <c r="O2802" s="88">
        <v>1473.9112999997999</v>
      </c>
      <c r="P2802" s="89">
        <f t="shared" si="43"/>
        <v>0</v>
      </c>
      <c r="Q2802" s="86">
        <v>43853</v>
      </c>
      <c r="R2802" s="90"/>
      <c r="S2802" s="90">
        <v>55559.258957824699</v>
      </c>
      <c r="T2802" s="3"/>
      <c r="U2802" s="91"/>
      <c r="V2802" s="92"/>
      <c r="W2802" s="91">
        <v>1.63980919060123E-2</v>
      </c>
      <c r="X2802" s="92"/>
      <c r="Y2802" s="91">
        <v>-0.32453460951743202</v>
      </c>
      <c r="Z2802" s="92"/>
      <c r="AA2802" s="91">
        <v>-0.19954186563700199</v>
      </c>
      <c r="AB2802" s="92"/>
      <c r="AC2802" s="91">
        <v>-9.3650593734346296E-2</v>
      </c>
      <c r="AD2802" s="92"/>
      <c r="AE2802" s="91">
        <v>-0.14574232314495</v>
      </c>
      <c r="AF2802" s="93"/>
      <c r="AG2802" s="91">
        <v>2.24212241100759E-2</v>
      </c>
      <c r="AH2802" s="92"/>
      <c r="AI2802" s="91">
        <v>-0.29423386890528502</v>
      </c>
      <c r="AJ2802" s="92"/>
      <c r="AK2802" s="91">
        <v>-6.9192999999359E-3</v>
      </c>
      <c r="AL2802" s="91">
        <v>-1.8557325111032701E-3</v>
      </c>
      <c r="AM2802" s="92"/>
      <c r="AN2802" s="3"/>
      <c r="AO2802" s="94">
        <v>7.2233400855111499E-2</v>
      </c>
      <c r="AP2802" s="94">
        <v>-0.135237337402941</v>
      </c>
      <c r="AQ2802" s="94">
        <v>6.9997665686969399E-2</v>
      </c>
      <c r="AR2802" s="94">
        <v>-0.35078692703449599</v>
      </c>
      <c r="AS2802" s="95">
        <v>9</v>
      </c>
      <c r="AT2802" s="95">
        <v>3</v>
      </c>
      <c r="AU2802" s="95">
        <v>6</v>
      </c>
      <c r="AV2802" s="96">
        <v>6</v>
      </c>
      <c r="AW2802" s="3"/>
      <c r="AX2802" s="97">
        <v>0.39248854707577302</v>
      </c>
      <c r="AY2802" s="98">
        <v>-0.40371055954437901</v>
      </c>
      <c r="AZ2802" s="98">
        <v>5.5640773673587801E-2</v>
      </c>
      <c r="BA2802" s="98">
        <v>-0.52211325616917703</v>
      </c>
      <c r="BB2802" s="89">
        <v>3.9720118055920503E-2</v>
      </c>
      <c r="BC2802" s="99">
        <v>-48.364375793898901</v>
      </c>
      <c r="BD2802" s="86">
        <v>43853</v>
      </c>
      <c r="BE2802" s="86">
        <v>43913</v>
      </c>
      <c r="BF2802" s="95"/>
      <c r="BG2802" s="86"/>
    </row>
    <row r="2803" spans="2:59" x14ac:dyDescent="0.25">
      <c r="B2803" s="81" t="s">
        <v>3405</v>
      </c>
      <c r="C2803" s="81" t="s">
        <v>8599</v>
      </c>
      <c r="D2803" s="81" t="s">
        <v>1091</v>
      </c>
      <c r="E2803" s="82" t="s">
        <v>1166</v>
      </c>
      <c r="F2803" s="82" t="s">
        <v>1118</v>
      </c>
      <c r="G2803" s="83" t="s">
        <v>1121</v>
      </c>
      <c r="H2803" s="84" t="s">
        <v>1139</v>
      </c>
      <c r="I2803" s="85" t="s">
        <v>3480</v>
      </c>
      <c r="J2803" s="85" t="s">
        <v>8600</v>
      </c>
      <c r="L2803" s="86">
        <v>44028</v>
      </c>
      <c r="M2803" s="87"/>
      <c r="N2803" s="88"/>
      <c r="O2803" s="88">
        <v>1342.10099999979</v>
      </c>
      <c r="P2803" s="89">
        <f t="shared" si="43"/>
        <v>0</v>
      </c>
      <c r="Q2803" s="86">
        <v>43853</v>
      </c>
      <c r="R2803" s="90"/>
      <c r="S2803" s="90">
        <v>1341456.80592383</v>
      </c>
      <c r="T2803" s="3"/>
      <c r="U2803" s="91"/>
      <c r="V2803" s="92"/>
      <c r="W2803" s="91">
        <v>1.7002238591885498E-2</v>
      </c>
      <c r="X2803" s="92"/>
      <c r="Y2803" s="91">
        <v>-0.32202464356785598</v>
      </c>
      <c r="Z2803" s="92"/>
      <c r="AA2803" s="91">
        <v>-0.193524318751879</v>
      </c>
      <c r="AB2803" s="92"/>
      <c r="AC2803" s="91">
        <v>-7.99619421468378E-2</v>
      </c>
      <c r="AD2803" s="92"/>
      <c r="AE2803" s="91">
        <v>-0.126311936562124</v>
      </c>
      <c r="AF2803" s="93"/>
      <c r="AG2803" s="91">
        <v>2.27564435954264E-2</v>
      </c>
      <c r="AH2803" s="92"/>
      <c r="AI2803" s="91">
        <v>-0.29136426647339198</v>
      </c>
      <c r="AJ2803" s="92"/>
      <c r="AK2803" s="91">
        <v>-9.2480899999791297E-2</v>
      </c>
      <c r="AL2803" s="91">
        <v>-1.39479068711807E-2</v>
      </c>
      <c r="AM2803" s="92"/>
      <c r="AN2803" s="3"/>
      <c r="AO2803" s="94">
        <v>7.2255432294696206E-2</v>
      </c>
      <c r="AP2803" s="94">
        <v>-0.135184194515168</v>
      </c>
      <c r="AQ2803" s="94">
        <v>7.0655721603543498E-2</v>
      </c>
      <c r="AR2803" s="94">
        <v>-0.35037438416504302</v>
      </c>
      <c r="AS2803" s="95">
        <v>9</v>
      </c>
      <c r="AT2803" s="95">
        <v>3</v>
      </c>
      <c r="AU2803" s="95">
        <v>6</v>
      </c>
      <c r="AV2803" s="96">
        <v>6</v>
      </c>
      <c r="AW2803" s="3"/>
      <c r="AX2803" s="97">
        <v>0.392474707897636</v>
      </c>
      <c r="AY2803" s="98">
        <v>-0.38823560244463801</v>
      </c>
      <c r="AZ2803" s="98">
        <v>7.7955451444154306E-2</v>
      </c>
      <c r="BA2803" s="98">
        <v>-0.50240987575489304</v>
      </c>
      <c r="BB2803" s="89">
        <v>3.9720090367845802E-2</v>
      </c>
      <c r="BC2803" s="99">
        <v>-48.300858132133698</v>
      </c>
      <c r="BD2803" s="86">
        <v>43853</v>
      </c>
      <c r="BE2803" s="86">
        <v>43913</v>
      </c>
      <c r="BF2803" s="95"/>
      <c r="BG2803" s="86"/>
    </row>
    <row r="2804" spans="2:59" x14ac:dyDescent="0.25">
      <c r="B2804" s="81" t="s">
        <v>649</v>
      </c>
      <c r="C2804" s="81" t="s">
        <v>8601</v>
      </c>
      <c r="D2804" s="81" t="s">
        <v>1091</v>
      </c>
      <c r="E2804" s="82" t="s">
        <v>1179</v>
      </c>
      <c r="F2804" s="82" t="s">
        <v>1118</v>
      </c>
      <c r="G2804" s="83" t="s">
        <v>1121</v>
      </c>
      <c r="H2804" s="84" t="s">
        <v>1139</v>
      </c>
      <c r="I2804" s="85" t="s">
        <v>3480</v>
      </c>
      <c r="J2804" s="85" t="s">
        <v>1096</v>
      </c>
      <c r="L2804" s="86">
        <v>44028</v>
      </c>
      <c r="M2804" s="87"/>
      <c r="N2804" s="88"/>
      <c r="O2804" s="88">
        <v>1198.9401999991401</v>
      </c>
      <c r="P2804" s="89">
        <f t="shared" si="43"/>
        <v>0</v>
      </c>
      <c r="Q2804" s="86">
        <v>43853</v>
      </c>
      <c r="R2804" s="90"/>
      <c r="S2804" s="90">
        <v>60204.353651367201</v>
      </c>
      <c r="T2804" s="3"/>
      <c r="U2804" s="91"/>
      <c r="V2804" s="92"/>
      <c r="W2804" s="91">
        <v>1.6196724456676699E-2</v>
      </c>
      <c r="X2804" s="92"/>
      <c r="Y2804" s="91">
        <v>-0.32536915209610001</v>
      </c>
      <c r="Z2804" s="92"/>
      <c r="AA2804" s="91">
        <v>-0.201537434478232</v>
      </c>
      <c r="AB2804" s="92"/>
      <c r="AC2804" s="91">
        <v>-9.8166910182044403E-2</v>
      </c>
      <c r="AD2804" s="92"/>
      <c r="AE2804" s="91"/>
      <c r="AF2804" s="93"/>
      <c r="AG2804" s="91">
        <v>2.2309431273242801E-2</v>
      </c>
      <c r="AH2804" s="92"/>
      <c r="AI2804" s="91">
        <v>-0.29518775697855698</v>
      </c>
      <c r="AJ2804" s="92"/>
      <c r="AK2804" s="91">
        <v>-0.19315230000036501</v>
      </c>
      <c r="AL2804" s="91">
        <v>-7.1884482743407696E-2</v>
      </c>
      <c r="AM2804" s="92"/>
      <c r="AN2804" s="3"/>
      <c r="AO2804" s="94">
        <v>7.2226160746140494E-2</v>
      </c>
      <c r="AP2804" s="94">
        <v>-0.13525510696403201</v>
      </c>
      <c r="AQ2804" s="94">
        <v>6.9778480927198003E-2</v>
      </c>
      <c r="AR2804" s="94">
        <v>-0.350924395755283</v>
      </c>
      <c r="AS2804" s="95">
        <v>9</v>
      </c>
      <c r="AT2804" s="95">
        <v>3</v>
      </c>
      <c r="AU2804" s="95">
        <v>6</v>
      </c>
      <c r="AV2804" s="96">
        <v>6</v>
      </c>
      <c r="AW2804" s="3"/>
      <c r="AX2804" s="97">
        <v>0.39249323208001402</v>
      </c>
      <c r="AY2804" s="98">
        <v>-0.40884256168783401</v>
      </c>
      <c r="AZ2804" s="98">
        <v>4.8239735439551602E-2</v>
      </c>
      <c r="BA2804" s="98">
        <v>-0.52864152700749401</v>
      </c>
      <c r="BB2804" s="89">
        <v>3.9720134052331602E-2</v>
      </c>
      <c r="BC2804" s="99">
        <v>-48.3855324893957</v>
      </c>
      <c r="BD2804" s="86">
        <v>43853</v>
      </c>
      <c r="BE2804" s="86">
        <v>43913</v>
      </c>
      <c r="BF2804" s="95"/>
      <c r="BG2804" s="86"/>
    </row>
    <row r="2805" spans="2:59" x14ac:dyDescent="0.25">
      <c r="B2805" s="81" t="s">
        <v>3406</v>
      </c>
      <c r="C2805" s="81" t="s">
        <v>8602</v>
      </c>
      <c r="D2805" s="81" t="s">
        <v>1092</v>
      </c>
      <c r="E2805" s="82" t="s">
        <v>1161</v>
      </c>
      <c r="F2805" s="82" t="s">
        <v>1118</v>
      </c>
      <c r="G2805" s="83" t="s">
        <v>1123</v>
      </c>
      <c r="H2805" s="84" t="s">
        <v>1149</v>
      </c>
      <c r="I2805" s="85" t="s">
        <v>3480</v>
      </c>
      <c r="J2805" s="85" t="s">
        <v>8603</v>
      </c>
      <c r="L2805" s="86">
        <v>44028</v>
      </c>
      <c r="M2805" s="87"/>
      <c r="N2805" s="88"/>
      <c r="O2805" s="88">
        <v>1746.2065999992201</v>
      </c>
      <c r="P2805" s="89">
        <f t="shared" si="43"/>
        <v>0</v>
      </c>
      <c r="Q2805" s="86">
        <v>43747</v>
      </c>
      <c r="R2805" s="90"/>
      <c r="S2805" s="90">
        <v>8485476.3256093692</v>
      </c>
      <c r="T2805" s="3"/>
      <c r="U2805" s="91"/>
      <c r="V2805" s="92"/>
      <c r="W2805" s="91">
        <v>1.27953579522E-2</v>
      </c>
      <c r="X2805" s="92"/>
      <c r="Y2805" s="91">
        <v>-2.53068999154493E-2</v>
      </c>
      <c r="Z2805" s="92"/>
      <c r="AA2805" s="91">
        <v>-7.2134273164047094E-2</v>
      </c>
      <c r="AB2805" s="92"/>
      <c r="AC2805" s="91">
        <v>3.4681486977206099E-3</v>
      </c>
      <c r="AD2805" s="92"/>
      <c r="AE2805" s="91"/>
      <c r="AF2805" s="93"/>
      <c r="AG2805" s="91">
        <v>-8.5658636544394496E-4</v>
      </c>
      <c r="AH2805" s="92"/>
      <c r="AI2805" s="91">
        <v>-1.61758341055247E-2</v>
      </c>
      <c r="AJ2805" s="92"/>
      <c r="AK2805" s="91">
        <v>3.1375199363537797E-2</v>
      </c>
      <c r="AL2805" s="91">
        <v>1.12971753314923E-2</v>
      </c>
      <c r="AM2805" s="92"/>
      <c r="AN2805" s="3"/>
      <c r="AO2805" s="94">
        <v>1.3175789636079601E-2</v>
      </c>
      <c r="AP2805" s="94">
        <v>-3.5774901858530897E-2</v>
      </c>
      <c r="AQ2805" s="94">
        <v>1.4055900548555701E-2</v>
      </c>
      <c r="AR2805" s="94">
        <v>-7.1160328730911701E-2</v>
      </c>
      <c r="AS2805" s="95">
        <v>6</v>
      </c>
      <c r="AT2805" s="95">
        <v>6</v>
      </c>
      <c r="AU2805" s="95">
        <v>6</v>
      </c>
      <c r="AV2805" s="96">
        <v>6</v>
      </c>
      <c r="AW2805" s="3"/>
      <c r="AX2805" s="97">
        <v>5.5977040366633403E-2</v>
      </c>
      <c r="AY2805" s="98">
        <v>-1.7342188556067399</v>
      </c>
      <c r="AZ2805" s="98">
        <v>0.265066556749389</v>
      </c>
      <c r="BA2805" s="98">
        <v>-2.0210517913255899</v>
      </c>
      <c r="BB2805" s="89">
        <v>5.7397677917197104E-3</v>
      </c>
      <c r="BC2805" s="99">
        <v>-12.123588354326801</v>
      </c>
      <c r="BD2805" s="86">
        <v>43747</v>
      </c>
      <c r="BE2805" s="86">
        <v>43990</v>
      </c>
      <c r="BF2805" s="95"/>
      <c r="BG2805" s="86"/>
    </row>
    <row r="2806" spans="2:59" x14ac:dyDescent="0.25">
      <c r="B2806" s="81" t="s">
        <v>3407</v>
      </c>
      <c r="C2806" s="81" t="s">
        <v>8604</v>
      </c>
      <c r="D2806" s="81" t="s">
        <v>1092</v>
      </c>
      <c r="E2806" s="82" t="s">
        <v>1162</v>
      </c>
      <c r="F2806" s="82" t="s">
        <v>1118</v>
      </c>
      <c r="G2806" s="83" t="s">
        <v>1123</v>
      </c>
      <c r="H2806" s="84" t="s">
        <v>1149</v>
      </c>
      <c r="I2806" s="85" t="s">
        <v>3480</v>
      </c>
      <c r="J2806" s="85" t="s">
        <v>8605</v>
      </c>
      <c r="L2806" s="86">
        <v>44028</v>
      </c>
      <c r="M2806" s="87"/>
      <c r="N2806" s="88"/>
      <c r="O2806" s="88">
        <v>1731.92049999908</v>
      </c>
      <c r="P2806" s="89">
        <f t="shared" si="43"/>
        <v>0</v>
      </c>
      <c r="Q2806" s="86">
        <v>43747</v>
      </c>
      <c r="R2806" s="90"/>
      <c r="S2806" s="90">
        <v>872774.62881640601</v>
      </c>
      <c r="T2806" s="3"/>
      <c r="U2806" s="91"/>
      <c r="V2806" s="92"/>
      <c r="W2806" s="91">
        <v>1.2554655500935E-2</v>
      </c>
      <c r="X2806" s="92"/>
      <c r="Y2806" s="91">
        <v>-2.6751899944429201E-2</v>
      </c>
      <c r="Z2806" s="92"/>
      <c r="AA2806" s="91">
        <v>-7.4909741513693007E-2</v>
      </c>
      <c r="AB2806" s="92"/>
      <c r="AC2806" s="91">
        <v>-2.5304608452643199E-3</v>
      </c>
      <c r="AD2806" s="92"/>
      <c r="AE2806" s="91">
        <v>1.8751750558294599E-2</v>
      </c>
      <c r="AF2806" s="93"/>
      <c r="AG2806" s="91">
        <v>-9.875824353002831E-4</v>
      </c>
      <c r="AH2806" s="92"/>
      <c r="AI2806" s="91">
        <v>-1.7771384266779901E-2</v>
      </c>
      <c r="AJ2806" s="92"/>
      <c r="AK2806" s="91">
        <v>0.54619040000019603</v>
      </c>
      <c r="AL2806" s="91">
        <v>2.7569864758333999E-2</v>
      </c>
      <c r="AM2806" s="92"/>
      <c r="AN2806" s="3"/>
      <c r="AO2806" s="94">
        <v>1.3167531205908699E-2</v>
      </c>
      <c r="AP2806" s="94">
        <v>-3.5782805674898603E-2</v>
      </c>
      <c r="AQ2806" s="94">
        <v>1.38058910142718E-2</v>
      </c>
      <c r="AR2806" s="94">
        <v>-7.1389270236104502E-2</v>
      </c>
      <c r="AS2806" s="95">
        <v>6</v>
      </c>
      <c r="AT2806" s="95">
        <v>6</v>
      </c>
      <c r="AU2806" s="95">
        <v>6</v>
      </c>
      <c r="AV2806" s="96">
        <v>6</v>
      </c>
      <c r="AW2806" s="3"/>
      <c r="AX2806" s="97">
        <v>5.5971064257682897E-2</v>
      </c>
      <c r="AY2806" s="98">
        <v>-1.78011630373476</v>
      </c>
      <c r="AZ2806" s="98">
        <v>0.256016695737799</v>
      </c>
      <c r="BA2806" s="98">
        <v>-2.0717016729176998</v>
      </c>
      <c r="BB2806" s="89">
        <v>5.7390976675924304E-3</v>
      </c>
      <c r="BC2806" s="99">
        <v>-12.2986245615612</v>
      </c>
      <c r="BD2806" s="86">
        <v>43747</v>
      </c>
      <c r="BE2806" s="86">
        <v>43990</v>
      </c>
      <c r="BF2806" s="95"/>
      <c r="BG2806" s="86"/>
    </row>
    <row r="2807" spans="2:59" x14ac:dyDescent="0.25">
      <c r="B2807" s="81" t="s">
        <v>3408</v>
      </c>
      <c r="C2807" s="81" t="s">
        <v>8606</v>
      </c>
      <c r="D2807" s="81" t="s">
        <v>1092</v>
      </c>
      <c r="E2807" s="82" t="s">
        <v>1186</v>
      </c>
      <c r="F2807" s="82" t="s">
        <v>1118</v>
      </c>
      <c r="G2807" s="83" t="s">
        <v>1123</v>
      </c>
      <c r="H2807" s="84" t="s">
        <v>1149</v>
      </c>
      <c r="I2807" s="85" t="s">
        <v>3480</v>
      </c>
      <c r="J2807" s="85" t="s">
        <v>8607</v>
      </c>
      <c r="L2807" s="86">
        <v>44028</v>
      </c>
      <c r="M2807" s="87"/>
      <c r="N2807" s="88"/>
      <c r="O2807" s="88">
        <v>1876.12560000084</v>
      </c>
      <c r="P2807" s="89">
        <f t="shared" si="43"/>
        <v>0</v>
      </c>
      <c r="Q2807" s="86">
        <v>43747</v>
      </c>
      <c r="R2807" s="90"/>
      <c r="S2807" s="90">
        <v>3041174.0533320298</v>
      </c>
      <c r="T2807" s="3"/>
      <c r="U2807" s="91"/>
      <c r="V2807" s="92"/>
      <c r="W2807" s="91">
        <v>1.30762703192886E-2</v>
      </c>
      <c r="X2807" s="92"/>
      <c r="Y2807" s="91">
        <v>-2.3618524108314901E-2</v>
      </c>
      <c r="Z2807" s="92"/>
      <c r="AA2807" s="91">
        <v>-6.8886065037077102E-2</v>
      </c>
      <c r="AB2807" s="92"/>
      <c r="AC2807" s="91">
        <v>1.0511358605072E-2</v>
      </c>
      <c r="AD2807" s="92"/>
      <c r="AE2807" s="91">
        <v>3.88021580292843E-2</v>
      </c>
      <c r="AF2807" s="93"/>
      <c r="AG2807" s="91">
        <v>-7.0370913090300703E-4</v>
      </c>
      <c r="AH2807" s="92"/>
      <c r="AI2807" s="91">
        <v>-1.4311281648588201E-2</v>
      </c>
      <c r="AJ2807" s="92"/>
      <c r="AK2807" s="91">
        <v>0.68331739999819596</v>
      </c>
      <c r="AL2807" s="91">
        <v>3.3033421213986003E-2</v>
      </c>
      <c r="AM2807" s="92"/>
      <c r="AN2807" s="3"/>
      <c r="AO2807" s="94">
        <v>1.31855513773189E-2</v>
      </c>
      <c r="AP2807" s="94">
        <v>-3.5765623220868299E-2</v>
      </c>
      <c r="AQ2807" s="94">
        <v>1.43476564335288E-2</v>
      </c>
      <c r="AR2807" s="94">
        <v>-7.0893091777179507E-2</v>
      </c>
      <c r="AS2807" s="95">
        <v>7</v>
      </c>
      <c r="AT2807" s="95">
        <v>5</v>
      </c>
      <c r="AU2807" s="95">
        <v>6</v>
      </c>
      <c r="AV2807" s="96">
        <v>6</v>
      </c>
      <c r="AW2807" s="3"/>
      <c r="AX2807" s="97">
        <v>5.5984199298036399E-2</v>
      </c>
      <c r="AY2807" s="98">
        <v>-1.6805218894987799</v>
      </c>
      <c r="AZ2807" s="98">
        <v>0.27565563355256001</v>
      </c>
      <c r="BA2807" s="98">
        <v>-1.96160163720197</v>
      </c>
      <c r="BB2807" s="89">
        <v>5.7405693498640198E-3</v>
      </c>
      <c r="BC2807" s="99">
        <v>-11.939243300163101</v>
      </c>
      <c r="BD2807" s="86">
        <v>43747</v>
      </c>
      <c r="BE2807" s="86">
        <v>43809</v>
      </c>
      <c r="BF2807" s="95"/>
      <c r="BG2807" s="86"/>
    </row>
    <row r="2808" spans="2:59" x14ac:dyDescent="0.25">
      <c r="B2808" s="81" t="s">
        <v>3409</v>
      </c>
      <c r="C2808" s="81" t="s">
        <v>8608</v>
      </c>
      <c r="D2808" s="81" t="s">
        <v>1092</v>
      </c>
      <c r="E2808" s="82" t="s">
        <v>1163</v>
      </c>
      <c r="F2808" s="82" t="s">
        <v>1118</v>
      </c>
      <c r="G2808" s="83" t="s">
        <v>1123</v>
      </c>
      <c r="H2808" s="84" t="s">
        <v>1149</v>
      </c>
      <c r="I2808" s="85" t="s">
        <v>3480</v>
      </c>
      <c r="J2808" s="85" t="s">
        <v>8609</v>
      </c>
      <c r="L2808" s="86">
        <v>44028</v>
      </c>
      <c r="M2808" s="87"/>
      <c r="N2808" s="88"/>
      <c r="O2808" s="88">
        <v>1591.9975000005199</v>
      </c>
      <c r="P2808" s="89">
        <f t="shared" si="43"/>
        <v>0</v>
      </c>
      <c r="Q2808" s="86">
        <v>43747</v>
      </c>
      <c r="R2808" s="90"/>
      <c r="S2808" s="90">
        <v>17431862.711343799</v>
      </c>
      <c r="T2808" s="3"/>
      <c r="U2808" s="91"/>
      <c r="V2808" s="92"/>
      <c r="W2808" s="91">
        <v>1.2394162786222299E-2</v>
      </c>
      <c r="X2808" s="92"/>
      <c r="Y2808" s="91">
        <v>-2.7714289335563101E-2</v>
      </c>
      <c r="Z2808" s="92"/>
      <c r="AA2808" s="91">
        <v>-7.6755975627747802E-2</v>
      </c>
      <c r="AB2808" s="92"/>
      <c r="AC2808" s="91">
        <v>-6.5106209503937897E-3</v>
      </c>
      <c r="AD2808" s="92"/>
      <c r="AE2808" s="91">
        <v>1.26587933082192E-2</v>
      </c>
      <c r="AF2808" s="93"/>
      <c r="AG2808" s="91">
        <v>-1.0749558368843299E-3</v>
      </c>
      <c r="AH2808" s="92"/>
      <c r="AI2808" s="91">
        <v>-1.88339517380882E-2</v>
      </c>
      <c r="AJ2808" s="92"/>
      <c r="AK2808" s="91">
        <v>0.41908940000052097</v>
      </c>
      <c r="AL2808" s="91">
        <v>2.26974909455748E-2</v>
      </c>
      <c r="AM2808" s="92"/>
      <c r="AN2808" s="3"/>
      <c r="AO2808" s="94">
        <v>1.3161983169993599E-2</v>
      </c>
      <c r="AP2808" s="94">
        <v>-3.5788066759778303E-2</v>
      </c>
      <c r="AQ2808" s="94">
        <v>1.3639221740959301E-2</v>
      </c>
      <c r="AR2808" s="94">
        <v>-7.1541973878993304E-2</v>
      </c>
      <c r="AS2808" s="95">
        <v>5</v>
      </c>
      <c r="AT2808" s="95">
        <v>7</v>
      </c>
      <c r="AU2808" s="95">
        <v>6</v>
      </c>
      <c r="AV2808" s="96">
        <v>6</v>
      </c>
      <c r="AW2808" s="3"/>
      <c r="AX2808" s="97">
        <v>5.5967188935392202E-2</v>
      </c>
      <c r="AY2808" s="98">
        <v>-1.8106502595110201</v>
      </c>
      <c r="AZ2808" s="98">
        <v>0.24999623989197101</v>
      </c>
      <c r="BA2808" s="98">
        <v>-2.1053117898154601</v>
      </c>
      <c r="BB2808" s="89">
        <v>5.7386622237663703E-3</v>
      </c>
      <c r="BC2808" s="99">
        <v>-12.415151405715701</v>
      </c>
      <c r="BD2808" s="86">
        <v>43747</v>
      </c>
      <c r="BE2808" s="86">
        <v>43990</v>
      </c>
      <c r="BF2808" s="95"/>
      <c r="BG2808" s="86"/>
    </row>
    <row r="2809" spans="2:59" x14ac:dyDescent="0.25">
      <c r="B2809" s="81" t="s">
        <v>3410</v>
      </c>
      <c r="C2809" s="81" t="s">
        <v>8610</v>
      </c>
      <c r="D2809" s="81" t="s">
        <v>1092</v>
      </c>
      <c r="E2809" s="82" t="s">
        <v>1239</v>
      </c>
      <c r="F2809" s="82" t="s">
        <v>1118</v>
      </c>
      <c r="G2809" s="83" t="s">
        <v>1123</v>
      </c>
      <c r="H2809" s="84" t="s">
        <v>1149</v>
      </c>
      <c r="I2809" s="85" t="s">
        <v>3480</v>
      </c>
      <c r="J2809" s="85" t="s">
        <v>8611</v>
      </c>
      <c r="L2809" s="86">
        <v>44028</v>
      </c>
      <c r="M2809" s="87"/>
      <c r="N2809" s="88"/>
      <c r="O2809" s="88">
        <v>1142.5341999996499</v>
      </c>
      <c r="P2809" s="89">
        <f t="shared" si="43"/>
        <v>0</v>
      </c>
      <c r="Q2809" s="86">
        <v>43747</v>
      </c>
      <c r="R2809" s="90"/>
      <c r="S2809" s="90">
        <v>228665.09184301799</v>
      </c>
      <c r="T2809" s="3"/>
      <c r="U2809" s="91"/>
      <c r="V2809" s="92"/>
      <c r="W2809" s="91">
        <v>1.3357188812733499E-2</v>
      </c>
      <c r="X2809" s="92"/>
      <c r="Y2809" s="91">
        <v>-2.1926744143456699E-2</v>
      </c>
      <c r="Z2809" s="92"/>
      <c r="AA2809" s="91">
        <v>-6.5624951993449906E-2</v>
      </c>
      <c r="AB2809" s="92"/>
      <c r="AC2809" s="91">
        <v>1.7606167499252499E-2</v>
      </c>
      <c r="AD2809" s="92"/>
      <c r="AE2809" s="91">
        <v>3.89649718345026E-2</v>
      </c>
      <c r="AF2809" s="93"/>
      <c r="AG2809" s="91">
        <v>-5.5083143524825595E-4</v>
      </c>
      <c r="AH2809" s="92"/>
      <c r="AI2809" s="91">
        <v>-1.2442766809726899E-2</v>
      </c>
      <c r="AJ2809" s="92"/>
      <c r="AK2809" s="91">
        <v>2.78787999995984E-2</v>
      </c>
      <c r="AL2809" s="91">
        <v>8.2635402377491101E-3</v>
      </c>
      <c r="AM2809" s="92"/>
      <c r="AN2809" s="3"/>
      <c r="AO2809" s="94">
        <v>1.3195223946240699E-2</v>
      </c>
      <c r="AP2809" s="94">
        <v>-3.5756408271481598E-2</v>
      </c>
      <c r="AQ2809" s="94">
        <v>1.46394881885499E-2</v>
      </c>
      <c r="AR2809" s="94">
        <v>-7.0625776242232E-2</v>
      </c>
      <c r="AS2809" s="95">
        <v>7</v>
      </c>
      <c r="AT2809" s="95">
        <v>5</v>
      </c>
      <c r="AU2809" s="95">
        <v>6</v>
      </c>
      <c r="AV2809" s="96">
        <v>6</v>
      </c>
      <c r="AW2809" s="3"/>
      <c r="AX2809" s="97">
        <v>5.5991610006021798E-2</v>
      </c>
      <c r="AY2809" s="98">
        <v>-1.6266229277753199</v>
      </c>
      <c r="AZ2809" s="98">
        <v>0.28628537234408202</v>
      </c>
      <c r="BA2809" s="98">
        <v>-1.90171520365584</v>
      </c>
      <c r="BB2809" s="89">
        <v>5.7413968296532404E-3</v>
      </c>
      <c r="BC2809" s="99">
        <v>-11.8868389234558</v>
      </c>
      <c r="BD2809" s="86">
        <v>43747</v>
      </c>
      <c r="BE2809" s="86">
        <v>43809</v>
      </c>
      <c r="BF2809" s="95"/>
      <c r="BG2809" s="86"/>
    </row>
    <row r="2810" spans="2:59" x14ac:dyDescent="0.25">
      <c r="B2810" s="81" t="s">
        <v>3411</v>
      </c>
      <c r="C2810" s="81" t="s">
        <v>8612</v>
      </c>
      <c r="D2810" s="81" t="s">
        <v>1092</v>
      </c>
      <c r="E2810" s="82" t="s">
        <v>1266</v>
      </c>
      <c r="F2810" s="82" t="s">
        <v>1118</v>
      </c>
      <c r="G2810" s="83" t="s">
        <v>1123</v>
      </c>
      <c r="H2810" s="84" t="s">
        <v>1149</v>
      </c>
      <c r="I2810" s="85" t="s">
        <v>3480</v>
      </c>
      <c r="J2810" s="85" t="s">
        <v>8613</v>
      </c>
      <c r="L2810" s="86">
        <v>44028</v>
      </c>
      <c r="M2810" s="87"/>
      <c r="N2810" s="88"/>
      <c r="O2810" s="88">
        <v>1212.4901999998799</v>
      </c>
      <c r="P2810" s="89">
        <f t="shared" si="43"/>
        <v>0</v>
      </c>
      <c r="Q2810" s="86">
        <v>43747</v>
      </c>
      <c r="R2810" s="90"/>
      <c r="S2810" s="90">
        <v>404617.754509766</v>
      </c>
      <c r="T2810" s="3"/>
      <c r="U2810" s="91"/>
      <c r="V2810" s="92"/>
      <c r="W2810" s="91">
        <v>1.3317142229425399E-2</v>
      </c>
      <c r="X2810" s="92"/>
      <c r="Y2810" s="91">
        <v>-2.21687449275123E-2</v>
      </c>
      <c r="Z2810" s="92"/>
      <c r="AA2810" s="91">
        <v>-6.6092461269363398E-2</v>
      </c>
      <c r="AB2810" s="92"/>
      <c r="AC2810" s="91">
        <v>1.6588453399890599E-2</v>
      </c>
      <c r="AD2810" s="92"/>
      <c r="AE2810" s="91">
        <v>4.81894748900231E-2</v>
      </c>
      <c r="AF2810" s="93"/>
      <c r="AG2810" s="91">
        <v>-5.7267558258899997E-4</v>
      </c>
      <c r="AH2810" s="92"/>
      <c r="AI2810" s="91">
        <v>-1.2710066181171001E-2</v>
      </c>
      <c r="AJ2810" s="92"/>
      <c r="AK2810" s="91">
        <v>9.0394300001207697E-2</v>
      </c>
      <c r="AL2810" s="91">
        <v>2.3370521539618501E-2</v>
      </c>
      <c r="AM2810" s="92"/>
      <c r="AN2810" s="3"/>
      <c r="AO2810" s="94">
        <v>1.319384083763E-2</v>
      </c>
      <c r="AP2810" s="94">
        <v>-3.5757701098191298E-2</v>
      </c>
      <c r="AQ2810" s="94">
        <v>1.4597805618905099E-2</v>
      </c>
      <c r="AR2810" s="94">
        <v>-7.0663950296002406E-2</v>
      </c>
      <c r="AS2810" s="95">
        <v>7</v>
      </c>
      <c r="AT2810" s="95">
        <v>5</v>
      </c>
      <c r="AU2810" s="95">
        <v>6</v>
      </c>
      <c r="AV2810" s="96">
        <v>6</v>
      </c>
      <c r="AW2810" s="3"/>
      <c r="AX2810" s="97">
        <v>5.59905690035521E-2</v>
      </c>
      <c r="AY2810" s="98">
        <v>-1.63434971046445</v>
      </c>
      <c r="AZ2810" s="98">
        <v>0.284761416498441</v>
      </c>
      <c r="BA2810" s="98">
        <v>-1.9103149539751001</v>
      </c>
      <c r="BB2810" s="89">
        <v>5.7412805902913502E-3</v>
      </c>
      <c r="BC2810" s="99">
        <v>-11.8943559296895</v>
      </c>
      <c r="BD2810" s="86">
        <v>43747</v>
      </c>
      <c r="BE2810" s="86">
        <v>43809</v>
      </c>
      <c r="BF2810" s="95"/>
      <c r="BG2810" s="86"/>
    </row>
    <row r="2811" spans="2:59" x14ac:dyDescent="0.25">
      <c r="B2811" s="81" t="s">
        <v>3412</v>
      </c>
      <c r="C2811" s="81" t="s">
        <v>8614</v>
      </c>
      <c r="D2811" s="81" t="s">
        <v>1092</v>
      </c>
      <c r="E2811" s="82" t="s">
        <v>1166</v>
      </c>
      <c r="F2811" s="82" t="s">
        <v>1118</v>
      </c>
      <c r="G2811" s="83" t="s">
        <v>1123</v>
      </c>
      <c r="H2811" s="84" t="s">
        <v>1149</v>
      </c>
      <c r="I2811" s="85" t="s">
        <v>3480</v>
      </c>
      <c r="J2811" s="85" t="s">
        <v>8615</v>
      </c>
      <c r="L2811" s="86">
        <v>44028</v>
      </c>
      <c r="M2811" s="87"/>
      <c r="N2811" s="88"/>
      <c r="O2811" s="88">
        <v>1411.1434000004101</v>
      </c>
      <c r="P2811" s="89">
        <f t="shared" si="43"/>
        <v>0</v>
      </c>
      <c r="Q2811" s="86">
        <v>43747</v>
      </c>
      <c r="R2811" s="90"/>
      <c r="S2811" s="90">
        <v>19179032.580937501</v>
      </c>
      <c r="T2811" s="3"/>
      <c r="U2811" s="91"/>
      <c r="V2811" s="92"/>
      <c r="W2811" s="91">
        <v>1.32769746778649E-2</v>
      </c>
      <c r="X2811" s="92"/>
      <c r="Y2811" s="91">
        <v>-2.24103556884074E-2</v>
      </c>
      <c r="Z2811" s="92"/>
      <c r="AA2811" s="91">
        <v>-6.6558254376141102E-2</v>
      </c>
      <c r="AB2811" s="92"/>
      <c r="AC2811" s="91">
        <v>1.55738983212359E-2</v>
      </c>
      <c r="AD2811" s="92"/>
      <c r="AE2811" s="91">
        <v>4.6620094892205102E-2</v>
      </c>
      <c r="AF2811" s="93"/>
      <c r="AG2811" s="91">
        <v>-5.9441711164254197E-4</v>
      </c>
      <c r="AH2811" s="92"/>
      <c r="AI2811" s="91">
        <v>-1.29769304376168E-2</v>
      </c>
      <c r="AJ2811" s="92"/>
      <c r="AK2811" s="91">
        <v>0.268556199998711</v>
      </c>
      <c r="AL2811" s="91">
        <v>3.5031345181778299E-2</v>
      </c>
      <c r="AM2811" s="92"/>
      <c r="AN2811" s="3"/>
      <c r="AO2811" s="94">
        <v>1.319242257523E-2</v>
      </c>
      <c r="AP2811" s="94">
        <v>-3.5759000007601599E-2</v>
      </c>
      <c r="AQ2811" s="94">
        <v>1.4556125956005399E-2</v>
      </c>
      <c r="AR2811" s="94">
        <v>-7.0702085443408599E-2</v>
      </c>
      <c r="AS2811" s="95">
        <v>7</v>
      </c>
      <c r="AT2811" s="95">
        <v>5</v>
      </c>
      <c r="AU2811" s="95">
        <v>6</v>
      </c>
      <c r="AV2811" s="96">
        <v>6</v>
      </c>
      <c r="AW2811" s="3"/>
      <c r="AX2811" s="97">
        <v>5.5989484266901902E-2</v>
      </c>
      <c r="AY2811" s="98">
        <v>-1.6420462293681299</v>
      </c>
      <c r="AZ2811" s="98">
        <v>0.28324355395852802</v>
      </c>
      <c r="BA2811" s="98">
        <v>-1.9188747284915699</v>
      </c>
      <c r="BB2811" s="89">
        <v>5.7411597282589402E-3</v>
      </c>
      <c r="BC2811" s="99">
        <v>-11.9018378996407</v>
      </c>
      <c r="BD2811" s="86">
        <v>43747</v>
      </c>
      <c r="BE2811" s="86">
        <v>43809</v>
      </c>
      <c r="BF2811" s="95"/>
      <c r="BG2811" s="86"/>
    </row>
    <row r="2812" spans="2:59" x14ac:dyDescent="0.25">
      <c r="B2812" s="81" t="s">
        <v>650</v>
      </c>
      <c r="C2812" s="81" t="s">
        <v>8616</v>
      </c>
      <c r="D2812" s="81" t="s">
        <v>1092</v>
      </c>
      <c r="E2812" s="82" t="s">
        <v>1179</v>
      </c>
      <c r="F2812" s="82" t="s">
        <v>1118</v>
      </c>
      <c r="G2812" s="83" t="s">
        <v>1123</v>
      </c>
      <c r="H2812" s="84" t="s">
        <v>1149</v>
      </c>
      <c r="I2812" s="85" t="s">
        <v>3480</v>
      </c>
      <c r="J2812" s="85" t="s">
        <v>1096</v>
      </c>
      <c r="L2812" s="86">
        <v>44028</v>
      </c>
      <c r="M2812" s="87"/>
      <c r="N2812" s="88"/>
      <c r="O2812" s="88">
        <v>1160.8956000004</v>
      </c>
      <c r="P2812" s="89">
        <f t="shared" si="43"/>
        <v>0</v>
      </c>
      <c r="Q2812" s="86">
        <v>43747</v>
      </c>
      <c r="R2812" s="90"/>
      <c r="S2812" s="90">
        <v>305290.79244824202</v>
      </c>
      <c r="T2812" s="3"/>
      <c r="U2812" s="91"/>
      <c r="V2812" s="92"/>
      <c r="W2812" s="91">
        <v>1.3132350097294E-2</v>
      </c>
      <c r="X2812" s="92"/>
      <c r="Y2812" s="91">
        <v>-2.3280501926819901E-2</v>
      </c>
      <c r="Z2812" s="92"/>
      <c r="AA2812" s="91">
        <v>-6.8235064602995402E-2</v>
      </c>
      <c r="AB2812" s="92"/>
      <c r="AC2812" s="91">
        <v>1.19204769434873E-2</v>
      </c>
      <c r="AD2812" s="92"/>
      <c r="AE2812" s="91">
        <v>-0.314394491111743</v>
      </c>
      <c r="AF2812" s="93"/>
      <c r="AG2812" s="91">
        <v>-6.7315303567738705E-4</v>
      </c>
      <c r="AH2812" s="92"/>
      <c r="AI2812" s="91">
        <v>-1.3938069174400901E-2</v>
      </c>
      <c r="AJ2812" s="92"/>
      <c r="AK2812" s="91">
        <v>4.2151499999818001E-2</v>
      </c>
      <c r="AL2812" s="91">
        <v>2.5799459763220498E-3</v>
      </c>
      <c r="AM2812" s="92"/>
      <c r="AN2812" s="3"/>
      <c r="AO2812" s="94">
        <v>1.3187493015721001E-2</v>
      </c>
      <c r="AP2812" s="94">
        <v>-3.5763786407187602E-2</v>
      </c>
      <c r="AQ2812" s="94">
        <v>1.4406022899493101E-2</v>
      </c>
      <c r="AR2812" s="94">
        <v>-7.0839568245937706E-2</v>
      </c>
      <c r="AS2812" s="95">
        <v>7</v>
      </c>
      <c r="AT2812" s="95">
        <v>5</v>
      </c>
      <c r="AU2812" s="95">
        <v>6</v>
      </c>
      <c r="AV2812" s="96">
        <v>6</v>
      </c>
      <c r="AW2812" s="3"/>
      <c r="AX2812" s="97">
        <v>5.5985688169239399E-2</v>
      </c>
      <c r="AY2812" s="98">
        <v>-1.66975667986117</v>
      </c>
      <c r="AZ2812" s="98">
        <v>0.27777830506511197</v>
      </c>
      <c r="BA2812" s="98">
        <v>-1.9496579645874601</v>
      </c>
      <c r="BB2812" s="89">
        <v>5.7407355823943396E-3</v>
      </c>
      <c r="BC2812" s="99">
        <v>-11.9287643092539</v>
      </c>
      <c r="BD2812" s="86">
        <v>43747</v>
      </c>
      <c r="BE2812" s="86">
        <v>43809</v>
      </c>
      <c r="BF2812" s="95"/>
      <c r="BG2812" s="86"/>
    </row>
    <row r="2813" spans="2:59" x14ac:dyDescent="0.25">
      <c r="B2813" s="81" t="s">
        <v>3413</v>
      </c>
      <c r="C2813" s="81" t="s">
        <v>8617</v>
      </c>
      <c r="D2813" s="81" t="s">
        <v>1093</v>
      </c>
      <c r="E2813" s="82" t="s">
        <v>1161</v>
      </c>
      <c r="F2813" s="82" t="s">
        <v>1118</v>
      </c>
      <c r="G2813" s="83" t="s">
        <v>1121</v>
      </c>
      <c r="H2813" s="84" t="s">
        <v>1154</v>
      </c>
      <c r="I2813" s="85" t="s">
        <v>3480</v>
      </c>
      <c r="J2813" s="85" t="s">
        <v>8618</v>
      </c>
      <c r="L2813" s="86">
        <v>44028</v>
      </c>
      <c r="M2813" s="87"/>
      <c r="N2813" s="88"/>
      <c r="O2813" s="88">
        <v>2414.5439999997602</v>
      </c>
      <c r="P2813" s="89">
        <f t="shared" si="43"/>
        <v>0</v>
      </c>
      <c r="Q2813" s="86">
        <v>43881</v>
      </c>
      <c r="R2813" s="90"/>
      <c r="S2813" s="90">
        <v>2160040.3748750002</v>
      </c>
      <c r="T2813" s="3"/>
      <c r="U2813" s="91"/>
      <c r="V2813" s="92"/>
      <c r="W2813" s="91">
        <v>3.5069649351498797E-2</v>
      </c>
      <c r="X2813" s="92"/>
      <c r="Y2813" s="91">
        <v>1.5452098101377499E-2</v>
      </c>
      <c r="Z2813" s="92"/>
      <c r="AA2813" s="91">
        <v>0.21590773587027801</v>
      </c>
      <c r="AB2813" s="92"/>
      <c r="AC2813" s="91">
        <v>0.27180212179169799</v>
      </c>
      <c r="AD2813" s="92"/>
      <c r="AE2813" s="91">
        <v>0.333845803945442</v>
      </c>
      <c r="AF2813" s="93"/>
      <c r="AG2813" s="91">
        <v>9.6064559711521707E-3</v>
      </c>
      <c r="AH2813" s="92"/>
      <c r="AI2813" s="91">
        <v>7.7930660845595398E-2</v>
      </c>
      <c r="AJ2813" s="92"/>
      <c r="AK2813" s="91">
        <v>1.34527708212379</v>
      </c>
      <c r="AL2813" s="91">
        <v>7.4304603798736907E-2</v>
      </c>
      <c r="AM2813" s="92"/>
      <c r="AN2813" s="3"/>
      <c r="AO2813" s="94">
        <v>3.6753275384398897E-2</v>
      </c>
      <c r="AP2813" s="94">
        <v>-5.9982056471199002E-2</v>
      </c>
      <c r="AQ2813" s="94">
        <v>0.122892812996724</v>
      </c>
      <c r="AR2813" s="94">
        <v>-8.04980639013229E-2</v>
      </c>
      <c r="AS2813" s="95">
        <v>9</v>
      </c>
      <c r="AT2813" s="95">
        <v>3</v>
      </c>
      <c r="AU2813" s="95">
        <v>8</v>
      </c>
      <c r="AV2813" s="96">
        <v>4</v>
      </c>
      <c r="AW2813" s="3"/>
      <c r="AX2813" s="97">
        <v>0.19696245097613399</v>
      </c>
      <c r="AY2813" s="98">
        <v>1.0589469366295801</v>
      </c>
      <c r="AZ2813" s="98">
        <v>1.4623301287756501</v>
      </c>
      <c r="BA2813" s="98">
        <v>1.5288526568911001</v>
      </c>
      <c r="BB2813" s="89">
        <v>2.0283491749360099E-2</v>
      </c>
      <c r="BC2813" s="99">
        <v>-25.0793441743008</v>
      </c>
      <c r="BD2813" s="86">
        <v>43881</v>
      </c>
      <c r="BE2813" s="86">
        <v>43910</v>
      </c>
      <c r="BF2813" s="95"/>
      <c r="BG2813" s="86"/>
    </row>
    <row r="2814" spans="2:59" x14ac:dyDescent="0.25">
      <c r="B2814" s="81" t="s">
        <v>3414</v>
      </c>
      <c r="C2814" s="81" t="s">
        <v>8619</v>
      </c>
      <c r="D2814" s="81" t="s">
        <v>1093</v>
      </c>
      <c r="E2814" s="82" t="s">
        <v>1162</v>
      </c>
      <c r="F2814" s="82" t="s">
        <v>1118</v>
      </c>
      <c r="G2814" s="83" t="s">
        <v>1121</v>
      </c>
      <c r="H2814" s="84" t="s">
        <v>1154</v>
      </c>
      <c r="I2814" s="85" t="s">
        <v>3480</v>
      </c>
      <c r="J2814" s="85" t="s">
        <v>8620</v>
      </c>
      <c r="L2814" s="86">
        <v>44028</v>
      </c>
      <c r="M2814" s="87"/>
      <c r="N2814" s="88"/>
      <c r="O2814" s="88">
        <v>2394.9266999997199</v>
      </c>
      <c r="P2814" s="89">
        <f t="shared" si="43"/>
        <v>0</v>
      </c>
      <c r="Q2814" s="86">
        <v>43881</v>
      </c>
      <c r="R2814" s="90"/>
      <c r="S2814" s="90">
        <v>134752.714724121</v>
      </c>
      <c r="T2814" s="3"/>
      <c r="U2814" s="91"/>
      <c r="V2814" s="92"/>
      <c r="W2814" s="91">
        <v>3.4864567491240499E-2</v>
      </c>
      <c r="X2814" s="92"/>
      <c r="Y2814" s="91">
        <v>1.41971796601865E-2</v>
      </c>
      <c r="Z2814" s="92"/>
      <c r="AA2814" s="91">
        <v>0.21287547621061101</v>
      </c>
      <c r="AB2814" s="92"/>
      <c r="AC2814" s="91">
        <v>0.26546238550159601</v>
      </c>
      <c r="AD2814" s="92"/>
      <c r="AE2814" s="91">
        <v>0.323882232985925</v>
      </c>
      <c r="AF2814" s="93"/>
      <c r="AG2814" s="91">
        <v>9.4961244285514095E-3</v>
      </c>
      <c r="AH2814" s="92"/>
      <c r="AI2814" s="91">
        <v>7.6473304985484006E-2</v>
      </c>
      <c r="AJ2814" s="92"/>
      <c r="AK2814" s="91">
        <v>1.3198440000019001</v>
      </c>
      <c r="AL2814" s="91">
        <v>7.3320111016073497E-2</v>
      </c>
      <c r="AM2814" s="92"/>
      <c r="AN2814" s="3"/>
      <c r="AO2814" s="94">
        <v>3.6746195919476997E-2</v>
      </c>
      <c r="AP2814" s="94">
        <v>-6.0001345255877803E-2</v>
      </c>
      <c r="AQ2814" s="94">
        <v>0.12266205199383</v>
      </c>
      <c r="AR2814" s="94">
        <v>-8.0692811233311706E-2</v>
      </c>
      <c r="AS2814" s="95">
        <v>9</v>
      </c>
      <c r="AT2814" s="95">
        <v>3</v>
      </c>
      <c r="AU2814" s="95">
        <v>8</v>
      </c>
      <c r="AV2814" s="96">
        <v>4</v>
      </c>
      <c r="AW2814" s="3"/>
      <c r="AX2814" s="97">
        <v>0.196960486742319</v>
      </c>
      <c r="AY2814" s="98">
        <v>1.04442372328776</v>
      </c>
      <c r="AZ2814" s="98">
        <v>1.45127481127747</v>
      </c>
      <c r="BA2814" s="98">
        <v>1.50713882680429</v>
      </c>
      <c r="BB2814" s="89">
        <v>2.0283040242065901E-2</v>
      </c>
      <c r="BC2814" s="99">
        <v>-25.094183467037499</v>
      </c>
      <c r="BD2814" s="86">
        <v>43881</v>
      </c>
      <c r="BE2814" s="86">
        <v>43910</v>
      </c>
      <c r="BF2814" s="95"/>
      <c r="BG2814" s="86"/>
    </row>
    <row r="2815" spans="2:59" x14ac:dyDescent="0.25">
      <c r="B2815" s="81" t="s">
        <v>3415</v>
      </c>
      <c r="C2815" s="81" t="s">
        <v>8621</v>
      </c>
      <c r="D2815" s="81" t="s">
        <v>1093</v>
      </c>
      <c r="E2815" s="82" t="s">
        <v>1186</v>
      </c>
      <c r="F2815" s="82" t="s">
        <v>1118</v>
      </c>
      <c r="G2815" s="83" t="s">
        <v>1121</v>
      </c>
      <c r="H2815" s="84" t="s">
        <v>1154</v>
      </c>
      <c r="I2815" s="85" t="s">
        <v>3480</v>
      </c>
      <c r="J2815" s="85" t="s">
        <v>8622</v>
      </c>
      <c r="L2815" s="86">
        <v>44028</v>
      </c>
      <c r="M2815" s="87"/>
      <c r="N2815" s="88"/>
      <c r="O2815" s="88">
        <v>2831.3673000000399</v>
      </c>
      <c r="P2815" s="89">
        <f t="shared" si="43"/>
        <v>0</v>
      </c>
      <c r="Q2815" s="86">
        <v>43881</v>
      </c>
      <c r="R2815" s="90"/>
      <c r="S2815" s="90">
        <v>3185190.4378632801</v>
      </c>
      <c r="T2815" s="3"/>
      <c r="U2815" s="91"/>
      <c r="V2815" s="92"/>
      <c r="W2815" s="91">
        <v>3.6423886509510298E-2</v>
      </c>
      <c r="X2815" s="92"/>
      <c r="Y2815" s="91">
        <v>2.3772555832692902E-2</v>
      </c>
      <c r="Z2815" s="92"/>
      <c r="AA2815" s="91">
        <v>0.23610864858521399</v>
      </c>
      <c r="AB2815" s="92"/>
      <c r="AC2815" s="91">
        <v>0.314443740042334</v>
      </c>
      <c r="AD2815" s="92"/>
      <c r="AE2815" s="91">
        <v>0.40150498283561298</v>
      </c>
      <c r="AF2815" s="93"/>
      <c r="AG2815" s="91">
        <v>1.03350468052668E-2</v>
      </c>
      <c r="AH2815" s="92"/>
      <c r="AI2815" s="91">
        <v>8.7596990319143503E-2</v>
      </c>
      <c r="AJ2815" s="92"/>
      <c r="AK2815" s="91">
        <v>1.76834697332466</v>
      </c>
      <c r="AL2815" s="91">
        <v>8.93908106573508E-2</v>
      </c>
      <c r="AM2815" s="92"/>
      <c r="AN2815" s="3"/>
      <c r="AO2815" s="94">
        <v>3.68001651586383E-2</v>
      </c>
      <c r="AP2815" s="94">
        <v>-5.98549222914153E-2</v>
      </c>
      <c r="AQ2815" s="94">
        <v>0.124416796852602</v>
      </c>
      <c r="AR2815" s="94">
        <v>-7.9212047952751205E-2</v>
      </c>
      <c r="AS2815" s="95">
        <v>9</v>
      </c>
      <c r="AT2815" s="95">
        <v>3</v>
      </c>
      <c r="AU2815" s="95">
        <v>8</v>
      </c>
      <c r="AV2815" s="96">
        <v>4</v>
      </c>
      <c r="AW2815" s="3"/>
      <c r="AX2815" s="97">
        <v>0.19697652244125499</v>
      </c>
      <c r="AY2815" s="98">
        <v>1.15565639519809</v>
      </c>
      <c r="AZ2815" s="98">
        <v>1.53594592806257</v>
      </c>
      <c r="BA2815" s="98">
        <v>1.67393590910797</v>
      </c>
      <c r="BB2815" s="89">
        <v>2.0286586255570001E-2</v>
      </c>
      <c r="BC2815" s="99">
        <v>-24.981322628154899</v>
      </c>
      <c r="BD2815" s="86">
        <v>43881</v>
      </c>
      <c r="BE2815" s="86">
        <v>43910</v>
      </c>
      <c r="BF2815" s="95"/>
      <c r="BG2815" s="86"/>
    </row>
    <row r="2816" spans="2:59" x14ac:dyDescent="0.25">
      <c r="B2816" s="81" t="s">
        <v>3416</v>
      </c>
      <c r="C2816" s="81" t="s">
        <v>8623</v>
      </c>
      <c r="D2816" s="81" t="s">
        <v>1093</v>
      </c>
      <c r="E2816" s="82" t="s">
        <v>1163</v>
      </c>
      <c r="F2816" s="82" t="s">
        <v>1118</v>
      </c>
      <c r="G2816" s="83" t="s">
        <v>1121</v>
      </c>
      <c r="H2816" s="84" t="s">
        <v>1154</v>
      </c>
      <c r="I2816" s="85" t="s">
        <v>3480</v>
      </c>
      <c r="J2816" s="85" t="s">
        <v>8624</v>
      </c>
      <c r="L2816" s="86">
        <v>44028</v>
      </c>
      <c r="M2816" s="87"/>
      <c r="N2816" s="88"/>
      <c r="O2816" s="88">
        <v>2231.3255999982398</v>
      </c>
      <c r="P2816" s="89">
        <f t="shared" si="43"/>
        <v>0</v>
      </c>
      <c r="Q2816" s="86">
        <v>43881</v>
      </c>
      <c r="R2816" s="90"/>
      <c r="S2816" s="90">
        <v>11718643.111890599</v>
      </c>
      <c r="T2816" s="3"/>
      <c r="U2816" s="91"/>
      <c r="V2816" s="92"/>
      <c r="W2816" s="91">
        <v>3.44545977932285E-2</v>
      </c>
      <c r="X2816" s="92"/>
      <c r="Y2816" s="91">
        <v>1.1692006162775199E-2</v>
      </c>
      <c r="Z2816" s="92"/>
      <c r="AA2816" s="91">
        <v>0.20683374637330401</v>
      </c>
      <c r="AB2816" s="92"/>
      <c r="AC2816" s="91">
        <v>0.25287753491458698</v>
      </c>
      <c r="AD2816" s="92"/>
      <c r="AE2816" s="91">
        <v>0.30417934043915001</v>
      </c>
      <c r="AF2816" s="93"/>
      <c r="AG2816" s="91">
        <v>9.27545161175658E-3</v>
      </c>
      <c r="AH2816" s="92"/>
      <c r="AI2816" s="91">
        <v>7.3564720196372904E-2</v>
      </c>
      <c r="AJ2816" s="92"/>
      <c r="AK2816" s="91">
        <v>1.16083797483239</v>
      </c>
      <c r="AL2816" s="91">
        <v>6.6931166158610694E-2</v>
      </c>
      <c r="AM2816" s="92"/>
      <c r="AN2816" s="3"/>
      <c r="AO2816" s="94">
        <v>3.6731985323058297E-2</v>
      </c>
      <c r="AP2816" s="94">
        <v>-6.0039862680278E-2</v>
      </c>
      <c r="AQ2816" s="94">
        <v>0.12220068040012801</v>
      </c>
      <c r="AR2816" s="94">
        <v>-8.1082091602147605E-2</v>
      </c>
      <c r="AS2816" s="95">
        <v>9</v>
      </c>
      <c r="AT2816" s="95">
        <v>3</v>
      </c>
      <c r="AU2816" s="95">
        <v>8</v>
      </c>
      <c r="AV2816" s="96">
        <v>4</v>
      </c>
      <c r="AW2816" s="3"/>
      <c r="AX2816" s="97">
        <v>0.19695663249731299</v>
      </c>
      <c r="AY2816" s="98">
        <v>1.0154808041261301</v>
      </c>
      <c r="AZ2816" s="98">
        <v>1.42924249764474</v>
      </c>
      <c r="BA2816" s="98">
        <v>1.4639235525883101</v>
      </c>
      <c r="BB2816" s="89">
        <v>2.0282145064156799E-2</v>
      </c>
      <c r="BC2816" s="99">
        <v>-25.1238591086294</v>
      </c>
      <c r="BD2816" s="86">
        <v>43881</v>
      </c>
      <c r="BE2816" s="86">
        <v>43910</v>
      </c>
      <c r="BF2816" s="95"/>
      <c r="BG2816" s="86"/>
    </row>
    <row r="2817" spans="2:59" x14ac:dyDescent="0.25">
      <c r="B2817" s="81" t="s">
        <v>3417</v>
      </c>
      <c r="C2817" s="81" t="s">
        <v>8625</v>
      </c>
      <c r="D2817" s="81" t="s">
        <v>1093</v>
      </c>
      <c r="E2817" s="82" t="s">
        <v>1239</v>
      </c>
      <c r="F2817" s="82" t="s">
        <v>1118</v>
      </c>
      <c r="G2817" s="83" t="s">
        <v>1121</v>
      </c>
      <c r="H2817" s="84" t="s">
        <v>1154</v>
      </c>
      <c r="I2817" s="85" t="s">
        <v>3480</v>
      </c>
      <c r="J2817" s="85" t="s">
        <v>8626</v>
      </c>
      <c r="L2817" s="86">
        <v>44028</v>
      </c>
      <c r="M2817" s="87"/>
      <c r="N2817" s="88"/>
      <c r="O2817" s="88">
        <v>1472.1023999992799</v>
      </c>
      <c r="P2817" s="89">
        <f t="shared" si="43"/>
        <v>0</v>
      </c>
      <c r="Q2817" s="86">
        <v>43881</v>
      </c>
      <c r="R2817" s="90"/>
      <c r="S2817" s="90">
        <v>405764.77029882802</v>
      </c>
      <c r="T2817" s="3"/>
      <c r="U2817" s="91"/>
      <c r="V2817" s="92"/>
      <c r="W2817" s="91">
        <v>3.6957822376280099E-2</v>
      </c>
      <c r="X2817" s="92"/>
      <c r="Y2817" s="91">
        <v>2.70688702184998E-2</v>
      </c>
      <c r="Z2817" s="92"/>
      <c r="AA2817" s="91">
        <v>0.244158279116091</v>
      </c>
      <c r="AB2817" s="92"/>
      <c r="AC2817" s="91">
        <v>0.33163150235486699</v>
      </c>
      <c r="AD2817" s="92"/>
      <c r="AE2817" s="91">
        <v>0.42909134448389502</v>
      </c>
      <c r="AF2817" s="93"/>
      <c r="AG2817" s="91">
        <v>1.06221750047553E-2</v>
      </c>
      <c r="AH2817" s="92"/>
      <c r="AI2817" s="91">
        <v>9.1428600866493098E-2</v>
      </c>
      <c r="AJ2817" s="92"/>
      <c r="AK2817" s="91">
        <v>0.44063140000100198</v>
      </c>
      <c r="AL2817" s="91">
        <v>0.121232499928738</v>
      </c>
      <c r="AM2817" s="92"/>
      <c r="AN2817" s="3"/>
      <c r="AO2817" s="94">
        <v>3.68185999814159E-2</v>
      </c>
      <c r="AP2817" s="94">
        <v>-5.9804869496510898E-2</v>
      </c>
      <c r="AQ2817" s="94">
        <v>0.12501769755370301</v>
      </c>
      <c r="AR2817" s="94">
        <v>-7.8704928002480301E-2</v>
      </c>
      <c r="AS2817" s="95">
        <v>9</v>
      </c>
      <c r="AT2817" s="95">
        <v>3</v>
      </c>
      <c r="AU2817" s="95">
        <v>8</v>
      </c>
      <c r="AV2817" s="96">
        <v>4</v>
      </c>
      <c r="AW2817" s="3"/>
      <c r="AX2817" s="97">
        <v>0.19698251286521601</v>
      </c>
      <c r="AY2817" s="98">
        <v>1.19417185492057</v>
      </c>
      <c r="AZ2817" s="98">
        <v>1.5652631241464401</v>
      </c>
      <c r="BA2817" s="98">
        <v>1.7319523717360401</v>
      </c>
      <c r="BB2817" s="89">
        <v>2.0287851802168001E-2</v>
      </c>
      <c r="BC2817" s="99">
        <v>-24.9426738247857</v>
      </c>
      <c r="BD2817" s="86">
        <v>43881</v>
      </c>
      <c r="BE2817" s="86">
        <v>43910</v>
      </c>
      <c r="BF2817" s="95"/>
      <c r="BG2817" s="86"/>
    </row>
    <row r="2818" spans="2:59" x14ac:dyDescent="0.25">
      <c r="B2818" s="81" t="s">
        <v>3418</v>
      </c>
      <c r="C2818" s="81" t="s">
        <v>8627</v>
      </c>
      <c r="D2818" s="81" t="s">
        <v>1093</v>
      </c>
      <c r="E2818" s="82" t="s">
        <v>1266</v>
      </c>
      <c r="F2818" s="82" t="s">
        <v>1118</v>
      </c>
      <c r="G2818" s="83" t="s">
        <v>1121</v>
      </c>
      <c r="H2818" s="84" t="s">
        <v>1154</v>
      </c>
      <c r="I2818" s="85" t="s">
        <v>3480</v>
      </c>
      <c r="J2818" s="85" t="s">
        <v>8628</v>
      </c>
      <c r="L2818" s="86">
        <v>44028</v>
      </c>
      <c r="M2818" s="87"/>
      <c r="N2818" s="88"/>
      <c r="O2818" s="88">
        <v>1597.3380999993501</v>
      </c>
      <c r="P2818" s="89">
        <f t="shared" si="43"/>
        <v>0</v>
      </c>
      <c r="Q2818" s="86">
        <v>43881</v>
      </c>
      <c r="R2818" s="90"/>
      <c r="S2818" s="90">
        <v>277085.95054785197</v>
      </c>
      <c r="T2818" s="3"/>
      <c r="U2818" s="91"/>
      <c r="V2818" s="92"/>
      <c r="W2818" s="91">
        <v>3.6916767658112803E-2</v>
      </c>
      <c r="X2818" s="92"/>
      <c r="Y2818" s="91">
        <v>2.6815074132173301E-2</v>
      </c>
      <c r="Z2818" s="92"/>
      <c r="AA2818" s="91">
        <v>0.24353734958102</v>
      </c>
      <c r="AB2818" s="92"/>
      <c r="AC2818" s="91">
        <v>0.33030151467188301</v>
      </c>
      <c r="AD2818" s="92"/>
      <c r="AE2818" s="91">
        <v>0.42694962988549401</v>
      </c>
      <c r="AF2818" s="93"/>
      <c r="AG2818" s="91">
        <v>1.06000504893018E-2</v>
      </c>
      <c r="AH2818" s="92"/>
      <c r="AI2818" s="91">
        <v>9.1133415222429903E-2</v>
      </c>
      <c r="AJ2818" s="92"/>
      <c r="AK2818" s="91">
        <v>0.56287599999981497</v>
      </c>
      <c r="AL2818" s="91">
        <v>0.13493432404357</v>
      </c>
      <c r="AM2818" s="92"/>
      <c r="AN2818" s="3"/>
      <c r="AO2818" s="94">
        <v>3.6817232907196698E-2</v>
      </c>
      <c r="AP2818" s="94">
        <v>-5.9808731704833903E-2</v>
      </c>
      <c r="AQ2818" s="94">
        <v>0.12497147343136</v>
      </c>
      <c r="AR2818" s="94">
        <v>-7.8743957407859902E-2</v>
      </c>
      <c r="AS2818" s="95">
        <v>9</v>
      </c>
      <c r="AT2818" s="95">
        <v>3</v>
      </c>
      <c r="AU2818" s="95">
        <v>8</v>
      </c>
      <c r="AV2818" s="96">
        <v>4</v>
      </c>
      <c r="AW2818" s="3"/>
      <c r="AX2818" s="97">
        <v>0.19698207958485001</v>
      </c>
      <c r="AY2818" s="98">
        <v>1.19120040281814</v>
      </c>
      <c r="AZ2818" s="98">
        <v>1.5630015070873899</v>
      </c>
      <c r="BA2818" s="98">
        <v>1.72747169757167</v>
      </c>
      <c r="BB2818" s="89">
        <v>2.0287757265505201E-2</v>
      </c>
      <c r="BC2818" s="99">
        <v>-24.945651768997799</v>
      </c>
      <c r="BD2818" s="86">
        <v>43881</v>
      </c>
      <c r="BE2818" s="86">
        <v>43910</v>
      </c>
      <c r="BF2818" s="95"/>
      <c r="BG2818" s="86"/>
    </row>
    <row r="2819" spans="2:59" x14ac:dyDescent="0.25">
      <c r="B2819" s="81" t="s">
        <v>3419</v>
      </c>
      <c r="C2819" s="81" t="s">
        <v>8629</v>
      </c>
      <c r="D2819" s="81" t="s">
        <v>1093</v>
      </c>
      <c r="E2819" s="82" t="s">
        <v>1166</v>
      </c>
      <c r="F2819" s="82" t="s">
        <v>1118</v>
      </c>
      <c r="G2819" s="83" t="s">
        <v>1121</v>
      </c>
      <c r="H2819" s="84" t="s">
        <v>1154</v>
      </c>
      <c r="I2819" s="85" t="s">
        <v>3480</v>
      </c>
      <c r="J2819" s="85" t="s">
        <v>8630</v>
      </c>
      <c r="L2819" s="86">
        <v>44028</v>
      </c>
      <c r="M2819" s="87"/>
      <c r="N2819" s="88"/>
      <c r="O2819" s="88">
        <v>2055.3793999999798</v>
      </c>
      <c r="P2819" s="89">
        <f t="shared" si="43"/>
        <v>0</v>
      </c>
      <c r="Q2819" s="86">
        <v>43881</v>
      </c>
      <c r="R2819" s="90"/>
      <c r="S2819" s="90">
        <v>10720400.731843799</v>
      </c>
      <c r="T2819" s="3"/>
      <c r="U2819" s="91"/>
      <c r="V2819" s="92"/>
      <c r="W2819" s="91">
        <v>3.7327626243495601E-2</v>
      </c>
      <c r="X2819" s="92"/>
      <c r="Y2819" s="91">
        <v>2.9357256407820401E-2</v>
      </c>
      <c r="Z2819" s="92"/>
      <c r="AA2819" s="91">
        <v>0.24976184120547301</v>
      </c>
      <c r="AB2819" s="92"/>
      <c r="AC2819" s="91">
        <v>0.34366239651921199</v>
      </c>
      <c r="AD2819" s="92"/>
      <c r="AE2819" s="91">
        <v>0.44850602271268097</v>
      </c>
      <c r="AF2819" s="93"/>
      <c r="AG2819" s="91">
        <v>1.0821034817126899E-2</v>
      </c>
      <c r="AH2819" s="92"/>
      <c r="AI2819" s="91">
        <v>9.4089166390476806E-2</v>
      </c>
      <c r="AJ2819" s="92"/>
      <c r="AK2819" s="91">
        <v>1.01507800000021</v>
      </c>
      <c r="AL2819" s="91">
        <v>0.10673728924492</v>
      </c>
      <c r="AM2819" s="92"/>
      <c r="AN2819" s="3"/>
      <c r="AO2819" s="94">
        <v>3.6831422799878097E-2</v>
      </c>
      <c r="AP2819" s="94">
        <v>-5.9770136180304703E-2</v>
      </c>
      <c r="AQ2819" s="94">
        <v>0.12543392289633601</v>
      </c>
      <c r="AR2819" s="94">
        <v>-7.8353697515049101E-2</v>
      </c>
      <c r="AS2819" s="95">
        <v>9</v>
      </c>
      <c r="AT2819" s="95">
        <v>3</v>
      </c>
      <c r="AU2819" s="95">
        <v>8</v>
      </c>
      <c r="AV2819" s="96">
        <v>4</v>
      </c>
      <c r="AW2819" s="3"/>
      <c r="AX2819" s="97">
        <v>0.196986795534904</v>
      </c>
      <c r="AY2819" s="98">
        <v>1.2209747791657699</v>
      </c>
      <c r="AZ2819" s="98">
        <v>1.5856647421205701</v>
      </c>
      <c r="BA2819" s="98">
        <v>1.77240532887845</v>
      </c>
      <c r="BB2819" s="89">
        <v>2.0288742403063199E-2</v>
      </c>
      <c r="BC2819" s="99">
        <v>-24.915906036592801</v>
      </c>
      <c r="BD2819" s="86">
        <v>43881</v>
      </c>
      <c r="BE2819" s="86">
        <v>43910</v>
      </c>
      <c r="BF2819" s="95"/>
      <c r="BG2819" s="86"/>
    </row>
    <row r="2820" spans="2:59" x14ac:dyDescent="0.25">
      <c r="B2820" s="81" t="s">
        <v>651</v>
      </c>
      <c r="C2820" s="81" t="s">
        <v>8631</v>
      </c>
      <c r="D2820" s="81" t="s">
        <v>1093</v>
      </c>
      <c r="E2820" s="82" t="s">
        <v>1179</v>
      </c>
      <c r="F2820" s="82" t="s">
        <v>1118</v>
      </c>
      <c r="G2820" s="83" t="s">
        <v>1121</v>
      </c>
      <c r="H2820" s="84" t="s">
        <v>1154</v>
      </c>
      <c r="I2820" s="85" t="s">
        <v>3480</v>
      </c>
      <c r="J2820" s="85" t="s">
        <v>1096</v>
      </c>
      <c r="L2820" s="86">
        <v>44028</v>
      </c>
      <c r="M2820" s="87"/>
      <c r="N2820" s="88"/>
      <c r="O2820" s="88">
        <v>1439.6612999997999</v>
      </c>
      <c r="P2820" s="89">
        <f t="shared" si="43"/>
        <v>0</v>
      </c>
      <c r="Q2820" s="86">
        <v>43881</v>
      </c>
      <c r="R2820" s="90"/>
      <c r="S2820" s="90">
        <v>1257338.2619043</v>
      </c>
      <c r="T2820" s="3"/>
      <c r="U2820" s="91"/>
      <c r="V2820" s="92"/>
      <c r="W2820" s="91">
        <v>3.6506035627098803E-2</v>
      </c>
      <c r="X2820" s="92"/>
      <c r="Y2820" s="91">
        <v>2.4279226736325699E-2</v>
      </c>
      <c r="Z2820" s="92"/>
      <c r="AA2820" s="91">
        <v>0.23734430491633199</v>
      </c>
      <c r="AB2820" s="92"/>
      <c r="AC2820" s="91">
        <v>0.31707124208711301</v>
      </c>
      <c r="AD2820" s="92"/>
      <c r="AE2820" s="91"/>
      <c r="AF2820" s="93"/>
      <c r="AG2820" s="91">
        <v>1.0379246050433701E-2</v>
      </c>
      <c r="AH2820" s="92"/>
      <c r="AI2820" s="91">
        <v>8.8185868955479196E-2</v>
      </c>
      <c r="AJ2820" s="92"/>
      <c r="AK2820" s="91">
        <v>0.39845025739690798</v>
      </c>
      <c r="AL2820" s="91">
        <v>0.12930212062565299</v>
      </c>
      <c r="AM2820" s="92"/>
      <c r="AN2820" s="3"/>
      <c r="AO2820" s="94">
        <v>3.6803011720621698E-2</v>
      </c>
      <c r="AP2820" s="94">
        <v>-5.9847176269613597E-2</v>
      </c>
      <c r="AQ2820" s="94">
        <v>0.12450926365098</v>
      </c>
      <c r="AR2820" s="94">
        <v>-7.9134038254778702E-2</v>
      </c>
      <c r="AS2820" s="95">
        <v>9</v>
      </c>
      <c r="AT2820" s="95">
        <v>3</v>
      </c>
      <c r="AU2820" s="95">
        <v>8</v>
      </c>
      <c r="AV2820" s="96">
        <v>4</v>
      </c>
      <c r="AW2820" s="3"/>
      <c r="AX2820" s="97">
        <v>0.19697737366863299</v>
      </c>
      <c r="AY2820" s="98">
        <v>1.1615685227225201</v>
      </c>
      <c r="AZ2820" s="98">
        <v>1.5404459626279301</v>
      </c>
      <c r="BA2820" s="98">
        <v>1.6828327407783901</v>
      </c>
      <c r="BB2820" s="89">
        <v>2.0286773790248801E-2</v>
      </c>
      <c r="BC2820" s="99">
        <v>-24.975374416127998</v>
      </c>
      <c r="BD2820" s="86">
        <v>43881</v>
      </c>
      <c r="BE2820" s="86">
        <v>43910</v>
      </c>
      <c r="BF2820" s="95"/>
      <c r="BG2820" s="86"/>
    </row>
    <row r="2821" spans="2:59" x14ac:dyDescent="0.25">
      <c r="B2821" s="81" t="s">
        <v>3420</v>
      </c>
      <c r="C2821" s="81" t="s">
        <v>8632</v>
      </c>
      <c r="D2821" s="81" t="s">
        <v>1094</v>
      </c>
      <c r="E2821" s="82" t="s">
        <v>1161</v>
      </c>
      <c r="F2821" s="82" t="s">
        <v>1118</v>
      </c>
      <c r="G2821" s="83" t="s">
        <v>1121</v>
      </c>
      <c r="H2821" s="84" t="s">
        <v>1148</v>
      </c>
      <c r="I2821" s="85" t="s">
        <v>3651</v>
      </c>
      <c r="J2821" s="85" t="s">
        <v>8633</v>
      </c>
      <c r="L2821" s="86">
        <v>44028</v>
      </c>
      <c r="M2821" s="87"/>
      <c r="N2821" s="88"/>
      <c r="O2821" s="88">
        <v>127554.60315001001</v>
      </c>
      <c r="P2821" s="89">
        <f t="shared" si="43"/>
        <v>0</v>
      </c>
      <c r="Q2821" s="86">
        <v>43880</v>
      </c>
      <c r="R2821" s="90"/>
      <c r="S2821" s="90">
        <v>6738160.2477187496</v>
      </c>
      <c r="T2821" s="3"/>
      <c r="U2821" s="91"/>
      <c r="V2821" s="92"/>
      <c r="W2821" s="91">
        <v>4.1245356893341502E-2</v>
      </c>
      <c r="X2821" s="92"/>
      <c r="Y2821" s="91">
        <v>-3.3025936348167299E-2</v>
      </c>
      <c r="Z2821" s="92"/>
      <c r="AA2821" s="91">
        <v>0.21117387846607</v>
      </c>
      <c r="AB2821" s="92"/>
      <c r="AC2821" s="91">
        <v>0.28691047427855698</v>
      </c>
      <c r="AD2821" s="92"/>
      <c r="AE2821" s="91">
        <v>0.422455102145323</v>
      </c>
      <c r="AF2821" s="93"/>
      <c r="AG2821" s="91">
        <v>6.2006715907045899E-3</v>
      </c>
      <c r="AH2821" s="92"/>
      <c r="AI2821" s="91">
        <v>4.0420890893074102E-2</v>
      </c>
      <c r="AJ2821" s="92"/>
      <c r="AK2821" s="91">
        <v>1.0650907061900901</v>
      </c>
      <c r="AL2821" s="91">
        <v>0.113627849561453</v>
      </c>
      <c r="AM2821" s="92"/>
      <c r="AN2821" s="3"/>
      <c r="AO2821" s="94">
        <v>0.106698633975611</v>
      </c>
      <c r="AP2821" s="94">
        <v>-0.122658143070148</v>
      </c>
      <c r="AQ2821" s="94">
        <v>0.17533673617435899</v>
      </c>
      <c r="AR2821" s="94">
        <v>-9.7807331618241705E-2</v>
      </c>
      <c r="AS2821" s="95">
        <v>9</v>
      </c>
      <c r="AT2821" s="95">
        <v>3</v>
      </c>
      <c r="AU2821" s="95">
        <v>7</v>
      </c>
      <c r="AV2821" s="96">
        <v>5</v>
      </c>
      <c r="AW2821" s="3"/>
      <c r="AX2821" s="97">
        <v>0.356646706719766</v>
      </c>
      <c r="AY2821" s="98">
        <v>0.73777954478282504</v>
      </c>
      <c r="AZ2821" s="98">
        <v>1.48887438378006</v>
      </c>
      <c r="BA2821" s="98">
        <v>1.0800110291456799</v>
      </c>
      <c r="BB2821" s="89">
        <v>3.6702951004081101E-2</v>
      </c>
      <c r="BC2821" s="99">
        <v>-30.2480531570036</v>
      </c>
      <c r="BD2821" s="86">
        <v>43880</v>
      </c>
      <c r="BE2821" s="86">
        <v>43913</v>
      </c>
      <c r="BF2821" s="95"/>
      <c r="BG2821" s="86"/>
    </row>
    <row r="2822" spans="2:59" x14ac:dyDescent="0.25">
      <c r="B2822" s="81" t="s">
        <v>3421</v>
      </c>
      <c r="C2822" s="81" t="s">
        <v>8634</v>
      </c>
      <c r="D2822" s="81" t="s">
        <v>1094</v>
      </c>
      <c r="E2822" s="82" t="s">
        <v>1162</v>
      </c>
      <c r="F2822" s="82" t="s">
        <v>1118</v>
      </c>
      <c r="G2822" s="83" t="s">
        <v>1121</v>
      </c>
      <c r="H2822" s="84" t="s">
        <v>1148</v>
      </c>
      <c r="I2822" s="85" t="s">
        <v>3651</v>
      </c>
      <c r="J2822" s="85" t="s">
        <v>8635</v>
      </c>
      <c r="L2822" s="86">
        <v>44028</v>
      </c>
      <c r="M2822" s="87"/>
      <c r="N2822" s="88"/>
      <c r="O2822" s="88">
        <v>124354.651200056</v>
      </c>
      <c r="P2822" s="89">
        <f t="shared" si="43"/>
        <v>0</v>
      </c>
      <c r="Q2822" s="86">
        <v>43880</v>
      </c>
      <c r="R2822" s="90"/>
      <c r="S2822" s="90">
        <v>96442.034952148402</v>
      </c>
      <c r="T2822" s="3"/>
      <c r="U2822" s="91"/>
      <c r="V2822" s="92"/>
      <c r="W2822" s="91">
        <v>4.1080689199589002E-2</v>
      </c>
      <c r="X2822" s="92"/>
      <c r="Y2822" s="91">
        <v>-3.3980262447585098E-2</v>
      </c>
      <c r="Z2822" s="92"/>
      <c r="AA2822" s="91">
        <v>0.208759742974653</v>
      </c>
      <c r="AB2822" s="92"/>
      <c r="AC2822" s="91">
        <v>0.28177975916507397</v>
      </c>
      <c r="AD2822" s="92"/>
      <c r="AE2822" s="91">
        <v>0.41395214553456799</v>
      </c>
      <c r="AF2822" s="93"/>
      <c r="AG2822" s="91">
        <v>6.1129990972403903E-3</v>
      </c>
      <c r="AH2822" s="92"/>
      <c r="AI2822" s="91">
        <v>3.9297070865359301E-2</v>
      </c>
      <c r="AJ2822" s="92"/>
      <c r="AK2822" s="91">
        <v>1.0399105817195999</v>
      </c>
      <c r="AL2822" s="91">
        <v>0.11160209114677901</v>
      </c>
      <c r="AM2822" s="92"/>
      <c r="AN2822" s="3"/>
      <c r="AO2822" s="94">
        <v>0.10669221097850801</v>
      </c>
      <c r="AP2822" s="94">
        <v>-0.122672229093005</v>
      </c>
      <c r="AQ2822" s="94">
        <v>0.175142430758569</v>
      </c>
      <c r="AR2822" s="94">
        <v>-9.7960134775348706E-2</v>
      </c>
      <c r="AS2822" s="95">
        <v>9</v>
      </c>
      <c r="AT2822" s="95">
        <v>3</v>
      </c>
      <c r="AU2822" s="95">
        <v>7</v>
      </c>
      <c r="AV2822" s="96">
        <v>5</v>
      </c>
      <c r="AW2822" s="3"/>
      <c r="AX2822" s="97">
        <v>0.35665287595533302</v>
      </c>
      <c r="AY2822" s="98">
        <v>0.73106183641630196</v>
      </c>
      <c r="AZ2822" s="98">
        <v>1.48059039594773</v>
      </c>
      <c r="BA2822" s="98">
        <v>1.0699475999899699</v>
      </c>
      <c r="BB2822" s="89">
        <v>3.6703247123259598E-2</v>
      </c>
      <c r="BC2822" s="99">
        <v>-30.260576796165001</v>
      </c>
      <c r="BD2822" s="86">
        <v>43880</v>
      </c>
      <c r="BE2822" s="86">
        <v>43913</v>
      </c>
      <c r="BF2822" s="95"/>
      <c r="BG2822" s="86"/>
    </row>
    <row r="2823" spans="2:59" x14ac:dyDescent="0.25">
      <c r="B2823" s="81" t="s">
        <v>3422</v>
      </c>
      <c r="C2823" s="81" t="s">
        <v>8636</v>
      </c>
      <c r="D2823" s="81" t="s">
        <v>1094</v>
      </c>
      <c r="E2823" s="82" t="s">
        <v>1186</v>
      </c>
      <c r="F2823" s="82" t="s">
        <v>1118</v>
      </c>
      <c r="G2823" s="83" t="s">
        <v>1121</v>
      </c>
      <c r="H2823" s="84" t="s">
        <v>1148</v>
      </c>
      <c r="I2823" s="85" t="s">
        <v>3651</v>
      </c>
      <c r="J2823" s="85" t="s">
        <v>8637</v>
      </c>
      <c r="L2823" s="86">
        <v>44028</v>
      </c>
      <c r="M2823" s="87"/>
      <c r="N2823" s="88"/>
      <c r="O2823" s="88">
        <v>134665.89967989901</v>
      </c>
      <c r="P2823" s="89">
        <f t="shared" ref="P2823:P2886" si="44">IFERROR(N2823/O2823,"")</f>
        <v>0</v>
      </c>
      <c r="Q2823" s="86">
        <v>43880</v>
      </c>
      <c r="R2823" s="90"/>
      <c r="S2823" s="90">
        <v>2159518.33750781</v>
      </c>
      <c r="T2823" s="3"/>
      <c r="U2823" s="91"/>
      <c r="V2823" s="92"/>
      <c r="W2823" s="91">
        <v>4.2401378428621697E-2</v>
      </c>
      <c r="X2823" s="92"/>
      <c r="Y2823" s="91">
        <v>-2.6306504252715999E-2</v>
      </c>
      <c r="Z2823" s="92"/>
      <c r="AA2823" s="91">
        <v>0.228226865268953</v>
      </c>
      <c r="AB2823" s="92"/>
      <c r="AC2823" s="91">
        <v>0.323431136319414</v>
      </c>
      <c r="AD2823" s="92"/>
      <c r="AE2823" s="91">
        <v>0.48344732203055202</v>
      </c>
      <c r="AF2823" s="93"/>
      <c r="AG2823" s="91">
        <v>6.8167851077305403E-3</v>
      </c>
      <c r="AH2823" s="92"/>
      <c r="AI2823" s="91">
        <v>4.8332252765249002E-2</v>
      </c>
      <c r="AJ2823" s="92"/>
      <c r="AK2823" s="91">
        <v>1.25037769354414</v>
      </c>
      <c r="AL2823" s="91">
        <v>0.12791971735176</v>
      </c>
      <c r="AM2823" s="92"/>
      <c r="AN2823" s="3"/>
      <c r="AO2823" s="94">
        <v>0.10674054459203</v>
      </c>
      <c r="AP2823" s="94">
        <v>-0.122557157838019</v>
      </c>
      <c r="AQ2823" s="94">
        <v>0.176689787498617</v>
      </c>
      <c r="AR2823" s="94">
        <v>-9.67368282872485E-2</v>
      </c>
      <c r="AS2823" s="95">
        <v>9</v>
      </c>
      <c r="AT2823" s="95">
        <v>3</v>
      </c>
      <c r="AU2823" s="95">
        <v>7</v>
      </c>
      <c r="AV2823" s="96">
        <v>5</v>
      </c>
      <c r="AW2823" s="3"/>
      <c r="AX2823" s="97">
        <v>0.35660547908046297</v>
      </c>
      <c r="AY2823" s="98">
        <v>0.78521766918220204</v>
      </c>
      <c r="AZ2823" s="98">
        <v>1.5473878968077801</v>
      </c>
      <c r="BA2823" s="98">
        <v>1.15118335662555</v>
      </c>
      <c r="BB2823" s="89">
        <v>3.6701083668413001E-2</v>
      </c>
      <c r="BC2823" s="99">
        <v>-30.1599499282602</v>
      </c>
      <c r="BD2823" s="86">
        <v>43880</v>
      </c>
      <c r="BE2823" s="86">
        <v>43913</v>
      </c>
      <c r="BF2823" s="95"/>
      <c r="BG2823" s="86"/>
    </row>
    <row r="2824" spans="2:59" x14ac:dyDescent="0.25">
      <c r="B2824" s="81" t="s">
        <v>3423</v>
      </c>
      <c r="C2824" s="81" t="s">
        <v>8638</v>
      </c>
      <c r="D2824" s="81" t="s">
        <v>1094</v>
      </c>
      <c r="E2824" s="82" t="s">
        <v>1163</v>
      </c>
      <c r="F2824" s="82" t="s">
        <v>1118</v>
      </c>
      <c r="G2824" s="83" t="s">
        <v>1121</v>
      </c>
      <c r="H2824" s="84" t="s">
        <v>1148</v>
      </c>
      <c r="I2824" s="85" t="s">
        <v>3651</v>
      </c>
      <c r="J2824" s="85" t="s">
        <v>8639</v>
      </c>
      <c r="L2824" s="86">
        <v>44028</v>
      </c>
      <c r="M2824" s="87"/>
      <c r="N2824" s="88"/>
      <c r="O2824" s="88">
        <v>113528.12717998</v>
      </c>
      <c r="P2824" s="89">
        <f t="shared" si="44"/>
        <v>0</v>
      </c>
      <c r="Q2824" s="86">
        <v>43880</v>
      </c>
      <c r="R2824" s="90"/>
      <c r="S2824" s="90">
        <v>9970529.1267343704</v>
      </c>
      <c r="T2824" s="3"/>
      <c r="U2824" s="91"/>
      <c r="V2824" s="92"/>
      <c r="W2824" s="91">
        <v>4.0790813507555902E-2</v>
      </c>
      <c r="X2824" s="92"/>
      <c r="Y2824" s="91">
        <v>-3.56518898088325E-2</v>
      </c>
      <c r="Z2824" s="92"/>
      <c r="AA2824" s="91">
        <v>0.20453993551374899</v>
      </c>
      <c r="AB2824" s="92"/>
      <c r="AC2824" s="91">
        <v>0.27284234275430203</v>
      </c>
      <c r="AD2824" s="92"/>
      <c r="AE2824" s="91">
        <v>0.39918781778600498</v>
      </c>
      <c r="AF2824" s="93"/>
      <c r="AG2824" s="91">
        <v>5.9581651694316003E-3</v>
      </c>
      <c r="AH2824" s="92"/>
      <c r="AI2824" s="91">
        <v>3.73294480159529E-2</v>
      </c>
      <c r="AJ2824" s="92"/>
      <c r="AK2824" s="91">
        <v>0.99321988892392299</v>
      </c>
      <c r="AL2824" s="91">
        <v>0.10778876747281201</v>
      </c>
      <c r="AM2824" s="92"/>
      <c r="AN2824" s="3"/>
      <c r="AO2824" s="94">
        <v>0.10668292339149001</v>
      </c>
      <c r="AP2824" s="94">
        <v>-0.122698063453718</v>
      </c>
      <c r="AQ2824" s="94">
        <v>0.17480515560426299</v>
      </c>
      <c r="AR2824" s="94">
        <v>-9.8227198838721996E-2</v>
      </c>
      <c r="AS2824" s="95">
        <v>9</v>
      </c>
      <c r="AT2824" s="95">
        <v>3</v>
      </c>
      <c r="AU2824" s="95">
        <v>7</v>
      </c>
      <c r="AV2824" s="96">
        <v>5</v>
      </c>
      <c r="AW2824" s="3"/>
      <c r="AX2824" s="97">
        <v>0.35666413600090902</v>
      </c>
      <c r="AY2824" s="98">
        <v>0.71931633356871305</v>
      </c>
      <c r="AZ2824" s="98">
        <v>1.4661013626628101</v>
      </c>
      <c r="BA2824" s="98">
        <v>1.0523636309790201</v>
      </c>
      <c r="BB2824" s="89">
        <v>3.6703818274181697E-2</v>
      </c>
      <c r="BC2824" s="99">
        <v>-30.282668513100401</v>
      </c>
      <c r="BD2824" s="86">
        <v>43880</v>
      </c>
      <c r="BE2824" s="86">
        <v>43913</v>
      </c>
      <c r="BF2824" s="95"/>
      <c r="BG2824" s="86"/>
    </row>
    <row r="2825" spans="2:59" x14ac:dyDescent="0.25">
      <c r="B2825" s="81" t="s">
        <v>652</v>
      </c>
      <c r="C2825" s="81" t="s">
        <v>8640</v>
      </c>
      <c r="D2825" s="81" t="s">
        <v>1094</v>
      </c>
      <c r="E2825" s="82" t="s">
        <v>1239</v>
      </c>
      <c r="F2825" s="82" t="s">
        <v>1118</v>
      </c>
      <c r="G2825" s="83" t="s">
        <v>1121</v>
      </c>
      <c r="H2825" s="84" t="s">
        <v>1148</v>
      </c>
      <c r="I2825" s="85" t="s">
        <v>3651</v>
      </c>
      <c r="J2825" s="85" t="s">
        <v>1096</v>
      </c>
      <c r="L2825" s="86">
        <v>44028</v>
      </c>
      <c r="M2825" s="87"/>
      <c r="N2825" s="88"/>
      <c r="O2825" s="88">
        <v>97040.664630055398</v>
      </c>
      <c r="P2825" s="89">
        <f t="shared" si="44"/>
        <v>0</v>
      </c>
      <c r="Q2825" s="86">
        <v>43880</v>
      </c>
      <c r="R2825" s="90"/>
      <c r="S2825" s="90">
        <v>245105.26479565399</v>
      </c>
      <c r="T2825" s="3"/>
      <c r="U2825" s="91"/>
      <c r="V2825" s="92"/>
      <c r="W2825" s="91">
        <v>4.2937450605677399E-2</v>
      </c>
      <c r="X2825" s="92"/>
      <c r="Y2825" s="91">
        <v>-2.3171913090663999E-2</v>
      </c>
      <c r="Z2825" s="92"/>
      <c r="AA2825" s="91">
        <v>0.23650790811749201</v>
      </c>
      <c r="AB2825" s="92"/>
      <c r="AC2825" s="91">
        <v>0.33907312089810099</v>
      </c>
      <c r="AD2825" s="92"/>
      <c r="AE2825" s="91"/>
      <c r="AF2825" s="93"/>
      <c r="AG2825" s="91">
        <v>7.1022991105564896E-3</v>
      </c>
      <c r="AH2825" s="92"/>
      <c r="AI2825" s="91">
        <v>5.2024501797859599E-2</v>
      </c>
      <c r="AJ2825" s="92"/>
      <c r="AK2825" s="91">
        <v>0.49310125474934502</v>
      </c>
      <c r="AL2825" s="91">
        <v>0.18336164641921601</v>
      </c>
      <c r="AM2825" s="92"/>
      <c r="AN2825" s="3"/>
      <c r="AO2825" s="94">
        <v>0.106762064493523</v>
      </c>
      <c r="AP2825" s="94">
        <v>-0.122510134258919</v>
      </c>
      <c r="AQ2825" s="94">
        <v>0.17731926333915901</v>
      </c>
      <c r="AR2825" s="94">
        <v>-9.6239429209235797E-2</v>
      </c>
      <c r="AS2825" s="95">
        <v>9</v>
      </c>
      <c r="AT2825" s="95">
        <v>3</v>
      </c>
      <c r="AU2825" s="95">
        <v>7</v>
      </c>
      <c r="AV2825" s="96">
        <v>5</v>
      </c>
      <c r="AW2825" s="3"/>
      <c r="AX2825" s="97">
        <v>0.35658544827252597</v>
      </c>
      <c r="AY2825" s="98">
        <v>0.80824044454766397</v>
      </c>
      <c r="AZ2825" s="98">
        <v>1.5757787900420199</v>
      </c>
      <c r="BA2825" s="98">
        <v>1.1857759820759399</v>
      </c>
      <c r="BB2825" s="89">
        <v>3.6700123290138401E-2</v>
      </c>
      <c r="BC2825" s="99">
        <v>-30.1189996878384</v>
      </c>
      <c r="BD2825" s="86">
        <v>43880</v>
      </c>
      <c r="BE2825" s="86">
        <v>43913</v>
      </c>
      <c r="BF2825" s="95"/>
      <c r="BG2825" s="86"/>
    </row>
    <row r="2826" spans="2:59" x14ac:dyDescent="0.25">
      <c r="B2826" s="81" t="s">
        <v>653</v>
      </c>
      <c r="C2826" s="81" t="s">
        <v>8641</v>
      </c>
      <c r="D2826" s="81" t="s">
        <v>1094</v>
      </c>
      <c r="E2826" s="82" t="s">
        <v>1266</v>
      </c>
      <c r="F2826" s="82" t="s">
        <v>1118</v>
      </c>
      <c r="G2826" s="83" t="s">
        <v>1121</v>
      </c>
      <c r="H2826" s="84" t="s">
        <v>1148</v>
      </c>
      <c r="I2826" s="85" t="s">
        <v>3651</v>
      </c>
      <c r="J2826" s="85" t="s">
        <v>1096</v>
      </c>
      <c r="L2826" s="86">
        <v>44028</v>
      </c>
      <c r="M2826" s="87"/>
      <c r="N2826" s="88"/>
      <c r="O2826" s="88">
        <v>117237.457610011</v>
      </c>
      <c r="P2826" s="89">
        <f t="shared" si="44"/>
        <v>0</v>
      </c>
      <c r="Q2826" s="86">
        <v>43880</v>
      </c>
      <c r="R2826" s="90"/>
      <c r="S2826" s="90">
        <v>346143.77241552703</v>
      </c>
      <c r="T2826" s="3"/>
      <c r="U2826" s="91"/>
      <c r="V2826" s="92"/>
      <c r="W2826" s="91">
        <v>4.2822557450563202E-2</v>
      </c>
      <c r="X2826" s="92"/>
      <c r="Y2826" s="91">
        <v>-2.38478990577278E-2</v>
      </c>
      <c r="Z2826" s="92"/>
      <c r="AA2826" s="91">
        <v>0.234497345240088</v>
      </c>
      <c r="AB2826" s="92"/>
      <c r="AC2826" s="91">
        <v>0.33698978691769299</v>
      </c>
      <c r="AD2826" s="92"/>
      <c r="AE2826" s="91">
        <v>0.50630879318690902</v>
      </c>
      <c r="AF2826" s="93"/>
      <c r="AG2826" s="91">
        <v>7.0412366876553296E-3</v>
      </c>
      <c r="AH2826" s="92"/>
      <c r="AI2826" s="91">
        <v>5.1229355098257698E-2</v>
      </c>
      <c r="AJ2826" s="92"/>
      <c r="AK2826" s="91">
        <v>0.63131139572418804</v>
      </c>
      <c r="AL2826" s="91">
        <v>0.13987439201635399</v>
      </c>
      <c r="AM2826" s="92"/>
      <c r="AN2826" s="3"/>
      <c r="AO2826" s="94">
        <v>0.106756552660954</v>
      </c>
      <c r="AP2826" s="94">
        <v>-0.122520549826731</v>
      </c>
      <c r="AQ2826" s="94">
        <v>0.177183271402027</v>
      </c>
      <c r="AR2826" s="94">
        <v>-9.6345780380943297E-2</v>
      </c>
      <c r="AS2826" s="95">
        <v>9</v>
      </c>
      <c r="AT2826" s="95">
        <v>3</v>
      </c>
      <c r="AU2826" s="95">
        <v>7</v>
      </c>
      <c r="AV2826" s="96">
        <v>5</v>
      </c>
      <c r="AW2826" s="3"/>
      <c r="AX2826" s="97">
        <v>0.35659055892261698</v>
      </c>
      <c r="AY2826" s="98">
        <v>0.80264999257087799</v>
      </c>
      <c r="AZ2826" s="98">
        <v>1.5688895673938501</v>
      </c>
      <c r="BA2826" s="98">
        <v>1.1773834238065299</v>
      </c>
      <c r="BB2826" s="89">
        <v>3.6700411787387602E-2</v>
      </c>
      <c r="BC2826" s="99">
        <v>-30.127834526618201</v>
      </c>
      <c r="BD2826" s="86">
        <v>43880</v>
      </c>
      <c r="BE2826" s="86">
        <v>43913</v>
      </c>
      <c r="BF2826" s="95"/>
      <c r="BG2826" s="86"/>
    </row>
    <row r="2827" spans="2:59" x14ac:dyDescent="0.25">
      <c r="B2827" s="81" t="s">
        <v>3424</v>
      </c>
      <c r="C2827" s="81" t="s">
        <v>8642</v>
      </c>
      <c r="D2827" s="81" t="s">
        <v>1094</v>
      </c>
      <c r="E2827" s="82" t="s">
        <v>1166</v>
      </c>
      <c r="F2827" s="82" t="s">
        <v>1118</v>
      </c>
      <c r="G2827" s="83" t="s">
        <v>1121</v>
      </c>
      <c r="H2827" s="84" t="s">
        <v>1148</v>
      </c>
      <c r="I2827" s="85" t="s">
        <v>3651</v>
      </c>
      <c r="J2827" s="85" t="s">
        <v>8643</v>
      </c>
      <c r="L2827" s="86">
        <v>44028</v>
      </c>
      <c r="M2827" s="87"/>
      <c r="N2827" s="88"/>
      <c r="O2827" s="88">
        <v>142463.64586997</v>
      </c>
      <c r="P2827" s="89">
        <f t="shared" si="44"/>
        <v>0</v>
      </c>
      <c r="Q2827" s="86">
        <v>43880</v>
      </c>
      <c r="R2827" s="90"/>
      <c r="S2827" s="90">
        <v>12613483.0891406</v>
      </c>
      <c r="T2827" s="3"/>
      <c r="U2827" s="91"/>
      <c r="V2827" s="92"/>
      <c r="W2827" s="91">
        <v>4.3351353891921497E-2</v>
      </c>
      <c r="X2827" s="92"/>
      <c r="Y2827" s="91">
        <v>-2.0752883169734601E-2</v>
      </c>
      <c r="Z2827" s="92"/>
      <c r="AA2827" s="91">
        <v>0.242413570471399</v>
      </c>
      <c r="AB2827" s="92"/>
      <c r="AC2827" s="91">
        <v>0.35420217680453803</v>
      </c>
      <c r="AD2827" s="92"/>
      <c r="AE2827" s="91">
        <v>0.53549672418739602</v>
      </c>
      <c r="AF2827" s="93"/>
      <c r="AG2827" s="91">
        <v>7.3229322115366804E-3</v>
      </c>
      <c r="AH2827" s="92"/>
      <c r="AI2827" s="91">
        <v>5.4875587537026101E-2</v>
      </c>
      <c r="AJ2827" s="92"/>
      <c r="AK2827" s="91">
        <v>1.43845582792303</v>
      </c>
      <c r="AL2827" s="91">
        <v>0.141436300866189</v>
      </c>
      <c r="AM2827" s="92"/>
      <c r="AN2827" s="3"/>
      <c r="AO2827" s="94">
        <v>0.106775911652221</v>
      </c>
      <c r="AP2827" s="94">
        <v>-0.122475127056532</v>
      </c>
      <c r="AQ2827" s="94">
        <v>0.17780242737906499</v>
      </c>
      <c r="AR2827" s="94">
        <v>-9.5856368898239494E-2</v>
      </c>
      <c r="AS2827" s="95">
        <v>9</v>
      </c>
      <c r="AT2827" s="95">
        <v>3</v>
      </c>
      <c r="AU2827" s="95">
        <v>7</v>
      </c>
      <c r="AV2827" s="96">
        <v>5</v>
      </c>
      <c r="AW2827" s="3"/>
      <c r="AX2827" s="97">
        <v>0.356572546883835</v>
      </c>
      <c r="AY2827" s="98">
        <v>0.82466498654503095</v>
      </c>
      <c r="AZ2827" s="98">
        <v>1.5960343446113301</v>
      </c>
      <c r="BA2827" s="98">
        <v>1.2105089774158799</v>
      </c>
      <c r="BB2827" s="89">
        <v>3.6699645247354098E-2</v>
      </c>
      <c r="BC2827" s="99">
        <v>-30.087488590652399</v>
      </c>
      <c r="BD2827" s="86">
        <v>43880</v>
      </c>
      <c r="BE2827" s="86">
        <v>43913</v>
      </c>
      <c r="BF2827" s="95"/>
      <c r="BG2827" s="86"/>
    </row>
    <row r="2828" spans="2:59" x14ac:dyDescent="0.25">
      <c r="B2828" s="81" t="s">
        <v>654</v>
      </c>
      <c r="C2828" s="81" t="s">
        <v>8644</v>
      </c>
      <c r="D2828" s="81" t="s">
        <v>1094</v>
      </c>
      <c r="E2828" s="82" t="s">
        <v>1179</v>
      </c>
      <c r="F2828" s="82" t="s">
        <v>1118</v>
      </c>
      <c r="G2828" s="83" t="s">
        <v>1121</v>
      </c>
      <c r="H2828" s="84" t="s">
        <v>1148</v>
      </c>
      <c r="I2828" s="85" t="s">
        <v>3651</v>
      </c>
      <c r="J2828" s="85" t="s">
        <v>1096</v>
      </c>
      <c r="L2828" s="86">
        <v>44028</v>
      </c>
      <c r="M2828" s="87"/>
      <c r="N2828" s="88"/>
      <c r="O2828" s="88">
        <v>100866.18307995801</v>
      </c>
      <c r="P2828" s="89">
        <f t="shared" si="44"/>
        <v>0</v>
      </c>
      <c r="Q2828" s="86">
        <v>43880</v>
      </c>
      <c r="R2828" s="90"/>
      <c r="S2828" s="90">
        <v>427345.149060547</v>
      </c>
      <c r="T2828" s="3"/>
      <c r="U2828" s="91"/>
      <c r="V2828" s="92"/>
      <c r="W2828" s="91">
        <v>4.2524081954979899E-2</v>
      </c>
      <c r="X2828" s="92"/>
      <c r="Y2828" s="91">
        <v>-2.55842830501933E-2</v>
      </c>
      <c r="Z2828" s="92"/>
      <c r="AA2828" s="91">
        <v>0.23006791737134299</v>
      </c>
      <c r="AB2828" s="92"/>
      <c r="AC2828" s="91">
        <v>0.327404927274911</v>
      </c>
      <c r="AD2828" s="92"/>
      <c r="AE2828" s="91"/>
      <c r="AF2828" s="93"/>
      <c r="AG2828" s="91">
        <v>6.8820389697066301E-3</v>
      </c>
      <c r="AH2828" s="92"/>
      <c r="AI2828" s="91">
        <v>4.91835028205969E-2</v>
      </c>
      <c r="AJ2828" s="92"/>
      <c r="AK2828" s="91">
        <v>0.489874553835834</v>
      </c>
      <c r="AL2828" s="91">
        <v>0.156015156801004</v>
      </c>
      <c r="AM2828" s="92"/>
      <c r="AN2828" s="3"/>
      <c r="AO2828" s="94">
        <v>0.106746746892895</v>
      </c>
      <c r="AP2828" s="94">
        <v>-0.122546568119142</v>
      </c>
      <c r="AQ2828" s="94">
        <v>0.17683462203247499</v>
      </c>
      <c r="AR2828" s="94">
        <v>-9.6621710859908505E-2</v>
      </c>
      <c r="AS2828" s="95">
        <v>9</v>
      </c>
      <c r="AT2828" s="95">
        <v>3</v>
      </c>
      <c r="AU2828" s="95">
        <v>7</v>
      </c>
      <c r="AV2828" s="96">
        <v>5</v>
      </c>
      <c r="AW2828" s="3"/>
      <c r="AX2828" s="97">
        <v>0.35660090002929801</v>
      </c>
      <c r="AY2828" s="98">
        <v>0.79033660645927695</v>
      </c>
      <c r="AZ2828" s="98">
        <v>1.55370131689415</v>
      </c>
      <c r="BA2828" s="98">
        <v>1.1588751370491099</v>
      </c>
      <c r="BB2828" s="89">
        <v>3.6700871091670702E-2</v>
      </c>
      <c r="BC2828" s="99">
        <v>-30.150502337230101</v>
      </c>
      <c r="BD2828" s="86">
        <v>43880</v>
      </c>
      <c r="BE2828" s="86">
        <v>43913</v>
      </c>
      <c r="BF2828" s="95"/>
      <c r="BG2828" s="86"/>
    </row>
    <row r="2829" spans="2:59" x14ac:dyDescent="0.25">
      <c r="B2829" s="81" t="s">
        <v>3425</v>
      </c>
      <c r="C2829" s="81" t="s">
        <v>8645</v>
      </c>
      <c r="D2829" s="81" t="s">
        <v>1095</v>
      </c>
      <c r="E2829" s="82" t="s">
        <v>1161</v>
      </c>
      <c r="F2829" s="82" t="s">
        <v>1118</v>
      </c>
      <c r="G2829" s="83" t="s">
        <v>1123</v>
      </c>
      <c r="H2829" s="84" t="s">
        <v>1135</v>
      </c>
      <c r="I2829" s="85" t="s">
        <v>3480</v>
      </c>
      <c r="J2829" s="85" t="s">
        <v>8646</v>
      </c>
      <c r="L2829" s="86">
        <v>44028</v>
      </c>
      <c r="M2829" s="87"/>
      <c r="N2829" s="88"/>
      <c r="O2829" s="88">
        <v>1106.3837000001199</v>
      </c>
      <c r="P2829" s="89">
        <f t="shared" si="44"/>
        <v>0</v>
      </c>
      <c r="Q2829" s="86">
        <v>43748</v>
      </c>
      <c r="R2829" s="90"/>
      <c r="S2829" s="90">
        <v>126431.368130249</v>
      </c>
      <c r="T2829" s="3"/>
      <c r="U2829" s="91"/>
      <c r="V2829" s="92"/>
      <c r="W2829" s="91">
        <v>4.45022720123234E-3</v>
      </c>
      <c r="X2829" s="92"/>
      <c r="Y2829" s="91">
        <v>-7.2989719592442296E-3</v>
      </c>
      <c r="Z2829" s="92"/>
      <c r="AA2829" s="91">
        <v>-2.6526217374339502E-2</v>
      </c>
      <c r="AB2829" s="92"/>
      <c r="AC2829" s="91">
        <v>2.9514617277527602E-2</v>
      </c>
      <c r="AD2829" s="92"/>
      <c r="AE2829" s="91">
        <v>5.55120293720393E-2</v>
      </c>
      <c r="AF2829" s="93"/>
      <c r="AG2829" s="91">
        <v>1.43476499943063E-5</v>
      </c>
      <c r="AH2829" s="92"/>
      <c r="AI2829" s="91">
        <v>-2.01256525815552E-3</v>
      </c>
      <c r="AJ2829" s="92"/>
      <c r="AK2829" s="91">
        <v>5.2452099998845397E-2</v>
      </c>
      <c r="AL2829" s="91">
        <v>1.4987577274951E-2</v>
      </c>
      <c r="AM2829" s="92"/>
      <c r="AN2829" s="3"/>
      <c r="AO2829" s="94">
        <v>1.1815157287855999E-2</v>
      </c>
      <c r="AP2829" s="94">
        <v>-1.9971641408119498E-2</v>
      </c>
      <c r="AQ2829" s="94">
        <v>1.8249271826789499E-2</v>
      </c>
      <c r="AR2829" s="94">
        <v>-3.9058864746948502E-2</v>
      </c>
      <c r="AS2829" s="95">
        <v>7</v>
      </c>
      <c r="AT2829" s="95">
        <v>5</v>
      </c>
      <c r="AU2829" s="95">
        <v>7</v>
      </c>
      <c r="AV2829" s="96">
        <v>5</v>
      </c>
      <c r="AW2829" s="3"/>
      <c r="AX2829" s="97">
        <v>3.7643396110906897E-2</v>
      </c>
      <c r="AY2829" s="98">
        <v>-1.4180773229873</v>
      </c>
      <c r="AZ2829" s="98">
        <v>0.41893249133590899</v>
      </c>
      <c r="BA2829" s="98">
        <v>-1.72499184587832</v>
      </c>
      <c r="BB2829" s="89">
        <v>3.8776672852100101E-3</v>
      </c>
      <c r="BC2829" s="99">
        <v>-7.2859894808279897</v>
      </c>
      <c r="BD2829" s="86">
        <v>43748</v>
      </c>
      <c r="BE2829" s="86">
        <v>43805</v>
      </c>
      <c r="BF2829" s="95"/>
      <c r="BG2829" s="86"/>
    </row>
    <row r="2830" spans="2:59" x14ac:dyDescent="0.25">
      <c r="B2830" s="81" t="s">
        <v>3426</v>
      </c>
      <c r="C2830" s="81" t="s">
        <v>8647</v>
      </c>
      <c r="D2830" s="81" t="s">
        <v>1095</v>
      </c>
      <c r="E2830" s="82" t="s">
        <v>1162</v>
      </c>
      <c r="F2830" s="82" t="s">
        <v>1118</v>
      </c>
      <c r="G2830" s="83" t="s">
        <v>1123</v>
      </c>
      <c r="H2830" s="84" t="s">
        <v>1135</v>
      </c>
      <c r="I2830" s="85" t="s">
        <v>3480</v>
      </c>
      <c r="J2830" s="85" t="s">
        <v>8648</v>
      </c>
      <c r="L2830" s="86">
        <v>44028</v>
      </c>
      <c r="M2830" s="87"/>
      <c r="N2830" s="88"/>
      <c r="O2830" s="88">
        <v>1090.08860000037</v>
      </c>
      <c r="P2830" s="89">
        <f t="shared" si="44"/>
        <v>0</v>
      </c>
      <c r="Q2830" s="86">
        <v>43748</v>
      </c>
      <c r="R2830" s="90"/>
      <c r="S2830" s="90">
        <v>27766.892796936001</v>
      </c>
      <c r="T2830" s="3"/>
      <c r="U2830" s="91"/>
      <c r="V2830" s="92"/>
      <c r="W2830" s="91">
        <v>4.2120572943531399E-3</v>
      </c>
      <c r="X2830" s="92"/>
      <c r="Y2830" s="91">
        <v>-8.7704985480740998E-3</v>
      </c>
      <c r="Z2830" s="92"/>
      <c r="AA2830" s="91">
        <v>-2.9437737082844299E-2</v>
      </c>
      <c r="AB2830" s="92"/>
      <c r="AC2830" s="91">
        <v>2.3360465080259001E-2</v>
      </c>
      <c r="AD2830" s="92"/>
      <c r="AE2830" s="91">
        <v>4.2437595904630102E-2</v>
      </c>
      <c r="AF2830" s="93"/>
      <c r="AG2830" s="91">
        <v>-1.16073143544781E-4</v>
      </c>
      <c r="AH2830" s="92"/>
      <c r="AI2830" s="91">
        <v>-3.6307872651377701E-3</v>
      </c>
      <c r="AJ2830" s="92"/>
      <c r="AK2830" s="91">
        <v>3.4572300000945702E-2</v>
      </c>
      <c r="AL2830" s="91">
        <v>1.00797385202895E-2</v>
      </c>
      <c r="AM2830" s="92"/>
      <c r="AN2830" s="3"/>
      <c r="AO2830" s="94">
        <v>1.1806842056103099E-2</v>
      </c>
      <c r="AP2830" s="94">
        <v>-1.99796346032599E-2</v>
      </c>
      <c r="AQ2830" s="94">
        <v>1.7989333851801299E-2</v>
      </c>
      <c r="AR2830" s="94">
        <v>-3.9295610681619998E-2</v>
      </c>
      <c r="AS2830" s="95">
        <v>6</v>
      </c>
      <c r="AT2830" s="95">
        <v>6</v>
      </c>
      <c r="AU2830" s="95">
        <v>7</v>
      </c>
      <c r="AV2830" s="96">
        <v>5</v>
      </c>
      <c r="AW2830" s="3"/>
      <c r="AX2830" s="97">
        <v>3.7636730116209903E-2</v>
      </c>
      <c r="AY2830" s="98">
        <v>-1.4892675852061099</v>
      </c>
      <c r="AZ2830" s="98">
        <v>0.40942389983183602</v>
      </c>
      <c r="BA2830" s="98">
        <v>-1.80792121765262</v>
      </c>
      <c r="BB2830" s="89">
        <v>3.8769444492618298E-3</v>
      </c>
      <c r="BC2830" s="99">
        <v>-7.3293767130817304</v>
      </c>
      <c r="BD2830" s="86">
        <v>43748</v>
      </c>
      <c r="BE2830" s="86">
        <v>43805</v>
      </c>
      <c r="BF2830" s="95"/>
      <c r="BG2830" s="86"/>
    </row>
    <row r="2831" spans="2:59" x14ac:dyDescent="0.25">
      <c r="B2831" s="81" t="s">
        <v>3427</v>
      </c>
      <c r="C2831" s="81" t="s">
        <v>8649</v>
      </c>
      <c r="D2831" s="81" t="s">
        <v>1095</v>
      </c>
      <c r="E2831" s="82" t="s">
        <v>1186</v>
      </c>
      <c r="F2831" s="82" t="s">
        <v>1118</v>
      </c>
      <c r="G2831" s="83" t="s">
        <v>1123</v>
      </c>
      <c r="H2831" s="84" t="s">
        <v>1135</v>
      </c>
      <c r="I2831" s="85" t="s">
        <v>3480</v>
      </c>
      <c r="J2831" s="85" t="s">
        <v>8650</v>
      </c>
      <c r="L2831" s="86">
        <v>44028</v>
      </c>
      <c r="M2831" s="87"/>
      <c r="N2831" s="88"/>
      <c r="O2831" s="88">
        <v>1109.4278999995399</v>
      </c>
      <c r="P2831" s="89">
        <f t="shared" si="44"/>
        <v>0</v>
      </c>
      <c r="Q2831" s="86">
        <v>43748</v>
      </c>
      <c r="R2831" s="90"/>
      <c r="S2831" s="90">
        <v>325184.90077783202</v>
      </c>
      <c r="T2831" s="3"/>
      <c r="U2831" s="91"/>
      <c r="V2831" s="92"/>
      <c r="W2831" s="91">
        <v>4.4901535457029197E-3</v>
      </c>
      <c r="X2831" s="92"/>
      <c r="Y2831" s="91">
        <v>-7.0531747105633301E-3</v>
      </c>
      <c r="Z2831" s="92"/>
      <c r="AA2831" s="91">
        <v>-2.6039533803668701E-2</v>
      </c>
      <c r="AB2831" s="92"/>
      <c r="AC2831" s="91">
        <v>3.0544860494046599E-2</v>
      </c>
      <c r="AD2831" s="92"/>
      <c r="AE2831" s="91">
        <v>5.7096498196187902E-2</v>
      </c>
      <c r="AF2831" s="93"/>
      <c r="AG2831" s="91">
        <v>3.6278761399444199E-5</v>
      </c>
      <c r="AH2831" s="92"/>
      <c r="AI2831" s="91">
        <v>-1.74216044433706E-3</v>
      </c>
      <c r="AJ2831" s="92"/>
      <c r="AK2831" s="91">
        <v>5.51731099621975E-2</v>
      </c>
      <c r="AL2831" s="91">
        <v>1.5695688631240001E-2</v>
      </c>
      <c r="AM2831" s="92"/>
      <c r="AN2831" s="3"/>
      <c r="AO2831" s="94">
        <v>1.18165761086857E-2</v>
      </c>
      <c r="AP2831" s="94">
        <v>-1.9970230072431101E-2</v>
      </c>
      <c r="AQ2831" s="94">
        <v>1.82922801795939E-2</v>
      </c>
      <c r="AR2831" s="94">
        <v>-3.9019222732349597E-2</v>
      </c>
      <c r="AS2831" s="95">
        <v>7</v>
      </c>
      <c r="AT2831" s="95">
        <v>5</v>
      </c>
      <c r="AU2831" s="95">
        <v>7</v>
      </c>
      <c r="AV2831" s="96">
        <v>5</v>
      </c>
      <c r="AW2831" s="3"/>
      <c r="AX2831" s="97">
        <v>3.7644513015366102E-2</v>
      </c>
      <c r="AY2831" s="98">
        <v>-1.4061846849108399</v>
      </c>
      <c r="AZ2831" s="98">
        <v>0.42052108075859002</v>
      </c>
      <c r="BA2831" s="98">
        <v>-1.71110279154709</v>
      </c>
      <c r="BB2831" s="89">
        <v>3.8777884786395599E-3</v>
      </c>
      <c r="BC2831" s="99">
        <v>-7.27873348054709</v>
      </c>
      <c r="BD2831" s="86">
        <v>43748</v>
      </c>
      <c r="BE2831" s="86">
        <v>43805</v>
      </c>
      <c r="BF2831" s="95"/>
      <c r="BG2831" s="86"/>
    </row>
    <row r="2832" spans="2:59" x14ac:dyDescent="0.25">
      <c r="B2832" s="81" t="s">
        <v>3428</v>
      </c>
      <c r="C2832" s="81" t="s">
        <v>8651</v>
      </c>
      <c r="D2832" s="81" t="s">
        <v>1095</v>
      </c>
      <c r="E2832" s="82" t="s">
        <v>1163</v>
      </c>
      <c r="F2832" s="82" t="s">
        <v>1118</v>
      </c>
      <c r="G2832" s="83" t="s">
        <v>1123</v>
      </c>
      <c r="H2832" s="84" t="s">
        <v>1135</v>
      </c>
      <c r="I2832" s="85" t="s">
        <v>3480</v>
      </c>
      <c r="J2832" s="85" t="s">
        <v>8652</v>
      </c>
      <c r="L2832" s="86">
        <v>44028</v>
      </c>
      <c r="M2832" s="87"/>
      <c r="N2832" s="88"/>
      <c r="O2832" s="88">
        <v>1093.9037999995101</v>
      </c>
      <c r="P2832" s="89">
        <f t="shared" si="44"/>
        <v>0</v>
      </c>
      <c r="Q2832" s="86">
        <v>43748</v>
      </c>
      <c r="R2832" s="90"/>
      <c r="S2832" s="90">
        <v>4247378.6535546901</v>
      </c>
      <c r="T2832" s="3"/>
      <c r="U2832" s="91"/>
      <c r="V2832" s="92"/>
      <c r="W2832" s="91">
        <v>4.0126305866579103E-3</v>
      </c>
      <c r="X2832" s="92"/>
      <c r="Y2832" s="91">
        <v>-9.9954207116752496E-3</v>
      </c>
      <c r="Z2832" s="92"/>
      <c r="AA2832" s="91">
        <v>-3.18581062801968E-2</v>
      </c>
      <c r="AB2832" s="92"/>
      <c r="AC2832" s="91">
        <v>1.8259557047713301E-2</v>
      </c>
      <c r="AD2832" s="92"/>
      <c r="AE2832" s="91">
        <v>3.8245891983024201E-2</v>
      </c>
      <c r="AF2832" s="93"/>
      <c r="AG2832" s="91">
        <v>-2.25965457502753E-4</v>
      </c>
      <c r="AH2832" s="92"/>
      <c r="AI2832" s="91">
        <v>-4.97776436077402E-3</v>
      </c>
      <c r="AJ2832" s="92"/>
      <c r="AK2832" s="91">
        <v>3.6207400000421303E-2</v>
      </c>
      <c r="AL2832" s="91">
        <v>1.02724300359114E-2</v>
      </c>
      <c r="AM2832" s="92"/>
      <c r="AN2832" s="3"/>
      <c r="AO2832" s="94">
        <v>1.1799881696788399E-2</v>
      </c>
      <c r="AP2832" s="94">
        <v>-1.9986403055554498E-2</v>
      </c>
      <c r="AQ2832" s="94">
        <v>1.7773461495380598E-2</v>
      </c>
      <c r="AR2832" s="94">
        <v>-3.9493130609116599E-2</v>
      </c>
      <c r="AS2832" s="95">
        <v>6</v>
      </c>
      <c r="AT2832" s="95">
        <v>6</v>
      </c>
      <c r="AU2832" s="95">
        <v>7</v>
      </c>
      <c r="AV2832" s="96">
        <v>5</v>
      </c>
      <c r="AW2832" s="3"/>
      <c r="AX2832" s="97">
        <v>3.7631502167350797E-2</v>
      </c>
      <c r="AY2832" s="98">
        <v>-1.54844865590348</v>
      </c>
      <c r="AZ2832" s="98">
        <v>0.40151999039380798</v>
      </c>
      <c r="BA2832" s="98">
        <v>-1.8765852209235201</v>
      </c>
      <c r="BB2832" s="89">
        <v>3.8763759205448899E-3</v>
      </c>
      <c r="BC2832" s="99">
        <v>-7.3655837012338496</v>
      </c>
      <c r="BD2832" s="86">
        <v>43748</v>
      </c>
      <c r="BE2832" s="86">
        <v>43805</v>
      </c>
      <c r="BF2832" s="95"/>
      <c r="BG2832" s="86"/>
    </row>
    <row r="2833" spans="2:59" x14ac:dyDescent="0.25">
      <c r="B2833" s="81" t="s">
        <v>3429</v>
      </c>
      <c r="C2833" s="81" t="s">
        <v>8653</v>
      </c>
      <c r="D2833" s="81" t="s">
        <v>1095</v>
      </c>
      <c r="E2833" s="82" t="s">
        <v>1239</v>
      </c>
      <c r="F2833" s="82" t="s">
        <v>1118</v>
      </c>
      <c r="G2833" s="83" t="s">
        <v>1123</v>
      </c>
      <c r="H2833" s="84" t="s">
        <v>1135</v>
      </c>
      <c r="I2833" s="85" t="s">
        <v>3480</v>
      </c>
      <c r="J2833" s="85" t="s">
        <v>8654</v>
      </c>
      <c r="L2833" s="86">
        <v>44028</v>
      </c>
      <c r="M2833" s="87"/>
      <c r="N2833" s="88"/>
      <c r="O2833" s="88">
        <v>1089.24239999987</v>
      </c>
      <c r="P2833" s="89">
        <f t="shared" si="44"/>
        <v>0</v>
      </c>
      <c r="Q2833" s="86">
        <v>43748</v>
      </c>
      <c r="R2833" s="90"/>
      <c r="S2833" s="90">
        <v>73143.2984329834</v>
      </c>
      <c r="T2833" s="3"/>
      <c r="U2833" s="91"/>
      <c r="V2833" s="92"/>
      <c r="W2833" s="91">
        <v>4.8085364160215197E-3</v>
      </c>
      <c r="X2833" s="92"/>
      <c r="Y2833" s="91">
        <v>-6.5317390481141003E-3</v>
      </c>
      <c r="Z2833" s="92"/>
      <c r="AA2833" s="91">
        <v>-5.5378746959831901E-2</v>
      </c>
      <c r="AB2833" s="92"/>
      <c r="AC2833" s="91">
        <v>3.5071389702352501E-3</v>
      </c>
      <c r="AD2833" s="92"/>
      <c r="AE2833" s="91"/>
      <c r="AF2833" s="93"/>
      <c r="AG2833" s="91">
        <v>2.1111942078277899E-4</v>
      </c>
      <c r="AH2833" s="92"/>
      <c r="AI2833" s="91">
        <v>-6.5317390481141003E-3</v>
      </c>
      <c r="AJ2833" s="92"/>
      <c r="AK2833" s="91">
        <v>4.3829999995068604E-3</v>
      </c>
      <c r="AL2833" s="91">
        <v>2.08160221700382E-3</v>
      </c>
      <c r="AM2833" s="92"/>
      <c r="AN2833" s="3"/>
      <c r="AO2833" s="94">
        <v>8.8327934645349195E-3</v>
      </c>
      <c r="AP2833" s="94">
        <v>-1.99594746154617E-2</v>
      </c>
      <c r="AQ2833" s="94">
        <v>1.65551753161708E-2</v>
      </c>
      <c r="AR2833" s="94">
        <v>-3.8703154366885401E-2</v>
      </c>
      <c r="AS2833" s="95">
        <v>6</v>
      </c>
      <c r="AT2833" s="95">
        <v>6</v>
      </c>
      <c r="AU2833" s="95">
        <v>7</v>
      </c>
      <c r="AV2833" s="96">
        <v>5</v>
      </c>
      <c r="AW2833" s="3"/>
      <c r="AX2833" s="97">
        <v>3.5016674450671401E-2</v>
      </c>
      <c r="AY2833" s="98">
        <v>-2.3280828733404602</v>
      </c>
      <c r="AZ2833" s="98">
        <v>0.32039732054909098</v>
      </c>
      <c r="BA2833" s="98">
        <v>-2.6393008455743301</v>
      </c>
      <c r="BB2833" s="89">
        <v>3.6031868824375102E-3</v>
      </c>
      <c r="BC2833" s="99">
        <v>-9.2346111388760601</v>
      </c>
      <c r="BD2833" s="86">
        <v>43748</v>
      </c>
      <c r="BE2833" s="86">
        <v>43916</v>
      </c>
      <c r="BF2833" s="95"/>
      <c r="BG2833" s="86"/>
    </row>
    <row r="2834" spans="2:59" x14ac:dyDescent="0.25">
      <c r="B2834" s="81" t="s">
        <v>3430</v>
      </c>
      <c r="C2834" s="81" t="s">
        <v>8655</v>
      </c>
      <c r="D2834" s="81" t="s">
        <v>1095</v>
      </c>
      <c r="E2834" s="82" t="s">
        <v>1266</v>
      </c>
      <c r="F2834" s="82" t="s">
        <v>1118</v>
      </c>
      <c r="G2834" s="83" t="s">
        <v>1123</v>
      </c>
      <c r="H2834" s="84" t="s">
        <v>1135</v>
      </c>
      <c r="I2834" s="85" t="s">
        <v>3480</v>
      </c>
      <c r="J2834" s="85" t="s">
        <v>8656</v>
      </c>
      <c r="L2834" s="86">
        <v>44028</v>
      </c>
      <c r="M2834" s="87"/>
      <c r="N2834" s="88"/>
      <c r="O2834" s="88">
        <v>1111.60840000026</v>
      </c>
      <c r="P2834" s="89">
        <f t="shared" si="44"/>
        <v>0</v>
      </c>
      <c r="Q2834" s="86">
        <v>43748</v>
      </c>
      <c r="R2834" s="90"/>
      <c r="S2834" s="90">
        <v>93149.948808471701</v>
      </c>
      <c r="T2834" s="3"/>
      <c r="U2834" s="91"/>
      <c r="V2834" s="92"/>
      <c r="W2834" s="91">
        <v>4.7688011036370898E-3</v>
      </c>
      <c r="X2834" s="92"/>
      <c r="Y2834" s="91">
        <v>-5.3327561636251604E-3</v>
      </c>
      <c r="Z2834" s="92"/>
      <c r="AA2834" s="91">
        <v>-2.2629243119809E-2</v>
      </c>
      <c r="AB2834" s="92"/>
      <c r="AC2834" s="91">
        <v>3.7779220841912299E-2</v>
      </c>
      <c r="AD2834" s="92"/>
      <c r="AE2834" s="91">
        <v>6.8257659406299395E-2</v>
      </c>
      <c r="AF2834" s="93"/>
      <c r="AG2834" s="91">
        <v>1.89350808796007E-4</v>
      </c>
      <c r="AH2834" s="92"/>
      <c r="AI2834" s="91">
        <v>1.5011686446086999E-4</v>
      </c>
      <c r="AJ2834" s="92"/>
      <c r="AK2834" s="91">
        <v>5.8622840331736398E-2</v>
      </c>
      <c r="AL2834" s="91">
        <v>1.7093868033043701E-2</v>
      </c>
      <c r="AM2834" s="92"/>
      <c r="AN2834" s="3"/>
      <c r="AO2834" s="94">
        <v>1.18262180858437E-2</v>
      </c>
      <c r="AP2834" s="94">
        <v>-1.996084509301E-2</v>
      </c>
      <c r="AQ2834" s="94">
        <v>1.85950704926654E-2</v>
      </c>
      <c r="AR2834" s="94">
        <v>-3.8742801282751302E-2</v>
      </c>
      <c r="AS2834" s="95">
        <v>7</v>
      </c>
      <c r="AT2834" s="95">
        <v>5</v>
      </c>
      <c r="AU2834" s="95">
        <v>7</v>
      </c>
      <c r="AV2834" s="96">
        <v>5</v>
      </c>
      <c r="AW2834" s="3"/>
      <c r="AX2834" s="97">
        <v>3.7652587283228102E-2</v>
      </c>
      <c r="AY2834" s="98">
        <v>-1.3228405201589299</v>
      </c>
      <c r="AZ2834" s="98">
        <v>0.43165591227898398</v>
      </c>
      <c r="BA2834" s="98">
        <v>-1.6134819653616399</v>
      </c>
      <c r="BB2834" s="89">
        <v>3.8786626190358202E-3</v>
      </c>
      <c r="BC2834" s="99">
        <v>-7.2280400184245099</v>
      </c>
      <c r="BD2834" s="86">
        <v>43748</v>
      </c>
      <c r="BE2834" s="86">
        <v>43805</v>
      </c>
      <c r="BF2834" s="95"/>
      <c r="BG2834" s="86"/>
    </row>
    <row r="2835" spans="2:59" x14ac:dyDescent="0.25">
      <c r="B2835" s="81" t="s">
        <v>3431</v>
      </c>
      <c r="C2835" s="81" t="s">
        <v>8657</v>
      </c>
      <c r="D2835" s="81" t="s">
        <v>1095</v>
      </c>
      <c r="E2835" s="82" t="s">
        <v>1166</v>
      </c>
      <c r="F2835" s="82" t="s">
        <v>1118</v>
      </c>
      <c r="G2835" s="83" t="s">
        <v>1123</v>
      </c>
      <c r="H2835" s="84" t="s">
        <v>1135</v>
      </c>
      <c r="I2835" s="85" t="s">
        <v>3480</v>
      </c>
      <c r="J2835" s="85" t="s">
        <v>8658</v>
      </c>
      <c r="L2835" s="86">
        <v>44028</v>
      </c>
      <c r="M2835" s="87"/>
      <c r="N2835" s="88"/>
      <c r="O2835" s="88">
        <v>1094.1061000004399</v>
      </c>
      <c r="P2835" s="89">
        <f t="shared" si="44"/>
        <v>0</v>
      </c>
      <c r="Q2835" s="86">
        <v>43748</v>
      </c>
      <c r="R2835" s="90"/>
      <c r="S2835" s="90">
        <v>6010.6342260513302</v>
      </c>
      <c r="T2835" s="3"/>
      <c r="U2835" s="91"/>
      <c r="V2835" s="92"/>
      <c r="W2835" s="91">
        <v>4.8896163534664101E-3</v>
      </c>
      <c r="X2835" s="92"/>
      <c r="Y2835" s="91">
        <v>-4.5936606093164301E-3</v>
      </c>
      <c r="Z2835" s="92"/>
      <c r="AA2835" s="91">
        <v>-2.1161903798201799E-2</v>
      </c>
      <c r="AB2835" s="92"/>
      <c r="AC2835" s="91">
        <v>3.38573178705701E-2</v>
      </c>
      <c r="AD2835" s="92"/>
      <c r="AE2835" s="91">
        <v>3.38573178705701E-2</v>
      </c>
      <c r="AF2835" s="93"/>
      <c r="AG2835" s="91">
        <v>2.5571824880898898E-4</v>
      </c>
      <c r="AH2835" s="92"/>
      <c r="AI2835" s="91">
        <v>9.6335690614068902E-4</v>
      </c>
      <c r="AJ2835" s="92"/>
      <c r="AK2835" s="91">
        <v>4.5329539676458801E-2</v>
      </c>
      <c r="AL2835" s="91">
        <v>1.27906781253841E-2</v>
      </c>
      <c r="AM2835" s="92"/>
      <c r="AN2835" s="3"/>
      <c r="AO2835" s="94">
        <v>1.18304355237342E-2</v>
      </c>
      <c r="AP2835" s="94">
        <v>-1.99569362612237E-2</v>
      </c>
      <c r="AQ2835" s="94">
        <v>1.8725854730291799E-2</v>
      </c>
      <c r="AR2835" s="94">
        <v>-3.8624133315352097E-2</v>
      </c>
      <c r="AS2835" s="95">
        <v>7</v>
      </c>
      <c r="AT2835" s="95">
        <v>5</v>
      </c>
      <c r="AU2835" s="95">
        <v>7</v>
      </c>
      <c r="AV2835" s="96">
        <v>5</v>
      </c>
      <c r="AW2835" s="3"/>
      <c r="AX2835" s="97">
        <v>3.7656341679139602E-2</v>
      </c>
      <c r="AY2835" s="98">
        <v>-1.2869797760377</v>
      </c>
      <c r="AZ2835" s="98">
        <v>0.43644688411222898</v>
      </c>
      <c r="BA2835" s="98">
        <v>-1.5713255375249</v>
      </c>
      <c r="BB2835" s="89">
        <v>3.8790675755444701E-3</v>
      </c>
      <c r="BC2835" s="99">
        <v>-7.2064034740687903</v>
      </c>
      <c r="BD2835" s="86">
        <v>43748</v>
      </c>
      <c r="BE2835" s="86">
        <v>43805</v>
      </c>
      <c r="BF2835" s="95"/>
      <c r="BG2835" s="86"/>
    </row>
    <row r="2836" spans="2:59" x14ac:dyDescent="0.25">
      <c r="B2836" s="81" t="s">
        <v>3432</v>
      </c>
      <c r="C2836" s="81" t="s">
        <v>8659</v>
      </c>
      <c r="D2836" s="81" t="s">
        <v>1095</v>
      </c>
      <c r="E2836" s="82" t="s">
        <v>1179</v>
      </c>
      <c r="F2836" s="82" t="s">
        <v>1118</v>
      </c>
      <c r="G2836" s="83" t="s">
        <v>1123</v>
      </c>
      <c r="H2836" s="84" t="s">
        <v>1135</v>
      </c>
      <c r="I2836" s="85" t="s">
        <v>3480</v>
      </c>
      <c r="J2836" s="85" t="s">
        <v>8660</v>
      </c>
      <c r="L2836" s="86">
        <v>44028</v>
      </c>
      <c r="M2836" s="87"/>
      <c r="N2836" s="88"/>
      <c r="O2836" s="88">
        <v>1015.92870000005</v>
      </c>
      <c r="P2836" s="89">
        <f t="shared" si="44"/>
        <v>0</v>
      </c>
      <c r="Q2836" s="86">
        <v>44028</v>
      </c>
      <c r="R2836" s="90"/>
      <c r="S2836" s="90">
        <v>4.6360153256682702E-4</v>
      </c>
      <c r="T2836" s="3"/>
      <c r="U2836" s="91"/>
      <c r="V2836" s="92"/>
      <c r="W2836" s="91">
        <v>0</v>
      </c>
      <c r="X2836" s="92"/>
      <c r="Y2836" s="91">
        <v>0</v>
      </c>
      <c r="Z2836" s="92"/>
      <c r="AA2836" s="91">
        <v>0</v>
      </c>
      <c r="AB2836" s="92"/>
      <c r="AC2836" s="91"/>
      <c r="AD2836" s="92"/>
      <c r="AE2836" s="91"/>
      <c r="AF2836" s="93"/>
      <c r="AG2836" s="91">
        <v>0</v>
      </c>
      <c r="AH2836" s="92"/>
      <c r="AI2836" s="91">
        <v>0</v>
      </c>
      <c r="AJ2836" s="92"/>
      <c r="AK2836" s="91">
        <v>1.5928700000586101E-2</v>
      </c>
      <c r="AL2836" s="91">
        <v>8.11060203704983E-3</v>
      </c>
      <c r="AM2836" s="92"/>
      <c r="AN2836" s="3"/>
      <c r="AO2836" s="94">
        <v>0</v>
      </c>
      <c r="AP2836" s="94">
        <v>0</v>
      </c>
      <c r="AQ2836" s="94">
        <v>0</v>
      </c>
      <c r="AR2836" s="94">
        <v>0</v>
      </c>
      <c r="AS2836" s="95">
        <v>0</v>
      </c>
      <c r="AT2836" s="95">
        <v>0</v>
      </c>
      <c r="AU2836" s="95">
        <v>7</v>
      </c>
      <c r="AV2836" s="96">
        <v>5</v>
      </c>
      <c r="AW2836" s="3"/>
      <c r="AX2836" s="97">
        <v>0</v>
      </c>
      <c r="AY2836" s="98">
        <v>-113.07365610974399</v>
      </c>
      <c r="AZ2836" s="98">
        <v>0.50900958187503398</v>
      </c>
      <c r="BA2836" s="98">
        <v>-15.957369743191499</v>
      </c>
      <c r="BB2836" s="89">
        <v>0</v>
      </c>
      <c r="BC2836" s="99">
        <v>0</v>
      </c>
      <c r="BD2836" s="86">
        <v>43664</v>
      </c>
      <c r="BE2836" s="86"/>
      <c r="BF2836" s="95"/>
      <c r="BG2836" s="86"/>
    </row>
    <row r="2837" spans="2:59" x14ac:dyDescent="0.25">
      <c r="B2837" s="81"/>
      <c r="C2837" s="81" t="s">
        <v>8417</v>
      </c>
      <c r="D2837" s="81" t="s">
        <v>1076</v>
      </c>
      <c r="E2837" s="82" t="s">
        <v>1203</v>
      </c>
      <c r="F2837" s="82" t="s">
        <v>1106</v>
      </c>
      <c r="G2837" s="83" t="s">
        <v>1120</v>
      </c>
      <c r="H2837" s="84" t="s">
        <v>1148</v>
      </c>
      <c r="I2837" s="85" t="s">
        <v>3480</v>
      </c>
      <c r="J2837" s="85" t="s">
        <v>8418</v>
      </c>
      <c r="L2837" s="86">
        <v>44021</v>
      </c>
      <c r="M2837" s="87">
        <v>4320.0662999972701</v>
      </c>
      <c r="N2837" s="88">
        <v>4320.0662999972701</v>
      </c>
      <c r="O2837" s="88">
        <v>4701.2907000035002</v>
      </c>
      <c r="P2837" s="89">
        <f t="shared" si="44"/>
        <v>0.91891069403431136</v>
      </c>
      <c r="Q2837" s="86">
        <v>43881</v>
      </c>
      <c r="R2837" s="90">
        <v>6424388.3590000002</v>
      </c>
      <c r="S2837" s="90">
        <v>5085121.0769375004</v>
      </c>
      <c r="T2837" s="3"/>
      <c r="U2837" s="91">
        <v>-7.8935098435977107E-3</v>
      </c>
      <c r="V2837" s="92">
        <v>2.8728597695590001</v>
      </c>
      <c r="W2837" s="91">
        <v>4.0148123371182001E-3</v>
      </c>
      <c r="X2837" s="92">
        <v>2.6798597823471901</v>
      </c>
      <c r="Y2837" s="91">
        <v>-3.7383912522273E-3</v>
      </c>
      <c r="Z2837" s="92">
        <v>17.310098487010698</v>
      </c>
      <c r="AA2837" s="91">
        <v>0.210621307100228</v>
      </c>
      <c r="AB2837" s="92">
        <v>41.287318861344801</v>
      </c>
      <c r="AC2837" s="91">
        <v>0.365262207382475</v>
      </c>
      <c r="AD2837" s="92">
        <v>60.8121859984822</v>
      </c>
      <c r="AE2837" s="91">
        <v>0.55100994149688598</v>
      </c>
      <c r="AF2837" s="93">
        <v>72.048681761371</v>
      </c>
      <c r="AG2837" s="91">
        <v>-2.4739407936067399E-2</v>
      </c>
      <c r="AH2837" s="92">
        <v>-4.3154465294719602</v>
      </c>
      <c r="AI2837" s="91">
        <v>3.3095791906816899E-2</v>
      </c>
      <c r="AJ2837" s="92">
        <v>17.000321671657701</v>
      </c>
      <c r="AK2837" s="91">
        <v>2.7524353974312499</v>
      </c>
      <c r="AL2837" s="91">
        <v>0.161806048074213</v>
      </c>
      <c r="AM2837" s="92">
        <v>278.38985237572302</v>
      </c>
      <c r="AN2837" s="3"/>
      <c r="AO2837" s="94">
        <v>6.2988692929138806E-2</v>
      </c>
      <c r="AP2837" s="94">
        <v>-7.3462234079706798E-2</v>
      </c>
      <c r="AQ2837" s="94">
        <v>0.13876622224415799</v>
      </c>
      <c r="AR2837" s="94">
        <v>-7.76911796983768E-2</v>
      </c>
      <c r="AS2837" s="95">
        <v>8</v>
      </c>
      <c r="AT2837" s="95">
        <v>4</v>
      </c>
      <c r="AU2837" s="95">
        <v>7</v>
      </c>
      <c r="AV2837" s="96">
        <v>5</v>
      </c>
      <c r="AW2837" s="3"/>
      <c r="AX2837" s="97">
        <v>0.232754345253634</v>
      </c>
      <c r="AY2837" s="98">
        <v>1.0030955314741701</v>
      </c>
      <c r="AZ2837" s="98">
        <v>1.5015165711101901</v>
      </c>
      <c r="BA2837" s="98">
        <v>1.4335203680275299</v>
      </c>
      <c r="BB2837" s="89">
        <v>2.3955076264101101E-2</v>
      </c>
      <c r="BC2837" s="99">
        <v>-28.2596755823179</v>
      </c>
      <c r="BD2837" s="86">
        <v>43881</v>
      </c>
      <c r="BE2837" s="86">
        <v>43913</v>
      </c>
      <c r="BF2837" s="95"/>
      <c r="BG2837" s="86"/>
    </row>
    <row r="2838" spans="2:59" x14ac:dyDescent="0.25">
      <c r="B2838" s="81"/>
      <c r="C2838" s="81" t="s">
        <v>8419</v>
      </c>
      <c r="D2838" s="81" t="s">
        <v>1077</v>
      </c>
      <c r="E2838" s="82" t="s">
        <v>1161</v>
      </c>
      <c r="F2838" s="82" t="s">
        <v>1097</v>
      </c>
      <c r="G2838" s="83" t="s">
        <v>1124</v>
      </c>
      <c r="H2838" s="84" t="s">
        <v>1137</v>
      </c>
      <c r="I2838" s="85" t="s">
        <v>3480</v>
      </c>
      <c r="J2838" s="85" t="s">
        <v>8420</v>
      </c>
      <c r="L2838" s="86">
        <v>43879</v>
      </c>
      <c r="M2838" s="87"/>
      <c r="N2838" s="88"/>
      <c r="O2838" s="88">
        <v>2756.64479999989</v>
      </c>
      <c r="P2838" s="89">
        <f t="shared" si="44"/>
        <v>0</v>
      </c>
      <c r="Q2838" s="86">
        <v>43879</v>
      </c>
      <c r="R2838" s="90"/>
      <c r="S2838" s="90">
        <v>61447205.139937498</v>
      </c>
      <c r="T2838" s="3"/>
      <c r="U2838" s="91"/>
      <c r="V2838" s="92"/>
      <c r="W2838" s="91"/>
      <c r="X2838" s="92"/>
      <c r="Y2838" s="91"/>
      <c r="Z2838" s="92"/>
      <c r="AA2838" s="91"/>
      <c r="AB2838" s="92"/>
      <c r="AC2838" s="91"/>
      <c r="AD2838" s="92"/>
      <c r="AE2838" s="91"/>
      <c r="AF2838" s="93"/>
      <c r="AG2838" s="91"/>
      <c r="AH2838" s="92"/>
      <c r="AI2838" s="91"/>
      <c r="AJ2838" s="92"/>
      <c r="AK2838" s="91"/>
      <c r="AL2838" s="91"/>
      <c r="AM2838" s="92"/>
      <c r="AN2838" s="3"/>
      <c r="AO2838" s="94">
        <v>2.2298187068372499E-3</v>
      </c>
      <c r="AP2838" s="94">
        <v>-4.6668951563333403E-3</v>
      </c>
      <c r="AQ2838" s="94">
        <v>8.2931203432963195E-3</v>
      </c>
      <c r="AR2838" s="94">
        <v>-6.4301602478735696E-3</v>
      </c>
      <c r="AS2838" s="95"/>
      <c r="AT2838" s="95"/>
      <c r="AU2838" s="95"/>
      <c r="AV2838" s="96"/>
      <c r="AW2838" s="3"/>
      <c r="AX2838" s="97"/>
      <c r="AY2838" s="98"/>
      <c r="AZ2838" s="98"/>
      <c r="BA2838" s="98"/>
      <c r="BB2838" s="89"/>
      <c r="BC2838" s="99">
        <v>-1.6120651053461199</v>
      </c>
      <c r="BD2838" s="86">
        <v>43745</v>
      </c>
      <c r="BE2838" s="86">
        <v>43783</v>
      </c>
      <c r="BF2838" s="95">
        <v>77</v>
      </c>
      <c r="BG2838" s="86">
        <v>43852</v>
      </c>
    </row>
    <row r="2839" spans="2:59" x14ac:dyDescent="0.25">
      <c r="B2839" s="81"/>
      <c r="C2839" s="81" t="s">
        <v>8421</v>
      </c>
      <c r="D2839" s="81" t="s">
        <v>1077</v>
      </c>
      <c r="E2839" s="82" t="s">
        <v>1162</v>
      </c>
      <c r="F2839" s="82" t="s">
        <v>1097</v>
      </c>
      <c r="G2839" s="83" t="s">
        <v>1124</v>
      </c>
      <c r="H2839" s="84" t="s">
        <v>1137</v>
      </c>
      <c r="I2839" s="85" t="s">
        <v>3480</v>
      </c>
      <c r="J2839" s="85" t="s">
        <v>8422</v>
      </c>
      <c r="L2839" s="86">
        <v>44021</v>
      </c>
      <c r="M2839" s="87">
        <v>2834.4296999983499</v>
      </c>
      <c r="N2839" s="88">
        <v>2834.4296999983499</v>
      </c>
      <c r="O2839" s="88">
        <v>2845.6099999993999</v>
      </c>
      <c r="P2839" s="89">
        <f t="shared" si="44"/>
        <v>0.99607103573537747</v>
      </c>
      <c r="Q2839" s="86">
        <v>43984</v>
      </c>
      <c r="R2839" s="90">
        <v>1426227.429</v>
      </c>
      <c r="S2839" s="90">
        <v>788615.27745800803</v>
      </c>
      <c r="T2839" s="3"/>
      <c r="U2839" s="91">
        <v>-1.2840440558648E-4</v>
      </c>
      <c r="V2839" s="92">
        <v>3.6493703133601199</v>
      </c>
      <c r="W2839" s="91">
        <v>7.1999255487753501E-4</v>
      </c>
      <c r="X2839" s="92">
        <v>2.3503778041231298</v>
      </c>
      <c r="Y2839" s="91">
        <v>9.7716398850025091E-3</v>
      </c>
      <c r="Z2839" s="92">
        <v>18.6611016007373</v>
      </c>
      <c r="AA2839" s="91">
        <v>2.0523563714959898E-2</v>
      </c>
      <c r="AB2839" s="92">
        <v>22.277544522803499</v>
      </c>
      <c r="AC2839" s="91">
        <v>5.00529633245606E-2</v>
      </c>
      <c r="AD2839" s="92">
        <v>29.2912615927053</v>
      </c>
      <c r="AE2839" s="91">
        <v>7.9056506996494094E-2</v>
      </c>
      <c r="AF2839" s="93">
        <v>24.853338311368098</v>
      </c>
      <c r="AG2839" s="91">
        <v>4.2008449963759598E-4</v>
      </c>
      <c r="AH2839" s="92">
        <v>-1.79949728590145</v>
      </c>
      <c r="AI2839" s="91">
        <v>1.19720927978051E-2</v>
      </c>
      <c r="AJ2839" s="92">
        <v>14.887951760742</v>
      </c>
      <c r="AK2839" s="91">
        <v>0.74105018427362701</v>
      </c>
      <c r="AL2839" s="91">
        <v>4.19913857622305E-2</v>
      </c>
      <c r="AM2839" s="92">
        <v>58.883757068775601</v>
      </c>
      <c r="AN2839" s="3"/>
      <c r="AO2839" s="94">
        <v>2.2454020727309398E-3</v>
      </c>
      <c r="AP2839" s="94">
        <v>-4.6616944373454299E-3</v>
      </c>
      <c r="AQ2839" s="94">
        <v>8.4557494537875807E-3</v>
      </c>
      <c r="AR2839" s="94">
        <v>-6.2697733837921996E-3</v>
      </c>
      <c r="AS2839" s="95">
        <v>8</v>
      </c>
      <c r="AT2839" s="95">
        <v>4</v>
      </c>
      <c r="AU2839" s="95">
        <v>7</v>
      </c>
      <c r="AV2839" s="96">
        <v>5</v>
      </c>
      <c r="AW2839" s="3"/>
      <c r="AX2839" s="97">
        <v>1.11395230303242E-2</v>
      </c>
      <c r="AY2839" s="98">
        <v>-0.93596109499503699</v>
      </c>
      <c r="AZ2839" s="98">
        <v>0.61943338739820297</v>
      </c>
      <c r="BA2839" s="98">
        <v>-1.20877753279092</v>
      </c>
      <c r="BB2839" s="89">
        <v>1.1503883873081101E-3</v>
      </c>
      <c r="BC2839" s="99">
        <v>-1.5925981600303201</v>
      </c>
      <c r="BD2839" s="86">
        <v>43745</v>
      </c>
      <c r="BE2839" s="86">
        <v>43783</v>
      </c>
      <c r="BF2839" s="95">
        <v>74</v>
      </c>
      <c r="BG2839" s="86">
        <v>43847</v>
      </c>
    </row>
    <row r="2840" spans="2:59" x14ac:dyDescent="0.25">
      <c r="B2840" s="81"/>
      <c r="C2840" s="81" t="s">
        <v>8423</v>
      </c>
      <c r="D2840" s="81" t="s">
        <v>1077</v>
      </c>
      <c r="E2840" s="82" t="s">
        <v>1209</v>
      </c>
      <c r="F2840" s="82" t="s">
        <v>1097</v>
      </c>
      <c r="G2840" s="83" t="s">
        <v>1124</v>
      </c>
      <c r="H2840" s="84" t="s">
        <v>1137</v>
      </c>
      <c r="I2840" s="85" t="s">
        <v>3480</v>
      </c>
      <c r="J2840" s="85" t="s">
        <v>8424</v>
      </c>
      <c r="L2840" s="86">
        <v>44021</v>
      </c>
      <c r="M2840" s="87">
        <v>2016.24330000021</v>
      </c>
      <c r="N2840" s="88">
        <v>2016.24330000021</v>
      </c>
      <c r="O2840" s="88"/>
      <c r="P2840" s="89" t="str">
        <f t="shared" si="44"/>
        <v/>
      </c>
      <c r="Q2840" s="86"/>
      <c r="R2840" s="90">
        <v>1025661.022</v>
      </c>
      <c r="S2840" s="90"/>
      <c r="T2840" s="3"/>
      <c r="U2840" s="91">
        <v>-1.17432351544267E-4</v>
      </c>
      <c r="V2840" s="92">
        <v>3.6504675187643398</v>
      </c>
      <c r="W2840" s="91">
        <v>1.04903833380376E-3</v>
      </c>
      <c r="X2840" s="92">
        <v>2.38328238201575</v>
      </c>
      <c r="Y2840" s="91"/>
      <c r="Z2840" s="92"/>
      <c r="AA2840" s="91"/>
      <c r="AB2840" s="92"/>
      <c r="AC2840" s="91"/>
      <c r="AD2840" s="92"/>
      <c r="AE2840" s="91"/>
      <c r="AF2840" s="93"/>
      <c r="AG2840" s="91">
        <v>5.18708335221163E-4</v>
      </c>
      <c r="AH2840" s="92">
        <v>-1.7896349023431</v>
      </c>
      <c r="AI2840" s="91"/>
      <c r="AJ2840" s="92"/>
      <c r="AK2840" s="91">
        <v>8.1216500002483406E-3</v>
      </c>
      <c r="AL2840" s="91">
        <v>2.61381611562683E-2</v>
      </c>
      <c r="AM2840" s="92">
        <v>-30.274390091682999</v>
      </c>
      <c r="AN2840" s="3"/>
      <c r="AO2840" s="94">
        <v>1.9692392852448401E-3</v>
      </c>
      <c r="AP2840" s="94">
        <v>-1.75682606277405E-3</v>
      </c>
      <c r="AQ2840" s="94">
        <v>7.5846159470529502E-3</v>
      </c>
      <c r="AR2840" s="94">
        <v>-3.60289481523068E-3</v>
      </c>
      <c r="AS2840" s="95"/>
      <c r="AT2840" s="95"/>
      <c r="AU2840" s="95"/>
      <c r="AV2840" s="96"/>
      <c r="AW2840" s="3"/>
      <c r="AX2840" s="97"/>
      <c r="AY2840" s="98"/>
      <c r="AZ2840" s="98"/>
      <c r="BA2840" s="98"/>
      <c r="BB2840" s="89"/>
      <c r="BC2840" s="99">
        <v>-0.52961491384030501</v>
      </c>
      <c r="BD2840" s="86">
        <v>43984</v>
      </c>
      <c r="BE2840" s="86">
        <v>43998</v>
      </c>
      <c r="BF2840" s="95"/>
      <c r="BG2840" s="86"/>
    </row>
    <row r="2841" spans="2:59" x14ac:dyDescent="0.25">
      <c r="B2841" s="81"/>
      <c r="C2841" s="81" t="s">
        <v>8425</v>
      </c>
      <c r="D2841" s="81" t="s">
        <v>1077</v>
      </c>
      <c r="E2841" s="82" t="s">
        <v>1273</v>
      </c>
      <c r="F2841" s="82" t="s">
        <v>1097</v>
      </c>
      <c r="G2841" s="83" t="s">
        <v>1124</v>
      </c>
      <c r="H2841" s="84" t="s">
        <v>1137</v>
      </c>
      <c r="I2841" s="85" t="s">
        <v>3480</v>
      </c>
      <c r="J2841" s="85" t="s">
        <v>1096</v>
      </c>
      <c r="L2841" s="86">
        <v>44021</v>
      </c>
      <c r="M2841" s="87">
        <v>2765.08839999884</v>
      </c>
      <c r="N2841" s="88">
        <v>2765.08839999884</v>
      </c>
      <c r="O2841" s="88"/>
      <c r="P2841" s="89" t="str">
        <f t="shared" si="44"/>
        <v/>
      </c>
      <c r="Q2841" s="86"/>
      <c r="R2841" s="90">
        <v>133343276.963</v>
      </c>
      <c r="S2841" s="90"/>
      <c r="T2841" s="3"/>
      <c r="U2841" s="91">
        <v>-1.33612592435384E-4</v>
      </c>
      <c r="V2841" s="92">
        <v>3.6488494946752299</v>
      </c>
      <c r="W2841" s="91">
        <v>5.6369920457655098E-4</v>
      </c>
      <c r="X2841" s="92">
        <v>2.33474846909303</v>
      </c>
      <c r="Y2841" s="91"/>
      <c r="Z2841" s="92"/>
      <c r="AA2841" s="91"/>
      <c r="AB2841" s="92"/>
      <c r="AC2841" s="91"/>
      <c r="AD2841" s="92"/>
      <c r="AE2841" s="91"/>
      <c r="AF2841" s="93"/>
      <c r="AG2841" s="91">
        <v>3.7311095911718401E-4</v>
      </c>
      <c r="AH2841" s="92">
        <v>-1.8041946399534901</v>
      </c>
      <c r="AI2841" s="91"/>
      <c r="AJ2841" s="92"/>
      <c r="AK2841" s="91">
        <v>3.39117229668773E-3</v>
      </c>
      <c r="AL2841" s="91">
        <v>8.4826036290905904E-3</v>
      </c>
      <c r="AM2841" s="92">
        <v>11.0990423348994</v>
      </c>
      <c r="AN2841" s="3"/>
      <c r="AO2841" s="94">
        <v>1.95304151384335E-3</v>
      </c>
      <c r="AP2841" s="94">
        <v>-2.68966166277096E-3</v>
      </c>
      <c r="AQ2841" s="94">
        <v>7.0799017539684402E-3</v>
      </c>
      <c r="AR2841" s="94">
        <v>-4.0859017972252297E-3</v>
      </c>
      <c r="AS2841" s="95"/>
      <c r="AT2841" s="95"/>
      <c r="AU2841" s="95"/>
      <c r="AV2841" s="96"/>
      <c r="AW2841" s="3"/>
      <c r="AX2841" s="97"/>
      <c r="AY2841" s="98"/>
      <c r="AZ2841" s="98"/>
      <c r="BA2841" s="98"/>
      <c r="BB2841" s="89"/>
      <c r="BC2841" s="99">
        <v>-0.74337930845285904</v>
      </c>
      <c r="BD2841" s="86">
        <v>43907</v>
      </c>
      <c r="BE2841" s="86">
        <v>43916</v>
      </c>
      <c r="BF2841" s="95">
        <v>40</v>
      </c>
      <c r="BG2841" s="86">
        <v>43963</v>
      </c>
    </row>
    <row r="2842" spans="2:59" x14ac:dyDescent="0.25">
      <c r="B2842" s="81"/>
      <c r="C2842" s="81" t="s">
        <v>8426</v>
      </c>
      <c r="D2842" s="81" t="s">
        <v>1077</v>
      </c>
      <c r="E2842" s="82" t="s">
        <v>1207</v>
      </c>
      <c r="F2842" s="82" t="s">
        <v>1097</v>
      </c>
      <c r="G2842" s="83" t="s">
        <v>1124</v>
      </c>
      <c r="H2842" s="84" t="s">
        <v>1137</v>
      </c>
      <c r="I2842" s="85" t="s">
        <v>3480</v>
      </c>
      <c r="J2842" s="85" t="s">
        <v>8427</v>
      </c>
      <c r="L2842" s="86">
        <v>44021</v>
      </c>
      <c r="M2842" s="87">
        <v>1179.2872999999699</v>
      </c>
      <c r="N2842" s="88">
        <v>1179.2872999999699</v>
      </c>
      <c r="O2842" s="88">
        <v>1184.0942000001701</v>
      </c>
      <c r="P2842" s="89">
        <f t="shared" si="44"/>
        <v>0.99594044122486247</v>
      </c>
      <c r="Q2842" s="86">
        <v>43984</v>
      </c>
      <c r="R2842" s="90">
        <v>3401946.568</v>
      </c>
      <c r="S2842" s="90">
        <v>2174638.20542969</v>
      </c>
      <c r="T2842" s="3"/>
      <c r="U2842" s="91">
        <v>-1.3192669212003201E-4</v>
      </c>
      <c r="V2842" s="92">
        <v>3.6490180847067699</v>
      </c>
      <c r="W2842" s="91">
        <v>6.1371296033030398E-4</v>
      </c>
      <c r="X2842" s="92">
        <v>2.3397498446684</v>
      </c>
      <c r="Y2842" s="91">
        <v>9.1178411275905109E-3</v>
      </c>
      <c r="Z2842" s="92">
        <v>18.5957217249961</v>
      </c>
      <c r="AA2842" s="91">
        <v>1.91944742182386E-2</v>
      </c>
      <c r="AB2842" s="92">
        <v>22.144635573116801</v>
      </c>
      <c r="AC2842" s="91">
        <v>4.7323492608484202E-2</v>
      </c>
      <c r="AD2842" s="92">
        <v>29.018314521090399</v>
      </c>
      <c r="AE2842" s="91">
        <v>7.4846996940323193E-2</v>
      </c>
      <c r="AF2842" s="93">
        <v>24.432387305743799</v>
      </c>
      <c r="AG2842" s="91">
        <v>3.8818160101072901E-4</v>
      </c>
      <c r="AH2842" s="92">
        <v>-1.8026875757641401</v>
      </c>
      <c r="AI2842" s="91">
        <v>1.12845235435088E-2</v>
      </c>
      <c r="AJ2842" s="92">
        <v>14.8191948353196</v>
      </c>
      <c r="AK2842" s="91">
        <v>0.17928729999956</v>
      </c>
      <c r="AL2842" s="91">
        <v>2.8973578069781101E-2</v>
      </c>
      <c r="AM2842" s="92">
        <v>12.521559686691001</v>
      </c>
      <c r="AN2842" s="3"/>
      <c r="AO2842" s="94">
        <v>2.2346857458614999E-3</v>
      </c>
      <c r="AP2842" s="94">
        <v>-4.6652498194816898E-3</v>
      </c>
      <c r="AQ2842" s="94">
        <v>8.3443870098562894E-3</v>
      </c>
      <c r="AR2842" s="94">
        <v>-6.3796130198170396E-3</v>
      </c>
      <c r="AS2842" s="95">
        <v>8</v>
      </c>
      <c r="AT2842" s="95">
        <v>4</v>
      </c>
      <c r="AU2842" s="95">
        <v>7</v>
      </c>
      <c r="AV2842" s="96">
        <v>5</v>
      </c>
      <c r="AW2842" s="3"/>
      <c r="AX2842" s="97">
        <v>1.11428923673157E-2</v>
      </c>
      <c r="AY2842" s="98">
        <v>-0.93623929543082296</v>
      </c>
      <c r="AZ2842" s="98">
        <v>0.61552700412994499</v>
      </c>
      <c r="BA2842" s="98">
        <v>-1.2074437502505999</v>
      </c>
      <c r="BB2842" s="89">
        <v>1.1507271874973001E-3</v>
      </c>
      <c r="BC2842" s="99">
        <v>-1.6059016326289599</v>
      </c>
      <c r="BD2842" s="86">
        <v>43745</v>
      </c>
      <c r="BE2842" s="86">
        <v>43783</v>
      </c>
      <c r="BF2842" s="95">
        <v>75</v>
      </c>
      <c r="BG2842" s="86">
        <v>43850</v>
      </c>
    </row>
    <row r="2843" spans="2:59" x14ac:dyDescent="0.25">
      <c r="B2843" s="81"/>
      <c r="C2843" s="81" t="s">
        <v>8428</v>
      </c>
      <c r="D2843" s="81" t="s">
        <v>1077</v>
      </c>
      <c r="E2843" s="82" t="s">
        <v>1211</v>
      </c>
      <c r="F2843" s="82" t="s">
        <v>1097</v>
      </c>
      <c r="G2843" s="83" t="s">
        <v>1124</v>
      </c>
      <c r="H2843" s="84" t="s">
        <v>1137</v>
      </c>
      <c r="I2843" s="85" t="s">
        <v>3480</v>
      </c>
      <c r="J2843" s="85" t="s">
        <v>1096</v>
      </c>
      <c r="L2843" s="86">
        <v>44021</v>
      </c>
      <c r="M2843" s="87">
        <v>2714.1728000007602</v>
      </c>
      <c r="N2843" s="88">
        <v>2714.1728000007602</v>
      </c>
      <c r="O2843" s="88"/>
      <c r="P2843" s="89" t="str">
        <f t="shared" si="44"/>
        <v/>
      </c>
      <c r="Q2843" s="86"/>
      <c r="R2843" s="90">
        <v>3503795.676</v>
      </c>
      <c r="S2843" s="90"/>
      <c r="T2843" s="3"/>
      <c r="U2843" s="91">
        <v>-1.17296382995846E-4</v>
      </c>
      <c r="V2843" s="92">
        <v>3.6504811156191899</v>
      </c>
      <c r="W2843" s="91">
        <v>1.0844883272511699E-3</v>
      </c>
      <c r="X2843" s="92">
        <v>2.3868273813604901</v>
      </c>
      <c r="Y2843" s="91">
        <v>4.6854078300384598E-3</v>
      </c>
      <c r="Z2843" s="92">
        <v>18.152478395233601</v>
      </c>
      <c r="AA2843" s="91"/>
      <c r="AB2843" s="92"/>
      <c r="AC2843" s="91"/>
      <c r="AD2843" s="92"/>
      <c r="AE2843" s="91"/>
      <c r="AF2843" s="93"/>
      <c r="AG2843" s="91">
        <v>5.1994972091051696E-4</v>
      </c>
      <c r="AH2843" s="92">
        <v>-1.7895107637741601</v>
      </c>
      <c r="AI2843" s="91">
        <v>6.9752526542288303E-3</v>
      </c>
      <c r="AJ2843" s="92">
        <v>14.3882677463844</v>
      </c>
      <c r="AK2843" s="91">
        <v>5.2491851856757404E-3</v>
      </c>
      <c r="AL2843" s="91">
        <v>6.5854448894242497E-3</v>
      </c>
      <c r="AM2843" s="92">
        <v>20.162145322508898</v>
      </c>
      <c r="AN2843" s="3"/>
      <c r="AO2843" s="94">
        <v>2.2787767429690601E-3</v>
      </c>
      <c r="AP2843" s="94">
        <v>-4.6506708840752297E-3</v>
      </c>
      <c r="AQ2843" s="94">
        <v>8.80269433946523E-3</v>
      </c>
      <c r="AR2843" s="94">
        <v>-4.0200003231802804E-3</v>
      </c>
      <c r="AS2843" s="95"/>
      <c r="AT2843" s="95"/>
      <c r="AU2843" s="95"/>
      <c r="AV2843" s="96"/>
      <c r="AW2843" s="3"/>
      <c r="AX2843" s="97"/>
      <c r="AY2843" s="98"/>
      <c r="AZ2843" s="98"/>
      <c r="BA2843" s="98"/>
      <c r="BB2843" s="89"/>
      <c r="BC2843" s="99">
        <v>-1.5510948398623401</v>
      </c>
      <c r="BD2843" s="86">
        <v>43745</v>
      </c>
      <c r="BE2843" s="86">
        <v>43783</v>
      </c>
      <c r="BF2843" s="95">
        <v>70</v>
      </c>
      <c r="BG2843" s="86">
        <v>43843</v>
      </c>
    </row>
    <row r="2844" spans="2:59" x14ac:dyDescent="0.25">
      <c r="B2844" s="81"/>
      <c r="C2844" s="81" t="s">
        <v>8429</v>
      </c>
      <c r="D2844" s="81" t="s">
        <v>1078</v>
      </c>
      <c r="E2844" s="82" t="s">
        <v>1161</v>
      </c>
      <c r="F2844" s="82" t="s">
        <v>1116</v>
      </c>
      <c r="G2844" s="83" t="s">
        <v>1120</v>
      </c>
      <c r="H2844" s="84" t="s">
        <v>1128</v>
      </c>
      <c r="I2844" s="85" t="s">
        <v>3480</v>
      </c>
      <c r="J2844" s="85" t="s">
        <v>8430</v>
      </c>
      <c r="L2844" s="86">
        <v>44021</v>
      </c>
      <c r="M2844" s="87">
        <v>1141.3534999992701</v>
      </c>
      <c r="N2844" s="88">
        <v>1141.3534999992701</v>
      </c>
      <c r="O2844" s="88">
        <v>1528.4264000002299</v>
      </c>
      <c r="P2844" s="89">
        <f t="shared" si="44"/>
        <v>0.7467507104032608</v>
      </c>
      <c r="Q2844" s="86">
        <v>43756</v>
      </c>
      <c r="R2844" s="90">
        <v>1283550.32</v>
      </c>
      <c r="S2844" s="90">
        <v>2092415.1379843799</v>
      </c>
      <c r="T2844" s="3"/>
      <c r="U2844" s="91">
        <v>-3.5273866513307398E-2</v>
      </c>
      <c r="V2844" s="92">
        <v>0.13482410258802699</v>
      </c>
      <c r="W2844" s="91">
        <v>-2.00592950968712E-2</v>
      </c>
      <c r="X2844" s="92">
        <v>0.27244903894825301</v>
      </c>
      <c r="Y2844" s="91">
        <v>-0.199050344060233</v>
      </c>
      <c r="Z2844" s="92">
        <v>-2.2210967938008301</v>
      </c>
      <c r="AA2844" s="91">
        <v>-0.22679777180834201</v>
      </c>
      <c r="AB2844" s="92">
        <v>-2.45458902954124</v>
      </c>
      <c r="AC2844" s="91">
        <v>-0.31261608056141998</v>
      </c>
      <c r="AD2844" s="92">
        <v>-6.9756427959073299</v>
      </c>
      <c r="AE2844" s="91">
        <v>-0.26945712897577301</v>
      </c>
      <c r="AF2844" s="93">
        <v>-9.9980252858658805</v>
      </c>
      <c r="AG2844" s="91">
        <v>1.9721342241609801E-2</v>
      </c>
      <c r="AH2844" s="92">
        <v>0.13062848829577001</v>
      </c>
      <c r="AI2844" s="91">
        <v>-0.15495670587013599</v>
      </c>
      <c r="AJ2844" s="92">
        <v>-1.8049281060521001</v>
      </c>
      <c r="AK2844" s="91">
        <v>-0.43919620088417999</v>
      </c>
      <c r="AL2844" s="91">
        <v>-6.04875256749801E-2</v>
      </c>
      <c r="AM2844" s="92">
        <v>-35.278751923237003</v>
      </c>
      <c r="AN2844" s="3"/>
      <c r="AO2844" s="94">
        <v>6.9767916940691094E-2</v>
      </c>
      <c r="AP2844" s="94">
        <v>-0.12779394302837299</v>
      </c>
      <c r="AQ2844" s="94">
        <v>0.14313558250621999</v>
      </c>
      <c r="AR2844" s="94">
        <v>-0.165223884609877</v>
      </c>
      <c r="AS2844" s="95">
        <v>5</v>
      </c>
      <c r="AT2844" s="95">
        <v>7</v>
      </c>
      <c r="AU2844" s="95">
        <v>6</v>
      </c>
      <c r="AV2844" s="96">
        <v>6</v>
      </c>
      <c r="AW2844" s="3"/>
      <c r="AX2844" s="97">
        <v>0.316653556781821</v>
      </c>
      <c r="AY2844" s="98">
        <v>-0.56305417142266401</v>
      </c>
      <c r="AZ2844" s="98">
        <v>-0.68595179252315597</v>
      </c>
      <c r="BA2844" s="98">
        <v>-0.736605286161648</v>
      </c>
      <c r="BB2844" s="89">
        <v>3.2105587783917103E-2</v>
      </c>
      <c r="BC2844" s="99">
        <v>-46.202545310661698</v>
      </c>
      <c r="BD2844" s="86">
        <v>43756</v>
      </c>
      <c r="BE2844" s="86">
        <v>43908</v>
      </c>
      <c r="BF2844" s="95"/>
      <c r="BG2844" s="86"/>
    </row>
    <row r="2845" spans="2:59" x14ac:dyDescent="0.25">
      <c r="B2845" s="81"/>
      <c r="C2845" s="81" t="s">
        <v>8431</v>
      </c>
      <c r="D2845" s="81" t="s">
        <v>1078</v>
      </c>
      <c r="E2845" s="82" t="s">
        <v>1249</v>
      </c>
      <c r="F2845" s="82" t="s">
        <v>1116</v>
      </c>
      <c r="G2845" s="83" t="s">
        <v>1120</v>
      </c>
      <c r="H2845" s="84" t="s">
        <v>1128</v>
      </c>
      <c r="I2845" s="85" t="s">
        <v>3480</v>
      </c>
      <c r="J2845" s="85" t="s">
        <v>1096</v>
      </c>
      <c r="L2845" s="86">
        <v>44021</v>
      </c>
      <c r="M2845" s="87">
        <v>1187.27040000074</v>
      </c>
      <c r="N2845" s="88">
        <v>1187.27040000074</v>
      </c>
      <c r="O2845" s="88">
        <v>1583.3616000004099</v>
      </c>
      <c r="P2845" s="89">
        <f t="shared" si="44"/>
        <v>0.74984160282807955</v>
      </c>
      <c r="Q2845" s="86">
        <v>43756</v>
      </c>
      <c r="R2845" s="90">
        <v>338774.64199999999</v>
      </c>
      <c r="S2845" s="90">
        <v>406503.75278369099</v>
      </c>
      <c r="T2845" s="3"/>
      <c r="U2845" s="91">
        <v>-3.5258903702015197E-2</v>
      </c>
      <c r="V2845" s="92">
        <v>0.136320383717248</v>
      </c>
      <c r="W2845" s="91">
        <v>-1.9601279165726699E-2</v>
      </c>
      <c r="X2845" s="92">
        <v>0.31825063206269999</v>
      </c>
      <c r="Y2845" s="91">
        <v>-0.196776689286635</v>
      </c>
      <c r="Z2845" s="92">
        <v>-1.99373131644097</v>
      </c>
      <c r="AA2845" s="91">
        <v>-0.22237167944957001</v>
      </c>
      <c r="AB2845" s="92">
        <v>-2.0119797936640702</v>
      </c>
      <c r="AC2845" s="91">
        <v>-0.30479711901367401</v>
      </c>
      <c r="AD2845" s="92">
        <v>-6.1937466411327504</v>
      </c>
      <c r="AE2845" s="91">
        <v>-0.25690019450761598</v>
      </c>
      <c r="AF2845" s="93">
        <v>-8.7423318390501699</v>
      </c>
      <c r="AG2845" s="91">
        <v>1.9864269543177202E-2</v>
      </c>
      <c r="AH2845" s="92">
        <v>0.14492121845250899</v>
      </c>
      <c r="AI2845" s="91">
        <v>-0.15243905964787699</v>
      </c>
      <c r="AJ2845" s="92">
        <v>-1.5531634838262101</v>
      </c>
      <c r="AK2845" s="91">
        <v>-0.40507381016796001</v>
      </c>
      <c r="AL2845" s="91">
        <v>-5.4481959929980797E-2</v>
      </c>
      <c r="AM2845" s="92">
        <v>-31.866512851614999</v>
      </c>
      <c r="AN2845" s="3"/>
      <c r="AO2845" s="94">
        <v>6.9784434719622396E-2</v>
      </c>
      <c r="AP2845" s="94">
        <v>-0.12775321038046999</v>
      </c>
      <c r="AQ2845" s="94">
        <v>0.143669868382858</v>
      </c>
      <c r="AR2845" s="94">
        <v>-0.16482073614402901</v>
      </c>
      <c r="AS2845" s="95">
        <v>5</v>
      </c>
      <c r="AT2845" s="95">
        <v>7</v>
      </c>
      <c r="AU2845" s="95">
        <v>6</v>
      </c>
      <c r="AV2845" s="96">
        <v>6</v>
      </c>
      <c r="AW2845" s="3"/>
      <c r="AX2845" s="97">
        <v>0.31663125311257301</v>
      </c>
      <c r="AY2845" s="98">
        <v>-0.54876613901433302</v>
      </c>
      <c r="AZ2845" s="98">
        <v>-0.59909425683690598</v>
      </c>
      <c r="BA2845" s="98">
        <v>-0.71834861431580099</v>
      </c>
      <c r="BB2845" s="89">
        <v>3.2104134506480503E-2</v>
      </c>
      <c r="BC2845" s="99">
        <v>-46.074863758229199</v>
      </c>
      <c r="BD2845" s="86">
        <v>43756</v>
      </c>
      <c r="BE2845" s="86">
        <v>43908</v>
      </c>
      <c r="BF2845" s="95"/>
      <c r="BG2845" s="86"/>
    </row>
    <row r="2846" spans="2:59" x14ac:dyDescent="0.25">
      <c r="B2846" s="81"/>
      <c r="C2846" s="81" t="s">
        <v>8432</v>
      </c>
      <c r="D2846" s="81" t="s">
        <v>1078</v>
      </c>
      <c r="E2846" s="82" t="s">
        <v>1250</v>
      </c>
      <c r="F2846" s="82" t="s">
        <v>1116</v>
      </c>
      <c r="G2846" s="83" t="s">
        <v>1120</v>
      </c>
      <c r="H2846" s="84" t="s">
        <v>1128</v>
      </c>
      <c r="I2846" s="85" t="s">
        <v>3480</v>
      </c>
      <c r="J2846" s="85" t="s">
        <v>8433</v>
      </c>
      <c r="L2846" s="86">
        <v>44021</v>
      </c>
      <c r="M2846" s="87">
        <v>710.99959999974806</v>
      </c>
      <c r="N2846" s="88">
        <v>710.99959999974806</v>
      </c>
      <c r="O2846" s="88">
        <v>952.12449999991804</v>
      </c>
      <c r="P2846" s="89">
        <f t="shared" si="44"/>
        <v>0.74675066128411705</v>
      </c>
      <c r="Q2846" s="86">
        <v>43756</v>
      </c>
      <c r="R2846" s="90">
        <v>2366130.44</v>
      </c>
      <c r="S2846" s="90">
        <v>2735943.9398085899</v>
      </c>
      <c r="T2846" s="3"/>
      <c r="U2846" s="91">
        <v>-3.5273985055937401E-2</v>
      </c>
      <c r="V2846" s="92">
        <v>0.134812248325034</v>
      </c>
      <c r="W2846" s="91">
        <v>-2.0059300917637302E-2</v>
      </c>
      <c r="X2846" s="92">
        <v>0.27244845687164299</v>
      </c>
      <c r="Y2846" s="91">
        <v>-0.19905039541743499</v>
      </c>
      <c r="Z2846" s="92">
        <v>-2.2211019295209602</v>
      </c>
      <c r="AA2846" s="91">
        <v>-0.226797831987787</v>
      </c>
      <c r="AB2846" s="92">
        <v>-2.4545950474857801</v>
      </c>
      <c r="AC2846" s="91"/>
      <c r="AD2846" s="92"/>
      <c r="AE2846" s="91"/>
      <c r="AF2846" s="93"/>
      <c r="AG2846" s="91">
        <v>1.9721364924407701E-2</v>
      </c>
      <c r="AH2846" s="92">
        <v>0.13063075657555601</v>
      </c>
      <c r="AI2846" s="91">
        <v>-0.154956669220119</v>
      </c>
      <c r="AJ2846" s="92">
        <v>-1.80492444105039</v>
      </c>
      <c r="AK2846" s="91">
        <v>-0.286846390838909</v>
      </c>
      <c r="AL2846" s="91">
        <v>-0.174944089416531</v>
      </c>
      <c r="AM2846" s="92">
        <v>-8.3146673442388401</v>
      </c>
      <c r="AN2846" s="3"/>
      <c r="AO2846" s="94">
        <v>6.9767858652994605E-2</v>
      </c>
      <c r="AP2846" s="94">
        <v>-0.12779398521437499</v>
      </c>
      <c r="AQ2846" s="94">
        <v>0.143135583912226</v>
      </c>
      <c r="AR2846" s="94">
        <v>-0.16522387573611899</v>
      </c>
      <c r="AS2846" s="95">
        <v>5</v>
      </c>
      <c r="AT2846" s="95">
        <v>7</v>
      </c>
      <c r="AU2846" s="95">
        <v>6</v>
      </c>
      <c r="AV2846" s="96">
        <v>6</v>
      </c>
      <c r="AW2846" s="3"/>
      <c r="AX2846" s="97">
        <v>0.31665375596145201</v>
      </c>
      <c r="AY2846" s="98">
        <v>-0.56305376184172895</v>
      </c>
      <c r="AZ2846" s="98">
        <v>-0.68595364887733001</v>
      </c>
      <c r="BA2846" s="98">
        <v>-0.73660475085125698</v>
      </c>
      <c r="BB2846" s="89">
        <v>3.2105607071789603E-2</v>
      </c>
      <c r="BC2846" s="99">
        <v>-46.202550191665097</v>
      </c>
      <c r="BD2846" s="86">
        <v>43756</v>
      </c>
      <c r="BE2846" s="86">
        <v>43908</v>
      </c>
      <c r="BF2846" s="95"/>
      <c r="BG2846" s="86"/>
    </row>
    <row r="2847" spans="2:59" x14ac:dyDescent="0.25">
      <c r="B2847" s="81"/>
      <c r="C2847" s="81" t="s">
        <v>8434</v>
      </c>
      <c r="D2847" s="81" t="s">
        <v>1078</v>
      </c>
      <c r="E2847" s="82" t="s">
        <v>1163</v>
      </c>
      <c r="F2847" s="82" t="s">
        <v>1116</v>
      </c>
      <c r="G2847" s="83" t="s">
        <v>1120</v>
      </c>
      <c r="H2847" s="84" t="s">
        <v>1128</v>
      </c>
      <c r="I2847" s="85" t="s">
        <v>3480</v>
      </c>
      <c r="J2847" s="85" t="s">
        <v>8435</v>
      </c>
      <c r="L2847" s="86">
        <v>44021</v>
      </c>
      <c r="M2847" s="87">
        <v>1037.3411999996799</v>
      </c>
      <c r="N2847" s="88">
        <v>1037.3411999996799</v>
      </c>
      <c r="O2847" s="88">
        <v>1371.4052000008501</v>
      </c>
      <c r="P2847" s="89">
        <f t="shared" si="44"/>
        <v>0.75640751544404017</v>
      </c>
      <c r="Q2847" s="86">
        <v>43756</v>
      </c>
      <c r="R2847" s="90">
        <v>839233.48400000005</v>
      </c>
      <c r="S2847" s="90">
        <v>978937.63344043004</v>
      </c>
      <c r="T2847" s="3"/>
      <c r="U2847" s="91">
        <v>-3.5227178560489798E-2</v>
      </c>
      <c r="V2847" s="92">
        <v>0.139492897869786</v>
      </c>
      <c r="W2847" s="91">
        <v>-1.8633956396115502E-2</v>
      </c>
      <c r="X2847" s="92">
        <v>0.41498290902382001</v>
      </c>
      <c r="Y2847" s="91">
        <v>-0.191956559789251</v>
      </c>
      <c r="Z2847" s="92">
        <v>-1.51171836670255</v>
      </c>
      <c r="AA2847" s="91">
        <v>-0.21294640736770801</v>
      </c>
      <c r="AB2847" s="92">
        <v>-1.06945258547785</v>
      </c>
      <c r="AC2847" s="91">
        <v>-0.287818800507812</v>
      </c>
      <c r="AD2847" s="92">
        <v>-4.4959147905465198</v>
      </c>
      <c r="AE2847" s="91">
        <v>-0.22948676334170201</v>
      </c>
      <c r="AF2847" s="93">
        <v>-6.0009887224587102</v>
      </c>
      <c r="AG2847" s="91">
        <v>2.0166091746432399E-2</v>
      </c>
      <c r="AH2847" s="92">
        <v>0.17510343877802401</v>
      </c>
      <c r="AI2847" s="91">
        <v>-0.14710052829468601</v>
      </c>
      <c r="AJ2847" s="92">
        <v>-1.01931034850713</v>
      </c>
      <c r="AK2847" s="91">
        <v>-0.31563416613324102</v>
      </c>
      <c r="AL2847" s="91">
        <v>-4.0087945695631802E-2</v>
      </c>
      <c r="AM2847" s="92">
        <v>-22.9225484481431</v>
      </c>
      <c r="AN2847" s="3"/>
      <c r="AO2847" s="94">
        <v>6.9819591126361005E-2</v>
      </c>
      <c r="AP2847" s="94">
        <v>-0.12766712871598401</v>
      </c>
      <c r="AQ2847" s="94">
        <v>0.14479839999694399</v>
      </c>
      <c r="AR2847" s="94">
        <v>-0.16396922370942801</v>
      </c>
      <c r="AS2847" s="95">
        <v>5</v>
      </c>
      <c r="AT2847" s="95">
        <v>7</v>
      </c>
      <c r="AU2847" s="95">
        <v>7</v>
      </c>
      <c r="AV2847" s="96">
        <v>5</v>
      </c>
      <c r="AW2847" s="3"/>
      <c r="AX2847" s="97">
        <v>0.316584621386719</v>
      </c>
      <c r="AY2847" s="98">
        <v>-0.51834267417416402</v>
      </c>
      <c r="AZ2847" s="98">
        <v>-0.41437759311884298</v>
      </c>
      <c r="BA2847" s="98">
        <v>-0.67939224224210204</v>
      </c>
      <c r="BB2847" s="89">
        <v>3.2101114678298501E-2</v>
      </c>
      <c r="BC2847" s="99">
        <v>-45.804369124467499</v>
      </c>
      <c r="BD2847" s="86">
        <v>43756</v>
      </c>
      <c r="BE2847" s="86">
        <v>43908</v>
      </c>
      <c r="BF2847" s="95"/>
      <c r="BG2847" s="86"/>
    </row>
    <row r="2848" spans="2:59" x14ac:dyDescent="0.25">
      <c r="B2848" s="81"/>
      <c r="C2848" s="81" t="s">
        <v>8436</v>
      </c>
      <c r="D2848" s="81" t="s">
        <v>1078</v>
      </c>
      <c r="E2848" s="82" t="s">
        <v>3455</v>
      </c>
      <c r="F2848" s="82" t="s">
        <v>1116</v>
      </c>
      <c r="G2848" s="83" t="s">
        <v>1120</v>
      </c>
      <c r="H2848" s="84" t="s">
        <v>1128</v>
      </c>
      <c r="I2848" s="85" t="s">
        <v>3480</v>
      </c>
      <c r="J2848" s="85" t="s">
        <v>1096</v>
      </c>
      <c r="L2848" s="86">
        <v>44021</v>
      </c>
      <c r="M2848" s="87">
        <v>709.17630000039901</v>
      </c>
      <c r="N2848" s="88">
        <v>709.17630000039901</v>
      </c>
      <c r="O2848" s="88">
        <v>925.49700000044004</v>
      </c>
      <c r="P2848" s="89">
        <f t="shared" si="44"/>
        <v>0.76626536876949558</v>
      </c>
      <c r="Q2848" s="86">
        <v>43756</v>
      </c>
      <c r="R2848" s="90">
        <v>4437014.8360000001</v>
      </c>
      <c r="S2848" s="90">
        <v>3904847.9879609402</v>
      </c>
      <c r="T2848" s="3"/>
      <c r="U2848" s="91">
        <v>-3.5180098250748401E-2</v>
      </c>
      <c r="V2848" s="92">
        <v>0.14420092884392899</v>
      </c>
      <c r="W2848" s="91">
        <v>-1.71954960769654E-2</v>
      </c>
      <c r="X2848" s="92">
        <v>0.55882894093883795</v>
      </c>
      <c r="Y2848" s="91">
        <v>-0.184744252668752</v>
      </c>
      <c r="Z2848" s="92">
        <v>-0.79048765465267901</v>
      </c>
      <c r="AA2848" s="91">
        <v>-0.19873694034235101</v>
      </c>
      <c r="AB2848" s="92">
        <v>0.35149411705788203</v>
      </c>
      <c r="AC2848" s="91">
        <v>-0.26192480873025498</v>
      </c>
      <c r="AD2848" s="92">
        <v>-1.90651561279083</v>
      </c>
      <c r="AE2848" s="91"/>
      <c r="AF2848" s="93"/>
      <c r="AG2848" s="91">
        <v>2.0614452883819499E-2</v>
      </c>
      <c r="AH2848" s="92">
        <v>0.219939552516735</v>
      </c>
      <c r="AI2848" s="91">
        <v>-0.139109689248435</v>
      </c>
      <c r="AJ2848" s="92">
        <v>-0.22022644388198401</v>
      </c>
      <c r="AK2848" s="91">
        <v>-0.28639585765631598</v>
      </c>
      <c r="AL2848" s="91">
        <v>-0.113470899038512</v>
      </c>
      <c r="AM2848" s="92">
        <v>-2.0172898712044098</v>
      </c>
      <c r="AN2848" s="3"/>
      <c r="AO2848" s="94">
        <v>6.9871881913059E-2</v>
      </c>
      <c r="AP2848" s="94">
        <v>-0.12753942266586801</v>
      </c>
      <c r="AQ2848" s="94">
        <v>0.14647642465206401</v>
      </c>
      <c r="AR2848" s="94">
        <v>-0.162702902646852</v>
      </c>
      <c r="AS2848" s="95">
        <v>5</v>
      </c>
      <c r="AT2848" s="95">
        <v>7</v>
      </c>
      <c r="AU2848" s="95">
        <v>8</v>
      </c>
      <c r="AV2848" s="96">
        <v>4</v>
      </c>
      <c r="AW2848" s="3"/>
      <c r="AX2848" s="97">
        <v>0.31809937097743402</v>
      </c>
      <c r="AY2848" s="98">
        <v>-0.458039235156321</v>
      </c>
      <c r="AZ2848" s="98">
        <v>-0.125223626213256</v>
      </c>
      <c r="BA2848" s="98">
        <v>-0.60139957279261602</v>
      </c>
      <c r="BB2848" s="89">
        <v>3.22536306722759E-2</v>
      </c>
      <c r="BC2848" s="99">
        <v>-45.400136359152398</v>
      </c>
      <c r="BD2848" s="86">
        <v>43756</v>
      </c>
      <c r="BE2848" s="86">
        <v>43908</v>
      </c>
      <c r="BF2848" s="95"/>
      <c r="BG2848" s="86"/>
    </row>
    <row r="2849" spans="2:59" x14ac:dyDescent="0.25">
      <c r="B2849" s="81"/>
      <c r="C2849" s="81" t="s">
        <v>8437</v>
      </c>
      <c r="D2849" s="81" t="s">
        <v>1079</v>
      </c>
      <c r="E2849" s="82">
        <v>100</v>
      </c>
      <c r="F2849" s="82" t="s">
        <v>1106</v>
      </c>
      <c r="G2849" s="83" t="s">
        <v>1125</v>
      </c>
      <c r="H2849" s="84" t="s">
        <v>1144</v>
      </c>
      <c r="I2849" s="85" t="s">
        <v>3480</v>
      </c>
      <c r="J2849" s="85" t="s">
        <v>8438</v>
      </c>
      <c r="L2849" s="86">
        <v>44021</v>
      </c>
      <c r="M2849" s="87">
        <v>33049.677600026102</v>
      </c>
      <c r="N2849" s="88">
        <v>33049.677600026102</v>
      </c>
      <c r="O2849" s="88">
        <v>33122.8406999707</v>
      </c>
      <c r="P2849" s="89">
        <f t="shared" si="44"/>
        <v>0.99779115865673129</v>
      </c>
      <c r="Q2849" s="86">
        <v>43944</v>
      </c>
      <c r="R2849" s="90">
        <v>7154920.5389999999</v>
      </c>
      <c r="S2849" s="90">
        <v>7732060.8724531299</v>
      </c>
      <c r="T2849" s="3"/>
      <c r="U2849" s="91">
        <v>0</v>
      </c>
      <c r="V2849" s="92">
        <v>3.66221075391877</v>
      </c>
      <c r="W2849" s="91">
        <v>4.3135206760780398E-4</v>
      </c>
      <c r="X2849" s="92">
        <v>2.32151375539615</v>
      </c>
      <c r="Y2849" s="91">
        <v>3.9423484322469397E-3</v>
      </c>
      <c r="Z2849" s="92">
        <v>18.078172455454499</v>
      </c>
      <c r="AA2849" s="91">
        <v>1.44344752425241E-2</v>
      </c>
      <c r="AB2849" s="92">
        <v>21.668635675538098</v>
      </c>
      <c r="AC2849" s="91">
        <v>4.2759142239447101E-2</v>
      </c>
      <c r="AD2849" s="92">
        <v>28.561879484186601</v>
      </c>
      <c r="AE2849" s="91">
        <v>6.9677985757152797E-2</v>
      </c>
      <c r="AF2849" s="93">
        <v>23.915486187441299</v>
      </c>
      <c r="AG2849" s="91">
        <v>4.6042212852626102E-4</v>
      </c>
      <c r="AH2849" s="92">
        <v>-1.7954635230125899</v>
      </c>
      <c r="AI2849" s="91">
        <v>4.5310598125070101E-3</v>
      </c>
      <c r="AJ2849" s="92">
        <v>14.1438484622195</v>
      </c>
      <c r="AK2849" s="91">
        <v>0.394857235709205</v>
      </c>
      <c r="AL2849" s="91">
        <v>3.4351966622125502E-2</v>
      </c>
      <c r="AM2849" s="92">
        <v>58.314857425109899</v>
      </c>
      <c r="AN2849" s="3"/>
      <c r="AO2849" s="94">
        <v>6.9939824061293599E-4</v>
      </c>
      <c r="AP2849" s="94">
        <v>-3.1093770267034402E-3</v>
      </c>
      <c r="AQ2849" s="94">
        <v>2.0780533577635699E-3</v>
      </c>
      <c r="AR2849" s="94">
        <v>-9.6879446664388503E-4</v>
      </c>
      <c r="AS2849" s="95">
        <v>11</v>
      </c>
      <c r="AT2849" s="95">
        <v>1</v>
      </c>
      <c r="AU2849" s="95">
        <v>7</v>
      </c>
      <c r="AV2849" s="96">
        <v>5</v>
      </c>
      <c r="AW2849" s="3"/>
      <c r="AX2849" s="97">
        <v>3.7321882399783098E-3</v>
      </c>
      <c r="AY2849" s="98">
        <v>-4.0605468780049696</v>
      </c>
      <c r="AZ2849" s="98">
        <v>0.57349110576433304</v>
      </c>
      <c r="BA2849" s="98">
        <v>-4.1795783281922896</v>
      </c>
      <c r="BB2849" s="89">
        <v>3.8514953814399198E-4</v>
      </c>
      <c r="BC2849" s="99">
        <v>-0.39234950022819198</v>
      </c>
      <c r="BD2849" s="86">
        <v>43944</v>
      </c>
      <c r="BE2849" s="86">
        <v>43957</v>
      </c>
      <c r="BF2849" s="95"/>
      <c r="BG2849" s="86"/>
    </row>
    <row r="2850" spans="2:59" x14ac:dyDescent="0.25">
      <c r="B2850" s="81"/>
      <c r="C2850" s="81" t="s">
        <v>8439</v>
      </c>
      <c r="D2850" s="81" t="s">
        <v>1079</v>
      </c>
      <c r="E2850" s="82" t="s">
        <v>1162</v>
      </c>
      <c r="F2850" s="82" t="s">
        <v>1106</v>
      </c>
      <c r="G2850" s="83" t="s">
        <v>1125</v>
      </c>
      <c r="H2850" s="84" t="s">
        <v>1144</v>
      </c>
      <c r="I2850" s="85" t="s">
        <v>3480</v>
      </c>
      <c r="J2850" s="85" t="s">
        <v>8440</v>
      </c>
      <c r="L2850" s="86">
        <v>44021</v>
      </c>
      <c r="M2850" s="87">
        <v>1346.31770000048</v>
      </c>
      <c r="N2850" s="88">
        <v>1346.31770000048</v>
      </c>
      <c r="O2850" s="88">
        <v>1350.3995999991901</v>
      </c>
      <c r="P2850" s="89">
        <f t="shared" si="44"/>
        <v>0.99697726510085427</v>
      </c>
      <c r="Q2850" s="86">
        <v>43944</v>
      </c>
      <c r="R2850" s="90">
        <v>6247221.7070000004</v>
      </c>
      <c r="S2850" s="90">
        <v>5085761.3923828099</v>
      </c>
      <c r="T2850" s="3"/>
      <c r="U2850" s="91">
        <v>0</v>
      </c>
      <c r="V2850" s="92">
        <v>3.66221075391877</v>
      </c>
      <c r="W2850" s="91">
        <v>2.3231711566040799E-4</v>
      </c>
      <c r="X2850" s="92">
        <v>2.3016102602014099</v>
      </c>
      <c r="Y2850" s="91">
        <v>1.66724103837623E-3</v>
      </c>
      <c r="Z2850" s="92">
        <v>17.850661716074701</v>
      </c>
      <c r="AA2850" s="91">
        <v>9.5621064137958508E-3</v>
      </c>
      <c r="AB2850" s="92">
        <v>21.181398792687101</v>
      </c>
      <c r="AC2850" s="91">
        <v>3.25234078645735E-2</v>
      </c>
      <c r="AD2850" s="92">
        <v>27.538306046684699</v>
      </c>
      <c r="AE2850" s="91">
        <v>5.3813937556697097E-2</v>
      </c>
      <c r="AF2850" s="93">
        <v>22.3290813673811</v>
      </c>
      <c r="AG2850" s="91">
        <v>4.0504614298697599E-4</v>
      </c>
      <c r="AH2850" s="92">
        <v>-1.80100112156651</v>
      </c>
      <c r="AI2850" s="91">
        <v>2.1297302901075502E-3</v>
      </c>
      <c r="AJ2850" s="92">
        <v>13.9037155099795</v>
      </c>
      <c r="AK2850" s="91">
        <v>0.32970962676161403</v>
      </c>
      <c r="AL2850" s="91">
        <v>2.9342952422666699E-2</v>
      </c>
      <c r="AM2850" s="92">
        <v>51.800096530350899</v>
      </c>
      <c r="AN2850" s="3"/>
      <c r="AO2850" s="94">
        <v>6.8558007842511902E-4</v>
      </c>
      <c r="AP2850" s="94">
        <v>-3.1231496213877099E-3</v>
      </c>
      <c r="AQ2850" s="94">
        <v>1.6763031744631001E-3</v>
      </c>
      <c r="AR2850" s="94">
        <v>-1.38344224615139E-3</v>
      </c>
      <c r="AS2850" s="95">
        <v>9</v>
      </c>
      <c r="AT2850" s="95">
        <v>3</v>
      </c>
      <c r="AU2850" s="95">
        <v>7</v>
      </c>
      <c r="AV2850" s="96">
        <v>5</v>
      </c>
      <c r="AW2850" s="3"/>
      <c r="AX2850" s="97">
        <v>3.7004836903634002E-3</v>
      </c>
      <c r="AY2850" s="98">
        <v>-5.2979574379714904</v>
      </c>
      <c r="AZ2850" s="98">
        <v>0.55746735592492802</v>
      </c>
      <c r="BA2850" s="98">
        <v>-5.2979099314034102</v>
      </c>
      <c r="BB2850" s="89">
        <v>3.8186510832417797E-4</v>
      </c>
      <c r="BC2850" s="99">
        <v>-0.41024893661915501</v>
      </c>
      <c r="BD2850" s="86">
        <v>43944</v>
      </c>
      <c r="BE2850" s="86">
        <v>43957</v>
      </c>
      <c r="BF2850" s="95"/>
      <c r="BG2850" s="86"/>
    </row>
    <row r="2851" spans="2:59" x14ac:dyDescent="0.25">
      <c r="B2851" s="81"/>
      <c r="C2851" s="81" t="s">
        <v>8441</v>
      </c>
      <c r="D2851" s="81" t="s">
        <v>1079</v>
      </c>
      <c r="E2851" s="82" t="s">
        <v>1186</v>
      </c>
      <c r="F2851" s="82" t="s">
        <v>1106</v>
      </c>
      <c r="G2851" s="83" t="s">
        <v>1125</v>
      </c>
      <c r="H2851" s="84" t="s">
        <v>1144</v>
      </c>
      <c r="I2851" s="85" t="s">
        <v>3480</v>
      </c>
      <c r="J2851" s="85" t="s">
        <v>8442</v>
      </c>
      <c r="L2851" s="86">
        <v>44021</v>
      </c>
      <c r="M2851" s="87">
        <v>1382.08520000055</v>
      </c>
      <c r="N2851" s="88">
        <v>1382.08520000055</v>
      </c>
      <c r="O2851" s="88">
        <v>1385.7453000005301</v>
      </c>
      <c r="P2851" s="89">
        <f t="shared" si="44"/>
        <v>0.99735874983665562</v>
      </c>
      <c r="Q2851" s="86">
        <v>43944</v>
      </c>
      <c r="R2851" s="90">
        <v>34482803.336999997</v>
      </c>
      <c r="S2851" s="90">
        <v>24596553.380593799</v>
      </c>
      <c r="T2851" s="3"/>
      <c r="U2851" s="91">
        <v>0</v>
      </c>
      <c r="V2851" s="92">
        <v>3.66221075391877</v>
      </c>
      <c r="W2851" s="91">
        <v>3.2157415080291701E-4</v>
      </c>
      <c r="X2851" s="92">
        <v>2.3105359637156702</v>
      </c>
      <c r="Y2851" s="91">
        <v>2.77167288004421E-3</v>
      </c>
      <c r="Z2851" s="92">
        <v>17.9611049002269</v>
      </c>
      <c r="AA2851" s="91">
        <v>1.1950012165470999E-2</v>
      </c>
      <c r="AB2851" s="92">
        <v>21.420189367840099</v>
      </c>
      <c r="AC2851" s="91">
        <v>3.7555699493168497E-2</v>
      </c>
      <c r="AD2851" s="92">
        <v>28.0415352095442</v>
      </c>
      <c r="AE2851" s="91">
        <v>6.1614879390617702E-2</v>
      </c>
      <c r="AF2851" s="93">
        <v>23.109175550780499</v>
      </c>
      <c r="AG2851" s="91">
        <v>4.32504755735863E-4</v>
      </c>
      <c r="AH2851" s="92">
        <v>-1.79825526029163</v>
      </c>
      <c r="AI2851" s="91">
        <v>3.2966644484986301E-3</v>
      </c>
      <c r="AJ2851" s="92">
        <v>14.0204089258186</v>
      </c>
      <c r="AK2851" s="91">
        <v>0.36153956792084502</v>
      </c>
      <c r="AL2851" s="91">
        <v>3.1817167891858802E-2</v>
      </c>
      <c r="AM2851" s="92">
        <v>54.983090646273901</v>
      </c>
      <c r="AN2851" s="3"/>
      <c r="AO2851" s="94">
        <v>6.9242643439792995E-4</v>
      </c>
      <c r="AP2851" s="94">
        <v>-3.1163735511654501E-3</v>
      </c>
      <c r="AQ2851" s="94">
        <v>1.8750547260424401E-3</v>
      </c>
      <c r="AR2851" s="94">
        <v>-1.17819536080788E-3</v>
      </c>
      <c r="AS2851" s="95">
        <v>10</v>
      </c>
      <c r="AT2851" s="95">
        <v>2</v>
      </c>
      <c r="AU2851" s="95">
        <v>7</v>
      </c>
      <c r="AV2851" s="96">
        <v>5</v>
      </c>
      <c r="AW2851" s="3"/>
      <c r="AX2851" s="97">
        <v>3.7153455013185501E-3</v>
      </c>
      <c r="AY2851" s="98">
        <v>-4.69027236501279</v>
      </c>
      <c r="AZ2851" s="98">
        <v>0.56531638683190999</v>
      </c>
      <c r="BA2851" s="98">
        <v>-4.7580813373788304</v>
      </c>
      <c r="BB2851" s="89">
        <v>3.8340481644979699E-4</v>
      </c>
      <c r="BC2851" s="99">
        <v>-0.401401325349525</v>
      </c>
      <c r="BD2851" s="86">
        <v>43944</v>
      </c>
      <c r="BE2851" s="86">
        <v>43957</v>
      </c>
      <c r="BF2851" s="95"/>
      <c r="BG2851" s="86"/>
    </row>
    <row r="2852" spans="2:59" x14ac:dyDescent="0.25">
      <c r="B2852" s="81"/>
      <c r="C2852" s="81" t="s">
        <v>8443</v>
      </c>
      <c r="D2852" s="81" t="s">
        <v>1079</v>
      </c>
      <c r="E2852" s="82" t="s">
        <v>769</v>
      </c>
      <c r="F2852" s="82" t="s">
        <v>1106</v>
      </c>
      <c r="G2852" s="83" t="s">
        <v>1125</v>
      </c>
      <c r="H2852" s="84" t="s">
        <v>1144</v>
      </c>
      <c r="I2852" s="85" t="s">
        <v>3480</v>
      </c>
      <c r="J2852" s="85" t="s">
        <v>8444</v>
      </c>
      <c r="L2852" s="86">
        <v>44021</v>
      </c>
      <c r="M2852" s="87">
        <v>30024.130899995602</v>
      </c>
      <c r="N2852" s="88">
        <v>30024.130899995602</v>
      </c>
      <c r="O2852" s="88">
        <v>30116.518799990401</v>
      </c>
      <c r="P2852" s="89">
        <f t="shared" si="44"/>
        <v>0.99693231808734717</v>
      </c>
      <c r="Q2852" s="86">
        <v>43943</v>
      </c>
      <c r="R2852" s="90">
        <v>10612345.335000001</v>
      </c>
      <c r="S2852" s="90">
        <v>11168754.634218801</v>
      </c>
      <c r="T2852" s="3"/>
      <c r="U2852" s="91">
        <v>3.3305695978924599E-9</v>
      </c>
      <c r="V2852" s="92">
        <v>3.6622110869757298</v>
      </c>
      <c r="W2852" s="91">
        <v>2.2148426432977401E-4</v>
      </c>
      <c r="X2852" s="92">
        <v>2.3005269750683501</v>
      </c>
      <c r="Y2852" s="91">
        <v>1.5345320825872501E-3</v>
      </c>
      <c r="Z2852" s="92">
        <v>17.837390820495798</v>
      </c>
      <c r="AA2852" s="91">
        <v>9.2731847198592697E-3</v>
      </c>
      <c r="AB2852" s="92">
        <v>21.152506623271599</v>
      </c>
      <c r="AC2852" s="91">
        <v>3.1912858981741003E-2</v>
      </c>
      <c r="AD2852" s="92">
        <v>27.477251158415999</v>
      </c>
      <c r="AE2852" s="91">
        <v>5.2867285377942601E-2</v>
      </c>
      <c r="AF2852" s="93">
        <v>22.234416149498401</v>
      </c>
      <c r="AG2852" s="91">
        <v>4.0171164800995002E-4</v>
      </c>
      <c r="AH2852" s="92">
        <v>-1.8013345710642199</v>
      </c>
      <c r="AI2852" s="91">
        <v>1.9895098448614599E-3</v>
      </c>
      <c r="AJ2852" s="92">
        <v>13.8896934654476</v>
      </c>
      <c r="AK2852" s="91">
        <v>0.59339986445789705</v>
      </c>
      <c r="AL2852" s="91">
        <v>3.2079720533147303E-2</v>
      </c>
      <c r="AM2852" s="92">
        <v>-27.675464173255001</v>
      </c>
      <c r="AN2852" s="3"/>
      <c r="AO2852" s="94">
        <v>6.8471749364107403E-4</v>
      </c>
      <c r="AP2852" s="94">
        <v>-3.12400441907812E-3</v>
      </c>
      <c r="AQ2852" s="94">
        <v>1.65177804410632E-3</v>
      </c>
      <c r="AR2852" s="94">
        <v>-1.4084270205785301E-3</v>
      </c>
      <c r="AS2852" s="95">
        <v>9</v>
      </c>
      <c r="AT2852" s="95">
        <v>3</v>
      </c>
      <c r="AU2852" s="95">
        <v>7</v>
      </c>
      <c r="AV2852" s="96">
        <v>5</v>
      </c>
      <c r="AW2852" s="3"/>
      <c r="AX2852" s="97">
        <v>3.6988212224332499E-3</v>
      </c>
      <c r="AY2852" s="98">
        <v>-5.3715686289651803</v>
      </c>
      <c r="AZ2852" s="98">
        <v>0.55651770262011302</v>
      </c>
      <c r="BA2852" s="98">
        <v>-5.3620346746538399</v>
      </c>
      <c r="BB2852" s="89">
        <v>3.8169284002094602E-4</v>
      </c>
      <c r="BC2852" s="99">
        <v>-0.41138586043189201</v>
      </c>
      <c r="BD2852" s="86">
        <v>43943</v>
      </c>
      <c r="BE2852" s="86">
        <v>43957</v>
      </c>
      <c r="BF2852" s="95"/>
      <c r="BG2852" s="86"/>
    </row>
    <row r="2853" spans="2:59" x14ac:dyDescent="0.25">
      <c r="B2853" s="81"/>
      <c r="C2853" s="81" t="s">
        <v>8445</v>
      </c>
      <c r="D2853" s="81" t="s">
        <v>1079</v>
      </c>
      <c r="E2853" s="82" t="s">
        <v>1172</v>
      </c>
      <c r="F2853" s="82" t="s">
        <v>1106</v>
      </c>
      <c r="G2853" s="83" t="s">
        <v>1125</v>
      </c>
      <c r="H2853" s="84" t="s">
        <v>1144</v>
      </c>
      <c r="I2853" s="85" t="s">
        <v>3480</v>
      </c>
      <c r="J2853" s="85" t="s">
        <v>8446</v>
      </c>
      <c r="L2853" s="86">
        <v>44021</v>
      </c>
      <c r="M2853" s="87">
        <v>27738.395099997499</v>
      </c>
      <c r="N2853" s="88">
        <v>27738.395099997499</v>
      </c>
      <c r="O2853" s="88">
        <v>27834.677300006198</v>
      </c>
      <c r="P2853" s="89">
        <f t="shared" si="44"/>
        <v>0.99654092630674473</v>
      </c>
      <c r="Q2853" s="86">
        <v>43943</v>
      </c>
      <c r="R2853" s="90">
        <v>58692957.329000004</v>
      </c>
      <c r="S2853" s="90">
        <v>63033126.428125001</v>
      </c>
      <c r="T2853" s="3"/>
      <c r="U2853" s="91">
        <v>3.60523699782789E-9</v>
      </c>
      <c r="V2853" s="92">
        <v>3.6622111144424698</v>
      </c>
      <c r="W2853" s="91">
        <v>1.23995148896938E-4</v>
      </c>
      <c r="X2853" s="92">
        <v>2.2907780635250701</v>
      </c>
      <c r="Y2853" s="91">
        <v>3.6087203261558898E-4</v>
      </c>
      <c r="Z2853" s="92">
        <v>17.720024815498601</v>
      </c>
      <c r="AA2853" s="91">
        <v>6.7004399716097396E-3</v>
      </c>
      <c r="AB2853" s="92">
        <v>20.895232148468502</v>
      </c>
      <c r="AC2853" s="91">
        <v>2.6469020252989101E-2</v>
      </c>
      <c r="AD2853" s="92">
        <v>26.9328672855336</v>
      </c>
      <c r="AE2853" s="91">
        <v>4.4470336390077102E-2</v>
      </c>
      <c r="AF2853" s="93">
        <v>21.394721250719201</v>
      </c>
      <c r="AG2853" s="91">
        <v>3.7170972245803601E-4</v>
      </c>
      <c r="AH2853" s="92">
        <v>-1.80433476361941</v>
      </c>
      <c r="AI2853" s="91">
        <v>7.4777212648768898E-4</v>
      </c>
      <c r="AJ2853" s="92">
        <v>13.765519693610299</v>
      </c>
      <c r="AK2853" s="91">
        <v>0.31605918054090598</v>
      </c>
      <c r="AL2853" s="91">
        <v>2.8265531676879601E-2</v>
      </c>
      <c r="AM2853" s="92">
        <v>50.435051908250898</v>
      </c>
      <c r="AN2853" s="3"/>
      <c r="AO2853" s="94">
        <v>6.7721106279350395E-4</v>
      </c>
      <c r="AP2853" s="94">
        <v>-3.1314783354901001E-3</v>
      </c>
      <c r="AQ2853" s="94">
        <v>1.4339736499095999E-3</v>
      </c>
      <c r="AR2853" s="94">
        <v>-1.6330584012393999E-3</v>
      </c>
      <c r="AS2853" s="95">
        <v>9</v>
      </c>
      <c r="AT2853" s="95">
        <v>3</v>
      </c>
      <c r="AU2853" s="95">
        <v>7</v>
      </c>
      <c r="AV2853" s="96">
        <v>5</v>
      </c>
      <c r="AW2853" s="3"/>
      <c r="AX2853" s="97">
        <v>3.6851738144014199E-3</v>
      </c>
      <c r="AY2853" s="98">
        <v>-6.0273953998184897</v>
      </c>
      <c r="AZ2853" s="98">
        <v>0.54806597207880303</v>
      </c>
      <c r="BA2853" s="98">
        <v>-5.9209895681633498</v>
      </c>
      <c r="BB2853" s="89">
        <v>3.80278532046532E-4</v>
      </c>
      <c r="BC2853" s="99">
        <v>-0.42184106800959897</v>
      </c>
      <c r="BD2853" s="86">
        <v>43943</v>
      </c>
      <c r="BE2853" s="86">
        <v>43957</v>
      </c>
      <c r="BF2853" s="95"/>
      <c r="BG2853" s="86"/>
    </row>
    <row r="2854" spans="2:59" x14ac:dyDescent="0.25">
      <c r="B2854" s="81"/>
      <c r="C2854" s="81" t="s">
        <v>8447</v>
      </c>
      <c r="D2854" s="81" t="s">
        <v>1079</v>
      </c>
      <c r="E2854" s="82" t="s">
        <v>1166</v>
      </c>
      <c r="F2854" s="82" t="s">
        <v>1106</v>
      </c>
      <c r="G2854" s="83" t="s">
        <v>1125</v>
      </c>
      <c r="H2854" s="84" t="s">
        <v>1144</v>
      </c>
      <c r="I2854" s="85" t="s">
        <v>3480</v>
      </c>
      <c r="J2854" s="85" t="s">
        <v>1096</v>
      </c>
      <c r="L2854" s="86">
        <v>44021</v>
      </c>
      <c r="M2854" s="87">
        <v>1048.82850000076</v>
      </c>
      <c r="N2854" s="88">
        <v>1048.82850000076</v>
      </c>
      <c r="O2854" s="88">
        <v>1050.73310000077</v>
      </c>
      <c r="P2854" s="89">
        <f t="shared" si="44"/>
        <v>0.99818736080550929</v>
      </c>
      <c r="Q2854" s="86">
        <v>43944</v>
      </c>
      <c r="R2854" s="90">
        <v>12106359.098999999</v>
      </c>
      <c r="S2854" s="90">
        <v>9490958.7240937501</v>
      </c>
      <c r="T2854" s="3"/>
      <c r="U2854" s="91">
        <v>5.0532835302874404E-6</v>
      </c>
      <c r="V2854" s="92">
        <v>3.6627160822718001</v>
      </c>
      <c r="W2854" s="91">
        <v>5.7707153428054902E-4</v>
      </c>
      <c r="X2854" s="92">
        <v>2.3360857020634298</v>
      </c>
      <c r="Y2854" s="91">
        <v>4.9045251671486802E-3</v>
      </c>
      <c r="Z2854" s="92">
        <v>18.174390128930099</v>
      </c>
      <c r="AA2854" s="91">
        <v>1.64052734180586E-2</v>
      </c>
      <c r="AB2854" s="92">
        <v>21.865715493098801</v>
      </c>
      <c r="AC2854" s="91">
        <v>4.6824041326544802E-2</v>
      </c>
      <c r="AD2854" s="92">
        <v>28.9683693928819</v>
      </c>
      <c r="AE2854" s="91"/>
      <c r="AF2854" s="93"/>
      <c r="AG2854" s="91">
        <v>5.0329061195952796E-4</v>
      </c>
      <c r="AH2854" s="92">
        <v>-1.7911766746692599</v>
      </c>
      <c r="AI2854" s="91">
        <v>5.5421237648261004E-3</v>
      </c>
      <c r="AJ2854" s="92">
        <v>14.2449548574514</v>
      </c>
      <c r="AK2854" s="91">
        <v>4.8752045977380497E-2</v>
      </c>
      <c r="AL2854" s="91">
        <v>2.2462329998234099E-2</v>
      </c>
      <c r="AM2854" s="92">
        <v>31.890620058780801</v>
      </c>
      <c r="AN2854" s="3"/>
      <c r="AO2854" s="94">
        <v>7.0475493339472505E-4</v>
      </c>
      <c r="AP2854" s="94">
        <v>-3.1040232779559998E-3</v>
      </c>
      <c r="AQ2854" s="94">
        <v>2.2335069297696498E-3</v>
      </c>
      <c r="AR2854" s="94">
        <v>-8.0851961047301302E-4</v>
      </c>
      <c r="AS2854" s="95">
        <v>11</v>
      </c>
      <c r="AT2854" s="95">
        <v>1</v>
      </c>
      <c r="AU2854" s="95">
        <v>7</v>
      </c>
      <c r="AV2854" s="96">
        <v>5</v>
      </c>
      <c r="AW2854" s="3"/>
      <c r="AX2854" s="97">
        <v>3.7456144645739201E-3</v>
      </c>
      <c r="AY2854" s="98">
        <v>-3.5647796605480799</v>
      </c>
      <c r="AZ2854" s="98">
        <v>0.57998679629508798</v>
      </c>
      <c r="BA2854" s="98">
        <v>-3.7106585440487798</v>
      </c>
      <c r="BB2854" s="89">
        <v>3.86540271975377E-4</v>
      </c>
      <c r="BC2854" s="99">
        <v>-0.38542613733989101</v>
      </c>
      <c r="BD2854" s="86">
        <v>43944</v>
      </c>
      <c r="BE2854" s="86">
        <v>43957</v>
      </c>
      <c r="BF2854" s="95"/>
      <c r="BG2854" s="86"/>
    </row>
    <row r="2855" spans="2:59" x14ac:dyDescent="0.25">
      <c r="B2855" s="81"/>
      <c r="C2855" s="81" t="s">
        <v>8448</v>
      </c>
      <c r="D2855" s="81" t="s">
        <v>1079</v>
      </c>
      <c r="E2855" s="82" t="s">
        <v>1197</v>
      </c>
      <c r="F2855" s="82" t="s">
        <v>1106</v>
      </c>
      <c r="G2855" s="83" t="s">
        <v>1125</v>
      </c>
      <c r="H2855" s="84" t="s">
        <v>1144</v>
      </c>
      <c r="I2855" s="85" t="s">
        <v>3480</v>
      </c>
      <c r="J2855" s="85" t="s">
        <v>8449</v>
      </c>
      <c r="L2855" s="86">
        <v>44021</v>
      </c>
      <c r="M2855" s="87">
        <v>1361.28390000015</v>
      </c>
      <c r="N2855" s="88">
        <v>1361.28390000015</v>
      </c>
      <c r="O2855" s="88">
        <v>1365.20769999921</v>
      </c>
      <c r="P2855" s="89">
        <f t="shared" si="44"/>
        <v>0.99712585857883573</v>
      </c>
      <c r="Q2855" s="86">
        <v>43944</v>
      </c>
      <c r="R2855" s="90">
        <v>60959105.718000002</v>
      </c>
      <c r="S2855" s="90">
        <v>58312567.078374997</v>
      </c>
      <c r="T2855" s="3"/>
      <c r="U2855" s="91">
        <v>0</v>
      </c>
      <c r="V2855" s="92">
        <v>3.66221075391877</v>
      </c>
      <c r="W2855" s="91">
        <v>2.6798064209288002E-4</v>
      </c>
      <c r="X2855" s="92">
        <v>2.3051766128446598</v>
      </c>
      <c r="Y2855" s="91">
        <v>2.1048647085990498E-3</v>
      </c>
      <c r="Z2855" s="92">
        <v>17.894424083089699</v>
      </c>
      <c r="AA2855" s="91">
        <v>1.05125578065781E-2</v>
      </c>
      <c r="AB2855" s="92">
        <v>21.276443931943501</v>
      </c>
      <c r="AC2855" s="91">
        <v>3.4529905358795097E-2</v>
      </c>
      <c r="AD2855" s="92">
        <v>27.738955796114201</v>
      </c>
      <c r="AE2855" s="91">
        <v>5.6923696862213498E-2</v>
      </c>
      <c r="AF2855" s="93">
        <v>22.640057297947401</v>
      </c>
      <c r="AG2855" s="91">
        <v>4.16030421547475E-4</v>
      </c>
      <c r="AH2855" s="92">
        <v>-1.7999026937104601</v>
      </c>
      <c r="AI2855" s="91">
        <v>2.59235017256287E-3</v>
      </c>
      <c r="AJ2855" s="92">
        <v>13.949977498225101</v>
      </c>
      <c r="AK2855" s="91">
        <v>0.34235667094064398</v>
      </c>
      <c r="AL2855" s="91">
        <v>3.0332342605106501E-2</v>
      </c>
      <c r="AM2855" s="92">
        <v>53.064800948253797</v>
      </c>
      <c r="AN2855" s="3"/>
      <c r="AO2855" s="94">
        <v>6.8827172253804704E-4</v>
      </c>
      <c r="AP2855" s="94">
        <v>-3.1204043161778801E-3</v>
      </c>
      <c r="AQ2855" s="94">
        <v>1.7558058843860601E-3</v>
      </c>
      <c r="AR2855" s="94">
        <v>-1.3011680075578601E-3</v>
      </c>
      <c r="AS2855" s="95">
        <v>9</v>
      </c>
      <c r="AT2855" s="95">
        <v>3</v>
      </c>
      <c r="AU2855" s="95">
        <v>7</v>
      </c>
      <c r="AV2855" s="96">
        <v>5</v>
      </c>
      <c r="AW2855" s="3"/>
      <c r="AX2855" s="97">
        <v>3.7061707622160602E-3</v>
      </c>
      <c r="AY2855" s="98">
        <v>-5.0559180136988298</v>
      </c>
      <c r="AZ2855" s="98">
        <v>0.56059073071810395</v>
      </c>
      <c r="BA2855" s="98">
        <v>-5.0850994204374702</v>
      </c>
      <c r="BB2855" s="89">
        <v>3.8245434835573598E-4</v>
      </c>
      <c r="BC2855" s="99">
        <v>-0.40671467047559401</v>
      </c>
      <c r="BD2855" s="86">
        <v>43944</v>
      </c>
      <c r="BE2855" s="86">
        <v>43957</v>
      </c>
      <c r="BF2855" s="95"/>
      <c r="BG2855" s="86"/>
    </row>
    <row r="2856" spans="2:59" x14ac:dyDescent="0.25">
      <c r="B2856" s="81"/>
      <c r="C2856" s="81" t="s">
        <v>8450</v>
      </c>
      <c r="D2856" s="81" t="s">
        <v>1079</v>
      </c>
      <c r="E2856" s="82" t="s">
        <v>1198</v>
      </c>
      <c r="F2856" s="82" t="s">
        <v>1106</v>
      </c>
      <c r="G2856" s="83" t="s">
        <v>1125</v>
      </c>
      <c r="H2856" s="84" t="s">
        <v>1144</v>
      </c>
      <c r="I2856" s="85" t="s">
        <v>3480</v>
      </c>
      <c r="J2856" s="85" t="s">
        <v>8451</v>
      </c>
      <c r="L2856" s="86">
        <v>44021</v>
      </c>
      <c r="M2856" s="87">
        <v>1381.8127999994899</v>
      </c>
      <c r="N2856" s="88">
        <v>1381.8127999994899</v>
      </c>
      <c r="O2856" s="88">
        <v>1385.4342999998501</v>
      </c>
      <c r="P2856" s="89">
        <f t="shared" si="44"/>
        <v>0.997386018232434</v>
      </c>
      <c r="Q2856" s="86">
        <v>43944</v>
      </c>
      <c r="R2856" s="90">
        <v>6279334.9029999999</v>
      </c>
      <c r="S2856" s="90">
        <v>6020997.5015703104</v>
      </c>
      <c r="T2856" s="3"/>
      <c r="U2856" s="91">
        <v>0</v>
      </c>
      <c r="V2856" s="92">
        <v>3.66221075391877</v>
      </c>
      <c r="W2856" s="91">
        <v>3.2743081828812099E-4</v>
      </c>
      <c r="X2856" s="92">
        <v>2.3111216304641902</v>
      </c>
      <c r="Y2856" s="91">
        <v>2.84761668990541E-3</v>
      </c>
      <c r="Z2856" s="92">
        <v>17.968699281220299</v>
      </c>
      <c r="AA2856" s="91">
        <v>1.21134605451516E-2</v>
      </c>
      <c r="AB2856" s="92">
        <v>21.4365342058009</v>
      </c>
      <c r="AC2856" s="91">
        <v>3.7899817381912698E-2</v>
      </c>
      <c r="AD2856" s="92">
        <v>28.075946998433199</v>
      </c>
      <c r="AE2856" s="91">
        <v>6.21488121414586E-2</v>
      </c>
      <c r="AF2856" s="93">
        <v>23.162568825849998</v>
      </c>
      <c r="AG2856" s="91">
        <v>4.3425597687019003E-4</v>
      </c>
      <c r="AH2856" s="92">
        <v>-1.7980801381781899</v>
      </c>
      <c r="AI2856" s="91">
        <v>3.3767985532904298E-3</v>
      </c>
      <c r="AJ2856" s="92">
        <v>14.028422336297799</v>
      </c>
      <c r="AK2856" s="91">
        <v>0.36374320256640202</v>
      </c>
      <c r="AL2856" s="91">
        <v>3.1986531588699997E-2</v>
      </c>
      <c r="AM2856" s="92">
        <v>55.203454110829597</v>
      </c>
      <c r="AN2856" s="3"/>
      <c r="AO2856" s="94">
        <v>6.9288319537008604E-4</v>
      </c>
      <c r="AP2856" s="94">
        <v>-3.1158460560618598E-3</v>
      </c>
      <c r="AQ2856" s="94">
        <v>1.8885258596128599E-3</v>
      </c>
      <c r="AR2856" s="94">
        <v>-1.1642277740975301E-3</v>
      </c>
      <c r="AS2856" s="95">
        <v>10</v>
      </c>
      <c r="AT2856" s="95">
        <v>2</v>
      </c>
      <c r="AU2856" s="95">
        <v>7</v>
      </c>
      <c r="AV2856" s="96">
        <v>5</v>
      </c>
      <c r="AW2856" s="3"/>
      <c r="AX2856" s="97">
        <v>3.7163696797097101E-3</v>
      </c>
      <c r="AY2856" s="98">
        <v>-4.6488501407220602</v>
      </c>
      <c r="AZ2856" s="98">
        <v>0.56585364367947499</v>
      </c>
      <c r="BA2856" s="98">
        <v>-4.7206134949883598</v>
      </c>
      <c r="BB2856" s="89">
        <v>3.8351094807808299E-4</v>
      </c>
      <c r="BC2856" s="99">
        <v>-0.40079128977004103</v>
      </c>
      <c r="BD2856" s="86">
        <v>43944</v>
      </c>
      <c r="BE2856" s="86">
        <v>43957</v>
      </c>
      <c r="BF2856" s="95"/>
      <c r="BG2856" s="86"/>
    </row>
    <row r="2857" spans="2:59" x14ac:dyDescent="0.25">
      <c r="B2857" s="81"/>
      <c r="C2857" s="81" t="s">
        <v>8452</v>
      </c>
      <c r="D2857" s="81" t="s">
        <v>1079</v>
      </c>
      <c r="E2857" s="82" t="s">
        <v>1199</v>
      </c>
      <c r="F2857" s="82" t="s">
        <v>1106</v>
      </c>
      <c r="G2857" s="83" t="s">
        <v>1125</v>
      </c>
      <c r="H2857" s="84" t="s">
        <v>1144</v>
      </c>
      <c r="I2857" s="85" t="s">
        <v>3480</v>
      </c>
      <c r="J2857" s="85" t="s">
        <v>8453</v>
      </c>
      <c r="L2857" s="86">
        <v>44021</v>
      </c>
      <c r="M2857" s="87">
        <v>1087.24269999936</v>
      </c>
      <c r="N2857" s="88">
        <v>1087.24269999936</v>
      </c>
      <c r="O2857" s="88">
        <v>1089.55550000072</v>
      </c>
      <c r="P2857" s="89">
        <f t="shared" si="44"/>
        <v>0.99787729950300053</v>
      </c>
      <c r="Q2857" s="86">
        <v>43944</v>
      </c>
      <c r="R2857" s="90">
        <v>19060379.557999998</v>
      </c>
      <c r="S2857" s="90">
        <v>18909297.988812499</v>
      </c>
      <c r="T2857" s="3"/>
      <c r="U2857" s="91">
        <v>9.1975925897713804E-7</v>
      </c>
      <c r="V2857" s="92">
        <v>3.66230272984467</v>
      </c>
      <c r="W2857" s="91">
        <v>4.5953814333188299E-4</v>
      </c>
      <c r="X2857" s="92">
        <v>2.3243323629685602</v>
      </c>
      <c r="Y2857" s="91">
        <v>4.1588015865272601E-3</v>
      </c>
      <c r="Z2857" s="92">
        <v>18.099817770882499</v>
      </c>
      <c r="AA2857" s="91">
        <v>1.4883249603371999E-2</v>
      </c>
      <c r="AB2857" s="92">
        <v>21.7135131116374</v>
      </c>
      <c r="AC2857" s="91">
        <v>4.3690537557267803E-2</v>
      </c>
      <c r="AD2857" s="92">
        <v>28.655019015975999</v>
      </c>
      <c r="AE2857" s="91">
        <v>7.1118404868684607E-2</v>
      </c>
      <c r="AF2857" s="93">
        <v>24.059528098587201</v>
      </c>
      <c r="AG2857" s="91">
        <v>4.6653477875224802E-4</v>
      </c>
      <c r="AH2857" s="92">
        <v>-1.7948522579899899</v>
      </c>
      <c r="AI2857" s="91">
        <v>4.7587393801222797E-3</v>
      </c>
      <c r="AJ2857" s="92">
        <v>14.166616418981</v>
      </c>
      <c r="AK2857" s="91">
        <v>8.6188879547989899E-2</v>
      </c>
      <c r="AL2857" s="91">
        <v>2.2904158731762402E-2</v>
      </c>
      <c r="AM2857" s="92">
        <v>10.9280285480927</v>
      </c>
      <c r="AN2857" s="3"/>
      <c r="AO2857" s="94">
        <v>7.0061772748886099E-4</v>
      </c>
      <c r="AP2857" s="94">
        <v>-3.1081482320587401E-3</v>
      </c>
      <c r="AQ2857" s="94">
        <v>2.1140738226677102E-3</v>
      </c>
      <c r="AR2857" s="94">
        <v>-9.3192299664224298E-4</v>
      </c>
      <c r="AS2857" s="95">
        <v>11</v>
      </c>
      <c r="AT2857" s="95">
        <v>1</v>
      </c>
      <c r="AU2857" s="95">
        <v>7</v>
      </c>
      <c r="AV2857" s="96">
        <v>5</v>
      </c>
      <c r="AW2857" s="3"/>
      <c r="AX2857" s="97">
        <v>3.7352685574114702E-3</v>
      </c>
      <c r="AY2857" s="98">
        <v>-3.9473985251170198</v>
      </c>
      <c r="AZ2857" s="98">
        <v>0.57496902355706003</v>
      </c>
      <c r="BA2857" s="98">
        <v>-4.0736152566460104</v>
      </c>
      <c r="BB2857" s="89">
        <v>3.8546860904034499E-4</v>
      </c>
      <c r="BC2857" s="99">
        <v>-0.390746501712329</v>
      </c>
      <c r="BD2857" s="86">
        <v>43944</v>
      </c>
      <c r="BE2857" s="86">
        <v>43957</v>
      </c>
      <c r="BF2857" s="95"/>
      <c r="BG2857" s="86"/>
    </row>
    <row r="2858" spans="2:59" x14ac:dyDescent="0.25">
      <c r="B2858" s="81"/>
      <c r="C2858" s="81" t="s">
        <v>8454</v>
      </c>
      <c r="D2858" s="81" t="s">
        <v>1079</v>
      </c>
      <c r="E2858" s="82" t="s">
        <v>1200</v>
      </c>
      <c r="F2858" s="82" t="s">
        <v>1106</v>
      </c>
      <c r="G2858" s="83" t="s">
        <v>1125</v>
      </c>
      <c r="H2858" s="84" t="s">
        <v>1144</v>
      </c>
      <c r="I2858" s="85" t="s">
        <v>3480</v>
      </c>
      <c r="J2858" s="85" t="s">
        <v>8455</v>
      </c>
      <c r="L2858" s="86">
        <v>44021</v>
      </c>
      <c r="M2858" s="87">
        <v>1307.9563999995601</v>
      </c>
      <c r="N2858" s="88">
        <v>1307.9563999995601</v>
      </c>
      <c r="O2858" s="88">
        <v>1311.4200999997599</v>
      </c>
      <c r="P2858" s="89">
        <f t="shared" si="44"/>
        <v>0.99735881736127074</v>
      </c>
      <c r="Q2858" s="86">
        <v>43944</v>
      </c>
      <c r="R2858" s="90">
        <v>283959.43199999997</v>
      </c>
      <c r="S2858" s="90">
        <v>215055.45167187499</v>
      </c>
      <c r="T2858" s="3"/>
      <c r="U2858" s="91">
        <v>0</v>
      </c>
      <c r="V2858" s="92">
        <v>3.66221075391877</v>
      </c>
      <c r="W2858" s="91">
        <v>3.21520783472806E-4</v>
      </c>
      <c r="X2858" s="92">
        <v>2.3105306269826502</v>
      </c>
      <c r="Y2858" s="91">
        <v>2.7714367752196302E-3</v>
      </c>
      <c r="Z2858" s="92">
        <v>17.961081289744499</v>
      </c>
      <c r="AA2858" s="91">
        <v>1.1949369587455299E-2</v>
      </c>
      <c r="AB2858" s="92">
        <v>21.420125110045799</v>
      </c>
      <c r="AC2858" s="91">
        <v>3.7555197317487903E-2</v>
      </c>
      <c r="AD2858" s="92">
        <v>28.0414849919907</v>
      </c>
      <c r="AE2858" s="91">
        <v>6.1613542418854202E-2</v>
      </c>
      <c r="AF2858" s="93">
        <v>23.109041853604101</v>
      </c>
      <c r="AG2858" s="91">
        <v>4.3246435052424198E-4</v>
      </c>
      <c r="AH2858" s="92">
        <v>-1.7982593008127901</v>
      </c>
      <c r="AI2858" s="91">
        <v>3.2963372086669599E-3</v>
      </c>
      <c r="AJ2858" s="92">
        <v>14.0203762018355</v>
      </c>
      <c r="AK2858" s="91">
        <v>0.29622555869369499</v>
      </c>
      <c r="AL2858" s="91">
        <v>2.98625263858412E-2</v>
      </c>
      <c r="AM2858" s="92">
        <v>32.7688685019966</v>
      </c>
      <c r="AN2858" s="3"/>
      <c r="AO2858" s="94">
        <v>6.9237624666129705E-4</v>
      </c>
      <c r="AP2858" s="94">
        <v>-3.1163164267127299E-3</v>
      </c>
      <c r="AQ2858" s="94">
        <v>1.8751648203760901E-3</v>
      </c>
      <c r="AR2858" s="94">
        <v>-1.1781304510805101E-3</v>
      </c>
      <c r="AS2858" s="95">
        <v>10</v>
      </c>
      <c r="AT2858" s="95">
        <v>2</v>
      </c>
      <c r="AU2858" s="95">
        <v>7</v>
      </c>
      <c r="AV2858" s="96">
        <v>5</v>
      </c>
      <c r="AW2858" s="3"/>
      <c r="AX2858" s="97">
        <v>3.7152845568334701E-3</v>
      </c>
      <c r="AY2858" s="98">
        <v>-4.6905290465729204</v>
      </c>
      <c r="AZ2858" s="98">
        <v>0.56531414004803104</v>
      </c>
      <c r="BA2858" s="98">
        <v>-4.7583019358498904</v>
      </c>
      <c r="BB2858" s="89">
        <v>3.83398533153354E-4</v>
      </c>
      <c r="BC2858" s="99">
        <v>-0.40138930313787602</v>
      </c>
      <c r="BD2858" s="86">
        <v>43944</v>
      </c>
      <c r="BE2858" s="86">
        <v>43957</v>
      </c>
      <c r="BF2858" s="95"/>
      <c r="BG2858" s="86"/>
    </row>
    <row r="2859" spans="2:59" x14ac:dyDescent="0.25">
      <c r="B2859" s="81"/>
      <c r="C2859" s="81" t="s">
        <v>8456</v>
      </c>
      <c r="D2859" s="81" t="s">
        <v>1079</v>
      </c>
      <c r="E2859" s="82" t="s">
        <v>1201</v>
      </c>
      <c r="F2859" s="82" t="s">
        <v>1106</v>
      </c>
      <c r="G2859" s="83" t="s">
        <v>1125</v>
      </c>
      <c r="H2859" s="84" t="s">
        <v>1144</v>
      </c>
      <c r="I2859" s="85" t="s">
        <v>3480</v>
      </c>
      <c r="J2859" s="85" t="s">
        <v>8457</v>
      </c>
      <c r="L2859" s="86">
        <v>44021</v>
      </c>
      <c r="M2859" s="87">
        <v>1395.5002999994899</v>
      </c>
      <c r="N2859" s="88">
        <v>1395.5002999994899</v>
      </c>
      <c r="O2859" s="88">
        <v>1398.9701000005</v>
      </c>
      <c r="P2859" s="89">
        <f t="shared" si="44"/>
        <v>0.99751974684733513</v>
      </c>
      <c r="Q2859" s="86">
        <v>43944</v>
      </c>
      <c r="R2859" s="90">
        <v>120090.879</v>
      </c>
      <c r="S2859" s="90">
        <v>168521.226774902</v>
      </c>
      <c r="T2859" s="3"/>
      <c r="U2859" s="91">
        <v>0</v>
      </c>
      <c r="V2859" s="92">
        <v>3.66221075391877</v>
      </c>
      <c r="W2859" s="91">
        <v>3.57132077624556E-4</v>
      </c>
      <c r="X2859" s="92">
        <v>2.31409175639783</v>
      </c>
      <c r="Y2859" s="91">
        <v>3.2218114683928399E-3</v>
      </c>
      <c r="Z2859" s="92">
        <v>18.006118759076301</v>
      </c>
      <c r="AA2859" s="91">
        <v>1.2914493701828201E-2</v>
      </c>
      <c r="AB2859" s="92">
        <v>21.516637521475801</v>
      </c>
      <c r="AC2859" s="91">
        <v>3.9583889411005699E-2</v>
      </c>
      <c r="AD2859" s="92">
        <v>28.244354201335199</v>
      </c>
      <c r="AE2859" s="91">
        <v>6.4759977363792104E-2</v>
      </c>
      <c r="AF2859" s="93">
        <v>23.423685348097901</v>
      </c>
      <c r="AG2859" s="91">
        <v>4.4347846778691698E-4</v>
      </c>
      <c r="AH2859" s="92">
        <v>-1.7971578890865201</v>
      </c>
      <c r="AI2859" s="91">
        <v>3.7717497616540602E-3</v>
      </c>
      <c r="AJ2859" s="92">
        <v>14.067917457126899</v>
      </c>
      <c r="AK2859" s="91">
        <v>0.32283687069313599</v>
      </c>
      <c r="AL2859" s="91">
        <v>3.2238828660410897E-2</v>
      </c>
      <c r="AM2859" s="92">
        <v>35.429999701969798</v>
      </c>
      <c r="AN2859" s="3"/>
      <c r="AO2859" s="94">
        <v>6.95123862897162E-4</v>
      </c>
      <c r="AP2859" s="94">
        <v>-3.11357619466435E-3</v>
      </c>
      <c r="AQ2859" s="94">
        <v>1.9547756583051502E-3</v>
      </c>
      <c r="AR2859" s="94">
        <v>-1.09616355621256E-3</v>
      </c>
      <c r="AS2859" s="95">
        <v>10</v>
      </c>
      <c r="AT2859" s="95">
        <v>2</v>
      </c>
      <c r="AU2859" s="95">
        <v>7</v>
      </c>
      <c r="AV2859" s="96">
        <v>5</v>
      </c>
      <c r="AW2859" s="3"/>
      <c r="AX2859" s="97">
        <v>3.7217397264430502E-3</v>
      </c>
      <c r="AY2859" s="98">
        <v>-4.4455307307725898</v>
      </c>
      <c r="AZ2859" s="98">
        <v>0.56848865446045205</v>
      </c>
      <c r="BA2859" s="98">
        <v>-4.5355187549212097</v>
      </c>
      <c r="BB2859" s="89">
        <v>3.8406723664820698E-4</v>
      </c>
      <c r="BC2859" s="99">
        <v>-0.397842670129194</v>
      </c>
      <c r="BD2859" s="86">
        <v>43944</v>
      </c>
      <c r="BE2859" s="86">
        <v>43957</v>
      </c>
      <c r="BF2859" s="95"/>
      <c r="BG2859" s="86"/>
    </row>
    <row r="2860" spans="2:59" x14ac:dyDescent="0.25">
      <c r="B2860" s="81"/>
      <c r="C2860" s="81" t="s">
        <v>8458</v>
      </c>
      <c r="D2860" s="81" t="s">
        <v>1079</v>
      </c>
      <c r="E2860" s="82" t="s">
        <v>1202</v>
      </c>
      <c r="F2860" s="82" t="s">
        <v>1106</v>
      </c>
      <c r="G2860" s="83" t="s">
        <v>1125</v>
      </c>
      <c r="H2860" s="84" t="s">
        <v>1144</v>
      </c>
      <c r="I2860" s="85" t="s">
        <v>3480</v>
      </c>
      <c r="J2860" s="85" t="s">
        <v>8459</v>
      </c>
      <c r="L2860" s="86">
        <v>44021</v>
      </c>
      <c r="M2860" s="87">
        <v>1326.8614000007501</v>
      </c>
      <c r="N2860" s="88">
        <v>1326.8614000007501</v>
      </c>
      <c r="O2860" s="88">
        <v>1330.0493000000699</v>
      </c>
      <c r="P2860" s="89">
        <f t="shared" si="44"/>
        <v>0.99760317155212241</v>
      </c>
      <c r="Q2860" s="86">
        <v>43944</v>
      </c>
      <c r="R2860" s="90">
        <v>142735.87700000001</v>
      </c>
      <c r="S2860" s="90">
        <v>158181.72772900399</v>
      </c>
      <c r="T2860" s="3"/>
      <c r="U2860" s="91">
        <v>0</v>
      </c>
      <c r="V2860" s="92">
        <v>3.66221075391877</v>
      </c>
      <c r="W2860" s="91">
        <v>3.7734827674285E-4</v>
      </c>
      <c r="X2860" s="92">
        <v>2.31611337630966</v>
      </c>
      <c r="Y2860" s="91">
        <v>3.4498989498388298E-3</v>
      </c>
      <c r="Z2860" s="92">
        <v>18.0289275071991</v>
      </c>
      <c r="AA2860" s="91">
        <v>1.34002771847008E-2</v>
      </c>
      <c r="AB2860" s="92">
        <v>21.5652158697776</v>
      </c>
      <c r="AC2860" s="91">
        <v>4.0602480014058501E-2</v>
      </c>
      <c r="AD2860" s="92">
        <v>28.346213261655102</v>
      </c>
      <c r="AE2860" s="91">
        <v>6.6339600267383503E-2</v>
      </c>
      <c r="AF2860" s="93">
        <v>23.5816476384643</v>
      </c>
      <c r="AG2860" s="91">
        <v>4.4885411807627E-4</v>
      </c>
      <c r="AH2860" s="92">
        <v>-1.79662032405759</v>
      </c>
      <c r="AI2860" s="91">
        <v>4.0123829530784904E-3</v>
      </c>
      <c r="AJ2860" s="92">
        <v>14.091980776269301</v>
      </c>
      <c r="AK2860" s="91">
        <v>0.295484759133542</v>
      </c>
      <c r="AL2860" s="91">
        <v>2.9795758760883501E-2</v>
      </c>
      <c r="AM2860" s="92">
        <v>32.6947885460104</v>
      </c>
      <c r="AN2860" s="3"/>
      <c r="AO2860" s="94">
        <v>6.9650298792112196E-4</v>
      </c>
      <c r="AP2860" s="94">
        <v>-3.1122154641707298E-3</v>
      </c>
      <c r="AQ2860" s="94">
        <v>1.99427855659451E-3</v>
      </c>
      <c r="AR2860" s="94">
        <v>-1.05492804232199E-3</v>
      </c>
      <c r="AS2860" s="95">
        <v>10</v>
      </c>
      <c r="AT2860" s="95">
        <v>2</v>
      </c>
      <c r="AU2860" s="95">
        <v>7</v>
      </c>
      <c r="AV2860" s="96">
        <v>5</v>
      </c>
      <c r="AW2860" s="3"/>
      <c r="AX2860" s="97">
        <v>3.7250571181675698E-3</v>
      </c>
      <c r="AY2860" s="98">
        <v>-4.32236778326478</v>
      </c>
      <c r="AZ2860" s="98">
        <v>0.570086755931698</v>
      </c>
      <c r="BA2860" s="98">
        <v>-4.4224370914453202</v>
      </c>
      <c r="BB2860" s="89">
        <v>3.8441087943112998E-4</v>
      </c>
      <c r="BC2860" s="99">
        <v>-0.396060506897356</v>
      </c>
      <c r="BD2860" s="86">
        <v>43944</v>
      </c>
      <c r="BE2860" s="86">
        <v>43957</v>
      </c>
      <c r="BF2860" s="95"/>
      <c r="BG2860" s="86"/>
    </row>
    <row r="2861" spans="2:59" x14ac:dyDescent="0.25">
      <c r="B2861" s="81"/>
      <c r="C2861" s="81" t="s">
        <v>8460</v>
      </c>
      <c r="D2861" s="81" t="s">
        <v>1079</v>
      </c>
      <c r="E2861" s="82" t="s">
        <v>1203</v>
      </c>
      <c r="F2861" s="82" t="s">
        <v>1106</v>
      </c>
      <c r="G2861" s="83" t="s">
        <v>1125</v>
      </c>
      <c r="H2861" s="84" t="s">
        <v>1144</v>
      </c>
      <c r="I2861" s="85" t="s">
        <v>3480</v>
      </c>
      <c r="J2861" s="85" t="s">
        <v>8461</v>
      </c>
      <c r="L2861" s="86">
        <v>44021</v>
      </c>
      <c r="M2861" s="87">
        <v>1343.4384000003299</v>
      </c>
      <c r="N2861" s="88">
        <v>1343.4384000003299</v>
      </c>
      <c r="O2861" s="88">
        <v>1346.5479000005901</v>
      </c>
      <c r="P2861" s="89">
        <f t="shared" si="44"/>
        <v>0.99769076168752791</v>
      </c>
      <c r="Q2861" s="86">
        <v>43944</v>
      </c>
      <c r="R2861" s="90">
        <v>1687829.192</v>
      </c>
      <c r="S2861" s="90">
        <v>1315054.97715625</v>
      </c>
      <c r="T2861" s="3"/>
      <c r="U2861" s="91">
        <v>0</v>
      </c>
      <c r="V2861" s="92">
        <v>3.66221075391877</v>
      </c>
      <c r="W2861" s="91">
        <v>4.01593835704261E-4</v>
      </c>
      <c r="X2861" s="92">
        <v>2.3185379322058002</v>
      </c>
      <c r="Y2861" s="91">
        <v>3.6827544681727899E-3</v>
      </c>
      <c r="Z2861" s="92">
        <v>18.052213059039801</v>
      </c>
      <c r="AA2861" s="91">
        <v>1.3890981081203801E-2</v>
      </c>
      <c r="AB2861" s="92">
        <v>21.614286259427899</v>
      </c>
      <c r="AC2861" s="91">
        <v>4.1627143496953102E-2</v>
      </c>
      <c r="AD2861" s="92">
        <v>28.448679609922699</v>
      </c>
      <c r="AE2861" s="91">
        <v>6.7926074347269605E-2</v>
      </c>
      <c r="AF2861" s="93">
        <v>23.740295046445699</v>
      </c>
      <c r="AG2861" s="91">
        <v>4.5433954619511502E-4</v>
      </c>
      <c r="AH2861" s="92">
        <v>-1.7960717812457001</v>
      </c>
      <c r="AI2861" s="91">
        <v>4.2576946980261701E-3</v>
      </c>
      <c r="AJ2861" s="92">
        <v>14.116511950764099</v>
      </c>
      <c r="AK2861" s="91">
        <v>0.33409970208595002</v>
      </c>
      <c r="AL2861" s="91">
        <v>3.32318177515845E-2</v>
      </c>
      <c r="AM2861" s="92">
        <v>36.556282841251203</v>
      </c>
      <c r="AN2861" s="3"/>
      <c r="AO2861" s="94">
        <v>6.9790821180504303E-4</v>
      </c>
      <c r="AP2861" s="94">
        <v>-3.1108436623981102E-3</v>
      </c>
      <c r="AQ2861" s="94">
        <v>2.03417491502478E-3</v>
      </c>
      <c r="AR2861" s="94">
        <v>-1.01376178918144E-3</v>
      </c>
      <c r="AS2861" s="95">
        <v>10</v>
      </c>
      <c r="AT2861" s="95">
        <v>2</v>
      </c>
      <c r="AU2861" s="95">
        <v>7</v>
      </c>
      <c r="AV2861" s="96">
        <v>5</v>
      </c>
      <c r="AW2861" s="3"/>
      <c r="AX2861" s="97">
        <v>3.7284302483385498E-3</v>
      </c>
      <c r="AY2861" s="98">
        <v>-4.19807380098064</v>
      </c>
      <c r="AZ2861" s="98">
        <v>0.57170168897027895</v>
      </c>
      <c r="BA2861" s="98">
        <v>-4.3075615516645502</v>
      </c>
      <c r="BB2861" s="89">
        <v>3.84760285505195E-4</v>
      </c>
      <c r="BC2861" s="99">
        <v>-0.39430457701291699</v>
      </c>
      <c r="BD2861" s="86">
        <v>43944</v>
      </c>
      <c r="BE2861" s="86">
        <v>43957</v>
      </c>
      <c r="BF2861" s="95"/>
      <c r="BG2861" s="86"/>
    </row>
    <row r="2862" spans="2:59" x14ac:dyDescent="0.25">
      <c r="B2862" s="81"/>
      <c r="C2862" s="81" t="s">
        <v>8462</v>
      </c>
      <c r="D2862" s="81" t="s">
        <v>1080</v>
      </c>
      <c r="E2862" s="82" t="s">
        <v>1161</v>
      </c>
      <c r="F2862" s="82" t="s">
        <v>1097</v>
      </c>
      <c r="G2862" s="83" t="s">
        <v>1122</v>
      </c>
      <c r="H2862" s="84" t="s">
        <v>1134</v>
      </c>
      <c r="I2862" s="85" t="s">
        <v>3480</v>
      </c>
      <c r="J2862" s="85" t="s">
        <v>8463</v>
      </c>
      <c r="L2862" s="86">
        <v>43874</v>
      </c>
      <c r="M2862" s="87"/>
      <c r="N2862" s="88"/>
      <c r="O2862" s="88">
        <v>1366.7908999994399</v>
      </c>
      <c r="P2862" s="89">
        <f t="shared" si="44"/>
        <v>0</v>
      </c>
      <c r="Q2862" s="86">
        <v>43874</v>
      </c>
      <c r="R2862" s="90"/>
      <c r="S2862" s="90">
        <v>32178168.778499998</v>
      </c>
      <c r="T2862" s="3"/>
      <c r="U2862" s="91"/>
      <c r="V2862" s="92"/>
      <c r="W2862" s="91"/>
      <c r="X2862" s="92"/>
      <c r="Y2862" s="91"/>
      <c r="Z2862" s="92"/>
      <c r="AA2862" s="91"/>
      <c r="AB2862" s="92"/>
      <c r="AC2862" s="91"/>
      <c r="AD2862" s="92"/>
      <c r="AE2862" s="91"/>
      <c r="AF2862" s="93"/>
      <c r="AG2862" s="91"/>
      <c r="AH2862" s="92"/>
      <c r="AI2862" s="91"/>
      <c r="AJ2862" s="92"/>
      <c r="AK2862" s="91"/>
      <c r="AL2862" s="91"/>
      <c r="AM2862" s="92"/>
      <c r="AN2862" s="3"/>
      <c r="AO2862" s="94">
        <v>1.9806919475740901E-2</v>
      </c>
      <c r="AP2862" s="94">
        <v>-1.6455734471492199E-2</v>
      </c>
      <c r="AQ2862" s="94">
        <v>6.7032677417955697E-2</v>
      </c>
      <c r="AR2862" s="94">
        <v>-2.2298153683550499E-2</v>
      </c>
      <c r="AS2862" s="95"/>
      <c r="AT2862" s="95"/>
      <c r="AU2862" s="95"/>
      <c r="AV2862" s="96"/>
      <c r="AW2862" s="3"/>
      <c r="AX2862" s="97"/>
      <c r="AY2862" s="98"/>
      <c r="AZ2862" s="98"/>
      <c r="BA2862" s="98"/>
      <c r="BB2862" s="89"/>
      <c r="BC2862" s="99">
        <v>-4.5290445922073603</v>
      </c>
      <c r="BD2862" s="86">
        <v>43797</v>
      </c>
      <c r="BE2862" s="86">
        <v>43808</v>
      </c>
      <c r="BF2862" s="95">
        <v>32</v>
      </c>
      <c r="BG2862" s="86">
        <v>43843</v>
      </c>
    </row>
    <row r="2863" spans="2:59" x14ac:dyDescent="0.25">
      <c r="B2863" s="81"/>
      <c r="C2863" s="81" t="s">
        <v>8464</v>
      </c>
      <c r="D2863" s="81" t="s">
        <v>1080</v>
      </c>
      <c r="E2863" s="82" t="s">
        <v>1162</v>
      </c>
      <c r="F2863" s="82" t="s">
        <v>1097</v>
      </c>
      <c r="G2863" s="83" t="s">
        <v>1122</v>
      </c>
      <c r="H2863" s="84" t="s">
        <v>1134</v>
      </c>
      <c r="I2863" s="85" t="s">
        <v>3480</v>
      </c>
      <c r="J2863" s="85" t="s">
        <v>8465</v>
      </c>
      <c r="L2863" s="86">
        <v>44021</v>
      </c>
      <c r="M2863" s="87">
        <v>1947.2453000005301</v>
      </c>
      <c r="N2863" s="88">
        <v>1947.2453000005301</v>
      </c>
      <c r="O2863" s="88">
        <v>2077.5566000007102</v>
      </c>
      <c r="P2863" s="89">
        <f t="shared" si="44"/>
        <v>0.93727665470094268</v>
      </c>
      <c r="Q2863" s="86">
        <v>43881</v>
      </c>
      <c r="R2863" s="90">
        <v>15642799.407</v>
      </c>
      <c r="S2863" s="90">
        <v>15129396.9134844</v>
      </c>
      <c r="T2863" s="3"/>
      <c r="U2863" s="91">
        <v>-4.2568665021462896E-3</v>
      </c>
      <c r="V2863" s="92">
        <v>3.2365241037041401</v>
      </c>
      <c r="W2863" s="91">
        <v>3.1021907858303201E-2</v>
      </c>
      <c r="X2863" s="92">
        <v>5.3805693344693299</v>
      </c>
      <c r="Y2863" s="91">
        <v>-2.7504618021339401E-2</v>
      </c>
      <c r="Z2863" s="92">
        <v>14.9334758100886</v>
      </c>
      <c r="AA2863" s="91">
        <v>9.3019387957610902E-2</v>
      </c>
      <c r="AB2863" s="92">
        <v>29.527126947068599</v>
      </c>
      <c r="AC2863" s="91">
        <v>0.12755205354012999</v>
      </c>
      <c r="AD2863" s="92">
        <v>37.041170614247697</v>
      </c>
      <c r="AE2863" s="91">
        <v>0.18034560554224299</v>
      </c>
      <c r="AF2863" s="93">
        <v>34.982248165935701</v>
      </c>
      <c r="AG2863" s="91">
        <v>-1.43125540762412E-3</v>
      </c>
      <c r="AH2863" s="92">
        <v>-1.98463127662762</v>
      </c>
      <c r="AI2863" s="91">
        <v>-8.4058385255048095E-4</v>
      </c>
      <c r="AJ2863" s="92">
        <v>13.606684095706401</v>
      </c>
      <c r="AK2863" s="91">
        <v>0.76819761001155695</v>
      </c>
      <c r="AL2863" s="91">
        <v>6.6435295240808004E-2</v>
      </c>
      <c r="AM2863" s="92">
        <v>79.443430488929195</v>
      </c>
      <c r="AN2863" s="3"/>
      <c r="AO2863" s="94">
        <v>3.3088415784732199E-2</v>
      </c>
      <c r="AP2863" s="94">
        <v>-4.3426422181291897E-2</v>
      </c>
      <c r="AQ2863" s="94">
        <v>7.2789121808455107E-2</v>
      </c>
      <c r="AR2863" s="94">
        <v>-0.10614467771854801</v>
      </c>
      <c r="AS2863" s="95">
        <v>6</v>
      </c>
      <c r="AT2863" s="95">
        <v>6</v>
      </c>
      <c r="AU2863" s="95">
        <v>7</v>
      </c>
      <c r="AV2863" s="96">
        <v>5</v>
      </c>
      <c r="AW2863" s="3"/>
      <c r="AX2863" s="97">
        <v>0.138770607277693</v>
      </c>
      <c r="AY2863" s="98">
        <v>0.62510543383541495</v>
      </c>
      <c r="AZ2863" s="98">
        <v>1.0889005376429901</v>
      </c>
      <c r="BA2863" s="98">
        <v>0.88582662667067802</v>
      </c>
      <c r="BB2863" s="89">
        <v>1.43008177474621E-2</v>
      </c>
      <c r="BC2863" s="99">
        <v>-23.354251816810599</v>
      </c>
      <c r="BD2863" s="86">
        <v>43881</v>
      </c>
      <c r="BE2863" s="86">
        <v>43913</v>
      </c>
      <c r="BF2863" s="95"/>
      <c r="BG2863" s="86"/>
    </row>
    <row r="2864" spans="2:59" x14ac:dyDescent="0.25">
      <c r="B2864" s="81"/>
      <c r="C2864" s="81" t="s">
        <v>8466</v>
      </c>
      <c r="D2864" s="81" t="s">
        <v>1080</v>
      </c>
      <c r="E2864" s="82" t="s">
        <v>1209</v>
      </c>
      <c r="F2864" s="82" t="s">
        <v>1097</v>
      </c>
      <c r="G2864" s="83" t="s">
        <v>1122</v>
      </c>
      <c r="H2864" s="84" t="s">
        <v>1134</v>
      </c>
      <c r="I2864" s="85" t="s">
        <v>3480</v>
      </c>
      <c r="J2864" s="85" t="s">
        <v>8467</v>
      </c>
      <c r="L2864" s="86">
        <v>44021</v>
      </c>
      <c r="M2864" s="87">
        <v>2364.7565999999601</v>
      </c>
      <c r="N2864" s="88">
        <v>2364.7565999999601</v>
      </c>
      <c r="O2864" s="88">
        <v>2514.3132999986401</v>
      </c>
      <c r="P2864" s="89">
        <f t="shared" si="44"/>
        <v>0.94051787420495259</v>
      </c>
      <c r="Q2864" s="86">
        <v>43881</v>
      </c>
      <c r="R2864" s="90">
        <v>6580902.8329999996</v>
      </c>
      <c r="S2864" s="90">
        <v>4862060.5560859405</v>
      </c>
      <c r="T2864" s="3"/>
      <c r="U2864" s="91">
        <v>-4.23230093474558E-3</v>
      </c>
      <c r="V2864" s="92">
        <v>3.2389806604442102</v>
      </c>
      <c r="W2864" s="91">
        <v>3.17849976800062E-2</v>
      </c>
      <c r="X2864" s="92">
        <v>5.4568783166396297</v>
      </c>
      <c r="Y2864" s="91">
        <v>-2.3130438605221602E-2</v>
      </c>
      <c r="Z2864" s="92">
        <v>15.3708937517076</v>
      </c>
      <c r="AA2864" s="91">
        <v>0.10292877084619199</v>
      </c>
      <c r="AB2864" s="92">
        <v>30.518065235926802</v>
      </c>
      <c r="AC2864" s="91">
        <v>0.148060253295698</v>
      </c>
      <c r="AD2864" s="92">
        <v>39.091990589804503</v>
      </c>
      <c r="AE2864" s="91"/>
      <c r="AF2864" s="93"/>
      <c r="AG2864" s="91">
        <v>-1.2095688989575101E-3</v>
      </c>
      <c r="AH2864" s="92">
        <v>-1.9624626257609601</v>
      </c>
      <c r="AI2864" s="91">
        <v>3.8763378925068502E-3</v>
      </c>
      <c r="AJ2864" s="92">
        <v>14.078376270219501</v>
      </c>
      <c r="AK2864" s="91">
        <v>0.18237829999998201</v>
      </c>
      <c r="AL2864" s="91">
        <v>6.0387886118405697E-2</v>
      </c>
      <c r="AM2864" s="92">
        <v>44.1052321565803</v>
      </c>
      <c r="AN2864" s="3"/>
      <c r="AO2864" s="94">
        <v>3.3113926958321799E-2</v>
      </c>
      <c r="AP2864" s="94">
        <v>-4.3402805977166302E-2</v>
      </c>
      <c r="AQ2864" s="94">
        <v>7.3582942462962805E-2</v>
      </c>
      <c r="AR2864" s="94">
        <v>-0.105461074641498</v>
      </c>
      <c r="AS2864" s="95">
        <v>6</v>
      </c>
      <c r="AT2864" s="95">
        <v>6</v>
      </c>
      <c r="AU2864" s="95">
        <v>7</v>
      </c>
      <c r="AV2864" s="96">
        <v>5</v>
      </c>
      <c r="AW2864" s="3"/>
      <c r="AX2864" s="97">
        <v>0.13877373786817801</v>
      </c>
      <c r="AY2864" s="98">
        <v>0.69203293284954304</v>
      </c>
      <c r="AZ2864" s="98">
        <v>1.12779273859996</v>
      </c>
      <c r="BA2864" s="98">
        <v>0.98305633206473397</v>
      </c>
      <c r="BB2864" s="89">
        <v>1.43017117683121E-2</v>
      </c>
      <c r="BC2864" s="99">
        <v>-23.293743862333901</v>
      </c>
      <c r="BD2864" s="86">
        <v>43881</v>
      </c>
      <c r="BE2864" s="86">
        <v>43913</v>
      </c>
      <c r="BF2864" s="95"/>
      <c r="BG2864" s="86"/>
    </row>
    <row r="2865" spans="2:59" x14ac:dyDescent="0.25">
      <c r="B2865" s="81"/>
      <c r="C2865" s="81" t="s">
        <v>8468</v>
      </c>
      <c r="D2865" s="81" t="s">
        <v>1080</v>
      </c>
      <c r="E2865" s="82" t="s">
        <v>1273</v>
      </c>
      <c r="F2865" s="82" t="s">
        <v>1097</v>
      </c>
      <c r="G2865" s="83" t="s">
        <v>1122</v>
      </c>
      <c r="H2865" s="84" t="s">
        <v>1134</v>
      </c>
      <c r="I2865" s="85" t="s">
        <v>3480</v>
      </c>
      <c r="J2865" s="85" t="s">
        <v>1096</v>
      </c>
      <c r="L2865" s="86">
        <v>44021</v>
      </c>
      <c r="M2865" s="87">
        <v>1275.9203999992501</v>
      </c>
      <c r="N2865" s="88">
        <v>1275.9203999992501</v>
      </c>
      <c r="O2865" s="88"/>
      <c r="P2865" s="89" t="str">
        <f t="shared" si="44"/>
        <v/>
      </c>
      <c r="Q2865" s="86"/>
      <c r="R2865" s="90">
        <v>43060535.611000001</v>
      </c>
      <c r="S2865" s="90"/>
      <c r="T2865" s="3"/>
      <c r="U2865" s="91">
        <v>-4.3019026361434997E-3</v>
      </c>
      <c r="V2865" s="92">
        <v>3.2320204903044201</v>
      </c>
      <c r="W2865" s="91">
        <v>2.9624616276123599E-2</v>
      </c>
      <c r="X2865" s="92">
        <v>5.2408401762513703</v>
      </c>
      <c r="Y2865" s="91"/>
      <c r="Z2865" s="92"/>
      <c r="AA2865" s="91"/>
      <c r="AB2865" s="92"/>
      <c r="AC2865" s="91"/>
      <c r="AD2865" s="92"/>
      <c r="AE2865" s="91"/>
      <c r="AF2865" s="93"/>
      <c r="AG2865" s="91">
        <v>-1.83740653665154E-3</v>
      </c>
      <c r="AH2865" s="92">
        <v>-2.0252463895303698</v>
      </c>
      <c r="AI2865" s="91"/>
      <c r="AJ2865" s="92"/>
      <c r="AK2865" s="91">
        <v>-6.4292745623824907E-2</v>
      </c>
      <c r="AL2865" s="91">
        <v>-0.14872478012242901</v>
      </c>
      <c r="AM2865" s="92">
        <v>6.9624395735445397</v>
      </c>
      <c r="AN2865" s="3"/>
      <c r="AO2865" s="94">
        <v>3.30416991509992E-2</v>
      </c>
      <c r="AP2865" s="94">
        <v>-4.3469646882877001E-2</v>
      </c>
      <c r="AQ2865" s="94">
        <v>7.13349598900095E-2</v>
      </c>
      <c r="AR2865" s="94">
        <v>-0.107396543648065</v>
      </c>
      <c r="AS2865" s="95"/>
      <c r="AT2865" s="95"/>
      <c r="AU2865" s="95"/>
      <c r="AV2865" s="96"/>
      <c r="AW2865" s="3"/>
      <c r="AX2865" s="97"/>
      <c r="AY2865" s="98"/>
      <c r="AZ2865" s="98"/>
      <c r="BA2865" s="98"/>
      <c r="BB2865" s="89"/>
      <c r="BC2865" s="99">
        <v>-23.465055181935899</v>
      </c>
      <c r="BD2865" s="86">
        <v>43881</v>
      </c>
      <c r="BE2865" s="86">
        <v>43913</v>
      </c>
      <c r="BF2865" s="95"/>
      <c r="BG2865" s="86"/>
    </row>
    <row r="2866" spans="2:59" x14ac:dyDescent="0.25">
      <c r="B2866" s="81"/>
      <c r="C2866" s="81" t="s">
        <v>8469</v>
      </c>
      <c r="D2866" s="81" t="s">
        <v>1081</v>
      </c>
      <c r="E2866" s="82" t="s">
        <v>1161</v>
      </c>
      <c r="F2866" s="82" t="s">
        <v>1097</v>
      </c>
      <c r="G2866" s="83" t="s">
        <v>1122</v>
      </c>
      <c r="H2866" s="84" t="s">
        <v>1149</v>
      </c>
      <c r="I2866" s="85" t="s">
        <v>3480</v>
      </c>
      <c r="J2866" s="85" t="s">
        <v>8470</v>
      </c>
      <c r="L2866" s="86">
        <v>43825</v>
      </c>
      <c r="M2866" s="87"/>
      <c r="N2866" s="88"/>
      <c r="O2866" s="88">
        <v>1585.9923000000399</v>
      </c>
      <c r="P2866" s="89">
        <f t="shared" si="44"/>
        <v>0</v>
      </c>
      <c r="Q2866" s="86">
        <v>43747</v>
      </c>
      <c r="R2866" s="90"/>
      <c r="S2866" s="90">
        <v>676091897.02400005</v>
      </c>
      <c r="T2866" s="3"/>
      <c r="U2866" s="91"/>
      <c r="V2866" s="92"/>
      <c r="W2866" s="91"/>
      <c r="X2866" s="92"/>
      <c r="Y2866" s="91"/>
      <c r="Z2866" s="92"/>
      <c r="AA2866" s="91"/>
      <c r="AB2866" s="92"/>
      <c r="AC2866" s="91"/>
      <c r="AD2866" s="92"/>
      <c r="AE2866" s="91"/>
      <c r="AF2866" s="93"/>
      <c r="AG2866" s="91"/>
      <c r="AH2866" s="92"/>
      <c r="AI2866" s="91"/>
      <c r="AJ2866" s="92"/>
      <c r="AK2866" s="91"/>
      <c r="AL2866" s="91"/>
      <c r="AM2866" s="92"/>
      <c r="AN2866" s="3"/>
      <c r="AO2866" s="94">
        <v>2.09230030104663E-2</v>
      </c>
      <c r="AP2866" s="94">
        <v>-3.4485229516576503E-2</v>
      </c>
      <c r="AQ2866" s="94">
        <v>1.3917008436692401E-2</v>
      </c>
      <c r="AR2866" s="94">
        <v>-2.8011879492623799E-2</v>
      </c>
      <c r="AS2866" s="95"/>
      <c r="AT2866" s="95"/>
      <c r="AU2866" s="95"/>
      <c r="AV2866" s="96"/>
      <c r="AW2866" s="3"/>
      <c r="AX2866" s="97"/>
      <c r="AY2866" s="98"/>
      <c r="AZ2866" s="98"/>
      <c r="BA2866" s="98"/>
      <c r="BB2866" s="89"/>
      <c r="BC2866" s="99">
        <v>-8.5000160466879606</v>
      </c>
      <c r="BD2866" s="86">
        <v>43747</v>
      </c>
      <c r="BE2866" s="86">
        <v>43783</v>
      </c>
      <c r="BF2866" s="95"/>
      <c r="BG2866" s="86"/>
    </row>
    <row r="2867" spans="2:59" x14ac:dyDescent="0.25">
      <c r="B2867" s="81"/>
      <c r="C2867" s="81" t="s">
        <v>8471</v>
      </c>
      <c r="D2867" s="81" t="s">
        <v>1081</v>
      </c>
      <c r="E2867" s="82" t="s">
        <v>1162</v>
      </c>
      <c r="F2867" s="82" t="s">
        <v>1097</v>
      </c>
      <c r="G2867" s="83" t="s">
        <v>1122</v>
      </c>
      <c r="H2867" s="84" t="s">
        <v>1149</v>
      </c>
      <c r="I2867" s="85" t="s">
        <v>3480</v>
      </c>
      <c r="J2867" s="85" t="s">
        <v>8472</v>
      </c>
      <c r="L2867" s="86">
        <v>43825</v>
      </c>
      <c r="M2867" s="87"/>
      <c r="N2867" s="88"/>
      <c r="O2867" s="88">
        <v>2136.2479000017001</v>
      </c>
      <c r="P2867" s="89">
        <f t="shared" si="44"/>
        <v>0</v>
      </c>
      <c r="Q2867" s="86">
        <v>43747</v>
      </c>
      <c r="R2867" s="90"/>
      <c r="S2867" s="90">
        <v>14334349.6880781</v>
      </c>
      <c r="T2867" s="3"/>
      <c r="U2867" s="91"/>
      <c r="V2867" s="92"/>
      <c r="W2867" s="91"/>
      <c r="X2867" s="92"/>
      <c r="Y2867" s="91"/>
      <c r="Z2867" s="92"/>
      <c r="AA2867" s="91"/>
      <c r="AB2867" s="92"/>
      <c r="AC2867" s="91"/>
      <c r="AD2867" s="92"/>
      <c r="AE2867" s="91"/>
      <c r="AF2867" s="93"/>
      <c r="AG2867" s="91"/>
      <c r="AH2867" s="92"/>
      <c r="AI2867" s="91"/>
      <c r="AJ2867" s="92"/>
      <c r="AK2867" s="91"/>
      <c r="AL2867" s="91"/>
      <c r="AM2867" s="92"/>
      <c r="AN2867" s="3"/>
      <c r="AO2867" s="94">
        <v>2.0940022184731798E-2</v>
      </c>
      <c r="AP2867" s="94">
        <v>-3.4469106235519603E-2</v>
      </c>
      <c r="AQ2867" s="94">
        <v>1.43575415859232E-2</v>
      </c>
      <c r="AR2867" s="94">
        <v>-2.75081561931074E-2</v>
      </c>
      <c r="AS2867" s="95"/>
      <c r="AT2867" s="95"/>
      <c r="AU2867" s="95"/>
      <c r="AV2867" s="96"/>
      <c r="AW2867" s="3"/>
      <c r="AX2867" s="97"/>
      <c r="AY2867" s="98"/>
      <c r="AZ2867" s="98"/>
      <c r="BA2867" s="98"/>
      <c r="BB2867" s="89"/>
      <c r="BC2867" s="99">
        <v>-8.44493281896575</v>
      </c>
      <c r="BD2867" s="86">
        <v>43747</v>
      </c>
      <c r="BE2867" s="86">
        <v>43783</v>
      </c>
      <c r="BF2867" s="95"/>
      <c r="BG2867" s="86"/>
    </row>
    <row r="2868" spans="2:59" x14ac:dyDescent="0.25">
      <c r="B2868" s="81"/>
      <c r="C2868" s="81" t="s">
        <v>8473</v>
      </c>
      <c r="D2868" s="81" t="s">
        <v>1081</v>
      </c>
      <c r="E2868" s="82" t="s">
        <v>1185</v>
      </c>
      <c r="F2868" s="82" t="s">
        <v>1097</v>
      </c>
      <c r="G2868" s="83" t="s">
        <v>1122</v>
      </c>
      <c r="H2868" s="84" t="s">
        <v>1149</v>
      </c>
      <c r="I2868" s="85" t="s">
        <v>3480</v>
      </c>
      <c r="J2868" s="85" t="s">
        <v>8474</v>
      </c>
      <c r="L2868" s="86">
        <v>43825</v>
      </c>
      <c r="M2868" s="87"/>
      <c r="N2868" s="88"/>
      <c r="O2868" s="88">
        <v>1004.14589999989</v>
      </c>
      <c r="P2868" s="89">
        <f t="shared" si="44"/>
        <v>0</v>
      </c>
      <c r="Q2868" s="86">
        <v>43825</v>
      </c>
      <c r="R2868" s="90"/>
      <c r="S2868" s="90">
        <v>7663.9347377014201</v>
      </c>
      <c r="T2868" s="3"/>
      <c r="U2868" s="91"/>
      <c r="V2868" s="92"/>
      <c r="W2868" s="91"/>
      <c r="X2868" s="92"/>
      <c r="Y2868" s="91"/>
      <c r="Z2868" s="92"/>
      <c r="AA2868" s="91"/>
      <c r="AB2868" s="92"/>
      <c r="AC2868" s="91"/>
      <c r="AD2868" s="92"/>
      <c r="AE2868" s="91"/>
      <c r="AF2868" s="93"/>
      <c r="AG2868" s="91"/>
      <c r="AH2868" s="92"/>
      <c r="AI2868" s="91"/>
      <c r="AJ2868" s="92"/>
      <c r="AK2868" s="91"/>
      <c r="AL2868" s="91"/>
      <c r="AM2868" s="92"/>
      <c r="AN2868" s="3"/>
      <c r="AO2868" s="94">
        <v>3.4952336900460098E-3</v>
      </c>
      <c r="AP2868" s="94">
        <v>0</v>
      </c>
      <c r="AQ2868" s="94">
        <v>3.4952336900460098E-3</v>
      </c>
      <c r="AR2868" s="94">
        <v>0</v>
      </c>
      <c r="AS2868" s="95"/>
      <c r="AT2868" s="95"/>
      <c r="AU2868" s="95"/>
      <c r="AV2868" s="96"/>
      <c r="AW2868" s="3"/>
      <c r="AX2868" s="97"/>
      <c r="AY2868" s="98"/>
      <c r="AZ2868" s="98"/>
      <c r="BA2868" s="98"/>
      <c r="BB2868" s="89"/>
      <c r="BC2868" s="99">
        <v>0</v>
      </c>
      <c r="BD2868" s="86">
        <v>43762</v>
      </c>
      <c r="BE2868" s="86"/>
      <c r="BF2868" s="95"/>
      <c r="BG2868" s="86"/>
    </row>
    <row r="2869" spans="2:59" x14ac:dyDescent="0.25">
      <c r="B2869" s="81"/>
      <c r="C2869" s="81" t="s">
        <v>8475</v>
      </c>
      <c r="D2869" s="81" t="s">
        <v>1081</v>
      </c>
      <c r="E2869" s="82" t="s">
        <v>1209</v>
      </c>
      <c r="F2869" s="82" t="s">
        <v>1097</v>
      </c>
      <c r="G2869" s="83" t="s">
        <v>1122</v>
      </c>
      <c r="H2869" s="84" t="s">
        <v>1149</v>
      </c>
      <c r="I2869" s="85" t="s">
        <v>3480</v>
      </c>
      <c r="J2869" s="85" t="s">
        <v>8476</v>
      </c>
      <c r="L2869" s="86">
        <v>43825</v>
      </c>
      <c r="M2869" s="87"/>
      <c r="N2869" s="88"/>
      <c r="O2869" s="88">
        <v>2318.5346000008299</v>
      </c>
      <c r="P2869" s="89">
        <f t="shared" si="44"/>
        <v>0</v>
      </c>
      <c r="Q2869" s="86">
        <v>43747</v>
      </c>
      <c r="R2869" s="90"/>
      <c r="S2869" s="90">
        <v>6637646.5095390603</v>
      </c>
      <c r="T2869" s="3"/>
      <c r="U2869" s="91"/>
      <c r="V2869" s="92"/>
      <c r="W2869" s="91"/>
      <c r="X2869" s="92"/>
      <c r="Y2869" s="91"/>
      <c r="Z2869" s="92"/>
      <c r="AA2869" s="91"/>
      <c r="AB2869" s="92"/>
      <c r="AC2869" s="91"/>
      <c r="AD2869" s="92"/>
      <c r="AE2869" s="91"/>
      <c r="AF2869" s="93"/>
      <c r="AG2869" s="91"/>
      <c r="AH2869" s="92"/>
      <c r="AI2869" s="91"/>
      <c r="AJ2869" s="92"/>
      <c r="AK2869" s="91"/>
      <c r="AL2869" s="91"/>
      <c r="AM2869" s="92"/>
      <c r="AN2869" s="3"/>
      <c r="AO2869" s="94">
        <v>2.09512438759702E-2</v>
      </c>
      <c r="AP2869" s="94">
        <v>-3.4458525866284603E-2</v>
      </c>
      <c r="AQ2869" s="94">
        <v>1.46465800262376E-2</v>
      </c>
      <c r="AR2869" s="94">
        <v>-2.7177870567356901E-2</v>
      </c>
      <c r="AS2869" s="95"/>
      <c r="AT2869" s="95"/>
      <c r="AU2869" s="95"/>
      <c r="AV2869" s="96"/>
      <c r="AW2869" s="3"/>
      <c r="AX2869" s="97"/>
      <c r="AY2869" s="98"/>
      <c r="AZ2869" s="98"/>
      <c r="BA2869" s="98"/>
      <c r="BB2869" s="89"/>
      <c r="BC2869" s="99">
        <v>-8.4088199504185503</v>
      </c>
      <c r="BD2869" s="86">
        <v>43747</v>
      </c>
      <c r="BE2869" s="86">
        <v>43783</v>
      </c>
      <c r="BF2869" s="95"/>
      <c r="BG2869" s="86"/>
    </row>
    <row r="2870" spans="2:59" x14ac:dyDescent="0.25">
      <c r="B2870" s="81"/>
      <c r="C2870" s="81" t="s">
        <v>8477</v>
      </c>
      <c r="D2870" s="81" t="s">
        <v>1082</v>
      </c>
      <c r="E2870" s="82" t="s">
        <v>1161</v>
      </c>
      <c r="F2870" s="82" t="s">
        <v>1118</v>
      </c>
      <c r="G2870" s="83" t="s">
        <v>1121</v>
      </c>
      <c r="H2870" s="84" t="s">
        <v>1132</v>
      </c>
      <c r="I2870" s="85" t="s">
        <v>3480</v>
      </c>
      <c r="J2870" s="85" t="s">
        <v>8478</v>
      </c>
      <c r="L2870" s="86">
        <v>44021</v>
      </c>
      <c r="M2870" s="87">
        <v>1376.1749000009099</v>
      </c>
      <c r="N2870" s="88">
        <v>1376.1749000009099</v>
      </c>
      <c r="O2870" s="88">
        <v>1460.6164999995401</v>
      </c>
      <c r="P2870" s="89">
        <f t="shared" si="44"/>
        <v>0.94218769950999681</v>
      </c>
      <c r="Q2870" s="86">
        <v>43747</v>
      </c>
      <c r="R2870" s="90">
        <v>1037401.934</v>
      </c>
      <c r="S2870" s="90">
        <v>1058605.1069619099</v>
      </c>
      <c r="T2870" s="3"/>
      <c r="U2870" s="91">
        <v>-5.8311860157118601E-3</v>
      </c>
      <c r="V2870" s="92">
        <v>3.07909215234758</v>
      </c>
      <c r="W2870" s="91">
        <v>1.7714862333377799E-2</v>
      </c>
      <c r="X2870" s="92">
        <v>4.0498647819767903</v>
      </c>
      <c r="Y2870" s="91">
        <v>-4.4176967148814601E-3</v>
      </c>
      <c r="Z2870" s="92">
        <v>17.242167940741599</v>
      </c>
      <c r="AA2870" s="91">
        <v>-1.53044880444213E-2</v>
      </c>
      <c r="AB2870" s="92">
        <v>18.6947393468581</v>
      </c>
      <c r="AC2870" s="91">
        <v>3.6217602737451698E-2</v>
      </c>
      <c r="AD2870" s="92">
        <v>27.907725533994402</v>
      </c>
      <c r="AE2870" s="91">
        <v>3.1880453847406898E-2</v>
      </c>
      <c r="AF2870" s="93">
        <v>20.135732996452099</v>
      </c>
      <c r="AG2870" s="91">
        <v>4.83238874949166E-4</v>
      </c>
      <c r="AH2870" s="92">
        <v>-1.7931818483702999</v>
      </c>
      <c r="AI2870" s="91">
        <v>-2.1292696146701898E-3</v>
      </c>
      <c r="AJ2870" s="92">
        <v>13.4778155194945</v>
      </c>
      <c r="AK2870" s="91">
        <v>0.37617490000033299</v>
      </c>
      <c r="AL2870" s="91">
        <v>2.01521589133336E-2</v>
      </c>
      <c r="AM2870" s="92">
        <v>-93.278821770218201</v>
      </c>
      <c r="AN2870" s="3"/>
      <c r="AO2870" s="94">
        <v>2.3817223249352499E-2</v>
      </c>
      <c r="AP2870" s="94">
        <v>-3.9586468994457398E-2</v>
      </c>
      <c r="AQ2870" s="94">
        <v>3.2280524686939302E-2</v>
      </c>
      <c r="AR2870" s="94">
        <v>-4.9246857765902E-2</v>
      </c>
      <c r="AS2870" s="95">
        <v>8</v>
      </c>
      <c r="AT2870" s="95">
        <v>4</v>
      </c>
      <c r="AU2870" s="95">
        <v>7</v>
      </c>
      <c r="AV2870" s="96">
        <v>5</v>
      </c>
      <c r="AW2870" s="3"/>
      <c r="AX2870" s="97">
        <v>6.7314175693536496E-2</v>
      </c>
      <c r="AY2870" s="98">
        <v>-0.55851018203065905</v>
      </c>
      <c r="AZ2870" s="98">
        <v>0.58721126897944498</v>
      </c>
      <c r="BA2870" s="98">
        <v>-0.72403471384132001</v>
      </c>
      <c r="BB2870" s="89">
        <v>6.9173021516235203E-3</v>
      </c>
      <c r="BC2870" s="99">
        <v>-9.8170669713290408</v>
      </c>
      <c r="BD2870" s="86">
        <v>43747</v>
      </c>
      <c r="BE2870" s="86">
        <v>43809</v>
      </c>
      <c r="BF2870" s="95"/>
      <c r="BG2870" s="86"/>
    </row>
    <row r="2871" spans="2:59" x14ac:dyDescent="0.25">
      <c r="B2871" s="81"/>
      <c r="C2871" s="81" t="s">
        <v>8479</v>
      </c>
      <c r="D2871" s="81" t="s">
        <v>1082</v>
      </c>
      <c r="E2871" s="82" t="s">
        <v>1162</v>
      </c>
      <c r="F2871" s="82" t="s">
        <v>1118</v>
      </c>
      <c r="G2871" s="83" t="s">
        <v>1121</v>
      </c>
      <c r="H2871" s="84" t="s">
        <v>1132</v>
      </c>
      <c r="I2871" s="85" t="s">
        <v>3480</v>
      </c>
      <c r="J2871" s="85" t="s">
        <v>8480</v>
      </c>
      <c r="L2871" s="86">
        <v>44021</v>
      </c>
      <c r="M2871" s="87">
        <v>1317.85649999976</v>
      </c>
      <c r="N2871" s="88">
        <v>1317.85649999976</v>
      </c>
      <c r="O2871" s="88">
        <v>1400.9083999991401</v>
      </c>
      <c r="P2871" s="89">
        <f t="shared" si="44"/>
        <v>0.94071568133974282</v>
      </c>
      <c r="Q2871" s="86">
        <v>43747</v>
      </c>
      <c r="R2871" s="90">
        <v>540.08799999999997</v>
      </c>
      <c r="S2871" s="90">
        <v>655.85418007659905</v>
      </c>
      <c r="T2871" s="3"/>
      <c r="U2871" s="91">
        <v>-5.8370059014123399E-3</v>
      </c>
      <c r="V2871" s="92">
        <v>3.0785101637775401</v>
      </c>
      <c r="W2871" s="91">
        <v>1.7532653189846301E-2</v>
      </c>
      <c r="X2871" s="92">
        <v>4.0316438676236404</v>
      </c>
      <c r="Y2871" s="91">
        <v>-5.4378587574319698E-3</v>
      </c>
      <c r="Z2871" s="92">
        <v>17.140151736471999</v>
      </c>
      <c r="AA2871" s="91">
        <v>-1.73509385358557E-2</v>
      </c>
      <c r="AB2871" s="92">
        <v>18.490094297711</v>
      </c>
      <c r="AC2871" s="91">
        <v>3.1956388125763603E-2</v>
      </c>
      <c r="AD2871" s="92">
        <v>27.4816040728183</v>
      </c>
      <c r="AE2871" s="91">
        <v>2.5170600973069699E-2</v>
      </c>
      <c r="AF2871" s="93">
        <v>19.4647477090184</v>
      </c>
      <c r="AG2871" s="91">
        <v>4.2974578718712997E-4</v>
      </c>
      <c r="AH2871" s="92">
        <v>-1.7985311571464999</v>
      </c>
      <c r="AI2871" s="91">
        <v>-3.1984325369194301E-3</v>
      </c>
      <c r="AJ2871" s="92">
        <v>13.370899227273201</v>
      </c>
      <c r="AK2871" s="91">
        <v>0.31785649999976201</v>
      </c>
      <c r="AL2871" s="91">
        <v>1.73957054066705E-2</v>
      </c>
      <c r="AM2871" s="92">
        <v>-99.110661770217106</v>
      </c>
      <c r="AN2871" s="3"/>
      <c r="AO2871" s="94">
        <v>2.3812105442630099E-2</v>
      </c>
      <c r="AP2871" s="94">
        <v>-3.95915161034281E-2</v>
      </c>
      <c r="AQ2871" s="94">
        <v>3.2075336337584297E-2</v>
      </c>
      <c r="AR2871" s="94">
        <v>-4.94078411520604E-2</v>
      </c>
      <c r="AS2871" s="95">
        <v>8</v>
      </c>
      <c r="AT2871" s="95">
        <v>4</v>
      </c>
      <c r="AU2871" s="95">
        <v>7</v>
      </c>
      <c r="AV2871" s="96">
        <v>5</v>
      </c>
      <c r="AW2871" s="3"/>
      <c r="AX2871" s="97">
        <v>6.73115221098851E-2</v>
      </c>
      <c r="AY2871" s="98">
        <v>-0.58666454274316504</v>
      </c>
      <c r="AZ2871" s="98">
        <v>0.58010474881666596</v>
      </c>
      <c r="BA2871" s="98">
        <v>-0.759904232320878</v>
      </c>
      <c r="BB2871" s="89">
        <v>6.9169890575540198E-3</v>
      </c>
      <c r="BC2871" s="99">
        <v>-9.8497089459124307</v>
      </c>
      <c r="BD2871" s="86">
        <v>43747</v>
      </c>
      <c r="BE2871" s="86">
        <v>43809</v>
      </c>
      <c r="BF2871" s="95"/>
      <c r="BG2871" s="86"/>
    </row>
    <row r="2872" spans="2:59" x14ac:dyDescent="0.25">
      <c r="B2872" s="81"/>
      <c r="C2872" s="81" t="s">
        <v>8481</v>
      </c>
      <c r="D2872" s="81" t="s">
        <v>1082</v>
      </c>
      <c r="E2872" s="82" t="s">
        <v>1186</v>
      </c>
      <c r="F2872" s="82" t="s">
        <v>1118</v>
      </c>
      <c r="G2872" s="83" t="s">
        <v>1121</v>
      </c>
      <c r="H2872" s="84" t="s">
        <v>1132</v>
      </c>
      <c r="I2872" s="85" t="s">
        <v>3480</v>
      </c>
      <c r="J2872" s="85" t="s">
        <v>8482</v>
      </c>
      <c r="L2872" s="86">
        <v>44021</v>
      </c>
      <c r="M2872" s="87">
        <v>1387.7320000007701</v>
      </c>
      <c r="N2872" s="88">
        <v>1387.7320000007701</v>
      </c>
      <c r="O2872" s="88">
        <v>1463.53119999915</v>
      </c>
      <c r="P2872" s="89">
        <f t="shared" si="44"/>
        <v>0.94820800540608641</v>
      </c>
      <c r="Q2872" s="86">
        <v>43747</v>
      </c>
      <c r="R2872" s="90">
        <v>217045.514</v>
      </c>
      <c r="S2872" s="90">
        <v>269679.88241748</v>
      </c>
      <c r="T2872" s="3"/>
      <c r="U2872" s="91">
        <v>-5.8080476455870701E-3</v>
      </c>
      <c r="V2872" s="92">
        <v>3.0814059893600598</v>
      </c>
      <c r="W2872" s="91">
        <v>1.8424269715978901E-2</v>
      </c>
      <c r="X2872" s="92">
        <v>4.1208055202368996</v>
      </c>
      <c r="Y2872" s="91">
        <v>-2.00430802578921E-4</v>
      </c>
      <c r="Z2872" s="92">
        <v>17.6638945319573</v>
      </c>
      <c r="AA2872" s="91">
        <v>-6.8870085742673802E-3</v>
      </c>
      <c r="AB2872" s="92">
        <v>19.536487293866202</v>
      </c>
      <c r="AC2872" s="91">
        <v>5.3997018922018497E-2</v>
      </c>
      <c r="AD2872" s="92">
        <v>29.6856671524292</v>
      </c>
      <c r="AE2872" s="91">
        <v>5.8595337330189103E-2</v>
      </c>
      <c r="AF2872" s="93">
        <v>22.807221344730401</v>
      </c>
      <c r="AG2872" s="91">
        <v>6.9247158717189396E-4</v>
      </c>
      <c r="AH2872" s="92">
        <v>-1.7722585771480199</v>
      </c>
      <c r="AI2872" s="91">
        <v>2.30748585272522E-3</v>
      </c>
      <c r="AJ2872" s="92">
        <v>13.9214910662413</v>
      </c>
      <c r="AK2872" s="91">
        <v>0.38773200000112401</v>
      </c>
      <c r="AL2872" s="91">
        <v>2.0685381743533099E-2</v>
      </c>
      <c r="AM2872" s="92">
        <v>-92.123111770139104</v>
      </c>
      <c r="AN2872" s="3"/>
      <c r="AO2872" s="94">
        <v>2.3841078807890902E-2</v>
      </c>
      <c r="AP2872" s="94">
        <v>-3.9564122495903603E-2</v>
      </c>
      <c r="AQ2872" s="94">
        <v>3.3026102439180201E-2</v>
      </c>
      <c r="AR2872" s="94">
        <v>-4.85823998915293E-2</v>
      </c>
      <c r="AS2872" s="95">
        <v>8</v>
      </c>
      <c r="AT2872" s="95">
        <v>4</v>
      </c>
      <c r="AU2872" s="95">
        <v>7</v>
      </c>
      <c r="AV2872" s="96">
        <v>5</v>
      </c>
      <c r="AW2872" s="3"/>
      <c r="AX2872" s="97">
        <v>6.7325615294321295E-2</v>
      </c>
      <c r="AY2872" s="98">
        <v>-0.44265285748088001</v>
      </c>
      <c r="AZ2872" s="98">
        <v>0.61646316267706402</v>
      </c>
      <c r="BA2872" s="98">
        <v>-0.57575576437102405</v>
      </c>
      <c r="BB2872" s="89">
        <v>6.9186450629422297E-3</v>
      </c>
      <c r="BC2872" s="99">
        <v>-9.6867494181351503</v>
      </c>
      <c r="BD2872" s="86">
        <v>43747</v>
      </c>
      <c r="BE2872" s="86">
        <v>43809</v>
      </c>
      <c r="BF2872" s="95"/>
      <c r="BG2872" s="86"/>
    </row>
    <row r="2873" spans="2:59" x14ac:dyDescent="0.25">
      <c r="B2873" s="81"/>
      <c r="C2873" s="81" t="s">
        <v>8483</v>
      </c>
      <c r="D2873" s="81" t="s">
        <v>1082</v>
      </c>
      <c r="E2873" s="82" t="s">
        <v>1163</v>
      </c>
      <c r="F2873" s="82" t="s">
        <v>1118</v>
      </c>
      <c r="G2873" s="83" t="s">
        <v>1121</v>
      </c>
      <c r="H2873" s="84" t="s">
        <v>1132</v>
      </c>
      <c r="I2873" s="85" t="s">
        <v>3480</v>
      </c>
      <c r="J2873" s="85" t="s">
        <v>8484</v>
      </c>
      <c r="L2873" s="86">
        <v>44021</v>
      </c>
      <c r="M2873" s="87">
        <v>1126.6015000007999</v>
      </c>
      <c r="N2873" s="88">
        <v>1126.6015000007999</v>
      </c>
      <c r="O2873" s="88">
        <v>1198.4203999992501</v>
      </c>
      <c r="P2873" s="89">
        <f t="shared" si="44"/>
        <v>0.940072031485366</v>
      </c>
      <c r="Q2873" s="86">
        <v>43747</v>
      </c>
      <c r="R2873" s="90">
        <v>1037963.486</v>
      </c>
      <c r="S2873" s="90">
        <v>816198.29913769499</v>
      </c>
      <c r="T2873" s="3"/>
      <c r="U2873" s="91">
        <v>-5.8392965083839997E-3</v>
      </c>
      <c r="V2873" s="92">
        <v>3.0782811030803701</v>
      </c>
      <c r="W2873" s="91">
        <v>1.7464677559473799E-2</v>
      </c>
      <c r="X2873" s="92">
        <v>4.02484630458639</v>
      </c>
      <c r="Y2873" s="91">
        <v>-5.9018433039455002E-3</v>
      </c>
      <c r="Z2873" s="92">
        <v>17.093753281835198</v>
      </c>
      <c r="AA2873" s="91">
        <v>-1.8258314488775799E-2</v>
      </c>
      <c r="AB2873" s="92">
        <v>18.399356702429898</v>
      </c>
      <c r="AC2873" s="91">
        <v>3.0014279933311599E-2</v>
      </c>
      <c r="AD2873" s="92">
        <v>27.287393253558498</v>
      </c>
      <c r="AE2873" s="91">
        <v>2.26136557866994E-2</v>
      </c>
      <c r="AF2873" s="93">
        <v>19.209053190395899</v>
      </c>
      <c r="AG2873" s="91">
        <v>4.0945161163108402E-4</v>
      </c>
      <c r="AH2873" s="92">
        <v>-1.8005605747021001</v>
      </c>
      <c r="AI2873" s="91">
        <v>-3.6904790740663902E-3</v>
      </c>
      <c r="AJ2873" s="92">
        <v>13.3216945735621</v>
      </c>
      <c r="AK2873" s="91">
        <v>0.126601500000106</v>
      </c>
      <c r="AL2873" s="91">
        <v>7.7143839298514597E-3</v>
      </c>
      <c r="AM2873" s="92">
        <v>-80.134731970843902</v>
      </c>
      <c r="AN2873" s="3"/>
      <c r="AO2873" s="94">
        <v>2.3808806463421199E-2</v>
      </c>
      <c r="AP2873" s="94">
        <v>-3.9594343719727497E-2</v>
      </c>
      <c r="AQ2873" s="94">
        <v>3.2017539215303301E-2</v>
      </c>
      <c r="AR2873" s="94">
        <v>-4.9481323453655898E-2</v>
      </c>
      <c r="AS2873" s="95">
        <v>8</v>
      </c>
      <c r="AT2873" s="95">
        <v>4</v>
      </c>
      <c r="AU2873" s="95">
        <v>7</v>
      </c>
      <c r="AV2873" s="96">
        <v>5</v>
      </c>
      <c r="AW2873" s="3"/>
      <c r="AX2873" s="97">
        <v>6.7310439137072506E-2</v>
      </c>
      <c r="AY2873" s="98">
        <v>-0.59917771796244801</v>
      </c>
      <c r="AZ2873" s="98">
        <v>0.57694447536869098</v>
      </c>
      <c r="BA2873" s="98">
        <v>-0.775839799777714</v>
      </c>
      <c r="BB2873" s="89">
        <v>6.9168594922666702E-3</v>
      </c>
      <c r="BC2873" s="99">
        <v>-9.8630080061120697</v>
      </c>
      <c r="BD2873" s="86">
        <v>43747</v>
      </c>
      <c r="BE2873" s="86">
        <v>43809</v>
      </c>
      <c r="BF2873" s="95"/>
      <c r="BG2873" s="86"/>
    </row>
    <row r="2874" spans="2:59" x14ac:dyDescent="0.25">
      <c r="B2874" s="81"/>
      <c r="C2874" s="81" t="s">
        <v>8485</v>
      </c>
      <c r="D2874" s="81" t="s">
        <v>1082</v>
      </c>
      <c r="E2874" s="82" t="s">
        <v>1266</v>
      </c>
      <c r="F2874" s="82" t="s">
        <v>1118</v>
      </c>
      <c r="G2874" s="83" t="s">
        <v>1121</v>
      </c>
      <c r="H2874" s="84" t="s">
        <v>1132</v>
      </c>
      <c r="I2874" s="85" t="s">
        <v>3480</v>
      </c>
      <c r="J2874" s="85" t="s">
        <v>8486</v>
      </c>
      <c r="L2874" s="86">
        <v>44021</v>
      </c>
      <c r="M2874" s="87">
        <v>1066.4443999994501</v>
      </c>
      <c r="N2874" s="88">
        <v>1066.4443999994501</v>
      </c>
      <c r="O2874" s="88">
        <v>1123.43119999953</v>
      </c>
      <c r="P2874" s="89">
        <f t="shared" si="44"/>
        <v>0.94927433028377373</v>
      </c>
      <c r="Q2874" s="86">
        <v>43747</v>
      </c>
      <c r="R2874" s="90">
        <v>179332.429</v>
      </c>
      <c r="S2874" s="90">
        <v>142543.877425293</v>
      </c>
      <c r="T2874" s="3"/>
      <c r="U2874" s="91">
        <v>-5.80402065770613E-3</v>
      </c>
      <c r="V2874" s="92">
        <v>3.0818086881481599</v>
      </c>
      <c r="W2874" s="91">
        <v>1.8549454562162299E-2</v>
      </c>
      <c r="X2874" s="92">
        <v>4.1333240048552398</v>
      </c>
      <c r="Y2874" s="91">
        <v>5.4556735085498098E-4</v>
      </c>
      <c r="Z2874" s="92">
        <v>17.738494347315299</v>
      </c>
      <c r="AA2874" s="91">
        <v>-5.3941875439704702E-3</v>
      </c>
      <c r="AB2874" s="92">
        <v>19.685769396892301</v>
      </c>
      <c r="AC2874" s="91">
        <v>5.7165761823853203E-2</v>
      </c>
      <c r="AD2874" s="92">
        <v>30.002541442634499</v>
      </c>
      <c r="AE2874" s="91"/>
      <c r="AF2874" s="93"/>
      <c r="AG2874" s="91">
        <v>7.2930836176965397E-4</v>
      </c>
      <c r="AH2874" s="92">
        <v>-1.76857489968825</v>
      </c>
      <c r="AI2874" s="91">
        <v>3.0924889142624999E-3</v>
      </c>
      <c r="AJ2874" s="92">
        <v>13.999991372387701</v>
      </c>
      <c r="AK2874" s="91">
        <v>6.6444399999454604E-2</v>
      </c>
      <c r="AL2874" s="91">
        <v>2.3634025079445599E-2</v>
      </c>
      <c r="AM2874" s="92">
        <v>31.901260602171501</v>
      </c>
      <c r="AN2874" s="3"/>
      <c r="AO2874" s="94">
        <v>2.3845229134167301E-2</v>
      </c>
      <c r="AP2874" s="94">
        <v>-3.9560083019750898E-2</v>
      </c>
      <c r="AQ2874" s="94">
        <v>3.3157628467961303E-2</v>
      </c>
      <c r="AR2874" s="94">
        <v>-4.84649940826785E-2</v>
      </c>
      <c r="AS2874" s="95">
        <v>8</v>
      </c>
      <c r="AT2874" s="95">
        <v>4</v>
      </c>
      <c r="AU2874" s="95">
        <v>7</v>
      </c>
      <c r="AV2874" s="96">
        <v>5</v>
      </c>
      <c r="AW2874" s="3"/>
      <c r="AX2874" s="97">
        <v>6.7327712357946407E-2</v>
      </c>
      <c r="AY2874" s="98">
        <v>-0.42211367889967699</v>
      </c>
      <c r="AZ2874" s="98">
        <v>0.62164902667336697</v>
      </c>
      <c r="BA2874" s="98">
        <v>-0.54936249170441398</v>
      </c>
      <c r="BB2874" s="89">
        <v>6.9188904358816203E-3</v>
      </c>
      <c r="BC2874" s="99">
        <v>-9.6637337470892799</v>
      </c>
      <c r="BD2874" s="86">
        <v>43747</v>
      </c>
      <c r="BE2874" s="86">
        <v>43809</v>
      </c>
      <c r="BF2874" s="95"/>
      <c r="BG2874" s="86"/>
    </row>
    <row r="2875" spans="2:59" x14ac:dyDescent="0.25">
      <c r="B2875" s="81"/>
      <c r="C2875" s="81" t="s">
        <v>8487</v>
      </c>
      <c r="D2875" s="81" t="s">
        <v>1082</v>
      </c>
      <c r="E2875" s="82" t="s">
        <v>1166</v>
      </c>
      <c r="F2875" s="82" t="s">
        <v>1118</v>
      </c>
      <c r="G2875" s="83" t="s">
        <v>1121</v>
      </c>
      <c r="H2875" s="84" t="s">
        <v>1132</v>
      </c>
      <c r="I2875" s="85" t="s">
        <v>3480</v>
      </c>
      <c r="J2875" s="85" t="s">
        <v>8488</v>
      </c>
      <c r="L2875" s="86">
        <v>44021</v>
      </c>
      <c r="M2875" s="87">
        <v>1291.7747000008801</v>
      </c>
      <c r="N2875" s="88">
        <v>1291.7747000008801</v>
      </c>
      <c r="O2875" s="88">
        <v>1356.7291000001101</v>
      </c>
      <c r="P2875" s="89">
        <f t="shared" si="44"/>
        <v>0.95212426710739473</v>
      </c>
      <c r="Q2875" s="86">
        <v>43747</v>
      </c>
      <c r="R2875" s="90">
        <v>1280280.2949999999</v>
      </c>
      <c r="S2875" s="90">
        <v>1229048.75834961</v>
      </c>
      <c r="T2875" s="3"/>
      <c r="U2875" s="91">
        <v>-5.7930352732000799E-3</v>
      </c>
      <c r="V2875" s="92">
        <v>3.0829072265987598</v>
      </c>
      <c r="W2875" s="91">
        <v>1.8883552138504501E-2</v>
      </c>
      <c r="X2875" s="92">
        <v>4.1667337624894598</v>
      </c>
      <c r="Y2875" s="91">
        <v>2.5381366594956498E-3</v>
      </c>
      <c r="Z2875" s="92">
        <v>17.9377512781648</v>
      </c>
      <c r="AA2875" s="91">
        <v>-1.4017600651641299E-3</v>
      </c>
      <c r="AB2875" s="92">
        <v>20.085012144787498</v>
      </c>
      <c r="AC2875" s="91">
        <v>6.5664289046253502E-2</v>
      </c>
      <c r="AD2875" s="92">
        <v>30.852394164860002</v>
      </c>
      <c r="AE2875" s="91">
        <v>7.6265636693278793E-2</v>
      </c>
      <c r="AF2875" s="93">
        <v>24.574251281039299</v>
      </c>
      <c r="AG2875" s="91">
        <v>8.2784137885027998E-4</v>
      </c>
      <c r="AH2875" s="92">
        <v>-1.75872159798018</v>
      </c>
      <c r="AI2875" s="91">
        <v>5.18906530851382E-3</v>
      </c>
      <c r="AJ2875" s="92">
        <v>14.2096490118129</v>
      </c>
      <c r="AK2875" s="91">
        <v>0.29177470000111499</v>
      </c>
      <c r="AL2875" s="91">
        <v>3.7862966761167599E-2</v>
      </c>
      <c r="AM2875" s="92">
        <v>20.895491231407501</v>
      </c>
      <c r="AN2875" s="3"/>
      <c r="AO2875" s="94">
        <v>2.3856508430981201E-2</v>
      </c>
      <c r="AP2875" s="94">
        <v>-3.9549650636217799E-2</v>
      </c>
      <c r="AQ2875" s="94">
        <v>3.35088142583118E-2</v>
      </c>
      <c r="AR2875" s="94">
        <v>-4.8152197053277598E-2</v>
      </c>
      <c r="AS2875" s="95">
        <v>8</v>
      </c>
      <c r="AT2875" s="95">
        <v>4</v>
      </c>
      <c r="AU2875" s="95">
        <v>7</v>
      </c>
      <c r="AV2875" s="96">
        <v>5</v>
      </c>
      <c r="AW2875" s="3"/>
      <c r="AX2875" s="97">
        <v>6.7333696916830402E-2</v>
      </c>
      <c r="AY2875" s="98">
        <v>-0.36719113241724699</v>
      </c>
      <c r="AZ2875" s="98">
        <v>0.63551808346892402</v>
      </c>
      <c r="BA2875" s="98">
        <v>-0.47863046728480202</v>
      </c>
      <c r="BB2875" s="89">
        <v>6.9195847605624302E-3</v>
      </c>
      <c r="BC2875" s="99">
        <v>-9.6023222321818995</v>
      </c>
      <c r="BD2875" s="86">
        <v>43747</v>
      </c>
      <c r="BE2875" s="86">
        <v>43809</v>
      </c>
      <c r="BF2875" s="95"/>
      <c r="BG2875" s="86"/>
    </row>
    <row r="2876" spans="2:59" x14ac:dyDescent="0.25">
      <c r="B2876" s="81"/>
      <c r="C2876" s="81" t="s">
        <v>8489</v>
      </c>
      <c r="D2876" s="81" t="s">
        <v>1082</v>
      </c>
      <c r="E2876" s="82" t="s">
        <v>1179</v>
      </c>
      <c r="F2876" s="82" t="s">
        <v>1118</v>
      </c>
      <c r="G2876" s="83" t="s">
        <v>1121</v>
      </c>
      <c r="H2876" s="84" t="s">
        <v>1132</v>
      </c>
      <c r="I2876" s="85" t="s">
        <v>3480</v>
      </c>
      <c r="J2876" s="85" t="s">
        <v>1096</v>
      </c>
      <c r="L2876" s="86">
        <v>44021</v>
      </c>
      <c r="M2876" s="87">
        <v>1045.7585000004599</v>
      </c>
      <c r="N2876" s="88">
        <v>1045.7585000004599</v>
      </c>
      <c r="O2876" s="88">
        <v>1104.11930000037</v>
      </c>
      <c r="P2876" s="89">
        <f t="shared" si="44"/>
        <v>0.94714266836935956</v>
      </c>
      <c r="Q2876" s="86">
        <v>43747</v>
      </c>
      <c r="R2876" s="90">
        <v>52454.904999999999</v>
      </c>
      <c r="S2876" s="90">
        <v>52680.610655151402</v>
      </c>
      <c r="T2876" s="3"/>
      <c r="U2876" s="91">
        <v>-5.81211346798227E-3</v>
      </c>
      <c r="V2876" s="92">
        <v>3.0809994071205402</v>
      </c>
      <c r="W2876" s="91">
        <v>1.8299047875189E-2</v>
      </c>
      <c r="X2876" s="92">
        <v>4.1082833361579096</v>
      </c>
      <c r="Y2876" s="91">
        <v>-9.4588137017126395E-4</v>
      </c>
      <c r="Z2876" s="92">
        <v>17.589349475194499</v>
      </c>
      <c r="AA2876" s="91">
        <v>-8.3777295812979009E-3</v>
      </c>
      <c r="AB2876" s="92">
        <v>19.387415193166799</v>
      </c>
      <c r="AC2876" s="91"/>
      <c r="AD2876" s="92"/>
      <c r="AE2876" s="91"/>
      <c r="AF2876" s="93"/>
      <c r="AG2876" s="91">
        <v>6.5545629149710305E-4</v>
      </c>
      <c r="AH2876" s="92">
        <v>-1.7759601067155</v>
      </c>
      <c r="AI2876" s="91">
        <v>1.52312640238961E-3</v>
      </c>
      <c r="AJ2876" s="92">
        <v>13.8430551212077</v>
      </c>
      <c r="AK2876" s="91">
        <v>4.5758500000374597E-2</v>
      </c>
      <c r="AL2876" s="91">
        <v>2.5544752092173401E-2</v>
      </c>
      <c r="AM2876" s="92">
        <v>25.732753270771401</v>
      </c>
      <c r="AN2876" s="3"/>
      <c r="AO2876" s="94">
        <v>2.3836909684177999E-2</v>
      </c>
      <c r="AP2876" s="94">
        <v>-3.9568047673128597E-2</v>
      </c>
      <c r="AQ2876" s="94">
        <v>3.2894367843255203E-2</v>
      </c>
      <c r="AR2876" s="94">
        <v>-4.8699676343894702E-2</v>
      </c>
      <c r="AS2876" s="95">
        <v>8</v>
      </c>
      <c r="AT2876" s="95">
        <v>4</v>
      </c>
      <c r="AU2876" s="95">
        <v>7</v>
      </c>
      <c r="AV2876" s="96">
        <v>5</v>
      </c>
      <c r="AW2876" s="3"/>
      <c r="AX2876" s="97">
        <v>6.7323508866320506E-2</v>
      </c>
      <c r="AY2876" s="98">
        <v>-0.46316605897709501</v>
      </c>
      <c r="AZ2876" s="98">
        <v>0.61128370468031801</v>
      </c>
      <c r="BA2876" s="98">
        <v>-0.60208383797362297</v>
      </c>
      <c r="BB2876" s="89">
        <v>6.9183990469173298E-3</v>
      </c>
      <c r="BC2876" s="99">
        <v>-9.7097750216344103</v>
      </c>
      <c r="BD2876" s="86">
        <v>43747</v>
      </c>
      <c r="BE2876" s="86">
        <v>43809</v>
      </c>
      <c r="BF2876" s="95"/>
      <c r="BG2876" s="86"/>
    </row>
    <row r="2877" spans="2:59" x14ac:dyDescent="0.25">
      <c r="B2877" s="81"/>
      <c r="C2877" s="81" t="s">
        <v>8490</v>
      </c>
      <c r="D2877" s="81" t="s">
        <v>1083</v>
      </c>
      <c r="E2877" s="82" t="s">
        <v>1161</v>
      </c>
      <c r="F2877" s="82" t="s">
        <v>1118</v>
      </c>
      <c r="G2877" s="83" t="s">
        <v>1120</v>
      </c>
      <c r="H2877" s="84" t="s">
        <v>1128</v>
      </c>
      <c r="I2877" s="85" t="s">
        <v>3480</v>
      </c>
      <c r="J2877" s="85" t="s">
        <v>8491</v>
      </c>
      <c r="L2877" s="86">
        <v>44021</v>
      </c>
      <c r="M2877" s="87">
        <v>899.97790000028897</v>
      </c>
      <c r="N2877" s="88">
        <v>899.97790000028897</v>
      </c>
      <c r="O2877" s="88">
        <v>1224.9195000007701</v>
      </c>
      <c r="P2877" s="89">
        <f t="shared" si="44"/>
        <v>0.7347241186051191</v>
      </c>
      <c r="Q2877" s="86">
        <v>43756</v>
      </c>
      <c r="R2877" s="90">
        <v>1945929.1189999999</v>
      </c>
      <c r="S2877" s="90">
        <v>2196470.1047343798</v>
      </c>
      <c r="T2877" s="3"/>
      <c r="U2877" s="91">
        <v>-3.6801404335165003E-2</v>
      </c>
      <c r="V2877" s="92">
        <v>-1.7929679597727999E-2</v>
      </c>
      <c r="W2877" s="91">
        <v>-2.54485456134717E-2</v>
      </c>
      <c r="X2877" s="92">
        <v>-0.266476012711792</v>
      </c>
      <c r="Y2877" s="91">
        <v>-0.21876002887176599</v>
      </c>
      <c r="Z2877" s="92">
        <v>-4.1920652749540697</v>
      </c>
      <c r="AA2877" s="91">
        <v>-0.25517175912682399</v>
      </c>
      <c r="AB2877" s="92">
        <v>-5.2919877613894597</v>
      </c>
      <c r="AC2877" s="91">
        <v>-0.33767264078487602</v>
      </c>
      <c r="AD2877" s="92">
        <v>-9.4812988182529807</v>
      </c>
      <c r="AE2877" s="91">
        <v>-0.32808939019567301</v>
      </c>
      <c r="AF2877" s="93">
        <v>-15.861251407855899</v>
      </c>
      <c r="AG2877" s="91">
        <v>1.7556445525770001E-2</v>
      </c>
      <c r="AH2877" s="92">
        <v>-8.5861183288216097E-2</v>
      </c>
      <c r="AI2877" s="91">
        <v>-0.18150596414867301</v>
      </c>
      <c r="AJ2877" s="92">
        <v>-4.4598539339058298</v>
      </c>
      <c r="AK2877" s="91">
        <v>-0.100022099999478</v>
      </c>
      <c r="AL2877" s="91">
        <v>-6.9189694222586704E-3</v>
      </c>
      <c r="AM2877" s="92">
        <v>-110.210254727281</v>
      </c>
      <c r="AN2877" s="3"/>
      <c r="AO2877" s="94">
        <v>7.6954102833042298E-2</v>
      </c>
      <c r="AP2877" s="94">
        <v>-0.14249264004596601</v>
      </c>
      <c r="AQ2877" s="94">
        <v>0.131582863277872</v>
      </c>
      <c r="AR2877" s="94">
        <v>-0.159918023931823</v>
      </c>
      <c r="AS2877" s="95">
        <v>5</v>
      </c>
      <c r="AT2877" s="95">
        <v>7</v>
      </c>
      <c r="AU2877" s="95">
        <v>2</v>
      </c>
      <c r="AV2877" s="96">
        <v>10</v>
      </c>
      <c r="AW2877" s="3"/>
      <c r="AX2877" s="97">
        <v>0.34040785433549903</v>
      </c>
      <c r="AY2877" s="98">
        <v>-0.61947479557875296</v>
      </c>
      <c r="AZ2877" s="98">
        <v>-1.9557892179291201</v>
      </c>
      <c r="BA2877" s="98">
        <v>-0.80900809961985898</v>
      </c>
      <c r="BB2877" s="89">
        <v>3.4473387664875198E-2</v>
      </c>
      <c r="BC2877" s="99">
        <v>-45.6686990451417</v>
      </c>
      <c r="BD2877" s="86">
        <v>43756</v>
      </c>
      <c r="BE2877" s="86">
        <v>43908</v>
      </c>
      <c r="BF2877" s="95"/>
      <c r="BG2877" s="86"/>
    </row>
    <row r="2878" spans="2:59" x14ac:dyDescent="0.25">
      <c r="B2878" s="81"/>
      <c r="C2878" s="81" t="s">
        <v>8492</v>
      </c>
      <c r="D2878" s="81" t="s">
        <v>1083</v>
      </c>
      <c r="E2878" s="82" t="s">
        <v>1162</v>
      </c>
      <c r="F2878" s="82" t="s">
        <v>1118</v>
      </c>
      <c r="G2878" s="83" t="s">
        <v>1120</v>
      </c>
      <c r="H2878" s="84" t="s">
        <v>1128</v>
      </c>
      <c r="I2878" s="85" t="s">
        <v>3480</v>
      </c>
      <c r="J2878" s="85" t="s">
        <v>8493</v>
      </c>
      <c r="L2878" s="86">
        <v>44021</v>
      </c>
      <c r="M2878" s="87">
        <v>895.15689999982703</v>
      </c>
      <c r="N2878" s="88">
        <v>895.15689999982703</v>
      </c>
      <c r="O2878" s="88">
        <v>1223.2265000007999</v>
      </c>
      <c r="P2878" s="89">
        <f t="shared" si="44"/>
        <v>0.73179979341458157</v>
      </c>
      <c r="Q2878" s="86">
        <v>43756</v>
      </c>
      <c r="R2878" s="90">
        <v>6367.6549999999997</v>
      </c>
      <c r="S2878" s="90">
        <v>7639.3363371658297</v>
      </c>
      <c r="T2878" s="3"/>
      <c r="U2878" s="91">
        <v>-3.68159121544522E-2</v>
      </c>
      <c r="V2878" s="92">
        <v>-1.9380461526452598E-2</v>
      </c>
      <c r="W2878" s="91">
        <v>-2.5889177371937001E-2</v>
      </c>
      <c r="X2878" s="92">
        <v>-0.31053918855832302</v>
      </c>
      <c r="Y2878" s="91">
        <v>-0.220895132937585</v>
      </c>
      <c r="Z2878" s="92">
        <v>-4.4055756815359901</v>
      </c>
      <c r="AA2878" s="91">
        <v>-0.25926427631667998</v>
      </c>
      <c r="AB2878" s="92">
        <v>-5.7012394803750803</v>
      </c>
      <c r="AC2878" s="91">
        <v>-0.34492467075935601</v>
      </c>
      <c r="AD2878" s="92">
        <v>-10.2065018157009</v>
      </c>
      <c r="AE2878" s="91">
        <v>-0.33911187923164099</v>
      </c>
      <c r="AF2878" s="93">
        <v>-16.963500311452702</v>
      </c>
      <c r="AG2878" s="91">
        <v>1.7418909445041202E-2</v>
      </c>
      <c r="AH2878" s="92">
        <v>-9.9614791361091207E-2</v>
      </c>
      <c r="AI2878" s="91">
        <v>-0.183853656237188</v>
      </c>
      <c r="AJ2878" s="92">
        <v>-4.6946231427573402</v>
      </c>
      <c r="AK2878" s="91">
        <v>-0.104843099999998</v>
      </c>
      <c r="AL2878" s="91">
        <v>-7.2703259720583403E-3</v>
      </c>
      <c r="AM2878" s="92">
        <v>-110.69235472730399</v>
      </c>
      <c r="AN2878" s="3"/>
      <c r="AO2878" s="94">
        <v>7.6937726946198395E-2</v>
      </c>
      <c r="AP2878" s="94">
        <v>-0.14253124170412801</v>
      </c>
      <c r="AQ2878" s="94">
        <v>0.13107275864065701</v>
      </c>
      <c r="AR2878" s="94">
        <v>-0.16030980470997699</v>
      </c>
      <c r="AS2878" s="95">
        <v>5</v>
      </c>
      <c r="AT2878" s="95">
        <v>7</v>
      </c>
      <c r="AU2878" s="95">
        <v>1</v>
      </c>
      <c r="AV2878" s="96">
        <v>11</v>
      </c>
      <c r="AW2878" s="3"/>
      <c r="AX2878" s="97">
        <v>0.34042881827335802</v>
      </c>
      <c r="AY2878" s="98">
        <v>-0.63172292349099701</v>
      </c>
      <c r="AZ2878" s="98">
        <v>-2.10360599895284</v>
      </c>
      <c r="BA2878" s="98">
        <v>-0.82454725140996699</v>
      </c>
      <c r="BB2878" s="89">
        <v>3.4474625977673E-2</v>
      </c>
      <c r="BC2878" s="99">
        <v>-45.792843762028497</v>
      </c>
      <c r="BD2878" s="86">
        <v>43756</v>
      </c>
      <c r="BE2878" s="86">
        <v>43908</v>
      </c>
      <c r="BF2878" s="95"/>
      <c r="BG2878" s="86"/>
    </row>
    <row r="2879" spans="2:59" x14ac:dyDescent="0.25">
      <c r="B2879" s="81"/>
      <c r="C2879" s="81" t="s">
        <v>8494</v>
      </c>
      <c r="D2879" s="81" t="s">
        <v>1083</v>
      </c>
      <c r="E2879" s="82" t="s">
        <v>1186</v>
      </c>
      <c r="F2879" s="82" t="s">
        <v>1118</v>
      </c>
      <c r="G2879" s="83" t="s">
        <v>1120</v>
      </c>
      <c r="H2879" s="84" t="s">
        <v>1128</v>
      </c>
      <c r="I2879" s="85" t="s">
        <v>3480</v>
      </c>
      <c r="J2879" s="85" t="s">
        <v>8495</v>
      </c>
      <c r="L2879" s="86">
        <v>44021</v>
      </c>
      <c r="M2879" s="87">
        <v>997.46109999995701</v>
      </c>
      <c r="N2879" s="88">
        <v>997.46109999995701</v>
      </c>
      <c r="O2879" s="88">
        <v>1348.77400000021</v>
      </c>
      <c r="P2879" s="89">
        <f t="shared" si="44"/>
        <v>0.73953167839816136</v>
      </c>
      <c r="Q2879" s="86">
        <v>43756</v>
      </c>
      <c r="R2879" s="90">
        <v>378934.10800000001</v>
      </c>
      <c r="S2879" s="90">
        <v>481488.457513184</v>
      </c>
      <c r="T2879" s="3"/>
      <c r="U2879" s="91">
        <v>-3.6777789344341699E-2</v>
      </c>
      <c r="V2879" s="92">
        <v>-1.55681805154018E-2</v>
      </c>
      <c r="W2879" s="91">
        <v>-2.4729235699851401E-2</v>
      </c>
      <c r="X2879" s="92">
        <v>-0.194545021349768</v>
      </c>
      <c r="Y2879" s="91">
        <v>-0.21525563208793799</v>
      </c>
      <c r="Z2879" s="92">
        <v>-3.8416255965712498</v>
      </c>
      <c r="AA2879" s="91">
        <v>-0.24842862713296199</v>
      </c>
      <c r="AB2879" s="92">
        <v>-4.6176745620032298</v>
      </c>
      <c r="AC2879" s="91">
        <v>-0.32563394740398499</v>
      </c>
      <c r="AD2879" s="92">
        <v>-8.2774294801638497</v>
      </c>
      <c r="AE2879" s="91">
        <v>-0.30965712117729699</v>
      </c>
      <c r="AF2879" s="93">
        <v>-14.0180245060183</v>
      </c>
      <c r="AG2879" s="91">
        <v>1.7781722763174902E-2</v>
      </c>
      <c r="AH2879" s="92">
        <v>-6.3333459547720794E-2</v>
      </c>
      <c r="AI2879" s="91">
        <v>-0.17765225939627299</v>
      </c>
      <c r="AJ2879" s="92">
        <v>-4.0744834586657799</v>
      </c>
      <c r="AK2879" s="91">
        <v>-2.5389000002178398E-3</v>
      </c>
      <c r="AL2879" s="91">
        <v>-1.67467381288589E-4</v>
      </c>
      <c r="AM2879" s="92">
        <v>-100.461934727384</v>
      </c>
      <c r="AN2879" s="3"/>
      <c r="AO2879" s="94">
        <v>7.6980550866210307E-2</v>
      </c>
      <c r="AP2879" s="94">
        <v>-0.14242939339601399</v>
      </c>
      <c r="AQ2879" s="94">
        <v>0.13241799408206101</v>
      </c>
      <c r="AR2879" s="94">
        <v>-0.159277348648175</v>
      </c>
      <c r="AS2879" s="95">
        <v>5</v>
      </c>
      <c r="AT2879" s="95">
        <v>7</v>
      </c>
      <c r="AU2879" s="95">
        <v>3</v>
      </c>
      <c r="AV2879" s="96">
        <v>9</v>
      </c>
      <c r="AW2879" s="3"/>
      <c r="AX2879" s="97">
        <v>0.34037392357538898</v>
      </c>
      <c r="AY2879" s="98">
        <v>-0.59929473592819704</v>
      </c>
      <c r="AZ2879" s="98">
        <v>-1.71256927963623</v>
      </c>
      <c r="BA2879" s="98">
        <v>-0.78336213736747595</v>
      </c>
      <c r="BB2879" s="89">
        <v>3.44713975413833E-2</v>
      </c>
      <c r="BC2879" s="99">
        <v>-45.464948167733397</v>
      </c>
      <c r="BD2879" s="86">
        <v>43756</v>
      </c>
      <c r="BE2879" s="86">
        <v>43908</v>
      </c>
      <c r="BF2879" s="95"/>
      <c r="BG2879" s="86"/>
    </row>
    <row r="2880" spans="2:59" x14ac:dyDescent="0.25">
      <c r="B2880" s="81"/>
      <c r="C2880" s="81" t="s">
        <v>8496</v>
      </c>
      <c r="D2880" s="81" t="s">
        <v>1083</v>
      </c>
      <c r="E2880" s="82" t="s">
        <v>1163</v>
      </c>
      <c r="F2880" s="82" t="s">
        <v>1118</v>
      </c>
      <c r="G2880" s="83" t="s">
        <v>1120</v>
      </c>
      <c r="H2880" s="84" t="s">
        <v>1128</v>
      </c>
      <c r="I2880" s="85" t="s">
        <v>3480</v>
      </c>
      <c r="J2880" s="85" t="s">
        <v>8497</v>
      </c>
      <c r="L2880" s="86">
        <v>44021</v>
      </c>
      <c r="M2880" s="87">
        <v>821.64020000025596</v>
      </c>
      <c r="N2880" s="88">
        <v>821.64020000025596</v>
      </c>
      <c r="O2880" s="88">
        <v>1126.0232999995401</v>
      </c>
      <c r="P2880" s="89">
        <f t="shared" si="44"/>
        <v>0.72968312467476615</v>
      </c>
      <c r="Q2880" s="86">
        <v>43756</v>
      </c>
      <c r="R2880" s="90">
        <v>795386.09499999997</v>
      </c>
      <c r="S2880" s="90">
        <v>1242006.7397617199</v>
      </c>
      <c r="T2880" s="3"/>
      <c r="U2880" s="91">
        <v>-3.6826569156801298E-2</v>
      </c>
      <c r="V2880" s="92">
        <v>-2.0446161761356101E-2</v>
      </c>
      <c r="W2880" s="91">
        <v>-2.62072081313818E-2</v>
      </c>
      <c r="X2880" s="92">
        <v>-0.34234226450280397</v>
      </c>
      <c r="Y2880" s="91">
        <v>-0.22244234279525699</v>
      </c>
      <c r="Z2880" s="92">
        <v>-4.5602966673031897</v>
      </c>
      <c r="AA2880" s="91">
        <v>-0.26222424555919099</v>
      </c>
      <c r="AB2880" s="92">
        <v>-5.9972364046261601</v>
      </c>
      <c r="AC2880" s="91">
        <v>-0.35014752258197401</v>
      </c>
      <c r="AD2880" s="92">
        <v>-10.7287869979627</v>
      </c>
      <c r="AE2880" s="91">
        <v>-0.34701260165835301</v>
      </c>
      <c r="AF2880" s="93">
        <v>-17.753572554123799</v>
      </c>
      <c r="AG2880" s="91">
        <v>1.73187064192462E-2</v>
      </c>
      <c r="AH2880" s="92">
        <v>-0.10963509394059701</v>
      </c>
      <c r="AI2880" s="91">
        <v>-0.185554529838555</v>
      </c>
      <c r="AJ2880" s="92">
        <v>-4.8647105028940096</v>
      </c>
      <c r="AK2880" s="91">
        <v>-0.18032701516407501</v>
      </c>
      <c r="AL2880" s="91">
        <v>-1.30152532701686E-2</v>
      </c>
      <c r="AM2880" s="92">
        <v>-118.24074624374001</v>
      </c>
      <c r="AN2880" s="3"/>
      <c r="AO2880" s="94">
        <v>7.6926147554331706E-2</v>
      </c>
      <c r="AP2880" s="94">
        <v>-0.14255938520640499</v>
      </c>
      <c r="AQ2880" s="94">
        <v>0.13070202081871701</v>
      </c>
      <c r="AR2880" s="94">
        <v>-0.16059379524173001</v>
      </c>
      <c r="AS2880" s="95">
        <v>5</v>
      </c>
      <c r="AT2880" s="95">
        <v>7</v>
      </c>
      <c r="AU2880" s="95">
        <v>1</v>
      </c>
      <c r="AV2880" s="96">
        <v>11</v>
      </c>
      <c r="AW2880" s="3"/>
      <c r="AX2880" s="97">
        <v>0.34044412776827798</v>
      </c>
      <c r="AY2880" s="98">
        <v>-0.640582543015626</v>
      </c>
      <c r="AZ2880" s="98">
        <v>-2.2105913754312501</v>
      </c>
      <c r="BA2880" s="98">
        <v>-0.83577512987903901</v>
      </c>
      <c r="BB2880" s="89">
        <v>3.4475535165293003E-2</v>
      </c>
      <c r="BC2880" s="99">
        <v>-45.882958194532002</v>
      </c>
      <c r="BD2880" s="86">
        <v>43756</v>
      </c>
      <c r="BE2880" s="86">
        <v>43908</v>
      </c>
      <c r="BF2880" s="95"/>
      <c r="BG2880" s="86"/>
    </row>
    <row r="2881" spans="2:59" x14ac:dyDescent="0.25">
      <c r="B2881" s="81"/>
      <c r="C2881" s="81" t="s">
        <v>8498</v>
      </c>
      <c r="D2881" s="81" t="s">
        <v>1083</v>
      </c>
      <c r="E2881" s="82" t="s">
        <v>1239</v>
      </c>
      <c r="F2881" s="82" t="s">
        <v>1118</v>
      </c>
      <c r="G2881" s="83" t="s">
        <v>1120</v>
      </c>
      <c r="H2881" s="84" t="s">
        <v>1128</v>
      </c>
      <c r="I2881" s="85" t="s">
        <v>3480</v>
      </c>
      <c r="J2881" s="85" t="s">
        <v>8499</v>
      </c>
      <c r="L2881" s="86">
        <v>44021</v>
      </c>
      <c r="M2881" s="87">
        <v>662.64039999991701</v>
      </c>
      <c r="N2881" s="88">
        <v>662.64039999991701</v>
      </c>
      <c r="O2881" s="88">
        <v>891.81419999990601</v>
      </c>
      <c r="P2881" s="89">
        <f t="shared" si="44"/>
        <v>0.74302517273215296</v>
      </c>
      <c r="Q2881" s="86">
        <v>43756</v>
      </c>
      <c r="R2881" s="90">
        <v>1535.655</v>
      </c>
      <c r="S2881" s="90">
        <v>1249.55342145538</v>
      </c>
      <c r="T2881" s="3"/>
      <c r="U2881" s="91">
        <v>-3.6760619663255098E-2</v>
      </c>
      <c r="V2881" s="92">
        <v>-1.38512124067347E-2</v>
      </c>
      <c r="W2881" s="91">
        <v>-2.4205905034250502E-2</v>
      </c>
      <c r="X2881" s="92">
        <v>-0.142211954789673</v>
      </c>
      <c r="Y2881" s="91">
        <v>-0.212717227669491</v>
      </c>
      <c r="Z2881" s="92">
        <v>-3.58778515472659</v>
      </c>
      <c r="AA2881" s="91">
        <v>-0.24352310430287599</v>
      </c>
      <c r="AB2881" s="92">
        <v>-4.1271222789946496</v>
      </c>
      <c r="AC2881" s="91">
        <v>-0.31679626056953603</v>
      </c>
      <c r="AD2881" s="92">
        <v>-7.3936607967189003</v>
      </c>
      <c r="AE2881" s="91"/>
      <c r="AF2881" s="93"/>
      <c r="AG2881" s="91">
        <v>1.79453781001939E-2</v>
      </c>
      <c r="AH2881" s="92">
        <v>-4.6967925845819998E-2</v>
      </c>
      <c r="AI2881" s="91">
        <v>-0.17485937601944901</v>
      </c>
      <c r="AJ2881" s="92">
        <v>-3.7951951209834101</v>
      </c>
      <c r="AK2881" s="91">
        <v>-0.33735960000019999</v>
      </c>
      <c r="AL2881" s="91">
        <v>-0.132599786676146</v>
      </c>
      <c r="AM2881" s="92">
        <v>-9.9595834990323109</v>
      </c>
      <c r="AN2881" s="3"/>
      <c r="AO2881" s="94">
        <v>7.6999987584713395E-2</v>
      </c>
      <c r="AP2881" s="94">
        <v>-0.14238408215081999</v>
      </c>
      <c r="AQ2881" s="94">
        <v>0.13301831760327301</v>
      </c>
      <c r="AR2881" s="94">
        <v>-0.15881636644189701</v>
      </c>
      <c r="AS2881" s="95">
        <v>5</v>
      </c>
      <c r="AT2881" s="95">
        <v>7</v>
      </c>
      <c r="AU2881" s="95">
        <v>3</v>
      </c>
      <c r="AV2881" s="96">
        <v>9</v>
      </c>
      <c r="AW2881" s="3"/>
      <c r="AX2881" s="97">
        <v>0.340349494117545</v>
      </c>
      <c r="AY2881" s="98">
        <v>-0.58461521834397001</v>
      </c>
      <c r="AZ2881" s="98">
        <v>-1.5358771205192201</v>
      </c>
      <c r="BA2881" s="98">
        <v>-0.76467357105502698</v>
      </c>
      <c r="BB2881" s="89">
        <v>3.4469968954617798E-2</v>
      </c>
      <c r="BC2881" s="99">
        <v>-45.317040253430598</v>
      </c>
      <c r="BD2881" s="86">
        <v>43756</v>
      </c>
      <c r="BE2881" s="86">
        <v>43908</v>
      </c>
      <c r="BF2881" s="95"/>
      <c r="BG2881" s="86"/>
    </row>
    <row r="2882" spans="2:59" x14ac:dyDescent="0.25">
      <c r="B2882" s="81"/>
      <c r="C2882" s="81" t="s">
        <v>8500</v>
      </c>
      <c r="D2882" s="81" t="s">
        <v>1083</v>
      </c>
      <c r="E2882" s="82" t="s">
        <v>1266</v>
      </c>
      <c r="F2882" s="82" t="s">
        <v>1118</v>
      </c>
      <c r="G2882" s="83" t="s">
        <v>1120</v>
      </c>
      <c r="H2882" s="84" t="s">
        <v>1128</v>
      </c>
      <c r="I2882" s="85" t="s">
        <v>3480</v>
      </c>
      <c r="J2882" s="85" t="s">
        <v>8501</v>
      </c>
      <c r="L2882" s="86">
        <v>44021</v>
      </c>
      <c r="M2882" s="87">
        <v>785.35940000042297</v>
      </c>
      <c r="N2882" s="88">
        <v>785.35940000042297</v>
      </c>
      <c r="O2882" s="88">
        <v>1057.74430000037</v>
      </c>
      <c r="P2882" s="89">
        <f t="shared" si="44"/>
        <v>0.74248511667720474</v>
      </c>
      <c r="Q2882" s="86">
        <v>43756</v>
      </c>
      <c r="R2882" s="90">
        <v>60066.334000000003</v>
      </c>
      <c r="S2882" s="90">
        <v>83381.370137939404</v>
      </c>
      <c r="T2882" s="3"/>
      <c r="U2882" s="91">
        <v>-3.6763347722626301E-2</v>
      </c>
      <c r="V2882" s="92">
        <v>-1.4124018343864E-2</v>
      </c>
      <c r="W2882" s="91">
        <v>-2.42895388455509E-2</v>
      </c>
      <c r="X2882" s="92">
        <v>-0.15057533591971201</v>
      </c>
      <c r="Y2882" s="91">
        <v>-0.21310639353498101</v>
      </c>
      <c r="Z2882" s="92">
        <v>-3.62670174127561</v>
      </c>
      <c r="AA2882" s="91">
        <v>-0.24427768639987299</v>
      </c>
      <c r="AB2882" s="92">
        <v>-4.2025804886943696</v>
      </c>
      <c r="AC2882" s="91">
        <v>-0.318169415096345</v>
      </c>
      <c r="AD2882" s="92">
        <v>-7.5309762493998296</v>
      </c>
      <c r="AE2882" s="91">
        <v>-0.29814480448287201</v>
      </c>
      <c r="AF2882" s="93">
        <v>-12.866792836575801</v>
      </c>
      <c r="AG2882" s="91">
        <v>1.79193658350414E-2</v>
      </c>
      <c r="AH2882" s="92">
        <v>-4.95691523610731E-2</v>
      </c>
      <c r="AI2882" s="91">
        <v>-0.17528824136854401</v>
      </c>
      <c r="AJ2882" s="92">
        <v>-3.8380816558928901</v>
      </c>
      <c r="AK2882" s="91">
        <v>-0.21464059999940199</v>
      </c>
      <c r="AL2882" s="91">
        <v>-6.2914220682650901E-2</v>
      </c>
      <c r="AM2882" s="92">
        <v>-17.1405886373832</v>
      </c>
      <c r="AN2882" s="3"/>
      <c r="AO2882" s="94">
        <v>7.6996797708488898E-2</v>
      </c>
      <c r="AP2882" s="94">
        <v>-0.14239079228544099</v>
      </c>
      <c r="AQ2882" s="94">
        <v>0.13292884815935399</v>
      </c>
      <c r="AR2882" s="94">
        <v>-0.15888571800955101</v>
      </c>
      <c r="AS2882" s="95">
        <v>5</v>
      </c>
      <c r="AT2882" s="95">
        <v>7</v>
      </c>
      <c r="AU2882" s="95">
        <v>3</v>
      </c>
      <c r="AV2882" s="96">
        <v>9</v>
      </c>
      <c r="AW2882" s="3"/>
      <c r="AX2882" s="97">
        <v>0.340353292517248</v>
      </c>
      <c r="AY2882" s="98">
        <v>-0.58687302541784403</v>
      </c>
      <c r="AZ2882" s="98">
        <v>-1.5630777667829501</v>
      </c>
      <c r="BA2882" s="98">
        <v>-0.76754940751925504</v>
      </c>
      <c r="BB2882" s="89">
        <v>3.4470192614098803E-2</v>
      </c>
      <c r="BC2882" s="99">
        <v>-45.340050520782803</v>
      </c>
      <c r="BD2882" s="86">
        <v>43756</v>
      </c>
      <c r="BE2882" s="86">
        <v>43908</v>
      </c>
      <c r="BF2882" s="95"/>
      <c r="BG2882" s="86"/>
    </row>
    <row r="2883" spans="2:59" x14ac:dyDescent="0.25">
      <c r="B2883" s="81"/>
      <c r="C2883" s="81" t="s">
        <v>8502</v>
      </c>
      <c r="D2883" s="81" t="s">
        <v>1083</v>
      </c>
      <c r="E2883" s="82" t="s">
        <v>1166</v>
      </c>
      <c r="F2883" s="82" t="s">
        <v>1118</v>
      </c>
      <c r="G2883" s="83" t="s">
        <v>1120</v>
      </c>
      <c r="H2883" s="84" t="s">
        <v>1128</v>
      </c>
      <c r="I2883" s="85" t="s">
        <v>3480</v>
      </c>
      <c r="J2883" s="85" t="s">
        <v>8503</v>
      </c>
      <c r="L2883" s="86">
        <v>44021</v>
      </c>
      <c r="M2883" s="87">
        <v>890.23610000032897</v>
      </c>
      <c r="N2883" s="88">
        <v>890.23610000032897</v>
      </c>
      <c r="O2883" s="88">
        <v>1192.92840000056</v>
      </c>
      <c r="P2883" s="89">
        <f t="shared" si="44"/>
        <v>0.74626113352646395</v>
      </c>
      <c r="Q2883" s="86">
        <v>43756</v>
      </c>
      <c r="R2883" s="90">
        <v>2047517.122</v>
      </c>
      <c r="S2883" s="90">
        <v>2543288.25577344</v>
      </c>
      <c r="T2883" s="3"/>
      <c r="U2883" s="91">
        <v>-3.6744927156178199E-2</v>
      </c>
      <c r="V2883" s="92">
        <v>-1.22819616990455E-2</v>
      </c>
      <c r="W2883" s="91">
        <v>-2.3729474146421101E-2</v>
      </c>
      <c r="X2883" s="92">
        <v>-9.4568866006739E-2</v>
      </c>
      <c r="Y2883" s="91">
        <v>-0.21036231918696999</v>
      </c>
      <c r="Z2883" s="92">
        <v>-3.3522943064745001</v>
      </c>
      <c r="AA2883" s="91">
        <v>-0.23896165136102401</v>
      </c>
      <c r="AB2883" s="92">
        <v>-3.6709769848093901</v>
      </c>
      <c r="AC2883" s="91">
        <v>-0.30854959829244799</v>
      </c>
      <c r="AD2883" s="92">
        <v>-6.5689945690101004</v>
      </c>
      <c r="AE2883" s="91">
        <v>-0.28321463348780501</v>
      </c>
      <c r="AF2883" s="93">
        <v>-11.373775737069099</v>
      </c>
      <c r="AG2883" s="91">
        <v>1.8094518158250101E-2</v>
      </c>
      <c r="AH2883" s="92">
        <v>-3.2053920040198101E-2</v>
      </c>
      <c r="AI2883" s="91">
        <v>-0.172269704913488</v>
      </c>
      <c r="AJ2883" s="92">
        <v>-3.5362280103872799</v>
      </c>
      <c r="AK2883" s="91">
        <v>-0.109763899999962</v>
      </c>
      <c r="AL2883" s="91">
        <v>-1.6736065334043801E-2</v>
      </c>
      <c r="AM2883" s="92">
        <v>-19.258368768729301</v>
      </c>
      <c r="AN2883" s="3"/>
      <c r="AO2883" s="94">
        <v>7.7017404679281795E-2</v>
      </c>
      <c r="AP2883" s="94">
        <v>-0.14234151326498301</v>
      </c>
      <c r="AQ2883" s="94">
        <v>0.13357891598934701</v>
      </c>
      <c r="AR2883" s="94">
        <v>-0.158386718689144</v>
      </c>
      <c r="AS2883" s="95">
        <v>5</v>
      </c>
      <c r="AT2883" s="95">
        <v>7</v>
      </c>
      <c r="AU2883" s="95">
        <v>4</v>
      </c>
      <c r="AV2883" s="96">
        <v>8</v>
      </c>
      <c r="AW2883" s="3"/>
      <c r="AX2883" s="97">
        <v>0.34032712936168502</v>
      </c>
      <c r="AY2883" s="98">
        <v>-0.57096623242159705</v>
      </c>
      <c r="AZ2883" s="98">
        <v>-1.37189587730791</v>
      </c>
      <c r="BA2883" s="98">
        <v>-0.74727092656849003</v>
      </c>
      <c r="BB2883" s="89">
        <v>3.4468669747766398E-2</v>
      </c>
      <c r="BC2883" s="99">
        <v>-45.180683098907998</v>
      </c>
      <c r="BD2883" s="86">
        <v>43756</v>
      </c>
      <c r="BE2883" s="86">
        <v>43908</v>
      </c>
      <c r="BF2883" s="95"/>
      <c r="BG2883" s="86"/>
    </row>
    <row r="2884" spans="2:59" x14ac:dyDescent="0.25">
      <c r="B2884" s="81"/>
      <c r="C2884" s="81" t="s">
        <v>8504</v>
      </c>
      <c r="D2884" s="81" t="s">
        <v>1083</v>
      </c>
      <c r="E2884" s="82" t="s">
        <v>1179</v>
      </c>
      <c r="F2884" s="82" t="s">
        <v>1118</v>
      </c>
      <c r="G2884" s="83" t="s">
        <v>1120</v>
      </c>
      <c r="H2884" s="84" t="s">
        <v>1128</v>
      </c>
      <c r="I2884" s="85" t="s">
        <v>3480</v>
      </c>
      <c r="J2884" s="85" t="s">
        <v>1096</v>
      </c>
      <c r="L2884" s="86">
        <v>44021</v>
      </c>
      <c r="M2884" s="87">
        <v>636.09329999983299</v>
      </c>
      <c r="N2884" s="88">
        <v>636.09329999983299</v>
      </c>
      <c r="O2884" s="88">
        <v>858.72180000040703</v>
      </c>
      <c r="P2884" s="89">
        <f t="shared" si="44"/>
        <v>0.74074432487859454</v>
      </c>
      <c r="Q2884" s="86">
        <v>43756</v>
      </c>
      <c r="R2884" s="90">
        <v>160.589</v>
      </c>
      <c r="S2884" s="90">
        <v>56484.523904235801</v>
      </c>
      <c r="T2884" s="3"/>
      <c r="U2884" s="91">
        <v>-3.6768395858416597E-2</v>
      </c>
      <c r="V2884" s="92">
        <v>-1.4628831922891499E-2</v>
      </c>
      <c r="W2884" s="91">
        <v>-2.4549230726734102E-2</v>
      </c>
      <c r="X2884" s="92">
        <v>-0.176544524038036</v>
      </c>
      <c r="Y2884" s="91">
        <v>-0.21441604352003199</v>
      </c>
      <c r="Z2884" s="92">
        <v>-3.75766673978069</v>
      </c>
      <c r="AA2884" s="91">
        <v>-0.24671891175879901</v>
      </c>
      <c r="AB2884" s="92">
        <v>-4.4467030245868999</v>
      </c>
      <c r="AC2884" s="91">
        <v>-0.32240769478550602</v>
      </c>
      <c r="AD2884" s="92">
        <v>-7.9548042183159904</v>
      </c>
      <c r="AE2884" s="91"/>
      <c r="AF2884" s="93"/>
      <c r="AG2884" s="91">
        <v>1.7829077798523899E-2</v>
      </c>
      <c r="AH2884" s="92">
        <v>-5.8597956012818003E-2</v>
      </c>
      <c r="AI2884" s="91">
        <v>-0.17670997883047701</v>
      </c>
      <c r="AJ2884" s="92">
        <v>-3.9802554020861902</v>
      </c>
      <c r="AK2884" s="91">
        <v>-0.363906700000516</v>
      </c>
      <c r="AL2884" s="91">
        <v>-0.14644347351437301</v>
      </c>
      <c r="AM2884" s="92">
        <v>-10.5232678434986</v>
      </c>
      <c r="AN2884" s="3"/>
      <c r="AO2884" s="94">
        <v>7.6988808024907499E-2</v>
      </c>
      <c r="AP2884" s="94">
        <v>-0.142417172932328</v>
      </c>
      <c r="AQ2884" s="94">
        <v>0.13256610875949301</v>
      </c>
      <c r="AR2884" s="94">
        <v>-0.159080362617678</v>
      </c>
      <c r="AS2884" s="95">
        <v>5</v>
      </c>
      <c r="AT2884" s="95">
        <v>7</v>
      </c>
      <c r="AU2884" s="95">
        <v>3</v>
      </c>
      <c r="AV2884" s="96">
        <v>9</v>
      </c>
      <c r="AW2884" s="3"/>
      <c r="AX2884" s="97">
        <v>0.34036938665900401</v>
      </c>
      <c r="AY2884" s="98">
        <v>-0.59416271179816205</v>
      </c>
      <c r="AZ2884" s="98">
        <v>-1.6510254751829101</v>
      </c>
      <c r="BA2884" s="98">
        <v>-0.77683040257125002</v>
      </c>
      <c r="BB2884" s="89">
        <v>3.4471285432773599E-2</v>
      </c>
      <c r="BC2884" s="99">
        <v>-45.409724080644096</v>
      </c>
      <c r="BD2884" s="86">
        <v>43756</v>
      </c>
      <c r="BE2884" s="86">
        <v>43908</v>
      </c>
      <c r="BF2884" s="95"/>
      <c r="BG2884" s="86"/>
    </row>
    <row r="2885" spans="2:59" x14ac:dyDescent="0.25">
      <c r="B2885" s="81"/>
      <c r="C2885" s="81" t="s">
        <v>8505</v>
      </c>
      <c r="D2885" s="81" t="s">
        <v>1084</v>
      </c>
      <c r="E2885" s="82" t="s">
        <v>1160</v>
      </c>
      <c r="F2885" s="82" t="s">
        <v>1118</v>
      </c>
      <c r="G2885" s="83" t="s">
        <v>1123</v>
      </c>
      <c r="H2885" s="84" t="s">
        <v>1144</v>
      </c>
      <c r="I2885" s="85" t="s">
        <v>3480</v>
      </c>
      <c r="J2885" s="85" t="s">
        <v>8506</v>
      </c>
      <c r="L2885" s="86">
        <v>44021</v>
      </c>
      <c r="M2885" s="87">
        <v>1809.27529999986</v>
      </c>
      <c r="N2885" s="88">
        <v>1809.27529999986</v>
      </c>
      <c r="O2885" s="88">
        <v>1809.2830999996499</v>
      </c>
      <c r="P2885" s="89">
        <f t="shared" si="44"/>
        <v>0.99999568890032187</v>
      </c>
      <c r="Q2885" s="86">
        <v>44011</v>
      </c>
      <c r="R2885" s="90">
        <v>15384018.972999999</v>
      </c>
      <c r="S2885" s="90">
        <v>14283443.2138594</v>
      </c>
      <c r="T2885" s="3"/>
      <c r="U2885" s="91">
        <v>3.6478832043940201E-6</v>
      </c>
      <c r="V2885" s="92">
        <v>3.6625755422392099</v>
      </c>
      <c r="W2885" s="91">
        <v>1.7797498003346801E-5</v>
      </c>
      <c r="X2885" s="92">
        <v>2.2801582984357101</v>
      </c>
      <c r="Y2885" s="91">
        <v>5.4792224527773197E-3</v>
      </c>
      <c r="Z2885" s="92">
        <v>18.231859857507501</v>
      </c>
      <c r="AA2885" s="91">
        <v>1.53958060491277E-2</v>
      </c>
      <c r="AB2885" s="92">
        <v>21.764768756198499</v>
      </c>
      <c r="AC2885" s="91">
        <v>4.2780040088473498E-2</v>
      </c>
      <c r="AD2885" s="92">
        <v>28.5639692690747</v>
      </c>
      <c r="AE2885" s="91">
        <v>6.7656018993147896E-2</v>
      </c>
      <c r="AF2885" s="93">
        <v>23.713289511040799</v>
      </c>
      <c r="AG2885" s="91">
        <v>-3.3715050449245601E-6</v>
      </c>
      <c r="AH2885" s="92">
        <v>-1.8418428863697001</v>
      </c>
      <c r="AI2885" s="91">
        <v>5.9088290454383198E-3</v>
      </c>
      <c r="AJ2885" s="92">
        <v>14.2816253855126</v>
      </c>
      <c r="AK2885" s="91">
        <v>0.80922102336771795</v>
      </c>
      <c r="AL2885" s="91">
        <v>3.7741622818430201E-2</v>
      </c>
      <c r="AM2885" s="92">
        <v>-49.9742094334215</v>
      </c>
      <c r="AN2885" s="3"/>
      <c r="AO2885" s="94">
        <v>4.5902814053988501E-4</v>
      </c>
      <c r="AP2885" s="94">
        <v>-5.7481702242512298E-6</v>
      </c>
      <c r="AQ2885" s="94">
        <v>1.92075658924296E-3</v>
      </c>
      <c r="AR2885" s="94">
        <v>-3.3715050449245601E-6</v>
      </c>
      <c r="AS2885" s="95">
        <v>11</v>
      </c>
      <c r="AT2885" s="95">
        <v>1</v>
      </c>
      <c r="AU2885" s="95">
        <v>7</v>
      </c>
      <c r="AV2885" s="96">
        <v>5</v>
      </c>
      <c r="AW2885" s="3"/>
      <c r="AX2885" s="97">
        <v>9.9326312356765793E-4</v>
      </c>
      <c r="AY2885" s="98">
        <v>-14.6684355389734</v>
      </c>
      <c r="AZ2885" s="98">
        <v>0.68310084795484705</v>
      </c>
      <c r="BA2885" s="98">
        <v>-12.5054114010272</v>
      </c>
      <c r="BB2885" s="89">
        <v>1.02630005546303E-4</v>
      </c>
      <c r="BC2885" s="99">
        <v>-1.2048971341496199E-3</v>
      </c>
      <c r="BD2885" s="86">
        <v>44011</v>
      </c>
      <c r="BE2885" s="86">
        <v>44018</v>
      </c>
      <c r="BF2885" s="95"/>
      <c r="BG2885" s="86"/>
    </row>
    <row r="2886" spans="2:59" x14ac:dyDescent="0.25">
      <c r="B2886" s="81"/>
      <c r="C2886" s="81" t="s">
        <v>8507</v>
      </c>
      <c r="D2886" s="81" t="s">
        <v>1085</v>
      </c>
      <c r="E2886" s="82" t="s">
        <v>1161</v>
      </c>
      <c r="F2886" s="82" t="s">
        <v>1118</v>
      </c>
      <c r="G2886" s="83" t="s">
        <v>1124</v>
      </c>
      <c r="H2886" s="84" t="s">
        <v>1136</v>
      </c>
      <c r="I2886" s="85" t="s">
        <v>3480</v>
      </c>
      <c r="J2886" s="85" t="s">
        <v>8508</v>
      </c>
      <c r="L2886" s="86">
        <v>44021</v>
      </c>
      <c r="M2886" s="87">
        <v>1567.7437999993599</v>
      </c>
      <c r="N2886" s="88">
        <v>1567.7437999993599</v>
      </c>
      <c r="O2886" s="88">
        <v>1569.5320999994899</v>
      </c>
      <c r="P2886" s="89">
        <f t="shared" si="44"/>
        <v>0.99886061584842345</v>
      </c>
      <c r="Q2886" s="86">
        <v>43984</v>
      </c>
      <c r="R2886" s="90">
        <v>802588.51699999999</v>
      </c>
      <c r="S2886" s="90">
        <v>490302.13408789103</v>
      </c>
      <c r="T2886" s="3"/>
      <c r="U2886" s="91">
        <v>-3.7645037718903003E-4</v>
      </c>
      <c r="V2886" s="92">
        <v>3.6245657161998701</v>
      </c>
      <c r="W2886" s="91">
        <v>5.9675436932593595E-4</v>
      </c>
      <c r="X2886" s="92">
        <v>2.3380539855679698</v>
      </c>
      <c r="Y2886" s="91">
        <v>1.0819665640156E-2</v>
      </c>
      <c r="Z2886" s="92">
        <v>18.7659041762527</v>
      </c>
      <c r="AA2886" s="91">
        <v>2.1184109264140698E-2</v>
      </c>
      <c r="AB2886" s="92">
        <v>22.343599077721599</v>
      </c>
      <c r="AC2886" s="91">
        <v>5.1351489099033601E-2</v>
      </c>
      <c r="AD2886" s="92">
        <v>29.421114170138001</v>
      </c>
      <c r="AE2886" s="91">
        <v>7.3281800998302102E-2</v>
      </c>
      <c r="AF2886" s="93">
        <v>24.275867711548901</v>
      </c>
      <c r="AG2886" s="91">
        <v>4.6112968993838898E-4</v>
      </c>
      <c r="AH2886" s="92">
        <v>-1.7953927668713701</v>
      </c>
      <c r="AI2886" s="91">
        <v>1.32860406465625E-2</v>
      </c>
      <c r="AJ2886" s="92">
        <v>15.019346545625</v>
      </c>
      <c r="AK2886" s="91">
        <v>0.567743800000171</v>
      </c>
      <c r="AL2886" s="91">
        <v>3.6566692651831503E-2</v>
      </c>
      <c r="AM2886" s="92">
        <v>25.865868756954999</v>
      </c>
      <c r="AN2886" s="3"/>
      <c r="AO2886" s="94">
        <v>2.8709087418974399E-3</v>
      </c>
      <c r="AP2886" s="94">
        <v>-3.1301370527216901E-3</v>
      </c>
      <c r="AQ2886" s="94">
        <v>7.8046075868769497E-3</v>
      </c>
      <c r="AR2886" s="94">
        <v>-2.05868326338532E-3</v>
      </c>
      <c r="AS2886" s="95">
        <v>7</v>
      </c>
      <c r="AT2886" s="95">
        <v>5</v>
      </c>
      <c r="AU2886" s="95">
        <v>7</v>
      </c>
      <c r="AV2886" s="96">
        <v>5</v>
      </c>
      <c r="AW2886" s="3"/>
      <c r="AX2886" s="97">
        <v>9.1350485797465804E-3</v>
      </c>
      <c r="AY2886" s="98">
        <v>-0.91917641648797099</v>
      </c>
      <c r="AZ2886" s="98">
        <v>0.703064072416964</v>
      </c>
      <c r="BA2886" s="98">
        <v>-1.2229234403075699</v>
      </c>
      <c r="BB2886" s="89">
        <v>9.4361329662092405E-4</v>
      </c>
      <c r="BC2886" s="99">
        <v>-0.79565949462903496</v>
      </c>
      <c r="BD2886" s="86">
        <v>43753</v>
      </c>
      <c r="BE2886" s="86">
        <v>43783</v>
      </c>
      <c r="BF2886" s="95">
        <v>59</v>
      </c>
      <c r="BG2886" s="86">
        <v>43836</v>
      </c>
    </row>
    <row r="2887" spans="2:59" x14ac:dyDescent="0.25">
      <c r="B2887" s="81"/>
      <c r="C2887" s="81" t="s">
        <v>8509</v>
      </c>
      <c r="D2887" s="81" t="s">
        <v>1085</v>
      </c>
      <c r="E2887" s="82" t="s">
        <v>1162</v>
      </c>
      <c r="F2887" s="82" t="s">
        <v>1118</v>
      </c>
      <c r="G2887" s="83" t="s">
        <v>1124</v>
      </c>
      <c r="H2887" s="84" t="s">
        <v>1136</v>
      </c>
      <c r="I2887" s="85" t="s">
        <v>3480</v>
      </c>
      <c r="J2887" s="85" t="s">
        <v>8510</v>
      </c>
      <c r="L2887" s="86">
        <v>44021</v>
      </c>
      <c r="M2887" s="87">
        <v>1566.74939999916</v>
      </c>
      <c r="N2887" s="88">
        <v>1566.74939999916</v>
      </c>
      <c r="O2887" s="88">
        <v>1568.6157000009</v>
      </c>
      <c r="P2887" s="89">
        <f t="shared" ref="P2887:P2950" si="45">IFERROR(N2887/O2887,"")</f>
        <v>0.99881022483598825</v>
      </c>
      <c r="Q2887" s="86">
        <v>43984</v>
      </c>
      <c r="R2887" s="90">
        <v>1010814.561</v>
      </c>
      <c r="S2887" s="90">
        <v>380212.95421826199</v>
      </c>
      <c r="T2887" s="3"/>
      <c r="U2887" s="91">
        <v>-3.7777344641654102E-4</v>
      </c>
      <c r="V2887" s="92">
        <v>3.62443340927712</v>
      </c>
      <c r="W2887" s="91">
        <v>5.5579003492311997E-4</v>
      </c>
      <c r="X2887" s="92">
        <v>2.3339575521276901</v>
      </c>
      <c r="Y2887" s="91">
        <v>1.05685483085836E-2</v>
      </c>
      <c r="Z2887" s="92">
        <v>18.740792443073602</v>
      </c>
      <c r="AA2887" s="91">
        <v>2.06732087499404E-2</v>
      </c>
      <c r="AB2887" s="92">
        <v>22.292509026301602</v>
      </c>
      <c r="AC2887" s="91">
        <v>5.0300479568249998E-2</v>
      </c>
      <c r="AD2887" s="92">
        <v>29.316013217059702</v>
      </c>
      <c r="AE2887" s="91">
        <v>7.1670080211333698E-2</v>
      </c>
      <c r="AF2887" s="93">
        <v>24.114695632859402</v>
      </c>
      <c r="AG2887" s="91">
        <v>4.4883724694955201E-4</v>
      </c>
      <c r="AH2887" s="92">
        <v>-1.79662201117026</v>
      </c>
      <c r="AI2887" s="91">
        <v>1.30217718779022E-2</v>
      </c>
      <c r="AJ2887" s="92">
        <v>14.992919668759001</v>
      </c>
      <c r="AK2887" s="91">
        <v>0.56674939999880702</v>
      </c>
      <c r="AL2887" s="91">
        <v>3.6514162191451802E-2</v>
      </c>
      <c r="AM2887" s="92">
        <v>25.766428756818598</v>
      </c>
      <c r="AN2887" s="3"/>
      <c r="AO2887" s="94">
        <v>2.8695625442196602E-3</v>
      </c>
      <c r="AP2887" s="94">
        <v>-3.1314904917962801E-3</v>
      </c>
      <c r="AQ2887" s="94">
        <v>7.7633656164835E-3</v>
      </c>
      <c r="AR2887" s="94">
        <v>-2.1010725104133599E-3</v>
      </c>
      <c r="AS2887" s="95">
        <v>7</v>
      </c>
      <c r="AT2887" s="95">
        <v>5</v>
      </c>
      <c r="AU2887" s="95">
        <v>7</v>
      </c>
      <c r="AV2887" s="96">
        <v>5</v>
      </c>
      <c r="AW2887" s="3"/>
      <c r="AX2887" s="97">
        <v>9.1337781502079506E-3</v>
      </c>
      <c r="AY2887" s="98">
        <v>-0.97020038712707901</v>
      </c>
      <c r="AZ2887" s="98">
        <v>0.70132188698335096</v>
      </c>
      <c r="BA2887" s="98">
        <v>-1.28861939200578</v>
      </c>
      <c r="BB2887" s="89">
        <v>9.4348037610302504E-4</v>
      </c>
      <c r="BC2887" s="99">
        <v>-0.79973307372438296</v>
      </c>
      <c r="BD2887" s="86">
        <v>43753</v>
      </c>
      <c r="BE2887" s="86">
        <v>43783</v>
      </c>
      <c r="BF2887" s="95">
        <v>59</v>
      </c>
      <c r="BG2887" s="86">
        <v>43836</v>
      </c>
    </row>
    <row r="2888" spans="2:59" x14ac:dyDescent="0.25">
      <c r="B2888" s="81"/>
      <c r="C2888" s="81" t="s">
        <v>8511</v>
      </c>
      <c r="D2888" s="81" t="s">
        <v>1085</v>
      </c>
      <c r="E2888" s="82" t="s">
        <v>1186</v>
      </c>
      <c r="F2888" s="82" t="s">
        <v>1118</v>
      </c>
      <c r="G2888" s="83" t="s">
        <v>1124</v>
      </c>
      <c r="H2888" s="84" t="s">
        <v>1136</v>
      </c>
      <c r="I2888" s="85" t="s">
        <v>3480</v>
      </c>
      <c r="J2888" s="85" t="s">
        <v>8512</v>
      </c>
      <c r="L2888" s="86">
        <v>44021</v>
      </c>
      <c r="M2888" s="87">
        <v>1619.89690000005</v>
      </c>
      <c r="N2888" s="88">
        <v>1619.89690000005</v>
      </c>
      <c r="O2888" s="88">
        <v>1621.2528000008299</v>
      </c>
      <c r="P2888" s="89">
        <f t="shared" si="45"/>
        <v>0.9991636714516211</v>
      </c>
      <c r="Q2888" s="86">
        <v>43984</v>
      </c>
      <c r="R2888" s="90">
        <v>1216631.8670000001</v>
      </c>
      <c r="S2888" s="90">
        <v>1242940.5010390601</v>
      </c>
      <c r="T2888" s="3"/>
      <c r="U2888" s="91">
        <v>-3.6822113906964698E-4</v>
      </c>
      <c r="V2888" s="92">
        <v>3.6253886400118098</v>
      </c>
      <c r="W2888" s="91">
        <v>8.4286218043416695E-4</v>
      </c>
      <c r="X2888" s="92">
        <v>2.3626647666787899</v>
      </c>
      <c r="Y2888" s="91">
        <v>1.2328951606832599E-2</v>
      </c>
      <c r="Z2888" s="92">
        <v>18.916832772898498</v>
      </c>
      <c r="AA2888" s="91">
        <v>2.4256765898826398E-2</v>
      </c>
      <c r="AB2888" s="92">
        <v>22.6508647411829</v>
      </c>
      <c r="AC2888" s="91">
        <v>5.7683528259076397E-2</v>
      </c>
      <c r="AD2888" s="92">
        <v>30.054318086156901</v>
      </c>
      <c r="AE2888" s="91">
        <v>8.3008309877186506E-2</v>
      </c>
      <c r="AF2888" s="93">
        <v>25.248518599430099</v>
      </c>
      <c r="AG2888" s="91">
        <v>5.3494967505685097E-4</v>
      </c>
      <c r="AH2888" s="92">
        <v>-1.7880107683595301</v>
      </c>
      <c r="AI2888" s="91">
        <v>1.48739239612041E-2</v>
      </c>
      <c r="AJ2888" s="92">
        <v>15.1781348770892</v>
      </c>
      <c r="AK2888" s="91">
        <v>0.61989689999958497</v>
      </c>
      <c r="AL2888" s="91">
        <v>3.92796668111259E-2</v>
      </c>
      <c r="AM2888" s="92">
        <v>31.081178756896399</v>
      </c>
      <c r="AN2888" s="3"/>
      <c r="AO2888" s="94">
        <v>2.8791393997380501E-3</v>
      </c>
      <c r="AP2888" s="94">
        <v>-3.1218944222928301E-3</v>
      </c>
      <c r="AQ2888" s="94">
        <v>8.0525021803623496E-3</v>
      </c>
      <c r="AR2888" s="94">
        <v>-1.80436424398067E-3</v>
      </c>
      <c r="AS2888" s="95">
        <v>7</v>
      </c>
      <c r="AT2888" s="95">
        <v>5</v>
      </c>
      <c r="AU2888" s="95">
        <v>7</v>
      </c>
      <c r="AV2888" s="96">
        <v>5</v>
      </c>
      <c r="AW2888" s="3"/>
      <c r="AX2888" s="97">
        <v>9.1430166850568605E-3</v>
      </c>
      <c r="AY2888" s="98">
        <v>-0.61261356455634097</v>
      </c>
      <c r="AZ2888" s="98">
        <v>0.713543546307847</v>
      </c>
      <c r="BA2888" s="98">
        <v>-0.82337473659572402</v>
      </c>
      <c r="BB2888" s="89">
        <v>9.4444658456495703E-4</v>
      </c>
      <c r="BC2888" s="99">
        <v>-0.77118726014668904</v>
      </c>
      <c r="BD2888" s="86">
        <v>43753</v>
      </c>
      <c r="BE2888" s="86">
        <v>43783</v>
      </c>
      <c r="BF2888" s="95">
        <v>58</v>
      </c>
      <c r="BG2888" s="86">
        <v>43833</v>
      </c>
    </row>
    <row r="2889" spans="2:59" x14ac:dyDescent="0.25">
      <c r="B2889" s="81"/>
      <c r="C2889" s="81" t="s">
        <v>8513</v>
      </c>
      <c r="D2889" s="81" t="s">
        <v>1085</v>
      </c>
      <c r="E2889" s="82" t="s">
        <v>1163</v>
      </c>
      <c r="F2889" s="82" t="s">
        <v>1118</v>
      </c>
      <c r="G2889" s="83" t="s">
        <v>1124</v>
      </c>
      <c r="H2889" s="84" t="s">
        <v>1136</v>
      </c>
      <c r="I2889" s="85" t="s">
        <v>3480</v>
      </c>
      <c r="J2889" s="85" t="s">
        <v>8514</v>
      </c>
      <c r="L2889" s="86">
        <v>44021</v>
      </c>
      <c r="M2889" s="87">
        <v>1546.1061000004399</v>
      </c>
      <c r="N2889" s="88">
        <v>1546.1061000004399</v>
      </c>
      <c r="O2889" s="88">
        <v>1548.1042999997701</v>
      </c>
      <c r="P2889" s="89">
        <f t="shared" si="45"/>
        <v>0.99870926009356709</v>
      </c>
      <c r="Q2889" s="86">
        <v>43984</v>
      </c>
      <c r="R2889" s="90">
        <v>6569432.2439999999</v>
      </c>
      <c r="S2889" s="90">
        <v>8269613.2166015599</v>
      </c>
      <c r="T2889" s="3"/>
      <c r="U2889" s="91">
        <v>-3.80488817427249E-4</v>
      </c>
      <c r="V2889" s="92">
        <v>3.62416187217605</v>
      </c>
      <c r="W2889" s="91">
        <v>4.7380119576701001E-4</v>
      </c>
      <c r="X2889" s="92">
        <v>2.3257586682120701</v>
      </c>
      <c r="Y2889" s="91">
        <v>1.00663253160747E-2</v>
      </c>
      <c r="Z2889" s="92">
        <v>18.690570143837199</v>
      </c>
      <c r="AA2889" s="91">
        <v>1.9652082444736201E-2</v>
      </c>
      <c r="AB2889" s="92">
        <v>22.190396395773899</v>
      </c>
      <c r="AC2889" s="91">
        <v>4.8201342811807997E-2</v>
      </c>
      <c r="AD2889" s="92">
        <v>29.106099541415499</v>
      </c>
      <c r="AE2889" s="91">
        <v>6.8453819840215105E-2</v>
      </c>
      <c r="AF2889" s="93">
        <v>23.793069595733002</v>
      </c>
      <c r="AG2889" s="91">
        <v>4.2421287434990502E-4</v>
      </c>
      <c r="AH2889" s="92">
        <v>-1.79908444843022</v>
      </c>
      <c r="AI2889" s="91">
        <v>1.2493416134020699E-2</v>
      </c>
      <c r="AJ2889" s="92">
        <v>14.9400840943708</v>
      </c>
      <c r="AK2889" s="91">
        <v>0.546106100000325</v>
      </c>
      <c r="AL2889" s="91">
        <v>3.5416666260061902E-2</v>
      </c>
      <c r="AM2889" s="92">
        <v>23.7020987569704</v>
      </c>
      <c r="AN2889" s="3"/>
      <c r="AO2889" s="94">
        <v>2.8668569266301299E-3</v>
      </c>
      <c r="AP2889" s="94">
        <v>-3.1341807325588901E-3</v>
      </c>
      <c r="AQ2889" s="94">
        <v>7.68081667774823E-3</v>
      </c>
      <c r="AR2889" s="94">
        <v>-2.1857214014744399E-3</v>
      </c>
      <c r="AS2889" s="95">
        <v>7</v>
      </c>
      <c r="AT2889" s="95">
        <v>5</v>
      </c>
      <c r="AU2889" s="95">
        <v>7</v>
      </c>
      <c r="AV2889" s="96">
        <v>5</v>
      </c>
      <c r="AW2889" s="3"/>
      <c r="AX2889" s="97">
        <v>9.1314513402085094E-3</v>
      </c>
      <c r="AY2889" s="98">
        <v>-1.07218946569628</v>
      </c>
      <c r="AZ2889" s="98">
        <v>0.69783916023061499</v>
      </c>
      <c r="BA2889" s="98">
        <v>-1.41925022171927</v>
      </c>
      <c r="BB2889" s="89">
        <v>9.43236657441275E-4</v>
      </c>
      <c r="BC2889" s="99">
        <v>-0.80788270972607301</v>
      </c>
      <c r="BD2889" s="86">
        <v>43753</v>
      </c>
      <c r="BE2889" s="86">
        <v>43783</v>
      </c>
      <c r="BF2889" s="95">
        <v>60</v>
      </c>
      <c r="BG2889" s="86">
        <v>43837</v>
      </c>
    </row>
    <row r="2890" spans="2:59" x14ac:dyDescent="0.25">
      <c r="B2890" s="81"/>
      <c r="C2890" s="81" t="s">
        <v>8515</v>
      </c>
      <c r="D2890" s="81" t="s">
        <v>1085</v>
      </c>
      <c r="E2890" s="82" t="s">
        <v>1239</v>
      </c>
      <c r="F2890" s="82" t="s">
        <v>1118</v>
      </c>
      <c r="G2890" s="83" t="s">
        <v>1124</v>
      </c>
      <c r="H2890" s="84" t="s">
        <v>1136</v>
      </c>
      <c r="I2890" s="85" t="s">
        <v>3480</v>
      </c>
      <c r="J2890" s="85" t="s">
        <v>8516</v>
      </c>
      <c r="L2890" s="86">
        <v>44021</v>
      </c>
      <c r="M2890" s="87">
        <v>1083.5211999993801</v>
      </c>
      <c r="N2890" s="88">
        <v>1083.5211999993801</v>
      </c>
      <c r="O2890" s="88">
        <v>1084.3401999995101</v>
      </c>
      <c r="P2890" s="89">
        <f t="shared" si="45"/>
        <v>0.99924470198547433</v>
      </c>
      <c r="Q2890" s="86">
        <v>43984</v>
      </c>
      <c r="R2890" s="90">
        <v>18508.195</v>
      </c>
      <c r="S2890" s="90">
        <v>61083.948708801297</v>
      </c>
      <c r="T2890" s="3"/>
      <c r="U2890" s="91">
        <v>-3.6598712904378799E-4</v>
      </c>
      <c r="V2890" s="92">
        <v>3.6256120410143899</v>
      </c>
      <c r="W2890" s="91">
        <v>9.0869831365125698E-4</v>
      </c>
      <c r="X2890" s="92">
        <v>2.3692483800005002</v>
      </c>
      <c r="Y2890" s="91">
        <v>1.2731756580251399E-2</v>
      </c>
      <c r="Z2890" s="92">
        <v>18.957113270240399</v>
      </c>
      <c r="AA2890" s="91">
        <v>2.50771441787947E-2</v>
      </c>
      <c r="AB2890" s="92">
        <v>22.732902569172399</v>
      </c>
      <c r="AC2890" s="91">
        <v>5.9379115278716199E-2</v>
      </c>
      <c r="AD2890" s="92">
        <v>30.223876788106299</v>
      </c>
      <c r="AE2890" s="91"/>
      <c r="AF2890" s="93"/>
      <c r="AG2890" s="91">
        <v>5.5470369261456697E-4</v>
      </c>
      <c r="AH2890" s="92">
        <v>-1.7860353666037601</v>
      </c>
      <c r="AI2890" s="91">
        <v>1.52976642712019E-2</v>
      </c>
      <c r="AJ2890" s="92">
        <v>15.220508908081699</v>
      </c>
      <c r="AK2890" s="91">
        <v>8.3521200000250206E-2</v>
      </c>
      <c r="AL2890" s="91">
        <v>2.6740923154647999E-2</v>
      </c>
      <c r="AM2890" s="92">
        <v>29.245837342488802</v>
      </c>
      <c r="AN2890" s="3"/>
      <c r="AO2890" s="94">
        <v>2.8813808203267399E-3</v>
      </c>
      <c r="AP2890" s="94">
        <v>-3.11975971999345E-3</v>
      </c>
      <c r="AQ2890" s="94">
        <v>8.1183007423533092E-3</v>
      </c>
      <c r="AR2890" s="94">
        <v>-1.7363031956847399E-3</v>
      </c>
      <c r="AS2890" s="95">
        <v>7</v>
      </c>
      <c r="AT2890" s="95">
        <v>5</v>
      </c>
      <c r="AU2890" s="95">
        <v>7</v>
      </c>
      <c r="AV2890" s="96">
        <v>5</v>
      </c>
      <c r="AW2890" s="3"/>
      <c r="AX2890" s="97">
        <v>9.1452883674355695E-3</v>
      </c>
      <c r="AY2890" s="98">
        <v>-0.53084422826395905</v>
      </c>
      <c r="AZ2890" s="98">
        <v>0.71634131188056904</v>
      </c>
      <c r="BA2890" s="98">
        <v>-0.715395573235583</v>
      </c>
      <c r="BB2890" s="89">
        <v>9.4468396168736004E-4</v>
      </c>
      <c r="BC2890" s="99">
        <v>-0.76462888917740202</v>
      </c>
      <c r="BD2890" s="86">
        <v>43753</v>
      </c>
      <c r="BE2890" s="86">
        <v>43783</v>
      </c>
      <c r="BF2890" s="95">
        <v>57</v>
      </c>
      <c r="BG2890" s="86">
        <v>43832</v>
      </c>
    </row>
    <row r="2891" spans="2:59" x14ac:dyDescent="0.25">
      <c r="B2891" s="81"/>
      <c r="C2891" s="81" t="s">
        <v>8517</v>
      </c>
      <c r="D2891" s="81" t="s">
        <v>1085</v>
      </c>
      <c r="E2891" s="82" t="s">
        <v>1266</v>
      </c>
      <c r="F2891" s="82" t="s">
        <v>1118</v>
      </c>
      <c r="G2891" s="83" t="s">
        <v>1124</v>
      </c>
      <c r="H2891" s="84" t="s">
        <v>1136</v>
      </c>
      <c r="I2891" s="85" t="s">
        <v>3480</v>
      </c>
      <c r="J2891" s="85" t="s">
        <v>8518</v>
      </c>
      <c r="L2891" s="86">
        <v>44021</v>
      </c>
      <c r="M2891" s="87">
        <v>1067.8378999996901</v>
      </c>
      <c r="N2891" s="88">
        <v>1067.8378999996901</v>
      </c>
      <c r="O2891" s="88">
        <v>1068.6778999995399</v>
      </c>
      <c r="P2891" s="89">
        <f t="shared" si="45"/>
        <v>0.99921398206152645</v>
      </c>
      <c r="Q2891" s="86">
        <v>43984</v>
      </c>
      <c r="R2891" s="90">
        <v>10930.895</v>
      </c>
      <c r="S2891" s="90">
        <v>72326.606540283203</v>
      </c>
      <c r="T2891" s="3"/>
      <c r="U2891" s="91">
        <v>-3.6677504795079601E-4</v>
      </c>
      <c r="V2891" s="92">
        <v>3.62553324912369</v>
      </c>
      <c r="W2891" s="91">
        <v>8.8377956672047698E-4</v>
      </c>
      <c r="X2891" s="92">
        <v>2.36675650530742</v>
      </c>
      <c r="Y2891" s="91">
        <v>1.2580472302943201E-2</v>
      </c>
      <c r="Z2891" s="92">
        <v>18.941984842531401</v>
      </c>
      <c r="AA2891" s="91">
        <v>1.6821523780890899E-2</v>
      </c>
      <c r="AB2891" s="92">
        <v>21.9073405293748</v>
      </c>
      <c r="AC2891" s="91">
        <v>2.26489844098978E-2</v>
      </c>
      <c r="AD2891" s="92">
        <v>26.550863701238999</v>
      </c>
      <c r="AE2891" s="91">
        <v>4.7660996860940899E-2</v>
      </c>
      <c r="AF2891" s="93">
        <v>21.713787297805499</v>
      </c>
      <c r="AG2891" s="91">
        <v>5.4729250041418698E-4</v>
      </c>
      <c r="AH2891" s="92">
        <v>-1.78677648582379</v>
      </c>
      <c r="AI2891" s="91">
        <v>1.51386036141048E-2</v>
      </c>
      <c r="AJ2891" s="92">
        <v>15.204602842379201</v>
      </c>
      <c r="AK2891" s="91">
        <v>6.7837900000085896E-2</v>
      </c>
      <c r="AL2891" s="91">
        <v>1.7809081642553799E-2</v>
      </c>
      <c r="AM2891" s="92">
        <v>11.107261362587501</v>
      </c>
      <c r="AN2891" s="3"/>
      <c r="AO2891" s="94">
        <v>2.8805014371755498E-3</v>
      </c>
      <c r="AP2891" s="94">
        <v>-3.1205894101731199E-3</v>
      </c>
      <c r="AQ2891" s="94">
        <v>8.0938534210872604E-3</v>
      </c>
      <c r="AR2891" s="94">
        <v>-1.0393785150881699E-3</v>
      </c>
      <c r="AS2891" s="95">
        <v>5</v>
      </c>
      <c r="AT2891" s="95">
        <v>5</v>
      </c>
      <c r="AU2891" s="95">
        <v>7</v>
      </c>
      <c r="AV2891" s="96">
        <v>5</v>
      </c>
      <c r="AW2891" s="3"/>
      <c r="AX2891" s="97">
        <v>8.81870839659314E-3</v>
      </c>
      <c r="AY2891" s="98">
        <v>-1.4328750174445299</v>
      </c>
      <c r="AZ2891" s="98">
        <v>0.68739444282891804</v>
      </c>
      <c r="BA2891" s="98">
        <v>-1.9123467095578199</v>
      </c>
      <c r="BB2891" s="89">
        <v>9.1095002564884502E-4</v>
      </c>
      <c r="BC2891" s="99">
        <v>-0.70922293336661801</v>
      </c>
      <c r="BD2891" s="86">
        <v>43907</v>
      </c>
      <c r="BE2891" s="86">
        <v>43920</v>
      </c>
      <c r="BF2891" s="95">
        <v>16</v>
      </c>
      <c r="BG2891" s="86">
        <v>43929</v>
      </c>
    </row>
    <row r="2892" spans="2:59" x14ac:dyDescent="0.25">
      <c r="B2892" s="81"/>
      <c r="C2892" s="81" t="s">
        <v>8519</v>
      </c>
      <c r="D2892" s="81" t="s">
        <v>1085</v>
      </c>
      <c r="E2892" s="82" t="s">
        <v>1166</v>
      </c>
      <c r="F2892" s="82" t="s">
        <v>1118</v>
      </c>
      <c r="G2892" s="83" t="s">
        <v>1124</v>
      </c>
      <c r="H2892" s="84" t="s">
        <v>1136</v>
      </c>
      <c r="I2892" s="85" t="s">
        <v>3480</v>
      </c>
      <c r="J2892" s="85" t="s">
        <v>8520</v>
      </c>
      <c r="L2892" s="86">
        <v>44021</v>
      </c>
      <c r="M2892" s="87">
        <v>1321.21089999937</v>
      </c>
      <c r="N2892" s="88">
        <v>1321.21089999937</v>
      </c>
      <c r="O2892" s="88">
        <v>1322.3168000001499</v>
      </c>
      <c r="P2892" s="89">
        <f t="shared" si="45"/>
        <v>0.99916366486398733</v>
      </c>
      <c r="Q2892" s="86">
        <v>43984</v>
      </c>
      <c r="R2892" s="90">
        <v>546484.62</v>
      </c>
      <c r="S2892" s="90">
        <v>224701.602007568</v>
      </c>
      <c r="T2892" s="3"/>
      <c r="U2892" s="91">
        <v>-3.6816291230934401E-4</v>
      </c>
      <c r="V2892" s="92">
        <v>3.62539446268784</v>
      </c>
      <c r="W2892" s="91">
        <v>8.4289183905639198E-4</v>
      </c>
      <c r="X2892" s="92">
        <v>2.3626677325410101</v>
      </c>
      <c r="Y2892" s="91">
        <v>1.23289027305873E-2</v>
      </c>
      <c r="Z2892" s="92">
        <v>18.916827885288502</v>
      </c>
      <c r="AA2892" s="91">
        <v>2.4256666119981701E-2</v>
      </c>
      <c r="AB2892" s="92">
        <v>22.650854763283899</v>
      </c>
      <c r="AC2892" s="91">
        <v>5.7683290830027503E-2</v>
      </c>
      <c r="AD2892" s="92">
        <v>30.054294343252</v>
      </c>
      <c r="AE2892" s="91">
        <v>8.3007601728313604E-2</v>
      </c>
      <c r="AF2892" s="93">
        <v>25.248447784542801</v>
      </c>
      <c r="AG2892" s="91">
        <v>5.3494705935008802E-4</v>
      </c>
      <c r="AH2892" s="92">
        <v>-1.7880110299301999</v>
      </c>
      <c r="AI2892" s="91">
        <v>1.48739410524286E-2</v>
      </c>
      <c r="AJ2892" s="92">
        <v>15.1781365862116</v>
      </c>
      <c r="AK2892" s="91">
        <v>0.32121089999971397</v>
      </c>
      <c r="AL2892" s="91">
        <v>4.1263087625338798E-2</v>
      </c>
      <c r="AM2892" s="92">
        <v>23.839111231267498</v>
      </c>
      <c r="AN2892" s="3"/>
      <c r="AO2892" s="94">
        <v>2.8790906089852801E-3</v>
      </c>
      <c r="AP2892" s="94">
        <v>-3.1219100756061401E-3</v>
      </c>
      <c r="AQ2892" s="94">
        <v>8.0524721142865002E-3</v>
      </c>
      <c r="AR2892" s="94">
        <v>-1.8044483895209901E-3</v>
      </c>
      <c r="AS2892" s="95">
        <v>7</v>
      </c>
      <c r="AT2892" s="95">
        <v>5</v>
      </c>
      <c r="AU2892" s="95">
        <v>7</v>
      </c>
      <c r="AV2892" s="96">
        <v>5</v>
      </c>
      <c r="AW2892" s="3"/>
      <c r="AX2892" s="97">
        <v>9.1430418706568203E-3</v>
      </c>
      <c r="AY2892" s="98">
        <v>-0.61260239374860204</v>
      </c>
      <c r="AZ2892" s="98">
        <v>0.71354404697103702</v>
      </c>
      <c r="BA2892" s="98">
        <v>-0.82336283520908204</v>
      </c>
      <c r="BB2892" s="89">
        <v>9.4444919828902104E-4</v>
      </c>
      <c r="BC2892" s="99">
        <v>-0.77119343013418995</v>
      </c>
      <c r="BD2892" s="86">
        <v>43753</v>
      </c>
      <c r="BE2892" s="86">
        <v>43783</v>
      </c>
      <c r="BF2892" s="95">
        <v>58</v>
      </c>
      <c r="BG2892" s="86">
        <v>43833</v>
      </c>
    </row>
    <row r="2893" spans="2:59" x14ac:dyDescent="0.25">
      <c r="B2893" s="81"/>
      <c r="C2893" s="81" t="s">
        <v>8521</v>
      </c>
      <c r="D2893" s="81" t="s">
        <v>1085</v>
      </c>
      <c r="E2893" s="82" t="s">
        <v>1179</v>
      </c>
      <c r="F2893" s="82" t="s">
        <v>1118</v>
      </c>
      <c r="G2893" s="83" t="s">
        <v>1124</v>
      </c>
      <c r="H2893" s="84" t="s">
        <v>1136</v>
      </c>
      <c r="I2893" s="85" t="s">
        <v>3480</v>
      </c>
      <c r="J2893" s="85" t="s">
        <v>1096</v>
      </c>
      <c r="L2893" s="86">
        <v>44021</v>
      </c>
      <c r="M2893" s="87">
        <v>1007.25970000029</v>
      </c>
      <c r="N2893" s="88">
        <v>1007.25970000029</v>
      </c>
      <c r="O2893" s="88">
        <v>1008.30700000003</v>
      </c>
      <c r="P2893" s="89">
        <f t="shared" si="45"/>
        <v>0.99896132824651618</v>
      </c>
      <c r="Q2893" s="86">
        <v>43879</v>
      </c>
      <c r="R2893" s="90">
        <v>0</v>
      </c>
      <c r="S2893" s="90">
        <v>75200.047245239301</v>
      </c>
      <c r="T2893" s="3"/>
      <c r="U2893" s="91">
        <v>0</v>
      </c>
      <c r="V2893" s="92">
        <v>3.66221075391877</v>
      </c>
      <c r="W2893" s="91">
        <v>0</v>
      </c>
      <c r="X2893" s="92">
        <v>2.27837854863537</v>
      </c>
      <c r="Y2893" s="91">
        <v>9.54189086769475E-4</v>
      </c>
      <c r="Z2893" s="92">
        <v>17.779356520914</v>
      </c>
      <c r="AA2893" s="91">
        <v>5.7385204872843999E-3</v>
      </c>
      <c r="AB2893" s="92">
        <v>20.799040200014101</v>
      </c>
      <c r="AC2893" s="91"/>
      <c r="AD2893" s="92"/>
      <c r="AE2893" s="91"/>
      <c r="AF2893" s="93"/>
      <c r="AG2893" s="91">
        <v>0</v>
      </c>
      <c r="AH2893" s="92">
        <v>-1.84150573586521</v>
      </c>
      <c r="AI2893" s="91">
        <v>3.4014208558801298E-3</v>
      </c>
      <c r="AJ2893" s="92">
        <v>14.0308845665568</v>
      </c>
      <c r="AK2893" s="91">
        <v>7.2596999998495396E-3</v>
      </c>
      <c r="AL2893" s="91">
        <v>6.6023344479617697E-3</v>
      </c>
      <c r="AM2893" s="92">
        <v>20.744972620217599</v>
      </c>
      <c r="AN2893" s="3"/>
      <c r="AO2893" s="94">
        <v>2.6418956113047902E-3</v>
      </c>
      <c r="AP2893" s="94">
        <v>-3.1295691815103098E-3</v>
      </c>
      <c r="AQ2893" s="94">
        <v>3.0866658635204701E-3</v>
      </c>
      <c r="AR2893" s="94">
        <v>-2.0416896686583602E-3</v>
      </c>
      <c r="AS2893" s="95">
        <v>4</v>
      </c>
      <c r="AT2893" s="95">
        <v>2</v>
      </c>
      <c r="AU2893" s="95">
        <v>7</v>
      </c>
      <c r="AV2893" s="96">
        <v>5</v>
      </c>
      <c r="AW2893" s="3"/>
      <c r="AX2893" s="97">
        <v>6.0549434470522096E-3</v>
      </c>
      <c r="AY2893" s="98">
        <v>-3.9120790514752999</v>
      </c>
      <c r="AZ2893" s="98">
        <v>0.64885454073828397</v>
      </c>
      <c r="BA2893" s="98">
        <v>-4.70911274279206</v>
      </c>
      <c r="BB2893" s="89">
        <v>6.2537774043221401E-4</v>
      </c>
      <c r="BC2893" s="99">
        <v>-0.79402386857691498</v>
      </c>
      <c r="BD2893" s="86">
        <v>43753</v>
      </c>
      <c r="BE2893" s="86">
        <v>43783</v>
      </c>
      <c r="BF2893" s="95">
        <v>58</v>
      </c>
      <c r="BG2893" s="86">
        <v>43833</v>
      </c>
    </row>
    <row r="2894" spans="2:59" x14ac:dyDescent="0.25">
      <c r="B2894" s="81"/>
      <c r="C2894" s="81" t="s">
        <v>8522</v>
      </c>
      <c r="D2894" s="81" t="s">
        <v>1086</v>
      </c>
      <c r="E2894" s="82" t="s">
        <v>1161</v>
      </c>
      <c r="F2894" s="82" t="s">
        <v>1118</v>
      </c>
      <c r="G2894" s="83" t="s">
        <v>1121</v>
      </c>
      <c r="H2894" s="84" t="s">
        <v>1134</v>
      </c>
      <c r="I2894" s="85" t="s">
        <v>3480</v>
      </c>
      <c r="J2894" s="85" t="s">
        <v>8523</v>
      </c>
      <c r="L2894" s="86">
        <v>44021</v>
      </c>
      <c r="M2894" s="87">
        <v>1534.8279999997501</v>
      </c>
      <c r="N2894" s="88">
        <v>1534.8279999997501</v>
      </c>
      <c r="O2894" s="88">
        <v>1709.6646999996201</v>
      </c>
      <c r="P2894" s="89">
        <f t="shared" si="45"/>
        <v>0.89773626372474735</v>
      </c>
      <c r="Q2894" s="86">
        <v>43882</v>
      </c>
      <c r="R2894" s="90">
        <v>5429347.0120000001</v>
      </c>
      <c r="S2894" s="90">
        <v>5420692.5527499998</v>
      </c>
      <c r="T2894" s="3"/>
      <c r="U2894" s="91">
        <v>-7.2931062395582601E-3</v>
      </c>
      <c r="V2894" s="92">
        <v>2.9329001299629498</v>
      </c>
      <c r="W2894" s="91">
        <v>2.91863695238135E-2</v>
      </c>
      <c r="X2894" s="92">
        <v>5.1970155010203598</v>
      </c>
      <c r="Y2894" s="91">
        <v>-7.9482931701058995E-2</v>
      </c>
      <c r="Z2894" s="92">
        <v>9.7356444421166106</v>
      </c>
      <c r="AA2894" s="91">
        <v>3.7118754486073199E-2</v>
      </c>
      <c r="AB2894" s="92">
        <v>23.937063599907599</v>
      </c>
      <c r="AC2894" s="91">
        <v>5.2949755976442199E-2</v>
      </c>
      <c r="AD2894" s="92">
        <v>29.5809408578789</v>
      </c>
      <c r="AE2894" s="91">
        <v>4.6053812175159699E-2</v>
      </c>
      <c r="AF2894" s="93">
        <v>21.5530688292347</v>
      </c>
      <c r="AG2894" s="91">
        <v>-2.2759109215257901E-3</v>
      </c>
      <c r="AH2894" s="92">
        <v>-2.0690968280177899</v>
      </c>
      <c r="AI2894" s="91">
        <v>-4.94117273992742E-2</v>
      </c>
      <c r="AJ2894" s="92">
        <v>8.7495697410340707</v>
      </c>
      <c r="AK2894" s="91">
        <v>0.53482799999997999</v>
      </c>
      <c r="AL2894" s="91">
        <v>2.7131027838549902E-2</v>
      </c>
      <c r="AM2894" s="92">
        <v>-77.413511770195299</v>
      </c>
      <c r="AN2894" s="3"/>
      <c r="AO2894" s="94">
        <v>3.1578111704220597E-2</v>
      </c>
      <c r="AP2894" s="94">
        <v>-4.4013140978713602E-2</v>
      </c>
      <c r="AQ2894" s="94">
        <v>6.7179529545683195E-2</v>
      </c>
      <c r="AR2894" s="94">
        <v>-0.132267002199078</v>
      </c>
      <c r="AS2894" s="95">
        <v>6</v>
      </c>
      <c r="AT2894" s="95">
        <v>6</v>
      </c>
      <c r="AU2894" s="95">
        <v>7</v>
      </c>
      <c r="AV2894" s="96">
        <v>5</v>
      </c>
      <c r="AW2894" s="3"/>
      <c r="AX2894" s="97">
        <v>0.149370728045469</v>
      </c>
      <c r="AY2894" s="98">
        <v>9.7929473840054002E-2</v>
      </c>
      <c r="AZ2894" s="98">
        <v>0.83148485001129302</v>
      </c>
      <c r="BA2894" s="98">
        <v>0.13746716707623799</v>
      </c>
      <c r="BB2894" s="89">
        <v>1.5398751586089899E-2</v>
      </c>
      <c r="BC2894" s="99">
        <v>-24.730118133651601</v>
      </c>
      <c r="BD2894" s="86">
        <v>43882</v>
      </c>
      <c r="BE2894" s="86">
        <v>43910</v>
      </c>
      <c r="BF2894" s="95"/>
      <c r="BG2894" s="86"/>
    </row>
    <row r="2895" spans="2:59" x14ac:dyDescent="0.25">
      <c r="B2895" s="81"/>
      <c r="C2895" s="81" t="s">
        <v>8524</v>
      </c>
      <c r="D2895" s="81" t="s">
        <v>1086</v>
      </c>
      <c r="E2895" s="82" t="s">
        <v>1162</v>
      </c>
      <c r="F2895" s="82" t="s">
        <v>1118</v>
      </c>
      <c r="G2895" s="83" t="s">
        <v>1121</v>
      </c>
      <c r="H2895" s="84" t="s">
        <v>1134</v>
      </c>
      <c r="I2895" s="85" t="s">
        <v>3480</v>
      </c>
      <c r="J2895" s="85" t="s">
        <v>8525</v>
      </c>
      <c r="L2895" s="86">
        <v>44021</v>
      </c>
      <c r="M2895" s="87">
        <v>1472.7105999998701</v>
      </c>
      <c r="N2895" s="88">
        <v>1472.7105999998701</v>
      </c>
      <c r="O2895" s="88">
        <v>1645.4344999995101</v>
      </c>
      <c r="P2895" s="89">
        <f t="shared" si="45"/>
        <v>0.89502839523561017</v>
      </c>
      <c r="Q2895" s="86">
        <v>43882</v>
      </c>
      <c r="R2895" s="90">
        <v>1083.0899999999999</v>
      </c>
      <c r="S2895" s="90">
        <v>1087.4764750957499</v>
      </c>
      <c r="T2895" s="3"/>
      <c r="U2895" s="91">
        <v>-7.3148244637195603E-3</v>
      </c>
      <c r="V2895" s="92">
        <v>2.93072830754681</v>
      </c>
      <c r="W2895" s="91">
        <v>2.85159530212695E-2</v>
      </c>
      <c r="X2895" s="92">
        <v>5.1299738507659596</v>
      </c>
      <c r="Y2895" s="91">
        <v>-8.3119388800696498E-2</v>
      </c>
      <c r="Z2895" s="92">
        <v>9.3719987321528606</v>
      </c>
      <c r="AA2895" s="91">
        <v>2.8848129430116401E-2</v>
      </c>
      <c r="AB2895" s="92">
        <v>23.110001094319198</v>
      </c>
      <c r="AC2895" s="91">
        <v>3.6209808635248898E-2</v>
      </c>
      <c r="AD2895" s="92">
        <v>27.906946123752299</v>
      </c>
      <c r="AE2895" s="91">
        <v>2.1167845099626E-2</v>
      </c>
      <c r="AF2895" s="93">
        <v>19.064472121681298</v>
      </c>
      <c r="AG2895" s="91">
        <v>-2.4719578914300698E-3</v>
      </c>
      <c r="AH2895" s="92">
        <v>-2.0887015250082199</v>
      </c>
      <c r="AI2895" s="91">
        <v>-5.3356388923930402E-2</v>
      </c>
      <c r="AJ2895" s="92">
        <v>8.3551035885757301</v>
      </c>
      <c r="AK2895" s="91">
        <v>0.47271059999940901</v>
      </c>
      <c r="AL2895" s="91">
        <v>2.4482945094860001E-2</v>
      </c>
      <c r="AM2895" s="92">
        <v>-83.625251770252405</v>
      </c>
      <c r="AN2895" s="3"/>
      <c r="AO2895" s="94">
        <v>3.15558461043111E-2</v>
      </c>
      <c r="AP2895" s="94">
        <v>-4.4033995633071803E-2</v>
      </c>
      <c r="AQ2895" s="94">
        <v>6.6468044284192701E-2</v>
      </c>
      <c r="AR2895" s="94">
        <v>-0.13285124724556199</v>
      </c>
      <c r="AS2895" s="95">
        <v>6</v>
      </c>
      <c r="AT2895" s="95">
        <v>6</v>
      </c>
      <c r="AU2895" s="95">
        <v>7</v>
      </c>
      <c r="AV2895" s="96">
        <v>5</v>
      </c>
      <c r="AW2895" s="3"/>
      <c r="AX2895" s="97">
        <v>0.149358422832884</v>
      </c>
      <c r="AY2895" s="98">
        <v>4.6760060305985E-2</v>
      </c>
      <c r="AZ2895" s="98">
        <v>0.79999949164266604</v>
      </c>
      <c r="BA2895" s="98">
        <v>6.5499475153046702E-2</v>
      </c>
      <c r="BB2895" s="89">
        <v>1.5396972996713901E-2</v>
      </c>
      <c r="BC2895" s="99">
        <v>-24.7757780695392</v>
      </c>
      <c r="BD2895" s="86">
        <v>43882</v>
      </c>
      <c r="BE2895" s="86">
        <v>43910</v>
      </c>
      <c r="BF2895" s="95"/>
      <c r="BG2895" s="86"/>
    </row>
    <row r="2896" spans="2:59" x14ac:dyDescent="0.25">
      <c r="B2896" s="81"/>
      <c r="C2896" s="81" t="s">
        <v>8526</v>
      </c>
      <c r="D2896" s="81" t="s">
        <v>1086</v>
      </c>
      <c r="E2896" s="82" t="s">
        <v>1186</v>
      </c>
      <c r="F2896" s="82" t="s">
        <v>1118</v>
      </c>
      <c r="G2896" s="83" t="s">
        <v>1121</v>
      </c>
      <c r="H2896" s="84" t="s">
        <v>1134</v>
      </c>
      <c r="I2896" s="85" t="s">
        <v>3480</v>
      </c>
      <c r="J2896" s="85" t="s">
        <v>8527</v>
      </c>
      <c r="L2896" s="86">
        <v>44021</v>
      </c>
      <c r="M2896" s="87">
        <v>1573.3533999994399</v>
      </c>
      <c r="N2896" s="88">
        <v>1573.3533999994399</v>
      </c>
      <c r="O2896" s="88">
        <v>1743.6153999995399</v>
      </c>
      <c r="P2896" s="89">
        <f t="shared" si="45"/>
        <v>0.9023511721678158</v>
      </c>
      <c r="Q2896" s="86">
        <v>43882</v>
      </c>
      <c r="R2896" s="90">
        <v>111463.05</v>
      </c>
      <c r="S2896" s="90">
        <v>299293.30121435499</v>
      </c>
      <c r="T2896" s="3"/>
      <c r="U2896" s="91">
        <v>-7.2565674827274104E-3</v>
      </c>
      <c r="V2896" s="92">
        <v>2.93655400564603</v>
      </c>
      <c r="W2896" s="91">
        <v>3.03259027696186E-2</v>
      </c>
      <c r="X2896" s="92">
        <v>5.3109688256008702</v>
      </c>
      <c r="Y2896" s="91">
        <v>-7.32821461761341E-2</v>
      </c>
      <c r="Z2896" s="92">
        <v>10.3557229946164</v>
      </c>
      <c r="AA2896" s="91">
        <v>5.1235027274742599E-2</v>
      </c>
      <c r="AB2896" s="92">
        <v>25.348690878774502</v>
      </c>
      <c r="AC2896" s="91">
        <v>8.1788641364255496E-2</v>
      </c>
      <c r="AD2896" s="92">
        <v>32.464829396689296</v>
      </c>
      <c r="AE2896" s="91">
        <v>8.9392894391494296E-2</v>
      </c>
      <c r="AF2896" s="93">
        <v>25.886977050860899</v>
      </c>
      <c r="AG2896" s="91">
        <v>-1.9446606520432399E-3</v>
      </c>
      <c r="AH2896" s="92">
        <v>-2.03597180106954</v>
      </c>
      <c r="AI2896" s="91">
        <v>-4.2690082817935002E-2</v>
      </c>
      <c r="AJ2896" s="92">
        <v>9.4217341991752601</v>
      </c>
      <c r="AK2896" s="91">
        <v>0.573353399999323</v>
      </c>
      <c r="AL2896" s="91">
        <v>2.8723337827614201E-2</v>
      </c>
      <c r="AM2896" s="92">
        <v>-73.560971770319199</v>
      </c>
      <c r="AN2896" s="3"/>
      <c r="AO2896" s="94">
        <v>3.1616179314369199E-2</v>
      </c>
      <c r="AP2896" s="94">
        <v>-4.39778711761755E-2</v>
      </c>
      <c r="AQ2896" s="94">
        <v>6.8364423181264997E-2</v>
      </c>
      <c r="AR2896" s="94">
        <v>-0.131274147375807</v>
      </c>
      <c r="AS2896" s="95">
        <v>6</v>
      </c>
      <c r="AT2896" s="95">
        <v>6</v>
      </c>
      <c r="AU2896" s="95">
        <v>7</v>
      </c>
      <c r="AV2896" s="96">
        <v>5</v>
      </c>
      <c r="AW2896" s="3"/>
      <c r="AX2896" s="97">
        <v>0.149391831582179</v>
      </c>
      <c r="AY2896" s="98">
        <v>0.18521959750683001</v>
      </c>
      <c r="AZ2896" s="98">
        <v>0.88519181153242199</v>
      </c>
      <c r="BA2896" s="98">
        <v>0.260934796721358</v>
      </c>
      <c r="BB2896" s="89">
        <v>1.5401789252082399E-2</v>
      </c>
      <c r="BC2896" s="99">
        <v>-24.652340189262802</v>
      </c>
      <c r="BD2896" s="86">
        <v>43882</v>
      </c>
      <c r="BE2896" s="86">
        <v>43910</v>
      </c>
      <c r="BF2896" s="95"/>
      <c r="BG2896" s="86"/>
    </row>
    <row r="2897" spans="2:59" x14ac:dyDescent="0.25">
      <c r="B2897" s="81"/>
      <c r="C2897" s="81" t="s">
        <v>8528</v>
      </c>
      <c r="D2897" s="81" t="s">
        <v>1086</v>
      </c>
      <c r="E2897" s="82" t="s">
        <v>1163</v>
      </c>
      <c r="F2897" s="82" t="s">
        <v>1118</v>
      </c>
      <c r="G2897" s="83" t="s">
        <v>1121</v>
      </c>
      <c r="H2897" s="84" t="s">
        <v>1134</v>
      </c>
      <c r="I2897" s="85" t="s">
        <v>3480</v>
      </c>
      <c r="J2897" s="85" t="s">
        <v>8529</v>
      </c>
      <c r="L2897" s="86">
        <v>44021</v>
      </c>
      <c r="M2897" s="87">
        <v>1185.16100000031</v>
      </c>
      <c r="N2897" s="88">
        <v>1185.16100000031</v>
      </c>
      <c r="O2897" s="88">
        <v>1326.7006999999301</v>
      </c>
      <c r="P2897" s="89">
        <f t="shared" si="45"/>
        <v>0.89331452075089157</v>
      </c>
      <c r="Q2897" s="86">
        <v>43882</v>
      </c>
      <c r="R2897" s="90">
        <v>203712.53200000001</v>
      </c>
      <c r="S2897" s="90">
        <v>321720.62301171903</v>
      </c>
      <c r="T2897" s="3"/>
      <c r="U2897" s="91">
        <v>-7.3284387726744197E-3</v>
      </c>
      <c r="V2897" s="92">
        <v>2.9293668766513301</v>
      </c>
      <c r="W2897" s="91">
        <v>2.8090112304198601E-2</v>
      </c>
      <c r="X2897" s="92">
        <v>5.0873897790588698</v>
      </c>
      <c r="Y2897" s="91">
        <v>-8.5414889352250598E-2</v>
      </c>
      <c r="Z2897" s="92">
        <v>9.14244867699745</v>
      </c>
      <c r="AA2897" s="91">
        <v>2.3704567727691001E-2</v>
      </c>
      <c r="AB2897" s="92">
        <v>22.5956449240621</v>
      </c>
      <c r="AC2897" s="91">
        <v>2.59058405245014E-2</v>
      </c>
      <c r="AD2897" s="92">
        <v>26.8765493126994</v>
      </c>
      <c r="AE2897" s="91">
        <v>5.9506843863346096E-3</v>
      </c>
      <c r="AF2897" s="93">
        <v>17.5427560503595</v>
      </c>
      <c r="AG2897" s="91">
        <v>-2.5949207083613098E-3</v>
      </c>
      <c r="AH2897" s="92">
        <v>-2.10099780670134</v>
      </c>
      <c r="AI2897" s="91">
        <v>-5.5839769812373603E-2</v>
      </c>
      <c r="AJ2897" s="92">
        <v>8.1067654997314094</v>
      </c>
      <c r="AK2897" s="91">
        <v>0.185160999999498</v>
      </c>
      <c r="AL2897" s="91">
        <v>1.09947189521336E-2</v>
      </c>
      <c r="AM2897" s="92">
        <v>-77.378164310241104</v>
      </c>
      <c r="AN2897" s="3"/>
      <c r="AO2897" s="94">
        <v>3.1541486556307098E-2</v>
      </c>
      <c r="AP2897" s="94">
        <v>-4.40470515077322E-2</v>
      </c>
      <c r="AQ2897" s="94">
        <v>6.6039768438713495E-2</v>
      </c>
      <c r="AR2897" s="94">
        <v>-0.13322195328335501</v>
      </c>
      <c r="AS2897" s="95">
        <v>6</v>
      </c>
      <c r="AT2897" s="95">
        <v>6</v>
      </c>
      <c r="AU2897" s="95">
        <v>7</v>
      </c>
      <c r="AV2897" s="96">
        <v>5</v>
      </c>
      <c r="AW2897" s="3"/>
      <c r="AX2897" s="97">
        <v>0.149351775665855</v>
      </c>
      <c r="AY2897" s="98">
        <v>1.49186529539946E-2</v>
      </c>
      <c r="AZ2897" s="98">
        <v>0.78040720801709496</v>
      </c>
      <c r="BA2897" s="98">
        <v>2.0869598624926801E-2</v>
      </c>
      <c r="BB2897" s="89">
        <v>1.53959687604947E-2</v>
      </c>
      <c r="BC2897" s="99">
        <v>-24.8049541242071</v>
      </c>
      <c r="BD2897" s="86">
        <v>43882</v>
      </c>
      <c r="BE2897" s="86">
        <v>43910</v>
      </c>
      <c r="BF2897" s="95"/>
      <c r="BG2897" s="86"/>
    </row>
    <row r="2898" spans="2:59" x14ac:dyDescent="0.25">
      <c r="B2898" s="81"/>
      <c r="C2898" s="81" t="s">
        <v>8530</v>
      </c>
      <c r="D2898" s="81" t="s">
        <v>1086</v>
      </c>
      <c r="E2898" s="82" t="s">
        <v>1166</v>
      </c>
      <c r="F2898" s="82" t="s">
        <v>1118</v>
      </c>
      <c r="G2898" s="83" t="s">
        <v>1121</v>
      </c>
      <c r="H2898" s="84" t="s">
        <v>1134</v>
      </c>
      <c r="I2898" s="85" t="s">
        <v>3480</v>
      </c>
      <c r="J2898" s="85" t="s">
        <v>8531</v>
      </c>
      <c r="L2898" s="86">
        <v>44021</v>
      </c>
      <c r="M2898" s="87">
        <v>1448.98699999973</v>
      </c>
      <c r="N2898" s="88">
        <v>1448.98699999973</v>
      </c>
      <c r="O2898" s="88">
        <v>1602.1351999994399</v>
      </c>
      <c r="P2898" s="89">
        <f t="shared" si="45"/>
        <v>0.90440993993530416</v>
      </c>
      <c r="Q2898" s="86">
        <v>43882</v>
      </c>
      <c r="R2898" s="90">
        <v>3418667.6740000001</v>
      </c>
      <c r="S2898" s="90">
        <v>3273132.1179531198</v>
      </c>
      <c r="T2898" s="3"/>
      <c r="U2898" s="91">
        <v>-7.2402229588988103E-3</v>
      </c>
      <c r="V2898" s="92">
        <v>2.9381884580288902</v>
      </c>
      <c r="W2898" s="91">
        <v>3.0832776650640902E-2</v>
      </c>
      <c r="X2898" s="92">
        <v>5.3616562137030996</v>
      </c>
      <c r="Y2898" s="91">
        <v>-7.0512730048940306E-2</v>
      </c>
      <c r="Z2898" s="92">
        <v>10.6326646073285</v>
      </c>
      <c r="AA2898" s="91">
        <v>5.7570679235141101E-2</v>
      </c>
      <c r="AB2898" s="92">
        <v>25.982256074814401</v>
      </c>
      <c r="AC2898" s="91">
        <v>9.4858681868645406E-2</v>
      </c>
      <c r="AD2898" s="92">
        <v>33.771833447099198</v>
      </c>
      <c r="AE2898" s="91">
        <v>0.109243727070861</v>
      </c>
      <c r="AF2898" s="93">
        <v>27.872060318797601</v>
      </c>
      <c r="AG2898" s="91">
        <v>-1.79733204095101E-3</v>
      </c>
      <c r="AH2898" s="92">
        <v>-2.0212389399603099</v>
      </c>
      <c r="AI2898" s="91">
        <v>-3.9687379318820597E-2</v>
      </c>
      <c r="AJ2898" s="92">
        <v>9.7220045490830707</v>
      </c>
      <c r="AK2898" s="91">
        <v>0.448986999999615</v>
      </c>
      <c r="AL2898" s="91">
        <v>5.5310669635218801E-2</v>
      </c>
      <c r="AM2898" s="92">
        <v>36.6167212312575</v>
      </c>
      <c r="AN2898" s="3"/>
      <c r="AO2898" s="94">
        <v>3.16331037120108E-2</v>
      </c>
      <c r="AP2898" s="94">
        <v>-4.3962161909803399E-2</v>
      </c>
      <c r="AQ2898" s="94">
        <v>6.8891452614479903E-2</v>
      </c>
      <c r="AR2898" s="94">
        <v>-0.13083249055853199</v>
      </c>
      <c r="AS2898" s="95">
        <v>6</v>
      </c>
      <c r="AT2898" s="95">
        <v>6</v>
      </c>
      <c r="AU2898" s="95">
        <v>7</v>
      </c>
      <c r="AV2898" s="96">
        <v>5</v>
      </c>
      <c r="AW2898" s="3"/>
      <c r="AX2898" s="97">
        <v>0.149401682692551</v>
      </c>
      <c r="AY2898" s="98">
        <v>0.22437810367000599</v>
      </c>
      <c r="AZ2898" s="98">
        <v>0.90928455539142305</v>
      </c>
      <c r="BA2898" s="98">
        <v>0.31660586616681002</v>
      </c>
      <c r="BB2898" s="89">
        <v>1.5403188488398899E-2</v>
      </c>
      <c r="BC2898" s="99">
        <v>-24.617735132429502</v>
      </c>
      <c r="BD2898" s="86">
        <v>43882</v>
      </c>
      <c r="BE2898" s="86">
        <v>43910</v>
      </c>
      <c r="BF2898" s="95"/>
      <c r="BG2898" s="86"/>
    </row>
    <row r="2899" spans="2:59" x14ac:dyDescent="0.25">
      <c r="B2899" s="81"/>
      <c r="C2899" s="81" t="s">
        <v>8532</v>
      </c>
      <c r="D2899" s="81" t="s">
        <v>1087</v>
      </c>
      <c r="E2899" s="82" t="s">
        <v>1161</v>
      </c>
      <c r="F2899" s="82" t="s">
        <v>1118</v>
      </c>
      <c r="G2899" s="83" t="s">
        <v>1121</v>
      </c>
      <c r="H2899" s="84" t="s">
        <v>1133</v>
      </c>
      <c r="I2899" s="85" t="s">
        <v>3480</v>
      </c>
      <c r="J2899" s="85" t="s">
        <v>8533</v>
      </c>
      <c r="L2899" s="86">
        <v>44021</v>
      </c>
      <c r="M2899" s="87">
        <v>1174.5789999999099</v>
      </c>
      <c r="N2899" s="88">
        <v>1174.5789999999099</v>
      </c>
      <c r="O2899" s="88">
        <v>1187.22829999961</v>
      </c>
      <c r="P2899" s="89">
        <f t="shared" si="45"/>
        <v>0.98934552014999622</v>
      </c>
      <c r="Q2899" s="86">
        <v>44018</v>
      </c>
      <c r="R2899" s="90">
        <v>29486.151999999998</v>
      </c>
      <c r="S2899" s="90">
        <v>2072.2522796936</v>
      </c>
      <c r="T2899" s="3"/>
      <c r="U2899" s="91">
        <v>-6.3280253925768202E-3</v>
      </c>
      <c r="V2899" s="92">
        <v>3.0294082146610899</v>
      </c>
      <c r="W2899" s="91">
        <v>2.6516605770666501E-2</v>
      </c>
      <c r="X2899" s="92">
        <v>4.9300391257056599</v>
      </c>
      <c r="Y2899" s="91">
        <v>4.3640335172312902E-2</v>
      </c>
      <c r="Z2899" s="92">
        <v>22.047971129446498</v>
      </c>
      <c r="AA2899" s="91">
        <v>4.3640335172312902E-2</v>
      </c>
      <c r="AB2899" s="92">
        <v>24.589221668516998</v>
      </c>
      <c r="AC2899" s="91">
        <v>7.0480547363331397E-2</v>
      </c>
      <c r="AD2899" s="92">
        <v>31.334019996575101</v>
      </c>
      <c r="AE2899" s="91">
        <v>6.6183532080685795E-2</v>
      </c>
      <c r="AF2899" s="93">
        <v>23.566040819772802</v>
      </c>
      <c r="AG2899" s="91">
        <v>-1.3672144514203001E-3</v>
      </c>
      <c r="AH2899" s="92">
        <v>-1.97822718100724</v>
      </c>
      <c r="AI2899" s="91">
        <v>4.3640335172312902E-2</v>
      </c>
      <c r="AJ2899" s="92">
        <v>18.0547759982001</v>
      </c>
      <c r="AK2899" s="91">
        <v>0.18095877549785699</v>
      </c>
      <c r="AL2899" s="91">
        <v>3.6315624067356098E-2</v>
      </c>
      <c r="AM2899" s="92">
        <v>4.7615484603738896</v>
      </c>
      <c r="AN2899" s="3"/>
      <c r="AO2899" s="94">
        <v>1.7024205120833399E-2</v>
      </c>
      <c r="AP2899" s="94">
        <v>-6.3280253925768202E-3</v>
      </c>
      <c r="AQ2899" s="94">
        <v>2.61620985747868E-2</v>
      </c>
      <c r="AR2899" s="94">
        <v>-1.3672144514203001E-3</v>
      </c>
      <c r="AS2899" s="95">
        <v>2</v>
      </c>
      <c r="AT2899" s="95">
        <v>1</v>
      </c>
      <c r="AU2899" s="95">
        <v>7</v>
      </c>
      <c r="AV2899" s="96">
        <v>5</v>
      </c>
      <c r="AW2899" s="3"/>
      <c r="AX2899" s="97">
        <v>3.04104441355958E-2</v>
      </c>
      <c r="AY2899" s="98">
        <v>0.78219447013907495</v>
      </c>
      <c r="AZ2899" s="98">
        <v>0.79429467931186104</v>
      </c>
      <c r="BA2899" s="98">
        <v>2.01603363885806</v>
      </c>
      <c r="BB2899" s="89">
        <v>3.1547457389387999E-3</v>
      </c>
      <c r="BC2899" s="99">
        <v>-1.23418403000687</v>
      </c>
      <c r="BD2899" s="86">
        <v>43979</v>
      </c>
      <c r="BE2899" s="86">
        <v>43998</v>
      </c>
      <c r="BF2899" s="95">
        <v>14</v>
      </c>
      <c r="BG2899" s="86">
        <v>43999</v>
      </c>
    </row>
    <row r="2900" spans="2:59" x14ac:dyDescent="0.25">
      <c r="B2900" s="81"/>
      <c r="C2900" s="81" t="s">
        <v>8534</v>
      </c>
      <c r="D2900" s="81" t="s">
        <v>1087</v>
      </c>
      <c r="E2900" s="82" t="s">
        <v>1186</v>
      </c>
      <c r="F2900" s="82" t="s">
        <v>1118</v>
      </c>
      <c r="G2900" s="83" t="s">
        <v>1121</v>
      </c>
      <c r="H2900" s="84" t="s">
        <v>1133</v>
      </c>
      <c r="I2900" s="85" t="s">
        <v>3480</v>
      </c>
      <c r="J2900" s="85" t="s">
        <v>8535</v>
      </c>
      <c r="L2900" s="86">
        <v>44021</v>
      </c>
      <c r="M2900" s="87">
        <v>1175.8741999995</v>
      </c>
      <c r="N2900" s="88">
        <v>1175.8741999995</v>
      </c>
      <c r="O2900" s="88">
        <v>1234.9359000008601</v>
      </c>
      <c r="P2900" s="89">
        <f t="shared" si="45"/>
        <v>0.95217427884206862</v>
      </c>
      <c r="Q2900" s="86">
        <v>43874</v>
      </c>
      <c r="R2900" s="90">
        <v>14401.322</v>
      </c>
      <c r="S2900" s="90">
        <v>16508.5334942474</v>
      </c>
      <c r="T2900" s="3"/>
      <c r="U2900" s="91">
        <v>-6.2913725123507902E-3</v>
      </c>
      <c r="V2900" s="92">
        <v>3.0330735026836901</v>
      </c>
      <c r="W2900" s="91">
        <v>2.76532085918006E-2</v>
      </c>
      <c r="X2900" s="92">
        <v>5.04369940781908</v>
      </c>
      <c r="Y2900" s="91">
        <v>-3.4342249789005998E-2</v>
      </c>
      <c r="Z2900" s="92">
        <v>14.2497126333183</v>
      </c>
      <c r="AA2900" s="91">
        <v>3.0725840982995599E-2</v>
      </c>
      <c r="AB2900" s="92">
        <v>23.2977722495853</v>
      </c>
      <c r="AC2900" s="91">
        <v>7.1866980932100005E-2</v>
      </c>
      <c r="AD2900" s="92">
        <v>31.4726633534592</v>
      </c>
      <c r="AE2900" s="91">
        <v>8.2144174140994397E-2</v>
      </c>
      <c r="AF2900" s="93">
        <v>25.162105025810899</v>
      </c>
      <c r="AG2900" s="91">
        <v>-1.0353473380746399E-3</v>
      </c>
      <c r="AH2900" s="92">
        <v>-1.94504046967268</v>
      </c>
      <c r="AI2900" s="91">
        <v>-1.61006087864735E-2</v>
      </c>
      <c r="AJ2900" s="92">
        <v>12.0806816023105</v>
      </c>
      <c r="AK2900" s="91">
        <v>0.175874200000253</v>
      </c>
      <c r="AL2900" s="91">
        <v>3.5885347553630702E-2</v>
      </c>
      <c r="AM2900" s="92">
        <v>8.8221915542817406</v>
      </c>
      <c r="AN2900" s="3"/>
      <c r="AO2900" s="94">
        <v>1.7061705841115299E-2</v>
      </c>
      <c r="AP2900" s="94">
        <v>-2.3499419682593701E-2</v>
      </c>
      <c r="AQ2900" s="94">
        <v>4.0146664447092903E-2</v>
      </c>
      <c r="AR2900" s="94">
        <v>-8.5263401149859405E-2</v>
      </c>
      <c r="AS2900" s="95">
        <v>8</v>
      </c>
      <c r="AT2900" s="95">
        <v>4</v>
      </c>
      <c r="AU2900" s="95">
        <v>7</v>
      </c>
      <c r="AV2900" s="96">
        <v>5</v>
      </c>
      <c r="AW2900" s="3"/>
      <c r="AX2900" s="97">
        <v>8.5969915841706102E-2</v>
      </c>
      <c r="AY2900" s="98">
        <v>4.0172736353326903E-2</v>
      </c>
      <c r="AZ2900" s="98">
        <v>0.77140044740917801</v>
      </c>
      <c r="BA2900" s="98">
        <v>5.4246703349576798E-2</v>
      </c>
      <c r="BB2900" s="89">
        <v>8.8599781337507007E-3</v>
      </c>
      <c r="BC2900" s="99">
        <v>-14.292336954618801</v>
      </c>
      <c r="BD2900" s="86">
        <v>43874</v>
      </c>
      <c r="BE2900" s="86">
        <v>43914</v>
      </c>
      <c r="BF2900" s="95"/>
      <c r="BG2900" s="86"/>
    </row>
    <row r="2901" spans="2:59" x14ac:dyDescent="0.25">
      <c r="B2901" s="81"/>
      <c r="C2901" s="81" t="s">
        <v>8536</v>
      </c>
      <c r="D2901" s="81" t="s">
        <v>1087</v>
      </c>
      <c r="E2901" s="82" t="s">
        <v>1163</v>
      </c>
      <c r="F2901" s="82" t="s">
        <v>1118</v>
      </c>
      <c r="G2901" s="83" t="s">
        <v>1121</v>
      </c>
      <c r="H2901" s="84" t="s">
        <v>1133</v>
      </c>
      <c r="I2901" s="85" t="s">
        <v>3480</v>
      </c>
      <c r="J2901" s="85" t="s">
        <v>8537</v>
      </c>
      <c r="L2901" s="86">
        <v>44021</v>
      </c>
      <c r="M2901" s="87">
        <v>1073.7774999998501</v>
      </c>
      <c r="N2901" s="88">
        <v>1073.7774999998501</v>
      </c>
      <c r="O2901" s="88">
        <v>1137.29059999995</v>
      </c>
      <c r="P2901" s="89">
        <f t="shared" si="45"/>
        <v>0.94415402712367202</v>
      </c>
      <c r="Q2901" s="86">
        <v>43847</v>
      </c>
      <c r="R2901" s="90">
        <v>117984.451</v>
      </c>
      <c r="S2901" s="90">
        <v>107858.12972802699</v>
      </c>
      <c r="T2901" s="3"/>
      <c r="U2901" s="91">
        <v>-6.3483805588475696E-3</v>
      </c>
      <c r="V2901" s="92">
        <v>3.0273726980340099</v>
      </c>
      <c r="W2901" s="91">
        <v>2.5885374921926999E-2</v>
      </c>
      <c r="X2901" s="92">
        <v>4.8669160408317103</v>
      </c>
      <c r="Y2901" s="91">
        <v>-4.43739966749854E-2</v>
      </c>
      <c r="Z2901" s="92">
        <v>13.246537944724</v>
      </c>
      <c r="AA2901" s="91">
        <v>9.2763633856520807E-3</v>
      </c>
      <c r="AB2901" s="92">
        <v>21.152824489865498</v>
      </c>
      <c r="AC2901" s="91">
        <v>2.7749236565796299E-2</v>
      </c>
      <c r="AD2901" s="92">
        <v>27.060888916806999</v>
      </c>
      <c r="AE2901" s="91">
        <v>1.5925711926683999E-2</v>
      </c>
      <c r="AF2901" s="93">
        <v>18.540258804394401</v>
      </c>
      <c r="AG2901" s="91">
        <v>-1.55126367189951E-3</v>
      </c>
      <c r="AH2901" s="92">
        <v>-1.9966321030551599</v>
      </c>
      <c r="AI2901" s="91">
        <v>-2.6825397689208299E-2</v>
      </c>
      <c r="AJ2901" s="92">
        <v>11.008202712037001</v>
      </c>
      <c r="AK2901" s="91">
        <v>7.3777499999778201E-2</v>
      </c>
      <c r="AL2901" s="91">
        <v>1.50480410575256E-2</v>
      </c>
      <c r="AM2901" s="92">
        <v>-4.4683899301235197</v>
      </c>
      <c r="AN2901" s="3"/>
      <c r="AO2901" s="94">
        <v>1.70034367365588E-2</v>
      </c>
      <c r="AP2901" s="94">
        <v>-2.3555356389806499E-2</v>
      </c>
      <c r="AQ2901" s="94">
        <v>3.8357900302799001E-2</v>
      </c>
      <c r="AR2901" s="94">
        <v>-8.6888997420901407E-2</v>
      </c>
      <c r="AS2901" s="95">
        <v>7</v>
      </c>
      <c r="AT2901" s="95">
        <v>5</v>
      </c>
      <c r="AU2901" s="95">
        <v>7</v>
      </c>
      <c r="AV2901" s="96">
        <v>5</v>
      </c>
      <c r="AW2901" s="3"/>
      <c r="AX2901" s="97">
        <v>8.5930692173133094E-2</v>
      </c>
      <c r="AY2901" s="98">
        <v>-0.18965032696633</v>
      </c>
      <c r="AZ2901" s="98">
        <v>0.69295379193954398</v>
      </c>
      <c r="BA2901" s="98">
        <v>-0.25384321315141301</v>
      </c>
      <c r="BB2901" s="89">
        <v>8.8552321508996099E-3</v>
      </c>
      <c r="BC2901" s="99">
        <v>-14.4908609989361</v>
      </c>
      <c r="BD2901" s="86">
        <v>43847</v>
      </c>
      <c r="BE2901" s="86">
        <v>43914</v>
      </c>
      <c r="BF2901" s="95"/>
      <c r="BG2901" s="86"/>
    </row>
    <row r="2902" spans="2:59" x14ac:dyDescent="0.25">
      <c r="B2902" s="81"/>
      <c r="C2902" s="81" t="s">
        <v>8538</v>
      </c>
      <c r="D2902" s="81" t="s">
        <v>1087</v>
      </c>
      <c r="E2902" s="82" t="s">
        <v>1239</v>
      </c>
      <c r="F2902" s="82" t="s">
        <v>1118</v>
      </c>
      <c r="G2902" s="83" t="s">
        <v>1121</v>
      </c>
      <c r="H2902" s="84" t="s">
        <v>1133</v>
      </c>
      <c r="I2902" s="85" t="s">
        <v>3480</v>
      </c>
      <c r="J2902" s="85" t="s">
        <v>8539</v>
      </c>
      <c r="L2902" s="86">
        <v>44021</v>
      </c>
      <c r="M2902" s="87">
        <v>976.36980000045196</v>
      </c>
      <c r="N2902" s="88">
        <v>976.36980000045196</v>
      </c>
      <c r="O2902" s="88">
        <v>976.36980000045196</v>
      </c>
      <c r="P2902" s="89">
        <f t="shared" si="45"/>
        <v>1</v>
      </c>
      <c r="Q2902" s="86">
        <v>44021</v>
      </c>
      <c r="R2902" s="90">
        <v>0</v>
      </c>
      <c r="S2902" s="90">
        <v>0</v>
      </c>
      <c r="T2902" s="3"/>
      <c r="U2902" s="91">
        <v>0</v>
      </c>
      <c r="V2902" s="92">
        <v>3.66221075391877</v>
      </c>
      <c r="W2902" s="91">
        <v>0</v>
      </c>
      <c r="X2902" s="92">
        <v>2.27837854863537</v>
      </c>
      <c r="Y2902" s="91">
        <v>0</v>
      </c>
      <c r="Z2902" s="92">
        <v>17.6839376122225</v>
      </c>
      <c r="AA2902" s="91">
        <v>0</v>
      </c>
      <c r="AB2902" s="92">
        <v>20.225188151293001</v>
      </c>
      <c r="AC2902" s="91">
        <v>-1.35060094735309E-2</v>
      </c>
      <c r="AD2902" s="92">
        <v>22.9353643128707</v>
      </c>
      <c r="AE2902" s="91"/>
      <c r="AF2902" s="93"/>
      <c r="AG2902" s="91">
        <v>0</v>
      </c>
      <c r="AH2902" s="92">
        <v>-1.84150573586521</v>
      </c>
      <c r="AI2902" s="91">
        <v>0</v>
      </c>
      <c r="AJ2902" s="92">
        <v>13.6907424809615</v>
      </c>
      <c r="AK2902" s="91">
        <v>-2.3630199999388399E-2</v>
      </c>
      <c r="AL2902" s="91">
        <v>-8.64583082966419E-3</v>
      </c>
      <c r="AM2902" s="92">
        <v>22.893800602294501</v>
      </c>
      <c r="AN2902" s="3"/>
      <c r="AO2902" s="94">
        <v>0</v>
      </c>
      <c r="AP2902" s="94">
        <v>0</v>
      </c>
      <c r="AQ2902" s="94">
        <v>0</v>
      </c>
      <c r="AR2902" s="94">
        <v>0</v>
      </c>
      <c r="AS2902" s="95">
        <v>0</v>
      </c>
      <c r="AT2902" s="95">
        <v>0</v>
      </c>
      <c r="AU2902" s="95">
        <v>7</v>
      </c>
      <c r="AV2902" s="96">
        <v>5</v>
      </c>
      <c r="AW2902" s="3"/>
      <c r="AX2902" s="97">
        <v>0</v>
      </c>
      <c r="AY2902" s="98">
        <v>-115.119517260347</v>
      </c>
      <c r="AZ2902" s="98">
        <v>0.62989913298133604</v>
      </c>
      <c r="BA2902" s="98">
        <v>-15.964023451786501</v>
      </c>
      <c r="BB2902" s="89">
        <v>0</v>
      </c>
      <c r="BC2902" s="99">
        <v>0</v>
      </c>
      <c r="BD2902" s="86">
        <v>43656</v>
      </c>
      <c r="BE2902" s="86"/>
      <c r="BF2902" s="95"/>
      <c r="BG2902" s="86"/>
    </row>
    <row r="2903" spans="2:59" x14ac:dyDescent="0.25">
      <c r="B2903" s="81"/>
      <c r="C2903" s="81" t="s">
        <v>8540</v>
      </c>
      <c r="D2903" s="81" t="s">
        <v>1087</v>
      </c>
      <c r="E2903" s="82" t="s">
        <v>1166</v>
      </c>
      <c r="F2903" s="82" t="s">
        <v>1118</v>
      </c>
      <c r="G2903" s="83" t="s">
        <v>1121</v>
      </c>
      <c r="H2903" s="84" t="s">
        <v>1133</v>
      </c>
      <c r="I2903" s="85" t="s">
        <v>3480</v>
      </c>
      <c r="J2903" s="85" t="s">
        <v>8541</v>
      </c>
      <c r="L2903" s="86">
        <v>44021</v>
      </c>
      <c r="M2903" s="87">
        <v>1213.3336999993801</v>
      </c>
      <c r="N2903" s="88">
        <v>1213.3336999993801</v>
      </c>
      <c r="O2903" s="88">
        <v>1271.20879999921</v>
      </c>
      <c r="P2903" s="89">
        <f t="shared" si="45"/>
        <v>0.95447238880043472</v>
      </c>
      <c r="Q2903" s="86">
        <v>43874</v>
      </c>
      <c r="R2903" s="90">
        <v>4900251.03</v>
      </c>
      <c r="S2903" s="90">
        <v>3079140.18491016</v>
      </c>
      <c r="T2903" s="3"/>
      <c r="U2903" s="91">
        <v>-6.27496221568435E-3</v>
      </c>
      <c r="V2903" s="92">
        <v>3.0347145323503399</v>
      </c>
      <c r="W2903" s="91">
        <v>2.8158542336313999E-2</v>
      </c>
      <c r="X2903" s="92">
        <v>5.0942327822704101</v>
      </c>
      <c r="Y2903" s="91">
        <v>-3.1456088255254103E-2</v>
      </c>
      <c r="Z2903" s="92">
        <v>14.538328786700699</v>
      </c>
      <c r="AA2903" s="91">
        <v>3.6937822122126797E-2</v>
      </c>
      <c r="AB2903" s="92">
        <v>23.9189703635057</v>
      </c>
      <c r="AC2903" s="91">
        <v>8.4817245155136306E-2</v>
      </c>
      <c r="AD2903" s="92">
        <v>32.7676897757337</v>
      </c>
      <c r="AE2903" s="91">
        <v>0.10184695223142599</v>
      </c>
      <c r="AF2903" s="93">
        <v>27.132382834854099</v>
      </c>
      <c r="AG2903" s="91">
        <v>-8.8800169305613995E-4</v>
      </c>
      <c r="AH2903" s="92">
        <v>-1.93030590517083</v>
      </c>
      <c r="AI2903" s="91">
        <v>-1.3014056492465899E-2</v>
      </c>
      <c r="AJ2903" s="92">
        <v>12.389336831722201</v>
      </c>
      <c r="AK2903" s="91">
        <v>0.213333699999494</v>
      </c>
      <c r="AL2903" s="91">
        <v>4.6818491224257699E-2</v>
      </c>
      <c r="AM2903" s="92">
        <v>19.918263855652199</v>
      </c>
      <c r="AN2903" s="3"/>
      <c r="AO2903" s="94">
        <v>1.7078405406209599E-2</v>
      </c>
      <c r="AP2903" s="94">
        <v>-2.3483335447053801E-2</v>
      </c>
      <c r="AQ2903" s="94">
        <v>4.0658678333784302E-2</v>
      </c>
      <c r="AR2903" s="94">
        <v>-8.4798291816696306E-2</v>
      </c>
      <c r="AS2903" s="95">
        <v>8</v>
      </c>
      <c r="AT2903" s="95">
        <v>4</v>
      </c>
      <c r="AU2903" s="95">
        <v>7</v>
      </c>
      <c r="AV2903" s="96">
        <v>5</v>
      </c>
      <c r="AW2903" s="3"/>
      <c r="AX2903" s="97">
        <v>8.5982282714394398E-2</v>
      </c>
      <c r="AY2903" s="98">
        <v>0.106659648033087</v>
      </c>
      <c r="AZ2903" s="98">
        <v>0.79410164366527203</v>
      </c>
      <c r="BA2903" s="98">
        <v>0.14439003942015899</v>
      </c>
      <c r="BB2903" s="89">
        <v>8.8614548721488995E-3</v>
      </c>
      <c r="BC2903" s="99">
        <v>-14.236064130353</v>
      </c>
      <c r="BD2903" s="86">
        <v>43874</v>
      </c>
      <c r="BE2903" s="86">
        <v>43914</v>
      </c>
      <c r="BF2903" s="95"/>
      <c r="BG2903" s="86"/>
    </row>
    <row r="2904" spans="2:59" x14ac:dyDescent="0.25">
      <c r="B2904" s="81"/>
      <c r="C2904" s="81" t="s">
        <v>8542</v>
      </c>
      <c r="D2904" s="81" t="s">
        <v>1088</v>
      </c>
      <c r="E2904" s="82" t="s">
        <v>1161</v>
      </c>
      <c r="F2904" s="82" t="s">
        <v>1118</v>
      </c>
      <c r="G2904" s="83" t="s">
        <v>1123</v>
      </c>
      <c r="H2904" s="84" t="s">
        <v>1131</v>
      </c>
      <c r="I2904" s="85" t="s">
        <v>3480</v>
      </c>
      <c r="J2904" s="85" t="s">
        <v>8543</v>
      </c>
      <c r="L2904" s="86">
        <v>44021</v>
      </c>
      <c r="M2904" s="87">
        <v>1539.25439999998</v>
      </c>
      <c r="N2904" s="88">
        <v>1539.25439999998</v>
      </c>
      <c r="O2904" s="88">
        <v>1632.73000000045</v>
      </c>
      <c r="P2904" s="89">
        <f t="shared" si="45"/>
        <v>0.94274889295814723</v>
      </c>
      <c r="Q2904" s="86">
        <v>43747</v>
      </c>
      <c r="R2904" s="90">
        <v>782602.20400000003</v>
      </c>
      <c r="S2904" s="90">
        <v>1188091.1808046901</v>
      </c>
      <c r="T2904" s="3"/>
      <c r="U2904" s="91">
        <v>-4.2820439621209499E-3</v>
      </c>
      <c r="V2904" s="92">
        <v>3.2340063577066802</v>
      </c>
      <c r="W2904" s="91">
        <v>9.7393236719653907E-3</v>
      </c>
      <c r="X2904" s="92">
        <v>3.2523109158319099</v>
      </c>
      <c r="Y2904" s="91">
        <v>-3.1546656573482302E-3</v>
      </c>
      <c r="Z2904" s="92">
        <v>17.368471046502201</v>
      </c>
      <c r="AA2904" s="91">
        <v>-2.75087407080719E-2</v>
      </c>
      <c r="AB2904" s="92">
        <v>17.474314080493102</v>
      </c>
      <c r="AC2904" s="91">
        <v>3.4587069369081298E-2</v>
      </c>
      <c r="AD2904" s="92">
        <v>27.744672197150098</v>
      </c>
      <c r="AE2904" s="91">
        <v>5.4226647431278301E-2</v>
      </c>
      <c r="AF2904" s="93">
        <v>22.370352354832001</v>
      </c>
      <c r="AG2904" s="91">
        <v>-2.00511431103223E-4</v>
      </c>
      <c r="AH2904" s="92">
        <v>-1.8615568789755299</v>
      </c>
      <c r="AI2904" s="91">
        <v>-3.85249280134303E-3</v>
      </c>
      <c r="AJ2904" s="92">
        <v>13.3054932008235</v>
      </c>
      <c r="AK2904" s="91">
        <v>0.53925440000079095</v>
      </c>
      <c r="AL2904" s="91">
        <v>3.3217821888683802E-2</v>
      </c>
      <c r="AM2904" s="92">
        <v>35.116510588908596</v>
      </c>
      <c r="AN2904" s="3"/>
      <c r="AO2904" s="94">
        <v>1.47195240278961E-2</v>
      </c>
      <c r="AP2904" s="94">
        <v>-1.88670149173049E-2</v>
      </c>
      <c r="AQ2904" s="94">
        <v>1.18838159596635E-2</v>
      </c>
      <c r="AR2904" s="94">
        <v>-4.5443660291348401E-2</v>
      </c>
      <c r="AS2904" s="95">
        <v>5</v>
      </c>
      <c r="AT2904" s="95">
        <v>7</v>
      </c>
      <c r="AU2904" s="95">
        <v>6</v>
      </c>
      <c r="AV2904" s="96">
        <v>6</v>
      </c>
      <c r="AW2904" s="3"/>
      <c r="AX2904" s="97">
        <v>4.0435403460214701E-2</v>
      </c>
      <c r="AY2904" s="98">
        <v>-1.3113496842397601</v>
      </c>
      <c r="AZ2904" s="98">
        <v>0.52746475133608295</v>
      </c>
      <c r="BA2904" s="98">
        <v>-1.70251237045341</v>
      </c>
      <c r="BB2904" s="89">
        <v>4.1718468299086504E-3</v>
      </c>
      <c r="BC2904" s="99">
        <v>-8.1332492206129192</v>
      </c>
      <c r="BD2904" s="86">
        <v>43747</v>
      </c>
      <c r="BE2904" s="86">
        <v>43809</v>
      </c>
      <c r="BF2904" s="95"/>
      <c r="BG2904" s="86"/>
    </row>
    <row r="2905" spans="2:59" x14ac:dyDescent="0.25">
      <c r="B2905" s="81"/>
      <c r="C2905" s="81" t="s">
        <v>8544</v>
      </c>
      <c r="D2905" s="81" t="s">
        <v>1088</v>
      </c>
      <c r="E2905" s="82" t="s">
        <v>1162</v>
      </c>
      <c r="F2905" s="82" t="s">
        <v>1118</v>
      </c>
      <c r="G2905" s="83" t="s">
        <v>1123</v>
      </c>
      <c r="H2905" s="84" t="s">
        <v>1131</v>
      </c>
      <c r="I2905" s="85" t="s">
        <v>3480</v>
      </c>
      <c r="J2905" s="85" t="s">
        <v>8545</v>
      </c>
      <c r="L2905" s="86">
        <v>44021</v>
      </c>
      <c r="M2905" s="87">
        <v>1715.5500000007501</v>
      </c>
      <c r="N2905" s="88">
        <v>1715.5500000007501</v>
      </c>
      <c r="O2905" s="88">
        <v>1823.8268999997499</v>
      </c>
      <c r="P2905" s="89">
        <f t="shared" si="45"/>
        <v>0.94063203037579135</v>
      </c>
      <c r="Q2905" s="86">
        <v>43747</v>
      </c>
      <c r="R2905" s="90">
        <v>10205829.296</v>
      </c>
      <c r="S2905" s="90">
        <v>10821911.770593701</v>
      </c>
      <c r="T2905" s="3"/>
      <c r="U2905" s="91">
        <v>-4.29016257476178E-3</v>
      </c>
      <c r="V2905" s="92">
        <v>3.2331944964425898</v>
      </c>
      <c r="W2905" s="91">
        <v>9.4911171490821306E-3</v>
      </c>
      <c r="X2905" s="92">
        <v>3.22749026354359</v>
      </c>
      <c r="Y2905" s="91">
        <v>-4.6407165209529904E-3</v>
      </c>
      <c r="Z2905" s="92">
        <v>17.219865960127201</v>
      </c>
      <c r="AA2905" s="91">
        <v>-3.0425880719121799E-2</v>
      </c>
      <c r="AB2905" s="92">
        <v>17.1826000793953</v>
      </c>
      <c r="AC2905" s="91">
        <v>2.8393750329996699E-2</v>
      </c>
      <c r="AD2905" s="92">
        <v>27.1253402932489</v>
      </c>
      <c r="AE2905" s="91">
        <v>4.4759403885109399E-2</v>
      </c>
      <c r="AF2905" s="93">
        <v>21.423628000222401</v>
      </c>
      <c r="AG2905" s="91">
        <v>-2.7423913161328501E-4</v>
      </c>
      <c r="AH2905" s="92">
        <v>-1.8689296490265399</v>
      </c>
      <c r="AI2905" s="91">
        <v>-5.4109747597976803E-3</v>
      </c>
      <c r="AJ2905" s="92">
        <v>13.149645004989001</v>
      </c>
      <c r="AK2905" s="91">
        <v>0.524594534548814</v>
      </c>
      <c r="AL2905" s="91">
        <v>3.2468947987581501E-2</v>
      </c>
      <c r="AM2905" s="92">
        <v>33.650524043710902</v>
      </c>
      <c r="AN2905" s="3"/>
      <c r="AO2905" s="94">
        <v>1.47112279064459E-2</v>
      </c>
      <c r="AP2905" s="94">
        <v>-1.88750918214282E-2</v>
      </c>
      <c r="AQ2905" s="94">
        <v>1.1625981791439701E-2</v>
      </c>
      <c r="AR2905" s="94">
        <v>-4.5678961972080302E-2</v>
      </c>
      <c r="AS2905" s="95">
        <v>5</v>
      </c>
      <c r="AT2905" s="95">
        <v>7</v>
      </c>
      <c r="AU2905" s="95">
        <v>6</v>
      </c>
      <c r="AV2905" s="96">
        <v>6</v>
      </c>
      <c r="AW2905" s="3"/>
      <c r="AX2905" s="97">
        <v>4.0429036887435398E-2</v>
      </c>
      <c r="AY2905" s="98">
        <v>-1.37797463156676</v>
      </c>
      <c r="AZ2905" s="98">
        <v>0.51758026207789998</v>
      </c>
      <c r="BA2905" s="98">
        <v>-1.7848933533914499</v>
      </c>
      <c r="BB2905" s="89">
        <v>4.1711511051153102E-3</v>
      </c>
      <c r="BC2905" s="99">
        <v>-8.18004713054688</v>
      </c>
      <c r="BD2905" s="86">
        <v>43747</v>
      </c>
      <c r="BE2905" s="86">
        <v>43809</v>
      </c>
      <c r="BF2905" s="95"/>
      <c r="BG2905" s="86"/>
    </row>
    <row r="2906" spans="2:59" x14ac:dyDescent="0.25">
      <c r="B2906" s="81"/>
      <c r="C2906" s="81" t="s">
        <v>8546</v>
      </c>
      <c r="D2906" s="81" t="s">
        <v>1088</v>
      </c>
      <c r="E2906" s="82" t="s">
        <v>1186</v>
      </c>
      <c r="F2906" s="82" t="s">
        <v>1118</v>
      </c>
      <c r="G2906" s="83" t="s">
        <v>1123</v>
      </c>
      <c r="H2906" s="84" t="s">
        <v>1131</v>
      </c>
      <c r="I2906" s="85" t="s">
        <v>3480</v>
      </c>
      <c r="J2906" s="85" t="s">
        <v>8547</v>
      </c>
      <c r="L2906" s="86">
        <v>44021</v>
      </c>
      <c r="M2906" s="87">
        <v>1577.6138000004</v>
      </c>
      <c r="N2906" s="88">
        <v>1577.6138000004</v>
      </c>
      <c r="O2906" s="88">
        <v>1672.7916000001101</v>
      </c>
      <c r="P2906" s="89">
        <f t="shared" si="45"/>
        <v>0.94310241634420944</v>
      </c>
      <c r="Q2906" s="86">
        <v>43747</v>
      </c>
      <c r="R2906" s="90">
        <v>1312125.3700000001</v>
      </c>
      <c r="S2906" s="90">
        <v>1782054.6474257801</v>
      </c>
      <c r="T2906" s="3"/>
      <c r="U2906" s="91">
        <v>-4.2806846086023099E-3</v>
      </c>
      <c r="V2906" s="92">
        <v>3.23414229305854</v>
      </c>
      <c r="W2906" s="91">
        <v>9.7807573674799607E-3</v>
      </c>
      <c r="X2906" s="92">
        <v>3.25645428538337</v>
      </c>
      <c r="Y2906" s="91">
        <v>-2.9066256383885E-3</v>
      </c>
      <c r="Z2906" s="92">
        <v>17.393275048380001</v>
      </c>
      <c r="AA2906" s="91">
        <v>-2.70213830153807E-2</v>
      </c>
      <c r="AB2906" s="92">
        <v>17.523049849754901</v>
      </c>
      <c r="AC2906" s="91">
        <v>3.5623468298581401E-2</v>
      </c>
      <c r="AD2906" s="92">
        <v>27.848312090092801</v>
      </c>
      <c r="AE2906" s="91">
        <v>5.5813115217460997E-2</v>
      </c>
      <c r="AF2906" s="93">
        <v>22.528999133472102</v>
      </c>
      <c r="AG2906" s="91">
        <v>-1.8822356742020899E-4</v>
      </c>
      <c r="AH2906" s="92">
        <v>-1.8603280926072301</v>
      </c>
      <c r="AI2906" s="91">
        <v>-3.59236673466512E-3</v>
      </c>
      <c r="AJ2906" s="92">
        <v>13.331505807495001</v>
      </c>
      <c r="AK2906" s="91">
        <v>0.57761380000039897</v>
      </c>
      <c r="AL2906" s="91">
        <v>3.5146592244927902E-2</v>
      </c>
      <c r="AM2906" s="92">
        <v>38.952450588869397</v>
      </c>
      <c r="AN2906" s="3"/>
      <c r="AO2906" s="94">
        <v>1.4720867653522899E-2</v>
      </c>
      <c r="AP2906" s="94">
        <v>-1.8865730699872098E-2</v>
      </c>
      <c r="AQ2906" s="94">
        <v>1.1926829960429999E-2</v>
      </c>
      <c r="AR2906" s="94">
        <v>-4.5404411428535199E-2</v>
      </c>
      <c r="AS2906" s="95">
        <v>5</v>
      </c>
      <c r="AT2906" s="95">
        <v>7</v>
      </c>
      <c r="AU2906" s="95">
        <v>6</v>
      </c>
      <c r="AV2906" s="96">
        <v>6</v>
      </c>
      <c r="AW2906" s="3"/>
      <c r="AX2906" s="97">
        <v>4.0436543579489802E-2</v>
      </c>
      <c r="AY2906" s="98">
        <v>-1.3002187930251199</v>
      </c>
      <c r="AZ2906" s="98">
        <v>0.52911619272435895</v>
      </c>
      <c r="BA2906" s="98">
        <v>-1.68870945933122</v>
      </c>
      <c r="BB2906" s="89">
        <v>4.1719708652772202E-3</v>
      </c>
      <c r="BC2906" s="99">
        <v>-8.1254353501572005</v>
      </c>
      <c r="BD2906" s="86">
        <v>43747</v>
      </c>
      <c r="BE2906" s="86">
        <v>43809</v>
      </c>
      <c r="BF2906" s="95"/>
      <c r="BG2906" s="86"/>
    </row>
    <row r="2907" spans="2:59" x14ac:dyDescent="0.25">
      <c r="B2907" s="81"/>
      <c r="C2907" s="81" t="s">
        <v>8548</v>
      </c>
      <c r="D2907" s="81" t="s">
        <v>1088</v>
      </c>
      <c r="E2907" s="82" t="s">
        <v>1163</v>
      </c>
      <c r="F2907" s="82" t="s">
        <v>1118</v>
      </c>
      <c r="G2907" s="83" t="s">
        <v>1123</v>
      </c>
      <c r="H2907" s="84" t="s">
        <v>1131</v>
      </c>
      <c r="I2907" s="85" t="s">
        <v>3480</v>
      </c>
      <c r="J2907" s="85" t="s">
        <v>8549</v>
      </c>
      <c r="L2907" s="86">
        <v>44021</v>
      </c>
      <c r="M2907" s="87">
        <v>1085.1787999998801</v>
      </c>
      <c r="N2907" s="88">
        <v>1085.1787999998801</v>
      </c>
      <c r="O2907" s="88">
        <v>1155.83330000006</v>
      </c>
      <c r="P2907" s="89">
        <f t="shared" si="45"/>
        <v>0.93887137530976461</v>
      </c>
      <c r="Q2907" s="86">
        <v>43747</v>
      </c>
      <c r="R2907" s="90">
        <v>6353558.7060000002</v>
      </c>
      <c r="S2907" s="90">
        <v>12324873.3383906</v>
      </c>
      <c r="T2907" s="3"/>
      <c r="U2907" s="91">
        <v>-4.2969664318661697E-3</v>
      </c>
      <c r="V2907" s="92">
        <v>3.2325141107321498</v>
      </c>
      <c r="W2907" s="91">
        <v>9.2842572757945198E-3</v>
      </c>
      <c r="X2907" s="92">
        <v>3.2068042762148301</v>
      </c>
      <c r="Y2907" s="91">
        <v>-5.8775477746166897E-3</v>
      </c>
      <c r="Z2907" s="92">
        <v>17.096182834764502</v>
      </c>
      <c r="AA2907" s="91">
        <v>-3.2850396715730298E-2</v>
      </c>
      <c r="AB2907" s="92">
        <v>16.9401484797127</v>
      </c>
      <c r="AC2907" s="91">
        <v>2.32604891898518E-2</v>
      </c>
      <c r="AD2907" s="92">
        <v>26.6120141792344</v>
      </c>
      <c r="AE2907" s="91">
        <v>3.6934291461875497E-2</v>
      </c>
      <c r="AF2907" s="93">
        <v>20.6411167579063</v>
      </c>
      <c r="AG2907" s="91">
        <v>-3.3568447543075297E-4</v>
      </c>
      <c r="AH2907" s="92">
        <v>-1.87507418340829</v>
      </c>
      <c r="AI2907" s="91">
        <v>-6.7080552498737199E-3</v>
      </c>
      <c r="AJ2907" s="92">
        <v>13.0199369559705</v>
      </c>
      <c r="AK2907" s="91">
        <v>8.5178799999994198E-2</v>
      </c>
      <c r="AL2907" s="91">
        <v>1.44994160818896E-2</v>
      </c>
      <c r="AM2907" s="92">
        <v>0.96760343240020996</v>
      </c>
      <c r="AN2907" s="3"/>
      <c r="AO2907" s="94">
        <v>1.4704231989526299E-2</v>
      </c>
      <c r="AP2907" s="94">
        <v>-1.8881858549320899E-2</v>
      </c>
      <c r="AQ2907" s="94">
        <v>1.1411233597755199E-2</v>
      </c>
      <c r="AR2907" s="94">
        <v>-4.5875024766282899E-2</v>
      </c>
      <c r="AS2907" s="95">
        <v>5</v>
      </c>
      <c r="AT2907" s="95">
        <v>7</v>
      </c>
      <c r="AU2907" s="95">
        <v>6</v>
      </c>
      <c r="AV2907" s="96">
        <v>6</v>
      </c>
      <c r="AW2907" s="3"/>
      <c r="AX2907" s="97">
        <v>4.04239329001575E-2</v>
      </c>
      <c r="AY2907" s="98">
        <v>-1.43335859563376</v>
      </c>
      <c r="AZ2907" s="98">
        <v>0.50936424038718497</v>
      </c>
      <c r="BA2907" s="98">
        <v>-1.85306568688611</v>
      </c>
      <c r="BB2907" s="89">
        <v>4.1705921238690304E-3</v>
      </c>
      <c r="BC2907" s="99">
        <v>-8.2190398910315707</v>
      </c>
      <c r="BD2907" s="86">
        <v>43747</v>
      </c>
      <c r="BE2907" s="86">
        <v>43809</v>
      </c>
      <c r="BF2907" s="95"/>
      <c r="BG2907" s="86"/>
    </row>
    <row r="2908" spans="2:59" x14ac:dyDescent="0.25">
      <c r="B2908" s="81"/>
      <c r="C2908" s="81" t="s">
        <v>8550</v>
      </c>
      <c r="D2908" s="81" t="s">
        <v>1088</v>
      </c>
      <c r="E2908" s="82" t="s">
        <v>1239</v>
      </c>
      <c r="F2908" s="82" t="s">
        <v>1118</v>
      </c>
      <c r="G2908" s="83" t="s">
        <v>1123</v>
      </c>
      <c r="H2908" s="84" t="s">
        <v>1131</v>
      </c>
      <c r="I2908" s="85" t="s">
        <v>3480</v>
      </c>
      <c r="J2908" s="85" t="s">
        <v>8551</v>
      </c>
      <c r="L2908" s="86">
        <v>44021</v>
      </c>
      <c r="M2908" s="87">
        <v>1067.55550000072</v>
      </c>
      <c r="N2908" s="88">
        <v>1067.55550000072</v>
      </c>
      <c r="O2908" s="88">
        <v>1128.5736999996</v>
      </c>
      <c r="P2908" s="89">
        <f t="shared" si="45"/>
        <v>0.94593334932499173</v>
      </c>
      <c r="Q2908" s="86">
        <v>43747</v>
      </c>
      <c r="R2908" s="90">
        <v>189857.58799999999</v>
      </c>
      <c r="S2908" s="90">
        <v>225258.44545605499</v>
      </c>
      <c r="T2908" s="3"/>
      <c r="U2908" s="91">
        <v>-4.2698048837337401E-3</v>
      </c>
      <c r="V2908" s="92">
        <v>3.2352302655453999</v>
      </c>
      <c r="W2908" s="91">
        <v>1.01118530728854E-2</v>
      </c>
      <c r="X2908" s="92">
        <v>3.28956385592392</v>
      </c>
      <c r="Y2908" s="91">
        <v>-9.2125712762935997E-4</v>
      </c>
      <c r="Z2908" s="92">
        <v>17.591811899474099</v>
      </c>
      <c r="AA2908" s="91">
        <v>-2.3116304698305602E-2</v>
      </c>
      <c r="AB2908" s="92">
        <v>17.913557681458801</v>
      </c>
      <c r="AC2908" s="91">
        <v>4.3947667449174298E-2</v>
      </c>
      <c r="AD2908" s="92">
        <v>28.680732005159399</v>
      </c>
      <c r="AE2908" s="91"/>
      <c r="AF2908" s="93"/>
      <c r="AG2908" s="91">
        <v>-8.9823325652105295E-5</v>
      </c>
      <c r="AH2908" s="92">
        <v>-1.8504880684304199</v>
      </c>
      <c r="AI2908" s="91">
        <v>-1.5099564616321E-3</v>
      </c>
      <c r="AJ2908" s="92">
        <v>13.539746834794601</v>
      </c>
      <c r="AK2908" s="91">
        <v>6.7555500001617502E-2</v>
      </c>
      <c r="AL2908" s="91">
        <v>2.1316995393135599E-2</v>
      </c>
      <c r="AM2908" s="92">
        <v>25.411788346653299</v>
      </c>
      <c r="AN2908" s="3"/>
      <c r="AO2908" s="94">
        <v>1.47320405121718E-2</v>
      </c>
      <c r="AP2908" s="94">
        <v>-1.88549018748745E-2</v>
      </c>
      <c r="AQ2908" s="94">
        <v>1.22705758403754E-2</v>
      </c>
      <c r="AR2908" s="94">
        <v>-4.5090451588330298E-2</v>
      </c>
      <c r="AS2908" s="95">
        <v>5</v>
      </c>
      <c r="AT2908" s="95">
        <v>7</v>
      </c>
      <c r="AU2908" s="95">
        <v>6</v>
      </c>
      <c r="AV2908" s="96">
        <v>6</v>
      </c>
      <c r="AW2908" s="3"/>
      <c r="AX2908" s="97">
        <v>4.0445535322069202E-2</v>
      </c>
      <c r="AY2908" s="98">
        <v>-1.21106321903244</v>
      </c>
      <c r="AZ2908" s="98">
        <v>0.54234615514997098</v>
      </c>
      <c r="BA2908" s="98">
        <v>-1.57774913818685</v>
      </c>
      <c r="BB2908" s="89">
        <v>4.1729507377021901E-3</v>
      </c>
      <c r="BC2908" s="99">
        <v>-8.0629913668817608</v>
      </c>
      <c r="BD2908" s="86">
        <v>43747</v>
      </c>
      <c r="BE2908" s="86">
        <v>43809</v>
      </c>
      <c r="BF2908" s="95"/>
      <c r="BG2908" s="86"/>
    </row>
    <row r="2909" spans="2:59" x14ac:dyDescent="0.25">
      <c r="B2909" s="81"/>
      <c r="C2909" s="81" t="s">
        <v>8552</v>
      </c>
      <c r="D2909" s="81" t="s">
        <v>1088</v>
      </c>
      <c r="E2909" s="82" t="s">
        <v>1266</v>
      </c>
      <c r="F2909" s="82" t="s">
        <v>1118</v>
      </c>
      <c r="G2909" s="83" t="s">
        <v>1123</v>
      </c>
      <c r="H2909" s="84" t="s">
        <v>1131</v>
      </c>
      <c r="I2909" s="85" t="s">
        <v>3480</v>
      </c>
      <c r="J2909" s="85" t="s">
        <v>8553</v>
      </c>
      <c r="L2909" s="86">
        <v>44021</v>
      </c>
      <c r="M2909" s="87">
        <v>1106.1644000001299</v>
      </c>
      <c r="N2909" s="88">
        <v>1106.1644000001299</v>
      </c>
      <c r="O2909" s="88">
        <v>1169.8275000005999</v>
      </c>
      <c r="P2909" s="89">
        <f t="shared" si="45"/>
        <v>0.94557907041812805</v>
      </c>
      <c r="Q2909" s="86">
        <v>43747</v>
      </c>
      <c r="R2909" s="90">
        <v>79060.687999999995</v>
      </c>
      <c r="S2909" s="90">
        <v>182740.947156982</v>
      </c>
      <c r="T2909" s="3"/>
      <c r="U2909" s="91">
        <v>-4.2710961433840601E-3</v>
      </c>
      <c r="V2909" s="92">
        <v>3.2351011395803702</v>
      </c>
      <c r="W2909" s="91">
        <v>1.00705318927794E-2</v>
      </c>
      <c r="X2909" s="92">
        <v>3.28543173791331</v>
      </c>
      <c r="Y2909" s="91">
        <v>-1.1696136662067099E-3</v>
      </c>
      <c r="Z2909" s="92">
        <v>17.566976245609101</v>
      </c>
      <c r="AA2909" s="91">
        <v>-2.3605291519743301E-2</v>
      </c>
      <c r="AB2909" s="92">
        <v>17.864658999315001</v>
      </c>
      <c r="AC2909" s="91">
        <v>4.29035399156419E-2</v>
      </c>
      <c r="AD2909" s="92">
        <v>28.576319251791599</v>
      </c>
      <c r="AE2909" s="91">
        <v>6.6983383094338905E-2</v>
      </c>
      <c r="AF2909" s="93">
        <v>23.6460259211599</v>
      </c>
      <c r="AG2909" s="91">
        <v>-1.02144362244871E-4</v>
      </c>
      <c r="AH2909" s="92">
        <v>-1.8517201720897001</v>
      </c>
      <c r="AI2909" s="91">
        <v>-1.7704660558592899E-3</v>
      </c>
      <c r="AJ2909" s="92">
        <v>13.5136958753719</v>
      </c>
      <c r="AK2909" s="91">
        <v>0.106164400000125</v>
      </c>
      <c r="AL2909" s="91">
        <v>2.7507533217431001E-2</v>
      </c>
      <c r="AM2909" s="92">
        <v>14.9399113625841</v>
      </c>
      <c r="AN2909" s="3"/>
      <c r="AO2909" s="94">
        <v>1.4730651064383E-2</v>
      </c>
      <c r="AP2909" s="94">
        <v>-1.88563081464963E-2</v>
      </c>
      <c r="AQ2909" s="94">
        <v>1.22275575304229E-2</v>
      </c>
      <c r="AR2909" s="94">
        <v>-4.5129677728254998E-2</v>
      </c>
      <c r="AS2909" s="95">
        <v>5</v>
      </c>
      <c r="AT2909" s="95">
        <v>7</v>
      </c>
      <c r="AU2909" s="95">
        <v>6</v>
      </c>
      <c r="AV2909" s="96">
        <v>6</v>
      </c>
      <c r="AW2909" s="3"/>
      <c r="AX2909" s="97">
        <v>4.0444426154572298E-2</v>
      </c>
      <c r="AY2909" s="98">
        <v>-1.2222255632641501</v>
      </c>
      <c r="AZ2909" s="98">
        <v>0.540689598160498</v>
      </c>
      <c r="BA2909" s="98">
        <v>-1.5916812370141999</v>
      </c>
      <c r="BB2909" s="89">
        <v>4.1728297542249502E-3</v>
      </c>
      <c r="BC2909" s="99">
        <v>-8.0707967627822708</v>
      </c>
      <c r="BD2909" s="86">
        <v>43747</v>
      </c>
      <c r="BE2909" s="86">
        <v>43809</v>
      </c>
      <c r="BF2909" s="95"/>
      <c r="BG2909" s="86"/>
    </row>
    <row r="2910" spans="2:59" x14ac:dyDescent="0.25">
      <c r="B2910" s="81"/>
      <c r="C2910" s="81" t="s">
        <v>8554</v>
      </c>
      <c r="D2910" s="81" t="s">
        <v>1088</v>
      </c>
      <c r="E2910" s="82" t="s">
        <v>1166</v>
      </c>
      <c r="F2910" s="82" t="s">
        <v>1118</v>
      </c>
      <c r="G2910" s="83" t="s">
        <v>1123</v>
      </c>
      <c r="H2910" s="84" t="s">
        <v>1131</v>
      </c>
      <c r="I2910" s="85" t="s">
        <v>3480</v>
      </c>
      <c r="J2910" s="85" t="s">
        <v>8555</v>
      </c>
      <c r="L2910" s="86">
        <v>44021</v>
      </c>
      <c r="M2910" s="87">
        <v>1228.9910000003899</v>
      </c>
      <c r="N2910" s="88">
        <v>1228.9910000003899</v>
      </c>
      <c r="O2910" s="88">
        <v>1298.26329999976</v>
      </c>
      <c r="P2910" s="89">
        <f t="shared" si="45"/>
        <v>0.94664233364727879</v>
      </c>
      <c r="Q2910" s="86">
        <v>43747</v>
      </c>
      <c r="R2910" s="90">
        <v>10157903.256999999</v>
      </c>
      <c r="S2910" s="90">
        <v>11368510.636656299</v>
      </c>
      <c r="T2910" s="3"/>
      <c r="U2910" s="91">
        <v>-4.2670184893722797E-3</v>
      </c>
      <c r="V2910" s="92">
        <v>3.2355089049815402</v>
      </c>
      <c r="W2910" s="91">
        <v>1.01947396833566E-2</v>
      </c>
      <c r="X2910" s="92">
        <v>3.2978525169710302</v>
      </c>
      <c r="Y2910" s="91">
        <v>-4.2439574463060099E-4</v>
      </c>
      <c r="Z2910" s="92">
        <v>17.641498037759401</v>
      </c>
      <c r="AA2910" s="91">
        <v>-2.2137722844490799E-2</v>
      </c>
      <c r="AB2910" s="92">
        <v>18.011415866843901</v>
      </c>
      <c r="AC2910" s="91">
        <v>4.60387227813044E-2</v>
      </c>
      <c r="AD2910" s="92">
        <v>28.889837538357799</v>
      </c>
      <c r="AE2910" s="91">
        <v>7.1805849103839095E-2</v>
      </c>
      <c r="AF2910" s="93">
        <v>24.128272522095401</v>
      </c>
      <c r="AG2910" s="91">
        <v>-6.5252525018877296E-5</v>
      </c>
      <c r="AH2910" s="92">
        <v>-1.8480309883671</v>
      </c>
      <c r="AI2910" s="91">
        <v>-9.8877636355609909E-4</v>
      </c>
      <c r="AJ2910" s="92">
        <v>13.5918648446095</v>
      </c>
      <c r="AK2910" s="91">
        <v>0.22899100000009601</v>
      </c>
      <c r="AL2910" s="91">
        <v>3.0383760242329999E-2</v>
      </c>
      <c r="AM2910" s="92">
        <v>14.617121231291099</v>
      </c>
      <c r="AN2910" s="3"/>
      <c r="AO2910" s="94">
        <v>1.47348673599481E-2</v>
      </c>
      <c r="AP2910" s="94">
        <v>-1.8852238760700898E-2</v>
      </c>
      <c r="AQ2910" s="94">
        <v>1.23565679095918E-2</v>
      </c>
      <c r="AR2910" s="94">
        <v>-4.5011973188593402E-2</v>
      </c>
      <c r="AS2910" s="95">
        <v>6</v>
      </c>
      <c r="AT2910" s="95">
        <v>6</v>
      </c>
      <c r="AU2910" s="95">
        <v>6</v>
      </c>
      <c r="AV2910" s="96">
        <v>6</v>
      </c>
      <c r="AW2910" s="3"/>
      <c r="AX2910" s="97">
        <v>4.04478572016524E-2</v>
      </c>
      <c r="AY2910" s="98">
        <v>-1.1887302639261199</v>
      </c>
      <c r="AZ2910" s="98">
        <v>0.54566088708816096</v>
      </c>
      <c r="BA2910" s="98">
        <v>-1.5498418087427099</v>
      </c>
      <c r="BB2910" s="89">
        <v>4.1732033403377496E-3</v>
      </c>
      <c r="BC2910" s="99">
        <v>-8.0473737491993198</v>
      </c>
      <c r="BD2910" s="86">
        <v>43747</v>
      </c>
      <c r="BE2910" s="86">
        <v>43809</v>
      </c>
      <c r="BF2910" s="95"/>
      <c r="BG2910" s="86"/>
    </row>
    <row r="2911" spans="2:59" x14ac:dyDescent="0.25">
      <c r="B2911" s="81"/>
      <c r="C2911" s="81" t="s">
        <v>8556</v>
      </c>
      <c r="D2911" s="81" t="s">
        <v>1088</v>
      </c>
      <c r="E2911" s="82" t="s">
        <v>1179</v>
      </c>
      <c r="F2911" s="82" t="s">
        <v>1118</v>
      </c>
      <c r="G2911" s="83" t="s">
        <v>1123</v>
      </c>
      <c r="H2911" s="84" t="s">
        <v>1131</v>
      </c>
      <c r="I2911" s="85" t="s">
        <v>3480</v>
      </c>
      <c r="J2911" s="85" t="s">
        <v>1096</v>
      </c>
      <c r="L2911" s="86">
        <v>44021</v>
      </c>
      <c r="M2911" s="87">
        <v>1034.52290000021</v>
      </c>
      <c r="N2911" s="88">
        <v>1034.52290000021</v>
      </c>
      <c r="O2911" s="88">
        <v>1095.53910000063</v>
      </c>
      <c r="P2911" s="89">
        <f t="shared" si="45"/>
        <v>0.94430486324003871</v>
      </c>
      <c r="Q2911" s="86">
        <v>43747</v>
      </c>
      <c r="R2911" s="90">
        <v>62706.807000000001</v>
      </c>
      <c r="S2911" s="90">
        <v>231413.601352539</v>
      </c>
      <c r="T2911" s="3"/>
      <c r="U2911" s="91">
        <v>-4.2759841408042103E-3</v>
      </c>
      <c r="V2911" s="92">
        <v>3.2346123398383502</v>
      </c>
      <c r="W2911" s="91">
        <v>9.9216134640300897E-3</v>
      </c>
      <c r="X2911" s="92">
        <v>3.2705398950383802</v>
      </c>
      <c r="Y2911" s="91">
        <v>-2.0631610086638799E-3</v>
      </c>
      <c r="Z2911" s="92">
        <v>17.477621511352499</v>
      </c>
      <c r="AA2911" s="91">
        <v>-2.53632643652963E-2</v>
      </c>
      <c r="AB2911" s="92">
        <v>17.688861714763298</v>
      </c>
      <c r="AC2911" s="91"/>
      <c r="AD2911" s="92"/>
      <c r="AE2911" s="91"/>
      <c r="AF2911" s="93"/>
      <c r="AG2911" s="91">
        <v>-1.46326239701011E-4</v>
      </c>
      <c r="AH2911" s="92">
        <v>-1.8561383598353101</v>
      </c>
      <c r="AI2911" s="91">
        <v>-2.7076202050011502E-3</v>
      </c>
      <c r="AJ2911" s="92">
        <v>13.419980460457699</v>
      </c>
      <c r="AK2911" s="91">
        <v>3.4522899999501498E-2</v>
      </c>
      <c r="AL2911" s="91">
        <v>1.9318390635817199E-2</v>
      </c>
      <c r="AM2911" s="92">
        <v>24.609193270676801</v>
      </c>
      <c r="AN2911" s="3"/>
      <c r="AO2911" s="94">
        <v>1.4725607850778E-2</v>
      </c>
      <c r="AP2911" s="94">
        <v>-1.88611691364713E-2</v>
      </c>
      <c r="AQ2911" s="94">
        <v>1.2072892004653101E-2</v>
      </c>
      <c r="AR2911" s="94">
        <v>-4.5270853012916598E-2</v>
      </c>
      <c r="AS2911" s="95">
        <v>5</v>
      </c>
      <c r="AT2911" s="95">
        <v>7</v>
      </c>
      <c r="AU2911" s="95">
        <v>6</v>
      </c>
      <c r="AV2911" s="96">
        <v>6</v>
      </c>
      <c r="AW2911" s="3"/>
      <c r="AX2911" s="97">
        <v>4.04403017793084E-2</v>
      </c>
      <c r="AY2911" s="98">
        <v>-1.2623620696867901</v>
      </c>
      <c r="AZ2911" s="98">
        <v>0.534733683954983</v>
      </c>
      <c r="BA2911" s="98">
        <v>-1.64168206059549</v>
      </c>
      <c r="BB2911" s="89">
        <v>4.1723807179096196E-3</v>
      </c>
      <c r="BC2911" s="99">
        <v>-8.0988985240837792</v>
      </c>
      <c r="BD2911" s="86">
        <v>43747</v>
      </c>
      <c r="BE2911" s="86">
        <v>43809</v>
      </c>
      <c r="BF2911" s="95"/>
      <c r="BG2911" s="86"/>
    </row>
    <row r="2912" spans="2:59" x14ac:dyDescent="0.25">
      <c r="B2912" s="81"/>
      <c r="C2912" s="81" t="s">
        <v>8557</v>
      </c>
      <c r="D2912" s="81" t="s">
        <v>1089</v>
      </c>
      <c r="E2912" s="82" t="s">
        <v>1161</v>
      </c>
      <c r="F2912" s="82" t="s">
        <v>1118</v>
      </c>
      <c r="G2912" s="83" t="s">
        <v>1121</v>
      </c>
      <c r="H2912" s="84" t="s">
        <v>1140</v>
      </c>
      <c r="I2912" s="85" t="s">
        <v>3480</v>
      </c>
      <c r="J2912" s="85" t="s">
        <v>8558</v>
      </c>
      <c r="L2912" s="86">
        <v>44021</v>
      </c>
      <c r="M2912" s="87">
        <v>1104.2909999992701</v>
      </c>
      <c r="N2912" s="88">
        <v>1104.2909999992701</v>
      </c>
      <c r="O2912" s="88">
        <v>1104.2909999992701</v>
      </c>
      <c r="P2912" s="89">
        <f t="shared" si="45"/>
        <v>1</v>
      </c>
      <c r="Q2912" s="86">
        <v>44021</v>
      </c>
      <c r="R2912" s="90">
        <v>2965748.449</v>
      </c>
      <c r="S2912" s="90">
        <v>2750780.9319570302</v>
      </c>
      <c r="T2912" s="3"/>
      <c r="U2912" s="91">
        <v>8.17327246295463E-3</v>
      </c>
      <c r="V2912" s="92">
        <v>4.47953800021787</v>
      </c>
      <c r="W2912" s="91">
        <v>0.107842410414451</v>
      </c>
      <c r="X2912" s="92">
        <v>13.0626195900841</v>
      </c>
      <c r="Y2912" s="91">
        <v>5.7632586573163301E-2</v>
      </c>
      <c r="Z2912" s="92">
        <v>23.447196269553402</v>
      </c>
      <c r="AA2912" s="91">
        <v>0.214000731726701</v>
      </c>
      <c r="AB2912" s="92">
        <v>41.625261323992198</v>
      </c>
      <c r="AC2912" s="91">
        <v>0.212226961297274</v>
      </c>
      <c r="AD2912" s="92">
        <v>45.508661389991197</v>
      </c>
      <c r="AE2912" s="91">
        <v>0.24165128035761901</v>
      </c>
      <c r="AF2912" s="93">
        <v>41.112815647502401</v>
      </c>
      <c r="AG2912" s="91">
        <v>3.32352080931742E-2</v>
      </c>
      <c r="AH2912" s="92">
        <v>1.4820150734522</v>
      </c>
      <c r="AI2912" s="91">
        <v>8.8435434494458606E-2</v>
      </c>
      <c r="AJ2912" s="92">
        <v>22.534285930421898</v>
      </c>
      <c r="AK2912" s="91">
        <v>0.104290999999648</v>
      </c>
      <c r="AL2912" s="91">
        <v>7.1375228271790504E-3</v>
      </c>
      <c r="AM2912" s="92">
        <v>-33.138664171972799</v>
      </c>
      <c r="AN2912" s="3"/>
      <c r="AO2912" s="94">
        <v>4.5129142248697497E-2</v>
      </c>
      <c r="AP2912" s="94">
        <v>-3.36935254099444E-2</v>
      </c>
      <c r="AQ2912" s="94">
        <v>0.10309532761864799</v>
      </c>
      <c r="AR2912" s="94">
        <v>-8.6616586585441802E-2</v>
      </c>
      <c r="AS2912" s="95">
        <v>8</v>
      </c>
      <c r="AT2912" s="95">
        <v>4</v>
      </c>
      <c r="AU2912" s="95">
        <v>9</v>
      </c>
      <c r="AV2912" s="96">
        <v>3</v>
      </c>
      <c r="AW2912" s="3"/>
      <c r="AX2912" s="97">
        <v>0.16647938176989599</v>
      </c>
      <c r="AY2912" s="98">
        <v>1.0748137201135299</v>
      </c>
      <c r="AZ2912" s="98">
        <v>1.40459458818077</v>
      </c>
      <c r="BA2912" s="98">
        <v>1.62363665677913</v>
      </c>
      <c r="BB2912" s="89">
        <v>1.72059254992382E-2</v>
      </c>
      <c r="BC2912" s="99">
        <v>-19.4317724660214</v>
      </c>
      <c r="BD2912" s="86">
        <v>43881</v>
      </c>
      <c r="BE2912" s="86">
        <v>43910</v>
      </c>
      <c r="BF2912" s="95">
        <v>97</v>
      </c>
      <c r="BG2912" s="86">
        <v>44018</v>
      </c>
    </row>
    <row r="2913" spans="2:59" x14ac:dyDescent="0.25">
      <c r="B2913" s="81"/>
      <c r="C2913" s="81" t="s">
        <v>8559</v>
      </c>
      <c r="D2913" s="81" t="s">
        <v>1089</v>
      </c>
      <c r="E2913" s="82" t="s">
        <v>1162</v>
      </c>
      <c r="F2913" s="82" t="s">
        <v>1118</v>
      </c>
      <c r="G2913" s="83" t="s">
        <v>1121</v>
      </c>
      <c r="H2913" s="84" t="s">
        <v>1140</v>
      </c>
      <c r="I2913" s="85" t="s">
        <v>3480</v>
      </c>
      <c r="J2913" s="85" t="s">
        <v>8560</v>
      </c>
      <c r="L2913" s="86">
        <v>44021</v>
      </c>
      <c r="M2913" s="87">
        <v>1121.57679999992</v>
      </c>
      <c r="N2913" s="88">
        <v>1121.57679999992</v>
      </c>
      <c r="O2913" s="88">
        <v>1121.57679999992</v>
      </c>
      <c r="P2913" s="89">
        <f t="shared" si="45"/>
        <v>1</v>
      </c>
      <c r="Q2913" s="86">
        <v>44021</v>
      </c>
      <c r="R2913" s="90">
        <v>10937.357</v>
      </c>
      <c r="S2913" s="90">
        <v>9739.9769042205808</v>
      </c>
      <c r="T2913" s="3"/>
      <c r="U2913" s="91">
        <v>8.1691616269381501E-3</v>
      </c>
      <c r="V2913" s="92">
        <v>4.4791269166162202</v>
      </c>
      <c r="W2913" s="91">
        <v>0.107706432365376</v>
      </c>
      <c r="X2913" s="92">
        <v>13.049021785176601</v>
      </c>
      <c r="Y2913" s="91">
        <v>5.6842651192710002E-2</v>
      </c>
      <c r="Z2913" s="92">
        <v>23.368202731508099</v>
      </c>
      <c r="AA2913" s="91">
        <v>0.21217605016514399</v>
      </c>
      <c r="AB2913" s="92">
        <v>41.442793167836498</v>
      </c>
      <c r="AC2913" s="91">
        <v>0.208593084927998</v>
      </c>
      <c r="AD2913" s="92">
        <v>45.145273753034402</v>
      </c>
      <c r="AE2913" s="91">
        <v>0.236064833028649</v>
      </c>
      <c r="AF2913" s="93">
        <v>40.554170914576403</v>
      </c>
      <c r="AG2913" s="91">
        <v>3.3197023305547198E-2</v>
      </c>
      <c r="AH2913" s="92">
        <v>1.4781965946895099</v>
      </c>
      <c r="AI2913" s="91">
        <v>8.7582136404380395E-2</v>
      </c>
      <c r="AJ2913" s="92">
        <v>22.448956121399501</v>
      </c>
      <c r="AK2913" s="91">
        <v>0.121576800000184</v>
      </c>
      <c r="AL2913" s="91">
        <v>8.2596308184292901E-3</v>
      </c>
      <c r="AM2913" s="92">
        <v>-31.410084171919198</v>
      </c>
      <c r="AN2913" s="3"/>
      <c r="AO2913" s="94">
        <v>4.5124868544007803E-2</v>
      </c>
      <c r="AP2913" s="94">
        <v>-3.3697595496050801E-2</v>
      </c>
      <c r="AQ2913" s="94">
        <v>0.102960254256759</v>
      </c>
      <c r="AR2913" s="94">
        <v>-8.6732802027690903E-2</v>
      </c>
      <c r="AS2913" s="95">
        <v>8</v>
      </c>
      <c r="AT2913" s="95">
        <v>4</v>
      </c>
      <c r="AU2913" s="95">
        <v>9</v>
      </c>
      <c r="AV2913" s="96">
        <v>3</v>
      </c>
      <c r="AW2913" s="3"/>
      <c r="AX2913" s="97">
        <v>0.16647852670750601</v>
      </c>
      <c r="AY2913" s="98">
        <v>1.06475558750935</v>
      </c>
      <c r="AZ2913" s="98">
        <v>1.3983805464176799</v>
      </c>
      <c r="BA2913" s="98">
        <v>1.60781039303947</v>
      </c>
      <c r="BB2913" s="89">
        <v>1.7205737520998798E-2</v>
      </c>
      <c r="BC2913" s="99">
        <v>-19.441385734069598</v>
      </c>
      <c r="BD2913" s="86">
        <v>43881</v>
      </c>
      <c r="BE2913" s="86">
        <v>43910</v>
      </c>
      <c r="BF2913" s="95">
        <v>97</v>
      </c>
      <c r="BG2913" s="86">
        <v>44018</v>
      </c>
    </row>
    <row r="2914" spans="2:59" x14ac:dyDescent="0.25">
      <c r="B2914" s="81"/>
      <c r="C2914" s="81" t="s">
        <v>8561</v>
      </c>
      <c r="D2914" s="81" t="s">
        <v>1089</v>
      </c>
      <c r="E2914" s="82" t="s">
        <v>1186</v>
      </c>
      <c r="F2914" s="82" t="s">
        <v>1118</v>
      </c>
      <c r="G2914" s="83" t="s">
        <v>1121</v>
      </c>
      <c r="H2914" s="84" t="s">
        <v>1140</v>
      </c>
      <c r="I2914" s="85" t="s">
        <v>3480</v>
      </c>
      <c r="J2914" s="85" t="s">
        <v>8562</v>
      </c>
      <c r="L2914" s="86">
        <v>44021</v>
      </c>
      <c r="M2914" s="87">
        <v>1298.05220000073</v>
      </c>
      <c r="N2914" s="88">
        <v>1298.05220000073</v>
      </c>
      <c r="O2914" s="88">
        <v>1298.05220000073</v>
      </c>
      <c r="P2914" s="89">
        <f t="shared" si="45"/>
        <v>1</v>
      </c>
      <c r="Q2914" s="86">
        <v>44021</v>
      </c>
      <c r="R2914" s="90">
        <v>1261309.946</v>
      </c>
      <c r="S2914" s="90">
        <v>818186.11860156199</v>
      </c>
      <c r="T2914" s="3"/>
      <c r="U2914" s="91">
        <v>8.2105270194006204E-3</v>
      </c>
      <c r="V2914" s="92">
        <v>4.4832634558624704</v>
      </c>
      <c r="W2914" s="91">
        <v>0.10906905172494601</v>
      </c>
      <c r="X2914" s="92">
        <v>13.185283721133599</v>
      </c>
      <c r="Y2914" s="91">
        <v>6.4757278734759893E-2</v>
      </c>
      <c r="Z2914" s="92">
        <v>24.1596654856985</v>
      </c>
      <c r="AA2914" s="91">
        <v>0.23052516284951699</v>
      </c>
      <c r="AB2914" s="92">
        <v>43.277704436273801</v>
      </c>
      <c r="AC2914" s="91">
        <v>0.245429323864228</v>
      </c>
      <c r="AD2914" s="92">
        <v>48.828897646686499</v>
      </c>
      <c r="AE2914" s="91">
        <v>0.29309524867509001</v>
      </c>
      <c r="AF2914" s="93">
        <v>46.257212479249603</v>
      </c>
      <c r="AG2914" s="91">
        <v>3.3578319234948098E-2</v>
      </c>
      <c r="AH2914" s="92">
        <v>1.5163261876295999</v>
      </c>
      <c r="AI2914" s="91">
        <v>9.6132067625148906E-2</v>
      </c>
      <c r="AJ2914" s="92">
        <v>23.303949243476399</v>
      </c>
      <c r="AK2914" s="91">
        <v>0.29805220000154797</v>
      </c>
      <c r="AL2914" s="91">
        <v>1.8878095990658001E-2</v>
      </c>
      <c r="AM2914" s="92">
        <v>-13.7625441717682</v>
      </c>
      <c r="AN2914" s="3"/>
      <c r="AO2914" s="94">
        <v>4.5167833606683402E-2</v>
      </c>
      <c r="AP2914" s="94">
        <v>-3.365791370652E-2</v>
      </c>
      <c r="AQ2914" s="94">
        <v>0.104316754888714</v>
      </c>
      <c r="AR2914" s="94">
        <v>-8.5571436000464005E-2</v>
      </c>
      <c r="AS2914" s="95">
        <v>8</v>
      </c>
      <c r="AT2914" s="95">
        <v>4</v>
      </c>
      <c r="AU2914" s="95">
        <v>9</v>
      </c>
      <c r="AV2914" s="96">
        <v>3</v>
      </c>
      <c r="AW2914" s="3"/>
      <c r="AX2914" s="97">
        <v>0.16648931439413001</v>
      </c>
      <c r="AY2914" s="98">
        <v>1.1658536958129799</v>
      </c>
      <c r="AZ2914" s="98">
        <v>1.4608381583439001</v>
      </c>
      <c r="BA2914" s="98">
        <v>1.7674064191232901</v>
      </c>
      <c r="BB2914" s="89">
        <v>1.7207847995705398E-2</v>
      </c>
      <c r="BC2914" s="99">
        <v>-19.345533743675301</v>
      </c>
      <c r="BD2914" s="86">
        <v>43881</v>
      </c>
      <c r="BE2914" s="86">
        <v>43910</v>
      </c>
      <c r="BF2914" s="95">
        <v>96</v>
      </c>
      <c r="BG2914" s="86">
        <v>44015</v>
      </c>
    </row>
    <row r="2915" spans="2:59" x14ac:dyDescent="0.25">
      <c r="B2915" s="81"/>
      <c r="C2915" s="81" t="s">
        <v>8563</v>
      </c>
      <c r="D2915" s="81" t="s">
        <v>1089</v>
      </c>
      <c r="E2915" s="82" t="s">
        <v>1163</v>
      </c>
      <c r="F2915" s="82" t="s">
        <v>1118</v>
      </c>
      <c r="G2915" s="83" t="s">
        <v>1121</v>
      </c>
      <c r="H2915" s="84" t="s">
        <v>1140</v>
      </c>
      <c r="I2915" s="85" t="s">
        <v>3480</v>
      </c>
      <c r="J2915" s="85" t="s">
        <v>8564</v>
      </c>
      <c r="L2915" s="86">
        <v>44021</v>
      </c>
      <c r="M2915" s="87">
        <v>1015.62909999955</v>
      </c>
      <c r="N2915" s="88">
        <v>1015.62909999955</v>
      </c>
      <c r="O2915" s="88">
        <v>1015.62909999955</v>
      </c>
      <c r="P2915" s="89">
        <f t="shared" si="45"/>
        <v>1</v>
      </c>
      <c r="Q2915" s="86">
        <v>44021</v>
      </c>
      <c r="R2915" s="90">
        <v>3458671.2420000001</v>
      </c>
      <c r="S2915" s="90">
        <v>3088837.6066796901</v>
      </c>
      <c r="T2915" s="3"/>
      <c r="U2915" s="91">
        <v>8.1595451138127793E-3</v>
      </c>
      <c r="V2915" s="92">
        <v>4.4781652653036899</v>
      </c>
      <c r="W2915" s="91">
        <v>0.10738841113387</v>
      </c>
      <c r="X2915" s="92">
        <v>13.017219662025999</v>
      </c>
      <c r="Y2915" s="91">
        <v>5.5006368706017397E-2</v>
      </c>
      <c r="Z2915" s="92">
        <v>23.184574482816998</v>
      </c>
      <c r="AA2915" s="91">
        <v>0.207937884559215</v>
      </c>
      <c r="AB2915" s="92">
        <v>41.018976607243502</v>
      </c>
      <c r="AC2915" s="91">
        <v>0.20015723547287101</v>
      </c>
      <c r="AD2915" s="92">
        <v>44.301688807550804</v>
      </c>
      <c r="AE2915" s="91">
        <v>0.22312283842999001</v>
      </c>
      <c r="AF2915" s="93">
        <v>39.259971454739599</v>
      </c>
      <c r="AG2915" s="91">
        <v>3.3108153538705699E-2</v>
      </c>
      <c r="AH2915" s="92">
        <v>1.46930961800535</v>
      </c>
      <c r="AI2915" s="91">
        <v>8.5598994897736702E-2</v>
      </c>
      <c r="AJ2915" s="92">
        <v>22.250641970749701</v>
      </c>
      <c r="AK2915" s="91">
        <v>1.5629100000296599E-2</v>
      </c>
      <c r="AL2915" s="91">
        <v>1.1124454231321601E-3</v>
      </c>
      <c r="AM2915" s="92">
        <v>-42.004854171886102</v>
      </c>
      <c r="AN2915" s="3"/>
      <c r="AO2915" s="94">
        <v>4.5115005654224702E-2</v>
      </c>
      <c r="AP2915" s="94">
        <v>-3.3706710342812599E-2</v>
      </c>
      <c r="AQ2915" s="94">
        <v>0.102643366582925</v>
      </c>
      <c r="AR2915" s="94">
        <v>-8.7003248048858894E-2</v>
      </c>
      <c r="AS2915" s="95">
        <v>8</v>
      </c>
      <c r="AT2915" s="95">
        <v>4</v>
      </c>
      <c r="AU2915" s="95">
        <v>9</v>
      </c>
      <c r="AV2915" s="96">
        <v>3</v>
      </c>
      <c r="AW2915" s="3"/>
      <c r="AX2915" s="97">
        <v>0.166476190061076</v>
      </c>
      <c r="AY2915" s="98">
        <v>1.04139329177633</v>
      </c>
      <c r="AZ2915" s="98">
        <v>1.38394830760626</v>
      </c>
      <c r="BA2915" s="98">
        <v>1.5710934062808499</v>
      </c>
      <c r="BB2915" s="89">
        <v>1.7205264235417399E-2</v>
      </c>
      <c r="BC2915" s="99">
        <v>-19.463686174800401</v>
      </c>
      <c r="BD2915" s="86">
        <v>43881</v>
      </c>
      <c r="BE2915" s="86">
        <v>43910</v>
      </c>
      <c r="BF2915" s="95">
        <v>97</v>
      </c>
      <c r="BG2915" s="86">
        <v>44018</v>
      </c>
    </row>
    <row r="2916" spans="2:59" x14ac:dyDescent="0.25">
      <c r="B2916" s="81"/>
      <c r="C2916" s="81" t="s">
        <v>8565</v>
      </c>
      <c r="D2916" s="81" t="s">
        <v>1089</v>
      </c>
      <c r="E2916" s="82" t="s">
        <v>1239</v>
      </c>
      <c r="F2916" s="82" t="s">
        <v>1118</v>
      </c>
      <c r="G2916" s="83" t="s">
        <v>1121</v>
      </c>
      <c r="H2916" s="84" t="s">
        <v>1140</v>
      </c>
      <c r="I2916" s="85" t="s">
        <v>3480</v>
      </c>
      <c r="J2916" s="85" t="s">
        <v>8566</v>
      </c>
      <c r="L2916" s="86">
        <v>44021</v>
      </c>
      <c r="M2916" s="87">
        <v>1326.2063999995601</v>
      </c>
      <c r="N2916" s="88">
        <v>1326.2063999995601</v>
      </c>
      <c r="O2916" s="88">
        <v>1326.2063999995601</v>
      </c>
      <c r="P2916" s="89">
        <f t="shared" si="45"/>
        <v>1</v>
      </c>
      <c r="Q2916" s="86">
        <v>44021</v>
      </c>
      <c r="R2916" s="90">
        <v>66396.381999999998</v>
      </c>
      <c r="S2916" s="90">
        <v>53828.985946350098</v>
      </c>
      <c r="T2916" s="3"/>
      <c r="U2916" s="91">
        <v>8.2284791915299103E-3</v>
      </c>
      <c r="V2916" s="92">
        <v>4.4850586730754003</v>
      </c>
      <c r="W2916" s="91">
        <v>0.109660112797428</v>
      </c>
      <c r="X2916" s="92">
        <v>13.2443898283818</v>
      </c>
      <c r="Y2916" s="91">
        <v>6.8204641955162501E-2</v>
      </c>
      <c r="Z2916" s="92">
        <v>24.504401807731501</v>
      </c>
      <c r="AA2916" s="91">
        <v>0.23856006833375401</v>
      </c>
      <c r="AB2916" s="92">
        <v>44.0811949846684</v>
      </c>
      <c r="AC2916" s="91">
        <v>0.26173658145853601</v>
      </c>
      <c r="AD2916" s="92">
        <v>50.459623406117302</v>
      </c>
      <c r="AE2916" s="91">
        <v>0.31861709928489301</v>
      </c>
      <c r="AF2916" s="93">
        <v>48.809397540229803</v>
      </c>
      <c r="AG2916" s="91">
        <v>3.3743510779459002E-2</v>
      </c>
      <c r="AH2916" s="92">
        <v>1.53284534208069</v>
      </c>
      <c r="AI2916" s="91">
        <v>9.9857032544678107E-2</v>
      </c>
      <c r="AJ2916" s="92">
        <v>23.676445735443799</v>
      </c>
      <c r="AK2916" s="91">
        <v>0.32620639999920997</v>
      </c>
      <c r="AL2916" s="91">
        <v>9.3127553107478903E-2</v>
      </c>
      <c r="AM2916" s="92">
        <v>49.2464104914689</v>
      </c>
      <c r="AN2916" s="3"/>
      <c r="AO2916" s="94">
        <v>4.5186324656242498E-2</v>
      </c>
      <c r="AP2916" s="94">
        <v>-3.36407472559586E-2</v>
      </c>
      <c r="AQ2916" s="94">
        <v>0.104905238075007</v>
      </c>
      <c r="AR2916" s="94">
        <v>-8.5067809955071405E-2</v>
      </c>
      <c r="AS2916" s="95">
        <v>8</v>
      </c>
      <c r="AT2916" s="95">
        <v>4</v>
      </c>
      <c r="AU2916" s="95">
        <v>9</v>
      </c>
      <c r="AV2916" s="96">
        <v>3</v>
      </c>
      <c r="AW2916" s="3"/>
      <c r="AX2916" s="97">
        <v>0.16649460004380701</v>
      </c>
      <c r="AY2916" s="98">
        <v>1.2100993011590599</v>
      </c>
      <c r="AZ2916" s="98">
        <v>1.4881715961491899</v>
      </c>
      <c r="BA2916" s="98">
        <v>1.83761234799385</v>
      </c>
      <c r="BB2916" s="89">
        <v>1.7208825548004798E-2</v>
      </c>
      <c r="BC2916" s="99">
        <v>-19.303978878044301</v>
      </c>
      <c r="BD2916" s="86">
        <v>43881</v>
      </c>
      <c r="BE2916" s="86">
        <v>43910</v>
      </c>
      <c r="BF2916" s="95">
        <v>96</v>
      </c>
      <c r="BG2916" s="86">
        <v>44015</v>
      </c>
    </row>
    <row r="2917" spans="2:59" x14ac:dyDescent="0.25">
      <c r="B2917" s="81"/>
      <c r="C2917" s="81" t="s">
        <v>8567</v>
      </c>
      <c r="D2917" s="81" t="s">
        <v>1089</v>
      </c>
      <c r="E2917" s="82" t="s">
        <v>1266</v>
      </c>
      <c r="F2917" s="82" t="s">
        <v>1118</v>
      </c>
      <c r="G2917" s="83" t="s">
        <v>1121</v>
      </c>
      <c r="H2917" s="84" t="s">
        <v>1140</v>
      </c>
      <c r="I2917" s="85" t="s">
        <v>3480</v>
      </c>
      <c r="J2917" s="85" t="s">
        <v>8568</v>
      </c>
      <c r="L2917" s="86">
        <v>44021</v>
      </c>
      <c r="M2917" s="87">
        <v>1557.54690000042</v>
      </c>
      <c r="N2917" s="88">
        <v>1557.54690000042</v>
      </c>
      <c r="O2917" s="88">
        <v>1557.54690000042</v>
      </c>
      <c r="P2917" s="89">
        <f t="shared" si="45"/>
        <v>1</v>
      </c>
      <c r="Q2917" s="86">
        <v>44021</v>
      </c>
      <c r="R2917" s="90">
        <v>234869.46100000001</v>
      </c>
      <c r="S2917" s="90">
        <v>197111.727371582</v>
      </c>
      <c r="T2917" s="3"/>
      <c r="U2917" s="91">
        <v>8.2242730750294903E-3</v>
      </c>
      <c r="V2917" s="92">
        <v>4.4846380614253603</v>
      </c>
      <c r="W2917" s="91">
        <v>0.109523758301366</v>
      </c>
      <c r="X2917" s="92">
        <v>13.2307543787756</v>
      </c>
      <c r="Y2917" s="91">
        <v>6.7408134906145306E-2</v>
      </c>
      <c r="Z2917" s="92">
        <v>24.424751102837</v>
      </c>
      <c r="AA2917" s="91">
        <v>0.23670180646702599</v>
      </c>
      <c r="AB2917" s="92">
        <v>43.895368797995602</v>
      </c>
      <c r="AC2917" s="91">
        <v>0.25795538935926698</v>
      </c>
      <c r="AD2917" s="92">
        <v>50.081504196161397</v>
      </c>
      <c r="AE2917" s="91">
        <v>0.31268395458027998</v>
      </c>
      <c r="AF2917" s="93">
        <v>48.216083069739398</v>
      </c>
      <c r="AG2917" s="91">
        <v>3.37053454404668E-2</v>
      </c>
      <c r="AH2917" s="92">
        <v>1.52902880818147</v>
      </c>
      <c r="AI2917" s="91">
        <v>9.8996299088030398E-2</v>
      </c>
      <c r="AJ2917" s="92">
        <v>23.5903723897645</v>
      </c>
      <c r="AK2917" s="91">
        <v>0.55754689999972495</v>
      </c>
      <c r="AL2917" s="91">
        <v>0.12656376803905001</v>
      </c>
      <c r="AM2917" s="92">
        <v>60.078161362558603</v>
      </c>
      <c r="AN2917" s="3"/>
      <c r="AO2917" s="94">
        <v>4.5182023961387999E-2</v>
      </c>
      <c r="AP2917" s="94">
        <v>-3.36446195151439E-2</v>
      </c>
      <c r="AQ2917" s="94">
        <v>0.104769511970517</v>
      </c>
      <c r="AR2917" s="94">
        <v>-8.5184066686488202E-2</v>
      </c>
      <c r="AS2917" s="95">
        <v>8</v>
      </c>
      <c r="AT2917" s="95">
        <v>4</v>
      </c>
      <c r="AU2917" s="95">
        <v>9</v>
      </c>
      <c r="AV2917" s="96">
        <v>3</v>
      </c>
      <c r="AW2917" s="3"/>
      <c r="AX2917" s="97">
        <v>0.16649333704292099</v>
      </c>
      <c r="AY2917" s="98">
        <v>1.1998680073265899</v>
      </c>
      <c r="AZ2917" s="98">
        <v>1.48185075007495</v>
      </c>
      <c r="BA2917" s="98">
        <v>1.82135889565325</v>
      </c>
      <c r="BB2917" s="89">
        <v>1.7208595550673601E-2</v>
      </c>
      <c r="BC2917" s="99">
        <v>-19.3135767507483</v>
      </c>
      <c r="BD2917" s="86">
        <v>43881</v>
      </c>
      <c r="BE2917" s="86">
        <v>43910</v>
      </c>
      <c r="BF2917" s="95">
        <v>96</v>
      </c>
      <c r="BG2917" s="86">
        <v>44015</v>
      </c>
    </row>
    <row r="2918" spans="2:59" x14ac:dyDescent="0.25">
      <c r="B2918" s="81"/>
      <c r="C2918" s="81" t="s">
        <v>8569</v>
      </c>
      <c r="D2918" s="81" t="s">
        <v>1089</v>
      </c>
      <c r="E2918" s="82" t="s">
        <v>1166</v>
      </c>
      <c r="F2918" s="82" t="s">
        <v>1118</v>
      </c>
      <c r="G2918" s="83" t="s">
        <v>1121</v>
      </c>
      <c r="H2918" s="84" t="s">
        <v>1140</v>
      </c>
      <c r="I2918" s="85" t="s">
        <v>3480</v>
      </c>
      <c r="J2918" s="85" t="s">
        <v>8570</v>
      </c>
      <c r="L2918" s="86">
        <v>44021</v>
      </c>
      <c r="M2918" s="87">
        <v>1836.8115999996701</v>
      </c>
      <c r="N2918" s="88">
        <v>1836.8115999996701</v>
      </c>
      <c r="O2918" s="88">
        <v>1836.8115999996701</v>
      </c>
      <c r="P2918" s="89">
        <f t="shared" si="45"/>
        <v>1</v>
      </c>
      <c r="Q2918" s="86">
        <v>44021</v>
      </c>
      <c r="R2918" s="90">
        <v>1577589.3940000001</v>
      </c>
      <c r="S2918" s="90">
        <v>1310643.8614296899</v>
      </c>
      <c r="T2918" s="3"/>
      <c r="U2918" s="91">
        <v>8.2449633355281497E-3</v>
      </c>
      <c r="V2918" s="92">
        <v>4.48670708747522</v>
      </c>
      <c r="W2918" s="91">
        <v>0.110206052289868</v>
      </c>
      <c r="X2918" s="92">
        <v>13.2989837776258</v>
      </c>
      <c r="Y2918" s="91">
        <v>7.1396694544091602E-2</v>
      </c>
      <c r="Z2918" s="92">
        <v>24.823607066646201</v>
      </c>
      <c r="AA2918" s="91">
        <v>0.24602511476405201</v>
      </c>
      <c r="AB2918" s="92">
        <v>44.827699627727299</v>
      </c>
      <c r="AC2918" s="91">
        <v>0.27698097131011301</v>
      </c>
      <c r="AD2918" s="92">
        <v>51.984062391275103</v>
      </c>
      <c r="AE2918" s="91">
        <v>0.34262424221029503</v>
      </c>
      <c r="AF2918" s="93">
        <v>51.210111832770103</v>
      </c>
      <c r="AG2918" s="91">
        <v>3.38960755252629E-2</v>
      </c>
      <c r="AH2918" s="92">
        <v>1.5481018166610701</v>
      </c>
      <c r="AI2918" s="91">
        <v>0.103306709699682</v>
      </c>
      <c r="AJ2918" s="92">
        <v>24.021413450944198</v>
      </c>
      <c r="AK2918" s="91">
        <v>0.83681160000036503</v>
      </c>
      <c r="AL2918" s="91">
        <v>9.2274915447051201E-2</v>
      </c>
      <c r="AM2918" s="92">
        <v>75.399181231274298</v>
      </c>
      <c r="AN2918" s="3"/>
      <c r="AO2918" s="94">
        <v>4.5203532336017802E-2</v>
      </c>
      <c r="AP2918" s="94">
        <v>-3.36248760177114E-2</v>
      </c>
      <c r="AQ2918" s="94">
        <v>0.105448880445765</v>
      </c>
      <c r="AR2918" s="94">
        <v>-8.4602748216711904E-2</v>
      </c>
      <c r="AS2918" s="95">
        <v>8</v>
      </c>
      <c r="AT2918" s="95">
        <v>4</v>
      </c>
      <c r="AU2918" s="95">
        <v>9</v>
      </c>
      <c r="AV2918" s="96">
        <v>3</v>
      </c>
      <c r="AW2918" s="3"/>
      <c r="AX2918" s="97">
        <v>0.166499708199699</v>
      </c>
      <c r="AY2918" s="98">
        <v>1.2511948477022099</v>
      </c>
      <c r="AZ2918" s="98">
        <v>1.51355899753798</v>
      </c>
      <c r="BA2918" s="98">
        <v>1.90301432800334</v>
      </c>
      <c r="BB2918" s="89">
        <v>1.720975201888E-2</v>
      </c>
      <c r="BC2918" s="99">
        <v>-19.265608008834501</v>
      </c>
      <c r="BD2918" s="86">
        <v>43881</v>
      </c>
      <c r="BE2918" s="86">
        <v>43910</v>
      </c>
      <c r="BF2918" s="95">
        <v>95</v>
      </c>
      <c r="BG2918" s="86">
        <v>44014</v>
      </c>
    </row>
    <row r="2919" spans="2:59" x14ac:dyDescent="0.25">
      <c r="B2919" s="81"/>
      <c r="C2919" s="81" t="s">
        <v>8571</v>
      </c>
      <c r="D2919" s="81" t="s">
        <v>1089</v>
      </c>
      <c r="E2919" s="82" t="s">
        <v>1179</v>
      </c>
      <c r="F2919" s="82" t="s">
        <v>1118</v>
      </c>
      <c r="G2919" s="83" t="s">
        <v>1121</v>
      </c>
      <c r="H2919" s="84" t="s">
        <v>1140</v>
      </c>
      <c r="I2919" s="85" t="s">
        <v>3480</v>
      </c>
      <c r="J2919" s="85" t="s">
        <v>1096</v>
      </c>
      <c r="L2919" s="86">
        <v>44021</v>
      </c>
      <c r="M2919" s="87">
        <v>1278.78659999929</v>
      </c>
      <c r="N2919" s="88">
        <v>1278.78659999929</v>
      </c>
      <c r="O2919" s="88">
        <v>1278.78659999929</v>
      </c>
      <c r="P2919" s="89">
        <f t="shared" si="45"/>
        <v>1</v>
      </c>
      <c r="Q2919" s="86">
        <v>44021</v>
      </c>
      <c r="R2919" s="90">
        <v>1191733.0989999999</v>
      </c>
      <c r="S2919" s="90">
        <v>1052264.16112988</v>
      </c>
      <c r="T2919" s="3"/>
      <c r="U2919" s="91">
        <v>8.2174366507388203E-3</v>
      </c>
      <c r="V2919" s="92">
        <v>4.4839544189962899</v>
      </c>
      <c r="W2919" s="91">
        <v>0.109296423019259</v>
      </c>
      <c r="X2919" s="92">
        <v>13.2080208505649</v>
      </c>
      <c r="Y2919" s="91">
        <v>6.6082199398806593E-2</v>
      </c>
      <c r="Z2919" s="92">
        <v>24.2921575521177</v>
      </c>
      <c r="AA2919" s="91">
        <v>0.233610191105981</v>
      </c>
      <c r="AB2919" s="92">
        <v>43.586207261891097</v>
      </c>
      <c r="AC2919" s="91">
        <v>0.25167788552236697</v>
      </c>
      <c r="AD2919" s="92">
        <v>49.453753812471398</v>
      </c>
      <c r="AE2919" s="91"/>
      <c r="AF2919" s="93"/>
      <c r="AG2919" s="91">
        <v>3.36418879924167E-2</v>
      </c>
      <c r="AH2919" s="92">
        <v>1.5226830633764601</v>
      </c>
      <c r="AI2919" s="91">
        <v>9.7563594425155303E-2</v>
      </c>
      <c r="AJ2919" s="92">
        <v>23.447101923491601</v>
      </c>
      <c r="AK2919" s="91">
        <v>0.27878659999987598</v>
      </c>
      <c r="AL2919" s="91">
        <v>8.9881615655031097E-2</v>
      </c>
      <c r="AM2919" s="92">
        <v>53.7460621565697</v>
      </c>
      <c r="AN2919" s="3"/>
      <c r="AO2919" s="94">
        <v>4.5174913919254302E-2</v>
      </c>
      <c r="AP2919" s="94">
        <v>-3.3651280024059801E-2</v>
      </c>
      <c r="AQ2919" s="94">
        <v>0.104543071578519</v>
      </c>
      <c r="AR2919" s="94">
        <v>-8.5377772346837494E-2</v>
      </c>
      <c r="AS2919" s="95">
        <v>8</v>
      </c>
      <c r="AT2919" s="95">
        <v>4</v>
      </c>
      <c r="AU2919" s="95">
        <v>9</v>
      </c>
      <c r="AV2919" s="96">
        <v>3</v>
      </c>
      <c r="AW2919" s="3"/>
      <c r="AX2919" s="97">
        <v>0.16649132710532299</v>
      </c>
      <c r="AY2919" s="98">
        <v>1.1828437363219599</v>
      </c>
      <c r="AZ2919" s="98">
        <v>1.47133361183114</v>
      </c>
      <c r="BA2919" s="98">
        <v>1.7943395278052801</v>
      </c>
      <c r="BB2919" s="89">
        <v>1.7208221967830499E-2</v>
      </c>
      <c r="BC2919" s="99">
        <v>-19.329548797599301</v>
      </c>
      <c r="BD2919" s="86">
        <v>43881</v>
      </c>
      <c r="BE2919" s="86">
        <v>43910</v>
      </c>
      <c r="BF2919" s="95">
        <v>96</v>
      </c>
      <c r="BG2919" s="86">
        <v>44015</v>
      </c>
    </row>
    <row r="2920" spans="2:59" x14ac:dyDescent="0.25">
      <c r="B2920" s="81"/>
      <c r="C2920" s="81" t="s">
        <v>8572</v>
      </c>
      <c r="D2920" s="81" t="s">
        <v>1090</v>
      </c>
      <c r="E2920" s="82" t="s">
        <v>1161</v>
      </c>
      <c r="F2920" s="82" t="s">
        <v>1118</v>
      </c>
      <c r="G2920" s="83" t="s">
        <v>1121</v>
      </c>
      <c r="H2920" s="84" t="s">
        <v>1129</v>
      </c>
      <c r="I2920" s="85" t="s">
        <v>3480</v>
      </c>
      <c r="J2920" s="85" t="s">
        <v>8573</v>
      </c>
      <c r="L2920" s="86">
        <v>44021</v>
      </c>
      <c r="M2920" s="87">
        <v>1048.43879999965</v>
      </c>
      <c r="N2920" s="88">
        <v>1048.43879999965</v>
      </c>
      <c r="O2920" s="88">
        <v>1159.28830000013</v>
      </c>
      <c r="P2920" s="89">
        <f t="shared" si="45"/>
        <v>0.90438142091103002</v>
      </c>
      <c r="Q2920" s="86">
        <v>43882</v>
      </c>
      <c r="R2920" s="90">
        <v>459430.56099999999</v>
      </c>
      <c r="S2920" s="90">
        <v>448519.31157470698</v>
      </c>
      <c r="T2920" s="3"/>
      <c r="U2920" s="91">
        <v>-9.3674803565590992E-3</v>
      </c>
      <c r="V2920" s="92">
        <v>2.7254627182628601</v>
      </c>
      <c r="W2920" s="91">
        <v>2.9421473580441702E-2</v>
      </c>
      <c r="X2920" s="92">
        <v>5.2205259066831804</v>
      </c>
      <c r="Y2920" s="91">
        <v>-3.3760454267394401E-2</v>
      </c>
      <c r="Z2920" s="92">
        <v>14.307892185490299</v>
      </c>
      <c r="AA2920" s="91">
        <v>0.12771089935631599</v>
      </c>
      <c r="AB2920" s="92">
        <v>32.996278086910003</v>
      </c>
      <c r="AC2920" s="91">
        <v>9.5432183408847807E-2</v>
      </c>
      <c r="AD2920" s="92">
        <v>33.829183601133998</v>
      </c>
      <c r="AE2920" s="91">
        <v>9.6509559800324496E-2</v>
      </c>
      <c r="AF2920" s="93">
        <v>26.598643591743901</v>
      </c>
      <c r="AG2920" s="91">
        <v>-2.1901359362345801E-2</v>
      </c>
      <c r="AH2920" s="92">
        <v>-4.0316416721034303</v>
      </c>
      <c r="AI2920" s="91">
        <v>-9.0511004109430394E-3</v>
      </c>
      <c r="AJ2920" s="92">
        <v>12.785632439874499</v>
      </c>
      <c r="AK2920" s="91">
        <v>4.8438800000440103E-2</v>
      </c>
      <c r="AL2920" s="91">
        <v>3.330542211188E-3</v>
      </c>
      <c r="AM2920" s="92">
        <v>-66.775607626768803</v>
      </c>
      <c r="AN2920" s="3"/>
      <c r="AO2920" s="94">
        <v>5.2169328042509698E-2</v>
      </c>
      <c r="AP2920" s="94">
        <v>-5.1836148106303902E-2</v>
      </c>
      <c r="AQ2920" s="94">
        <v>0.117075070555147</v>
      </c>
      <c r="AR2920" s="94">
        <v>-9.6568878995603902E-2</v>
      </c>
      <c r="AS2920" s="95">
        <v>8</v>
      </c>
      <c r="AT2920" s="95">
        <v>4</v>
      </c>
      <c r="AU2920" s="95">
        <v>7</v>
      </c>
      <c r="AV2920" s="96">
        <v>5</v>
      </c>
      <c r="AW2920" s="3"/>
      <c r="AX2920" s="97">
        <v>0.19658114544960001</v>
      </c>
      <c r="AY2920" s="98">
        <v>0.64132917680217405</v>
      </c>
      <c r="AZ2920" s="98">
        <v>1.2004731824708901</v>
      </c>
      <c r="BA2920" s="98">
        <v>0.91811662426880503</v>
      </c>
      <c r="BB2920" s="89">
        <v>2.0269781804527199E-2</v>
      </c>
      <c r="BC2920" s="99">
        <v>-28.4683628740604</v>
      </c>
      <c r="BD2920" s="86">
        <v>43882</v>
      </c>
      <c r="BE2920" s="86">
        <v>43908</v>
      </c>
      <c r="BF2920" s="95"/>
      <c r="BG2920" s="86"/>
    </row>
    <row r="2921" spans="2:59" x14ac:dyDescent="0.25">
      <c r="B2921" s="81"/>
      <c r="C2921" s="81" t="s">
        <v>8574</v>
      </c>
      <c r="D2921" s="81" t="s">
        <v>1090</v>
      </c>
      <c r="E2921" s="82" t="s">
        <v>1162</v>
      </c>
      <c r="F2921" s="82" t="s">
        <v>1118</v>
      </c>
      <c r="G2921" s="83" t="s">
        <v>1121</v>
      </c>
      <c r="H2921" s="84" t="s">
        <v>1129</v>
      </c>
      <c r="I2921" s="85" t="s">
        <v>3480</v>
      </c>
      <c r="J2921" s="85" t="s">
        <v>8575</v>
      </c>
      <c r="L2921" s="86">
        <v>44021</v>
      </c>
      <c r="M2921" s="87">
        <v>1063.7028000000901</v>
      </c>
      <c r="N2921" s="88">
        <v>1063.7028000000901</v>
      </c>
      <c r="O2921" s="88">
        <v>1176.7021999992401</v>
      </c>
      <c r="P2921" s="89">
        <f t="shared" si="45"/>
        <v>0.90396941554182275</v>
      </c>
      <c r="Q2921" s="86">
        <v>43882</v>
      </c>
      <c r="R2921" s="90">
        <v>80718.784</v>
      </c>
      <c r="S2921" s="90">
        <v>127072.66088501</v>
      </c>
      <c r="T2921" s="3"/>
      <c r="U2921" s="91">
        <v>-9.3706749712509901E-3</v>
      </c>
      <c r="V2921" s="92">
        <v>2.72514325679367</v>
      </c>
      <c r="W2921" s="91">
        <v>2.9320310728507999E-2</v>
      </c>
      <c r="X2921" s="92">
        <v>5.2104096214898199</v>
      </c>
      <c r="Y2921" s="91">
        <v>-3.4336741696279198E-2</v>
      </c>
      <c r="Z2921" s="92">
        <v>14.250263442590899</v>
      </c>
      <c r="AA2921" s="91">
        <v>0.12635708888410599</v>
      </c>
      <c r="AB2921" s="92">
        <v>32.860897039703602</v>
      </c>
      <c r="AC2921" s="91">
        <v>9.2805073347408298E-2</v>
      </c>
      <c r="AD2921" s="92">
        <v>33.566472594975501</v>
      </c>
      <c r="AE2921" s="91">
        <v>9.2559705452003996E-2</v>
      </c>
      <c r="AF2921" s="93">
        <v>26.2036581569118</v>
      </c>
      <c r="AG2921" s="91">
        <v>-2.1930239543507899E-2</v>
      </c>
      <c r="AH2921" s="92">
        <v>-4.0345296902159999</v>
      </c>
      <c r="AI2921" s="91">
        <v>-9.6714355995573004E-3</v>
      </c>
      <c r="AJ2921" s="92">
        <v>12.7235989210021</v>
      </c>
      <c r="AK2921" s="91">
        <v>6.3702800000101006E-2</v>
      </c>
      <c r="AL2921" s="91">
        <v>4.35044537152862E-3</v>
      </c>
      <c r="AM2921" s="92">
        <v>-65.249207626795396</v>
      </c>
      <c r="AN2921" s="3"/>
      <c r="AO2921" s="94">
        <v>5.2165864994094598E-2</v>
      </c>
      <c r="AP2921" s="94">
        <v>-5.1839255541417502E-2</v>
      </c>
      <c r="AQ2921" s="94">
        <v>0.11696497415512599</v>
      </c>
      <c r="AR2921" s="94">
        <v>-9.6660658803593799E-2</v>
      </c>
      <c r="AS2921" s="95">
        <v>8</v>
      </c>
      <c r="AT2921" s="95">
        <v>4</v>
      </c>
      <c r="AU2921" s="95">
        <v>7</v>
      </c>
      <c r="AV2921" s="96">
        <v>5</v>
      </c>
      <c r="AW2921" s="3"/>
      <c r="AX2921" s="97">
        <v>0.19657984288845901</v>
      </c>
      <c r="AY2921" s="98">
        <v>0.63482063063383998</v>
      </c>
      <c r="AZ2921" s="98">
        <v>1.1955022271194999</v>
      </c>
      <c r="BA2921" s="98">
        <v>0.90858020262203398</v>
      </c>
      <c r="BB2921" s="89">
        <v>2.0269538529319099E-2</v>
      </c>
      <c r="BC2921" s="99">
        <v>-28.474460232973801</v>
      </c>
      <c r="BD2921" s="86">
        <v>43882</v>
      </c>
      <c r="BE2921" s="86">
        <v>43908</v>
      </c>
      <c r="BF2921" s="95"/>
      <c r="BG2921" s="86"/>
    </row>
    <row r="2922" spans="2:59" x14ac:dyDescent="0.25">
      <c r="B2922" s="81"/>
      <c r="C2922" s="81" t="s">
        <v>8576</v>
      </c>
      <c r="D2922" s="81" t="s">
        <v>1090</v>
      </c>
      <c r="E2922" s="82" t="s">
        <v>1186</v>
      </c>
      <c r="F2922" s="82" t="s">
        <v>1118</v>
      </c>
      <c r="G2922" s="83" t="s">
        <v>1121</v>
      </c>
      <c r="H2922" s="84" t="s">
        <v>1129</v>
      </c>
      <c r="I2922" s="85" t="s">
        <v>3480</v>
      </c>
      <c r="J2922" s="85" t="s">
        <v>8577</v>
      </c>
      <c r="L2922" s="86">
        <v>44021</v>
      </c>
      <c r="M2922" s="87">
        <v>1234.2388000004</v>
      </c>
      <c r="N2922" s="88">
        <v>1234.2388000004</v>
      </c>
      <c r="O2922" s="88">
        <v>1357.7526999991401</v>
      </c>
      <c r="P2922" s="89">
        <f t="shared" si="45"/>
        <v>0.90903063569763609</v>
      </c>
      <c r="Q2922" s="86">
        <v>43882</v>
      </c>
      <c r="R2922" s="90">
        <v>240364.31899999999</v>
      </c>
      <c r="S2922" s="90">
        <v>275049.602456055</v>
      </c>
      <c r="T2922" s="3"/>
      <c r="U2922" s="91">
        <v>-9.3308754940153397E-3</v>
      </c>
      <c r="V2922" s="92">
        <v>2.72912320451724</v>
      </c>
      <c r="W2922" s="91">
        <v>3.05614228964259E-2</v>
      </c>
      <c r="X2922" s="92">
        <v>5.3345208382816098</v>
      </c>
      <c r="Y2922" s="91">
        <v>-2.7251394567429098E-2</v>
      </c>
      <c r="Z2922" s="92">
        <v>14.958798155479601</v>
      </c>
      <c r="AA2922" s="91">
        <v>0.14306083769042699</v>
      </c>
      <c r="AB2922" s="92">
        <v>34.531271920364802</v>
      </c>
      <c r="AC2922" s="91">
        <v>0.12543562299470101</v>
      </c>
      <c r="AD2922" s="92">
        <v>36.829527559690199</v>
      </c>
      <c r="AE2922" s="91">
        <v>0.14193927427913899</v>
      </c>
      <c r="AF2922" s="93">
        <v>31.141615039639898</v>
      </c>
      <c r="AG2922" s="91">
        <v>-2.15764854683584E-2</v>
      </c>
      <c r="AH2922" s="92">
        <v>-3.9991542827010602</v>
      </c>
      <c r="AI2922" s="91">
        <v>-2.0438779629330401E-3</v>
      </c>
      <c r="AJ2922" s="92">
        <v>13.486354684675501</v>
      </c>
      <c r="AK2922" s="91">
        <v>0.23423879999987501</v>
      </c>
      <c r="AL2922" s="91">
        <v>1.49034136848059E-2</v>
      </c>
      <c r="AM2922" s="92">
        <v>-48.195607626868899</v>
      </c>
      <c r="AN2922" s="3"/>
      <c r="AO2922" s="94">
        <v>5.22081443396019E-2</v>
      </c>
      <c r="AP2922" s="94">
        <v>-5.1801141838950598E-2</v>
      </c>
      <c r="AQ2922" s="94">
        <v>0.118315401343425</v>
      </c>
      <c r="AR2922" s="94">
        <v>-9.5535139099374694E-2</v>
      </c>
      <c r="AS2922" s="95">
        <v>8</v>
      </c>
      <c r="AT2922" s="95">
        <v>4</v>
      </c>
      <c r="AU2922" s="95">
        <v>7</v>
      </c>
      <c r="AV2922" s="96">
        <v>5</v>
      </c>
      <c r="AW2922" s="3"/>
      <c r="AX2922" s="97">
        <v>0.196597792420071</v>
      </c>
      <c r="AY2922" s="98">
        <v>0.71509571105798397</v>
      </c>
      <c r="AZ2922" s="98">
        <v>1.25681267297477</v>
      </c>
      <c r="BA2922" s="98">
        <v>1.0265028490794099</v>
      </c>
      <c r="BB2922" s="89">
        <v>2.0272728541240199E-2</v>
      </c>
      <c r="BC2922" s="99">
        <v>-28.399729936034401</v>
      </c>
      <c r="BD2922" s="86">
        <v>43882</v>
      </c>
      <c r="BE2922" s="86">
        <v>43908</v>
      </c>
      <c r="BF2922" s="95"/>
      <c r="BG2922" s="86"/>
    </row>
    <row r="2923" spans="2:59" x14ac:dyDescent="0.25">
      <c r="B2923" s="81"/>
      <c r="C2923" s="81" t="s">
        <v>8578</v>
      </c>
      <c r="D2923" s="81" t="s">
        <v>1090</v>
      </c>
      <c r="E2923" s="82" t="s">
        <v>1163</v>
      </c>
      <c r="F2923" s="82" t="s">
        <v>1118</v>
      </c>
      <c r="G2923" s="83" t="s">
        <v>1121</v>
      </c>
      <c r="H2923" s="84" t="s">
        <v>1129</v>
      </c>
      <c r="I2923" s="85" t="s">
        <v>3480</v>
      </c>
      <c r="J2923" s="85" t="s">
        <v>8579</v>
      </c>
      <c r="L2923" s="86">
        <v>44021</v>
      </c>
      <c r="M2923" s="87">
        <v>1199.38570000045</v>
      </c>
      <c r="N2923" s="88">
        <v>1199.38570000045</v>
      </c>
      <c r="O2923" s="88">
        <v>1328.71509999968</v>
      </c>
      <c r="P2923" s="89">
        <f t="shared" si="45"/>
        <v>0.90266581602086027</v>
      </c>
      <c r="Q2923" s="86">
        <v>43882</v>
      </c>
      <c r="R2923" s="90">
        <v>3697339.2609999999</v>
      </c>
      <c r="S2923" s="90">
        <v>3107875.8130781301</v>
      </c>
      <c r="T2923" s="3"/>
      <c r="U2923" s="91">
        <v>-9.3809292065998306E-3</v>
      </c>
      <c r="V2923" s="92">
        <v>2.7241178332587901</v>
      </c>
      <c r="W2923" s="91">
        <v>2.8999797526921601E-2</v>
      </c>
      <c r="X2923" s="92">
        <v>5.17835830133117</v>
      </c>
      <c r="Y2923" s="91">
        <v>-3.6159710417450697E-2</v>
      </c>
      <c r="Z2923" s="92">
        <v>14.067966570481101</v>
      </c>
      <c r="AA2923" s="91">
        <v>0.122079263674095</v>
      </c>
      <c r="AB2923" s="92">
        <v>32.433114518702503</v>
      </c>
      <c r="AC2923" s="91">
        <v>8.4525452970410697E-2</v>
      </c>
      <c r="AD2923" s="92">
        <v>32.738510557275703</v>
      </c>
      <c r="AE2923" s="91">
        <v>8.0146978831180604E-2</v>
      </c>
      <c r="AF2923" s="93">
        <v>24.962385494844099</v>
      </c>
      <c r="AG2923" s="91">
        <v>-2.2021494419277601E-2</v>
      </c>
      <c r="AH2923" s="92">
        <v>-4.0436551777966097</v>
      </c>
      <c r="AI2923" s="91">
        <v>-1.1633429141511401E-2</v>
      </c>
      <c r="AJ2923" s="92">
        <v>12.527399566810301</v>
      </c>
      <c r="AK2923" s="91">
        <v>0.19938569999969299</v>
      </c>
      <c r="AL2923" s="91">
        <v>1.28619273946242E-2</v>
      </c>
      <c r="AM2923" s="92">
        <v>-51.680917626887101</v>
      </c>
      <c r="AN2923" s="3"/>
      <c r="AO2923" s="94">
        <v>5.2154999233607703E-2</v>
      </c>
      <c r="AP2923" s="94">
        <v>-5.1849035216073397E-2</v>
      </c>
      <c r="AQ2923" s="94">
        <v>0.116616158184188</v>
      </c>
      <c r="AR2923" s="94">
        <v>-9.6951415688672604E-2</v>
      </c>
      <c r="AS2923" s="95">
        <v>7</v>
      </c>
      <c r="AT2923" s="95">
        <v>5</v>
      </c>
      <c r="AU2923" s="95">
        <v>7</v>
      </c>
      <c r="AV2923" s="96">
        <v>5</v>
      </c>
      <c r="AW2923" s="3"/>
      <c r="AX2923" s="97">
        <v>0.19657532409706599</v>
      </c>
      <c r="AY2923" s="98">
        <v>0.61425299778056797</v>
      </c>
      <c r="AZ2923" s="98">
        <v>1.17979179410031</v>
      </c>
      <c r="BA2923" s="98">
        <v>0.87847194948972196</v>
      </c>
      <c r="BB2923" s="89">
        <v>2.0268726637223199E-2</v>
      </c>
      <c r="BC2923" s="99">
        <v>-28.493768152402499</v>
      </c>
      <c r="BD2923" s="86">
        <v>43882</v>
      </c>
      <c r="BE2923" s="86">
        <v>43908</v>
      </c>
      <c r="BF2923" s="95"/>
      <c r="BG2923" s="86"/>
    </row>
    <row r="2924" spans="2:59" x14ac:dyDescent="0.25">
      <c r="B2924" s="81"/>
      <c r="C2924" s="81" t="s">
        <v>8580</v>
      </c>
      <c r="D2924" s="81" t="s">
        <v>1090</v>
      </c>
      <c r="E2924" s="82" t="s">
        <v>1239</v>
      </c>
      <c r="F2924" s="82" t="s">
        <v>1118</v>
      </c>
      <c r="G2924" s="83" t="s">
        <v>1121</v>
      </c>
      <c r="H2924" s="84" t="s">
        <v>1129</v>
      </c>
      <c r="I2924" s="85" t="s">
        <v>3480</v>
      </c>
      <c r="J2924" s="85" t="s">
        <v>8581</v>
      </c>
      <c r="L2924" s="86">
        <v>44021</v>
      </c>
      <c r="M2924" s="87">
        <v>1205.0078999996199</v>
      </c>
      <c r="N2924" s="88">
        <v>1205.0078999996199</v>
      </c>
      <c r="O2924" s="88">
        <v>1323.0815999992201</v>
      </c>
      <c r="P2924" s="89">
        <f t="shared" si="45"/>
        <v>0.91075856545834377</v>
      </c>
      <c r="Q2924" s="86">
        <v>43882</v>
      </c>
      <c r="R2924" s="90">
        <v>109438.76700000001</v>
      </c>
      <c r="S2924" s="90">
        <v>103962.14626818799</v>
      </c>
      <c r="T2924" s="3"/>
      <c r="U2924" s="91">
        <v>-9.3173707045934896E-3</v>
      </c>
      <c r="V2924" s="92">
        <v>2.7304736834594201</v>
      </c>
      <c r="W2924" s="91">
        <v>3.0983900414867101E-2</v>
      </c>
      <c r="X2924" s="92">
        <v>5.3767685901257201</v>
      </c>
      <c r="Y2924" s="91">
        <v>-2.4829617405885102E-2</v>
      </c>
      <c r="Z2924" s="92">
        <v>15.2009758716304</v>
      </c>
      <c r="AA2924" s="91">
        <v>0.14879867430499899</v>
      </c>
      <c r="AB2924" s="92">
        <v>35.105055581778302</v>
      </c>
      <c r="AC2924" s="91">
        <v>0.136754864430259</v>
      </c>
      <c r="AD2924" s="92">
        <v>37.961451703275102</v>
      </c>
      <c r="AE2924" s="91">
        <v>0.15923849785583999</v>
      </c>
      <c r="AF2924" s="93">
        <v>32.871537397324602</v>
      </c>
      <c r="AG2924" s="91">
        <v>-2.1456198433952502E-2</v>
      </c>
      <c r="AH2924" s="92">
        <v>-3.9871255792604599</v>
      </c>
      <c r="AI2924" s="91">
        <v>5.6388255325145998E-4</v>
      </c>
      <c r="AJ2924" s="92">
        <v>13.7471307362866</v>
      </c>
      <c r="AK2924" s="91">
        <v>0.205007900000201</v>
      </c>
      <c r="AL2924" s="91">
        <v>5.7752484632146703E-2</v>
      </c>
      <c r="AM2924" s="92">
        <v>37.671758818614798</v>
      </c>
      <c r="AN2924" s="3"/>
      <c r="AO2924" s="94">
        <v>5.2222539081412798E-2</v>
      </c>
      <c r="AP2924" s="94">
        <v>-5.1788170230793198E-2</v>
      </c>
      <c r="AQ2924" s="94">
        <v>0.11877517897664799</v>
      </c>
      <c r="AR2924" s="94">
        <v>-9.5151921248616406E-2</v>
      </c>
      <c r="AS2924" s="95">
        <v>8</v>
      </c>
      <c r="AT2924" s="95">
        <v>4</v>
      </c>
      <c r="AU2924" s="95">
        <v>7</v>
      </c>
      <c r="AV2924" s="96">
        <v>5</v>
      </c>
      <c r="AW2924" s="3"/>
      <c r="AX2924" s="97">
        <v>0.19660418387415099</v>
      </c>
      <c r="AY2924" s="98">
        <v>0.74265730622664705</v>
      </c>
      <c r="AZ2924" s="98">
        <v>1.2778621163197399</v>
      </c>
      <c r="BA2924" s="98">
        <v>1.06714005715367</v>
      </c>
      <c r="BB2924" s="89">
        <v>2.0273843369141099E-2</v>
      </c>
      <c r="BC2924" s="99">
        <v>-28.3742892350128</v>
      </c>
      <c r="BD2924" s="86">
        <v>43882</v>
      </c>
      <c r="BE2924" s="86">
        <v>43908</v>
      </c>
      <c r="BF2924" s="95"/>
      <c r="BG2924" s="86"/>
    </row>
    <row r="2925" spans="2:59" x14ac:dyDescent="0.25">
      <c r="B2925" s="81"/>
      <c r="C2925" s="81" t="s">
        <v>8582</v>
      </c>
      <c r="D2925" s="81" t="s">
        <v>1090</v>
      </c>
      <c r="E2925" s="82" t="s">
        <v>1266</v>
      </c>
      <c r="F2925" s="82" t="s">
        <v>1118</v>
      </c>
      <c r="G2925" s="83" t="s">
        <v>1121</v>
      </c>
      <c r="H2925" s="84" t="s">
        <v>1129</v>
      </c>
      <c r="I2925" s="85" t="s">
        <v>3480</v>
      </c>
      <c r="J2925" s="85" t="s">
        <v>8583</v>
      </c>
      <c r="L2925" s="86">
        <v>44021</v>
      </c>
      <c r="M2925" s="87">
        <v>1315.90509999916</v>
      </c>
      <c r="N2925" s="88">
        <v>1315.90509999916</v>
      </c>
      <c r="O2925" s="88">
        <v>1445.3928999994</v>
      </c>
      <c r="P2925" s="89">
        <f t="shared" si="45"/>
        <v>0.91041342461257857</v>
      </c>
      <c r="Q2925" s="86">
        <v>43882</v>
      </c>
      <c r="R2925" s="90">
        <v>10358.208000000001</v>
      </c>
      <c r="S2925" s="90">
        <v>13385.269593872101</v>
      </c>
      <c r="T2925" s="3"/>
      <c r="U2925" s="91">
        <v>-9.32006449329492E-3</v>
      </c>
      <c r="V2925" s="92">
        <v>2.7302043045892801</v>
      </c>
      <c r="W2925" s="91">
        <v>3.09000900360843E-2</v>
      </c>
      <c r="X2925" s="92">
        <v>5.36838755224744</v>
      </c>
      <c r="Y2925" s="91">
        <v>-2.53139626447592E-2</v>
      </c>
      <c r="Z2925" s="92">
        <v>15.1525413477502</v>
      </c>
      <c r="AA2925" s="91">
        <v>0.147648972701136</v>
      </c>
      <c r="AB2925" s="92">
        <v>34.990085421421099</v>
      </c>
      <c r="AC2925" s="91">
        <v>0.13448231804257399</v>
      </c>
      <c r="AD2925" s="92">
        <v>37.734197064477499</v>
      </c>
      <c r="AE2925" s="91">
        <v>0.155758062015666</v>
      </c>
      <c r="AF2925" s="93">
        <v>32.523493813292603</v>
      </c>
      <c r="AG2925" s="91">
        <v>-2.14799161003612E-2</v>
      </c>
      <c r="AH2925" s="92">
        <v>-3.9894973459013299</v>
      </c>
      <c r="AI2925" s="91">
        <v>4.2482071876293001E-5</v>
      </c>
      <c r="AJ2925" s="92">
        <v>13.694990688149099</v>
      </c>
      <c r="AK2925" s="91">
        <v>0.31590509999834498</v>
      </c>
      <c r="AL2925" s="91">
        <v>7.8627638844409403E-2</v>
      </c>
      <c r="AM2925" s="92">
        <v>34.922310420370202</v>
      </c>
      <c r="AN2925" s="3"/>
      <c r="AO2925" s="94">
        <v>5.2219586063074502E-2</v>
      </c>
      <c r="AP2925" s="94">
        <v>-5.1790842279879103E-2</v>
      </c>
      <c r="AQ2925" s="94">
        <v>0.11868280975249899</v>
      </c>
      <c r="AR2925" s="94">
        <v>-9.5229241189372302E-2</v>
      </c>
      <c r="AS2925" s="95">
        <v>8</v>
      </c>
      <c r="AT2925" s="95">
        <v>4</v>
      </c>
      <c r="AU2925" s="95">
        <v>7</v>
      </c>
      <c r="AV2925" s="96">
        <v>5</v>
      </c>
      <c r="AW2925" s="3"/>
      <c r="AX2925" s="97">
        <v>0.19660300868970801</v>
      </c>
      <c r="AY2925" s="98">
        <v>0.73713350002981304</v>
      </c>
      <c r="AZ2925" s="98">
        <v>1.2736443042576899</v>
      </c>
      <c r="BA2925" s="98">
        <v>1.05898934524703</v>
      </c>
      <c r="BB2925" s="89">
        <v>2.0273630605079199E-2</v>
      </c>
      <c r="BC2925" s="99">
        <v>-28.379404658800901</v>
      </c>
      <c r="BD2925" s="86">
        <v>43882</v>
      </c>
      <c r="BE2925" s="86">
        <v>43908</v>
      </c>
      <c r="BF2925" s="95"/>
      <c r="BG2925" s="86"/>
    </row>
    <row r="2926" spans="2:59" x14ac:dyDescent="0.25">
      <c r="B2926" s="81"/>
      <c r="C2926" s="81" t="s">
        <v>8584</v>
      </c>
      <c r="D2926" s="81" t="s">
        <v>1090</v>
      </c>
      <c r="E2926" s="82" t="s">
        <v>1166</v>
      </c>
      <c r="F2926" s="82" t="s">
        <v>1118</v>
      </c>
      <c r="G2926" s="83" t="s">
        <v>1121</v>
      </c>
      <c r="H2926" s="84" t="s">
        <v>1129</v>
      </c>
      <c r="I2926" s="85" t="s">
        <v>3480</v>
      </c>
      <c r="J2926" s="85" t="s">
        <v>8585</v>
      </c>
      <c r="L2926" s="86">
        <v>44021</v>
      </c>
      <c r="M2926" s="87">
        <v>1563.1005000006401</v>
      </c>
      <c r="N2926" s="88">
        <v>1563.1005000006401</v>
      </c>
      <c r="O2926" s="88">
        <v>1711.3803000003099</v>
      </c>
      <c r="P2926" s="89">
        <f t="shared" si="45"/>
        <v>0.91335660460761237</v>
      </c>
      <c r="Q2926" s="86">
        <v>43882</v>
      </c>
      <c r="R2926" s="90">
        <v>2301192.3059999999</v>
      </c>
      <c r="S2926" s="90">
        <v>2037585.2194628899</v>
      </c>
      <c r="T2926" s="3"/>
      <c r="U2926" s="91">
        <v>-9.2970511332168809E-3</v>
      </c>
      <c r="V2926" s="92">
        <v>2.73250564059708</v>
      </c>
      <c r="W2926" s="91">
        <v>3.1617948126950103E-2</v>
      </c>
      <c r="X2926" s="92">
        <v>5.4401733613340202</v>
      </c>
      <c r="Y2926" s="91">
        <v>-2.1185739386965E-2</v>
      </c>
      <c r="Z2926" s="92">
        <v>15.5653636735224</v>
      </c>
      <c r="AA2926" s="91">
        <v>0.15745920052184401</v>
      </c>
      <c r="AB2926" s="92">
        <v>35.971108203462798</v>
      </c>
      <c r="AC2926" s="91">
        <v>0.15394734986883099</v>
      </c>
      <c r="AD2926" s="92">
        <v>39.680700247117798</v>
      </c>
      <c r="AE2926" s="91">
        <v>0.18567896578490001</v>
      </c>
      <c r="AF2926" s="93">
        <v>35.515584190201501</v>
      </c>
      <c r="AG2926" s="91">
        <v>-2.1275709818837599E-2</v>
      </c>
      <c r="AH2926" s="92">
        <v>-3.9690767177489801</v>
      </c>
      <c r="AI2926" s="91">
        <v>4.4882249494548896E-3</v>
      </c>
      <c r="AJ2926" s="92">
        <v>14.139564975907</v>
      </c>
      <c r="AK2926" s="91">
        <v>0.56310050000145595</v>
      </c>
      <c r="AL2926" s="91">
        <v>6.6987641033847495E-2</v>
      </c>
      <c r="AM2926" s="92">
        <v>48.028071231441601</v>
      </c>
      <c r="AN2926" s="3"/>
      <c r="AO2926" s="94">
        <v>5.2244141386836397E-2</v>
      </c>
      <c r="AP2926" s="94">
        <v>-5.1768708914096399E-2</v>
      </c>
      <c r="AQ2926" s="94">
        <v>0.1194649902737</v>
      </c>
      <c r="AR2926" s="94">
        <v>-9.4577000752033194E-2</v>
      </c>
      <c r="AS2926" s="95">
        <v>8</v>
      </c>
      <c r="AT2926" s="95">
        <v>4</v>
      </c>
      <c r="AU2926" s="95">
        <v>7</v>
      </c>
      <c r="AV2926" s="96">
        <v>5</v>
      </c>
      <c r="AW2926" s="3"/>
      <c r="AX2926" s="97">
        <v>0.19661413621448401</v>
      </c>
      <c r="AY2926" s="98">
        <v>0.78424402791279102</v>
      </c>
      <c r="AZ2926" s="98">
        <v>1.3096209503910401</v>
      </c>
      <c r="BA2926" s="98">
        <v>1.1286000527361499</v>
      </c>
      <c r="BB2926" s="89">
        <v>2.0275553916071699E-2</v>
      </c>
      <c r="BC2926" s="99">
        <v>-28.336115590413101</v>
      </c>
      <c r="BD2926" s="86">
        <v>43882</v>
      </c>
      <c r="BE2926" s="86">
        <v>43908</v>
      </c>
      <c r="BF2926" s="95"/>
      <c r="BG2926" s="86"/>
    </row>
    <row r="2927" spans="2:59" x14ac:dyDescent="0.25">
      <c r="B2927" s="81"/>
      <c r="C2927" s="81" t="s">
        <v>8586</v>
      </c>
      <c r="D2927" s="81" t="s">
        <v>1090</v>
      </c>
      <c r="E2927" s="82" t="s">
        <v>1179</v>
      </c>
      <c r="F2927" s="82" t="s">
        <v>1118</v>
      </c>
      <c r="G2927" s="83" t="s">
        <v>1121</v>
      </c>
      <c r="H2927" s="84" t="s">
        <v>1129</v>
      </c>
      <c r="I2927" s="85" t="s">
        <v>3480</v>
      </c>
      <c r="J2927" s="85" t="s">
        <v>1096</v>
      </c>
      <c r="L2927" s="86">
        <v>44021</v>
      </c>
      <c r="M2927" s="87">
        <v>1002.31350000016</v>
      </c>
      <c r="N2927" s="88">
        <v>1002.31350000016</v>
      </c>
      <c r="O2927" s="88">
        <v>1101.57129999995</v>
      </c>
      <c r="P2927" s="89">
        <f t="shared" si="45"/>
        <v>0.90989434819171988</v>
      </c>
      <c r="Q2927" s="86">
        <v>43882</v>
      </c>
      <c r="R2927" s="90">
        <v>133379.79300000001</v>
      </c>
      <c r="S2927" s="90">
        <v>200261.318613037</v>
      </c>
      <c r="T2927" s="3"/>
      <c r="U2927" s="91">
        <v>-9.3240692267499998E-3</v>
      </c>
      <c r="V2927" s="92">
        <v>2.7298038312437698</v>
      </c>
      <c r="W2927" s="91">
        <v>3.0772722560868701E-2</v>
      </c>
      <c r="X2927" s="92">
        <v>5.3556508047258804</v>
      </c>
      <c r="Y2927" s="91">
        <v>-2.6041074024760701E-2</v>
      </c>
      <c r="Z2927" s="92">
        <v>15.0798302097537</v>
      </c>
      <c r="AA2927" s="91">
        <v>-8.0114147913263895E-3</v>
      </c>
      <c r="AB2927" s="92">
        <v>19.4240466721531</v>
      </c>
      <c r="AC2927" s="91">
        <v>-2.0861819507444999E-2</v>
      </c>
      <c r="AD2927" s="92">
        <v>22.199783309479201</v>
      </c>
      <c r="AE2927" s="91"/>
      <c r="AF2927" s="93"/>
      <c r="AG2927" s="91">
        <v>-2.1516296420486501E-2</v>
      </c>
      <c r="AH2927" s="92">
        <v>-3.9931353779138599</v>
      </c>
      <c r="AI2927" s="91">
        <v>-7.4063631927856499E-4</v>
      </c>
      <c r="AJ2927" s="92">
        <v>13.616678849037299</v>
      </c>
      <c r="AK2927" s="91">
        <v>2.3135000010370299E-3</v>
      </c>
      <c r="AL2927" s="91">
        <v>8.0911695113172798E-4</v>
      </c>
      <c r="AM2927" s="92">
        <v>26.098752156656701</v>
      </c>
      <c r="AN2927" s="3"/>
      <c r="AO2927" s="94">
        <v>5.2215335128494203E-2</v>
      </c>
      <c r="AP2927" s="94">
        <v>-5.1794583279843202E-2</v>
      </c>
      <c r="AQ2927" s="94">
        <v>5.6931650093247299E-2</v>
      </c>
      <c r="AR2927" s="94">
        <v>-9.5343609799747403E-2</v>
      </c>
      <c r="AS2927" s="95">
        <v>7</v>
      </c>
      <c r="AT2927" s="95">
        <v>4</v>
      </c>
      <c r="AU2927" s="95">
        <v>7</v>
      </c>
      <c r="AV2927" s="96">
        <v>5</v>
      </c>
      <c r="AW2927" s="3"/>
      <c r="AX2927" s="97">
        <v>0.18669718827557499</v>
      </c>
      <c r="AY2927" s="98">
        <v>-7.2104327685565295E-2</v>
      </c>
      <c r="AZ2927" s="98">
        <v>0.69404983056756497</v>
      </c>
      <c r="BA2927" s="98">
        <v>-0.100494630823505</v>
      </c>
      <c r="BB2927" s="89">
        <v>1.9240708804227302E-2</v>
      </c>
      <c r="BC2927" s="99">
        <v>-28.3870049990946</v>
      </c>
      <c r="BD2927" s="86">
        <v>43882</v>
      </c>
      <c r="BE2927" s="86">
        <v>43908</v>
      </c>
      <c r="BF2927" s="95"/>
      <c r="BG2927" s="86"/>
    </row>
    <row r="2928" spans="2:59" x14ac:dyDescent="0.25">
      <c r="B2928" s="81"/>
      <c r="C2928" s="81" t="s">
        <v>8587</v>
      </c>
      <c r="D2928" s="81" t="s">
        <v>1091</v>
      </c>
      <c r="E2928" s="82" t="s">
        <v>1161</v>
      </c>
      <c r="F2928" s="82" t="s">
        <v>1118</v>
      </c>
      <c r="G2928" s="83" t="s">
        <v>1121</v>
      </c>
      <c r="H2928" s="84" t="s">
        <v>1139</v>
      </c>
      <c r="I2928" s="85" t="s">
        <v>3480</v>
      </c>
      <c r="J2928" s="85" t="s">
        <v>8588</v>
      </c>
      <c r="L2928" s="86">
        <v>44021</v>
      </c>
      <c r="M2928" s="87">
        <v>504.72940000006901</v>
      </c>
      <c r="N2928" s="88">
        <v>504.72940000006901</v>
      </c>
      <c r="O2928" s="88">
        <v>777.90319999959297</v>
      </c>
      <c r="P2928" s="89">
        <f t="shared" si="45"/>
        <v>0.64883317101707916</v>
      </c>
      <c r="Q2928" s="86">
        <v>43853</v>
      </c>
      <c r="R2928" s="90">
        <v>1470425.531</v>
      </c>
      <c r="S2928" s="90">
        <v>1882515.4179433601</v>
      </c>
      <c r="T2928" s="3"/>
      <c r="U2928" s="91">
        <v>-1.70467314756024E-2</v>
      </c>
      <c r="V2928" s="92">
        <v>1.9575376063585299</v>
      </c>
      <c r="W2928" s="91">
        <v>-6.4636054909933599E-2</v>
      </c>
      <c r="X2928" s="92">
        <v>-4.18522694236162</v>
      </c>
      <c r="Y2928" s="91">
        <v>-0.33694264947087499</v>
      </c>
      <c r="Z2928" s="92">
        <v>-16.010327334865</v>
      </c>
      <c r="AA2928" s="91">
        <v>-0.24271885155671</v>
      </c>
      <c r="AB2928" s="92">
        <v>-4.0466970043780703</v>
      </c>
      <c r="AC2928" s="91">
        <v>-0.13548981831816501</v>
      </c>
      <c r="AD2928" s="92">
        <v>10.736983428418201</v>
      </c>
      <c r="AE2928" s="91">
        <v>-0.178071301214804</v>
      </c>
      <c r="AF2928" s="93">
        <v>-0.85944250976899605</v>
      </c>
      <c r="AG2928" s="91">
        <v>-7.4770166738744601E-3</v>
      </c>
      <c r="AH2928" s="92">
        <v>-2.5892074032526602</v>
      </c>
      <c r="AI2928" s="91">
        <v>-0.32114742670440999</v>
      </c>
      <c r="AJ2928" s="92">
        <v>-18.424000189494102</v>
      </c>
      <c r="AK2928" s="91">
        <v>-0.49527060000051298</v>
      </c>
      <c r="AL2928" s="91">
        <v>-4.7836660724933602E-2</v>
      </c>
      <c r="AM2928" s="92">
        <v>-93.094824171974295</v>
      </c>
      <c r="AN2928" s="3"/>
      <c r="AO2928" s="94">
        <v>7.2179212142145802E-2</v>
      </c>
      <c r="AP2928" s="94">
        <v>-0.13536839736116199</v>
      </c>
      <c r="AQ2928" s="94">
        <v>6.8376003733646898E-2</v>
      </c>
      <c r="AR2928" s="94">
        <v>-0.351803475114284</v>
      </c>
      <c r="AS2928" s="95">
        <v>8</v>
      </c>
      <c r="AT2928" s="95">
        <v>4</v>
      </c>
      <c r="AU2928" s="95">
        <v>5</v>
      </c>
      <c r="AV2928" s="96">
        <v>7</v>
      </c>
      <c r="AW2928" s="3"/>
      <c r="AX2928" s="97">
        <v>0.39090440304542401</v>
      </c>
      <c r="AY2928" s="98">
        <v>-0.55768064010135299</v>
      </c>
      <c r="AZ2928" s="98">
        <v>-8.9134690942273706E-2</v>
      </c>
      <c r="BA2928" s="98">
        <v>-0.71728660802637001</v>
      </c>
      <c r="BB2928" s="89">
        <v>3.9547861032879203E-2</v>
      </c>
      <c r="BC2928" s="99">
        <v>-48.520767108246197</v>
      </c>
      <c r="BD2928" s="86">
        <v>43853</v>
      </c>
      <c r="BE2928" s="86">
        <v>43913</v>
      </c>
      <c r="BF2928" s="95"/>
      <c r="BG2928" s="86"/>
    </row>
    <row r="2929" spans="2:59" x14ac:dyDescent="0.25">
      <c r="B2929" s="81"/>
      <c r="C2929" s="81" t="s">
        <v>8589</v>
      </c>
      <c r="D2929" s="81" t="s">
        <v>1091</v>
      </c>
      <c r="E2929" s="82" t="s">
        <v>1162</v>
      </c>
      <c r="F2929" s="82" t="s">
        <v>1118</v>
      </c>
      <c r="G2929" s="83" t="s">
        <v>1121</v>
      </c>
      <c r="H2929" s="84" t="s">
        <v>1139</v>
      </c>
      <c r="I2929" s="85" t="s">
        <v>3480</v>
      </c>
      <c r="J2929" s="85" t="s">
        <v>8590</v>
      </c>
      <c r="L2929" s="86">
        <v>44021</v>
      </c>
      <c r="M2929" s="87">
        <v>513.65209999959905</v>
      </c>
      <c r="N2929" s="88">
        <v>513.65209999959905</v>
      </c>
      <c r="O2929" s="88">
        <v>792.02130000013904</v>
      </c>
      <c r="P2929" s="89">
        <f t="shared" si="45"/>
        <v>0.64853318970021245</v>
      </c>
      <c r="Q2929" s="86">
        <v>43853</v>
      </c>
      <c r="R2929" s="90">
        <v>1036.114</v>
      </c>
      <c r="S2929" s="90">
        <v>1275.81214559364</v>
      </c>
      <c r="T2929" s="3"/>
      <c r="U2929" s="91">
        <v>-1.704985267952E-2</v>
      </c>
      <c r="V2929" s="92">
        <v>1.9572254859667699</v>
      </c>
      <c r="W2929" s="91">
        <v>-6.4715283308978494E-2</v>
      </c>
      <c r="X2929" s="92">
        <v>-4.1931497822661203</v>
      </c>
      <c r="Y2929" s="91">
        <v>-0.337275516143418</v>
      </c>
      <c r="Z2929" s="92">
        <v>-16.043614002119298</v>
      </c>
      <c r="AA2929" s="91">
        <v>-0.243496957653551</v>
      </c>
      <c r="AB2929" s="92">
        <v>-4.1245076140621704</v>
      </c>
      <c r="AC2929" s="91">
        <v>-0.137236672659201</v>
      </c>
      <c r="AD2929" s="92">
        <v>10.5622979943146</v>
      </c>
      <c r="AE2929" s="91">
        <v>-0.18055597211437999</v>
      </c>
      <c r="AF2929" s="93">
        <v>-1.10790959972655</v>
      </c>
      <c r="AG2929" s="91">
        <v>-7.50325629996951E-3</v>
      </c>
      <c r="AH2929" s="92">
        <v>-2.5918313658621601</v>
      </c>
      <c r="AI2929" s="91">
        <v>-0.32150503872777297</v>
      </c>
      <c r="AJ2929" s="92">
        <v>-18.459761391830401</v>
      </c>
      <c r="AK2929" s="91">
        <v>-0.48634790000040101</v>
      </c>
      <c r="AL2929" s="91">
        <v>-4.6639682078457603E-2</v>
      </c>
      <c r="AM2929" s="92">
        <v>-92.202554172021294</v>
      </c>
      <c r="AN2929" s="3"/>
      <c r="AO2929" s="94">
        <v>7.2177137573817204E-2</v>
      </c>
      <c r="AP2929" s="94">
        <v>-0.13537497384371799</v>
      </c>
      <c r="AQ2929" s="94">
        <v>6.8285740235296502E-2</v>
      </c>
      <c r="AR2929" s="94">
        <v>-0.351856571668759</v>
      </c>
      <c r="AS2929" s="95">
        <v>8</v>
      </c>
      <c r="AT2929" s="95">
        <v>4</v>
      </c>
      <c r="AU2929" s="95">
        <v>5</v>
      </c>
      <c r="AV2929" s="96">
        <v>7</v>
      </c>
      <c r="AW2929" s="3"/>
      <c r="AX2929" s="97">
        <v>0.39090507433633298</v>
      </c>
      <c r="AY2929" s="98">
        <v>-0.55965176942299899</v>
      </c>
      <c r="AZ2929" s="98">
        <v>-9.2090732130372999E-2</v>
      </c>
      <c r="BA2929" s="98">
        <v>-0.71976207183524799</v>
      </c>
      <c r="BB2929" s="89">
        <v>3.9547751515856398E-2</v>
      </c>
      <c r="BC2929" s="99">
        <v>-48.529465053521598</v>
      </c>
      <c r="BD2929" s="86">
        <v>43853</v>
      </c>
      <c r="BE2929" s="86">
        <v>43913</v>
      </c>
      <c r="BF2929" s="95"/>
      <c r="BG2929" s="86"/>
    </row>
    <row r="2930" spans="2:59" x14ac:dyDescent="0.25">
      <c r="B2930" s="81"/>
      <c r="C2930" s="81" t="s">
        <v>8591</v>
      </c>
      <c r="D2930" s="81" t="s">
        <v>1091</v>
      </c>
      <c r="E2930" s="82" t="s">
        <v>1186</v>
      </c>
      <c r="F2930" s="82" t="s">
        <v>1118</v>
      </c>
      <c r="G2930" s="83" t="s">
        <v>1121</v>
      </c>
      <c r="H2930" s="84" t="s">
        <v>1139</v>
      </c>
      <c r="I2930" s="85" t="s">
        <v>3480</v>
      </c>
      <c r="J2930" s="85" t="s">
        <v>8592</v>
      </c>
      <c r="L2930" s="86">
        <v>44021</v>
      </c>
      <c r="M2930" s="87">
        <v>584.74870000034605</v>
      </c>
      <c r="N2930" s="88">
        <v>584.74870000034605</v>
      </c>
      <c r="O2930" s="88">
        <v>896.07430000044405</v>
      </c>
      <c r="P2930" s="89">
        <f t="shared" si="45"/>
        <v>0.65256720341165486</v>
      </c>
      <c r="Q2930" s="86">
        <v>43853</v>
      </c>
      <c r="R2930" s="90">
        <v>147187.34700000001</v>
      </c>
      <c r="S2930" s="90">
        <v>206859.78107275401</v>
      </c>
      <c r="T2930" s="3"/>
      <c r="U2930" s="91">
        <v>-1.7013148938531199E-2</v>
      </c>
      <c r="V2930" s="92">
        <v>1.9608958600656501</v>
      </c>
      <c r="W2930" s="91">
        <v>-6.3677141389271094E-2</v>
      </c>
      <c r="X2930" s="92">
        <v>-4.0893355902953799</v>
      </c>
      <c r="Y2930" s="91">
        <v>-0.332807831569226</v>
      </c>
      <c r="Z2930" s="92">
        <v>-15.596845544700001</v>
      </c>
      <c r="AA2930" s="91">
        <v>-0.23317931317084001</v>
      </c>
      <c r="AB2930" s="92">
        <v>-3.0927431657910298</v>
      </c>
      <c r="AC2930" s="91">
        <v>-0.113587211008999</v>
      </c>
      <c r="AD2930" s="92">
        <v>12.9272441593348</v>
      </c>
      <c r="AE2930" s="91">
        <v>-0.146587854359532</v>
      </c>
      <c r="AF2930" s="93">
        <v>2.2889021757582699</v>
      </c>
      <c r="AG2930" s="91">
        <v>-7.1719780598869E-3</v>
      </c>
      <c r="AH2930" s="92">
        <v>-2.5587035418538999</v>
      </c>
      <c r="AI2930" s="91">
        <v>-0.31670379280141803</v>
      </c>
      <c r="AJ2930" s="92">
        <v>-17.9796367991949</v>
      </c>
      <c r="AK2930" s="91">
        <v>-0.41525129999965399</v>
      </c>
      <c r="AL2930" s="91">
        <v>-3.7737886716058697E-2</v>
      </c>
      <c r="AM2930" s="92">
        <v>-85.092894171946696</v>
      </c>
      <c r="AN2930" s="3"/>
      <c r="AO2930" s="94">
        <v>7.2215860365758999E-2</v>
      </c>
      <c r="AP2930" s="94">
        <v>-0.135279838765273</v>
      </c>
      <c r="AQ2930" s="94">
        <v>6.9471462404180798E-2</v>
      </c>
      <c r="AR2930" s="94">
        <v>-0.351116743898019</v>
      </c>
      <c r="AS2930" s="95">
        <v>8</v>
      </c>
      <c r="AT2930" s="95">
        <v>4</v>
      </c>
      <c r="AU2930" s="95">
        <v>5</v>
      </c>
      <c r="AV2930" s="96">
        <v>7</v>
      </c>
      <c r="AW2930" s="3"/>
      <c r="AX2930" s="97">
        <v>0.39088519764074597</v>
      </c>
      <c r="AY2930" s="98">
        <v>-0.53353217973653999</v>
      </c>
      <c r="AZ2930" s="98">
        <v>-5.29438798172919E-2</v>
      </c>
      <c r="BA2930" s="98">
        <v>-0.68693412789707498</v>
      </c>
      <c r="BB2930" s="89">
        <v>3.9548215961149297E-2</v>
      </c>
      <c r="BC2930" s="99">
        <v>-48.4151481635636</v>
      </c>
      <c r="BD2930" s="86">
        <v>43853</v>
      </c>
      <c r="BE2930" s="86">
        <v>43913</v>
      </c>
      <c r="BF2930" s="95"/>
      <c r="BG2930" s="86"/>
    </row>
    <row r="2931" spans="2:59" x14ac:dyDescent="0.25">
      <c r="B2931" s="81"/>
      <c r="C2931" s="81" t="s">
        <v>8593</v>
      </c>
      <c r="D2931" s="81" t="s">
        <v>1091</v>
      </c>
      <c r="E2931" s="82" t="s">
        <v>1163</v>
      </c>
      <c r="F2931" s="82" t="s">
        <v>1118</v>
      </c>
      <c r="G2931" s="83" t="s">
        <v>1121</v>
      </c>
      <c r="H2931" s="84" t="s">
        <v>1139</v>
      </c>
      <c r="I2931" s="85" t="s">
        <v>3480</v>
      </c>
      <c r="J2931" s="85" t="s">
        <v>8594</v>
      </c>
      <c r="L2931" s="86">
        <v>44021</v>
      </c>
      <c r="M2931" s="87">
        <v>464.447699999902</v>
      </c>
      <c r="N2931" s="88">
        <v>464.447699999902</v>
      </c>
      <c r="O2931" s="88">
        <v>717.46459999959905</v>
      </c>
      <c r="P2931" s="89">
        <f t="shared" si="45"/>
        <v>0.64734580632990335</v>
      </c>
      <c r="Q2931" s="86">
        <v>43853</v>
      </c>
      <c r="R2931" s="90">
        <v>422262.18199999997</v>
      </c>
      <c r="S2931" s="90">
        <v>555298.97363574198</v>
      </c>
      <c r="T2931" s="3"/>
      <c r="U2931" s="91">
        <v>-1.7060003339793201E-2</v>
      </c>
      <c r="V2931" s="92">
        <v>1.9562104199394501</v>
      </c>
      <c r="W2931" s="91">
        <v>-6.5019372082169902E-2</v>
      </c>
      <c r="X2931" s="92">
        <v>-4.2235586595852501</v>
      </c>
      <c r="Y2931" s="91">
        <v>-0.33858909225556999</v>
      </c>
      <c r="Z2931" s="92">
        <v>-16.174971613334499</v>
      </c>
      <c r="AA2931" s="91">
        <v>-0.24650070077681399</v>
      </c>
      <c r="AB2931" s="92">
        <v>-4.4248819263884798</v>
      </c>
      <c r="AC2931" s="91">
        <v>-0.144097347638308</v>
      </c>
      <c r="AD2931" s="92">
        <v>9.8762304964038794</v>
      </c>
      <c r="AE2931" s="91">
        <v>-0.19033646223484499</v>
      </c>
      <c r="AF2931" s="93">
        <v>-2.0859586117730902</v>
      </c>
      <c r="AG2931" s="91">
        <v>-7.5990787263435803E-3</v>
      </c>
      <c r="AH2931" s="92">
        <v>-2.6014136084995698</v>
      </c>
      <c r="AI2931" s="91">
        <v>-0.32291654214437598</v>
      </c>
      <c r="AJ2931" s="92">
        <v>-18.600911733490602</v>
      </c>
      <c r="AK2931" s="91">
        <v>-0.53555230000056298</v>
      </c>
      <c r="AL2931" s="91">
        <v>-5.3497455127435402E-2</v>
      </c>
      <c r="AM2931" s="92">
        <v>-97.122994172037593</v>
      </c>
      <c r="AN2931" s="3"/>
      <c r="AO2931" s="94">
        <v>7.21646668880567E-2</v>
      </c>
      <c r="AP2931" s="94">
        <v>-0.13540383120562199</v>
      </c>
      <c r="AQ2931" s="94">
        <v>6.79383083916036E-2</v>
      </c>
      <c r="AR2931" s="94">
        <v>-0.35207790732849398</v>
      </c>
      <c r="AS2931" s="95">
        <v>8</v>
      </c>
      <c r="AT2931" s="95">
        <v>4</v>
      </c>
      <c r="AU2931" s="95">
        <v>5</v>
      </c>
      <c r="AV2931" s="96">
        <v>7</v>
      </c>
      <c r="AW2931" s="3"/>
      <c r="AX2931" s="97">
        <v>0.39091216188157002</v>
      </c>
      <c r="AY2931" s="98">
        <v>-0.567257463992064</v>
      </c>
      <c r="AZ2931" s="98">
        <v>-0.103489731668333</v>
      </c>
      <c r="BA2931" s="98">
        <v>-0.72930373645158397</v>
      </c>
      <c r="BB2931" s="89">
        <v>3.9547727906246999E-2</v>
      </c>
      <c r="BC2931" s="99">
        <v>-48.562939551251503</v>
      </c>
      <c r="BD2931" s="86">
        <v>43853</v>
      </c>
      <c r="BE2931" s="86">
        <v>43913</v>
      </c>
      <c r="BF2931" s="95"/>
      <c r="BG2931" s="86"/>
    </row>
    <row r="2932" spans="2:59" x14ac:dyDescent="0.25">
      <c r="B2932" s="81"/>
      <c r="C2932" s="81" t="s">
        <v>8595</v>
      </c>
      <c r="D2932" s="81" t="s">
        <v>1091</v>
      </c>
      <c r="E2932" s="82" t="s">
        <v>1239</v>
      </c>
      <c r="F2932" s="82" t="s">
        <v>1118</v>
      </c>
      <c r="G2932" s="83" t="s">
        <v>1121</v>
      </c>
      <c r="H2932" s="84" t="s">
        <v>1139</v>
      </c>
      <c r="I2932" s="85" t="s">
        <v>3480</v>
      </c>
      <c r="J2932" s="85" t="s">
        <v>8596</v>
      </c>
      <c r="L2932" s="86">
        <v>44021</v>
      </c>
      <c r="M2932" s="87">
        <v>844.24519999977201</v>
      </c>
      <c r="N2932" s="88">
        <v>844.24519999977201</v>
      </c>
      <c r="O2932" s="88">
        <v>1289.5811999999</v>
      </c>
      <c r="P2932" s="89">
        <f t="shared" si="45"/>
        <v>0.65466618154780598</v>
      </c>
      <c r="Q2932" s="86">
        <v>43853</v>
      </c>
      <c r="R2932" s="90">
        <v>1313.864</v>
      </c>
      <c r="S2932" s="90">
        <v>36532.199237548797</v>
      </c>
      <c r="T2932" s="3"/>
      <c r="U2932" s="91">
        <v>-1.6994077130220799E-2</v>
      </c>
      <c r="V2932" s="92">
        <v>1.9628030408966901</v>
      </c>
      <c r="W2932" s="91">
        <v>-6.3141669764299899E-2</v>
      </c>
      <c r="X2932" s="92">
        <v>-4.0357884277982503</v>
      </c>
      <c r="Y2932" s="91">
        <v>-0.33048252480162799</v>
      </c>
      <c r="Z2932" s="92">
        <v>-15.364314867940299</v>
      </c>
      <c r="AA2932" s="91">
        <v>-0.227791222463711</v>
      </c>
      <c r="AB2932" s="92">
        <v>-2.5539340950781502</v>
      </c>
      <c r="AC2932" s="91">
        <v>-0.101065800760844</v>
      </c>
      <c r="AD2932" s="92">
        <v>14.1793851841503</v>
      </c>
      <c r="AE2932" s="91">
        <v>-0.12841914827280601</v>
      </c>
      <c r="AF2932" s="93">
        <v>4.1057727844308802</v>
      </c>
      <c r="AG2932" s="91">
        <v>-7.0008455686547703E-3</v>
      </c>
      <c r="AH2932" s="92">
        <v>-2.5415902927306901</v>
      </c>
      <c r="AI2932" s="91">
        <v>-0.31420415752741998</v>
      </c>
      <c r="AJ2932" s="92">
        <v>-17.729673271795001</v>
      </c>
      <c r="AK2932" s="91">
        <v>-0.155754800000141</v>
      </c>
      <c r="AL2932" s="91">
        <v>-4.9698282857207197E-2</v>
      </c>
      <c r="AM2932" s="92">
        <v>1.5954888185515299</v>
      </c>
      <c r="AN2932" s="3"/>
      <c r="AO2932" s="94">
        <v>7.2236431373312399E-2</v>
      </c>
      <c r="AP2932" s="94">
        <v>-0.135230278453528</v>
      </c>
      <c r="AQ2932" s="94">
        <v>7.0083384203826399E-2</v>
      </c>
      <c r="AR2932" s="94">
        <v>-0.35073183574422701</v>
      </c>
      <c r="AS2932" s="95">
        <v>8</v>
      </c>
      <c r="AT2932" s="95">
        <v>4</v>
      </c>
      <c r="AU2932" s="95">
        <v>5</v>
      </c>
      <c r="AV2932" s="96">
        <v>7</v>
      </c>
      <c r="AW2932" s="3"/>
      <c r="AX2932" s="97">
        <v>0.39087498142325799</v>
      </c>
      <c r="AY2932" s="98">
        <v>-0.519893918424714</v>
      </c>
      <c r="AZ2932" s="98">
        <v>-3.2509581417173201E-2</v>
      </c>
      <c r="BA2932" s="98">
        <v>-0.66976072322631797</v>
      </c>
      <c r="BB2932" s="89">
        <v>3.9548474072580601E-2</v>
      </c>
      <c r="BC2932" s="99">
        <v>-48.355908104160299</v>
      </c>
      <c r="BD2932" s="86">
        <v>43853</v>
      </c>
      <c r="BE2932" s="86">
        <v>43913</v>
      </c>
      <c r="BF2932" s="95"/>
      <c r="BG2932" s="86"/>
    </row>
    <row r="2933" spans="2:59" x14ac:dyDescent="0.25">
      <c r="B2933" s="81"/>
      <c r="C2933" s="81" t="s">
        <v>8597</v>
      </c>
      <c r="D2933" s="81" t="s">
        <v>1091</v>
      </c>
      <c r="E2933" s="82" t="s">
        <v>1266</v>
      </c>
      <c r="F2933" s="82" t="s">
        <v>1118</v>
      </c>
      <c r="G2933" s="83" t="s">
        <v>1121</v>
      </c>
      <c r="H2933" s="84" t="s">
        <v>1139</v>
      </c>
      <c r="I2933" s="85" t="s">
        <v>3480</v>
      </c>
      <c r="J2933" s="85" t="s">
        <v>8598</v>
      </c>
      <c r="L2933" s="86">
        <v>44021</v>
      </c>
      <c r="M2933" s="87">
        <v>964.47910000011302</v>
      </c>
      <c r="N2933" s="88">
        <v>964.47910000011302</v>
      </c>
      <c r="O2933" s="88">
        <v>1473.9112999997999</v>
      </c>
      <c r="P2933" s="89">
        <f t="shared" si="45"/>
        <v>0.65436712507750228</v>
      </c>
      <c r="Q2933" s="86">
        <v>43853</v>
      </c>
      <c r="R2933" s="90">
        <v>29326.922999999999</v>
      </c>
      <c r="S2933" s="90">
        <v>56422.663727966297</v>
      </c>
      <c r="T2933" s="3"/>
      <c r="U2933" s="91">
        <v>-1.6996894580188399E-2</v>
      </c>
      <c r="V2933" s="92">
        <v>1.9625212958999301</v>
      </c>
      <c r="W2933" s="91">
        <v>-6.3216437630253502E-2</v>
      </c>
      <c r="X2933" s="92">
        <v>-4.0432652143936103</v>
      </c>
      <c r="Y2933" s="91">
        <v>-0.33081396155641402</v>
      </c>
      <c r="Z2933" s="92">
        <v>-15.3974585434189</v>
      </c>
      <c r="AA2933" s="91">
        <v>-0.22855798646196501</v>
      </c>
      <c r="AB2933" s="92">
        <v>-2.6306104949035198</v>
      </c>
      <c r="AC2933" s="91">
        <v>-0.102878237335099</v>
      </c>
      <c r="AD2933" s="92">
        <v>13.998141526724799</v>
      </c>
      <c r="AE2933" s="91">
        <v>-0.13105066944815899</v>
      </c>
      <c r="AF2933" s="93">
        <v>3.8426206668955301</v>
      </c>
      <c r="AG2933" s="91">
        <v>-7.0254088595902396E-3</v>
      </c>
      <c r="AH2933" s="92">
        <v>-2.5440466218242399</v>
      </c>
      <c r="AI2933" s="91">
        <v>-0.31456055592570897</v>
      </c>
      <c r="AJ2933" s="92">
        <v>-17.765313111624</v>
      </c>
      <c r="AK2933" s="91">
        <v>-3.5520899999937697E-2</v>
      </c>
      <c r="AL2933" s="91">
        <v>-9.6797551350391604E-3</v>
      </c>
      <c r="AM2933" s="92">
        <v>0.77138136257781298</v>
      </c>
      <c r="AN2933" s="3"/>
      <c r="AO2933" s="94">
        <v>7.2233400855111499E-2</v>
      </c>
      <c r="AP2933" s="94">
        <v>-0.135237337402941</v>
      </c>
      <c r="AQ2933" s="94">
        <v>6.9997665686969399E-2</v>
      </c>
      <c r="AR2933" s="94">
        <v>-0.35078692703449599</v>
      </c>
      <c r="AS2933" s="95">
        <v>8</v>
      </c>
      <c r="AT2933" s="95">
        <v>4</v>
      </c>
      <c r="AU2933" s="95">
        <v>5</v>
      </c>
      <c r="AV2933" s="96">
        <v>7</v>
      </c>
      <c r="AW2933" s="3"/>
      <c r="AX2933" s="97">
        <v>0.39087616925942698</v>
      </c>
      <c r="AY2933" s="98">
        <v>-0.52183715010050902</v>
      </c>
      <c r="AZ2933" s="98">
        <v>-3.5419289388187301E-2</v>
      </c>
      <c r="BA2933" s="98">
        <v>-0.672208659615535</v>
      </c>
      <c r="BB2933" s="89">
        <v>3.9548407275251503E-2</v>
      </c>
      <c r="BC2933" s="99">
        <v>-48.364375793898901</v>
      </c>
      <c r="BD2933" s="86">
        <v>43853</v>
      </c>
      <c r="BE2933" s="86">
        <v>43913</v>
      </c>
      <c r="BF2933" s="95"/>
      <c r="BG2933" s="86"/>
    </row>
    <row r="2934" spans="2:59" x14ac:dyDescent="0.25">
      <c r="B2934" s="81"/>
      <c r="C2934" s="81" t="s">
        <v>8599</v>
      </c>
      <c r="D2934" s="81" t="s">
        <v>1091</v>
      </c>
      <c r="E2934" s="82" t="s">
        <v>1166</v>
      </c>
      <c r="F2934" s="82" t="s">
        <v>1118</v>
      </c>
      <c r="G2934" s="83" t="s">
        <v>1121</v>
      </c>
      <c r="H2934" s="84" t="s">
        <v>1139</v>
      </c>
      <c r="I2934" s="85" t="s">
        <v>3480</v>
      </c>
      <c r="J2934" s="85" t="s">
        <v>8600</v>
      </c>
      <c r="L2934" s="86">
        <v>44021</v>
      </c>
      <c r="M2934" s="87">
        <v>881.25530000030994</v>
      </c>
      <c r="N2934" s="88">
        <v>881.25530000030994</v>
      </c>
      <c r="O2934" s="88">
        <v>1342.10099999979</v>
      </c>
      <c r="P2934" s="89">
        <f t="shared" si="45"/>
        <v>0.65662368182457787</v>
      </c>
      <c r="Q2934" s="86">
        <v>43853</v>
      </c>
      <c r="R2934" s="90">
        <v>1060539.865</v>
      </c>
      <c r="S2934" s="90">
        <v>1349324.4837499999</v>
      </c>
      <c r="T2934" s="3"/>
      <c r="U2934" s="91">
        <v>-1.69768334762921E-2</v>
      </c>
      <c r="V2934" s="92">
        <v>1.9645274062895599</v>
      </c>
      <c r="W2934" s="91">
        <v>-6.2640450184553595E-2</v>
      </c>
      <c r="X2934" s="92">
        <v>-3.9856664698199902</v>
      </c>
      <c r="Y2934" s="91">
        <v>-0.32831360816664501</v>
      </c>
      <c r="Z2934" s="92">
        <v>-15.147423204441999</v>
      </c>
      <c r="AA2934" s="91">
        <v>-0.222742321467085</v>
      </c>
      <c r="AB2934" s="92">
        <v>-2.0490439954155599</v>
      </c>
      <c r="AC2934" s="91">
        <v>-8.9309921702806605E-2</v>
      </c>
      <c r="AD2934" s="92">
        <v>15.354973089953999</v>
      </c>
      <c r="AE2934" s="91">
        <v>-0.11123104727361401</v>
      </c>
      <c r="AF2934" s="93">
        <v>5.8245828843500904</v>
      </c>
      <c r="AG2934" s="91">
        <v>-6.8423501734287103E-3</v>
      </c>
      <c r="AH2934" s="92">
        <v>-2.5257407532080798</v>
      </c>
      <c r="AI2934" s="91">
        <v>-0.31187233862147001</v>
      </c>
      <c r="AJ2934" s="92">
        <v>-17.496491381199998</v>
      </c>
      <c r="AK2934" s="91">
        <v>-0.11874469999937</v>
      </c>
      <c r="AL2934" s="91">
        <v>-1.8182207722020401E-2</v>
      </c>
      <c r="AM2934" s="92">
        <v>-20.156448768655501</v>
      </c>
      <c r="AN2934" s="3"/>
      <c r="AO2934" s="94">
        <v>7.2255432294696206E-2</v>
      </c>
      <c r="AP2934" s="94">
        <v>-0.135184194515168</v>
      </c>
      <c r="AQ2934" s="94">
        <v>7.0655721603543498E-2</v>
      </c>
      <c r="AR2934" s="94">
        <v>-0.35037438416504302</v>
      </c>
      <c r="AS2934" s="95">
        <v>8</v>
      </c>
      <c r="AT2934" s="95">
        <v>4</v>
      </c>
      <c r="AU2934" s="95">
        <v>5</v>
      </c>
      <c r="AV2934" s="96">
        <v>7</v>
      </c>
      <c r="AW2934" s="3"/>
      <c r="AX2934" s="97">
        <v>0.39086500883859099</v>
      </c>
      <c r="AY2934" s="98">
        <v>-0.507121589336748</v>
      </c>
      <c r="AZ2934" s="98">
        <v>-1.3372663226860501E-2</v>
      </c>
      <c r="BA2934" s="98">
        <v>-0.65365617722181901</v>
      </c>
      <c r="BB2934" s="89">
        <v>3.9548658324893002E-2</v>
      </c>
      <c r="BC2934" s="99">
        <v>-48.300858132133698</v>
      </c>
      <c r="BD2934" s="86">
        <v>43853</v>
      </c>
      <c r="BE2934" s="86">
        <v>43913</v>
      </c>
      <c r="BF2934" s="95"/>
      <c r="BG2934" s="86"/>
    </row>
    <row r="2935" spans="2:59" x14ac:dyDescent="0.25">
      <c r="B2935" s="81"/>
      <c r="C2935" s="81" t="s">
        <v>8601</v>
      </c>
      <c r="D2935" s="81" t="s">
        <v>1091</v>
      </c>
      <c r="E2935" s="82" t="s">
        <v>1179</v>
      </c>
      <c r="F2935" s="82" t="s">
        <v>1118</v>
      </c>
      <c r="G2935" s="83" t="s">
        <v>1121</v>
      </c>
      <c r="H2935" s="84" t="s">
        <v>1139</v>
      </c>
      <c r="I2935" s="85" t="s">
        <v>3480</v>
      </c>
      <c r="J2935" s="85" t="s">
        <v>1096</v>
      </c>
      <c r="L2935" s="86">
        <v>44021</v>
      </c>
      <c r="M2935" s="87">
        <v>783.64719999954104</v>
      </c>
      <c r="N2935" s="88">
        <v>783.64719999954104</v>
      </c>
      <c r="O2935" s="88">
        <v>1198.9401999991401</v>
      </c>
      <c r="P2935" s="89">
        <f t="shared" si="45"/>
        <v>0.65361658571470294</v>
      </c>
      <c r="Q2935" s="86">
        <v>43853</v>
      </c>
      <c r="R2935" s="90">
        <v>49525.374000000003</v>
      </c>
      <c r="S2935" s="90">
        <v>60435.691199218803</v>
      </c>
      <c r="T2935" s="3"/>
      <c r="U2935" s="91">
        <v>-1.7003707715957699E-2</v>
      </c>
      <c r="V2935" s="92">
        <v>1.9618399823229999</v>
      </c>
      <c r="W2935" s="91">
        <v>-6.3408538198054906E-2</v>
      </c>
      <c r="X2935" s="92">
        <v>-4.0624752711737502</v>
      </c>
      <c r="Y2935" s="91">
        <v>-0.331645376158413</v>
      </c>
      <c r="Z2935" s="92">
        <v>-15.480600003618701</v>
      </c>
      <c r="AA2935" s="91">
        <v>-0.23048660640313801</v>
      </c>
      <c r="AB2935" s="92">
        <v>-2.8234724890207898</v>
      </c>
      <c r="AC2935" s="91">
        <v>-0.10735494765147501</v>
      </c>
      <c r="AD2935" s="92">
        <v>13.5504704950872</v>
      </c>
      <c r="AE2935" s="91"/>
      <c r="AF2935" s="93"/>
      <c r="AG2935" s="91">
        <v>-7.0865624938960502E-3</v>
      </c>
      <c r="AH2935" s="92">
        <v>-2.5501619852548201</v>
      </c>
      <c r="AI2935" s="91">
        <v>-0.31545427870791198</v>
      </c>
      <c r="AJ2935" s="92">
        <v>-17.8546853898442</v>
      </c>
      <c r="AK2935" s="91">
        <v>-0.21635280000016799</v>
      </c>
      <c r="AL2935" s="91">
        <v>-8.1789604817458894E-2</v>
      </c>
      <c r="AM2935" s="92">
        <v>4.2321221565362102</v>
      </c>
      <c r="AN2935" s="3"/>
      <c r="AO2935" s="94">
        <v>7.2226160746140494E-2</v>
      </c>
      <c r="AP2935" s="94">
        <v>-0.13525510696403201</v>
      </c>
      <c r="AQ2935" s="94">
        <v>6.9778480927198003E-2</v>
      </c>
      <c r="AR2935" s="94">
        <v>-0.350924395755283</v>
      </c>
      <c r="AS2935" s="95">
        <v>8</v>
      </c>
      <c r="AT2935" s="95">
        <v>4</v>
      </c>
      <c r="AU2935" s="95">
        <v>5</v>
      </c>
      <c r="AV2935" s="96">
        <v>7</v>
      </c>
      <c r="AW2935" s="3"/>
      <c r="AX2935" s="97">
        <v>0.39087996628077198</v>
      </c>
      <c r="AY2935" s="98">
        <v>-0.52671738528533796</v>
      </c>
      <c r="AZ2935" s="98">
        <v>-4.2731945981699902E-2</v>
      </c>
      <c r="BA2935" s="98">
        <v>-0.67835547830782195</v>
      </c>
      <c r="BB2935" s="89">
        <v>3.9548330884681501E-2</v>
      </c>
      <c r="BC2935" s="99">
        <v>-48.3855324893957</v>
      </c>
      <c r="BD2935" s="86">
        <v>43853</v>
      </c>
      <c r="BE2935" s="86">
        <v>43913</v>
      </c>
      <c r="BF2935" s="95"/>
      <c r="BG2935" s="86"/>
    </row>
    <row r="2936" spans="2:59" x14ac:dyDescent="0.25">
      <c r="B2936" s="81"/>
      <c r="C2936" s="81" t="s">
        <v>8602</v>
      </c>
      <c r="D2936" s="81" t="s">
        <v>1092</v>
      </c>
      <c r="E2936" s="82" t="s">
        <v>1161</v>
      </c>
      <c r="F2936" s="82" t="s">
        <v>1118</v>
      </c>
      <c r="G2936" s="83" t="s">
        <v>1123</v>
      </c>
      <c r="H2936" s="84" t="s">
        <v>1149</v>
      </c>
      <c r="I2936" s="85" t="s">
        <v>3480</v>
      </c>
      <c r="J2936" s="85" t="s">
        <v>8603</v>
      </c>
      <c r="L2936" s="86">
        <v>44021</v>
      </c>
      <c r="M2936" s="87">
        <v>1571.1263999994801</v>
      </c>
      <c r="N2936" s="88">
        <v>1571.1263999994801</v>
      </c>
      <c r="O2936" s="88">
        <v>1746.2065999992201</v>
      </c>
      <c r="P2936" s="89">
        <f t="shared" si="45"/>
        <v>0.8997368352634687</v>
      </c>
      <c r="Q2936" s="86">
        <v>43747</v>
      </c>
      <c r="R2936" s="90">
        <v>7013746.142</v>
      </c>
      <c r="S2936" s="90">
        <v>8563320.5473281294</v>
      </c>
      <c r="T2936" s="3"/>
      <c r="U2936" s="91">
        <v>-2.6403464471513901E-3</v>
      </c>
      <c r="V2936" s="92">
        <v>3.39817610920363</v>
      </c>
      <c r="W2936" s="91">
        <v>2.24708118148556E-2</v>
      </c>
      <c r="X2936" s="92">
        <v>4.5254597301245703</v>
      </c>
      <c r="Y2936" s="91">
        <v>-1.51952364112731E-2</v>
      </c>
      <c r="Z2936" s="92">
        <v>16.164413971098799</v>
      </c>
      <c r="AA2936" s="91">
        <v>-6.4744922705358504E-2</v>
      </c>
      <c r="AB2936" s="92">
        <v>13.7506958807644</v>
      </c>
      <c r="AC2936" s="91">
        <v>9.6559946268826007E-3</v>
      </c>
      <c r="AD2936" s="92">
        <v>25.2515647229156</v>
      </c>
      <c r="AE2936" s="91"/>
      <c r="AF2936" s="93"/>
      <c r="AG2936" s="91">
        <v>4.6323188071255598E-3</v>
      </c>
      <c r="AH2936" s="92">
        <v>-1.3782738551526601</v>
      </c>
      <c r="AI2936" s="91">
        <v>-1.07710869197035E-2</v>
      </c>
      <c r="AJ2936" s="92">
        <v>12.6136337889911</v>
      </c>
      <c r="AK2936" s="91">
        <v>3.7041173425677698E-2</v>
      </c>
      <c r="AL2936" s="91">
        <v>1.34113033000176E-2</v>
      </c>
      <c r="AM2936" s="92">
        <v>24.268494678573902</v>
      </c>
      <c r="AN2936" s="3"/>
      <c r="AO2936" s="94">
        <v>1.3175789636079601E-2</v>
      </c>
      <c r="AP2936" s="94">
        <v>-3.5774901858530897E-2</v>
      </c>
      <c r="AQ2936" s="94">
        <v>1.4055900548555701E-2</v>
      </c>
      <c r="AR2936" s="94">
        <v>-7.1160328730911701E-2</v>
      </c>
      <c r="AS2936" s="95">
        <v>7</v>
      </c>
      <c r="AT2936" s="95">
        <v>5</v>
      </c>
      <c r="AU2936" s="95">
        <v>6</v>
      </c>
      <c r="AV2936" s="96">
        <v>6</v>
      </c>
      <c r="AW2936" s="3"/>
      <c r="AX2936" s="97">
        <v>5.6018864258003301E-2</v>
      </c>
      <c r="AY2936" s="98">
        <v>-1.58952614680493</v>
      </c>
      <c r="AZ2936" s="98">
        <v>0.39758678884663801</v>
      </c>
      <c r="BA2936" s="98">
        <v>-1.85675558515686</v>
      </c>
      <c r="BB2936" s="89">
        <v>5.7439000260001202E-3</v>
      </c>
      <c r="BC2936" s="99">
        <v>-12.123588354326801</v>
      </c>
      <c r="BD2936" s="86">
        <v>43747</v>
      </c>
      <c r="BE2936" s="86">
        <v>43990</v>
      </c>
      <c r="BF2936" s="95"/>
      <c r="BG2936" s="86"/>
    </row>
    <row r="2937" spans="2:59" x14ac:dyDescent="0.25">
      <c r="B2937" s="81"/>
      <c r="C2937" s="81" t="s">
        <v>8604</v>
      </c>
      <c r="D2937" s="81" t="s">
        <v>1092</v>
      </c>
      <c r="E2937" s="82" t="s">
        <v>1162</v>
      </c>
      <c r="F2937" s="82" t="s">
        <v>1118</v>
      </c>
      <c r="G2937" s="83" t="s">
        <v>1123</v>
      </c>
      <c r="H2937" s="84" t="s">
        <v>1149</v>
      </c>
      <c r="I2937" s="85" t="s">
        <v>3480</v>
      </c>
      <c r="J2937" s="85" t="s">
        <v>8605</v>
      </c>
      <c r="L2937" s="86">
        <v>44021</v>
      </c>
      <c r="M2937" s="87">
        <v>1554.7737000007201</v>
      </c>
      <c r="N2937" s="88">
        <v>1554.7737000007201</v>
      </c>
      <c r="O2937" s="88">
        <v>1731.92049999908</v>
      </c>
      <c r="P2937" s="89">
        <f t="shared" si="45"/>
        <v>0.89771655223293789</v>
      </c>
      <c r="Q2937" s="86">
        <v>43747</v>
      </c>
      <c r="R2937" s="90">
        <v>92160.574999999997</v>
      </c>
      <c r="S2937" s="90">
        <v>929853.42089648405</v>
      </c>
      <c r="T2937" s="3"/>
      <c r="U2937" s="91">
        <v>-2.6485939524718599E-3</v>
      </c>
      <c r="V2937" s="92">
        <v>3.3973513586715902</v>
      </c>
      <c r="W2937" s="91">
        <v>2.2219380485694301E-2</v>
      </c>
      <c r="X2937" s="92">
        <v>4.5003165972084398</v>
      </c>
      <c r="Y2937" s="91">
        <v>-1.66633725884822E-2</v>
      </c>
      <c r="Z2937" s="92">
        <v>16.0176003533707</v>
      </c>
      <c r="AA2937" s="91">
        <v>-6.7550309833677602E-2</v>
      </c>
      <c r="AB2937" s="92">
        <v>13.4701571679325</v>
      </c>
      <c r="AC2937" s="91">
        <v>3.61197979873396E-3</v>
      </c>
      <c r="AD2937" s="92">
        <v>24.647163240122602</v>
      </c>
      <c r="AE2937" s="91">
        <v>2.0869343914455399E-2</v>
      </c>
      <c r="AF2937" s="93">
        <v>19.0346220031497</v>
      </c>
      <c r="AG2937" s="91">
        <v>4.5581920585391301E-3</v>
      </c>
      <c r="AH2937" s="92">
        <v>-1.3856865300112999</v>
      </c>
      <c r="AI2937" s="91">
        <v>-1.2318780966779699E-2</v>
      </c>
      <c r="AJ2937" s="92">
        <v>12.4588643842872</v>
      </c>
      <c r="AK2937" s="91">
        <v>0.55477370000153303</v>
      </c>
      <c r="AL2937" s="91">
        <v>2.7960030996837301E-2</v>
      </c>
      <c r="AM2937" s="92">
        <v>-75.418941770098201</v>
      </c>
      <c r="AN2937" s="3"/>
      <c r="AO2937" s="94">
        <v>1.3167531205908699E-2</v>
      </c>
      <c r="AP2937" s="94">
        <v>-3.5782805674898603E-2</v>
      </c>
      <c r="AQ2937" s="94">
        <v>1.38058910142718E-2</v>
      </c>
      <c r="AR2937" s="94">
        <v>-7.1389270236104502E-2</v>
      </c>
      <c r="AS2937" s="95">
        <v>7</v>
      </c>
      <c r="AT2937" s="95">
        <v>5</v>
      </c>
      <c r="AU2937" s="95">
        <v>6</v>
      </c>
      <c r="AV2937" s="96">
        <v>6</v>
      </c>
      <c r="AW2937" s="3"/>
      <c r="AX2937" s="97">
        <v>5.6012708580456101E-2</v>
      </c>
      <c r="AY2937" s="98">
        <v>-1.6358369202607701</v>
      </c>
      <c r="AZ2937" s="98">
        <v>0.38807203418173197</v>
      </c>
      <c r="BA2937" s="98">
        <v>-1.90829104811382</v>
      </c>
      <c r="BB2937" s="89">
        <v>5.7432112401966202E-3</v>
      </c>
      <c r="BC2937" s="99">
        <v>-12.2986245615612</v>
      </c>
      <c r="BD2937" s="86">
        <v>43747</v>
      </c>
      <c r="BE2937" s="86">
        <v>43990</v>
      </c>
      <c r="BF2937" s="95"/>
      <c r="BG2937" s="86"/>
    </row>
    <row r="2938" spans="2:59" x14ac:dyDescent="0.25">
      <c r="B2938" s="81"/>
      <c r="C2938" s="81" t="s">
        <v>8606</v>
      </c>
      <c r="D2938" s="81" t="s">
        <v>1092</v>
      </c>
      <c r="E2938" s="82" t="s">
        <v>1186</v>
      </c>
      <c r="F2938" s="82" t="s">
        <v>1118</v>
      </c>
      <c r="G2938" s="83" t="s">
        <v>1123</v>
      </c>
      <c r="H2938" s="84" t="s">
        <v>1149</v>
      </c>
      <c r="I2938" s="85" t="s">
        <v>3480</v>
      </c>
      <c r="J2938" s="85" t="s">
        <v>8607</v>
      </c>
      <c r="L2938" s="86">
        <v>44021</v>
      </c>
      <c r="M2938" s="87">
        <v>1692.45160000026</v>
      </c>
      <c r="N2938" s="88">
        <v>1692.45160000026</v>
      </c>
      <c r="O2938" s="88">
        <v>1876.12560000084</v>
      </c>
      <c r="P2938" s="89">
        <f t="shared" si="45"/>
        <v>0.90209930507824332</v>
      </c>
      <c r="Q2938" s="86">
        <v>43747</v>
      </c>
      <c r="R2938" s="90">
        <v>1718924.385</v>
      </c>
      <c r="S2938" s="90">
        <v>3106151.1167304702</v>
      </c>
      <c r="T2938" s="3"/>
      <c r="U2938" s="91">
        <v>-2.6308316155336802E-3</v>
      </c>
      <c r="V2938" s="92">
        <v>3.3991275923653999</v>
      </c>
      <c r="W2938" s="91">
        <v>2.2764147952329901E-2</v>
      </c>
      <c r="X2938" s="92">
        <v>4.5547933438720101</v>
      </c>
      <c r="Y2938" s="91">
        <v>-1.34798931258047E-2</v>
      </c>
      <c r="Z2938" s="92">
        <v>16.3359482996457</v>
      </c>
      <c r="AA2938" s="91">
        <v>-6.1461630788471701E-2</v>
      </c>
      <c r="AB2938" s="92">
        <v>14.079025072453099</v>
      </c>
      <c r="AC2938" s="91">
        <v>1.6752596984588301E-2</v>
      </c>
      <c r="AD2938" s="92">
        <v>25.961224958708002</v>
      </c>
      <c r="AE2938" s="91">
        <v>4.1017508847289698E-2</v>
      </c>
      <c r="AF2938" s="93">
        <v>21.049438496440398</v>
      </c>
      <c r="AG2938" s="91">
        <v>4.7187811142066502E-3</v>
      </c>
      <c r="AH2938" s="92">
        <v>-1.36962762444455</v>
      </c>
      <c r="AI2938" s="91">
        <v>-8.9626302933538699E-3</v>
      </c>
      <c r="AJ2938" s="92">
        <v>12.7944794516225</v>
      </c>
      <c r="AK2938" s="91">
        <v>0.69245160000049499</v>
      </c>
      <c r="AL2938" s="91">
        <v>3.3424431838284398E-2</v>
      </c>
      <c r="AM2938" s="92">
        <v>-61.651151770143798</v>
      </c>
      <c r="AN2938" s="3"/>
      <c r="AO2938" s="94">
        <v>1.31855513773189E-2</v>
      </c>
      <c r="AP2938" s="94">
        <v>-3.5765623220868299E-2</v>
      </c>
      <c r="AQ2938" s="94">
        <v>1.43476564335288E-2</v>
      </c>
      <c r="AR2938" s="94">
        <v>-7.0893091777179507E-2</v>
      </c>
      <c r="AS2938" s="95">
        <v>8</v>
      </c>
      <c r="AT2938" s="95">
        <v>4</v>
      </c>
      <c r="AU2938" s="95">
        <v>6</v>
      </c>
      <c r="AV2938" s="96">
        <v>6</v>
      </c>
      <c r="AW2938" s="3"/>
      <c r="AX2938" s="97">
        <v>5.6026240915452899E-2</v>
      </c>
      <c r="AY2938" s="98">
        <v>-1.53534536286134</v>
      </c>
      <c r="AZ2938" s="98">
        <v>0.40871991358380899</v>
      </c>
      <c r="BA2938" s="98">
        <v>-1.79627165320198</v>
      </c>
      <c r="BB2938" s="89">
        <v>5.74472421539213E-3</v>
      </c>
      <c r="BC2938" s="99">
        <v>-11.939243300163101</v>
      </c>
      <c r="BD2938" s="86">
        <v>43747</v>
      </c>
      <c r="BE2938" s="86">
        <v>43809</v>
      </c>
      <c r="BF2938" s="95"/>
      <c r="BG2938" s="86"/>
    </row>
    <row r="2939" spans="2:59" x14ac:dyDescent="0.25">
      <c r="B2939" s="81"/>
      <c r="C2939" s="81" t="s">
        <v>8608</v>
      </c>
      <c r="D2939" s="81" t="s">
        <v>1092</v>
      </c>
      <c r="E2939" s="82" t="s">
        <v>1163</v>
      </c>
      <c r="F2939" s="82" t="s">
        <v>1118</v>
      </c>
      <c r="G2939" s="83" t="s">
        <v>1123</v>
      </c>
      <c r="H2939" s="84" t="s">
        <v>1149</v>
      </c>
      <c r="I2939" s="85" t="s">
        <v>3480</v>
      </c>
      <c r="J2939" s="85" t="s">
        <v>8609</v>
      </c>
      <c r="L2939" s="86">
        <v>44021</v>
      </c>
      <c r="M2939" s="87">
        <v>1427.0218000002201</v>
      </c>
      <c r="N2939" s="88">
        <v>1427.0218000002201</v>
      </c>
      <c r="O2939" s="88">
        <v>1591.9975000005199</v>
      </c>
      <c r="P2939" s="89">
        <f t="shared" si="45"/>
        <v>0.89637188500594633</v>
      </c>
      <c r="Q2939" s="86">
        <v>43747</v>
      </c>
      <c r="R2939" s="90">
        <v>7096338.4890000001</v>
      </c>
      <c r="S2939" s="90">
        <v>17847028.6461563</v>
      </c>
      <c r="T2939" s="3"/>
      <c r="U2939" s="91">
        <v>-2.65400408352434E-3</v>
      </c>
      <c r="V2939" s="92">
        <v>3.3968103455663399</v>
      </c>
      <c r="W2939" s="91">
        <v>2.20517730431311E-2</v>
      </c>
      <c r="X2939" s="92">
        <v>4.4835558529521196</v>
      </c>
      <c r="Y2939" s="91">
        <v>-1.7641092842495699E-2</v>
      </c>
      <c r="Z2939" s="92">
        <v>15.9198283279693</v>
      </c>
      <c r="AA2939" s="91">
        <v>-6.9416369948157794E-2</v>
      </c>
      <c r="AB2939" s="92">
        <v>13.2835511564772</v>
      </c>
      <c r="AC2939" s="91">
        <v>-3.9822349572205001E-4</v>
      </c>
      <c r="AD2939" s="92">
        <v>24.246142910677001</v>
      </c>
      <c r="AE2939" s="91">
        <v>1.47470285683085E-2</v>
      </c>
      <c r="AF2939" s="93">
        <v>18.422390468534999</v>
      </c>
      <c r="AG2939" s="91">
        <v>4.50881712276896E-3</v>
      </c>
      <c r="AH2939" s="92">
        <v>-1.39062402358832</v>
      </c>
      <c r="AI2939" s="91">
        <v>-1.33494476885971E-2</v>
      </c>
      <c r="AJ2939" s="92">
        <v>12.3557977121091</v>
      </c>
      <c r="AK2939" s="91">
        <v>0.427021800000221</v>
      </c>
      <c r="AL2939" s="91">
        <v>2.3092816158168699E-2</v>
      </c>
      <c r="AM2939" s="92">
        <v>-52.216703904326998</v>
      </c>
      <c r="AN2939" s="3"/>
      <c r="AO2939" s="94">
        <v>1.3161983169993599E-2</v>
      </c>
      <c r="AP2939" s="94">
        <v>-3.5788066759778303E-2</v>
      </c>
      <c r="AQ2939" s="94">
        <v>1.3639221740959301E-2</v>
      </c>
      <c r="AR2939" s="94">
        <v>-7.1541973878993304E-2</v>
      </c>
      <c r="AS2939" s="95">
        <v>6</v>
      </c>
      <c r="AT2939" s="95">
        <v>6</v>
      </c>
      <c r="AU2939" s="95">
        <v>6</v>
      </c>
      <c r="AV2939" s="96">
        <v>6</v>
      </c>
      <c r="AW2939" s="3"/>
      <c r="AX2939" s="97">
        <v>5.600870921764E-2</v>
      </c>
      <c r="AY2939" s="98">
        <v>-1.6666468710900499</v>
      </c>
      <c r="AZ2939" s="98">
        <v>0.38174241579599799</v>
      </c>
      <c r="BA2939" s="98">
        <v>-1.9424926608589901</v>
      </c>
      <c r="BB2939" s="89">
        <v>5.7427629064204701E-3</v>
      </c>
      <c r="BC2939" s="99">
        <v>-12.415151405715701</v>
      </c>
      <c r="BD2939" s="86">
        <v>43747</v>
      </c>
      <c r="BE2939" s="86">
        <v>43990</v>
      </c>
      <c r="BF2939" s="95"/>
      <c r="BG2939" s="86"/>
    </row>
    <row r="2940" spans="2:59" x14ac:dyDescent="0.25">
      <c r="B2940" s="81"/>
      <c r="C2940" s="81" t="s">
        <v>8610</v>
      </c>
      <c r="D2940" s="81" t="s">
        <v>1092</v>
      </c>
      <c r="E2940" s="82" t="s">
        <v>1239</v>
      </c>
      <c r="F2940" s="82" t="s">
        <v>1118</v>
      </c>
      <c r="G2940" s="83" t="s">
        <v>1123</v>
      </c>
      <c r="H2940" s="84" t="s">
        <v>1149</v>
      </c>
      <c r="I2940" s="85" t="s">
        <v>3480</v>
      </c>
      <c r="J2940" s="85" t="s">
        <v>8611</v>
      </c>
      <c r="L2940" s="86">
        <v>44021</v>
      </c>
      <c r="M2940" s="87">
        <v>1033.38719999976</v>
      </c>
      <c r="N2940" s="88">
        <v>1033.38719999976</v>
      </c>
      <c r="O2940" s="88">
        <v>1142.5341999996499</v>
      </c>
      <c r="P2940" s="89">
        <f t="shared" si="45"/>
        <v>0.90446938043524361</v>
      </c>
      <c r="Q2940" s="86">
        <v>43747</v>
      </c>
      <c r="R2940" s="90">
        <v>50908.860999999997</v>
      </c>
      <c r="S2940" s="90">
        <v>237101.022804687</v>
      </c>
      <c r="T2940" s="3"/>
      <c r="U2940" s="91">
        <v>-2.6212642351310898E-3</v>
      </c>
      <c r="V2940" s="92">
        <v>3.4000843304056598</v>
      </c>
      <c r="W2940" s="91">
        <v>2.3057490820065099E-2</v>
      </c>
      <c r="X2940" s="92">
        <v>4.5841276306455301</v>
      </c>
      <c r="Y2940" s="91">
        <v>-1.17610876532126E-2</v>
      </c>
      <c r="Z2940" s="92">
        <v>16.507828846894</v>
      </c>
      <c r="AA2940" s="91">
        <v>-5.8165258772569402E-2</v>
      </c>
      <c r="AB2940" s="92">
        <v>14.4086622740433</v>
      </c>
      <c r="AC2940" s="91">
        <v>2.39011652629415E-2</v>
      </c>
      <c r="AD2940" s="92">
        <v>26.676081786543399</v>
      </c>
      <c r="AE2940" s="91">
        <v>4.1210648570995503E-2</v>
      </c>
      <c r="AF2940" s="93">
        <v>21.0687524688256</v>
      </c>
      <c r="AG2940" s="91">
        <v>4.8052142392407404E-3</v>
      </c>
      <c r="AH2940" s="92">
        <v>-1.36098431194114</v>
      </c>
      <c r="AI2940" s="91">
        <v>-7.1504499883303704E-3</v>
      </c>
      <c r="AJ2940" s="92">
        <v>12.975697482135701</v>
      </c>
      <c r="AK2940" s="91">
        <v>3.3387199999197002E-2</v>
      </c>
      <c r="AL2940" s="91">
        <v>9.93694587123173E-3</v>
      </c>
      <c r="AM2940" s="92">
        <v>20.509688818478001</v>
      </c>
      <c r="AN2940" s="3"/>
      <c r="AO2940" s="94">
        <v>1.3195223946240699E-2</v>
      </c>
      <c r="AP2940" s="94">
        <v>-3.5756408271481598E-2</v>
      </c>
      <c r="AQ2940" s="94">
        <v>1.46394881885499E-2</v>
      </c>
      <c r="AR2940" s="94">
        <v>-7.0625776242232E-2</v>
      </c>
      <c r="AS2940" s="95">
        <v>8</v>
      </c>
      <c r="AT2940" s="95">
        <v>4</v>
      </c>
      <c r="AU2940" s="95">
        <v>6</v>
      </c>
      <c r="AV2940" s="96">
        <v>6</v>
      </c>
      <c r="AW2940" s="3"/>
      <c r="AX2940" s="97">
        <v>5.6033871170147902E-2</v>
      </c>
      <c r="AY2940" s="98">
        <v>-1.48096058538067</v>
      </c>
      <c r="AZ2940" s="98">
        <v>0.41989553170924399</v>
      </c>
      <c r="BA2940" s="98">
        <v>-1.7353503920166999</v>
      </c>
      <c r="BB2940" s="89">
        <v>5.7455745171409896E-3</v>
      </c>
      <c r="BC2940" s="99">
        <v>-11.8868389234558</v>
      </c>
      <c r="BD2940" s="86">
        <v>43747</v>
      </c>
      <c r="BE2940" s="86">
        <v>43809</v>
      </c>
      <c r="BF2940" s="95"/>
      <c r="BG2940" s="86"/>
    </row>
    <row r="2941" spans="2:59" x14ac:dyDescent="0.25">
      <c r="B2941" s="81"/>
      <c r="C2941" s="81" t="s">
        <v>8612</v>
      </c>
      <c r="D2941" s="81" t="s">
        <v>1092</v>
      </c>
      <c r="E2941" s="82" t="s">
        <v>1266</v>
      </c>
      <c r="F2941" s="82" t="s">
        <v>1118</v>
      </c>
      <c r="G2941" s="83" t="s">
        <v>1123</v>
      </c>
      <c r="H2941" s="84" t="s">
        <v>1149</v>
      </c>
      <c r="I2941" s="85" t="s">
        <v>3480</v>
      </c>
      <c r="J2941" s="85" t="s">
        <v>8613</v>
      </c>
      <c r="L2941" s="86">
        <v>44021</v>
      </c>
      <c r="M2941" s="87">
        <v>1096.2481999993299</v>
      </c>
      <c r="N2941" s="88">
        <v>1096.2481999993299</v>
      </c>
      <c r="O2941" s="88">
        <v>1212.4901999998799</v>
      </c>
      <c r="P2941" s="89">
        <f t="shared" si="45"/>
        <v>0.90412953440732013</v>
      </c>
      <c r="Q2941" s="86">
        <v>43747</v>
      </c>
      <c r="R2941" s="90">
        <v>65046.828999999998</v>
      </c>
      <c r="S2941" s="90">
        <v>421698.91589257802</v>
      </c>
      <c r="T2941" s="3"/>
      <c r="U2941" s="91">
        <v>-2.62270854182134E-3</v>
      </c>
      <c r="V2941" s="92">
        <v>3.3999398997366401</v>
      </c>
      <c r="W2941" s="91">
        <v>2.3015626384221801E-2</v>
      </c>
      <c r="X2941" s="92">
        <v>4.5799411870611904</v>
      </c>
      <c r="Y2941" s="91">
        <v>-1.20069850445361E-2</v>
      </c>
      <c r="Z2941" s="92">
        <v>16.4832391077653</v>
      </c>
      <c r="AA2941" s="91">
        <v>-5.8637875751665E-2</v>
      </c>
      <c r="AB2941" s="92">
        <v>14.3614005761337</v>
      </c>
      <c r="AC2941" s="91">
        <v>2.2875881026266101E-2</v>
      </c>
      <c r="AD2941" s="92">
        <v>26.573553362861301</v>
      </c>
      <c r="AE2941" s="91">
        <v>5.0450853766960797E-2</v>
      </c>
      <c r="AF2941" s="93">
        <v>21.9927729884221</v>
      </c>
      <c r="AG2941" s="91">
        <v>4.7928583462635297E-3</v>
      </c>
      <c r="AH2941" s="92">
        <v>-1.3622199012388601</v>
      </c>
      <c r="AI2941" s="91">
        <v>-7.4096931493841103E-3</v>
      </c>
      <c r="AJ2941" s="92">
        <v>12.9497731660231</v>
      </c>
      <c r="AK2941" s="91">
        <v>9.6248199999536196E-2</v>
      </c>
      <c r="AL2941" s="91">
        <v>2.4968158590127101E-2</v>
      </c>
      <c r="AM2941" s="92">
        <v>13.6889599355636</v>
      </c>
      <c r="AN2941" s="3"/>
      <c r="AO2941" s="94">
        <v>1.319384083763E-2</v>
      </c>
      <c r="AP2941" s="94">
        <v>-3.5757701098191298E-2</v>
      </c>
      <c r="AQ2941" s="94">
        <v>1.4597805618905099E-2</v>
      </c>
      <c r="AR2941" s="94">
        <v>-7.0663950296002406E-2</v>
      </c>
      <c r="AS2941" s="95">
        <v>8</v>
      </c>
      <c r="AT2941" s="95">
        <v>4</v>
      </c>
      <c r="AU2941" s="95">
        <v>6</v>
      </c>
      <c r="AV2941" s="96">
        <v>6</v>
      </c>
      <c r="AW2941" s="3"/>
      <c r="AX2941" s="97">
        <v>5.6032798132509901E-2</v>
      </c>
      <c r="AY2941" s="98">
        <v>-1.48875638685058</v>
      </c>
      <c r="AZ2941" s="98">
        <v>0.41829343426252302</v>
      </c>
      <c r="BA2941" s="98">
        <v>-1.74409749309052</v>
      </c>
      <c r="BB2941" s="89">
        <v>5.74545494972881E-3</v>
      </c>
      <c r="BC2941" s="99">
        <v>-11.8943559296895</v>
      </c>
      <c r="BD2941" s="86">
        <v>43747</v>
      </c>
      <c r="BE2941" s="86">
        <v>43809</v>
      </c>
      <c r="BF2941" s="95"/>
      <c r="BG2941" s="86"/>
    </row>
    <row r="2942" spans="2:59" x14ac:dyDescent="0.25">
      <c r="B2942" s="81"/>
      <c r="C2942" s="81" t="s">
        <v>8614</v>
      </c>
      <c r="D2942" s="81" t="s">
        <v>1092</v>
      </c>
      <c r="E2942" s="82" t="s">
        <v>1166</v>
      </c>
      <c r="F2942" s="82" t="s">
        <v>1118</v>
      </c>
      <c r="G2942" s="83" t="s">
        <v>1123</v>
      </c>
      <c r="H2942" s="84" t="s">
        <v>1149</v>
      </c>
      <c r="I2942" s="85" t="s">
        <v>3480</v>
      </c>
      <c r="J2942" s="85" t="s">
        <v>8615</v>
      </c>
      <c r="L2942" s="86">
        <v>44021</v>
      </c>
      <c r="M2942" s="87">
        <v>1275.37879999913</v>
      </c>
      <c r="N2942" s="88">
        <v>1275.37879999913</v>
      </c>
      <c r="O2942" s="88">
        <v>1411.1434000004101</v>
      </c>
      <c r="P2942" s="89">
        <f t="shared" si="45"/>
        <v>0.90379106758303895</v>
      </c>
      <c r="Q2942" s="86">
        <v>43747</v>
      </c>
      <c r="R2942" s="90">
        <v>15391779.684</v>
      </c>
      <c r="S2942" s="90">
        <v>19299485.5173437</v>
      </c>
      <c r="T2942" s="3"/>
      <c r="U2942" s="91">
        <v>-2.62400114206685E-3</v>
      </c>
      <c r="V2942" s="92">
        <v>3.39981063971209</v>
      </c>
      <c r="W2942" s="91">
        <v>2.2973820048719101E-2</v>
      </c>
      <c r="X2942" s="92">
        <v>4.5757605535109196</v>
      </c>
      <c r="Y2942" s="91">
        <v>-1.22524859070836E-2</v>
      </c>
      <c r="Z2942" s="92">
        <v>16.458689021528699</v>
      </c>
      <c r="AA2942" s="91">
        <v>-5.91087116381823E-2</v>
      </c>
      <c r="AB2942" s="92">
        <v>14.314316987482</v>
      </c>
      <c r="AC2942" s="91">
        <v>2.18535597177834E-2</v>
      </c>
      <c r="AD2942" s="92">
        <v>26.4713212320057</v>
      </c>
      <c r="AE2942" s="91">
        <v>4.8873860499952598E-2</v>
      </c>
      <c r="AF2942" s="93">
        <v>21.835073661699401</v>
      </c>
      <c r="AG2942" s="91">
        <v>4.78062620823039E-3</v>
      </c>
      <c r="AH2942" s="92">
        <v>-1.36344311504217</v>
      </c>
      <c r="AI2942" s="91">
        <v>-7.6684832492901504E-3</v>
      </c>
      <c r="AJ2942" s="92">
        <v>12.9238941560325</v>
      </c>
      <c r="AK2942" s="91">
        <v>0.27537879999901599</v>
      </c>
      <c r="AL2942" s="91">
        <v>3.5940284255048E-2</v>
      </c>
      <c r="AM2942" s="92">
        <v>19.255901231197601</v>
      </c>
      <c r="AN2942" s="3"/>
      <c r="AO2942" s="94">
        <v>1.319242257523E-2</v>
      </c>
      <c r="AP2942" s="94">
        <v>-3.5759000007601599E-2</v>
      </c>
      <c r="AQ2942" s="94">
        <v>1.4556125956005399E-2</v>
      </c>
      <c r="AR2942" s="94">
        <v>-7.0702085443408599E-2</v>
      </c>
      <c r="AS2942" s="95">
        <v>8</v>
      </c>
      <c r="AT2942" s="95">
        <v>4</v>
      </c>
      <c r="AU2942" s="95">
        <v>6</v>
      </c>
      <c r="AV2942" s="96">
        <v>6</v>
      </c>
      <c r="AW2942" s="3"/>
      <c r="AX2942" s="97">
        <v>5.6031677974388003E-2</v>
      </c>
      <c r="AY2942" s="98">
        <v>-1.49652297904868</v>
      </c>
      <c r="AZ2942" s="98">
        <v>0.41669747751348002</v>
      </c>
      <c r="BA2942" s="98">
        <v>-1.75280570055656</v>
      </c>
      <c r="BB2942" s="89">
        <v>5.7453304045247903E-3</v>
      </c>
      <c r="BC2942" s="99">
        <v>-11.9018378996407</v>
      </c>
      <c r="BD2942" s="86">
        <v>43747</v>
      </c>
      <c r="BE2942" s="86">
        <v>43809</v>
      </c>
      <c r="BF2942" s="95"/>
      <c r="BG2942" s="86"/>
    </row>
    <row r="2943" spans="2:59" x14ac:dyDescent="0.25">
      <c r="B2943" s="81"/>
      <c r="C2943" s="81" t="s">
        <v>8616</v>
      </c>
      <c r="D2943" s="81" t="s">
        <v>1092</v>
      </c>
      <c r="E2943" s="82" t="s">
        <v>1179</v>
      </c>
      <c r="F2943" s="82" t="s">
        <v>1118</v>
      </c>
      <c r="G2943" s="83" t="s">
        <v>1123</v>
      </c>
      <c r="H2943" s="84" t="s">
        <v>1149</v>
      </c>
      <c r="I2943" s="85" t="s">
        <v>3480</v>
      </c>
      <c r="J2943" s="85" t="s">
        <v>1096</v>
      </c>
      <c r="L2943" s="86">
        <v>44021</v>
      </c>
      <c r="M2943" s="87">
        <v>1047.79250000045</v>
      </c>
      <c r="N2943" s="88">
        <v>1047.79250000045</v>
      </c>
      <c r="O2943" s="88">
        <v>1160.8956000004</v>
      </c>
      <c r="P2943" s="89">
        <f t="shared" si="45"/>
        <v>0.90257254829813205</v>
      </c>
      <c r="Q2943" s="86">
        <v>43747</v>
      </c>
      <c r="R2943" s="90">
        <v>201516.94699999999</v>
      </c>
      <c r="S2943" s="90">
        <v>305606.16628759803</v>
      </c>
      <c r="T2943" s="3"/>
      <c r="U2943" s="91">
        <v>-2.6289928446203699E-3</v>
      </c>
      <c r="V2943" s="92">
        <v>3.3993114694567299</v>
      </c>
      <c r="W2943" s="91">
        <v>2.2822737635578998E-2</v>
      </c>
      <c r="X2943" s="92">
        <v>4.5606523121969103</v>
      </c>
      <c r="Y2943" s="91">
        <v>-1.3136548200236599E-2</v>
      </c>
      <c r="Z2943" s="92">
        <v>16.370282792195201</v>
      </c>
      <c r="AA2943" s="91">
        <v>-6.0803587865884801E-2</v>
      </c>
      <c r="AB2943" s="92">
        <v>14.1448293647118</v>
      </c>
      <c r="AC2943" s="91">
        <v>1.8171844694734301E-2</v>
      </c>
      <c r="AD2943" s="92">
        <v>26.103149729722599</v>
      </c>
      <c r="AE2943" s="91">
        <v>-0.31300746216409597</v>
      </c>
      <c r="AF2943" s="93">
        <v>-14.3530586046982</v>
      </c>
      <c r="AG2943" s="91">
        <v>4.7360439421027002E-3</v>
      </c>
      <c r="AH2943" s="92">
        <v>-1.3679013416549399</v>
      </c>
      <c r="AI2943" s="91">
        <v>-8.6006730743974896E-3</v>
      </c>
      <c r="AJ2943" s="92">
        <v>12.8306751735217</v>
      </c>
      <c r="AK2943" s="91">
        <v>4.7792499999559403E-2</v>
      </c>
      <c r="AL2943" s="91">
        <v>2.9213835878181302E-3</v>
      </c>
      <c r="AM2943" s="92">
        <v>-126.117061770288</v>
      </c>
      <c r="AN2943" s="3"/>
      <c r="AO2943" s="94">
        <v>1.3187493015721001E-2</v>
      </c>
      <c r="AP2943" s="94">
        <v>-3.5763786407187602E-2</v>
      </c>
      <c r="AQ2943" s="94">
        <v>1.4406022899493101E-2</v>
      </c>
      <c r="AR2943" s="94">
        <v>-7.0839568245937706E-2</v>
      </c>
      <c r="AS2943" s="95">
        <v>8</v>
      </c>
      <c r="AT2943" s="95">
        <v>4</v>
      </c>
      <c r="AU2943" s="95">
        <v>6</v>
      </c>
      <c r="AV2943" s="96">
        <v>6</v>
      </c>
      <c r="AW2943" s="3"/>
      <c r="AX2943" s="97">
        <v>5.6027776442351802E-2</v>
      </c>
      <c r="AY2943" s="98">
        <v>-1.5244824725869</v>
      </c>
      <c r="AZ2943" s="98">
        <v>0.410951556999407</v>
      </c>
      <c r="BA2943" s="98">
        <v>-1.78412028251114</v>
      </c>
      <c r="BB2943" s="89">
        <v>5.74489529718448E-3</v>
      </c>
      <c r="BC2943" s="99">
        <v>-11.9287643092539</v>
      </c>
      <c r="BD2943" s="86">
        <v>43747</v>
      </c>
      <c r="BE2943" s="86">
        <v>43809</v>
      </c>
      <c r="BF2943" s="95"/>
      <c r="BG2943" s="86"/>
    </row>
    <row r="2944" spans="2:59" x14ac:dyDescent="0.25">
      <c r="B2944" s="81"/>
      <c r="C2944" s="81" t="s">
        <v>8617</v>
      </c>
      <c r="D2944" s="81" t="s">
        <v>1093</v>
      </c>
      <c r="E2944" s="82" t="s">
        <v>1161</v>
      </c>
      <c r="F2944" s="82" t="s">
        <v>1118</v>
      </c>
      <c r="G2944" s="83" t="s">
        <v>1121</v>
      </c>
      <c r="H2944" s="84" t="s">
        <v>1154</v>
      </c>
      <c r="I2944" s="85" t="s">
        <v>3480</v>
      </c>
      <c r="J2944" s="85" t="s">
        <v>8618</v>
      </c>
      <c r="L2944" s="86">
        <v>44021</v>
      </c>
      <c r="M2944" s="87">
        <v>2304.8638000003998</v>
      </c>
      <c r="N2944" s="88">
        <v>2304.8638000003998</v>
      </c>
      <c r="O2944" s="88">
        <v>2414.5439999997602</v>
      </c>
      <c r="P2944" s="89">
        <f t="shared" si="45"/>
        <v>0.95457519100941157</v>
      </c>
      <c r="Q2944" s="86">
        <v>43881</v>
      </c>
      <c r="R2944" s="90">
        <v>2362325.3280000002</v>
      </c>
      <c r="S2944" s="90">
        <v>2131652.3607168002</v>
      </c>
      <c r="T2944" s="3"/>
      <c r="U2944" s="91">
        <v>-3.80529963695153E-3</v>
      </c>
      <c r="V2944" s="92">
        <v>3.28168079022362</v>
      </c>
      <c r="W2944" s="91">
        <v>3.8333576601871797E-2</v>
      </c>
      <c r="X2944" s="92">
        <v>6.1117362088261897</v>
      </c>
      <c r="Y2944" s="91">
        <v>2.29849677998573E-2</v>
      </c>
      <c r="Z2944" s="92">
        <v>19.982434392208202</v>
      </c>
      <c r="AA2944" s="91">
        <v>0.18961228012631201</v>
      </c>
      <c r="AB2944" s="92">
        <v>39.1864161639242</v>
      </c>
      <c r="AC2944" s="91">
        <v>0.26165522196621199</v>
      </c>
      <c r="AD2944" s="92">
        <v>50.451487456855801</v>
      </c>
      <c r="AE2944" s="91">
        <v>0.32251644134346902</v>
      </c>
      <c r="AF2944" s="93">
        <v>49.199331746087402</v>
      </c>
      <c r="AG2944" s="91">
        <v>-6.0614000558416601E-3</v>
      </c>
      <c r="AH2944" s="92">
        <v>-2.4476457414493802</v>
      </c>
      <c r="AI2944" s="91">
        <v>6.1202496814075899E-2</v>
      </c>
      <c r="AJ2944" s="92">
        <v>19.810992162383599</v>
      </c>
      <c r="AK2944" s="91">
        <v>1.3088812533835901</v>
      </c>
      <c r="AL2944" s="91">
        <v>7.3018855951886494E-2</v>
      </c>
      <c r="AM2944" s="92">
        <v>68.367337500327295</v>
      </c>
      <c r="AN2944" s="3"/>
      <c r="AO2944" s="94">
        <v>3.6753275384398897E-2</v>
      </c>
      <c r="AP2944" s="94">
        <v>-5.9982056471199002E-2</v>
      </c>
      <c r="AQ2944" s="94">
        <v>0.122892812996724</v>
      </c>
      <c r="AR2944" s="94">
        <v>-8.04980639013229E-2</v>
      </c>
      <c r="AS2944" s="95">
        <v>8</v>
      </c>
      <c r="AT2944" s="95">
        <v>4</v>
      </c>
      <c r="AU2944" s="95">
        <v>7</v>
      </c>
      <c r="AV2944" s="96">
        <v>5</v>
      </c>
      <c r="AW2944" s="3"/>
      <c r="AX2944" s="97">
        <v>0.19563713002571601</v>
      </c>
      <c r="AY2944" s="98">
        <v>0.85964461709772899</v>
      </c>
      <c r="AZ2944" s="98">
        <v>1.44586518529104</v>
      </c>
      <c r="BA2944" s="98">
        <v>1.23222157599048</v>
      </c>
      <c r="BB2944" s="89">
        <v>2.0144778678295599E-2</v>
      </c>
      <c r="BC2944" s="99">
        <v>-25.0793441743008</v>
      </c>
      <c r="BD2944" s="86">
        <v>43881</v>
      </c>
      <c r="BE2944" s="86">
        <v>43910</v>
      </c>
      <c r="BF2944" s="95"/>
      <c r="BG2944" s="86"/>
    </row>
    <row r="2945" spans="2:59" x14ac:dyDescent="0.25">
      <c r="B2945" s="81"/>
      <c r="C2945" s="81" t="s">
        <v>8619</v>
      </c>
      <c r="D2945" s="81" t="s">
        <v>1093</v>
      </c>
      <c r="E2945" s="82" t="s">
        <v>1162</v>
      </c>
      <c r="F2945" s="82" t="s">
        <v>1118</v>
      </c>
      <c r="G2945" s="83" t="s">
        <v>1121</v>
      </c>
      <c r="H2945" s="84" t="s">
        <v>1154</v>
      </c>
      <c r="I2945" s="85" t="s">
        <v>3480</v>
      </c>
      <c r="J2945" s="85" t="s">
        <v>8620</v>
      </c>
      <c r="L2945" s="86">
        <v>44021</v>
      </c>
      <c r="M2945" s="87">
        <v>2283.9521000012801</v>
      </c>
      <c r="N2945" s="88">
        <v>2283.9521000012801</v>
      </c>
      <c r="O2945" s="88">
        <v>2394.9266999997199</v>
      </c>
      <c r="P2945" s="89">
        <f t="shared" si="45"/>
        <v>0.95366263193004919</v>
      </c>
      <c r="Q2945" s="86">
        <v>43881</v>
      </c>
      <c r="R2945" s="90">
        <v>145035.101</v>
      </c>
      <c r="S2945" s="90">
        <v>134231.466279785</v>
      </c>
      <c r="T2945" s="3"/>
      <c r="U2945" s="91">
        <v>-3.8121124061944998E-3</v>
      </c>
      <c r="V2945" s="92">
        <v>3.2809995132993199</v>
      </c>
      <c r="W2945" s="91">
        <v>3.8120785613500602E-2</v>
      </c>
      <c r="X2945" s="92">
        <v>6.0904571099890701</v>
      </c>
      <c r="Y2945" s="91">
        <v>2.1713751406423398E-2</v>
      </c>
      <c r="Z2945" s="92">
        <v>19.8553127528576</v>
      </c>
      <c r="AA2945" s="91">
        <v>0.18663740328513101</v>
      </c>
      <c r="AB2945" s="92">
        <v>38.888928479806097</v>
      </c>
      <c r="AC2945" s="91">
        <v>0.25535728360584498</v>
      </c>
      <c r="AD2945" s="92">
        <v>49.821693620819097</v>
      </c>
      <c r="AE2945" s="91">
        <v>0.31261041618563501</v>
      </c>
      <c r="AF2945" s="93">
        <v>48.208729230274898</v>
      </c>
      <c r="AG2945" s="91">
        <v>-6.12248352445022E-3</v>
      </c>
      <c r="AH2945" s="92">
        <v>-2.4537540883102298</v>
      </c>
      <c r="AI2945" s="91">
        <v>5.9818447065481499E-2</v>
      </c>
      <c r="AJ2945" s="92">
        <v>19.672587187524201</v>
      </c>
      <c r="AK2945" s="91">
        <v>1.2839521000022101</v>
      </c>
      <c r="AL2945" s="91">
        <v>7.2038217585941297E-2</v>
      </c>
      <c r="AM2945" s="92">
        <v>65.874422162189106</v>
      </c>
      <c r="AN2945" s="3"/>
      <c r="AO2945" s="94">
        <v>3.6746195919476997E-2</v>
      </c>
      <c r="AP2945" s="94">
        <v>-6.0001345255877803E-2</v>
      </c>
      <c r="AQ2945" s="94">
        <v>0.12266205199383</v>
      </c>
      <c r="AR2945" s="94">
        <v>-8.0692811233311706E-2</v>
      </c>
      <c r="AS2945" s="95">
        <v>8</v>
      </c>
      <c r="AT2945" s="95">
        <v>4</v>
      </c>
      <c r="AU2945" s="95">
        <v>7</v>
      </c>
      <c r="AV2945" s="96">
        <v>5</v>
      </c>
      <c r="AW2945" s="3"/>
      <c r="AX2945" s="97">
        <v>0.19563451616209901</v>
      </c>
      <c r="AY2945" s="98">
        <v>0.84550739452333801</v>
      </c>
      <c r="AZ2945" s="98">
        <v>1.43472787330211</v>
      </c>
      <c r="BA2945" s="98">
        <v>1.2113567926153299</v>
      </c>
      <c r="BB2945" s="89">
        <v>2.01442591423984E-2</v>
      </c>
      <c r="BC2945" s="99">
        <v>-25.094183467037499</v>
      </c>
      <c r="BD2945" s="86">
        <v>43881</v>
      </c>
      <c r="BE2945" s="86">
        <v>43910</v>
      </c>
      <c r="BF2945" s="95"/>
      <c r="BG2945" s="86"/>
    </row>
    <row r="2946" spans="2:59" x14ac:dyDescent="0.25">
      <c r="B2946" s="81"/>
      <c r="C2946" s="81" t="s">
        <v>8621</v>
      </c>
      <c r="D2946" s="81" t="s">
        <v>1093</v>
      </c>
      <c r="E2946" s="82" t="s">
        <v>1186</v>
      </c>
      <c r="F2946" s="82" t="s">
        <v>1118</v>
      </c>
      <c r="G2946" s="83" t="s">
        <v>1121</v>
      </c>
      <c r="H2946" s="84" t="s">
        <v>1154</v>
      </c>
      <c r="I2946" s="85" t="s">
        <v>3480</v>
      </c>
      <c r="J2946" s="85" t="s">
        <v>8622</v>
      </c>
      <c r="L2946" s="86">
        <v>44021</v>
      </c>
      <c r="M2946" s="87">
        <v>2719.86659999937</v>
      </c>
      <c r="N2946" s="88">
        <v>2719.86659999937</v>
      </c>
      <c r="O2946" s="88">
        <v>2831.3673000000399</v>
      </c>
      <c r="P2946" s="89">
        <f t="shared" si="45"/>
        <v>0.96061948585735646</v>
      </c>
      <c r="Q2946" s="86">
        <v>43881</v>
      </c>
      <c r="R2946" s="90">
        <v>4982052.9550000001</v>
      </c>
      <c r="S2946" s="90">
        <v>3120943.2180117201</v>
      </c>
      <c r="T2946" s="3"/>
      <c r="U2946" s="91">
        <v>-3.7604028821078802E-3</v>
      </c>
      <c r="V2946" s="92">
        <v>3.28617046570798</v>
      </c>
      <c r="W2946" s="91">
        <v>3.9738936271533E-2</v>
      </c>
      <c r="X2946" s="92">
        <v>6.2522721757923101</v>
      </c>
      <c r="Y2946" s="91">
        <v>3.1413621698447997E-2</v>
      </c>
      <c r="Z2946" s="92">
        <v>20.825299782067301</v>
      </c>
      <c r="AA2946" s="91">
        <v>0.209432058421953</v>
      </c>
      <c r="AB2946" s="92">
        <v>41.168393993517398</v>
      </c>
      <c r="AC2946" s="91">
        <v>0.30401667382102499</v>
      </c>
      <c r="AD2946" s="92">
        <v>54.6876326423371</v>
      </c>
      <c r="AE2946" s="91">
        <v>0.38979058814235001</v>
      </c>
      <c r="AF2946" s="93">
        <v>55.926746425975601</v>
      </c>
      <c r="AG2946" s="91">
        <v>-5.6580103000669598E-3</v>
      </c>
      <c r="AH2946" s="92">
        <v>-2.4073067658719101</v>
      </c>
      <c r="AI2946" s="91">
        <v>7.0380918454247904E-2</v>
      </c>
      <c r="AJ2946" s="92">
        <v>20.728834326379001</v>
      </c>
      <c r="AK2946" s="91">
        <v>1.72452553866897</v>
      </c>
      <c r="AL2946" s="91">
        <v>8.8083438529865804E-2</v>
      </c>
      <c r="AM2946" s="92">
        <v>109.931766028865</v>
      </c>
      <c r="AN2946" s="3"/>
      <c r="AO2946" s="94">
        <v>3.68001651586383E-2</v>
      </c>
      <c r="AP2946" s="94">
        <v>-5.98549222914153E-2</v>
      </c>
      <c r="AQ2946" s="94">
        <v>0.124416796852602</v>
      </c>
      <c r="AR2946" s="94">
        <v>-7.9212047952751205E-2</v>
      </c>
      <c r="AS2946" s="95">
        <v>8</v>
      </c>
      <c r="AT2946" s="95">
        <v>4</v>
      </c>
      <c r="AU2946" s="95">
        <v>7</v>
      </c>
      <c r="AV2946" s="96">
        <v>5</v>
      </c>
      <c r="AW2946" s="3"/>
      <c r="AX2946" s="97">
        <v>0.19565548415354</v>
      </c>
      <c r="AY2946" s="98">
        <v>0.95378741520471499</v>
      </c>
      <c r="AZ2946" s="98">
        <v>1.5200282455134599</v>
      </c>
      <c r="BA2946" s="98">
        <v>1.3716458052476801</v>
      </c>
      <c r="BB2946" s="89">
        <v>2.0148321705782998E-2</v>
      </c>
      <c r="BC2946" s="99">
        <v>-24.981322628154899</v>
      </c>
      <c r="BD2946" s="86">
        <v>43881</v>
      </c>
      <c r="BE2946" s="86">
        <v>43910</v>
      </c>
      <c r="BF2946" s="95"/>
      <c r="BG2946" s="86"/>
    </row>
    <row r="2947" spans="2:59" x14ac:dyDescent="0.25">
      <c r="B2947" s="81"/>
      <c r="C2947" s="81" t="s">
        <v>8623</v>
      </c>
      <c r="D2947" s="81" t="s">
        <v>1093</v>
      </c>
      <c r="E2947" s="82" t="s">
        <v>1163</v>
      </c>
      <c r="F2947" s="82" t="s">
        <v>1118</v>
      </c>
      <c r="G2947" s="83" t="s">
        <v>1121</v>
      </c>
      <c r="H2947" s="84" t="s">
        <v>1154</v>
      </c>
      <c r="I2947" s="85" t="s">
        <v>3480</v>
      </c>
      <c r="J2947" s="85" t="s">
        <v>8624</v>
      </c>
      <c r="L2947" s="86">
        <v>44021</v>
      </c>
      <c r="M2947" s="87">
        <v>2123.86499999836</v>
      </c>
      <c r="N2947" s="88">
        <v>2123.86499999836</v>
      </c>
      <c r="O2947" s="88">
        <v>2231.3255999982398</v>
      </c>
      <c r="P2947" s="89">
        <f t="shared" si="45"/>
        <v>0.95184001832813436</v>
      </c>
      <c r="Q2947" s="86">
        <v>43881</v>
      </c>
      <c r="R2947" s="90">
        <v>12260309.054</v>
      </c>
      <c r="S2947" s="90">
        <v>11585552.725015599</v>
      </c>
      <c r="T2947" s="3"/>
      <c r="U2947" s="91">
        <v>-3.8257586147665301E-3</v>
      </c>
      <c r="V2947" s="92">
        <v>3.2796348924421199</v>
      </c>
      <c r="W2947" s="91">
        <v>3.7695310065828401E-2</v>
      </c>
      <c r="X2947" s="92">
        <v>6.0479095552218496</v>
      </c>
      <c r="Y2947" s="91">
        <v>1.91760273028194E-2</v>
      </c>
      <c r="Z2947" s="92">
        <v>19.601540342497199</v>
      </c>
      <c r="AA2947" s="91">
        <v>0.180709844069497</v>
      </c>
      <c r="AB2947" s="92">
        <v>38.296172558271799</v>
      </c>
      <c r="AC2947" s="91">
        <v>0.242855540284072</v>
      </c>
      <c r="AD2947" s="92">
        <v>48.571519288641902</v>
      </c>
      <c r="AE2947" s="91">
        <v>0.29302173181524299</v>
      </c>
      <c r="AF2947" s="93">
        <v>46.249860793235698</v>
      </c>
      <c r="AG2947" s="91">
        <v>-6.2447264817819797E-3</v>
      </c>
      <c r="AH2947" s="92">
        <v>-2.4659783840434102</v>
      </c>
      <c r="AI2947" s="91">
        <v>5.7055931019931401E-2</v>
      </c>
      <c r="AJ2947" s="92">
        <v>19.396335582947401</v>
      </c>
      <c r="AK2947" s="91">
        <v>1.1276095928810499</v>
      </c>
      <c r="AL2947" s="91">
        <v>6.5654853136948105E-2</v>
      </c>
      <c r="AM2947" s="92">
        <v>50.240171450073802</v>
      </c>
      <c r="AN2947" s="3"/>
      <c r="AO2947" s="94">
        <v>3.6731985323058297E-2</v>
      </c>
      <c r="AP2947" s="94">
        <v>-6.0039862680278E-2</v>
      </c>
      <c r="AQ2947" s="94">
        <v>0.12220068040012801</v>
      </c>
      <c r="AR2947" s="94">
        <v>-8.1082091602147605E-2</v>
      </c>
      <c r="AS2947" s="95">
        <v>8</v>
      </c>
      <c r="AT2947" s="95">
        <v>4</v>
      </c>
      <c r="AU2947" s="95">
        <v>7</v>
      </c>
      <c r="AV2947" s="96">
        <v>5</v>
      </c>
      <c r="AW2947" s="3"/>
      <c r="AX2947" s="97">
        <v>0.19562936955073401</v>
      </c>
      <c r="AY2947" s="98">
        <v>0.81733270780569001</v>
      </c>
      <c r="AZ2947" s="98">
        <v>1.41253070722632</v>
      </c>
      <c r="BA2947" s="98">
        <v>1.1698309410294301</v>
      </c>
      <c r="BB2947" s="89">
        <v>2.01432286324052E-2</v>
      </c>
      <c r="BC2947" s="99">
        <v>-25.1238591086294</v>
      </c>
      <c r="BD2947" s="86">
        <v>43881</v>
      </c>
      <c r="BE2947" s="86">
        <v>43910</v>
      </c>
      <c r="BF2947" s="95"/>
      <c r="BG2947" s="86"/>
    </row>
    <row r="2948" spans="2:59" x14ac:dyDescent="0.25">
      <c r="B2948" s="81"/>
      <c r="C2948" s="81" t="s">
        <v>8625</v>
      </c>
      <c r="D2948" s="81" t="s">
        <v>1093</v>
      </c>
      <c r="E2948" s="82" t="s">
        <v>1239</v>
      </c>
      <c r="F2948" s="82" t="s">
        <v>1118</v>
      </c>
      <c r="G2948" s="83" t="s">
        <v>1121</v>
      </c>
      <c r="H2948" s="84" t="s">
        <v>1154</v>
      </c>
      <c r="I2948" s="85" t="s">
        <v>3480</v>
      </c>
      <c r="J2948" s="85" t="s">
        <v>8626</v>
      </c>
      <c r="L2948" s="86">
        <v>44021</v>
      </c>
      <c r="M2948" s="87">
        <v>1417.6508000008801</v>
      </c>
      <c r="N2948" s="88">
        <v>1417.6508000008801</v>
      </c>
      <c r="O2948" s="88">
        <v>1472.1023999992799</v>
      </c>
      <c r="P2948" s="89">
        <f t="shared" si="45"/>
        <v>0.96301099706214288</v>
      </c>
      <c r="Q2948" s="86">
        <v>43881</v>
      </c>
      <c r="R2948" s="90">
        <v>182509.954</v>
      </c>
      <c r="S2948" s="90">
        <v>401020.09850585897</v>
      </c>
      <c r="T2948" s="3"/>
      <c r="U2948" s="91">
        <v>-3.7427179049700499E-3</v>
      </c>
      <c r="V2948" s="92">
        <v>3.2879389634217699</v>
      </c>
      <c r="W2948" s="91">
        <v>4.0293109106642098E-2</v>
      </c>
      <c r="X2948" s="92">
        <v>6.3076894593032202</v>
      </c>
      <c r="Y2948" s="91">
        <v>3.4752980191115099E-2</v>
      </c>
      <c r="Z2948" s="92">
        <v>21.159235631348601</v>
      </c>
      <c r="AA2948" s="91">
        <v>0.217330120440165</v>
      </c>
      <c r="AB2948" s="92">
        <v>41.958200195338598</v>
      </c>
      <c r="AC2948" s="91">
        <v>0.32109204996028001</v>
      </c>
      <c r="AD2948" s="92">
        <v>56.395170256262602</v>
      </c>
      <c r="AE2948" s="91">
        <v>0.41722279871464701</v>
      </c>
      <c r="AF2948" s="93">
        <v>58.669967483205298</v>
      </c>
      <c r="AG2948" s="91">
        <v>-5.4990229318718801E-3</v>
      </c>
      <c r="AH2948" s="92">
        <v>-2.3914080290523998</v>
      </c>
      <c r="AI2948" s="91">
        <v>7.4018398572661695E-2</v>
      </c>
      <c r="AJ2948" s="92">
        <v>21.0925823382277</v>
      </c>
      <c r="AK2948" s="91">
        <v>0.41765079999982802</v>
      </c>
      <c r="AL2948" s="91">
        <v>0.11635950463096401</v>
      </c>
      <c r="AM2948" s="92">
        <v>58.390850491530699</v>
      </c>
      <c r="AN2948" s="3"/>
      <c r="AO2948" s="94">
        <v>3.68185999814159E-2</v>
      </c>
      <c r="AP2948" s="94">
        <v>-5.9804869496510898E-2</v>
      </c>
      <c r="AQ2948" s="94">
        <v>0.12501769755370301</v>
      </c>
      <c r="AR2948" s="94">
        <v>-7.8704928002480301E-2</v>
      </c>
      <c r="AS2948" s="95">
        <v>8</v>
      </c>
      <c r="AT2948" s="95">
        <v>4</v>
      </c>
      <c r="AU2948" s="95">
        <v>7</v>
      </c>
      <c r="AV2948" s="96">
        <v>5</v>
      </c>
      <c r="AW2948" s="3"/>
      <c r="AX2948" s="97">
        <v>0.19566316571610501</v>
      </c>
      <c r="AY2948" s="98">
        <v>0.99128067569654399</v>
      </c>
      <c r="AZ2948" s="98">
        <v>1.5495622594098699</v>
      </c>
      <c r="BA2948" s="98">
        <v>1.42740346840401</v>
      </c>
      <c r="BB2948" s="89">
        <v>2.0149764379384601E-2</v>
      </c>
      <c r="BC2948" s="99">
        <v>-24.9426738247857</v>
      </c>
      <c r="BD2948" s="86">
        <v>43881</v>
      </c>
      <c r="BE2948" s="86">
        <v>43910</v>
      </c>
      <c r="BF2948" s="95"/>
      <c r="BG2948" s="86"/>
    </row>
    <row r="2949" spans="2:59" x14ac:dyDescent="0.25">
      <c r="B2949" s="81"/>
      <c r="C2949" s="81" t="s">
        <v>8627</v>
      </c>
      <c r="D2949" s="81" t="s">
        <v>1093</v>
      </c>
      <c r="E2949" s="82" t="s">
        <v>1266</v>
      </c>
      <c r="F2949" s="82" t="s">
        <v>1118</v>
      </c>
      <c r="G2949" s="83" t="s">
        <v>1121</v>
      </c>
      <c r="H2949" s="84" t="s">
        <v>1154</v>
      </c>
      <c r="I2949" s="85" t="s">
        <v>3480</v>
      </c>
      <c r="J2949" s="85" t="s">
        <v>8628</v>
      </c>
      <c r="L2949" s="86">
        <v>44021</v>
      </c>
      <c r="M2949" s="87">
        <v>1537.96000000089</v>
      </c>
      <c r="N2949" s="88">
        <v>1537.96000000089</v>
      </c>
      <c r="O2949" s="88">
        <v>1597.3380999993501</v>
      </c>
      <c r="P2949" s="89">
        <f t="shared" si="45"/>
        <v>0.96282684298428478</v>
      </c>
      <c r="Q2949" s="86">
        <v>43881</v>
      </c>
      <c r="R2949" s="90">
        <v>103038.033</v>
      </c>
      <c r="S2949" s="90">
        <v>274297.46042919898</v>
      </c>
      <c r="T2949" s="3"/>
      <c r="U2949" s="91">
        <v>-3.7440892729136998E-3</v>
      </c>
      <c r="V2949" s="92">
        <v>3.2878018266273998</v>
      </c>
      <c r="W2949" s="91">
        <v>4.0250418733194203E-2</v>
      </c>
      <c r="X2949" s="92">
        <v>6.3034204219584398</v>
      </c>
      <c r="Y2949" s="91">
        <v>3.4495747560867998E-2</v>
      </c>
      <c r="Z2949" s="92">
        <v>21.133512368309301</v>
      </c>
      <c r="AA2949" s="91">
        <v>0.21672077311988699</v>
      </c>
      <c r="AB2949" s="92">
        <v>41.897265463310802</v>
      </c>
      <c r="AC2949" s="91">
        <v>0.31977063540572997</v>
      </c>
      <c r="AD2949" s="92">
        <v>56.2630288008368</v>
      </c>
      <c r="AE2949" s="91">
        <v>0.41509286397544198</v>
      </c>
      <c r="AF2949" s="93">
        <v>58.4569740092847</v>
      </c>
      <c r="AG2949" s="91">
        <v>-5.5113434145823703E-3</v>
      </c>
      <c r="AH2949" s="92">
        <v>-2.39264007732345</v>
      </c>
      <c r="AI2949" s="91">
        <v>7.3738125913223498E-2</v>
      </c>
      <c r="AJ2949" s="92">
        <v>21.064555072283799</v>
      </c>
      <c r="AK2949" s="91">
        <v>0.53796000000147604</v>
      </c>
      <c r="AL2949" s="91">
        <v>0.130555859082961</v>
      </c>
      <c r="AM2949" s="92">
        <v>61.101801773184</v>
      </c>
      <c r="AN2949" s="3"/>
      <c r="AO2949" s="94">
        <v>3.6817232907196698E-2</v>
      </c>
      <c r="AP2949" s="94">
        <v>-5.9808731704833903E-2</v>
      </c>
      <c r="AQ2949" s="94">
        <v>0.12497147343136</v>
      </c>
      <c r="AR2949" s="94">
        <v>-7.8743957407859902E-2</v>
      </c>
      <c r="AS2949" s="95">
        <v>8</v>
      </c>
      <c r="AT2949" s="95">
        <v>4</v>
      </c>
      <c r="AU2949" s="95">
        <v>7</v>
      </c>
      <c r="AV2949" s="96">
        <v>5</v>
      </c>
      <c r="AW2949" s="3"/>
      <c r="AX2949" s="97">
        <v>0.19566260148945699</v>
      </c>
      <c r="AY2949" s="98">
        <v>0.98838799701661595</v>
      </c>
      <c r="AZ2949" s="98">
        <v>1.5472835839791499</v>
      </c>
      <c r="BA2949" s="98">
        <v>1.4230970117641799</v>
      </c>
      <c r="BB2949" s="89">
        <v>2.0149656122521301E-2</v>
      </c>
      <c r="BC2949" s="99">
        <v>-24.945651768997799</v>
      </c>
      <c r="BD2949" s="86">
        <v>43881</v>
      </c>
      <c r="BE2949" s="86">
        <v>43910</v>
      </c>
      <c r="BF2949" s="95"/>
      <c r="BG2949" s="86"/>
    </row>
    <row r="2950" spans="2:59" x14ac:dyDescent="0.25">
      <c r="B2950" s="81"/>
      <c r="C2950" s="81" t="s">
        <v>8629</v>
      </c>
      <c r="D2950" s="81" t="s">
        <v>1093</v>
      </c>
      <c r="E2950" s="82" t="s">
        <v>1166</v>
      </c>
      <c r="F2950" s="82" t="s">
        <v>1118</v>
      </c>
      <c r="G2950" s="83" t="s">
        <v>1121</v>
      </c>
      <c r="H2950" s="84" t="s">
        <v>1154</v>
      </c>
      <c r="I2950" s="85" t="s">
        <v>3480</v>
      </c>
      <c r="J2950" s="85" t="s">
        <v>8630</v>
      </c>
      <c r="L2950" s="86">
        <v>44021</v>
      </c>
      <c r="M2950" s="87">
        <v>1982.7631999999301</v>
      </c>
      <c r="N2950" s="88">
        <v>1982.7631999999301</v>
      </c>
      <c r="O2950" s="88">
        <v>2055.3793999999798</v>
      </c>
      <c r="P2950" s="89">
        <f t="shared" si="45"/>
        <v>0.96467017232923014</v>
      </c>
      <c r="Q2950" s="86">
        <v>43881</v>
      </c>
      <c r="R2950" s="90">
        <v>11333625.949999999</v>
      </c>
      <c r="S2950" s="90">
        <v>10678028.75625</v>
      </c>
      <c r="T2950" s="3"/>
      <c r="U2950" s="91">
        <v>-3.7305025916794E-3</v>
      </c>
      <c r="V2950" s="92">
        <v>3.2891604947508299</v>
      </c>
      <c r="W2950" s="91">
        <v>4.0676849303054E-2</v>
      </c>
      <c r="X2950" s="92">
        <v>6.3460634789444201</v>
      </c>
      <c r="Y2950" s="91">
        <v>3.7071170461786103E-2</v>
      </c>
      <c r="Z2950" s="92">
        <v>21.391054658393799</v>
      </c>
      <c r="AA2950" s="91">
        <v>0.22282818618259601</v>
      </c>
      <c r="AB2950" s="92">
        <v>42.508006769581698</v>
      </c>
      <c r="AC2950" s="91">
        <v>0.33304441652202499</v>
      </c>
      <c r="AD2950" s="92">
        <v>57.590406912437203</v>
      </c>
      <c r="AE2950" s="91">
        <v>0.43652947512047802</v>
      </c>
      <c r="AF2950" s="93">
        <v>60.6006351237884</v>
      </c>
      <c r="AG2950" s="91">
        <v>-5.3889975361016704E-3</v>
      </c>
      <c r="AH2950" s="92">
        <v>-2.3804054894753799</v>
      </c>
      <c r="AI2950" s="91">
        <v>7.6543804574612295E-2</v>
      </c>
      <c r="AJ2950" s="92">
        <v>21.345122938422701</v>
      </c>
      <c r="AK2950" s="91">
        <v>0.98276319999946304</v>
      </c>
      <c r="AL2950" s="91">
        <v>0.10446566708022099</v>
      </c>
      <c r="AM2950" s="92">
        <v>89.994341231184094</v>
      </c>
      <c r="AN2950" s="3"/>
      <c r="AO2950" s="94">
        <v>3.6831422799878097E-2</v>
      </c>
      <c r="AP2950" s="94">
        <v>-5.9770136180304703E-2</v>
      </c>
      <c r="AQ2950" s="94">
        <v>0.12543392289633601</v>
      </c>
      <c r="AR2950" s="94">
        <v>-7.8353697515049101E-2</v>
      </c>
      <c r="AS2950" s="95">
        <v>8</v>
      </c>
      <c r="AT2950" s="95">
        <v>4</v>
      </c>
      <c r="AU2950" s="95">
        <v>7</v>
      </c>
      <c r="AV2950" s="96">
        <v>5</v>
      </c>
      <c r="AW2950" s="3"/>
      <c r="AX2950" s="97">
        <v>0.195668624002719</v>
      </c>
      <c r="AY2950" s="98">
        <v>1.01737290568781</v>
      </c>
      <c r="AZ2950" s="98">
        <v>1.5701142960988399</v>
      </c>
      <c r="BA2950" s="98">
        <v>1.46628365389188</v>
      </c>
      <c r="BB2950" s="89">
        <v>2.01507781212058E-2</v>
      </c>
      <c r="BC2950" s="99">
        <v>-24.915906036592801</v>
      </c>
      <c r="BD2950" s="86">
        <v>43881</v>
      </c>
      <c r="BE2950" s="86">
        <v>43910</v>
      </c>
      <c r="BF2950" s="95"/>
      <c r="BG2950" s="86"/>
    </row>
    <row r="2951" spans="2:59" x14ac:dyDescent="0.25">
      <c r="B2951" s="81"/>
      <c r="C2951" s="81" t="s">
        <v>8631</v>
      </c>
      <c r="D2951" s="81" t="s">
        <v>1093</v>
      </c>
      <c r="E2951" s="82" t="s">
        <v>1179</v>
      </c>
      <c r="F2951" s="82" t="s">
        <v>1118</v>
      </c>
      <c r="G2951" s="83" t="s">
        <v>1121</v>
      </c>
      <c r="H2951" s="84" t="s">
        <v>1154</v>
      </c>
      <c r="I2951" s="85" t="s">
        <v>3480</v>
      </c>
      <c r="J2951" s="85" t="s">
        <v>1096</v>
      </c>
      <c r="L2951" s="86">
        <v>44021</v>
      </c>
      <c r="M2951" s="87">
        <v>1383.4960999991699</v>
      </c>
      <c r="N2951" s="88">
        <v>1383.4960999991699</v>
      </c>
      <c r="O2951" s="88">
        <v>1439.6612999997999</v>
      </c>
      <c r="P2951" s="89">
        <f t="shared" ref="P2951:P2967" si="46">IFERROR(N2951/O2951,"")</f>
        <v>0.96098721275577959</v>
      </c>
      <c r="Q2951" s="86">
        <v>43881</v>
      </c>
      <c r="R2951" s="90">
        <v>1462211.773</v>
      </c>
      <c r="S2951" s="90">
        <v>1239335.89361328</v>
      </c>
      <c r="T2951" s="3"/>
      <c r="U2951" s="91">
        <v>-3.7576480817733699E-3</v>
      </c>
      <c r="V2951" s="92">
        <v>3.2864459457414301</v>
      </c>
      <c r="W2951" s="91">
        <v>3.98242147202836E-2</v>
      </c>
      <c r="X2951" s="92">
        <v>6.2608000206673804</v>
      </c>
      <c r="Y2951" s="91">
        <v>3.1926870600727901E-2</v>
      </c>
      <c r="Z2951" s="92">
        <v>20.8766246722953</v>
      </c>
      <c r="AA2951" s="91">
        <v>0.21064440766524101</v>
      </c>
      <c r="AB2951" s="92">
        <v>41.289628917816998</v>
      </c>
      <c r="AC2951" s="91">
        <v>0.30662660359666899</v>
      </c>
      <c r="AD2951" s="92">
        <v>54.948625619930702</v>
      </c>
      <c r="AE2951" s="91"/>
      <c r="AF2951" s="93"/>
      <c r="AG2951" s="91">
        <v>-5.6335135013796398E-3</v>
      </c>
      <c r="AH2951" s="92">
        <v>-2.4048570860031799</v>
      </c>
      <c r="AI2951" s="91">
        <v>7.0940009309197194E-2</v>
      </c>
      <c r="AJ2951" s="92">
        <v>20.784743411873901</v>
      </c>
      <c r="AK2951" s="91">
        <v>0.37628724503913002</v>
      </c>
      <c r="AL2951" s="91">
        <v>0.12372222432895801</v>
      </c>
      <c r="AM2951" s="92">
        <v>61.7580040402827</v>
      </c>
      <c r="AN2951" s="3"/>
      <c r="AO2951" s="94">
        <v>3.6803011720621698E-2</v>
      </c>
      <c r="AP2951" s="94">
        <v>-5.9847176269613597E-2</v>
      </c>
      <c r="AQ2951" s="94">
        <v>0.12450926365098</v>
      </c>
      <c r="AR2951" s="94">
        <v>-7.9134038254778702E-2</v>
      </c>
      <c r="AS2951" s="95">
        <v>8</v>
      </c>
      <c r="AT2951" s="95">
        <v>4</v>
      </c>
      <c r="AU2951" s="95">
        <v>7</v>
      </c>
      <c r="AV2951" s="96">
        <v>5</v>
      </c>
      <c r="AW2951" s="3"/>
      <c r="AX2951" s="97">
        <v>0.19565659670944999</v>
      </c>
      <c r="AY2951" s="98">
        <v>0.95954261100632698</v>
      </c>
      <c r="AZ2951" s="98">
        <v>1.52456164995237</v>
      </c>
      <c r="BA2951" s="98">
        <v>1.38019607943897</v>
      </c>
      <c r="BB2951" s="89">
        <v>2.0148536617634799E-2</v>
      </c>
      <c r="BC2951" s="99">
        <v>-24.975374416127998</v>
      </c>
      <c r="BD2951" s="86">
        <v>43881</v>
      </c>
      <c r="BE2951" s="86">
        <v>43910</v>
      </c>
      <c r="BF2951" s="95"/>
      <c r="BG2951" s="86"/>
    </row>
    <row r="2952" spans="2:59" x14ac:dyDescent="0.25">
      <c r="B2952" s="81"/>
      <c r="C2952" s="81" t="s">
        <v>8632</v>
      </c>
      <c r="D2952" s="81" t="s">
        <v>1094</v>
      </c>
      <c r="E2952" s="82" t="s">
        <v>1161</v>
      </c>
      <c r="F2952" s="82" t="s">
        <v>1118</v>
      </c>
      <c r="G2952" s="83" t="s">
        <v>1121</v>
      </c>
      <c r="H2952" s="84" t="s">
        <v>1148</v>
      </c>
      <c r="I2952" s="85" t="s">
        <v>3651</v>
      </c>
      <c r="J2952" s="85" t="s">
        <v>8633</v>
      </c>
      <c r="L2952" s="86">
        <v>44021</v>
      </c>
      <c r="M2952" s="87">
        <v>114931.025256038</v>
      </c>
      <c r="N2952" s="88">
        <v>114931.025256038</v>
      </c>
      <c r="O2952" s="88">
        <v>127554.60315001001</v>
      </c>
      <c r="P2952" s="89">
        <f t="shared" si="46"/>
        <v>0.90103392913914593</v>
      </c>
      <c r="Q2952" s="86">
        <v>43880</v>
      </c>
      <c r="R2952" s="90">
        <v>9189845.3509687502</v>
      </c>
      <c r="S2952" s="90">
        <v>6658297.3061484396</v>
      </c>
      <c r="T2952" s="3"/>
      <c r="U2952" s="91">
        <v>-1.3653646926286501E-2</v>
      </c>
      <c r="V2952" s="92">
        <v>2.2968460612901298</v>
      </c>
      <c r="W2952" s="91">
        <v>-7.5739790463558198E-4</v>
      </c>
      <c r="X2952" s="92">
        <v>2.2026387581718199</v>
      </c>
      <c r="Y2952" s="91">
        <v>-3.3712174424181299E-2</v>
      </c>
      <c r="Z2952" s="92">
        <v>14.312720169807999</v>
      </c>
      <c r="AA2952" s="91">
        <v>0.173413919474115</v>
      </c>
      <c r="AB2952" s="92">
        <v>37.566580098704399</v>
      </c>
      <c r="AC2952" s="91">
        <v>0.245920421022747</v>
      </c>
      <c r="AD2952" s="92">
        <v>48.878007362538497</v>
      </c>
      <c r="AE2952" s="91">
        <v>0.38722173889284001</v>
      </c>
      <c r="AF2952" s="93">
        <v>55.669861501024599</v>
      </c>
      <c r="AG2952" s="91">
        <v>-1.8368308234130399E-2</v>
      </c>
      <c r="AH2952" s="92">
        <v>-3.6783365592782502</v>
      </c>
      <c r="AI2952" s="91">
        <v>1.50163363159663E-2</v>
      </c>
      <c r="AJ2952" s="92">
        <v>15.1923761125654</v>
      </c>
      <c r="AK2952" s="91">
        <v>1.0146662000950899</v>
      </c>
      <c r="AL2952" s="91">
        <v>0.109890370551584</v>
      </c>
      <c r="AM2952" s="92">
        <v>90.043794209836094</v>
      </c>
      <c r="AN2952" s="3"/>
      <c r="AO2952" s="94">
        <v>0.106698633975611</v>
      </c>
      <c r="AP2952" s="94">
        <v>-0.122658143070148</v>
      </c>
      <c r="AQ2952" s="94">
        <v>0.17533673617435899</v>
      </c>
      <c r="AR2952" s="94">
        <v>-9.7807331618241705E-2</v>
      </c>
      <c r="AS2952" s="95">
        <v>8</v>
      </c>
      <c r="AT2952" s="95">
        <v>4</v>
      </c>
      <c r="AU2952" s="95">
        <v>7</v>
      </c>
      <c r="AV2952" s="96">
        <v>5</v>
      </c>
      <c r="AW2952" s="3"/>
      <c r="AX2952" s="97">
        <v>0.35711489055131101</v>
      </c>
      <c r="AY2952" s="98">
        <v>0.62946238669337595</v>
      </c>
      <c r="AZ2952" s="98">
        <v>1.4376755792782201</v>
      </c>
      <c r="BA2952" s="98">
        <v>0.92061032999390602</v>
      </c>
      <c r="BB2952" s="89">
        <v>3.6753322952790803E-2</v>
      </c>
      <c r="BC2952" s="99">
        <v>-30.2480531570036</v>
      </c>
      <c r="BD2952" s="86">
        <v>43880</v>
      </c>
      <c r="BE2952" s="86">
        <v>43913</v>
      </c>
      <c r="BF2952" s="95"/>
      <c r="BG2952" s="86"/>
    </row>
    <row r="2953" spans="2:59" x14ac:dyDescent="0.25">
      <c r="B2953" s="81"/>
      <c r="C2953" s="81" t="s">
        <v>8634</v>
      </c>
      <c r="D2953" s="81" t="s">
        <v>1094</v>
      </c>
      <c r="E2953" s="82" t="s">
        <v>1162</v>
      </c>
      <c r="F2953" s="82" t="s">
        <v>1118</v>
      </c>
      <c r="G2953" s="83" t="s">
        <v>1121</v>
      </c>
      <c r="H2953" s="84" t="s">
        <v>1148</v>
      </c>
      <c r="I2953" s="85" t="s">
        <v>3651</v>
      </c>
      <c r="J2953" s="85" t="s">
        <v>8635</v>
      </c>
      <c r="L2953" s="86">
        <v>44021</v>
      </c>
      <c r="M2953" s="87">
        <v>111961.62339603899</v>
      </c>
      <c r="N2953" s="88">
        <v>111961.62339603899</v>
      </c>
      <c r="O2953" s="88">
        <v>124354.651200056</v>
      </c>
      <c r="P2953" s="89">
        <f t="shared" si="46"/>
        <v>0.90034126038374163</v>
      </c>
      <c r="Q2953" s="86">
        <v>43880</v>
      </c>
      <c r="R2953" s="90">
        <v>97480.863910766595</v>
      </c>
      <c r="S2953" s="90">
        <v>96224.718398681594</v>
      </c>
      <c r="T2953" s="3"/>
      <c r="U2953" s="91">
        <v>-1.36594601453908E-2</v>
      </c>
      <c r="V2953" s="92">
        <v>2.2962647393796898</v>
      </c>
      <c r="W2953" s="91">
        <v>-9.2065812714281503E-4</v>
      </c>
      <c r="X2953" s="92">
        <v>2.1863127359210899</v>
      </c>
      <c r="Y2953" s="91">
        <v>-3.4671156593503803E-2</v>
      </c>
      <c r="Z2953" s="92">
        <v>14.2168219528685</v>
      </c>
      <c r="AA2953" s="91">
        <v>0.17106892740586799</v>
      </c>
      <c r="AB2953" s="92">
        <v>37.332080891879698</v>
      </c>
      <c r="AC2953" s="91">
        <v>0.24094579864322399</v>
      </c>
      <c r="AD2953" s="92">
        <v>48.380545124586199</v>
      </c>
      <c r="AE2953" s="91">
        <v>0.37890629433270101</v>
      </c>
      <c r="AF2953" s="93">
        <v>54.838317045010598</v>
      </c>
      <c r="AG2953" s="91">
        <v>-1.8416298123156601E-2</v>
      </c>
      <c r="AH2953" s="92">
        <v>-3.6831355481808701</v>
      </c>
      <c r="AI2953" s="91">
        <v>1.39587373232644E-2</v>
      </c>
      <c r="AJ2953" s="92">
        <v>15.0866162132879</v>
      </c>
      <c r="AK2953" s="91">
        <v>0.99017702991608503</v>
      </c>
      <c r="AL2953" s="91">
        <v>0.107871760701528</v>
      </c>
      <c r="AM2953" s="92">
        <v>87.594877191935694</v>
      </c>
      <c r="AN2953" s="3"/>
      <c r="AO2953" s="94">
        <v>0.10669221097850801</v>
      </c>
      <c r="AP2953" s="94">
        <v>-0.122672229093005</v>
      </c>
      <c r="AQ2953" s="94">
        <v>0.175142430758569</v>
      </c>
      <c r="AR2953" s="94">
        <v>-9.7960134775348706E-2</v>
      </c>
      <c r="AS2953" s="95">
        <v>8</v>
      </c>
      <c r="AT2953" s="95">
        <v>4</v>
      </c>
      <c r="AU2953" s="95">
        <v>7</v>
      </c>
      <c r="AV2953" s="96">
        <v>5</v>
      </c>
      <c r="AW2953" s="3"/>
      <c r="AX2953" s="97">
        <v>0.357121073144954</v>
      </c>
      <c r="AY2953" s="98">
        <v>0.62295146062933804</v>
      </c>
      <c r="AZ2953" s="98">
        <v>1.42943827665113</v>
      </c>
      <c r="BA2953" s="98">
        <v>0.91089186610133799</v>
      </c>
      <c r="BB2953" s="89">
        <v>3.6753620018607797E-2</v>
      </c>
      <c r="BC2953" s="99">
        <v>-30.260576796165001</v>
      </c>
      <c r="BD2953" s="86">
        <v>43880</v>
      </c>
      <c r="BE2953" s="86">
        <v>43913</v>
      </c>
      <c r="BF2953" s="95"/>
      <c r="BG2953" s="86"/>
    </row>
    <row r="2954" spans="2:59" x14ac:dyDescent="0.25">
      <c r="B2954" s="81"/>
      <c r="C2954" s="81" t="s">
        <v>8636</v>
      </c>
      <c r="D2954" s="81" t="s">
        <v>1094</v>
      </c>
      <c r="E2954" s="82" t="s">
        <v>1186</v>
      </c>
      <c r="F2954" s="82" t="s">
        <v>1118</v>
      </c>
      <c r="G2954" s="83" t="s">
        <v>1121</v>
      </c>
      <c r="H2954" s="84" t="s">
        <v>1148</v>
      </c>
      <c r="I2954" s="85" t="s">
        <v>3651</v>
      </c>
      <c r="J2954" s="85" t="s">
        <v>8637</v>
      </c>
      <c r="L2954" s="86">
        <v>44021</v>
      </c>
      <c r="M2954" s="87">
        <v>121994.85255599</v>
      </c>
      <c r="N2954" s="88">
        <v>121994.85255599</v>
      </c>
      <c r="O2954" s="88">
        <v>134665.89967989901</v>
      </c>
      <c r="P2954" s="89">
        <f t="shared" si="46"/>
        <v>0.90590753001295721</v>
      </c>
      <c r="Q2954" s="86">
        <v>43880</v>
      </c>
      <c r="R2954" s="90">
        <v>2457071.1453593802</v>
      </c>
      <c r="S2954" s="90">
        <v>2140250.2732500001</v>
      </c>
      <c r="T2954" s="3"/>
      <c r="U2954" s="91">
        <v>-1.36155166628669E-2</v>
      </c>
      <c r="V2954" s="92">
        <v>2.3006590876320798</v>
      </c>
      <c r="W2954" s="91">
        <v>3.9036019552440799E-4</v>
      </c>
      <c r="X2954" s="92">
        <v>2.31741456818781</v>
      </c>
      <c r="Y2954" s="91">
        <v>-2.6959843013173699E-2</v>
      </c>
      <c r="Z2954" s="92">
        <v>14.9879533109051</v>
      </c>
      <c r="AA2954" s="91">
        <v>0.189982257699885</v>
      </c>
      <c r="AB2954" s="92">
        <v>39.223413921310602</v>
      </c>
      <c r="AC2954" s="91">
        <v>0.28132777894090399</v>
      </c>
      <c r="AD2954" s="92">
        <v>52.418743154325099</v>
      </c>
      <c r="AE2954" s="91">
        <v>0.44686973753967302</v>
      </c>
      <c r="AF2954" s="93">
        <v>61.634661365707899</v>
      </c>
      <c r="AG2954" s="91">
        <v>-1.80300125975918E-2</v>
      </c>
      <c r="AH2954" s="92">
        <v>-3.6445069956244001</v>
      </c>
      <c r="AI2954" s="91">
        <v>2.2460912718088401E-2</v>
      </c>
      <c r="AJ2954" s="92">
        <v>15.936833752770299</v>
      </c>
      <c r="AK2954" s="91">
        <v>1.19484159190324</v>
      </c>
      <c r="AL2954" s="91">
        <v>0.124131838769244</v>
      </c>
      <c r="AM2954" s="92">
        <v>108.061333390651</v>
      </c>
      <c r="AN2954" s="3"/>
      <c r="AO2954" s="94">
        <v>0.10674054459203</v>
      </c>
      <c r="AP2954" s="94">
        <v>-0.122557157838019</v>
      </c>
      <c r="AQ2954" s="94">
        <v>0.176689787498617</v>
      </c>
      <c r="AR2954" s="94">
        <v>-9.67368282872485E-2</v>
      </c>
      <c r="AS2954" s="95">
        <v>8</v>
      </c>
      <c r="AT2954" s="95">
        <v>4</v>
      </c>
      <c r="AU2954" s="95">
        <v>7</v>
      </c>
      <c r="AV2954" s="96">
        <v>5</v>
      </c>
      <c r="AW2954" s="3"/>
      <c r="AX2954" s="97">
        <v>0.35707341152243299</v>
      </c>
      <c r="AY2954" s="98">
        <v>0.67542830650472796</v>
      </c>
      <c r="AZ2954" s="98">
        <v>1.49584929750745</v>
      </c>
      <c r="BA2954" s="98">
        <v>0.98932676417189203</v>
      </c>
      <c r="BB2954" s="89">
        <v>3.6751432053097201E-2</v>
      </c>
      <c r="BC2954" s="99">
        <v>-30.1599499282602</v>
      </c>
      <c r="BD2954" s="86">
        <v>43880</v>
      </c>
      <c r="BE2954" s="86">
        <v>43913</v>
      </c>
      <c r="BF2954" s="95"/>
      <c r="BG2954" s="86"/>
    </row>
    <row r="2955" spans="2:59" x14ac:dyDescent="0.25">
      <c r="B2955" s="81"/>
      <c r="C2955" s="81" t="s">
        <v>8638</v>
      </c>
      <c r="D2955" s="81" t="s">
        <v>1094</v>
      </c>
      <c r="E2955" s="82" t="s">
        <v>1163</v>
      </c>
      <c r="F2955" s="82" t="s">
        <v>1118</v>
      </c>
      <c r="G2955" s="83" t="s">
        <v>1121</v>
      </c>
      <c r="H2955" s="84" t="s">
        <v>1148</v>
      </c>
      <c r="I2955" s="85" t="s">
        <v>3651</v>
      </c>
      <c r="J2955" s="85" t="s">
        <v>8639</v>
      </c>
      <c r="L2955" s="86">
        <v>44021</v>
      </c>
      <c r="M2955" s="87">
        <v>102076.19607603599</v>
      </c>
      <c r="N2955" s="88">
        <v>102076.19607603599</v>
      </c>
      <c r="O2955" s="88">
        <v>113528.12717998</v>
      </c>
      <c r="P2955" s="89">
        <f t="shared" si="46"/>
        <v>0.89912692661802773</v>
      </c>
      <c r="Q2955" s="86">
        <v>43880</v>
      </c>
      <c r="R2955" s="90">
        <v>9461932.8541250005</v>
      </c>
      <c r="S2955" s="90">
        <v>9882091.8550937492</v>
      </c>
      <c r="T2955" s="3"/>
      <c r="U2955" s="91">
        <v>-1.3668433223756399E-2</v>
      </c>
      <c r="V2955" s="92">
        <v>2.2953674315431298</v>
      </c>
      <c r="W2955" s="91">
        <v>-1.2079942616764999E-3</v>
      </c>
      <c r="X2955" s="92">
        <v>2.1575791224677201</v>
      </c>
      <c r="Y2955" s="91">
        <v>-3.6350422773466597E-2</v>
      </c>
      <c r="Z2955" s="92">
        <v>14.048895334883101</v>
      </c>
      <c r="AA2955" s="91">
        <v>0.16696960185247001</v>
      </c>
      <c r="AB2955" s="92">
        <v>36.922148336539998</v>
      </c>
      <c r="AC2955" s="91">
        <v>0.23228119099629099</v>
      </c>
      <c r="AD2955" s="92">
        <v>47.514084359863801</v>
      </c>
      <c r="AE2955" s="91">
        <v>0.36446816982235802</v>
      </c>
      <c r="AF2955" s="93">
        <v>53.394504593976301</v>
      </c>
      <c r="AG2955" s="91">
        <v>-1.85013750406142E-2</v>
      </c>
      <c r="AH2955" s="92">
        <v>-3.6916432399266301</v>
      </c>
      <c r="AI2955" s="91">
        <v>1.21071254343406E-2</v>
      </c>
      <c r="AJ2955" s="92">
        <v>14.9014550244028</v>
      </c>
      <c r="AK2955" s="91">
        <v>0.94475540629355204</v>
      </c>
      <c r="AL2955" s="91">
        <v>0.104071077077679</v>
      </c>
      <c r="AM2955" s="92">
        <v>83.052714829682401</v>
      </c>
      <c r="AN2955" s="3"/>
      <c r="AO2955" s="94">
        <v>0.10668292339149001</v>
      </c>
      <c r="AP2955" s="94">
        <v>-0.122698063453718</v>
      </c>
      <c r="AQ2955" s="94">
        <v>0.17480515560426299</v>
      </c>
      <c r="AR2955" s="94">
        <v>-9.8227198838721996E-2</v>
      </c>
      <c r="AS2955" s="95">
        <v>8</v>
      </c>
      <c r="AT2955" s="95">
        <v>4</v>
      </c>
      <c r="AU2955" s="95">
        <v>7</v>
      </c>
      <c r="AV2955" s="96">
        <v>5</v>
      </c>
      <c r="AW2955" s="3"/>
      <c r="AX2955" s="97">
        <v>0.35713237822579702</v>
      </c>
      <c r="AY2955" s="98">
        <v>0.61157413124419702</v>
      </c>
      <c r="AZ2955" s="98">
        <v>1.4150364134839</v>
      </c>
      <c r="BA2955" s="98">
        <v>0.89392035581204299</v>
      </c>
      <c r="BB2955" s="89">
        <v>3.6754195212561201E-2</v>
      </c>
      <c r="BC2955" s="99">
        <v>-30.282668513100401</v>
      </c>
      <c r="BD2955" s="86">
        <v>43880</v>
      </c>
      <c r="BE2955" s="86">
        <v>43913</v>
      </c>
      <c r="BF2955" s="95"/>
      <c r="BG2955" s="86"/>
    </row>
    <row r="2956" spans="2:59" x14ac:dyDescent="0.25">
      <c r="B2956" s="81"/>
      <c r="C2956" s="81" t="s">
        <v>8640</v>
      </c>
      <c r="D2956" s="81" t="s">
        <v>1094</v>
      </c>
      <c r="E2956" s="82" t="s">
        <v>1239</v>
      </c>
      <c r="F2956" s="82" t="s">
        <v>1118</v>
      </c>
      <c r="G2956" s="83" t="s">
        <v>1121</v>
      </c>
      <c r="H2956" s="84" t="s">
        <v>1148</v>
      </c>
      <c r="I2956" s="85" t="s">
        <v>3651</v>
      </c>
      <c r="J2956" s="85" t="s">
        <v>1096</v>
      </c>
      <c r="L2956" s="86">
        <v>44021</v>
      </c>
      <c r="M2956" s="87">
        <v>88130.306292056994</v>
      </c>
      <c r="N2956" s="88">
        <v>88130.306292056994</v>
      </c>
      <c r="O2956" s="88">
        <v>97040.664630055398</v>
      </c>
      <c r="P2956" s="89">
        <f t="shared" si="46"/>
        <v>0.90817912911080068</v>
      </c>
      <c r="Q2956" s="86">
        <v>43880</v>
      </c>
      <c r="R2956" s="90">
        <v>238859.30670068401</v>
      </c>
      <c r="S2956" s="90">
        <v>239266.98577661099</v>
      </c>
      <c r="T2956" s="3"/>
      <c r="U2956" s="91">
        <v>-1.35981906732923E-2</v>
      </c>
      <c r="V2956" s="92">
        <v>2.30239168658954</v>
      </c>
      <c r="W2956" s="91">
        <v>9.2386296273616597E-4</v>
      </c>
      <c r="X2956" s="92">
        <v>2.3707648449089902</v>
      </c>
      <c r="Y2956" s="91">
        <v>-2.38102463436007E-2</v>
      </c>
      <c r="Z2956" s="92">
        <v>15.302912977858799</v>
      </c>
      <c r="AA2956" s="91">
        <v>0.19807377133111001</v>
      </c>
      <c r="AB2956" s="92">
        <v>40.032565284404001</v>
      </c>
      <c r="AC2956" s="91">
        <v>0.29445103185018501</v>
      </c>
      <c r="AD2956" s="92">
        <v>53.7310684452532</v>
      </c>
      <c r="AE2956" s="91"/>
      <c r="AF2956" s="93"/>
      <c r="AG2956" s="91">
        <v>-1.7873039756523199E-2</v>
      </c>
      <c r="AH2956" s="92">
        <v>-3.6288097115175302</v>
      </c>
      <c r="AI2956" s="91">
        <v>2.5935127905540901E-2</v>
      </c>
      <c r="AJ2956" s="92">
        <v>16.284255271515601</v>
      </c>
      <c r="AK2956" s="91">
        <v>0.45607352694787601</v>
      </c>
      <c r="AL2956" s="91">
        <v>0.17250021113606601</v>
      </c>
      <c r="AM2956" s="92">
        <v>72.853646841831505</v>
      </c>
      <c r="AN2956" s="3"/>
      <c r="AO2956" s="94">
        <v>0.106762064493523</v>
      </c>
      <c r="AP2956" s="94">
        <v>-0.122510134258919</v>
      </c>
      <c r="AQ2956" s="94">
        <v>0.17731926333915901</v>
      </c>
      <c r="AR2956" s="94">
        <v>-9.6239429209235797E-2</v>
      </c>
      <c r="AS2956" s="95">
        <v>8</v>
      </c>
      <c r="AT2956" s="95">
        <v>4</v>
      </c>
      <c r="AU2956" s="95">
        <v>7</v>
      </c>
      <c r="AV2956" s="96">
        <v>5</v>
      </c>
      <c r="AW2956" s="3"/>
      <c r="AX2956" s="97">
        <v>0.35705331436707599</v>
      </c>
      <c r="AY2956" s="98">
        <v>0.69784249146960098</v>
      </c>
      <c r="AZ2956" s="98">
        <v>1.5242006780208599</v>
      </c>
      <c r="BA2956" s="98">
        <v>1.0228849973355001</v>
      </c>
      <c r="BB2956" s="89">
        <v>3.6750463702992398E-2</v>
      </c>
      <c r="BC2956" s="99">
        <v>-30.1189996878384</v>
      </c>
      <c r="BD2956" s="86">
        <v>43880</v>
      </c>
      <c r="BE2956" s="86">
        <v>43913</v>
      </c>
      <c r="BF2956" s="95"/>
      <c r="BG2956" s="86"/>
    </row>
    <row r="2957" spans="2:59" x14ac:dyDescent="0.25">
      <c r="B2957" s="81"/>
      <c r="C2957" s="81" t="s">
        <v>8641</v>
      </c>
      <c r="D2957" s="81" t="s">
        <v>1094</v>
      </c>
      <c r="E2957" s="82" t="s">
        <v>1266</v>
      </c>
      <c r="F2957" s="82" t="s">
        <v>1118</v>
      </c>
      <c r="G2957" s="83" t="s">
        <v>1121</v>
      </c>
      <c r="H2957" s="84" t="s">
        <v>1148</v>
      </c>
      <c r="I2957" s="85" t="s">
        <v>3651</v>
      </c>
      <c r="J2957" s="85" t="s">
        <v>1096</v>
      </c>
      <c r="L2957" s="86">
        <v>44021</v>
      </c>
      <c r="M2957" s="87">
        <v>106415.123496056</v>
      </c>
      <c r="N2957" s="88">
        <v>106415.123496056</v>
      </c>
      <c r="O2957" s="88">
        <v>117237.457610011</v>
      </c>
      <c r="P2957" s="89">
        <f t="shared" si="46"/>
        <v>0.90768876829489631</v>
      </c>
      <c r="Q2957" s="86">
        <v>43880</v>
      </c>
      <c r="R2957" s="90">
        <v>274481.89295703103</v>
      </c>
      <c r="S2957" s="90">
        <v>348074.51559326198</v>
      </c>
      <c r="T2957" s="3"/>
      <c r="U2957" s="91">
        <v>-1.36023130098692E-2</v>
      </c>
      <c r="V2957" s="92">
        <v>2.30197945293185</v>
      </c>
      <c r="W2957" s="91">
        <v>8.0814394095796204E-4</v>
      </c>
      <c r="X2957" s="92">
        <v>2.3591929427311702</v>
      </c>
      <c r="Y2957" s="91">
        <v>-2.4489757513947601E-2</v>
      </c>
      <c r="Z2957" s="92">
        <v>15.2349618608278</v>
      </c>
      <c r="AA2957" s="91">
        <v>0.196074341685744</v>
      </c>
      <c r="AB2957" s="92">
        <v>39.832622319867397</v>
      </c>
      <c r="AC2957" s="91">
        <v>0.29447343126783398</v>
      </c>
      <c r="AD2957" s="92">
        <v>53.733308387047103</v>
      </c>
      <c r="AE2957" s="91">
        <v>0.46923012811224901</v>
      </c>
      <c r="AF2957" s="93">
        <v>63.870700422965498</v>
      </c>
      <c r="AG2957" s="91">
        <v>-1.7907166411532699E-2</v>
      </c>
      <c r="AH2957" s="92">
        <v>-3.6322223770184801</v>
      </c>
      <c r="AI2957" s="91">
        <v>2.51862371551397E-2</v>
      </c>
      <c r="AJ2957" s="92">
        <v>16.2093661964755</v>
      </c>
      <c r="AK2957" s="91">
        <v>0.59089734633045699</v>
      </c>
      <c r="AL2957" s="91">
        <v>0.13300110848285801</v>
      </c>
      <c r="AM2957" s="92">
        <v>63.413205995631898</v>
      </c>
      <c r="AN2957" s="3"/>
      <c r="AO2957" s="94">
        <v>0.106756552660954</v>
      </c>
      <c r="AP2957" s="94">
        <v>-0.122520549826731</v>
      </c>
      <c r="AQ2957" s="94">
        <v>0.177183271402027</v>
      </c>
      <c r="AR2957" s="94">
        <v>-9.6345780380943297E-2</v>
      </c>
      <c r="AS2957" s="95">
        <v>8</v>
      </c>
      <c r="AT2957" s="95">
        <v>4</v>
      </c>
      <c r="AU2957" s="95">
        <v>7</v>
      </c>
      <c r="AV2957" s="96">
        <v>5</v>
      </c>
      <c r="AW2957" s="3"/>
      <c r="AX2957" s="97">
        <v>0.35705842563183998</v>
      </c>
      <c r="AY2957" s="98">
        <v>0.69231931285594295</v>
      </c>
      <c r="AZ2957" s="98">
        <v>1.5172222103738</v>
      </c>
      <c r="BA2957" s="98">
        <v>1.0146232756324001</v>
      </c>
      <c r="BB2957" s="89">
        <v>3.6750754359927702E-2</v>
      </c>
      <c r="BC2957" s="99">
        <v>-30.127834526618201</v>
      </c>
      <c r="BD2957" s="86">
        <v>43880</v>
      </c>
      <c r="BE2957" s="86">
        <v>43913</v>
      </c>
      <c r="BF2957" s="95"/>
      <c r="BG2957" s="86"/>
    </row>
    <row r="2958" spans="2:59" x14ac:dyDescent="0.25">
      <c r="B2958" s="81"/>
      <c r="C2958" s="81" t="s">
        <v>8642</v>
      </c>
      <c r="D2958" s="81" t="s">
        <v>1094</v>
      </c>
      <c r="E2958" s="82" t="s">
        <v>1166</v>
      </c>
      <c r="F2958" s="82" t="s">
        <v>1118</v>
      </c>
      <c r="G2958" s="83" t="s">
        <v>1121</v>
      </c>
      <c r="H2958" s="84" t="s">
        <v>1148</v>
      </c>
      <c r="I2958" s="85" t="s">
        <v>3651</v>
      </c>
      <c r="J2958" s="85" t="s">
        <v>8643</v>
      </c>
      <c r="L2958" s="86">
        <v>44021</v>
      </c>
      <c r="M2958" s="87">
        <v>129631.96231198301</v>
      </c>
      <c r="N2958" s="88">
        <v>129631.96231198301</v>
      </c>
      <c r="O2958" s="88">
        <v>142463.64586997</v>
      </c>
      <c r="P2958" s="89">
        <f t="shared" si="46"/>
        <v>0.9099301195078302</v>
      </c>
      <c r="Q2958" s="86">
        <v>43880</v>
      </c>
      <c r="R2958" s="90">
        <v>14684037.998968801</v>
      </c>
      <c r="S2958" s="90">
        <v>12482596.5194219</v>
      </c>
      <c r="T2958" s="3"/>
      <c r="U2958" s="91">
        <v>-1.35853120327738E-2</v>
      </c>
      <c r="V2958" s="92">
        <v>2.3036795506413901</v>
      </c>
      <c r="W2958" s="91">
        <v>1.33368884962692E-3</v>
      </c>
      <c r="X2958" s="92">
        <v>2.41174743359807</v>
      </c>
      <c r="Y2958" s="91">
        <v>-2.1380081476309001E-2</v>
      </c>
      <c r="Z2958" s="92">
        <v>15.545929464598901</v>
      </c>
      <c r="AA2958" s="91">
        <v>0.20376510621456001</v>
      </c>
      <c r="AB2958" s="92">
        <v>40.601698772748897</v>
      </c>
      <c r="AC2958" s="91">
        <v>0.311160848945437</v>
      </c>
      <c r="AD2958" s="92">
        <v>55.402050154807498</v>
      </c>
      <c r="AE2958" s="91">
        <v>0.49777818354777997</v>
      </c>
      <c r="AF2958" s="93">
        <v>66.725505966460304</v>
      </c>
      <c r="AG2958" s="91">
        <v>-1.77527558398651E-2</v>
      </c>
      <c r="AH2958" s="92">
        <v>-3.61678131985173</v>
      </c>
      <c r="AI2958" s="91">
        <v>2.8616152432732599E-2</v>
      </c>
      <c r="AJ2958" s="92">
        <v>16.552357724227502</v>
      </c>
      <c r="AK2958" s="91">
        <v>1.37775438282173</v>
      </c>
      <c r="AL2958" s="91">
        <v>0.13760575102249301</v>
      </c>
      <c r="AM2958" s="92">
        <v>126.35261248250001</v>
      </c>
      <c r="AN2958" s="3"/>
      <c r="AO2958" s="94">
        <v>0.106775911652221</v>
      </c>
      <c r="AP2958" s="94">
        <v>-0.122475127056532</v>
      </c>
      <c r="AQ2958" s="94">
        <v>0.17780242737906499</v>
      </c>
      <c r="AR2958" s="94">
        <v>-9.5856368898239494E-2</v>
      </c>
      <c r="AS2958" s="95">
        <v>8</v>
      </c>
      <c r="AT2958" s="95">
        <v>4</v>
      </c>
      <c r="AU2958" s="95">
        <v>7</v>
      </c>
      <c r="AV2958" s="96">
        <v>5</v>
      </c>
      <c r="AW2958" s="3"/>
      <c r="AX2958" s="97">
        <v>0.357040325597627</v>
      </c>
      <c r="AY2958" s="98">
        <v>0.71364866231761004</v>
      </c>
      <c r="AZ2958" s="98">
        <v>1.54420441167531</v>
      </c>
      <c r="BA2958" s="98">
        <v>1.04660376263746</v>
      </c>
      <c r="BB2958" s="89">
        <v>3.6749979889027597E-2</v>
      </c>
      <c r="BC2958" s="99">
        <v>-30.087488590652399</v>
      </c>
      <c r="BD2958" s="86">
        <v>43880</v>
      </c>
      <c r="BE2958" s="86">
        <v>43913</v>
      </c>
      <c r="BF2958" s="95"/>
      <c r="BG2958" s="86"/>
    </row>
    <row r="2959" spans="2:59" x14ac:dyDescent="0.25">
      <c r="B2959" s="81"/>
      <c r="C2959" s="81" t="s">
        <v>8644</v>
      </c>
      <c r="D2959" s="81" t="s">
        <v>1094</v>
      </c>
      <c r="E2959" s="82" t="s">
        <v>1179</v>
      </c>
      <c r="F2959" s="82" t="s">
        <v>1118</v>
      </c>
      <c r="G2959" s="83" t="s">
        <v>1121</v>
      </c>
      <c r="H2959" s="84" t="s">
        <v>1148</v>
      </c>
      <c r="I2959" s="85" t="s">
        <v>3651</v>
      </c>
      <c r="J2959" s="85" t="s">
        <v>1096</v>
      </c>
      <c r="L2959" s="86">
        <v>44021</v>
      </c>
      <c r="M2959" s="87">
        <v>91428.331392049804</v>
      </c>
      <c r="N2959" s="88">
        <v>91428.331392049804</v>
      </c>
      <c r="O2959" s="88">
        <v>100866.18307995801</v>
      </c>
      <c r="P2959" s="89">
        <f t="shared" si="46"/>
        <v>0.90643195370616247</v>
      </c>
      <c r="Q2959" s="86">
        <v>43880</v>
      </c>
      <c r="R2959" s="90">
        <v>468671.73353076202</v>
      </c>
      <c r="S2959" s="90">
        <v>419911.71615576203</v>
      </c>
      <c r="T2959" s="3"/>
      <c r="U2959" s="91">
        <v>-1.3611862316793099E-2</v>
      </c>
      <c r="V2959" s="92">
        <v>2.3010245222394601</v>
      </c>
      <c r="W2959" s="91">
        <v>5.1362702288315599E-4</v>
      </c>
      <c r="X2959" s="92">
        <v>2.3297412509236901</v>
      </c>
      <c r="Y2959" s="91">
        <v>-2.62334973986071E-2</v>
      </c>
      <c r="Z2959" s="92">
        <v>15.0605878723582</v>
      </c>
      <c r="AA2959" s="91">
        <v>0.19177149767347099</v>
      </c>
      <c r="AB2959" s="92">
        <v>39.4023379186401</v>
      </c>
      <c r="AC2959" s="91">
        <v>0.285180500930583</v>
      </c>
      <c r="AD2959" s="92">
        <v>52.804015353322001</v>
      </c>
      <c r="AE2959" s="91"/>
      <c r="AF2959" s="93"/>
      <c r="AG2959" s="91">
        <v>-1.7994164214542301E-2</v>
      </c>
      <c r="AH2959" s="92">
        <v>-3.6409221573194399</v>
      </c>
      <c r="AI2959" s="91">
        <v>2.32621922950784E-2</v>
      </c>
      <c r="AJ2959" s="92">
        <v>16.0169617104693</v>
      </c>
      <c r="AK2959" s="91">
        <v>0.45306545337894899</v>
      </c>
      <c r="AL2959" s="91">
        <v>0.146678484745353</v>
      </c>
      <c r="AM2959" s="92">
        <v>65.870922673959299</v>
      </c>
      <c r="AN2959" s="3"/>
      <c r="AO2959" s="94">
        <v>0.106746746892895</v>
      </c>
      <c r="AP2959" s="94">
        <v>-0.122546568119142</v>
      </c>
      <c r="AQ2959" s="94">
        <v>0.17683462203247499</v>
      </c>
      <c r="AR2959" s="94">
        <v>-9.6621710859908505E-2</v>
      </c>
      <c r="AS2959" s="95">
        <v>8</v>
      </c>
      <c r="AT2959" s="95">
        <v>4</v>
      </c>
      <c r="AU2959" s="95">
        <v>7</v>
      </c>
      <c r="AV2959" s="96">
        <v>5</v>
      </c>
      <c r="AW2959" s="3"/>
      <c r="AX2959" s="97">
        <v>0.35706883342238099</v>
      </c>
      <c r="AY2959" s="98">
        <v>0.68038935220283703</v>
      </c>
      <c r="AZ2959" s="98">
        <v>1.5021277596006299</v>
      </c>
      <c r="BA2959" s="98">
        <v>0.99675481622853102</v>
      </c>
      <c r="BB2959" s="89">
        <v>3.6751219924226503E-2</v>
      </c>
      <c r="BC2959" s="99">
        <v>-30.150502337230101</v>
      </c>
      <c r="BD2959" s="86">
        <v>43880</v>
      </c>
      <c r="BE2959" s="86">
        <v>43913</v>
      </c>
      <c r="BF2959" s="95"/>
      <c r="BG2959" s="86"/>
    </row>
    <row r="2960" spans="2:59" x14ac:dyDescent="0.25">
      <c r="B2960" s="81"/>
      <c r="C2960" s="81" t="s">
        <v>8645</v>
      </c>
      <c r="D2960" s="81" t="s">
        <v>1095</v>
      </c>
      <c r="E2960" s="82" t="s">
        <v>1161</v>
      </c>
      <c r="F2960" s="82" t="s">
        <v>1118</v>
      </c>
      <c r="G2960" s="83" t="s">
        <v>1123</v>
      </c>
      <c r="H2960" s="84" t="s">
        <v>1135</v>
      </c>
      <c r="I2960" s="85" t="s">
        <v>3480</v>
      </c>
      <c r="J2960" s="85" t="s">
        <v>8646</v>
      </c>
      <c r="L2960" s="86">
        <v>44021</v>
      </c>
      <c r="M2960" s="87">
        <v>1054.7774999998501</v>
      </c>
      <c r="N2960" s="88">
        <v>1054.7774999998501</v>
      </c>
      <c r="O2960" s="88">
        <v>1106.3837000001199</v>
      </c>
      <c r="P2960" s="89">
        <f t="shared" si="46"/>
        <v>0.95335596502346853</v>
      </c>
      <c r="Q2960" s="86">
        <v>43748</v>
      </c>
      <c r="R2960" s="90">
        <v>105800.215</v>
      </c>
      <c r="S2960" s="90">
        <v>126781.674674316</v>
      </c>
      <c r="T2960" s="3"/>
      <c r="U2960" s="91">
        <v>-1.72742318409291E-3</v>
      </c>
      <c r="V2960" s="92">
        <v>3.48946843550948</v>
      </c>
      <c r="W2960" s="91">
        <v>7.3328288908669501E-3</v>
      </c>
      <c r="X2960" s="92">
        <v>3.0116614377220698</v>
      </c>
      <c r="Y2960" s="91">
        <v>-1.41422000160674E-3</v>
      </c>
      <c r="Z2960" s="92">
        <v>17.542515612061798</v>
      </c>
      <c r="AA2960" s="91">
        <v>-2.2653463497590599E-2</v>
      </c>
      <c r="AB2960" s="92">
        <v>17.959841801523002</v>
      </c>
      <c r="AC2960" s="91">
        <v>3.2517254017875502E-2</v>
      </c>
      <c r="AD2960" s="92">
        <v>27.5376906620222</v>
      </c>
      <c r="AE2960" s="91">
        <v>5.7714349663001499E-2</v>
      </c>
      <c r="AF2960" s="93">
        <v>22.7191225780116</v>
      </c>
      <c r="AG2960" s="91">
        <v>2.2238860838115198E-3</v>
      </c>
      <c r="AH2960" s="92">
        <v>-1.6191171274840599</v>
      </c>
      <c r="AI2960" s="91">
        <v>1.9249469733040301E-4</v>
      </c>
      <c r="AJ2960" s="92">
        <v>13.7099919507018</v>
      </c>
      <c r="AK2960" s="91">
        <v>5.4777499999545398E-2</v>
      </c>
      <c r="AL2960" s="91">
        <v>1.5731187473647899E-2</v>
      </c>
      <c r="AM2960" s="92">
        <v>19.499981437926198</v>
      </c>
      <c r="AN2960" s="3"/>
      <c r="AO2960" s="94">
        <v>1.1815157287855999E-2</v>
      </c>
      <c r="AP2960" s="94">
        <v>-1.9971641408119498E-2</v>
      </c>
      <c r="AQ2960" s="94">
        <v>1.8249271826789499E-2</v>
      </c>
      <c r="AR2960" s="94">
        <v>-3.9058864746948502E-2</v>
      </c>
      <c r="AS2960" s="95">
        <v>7</v>
      </c>
      <c r="AT2960" s="95">
        <v>5</v>
      </c>
      <c r="AU2960" s="95">
        <v>7</v>
      </c>
      <c r="AV2960" s="96">
        <v>5</v>
      </c>
      <c r="AW2960" s="3"/>
      <c r="AX2960" s="97">
        <v>3.77060182681817E-2</v>
      </c>
      <c r="AY2960" s="98">
        <v>-1.2922225504789799</v>
      </c>
      <c r="AZ2960" s="98">
        <v>0.54763846322202903</v>
      </c>
      <c r="BA2960" s="98">
        <v>-1.5748599724702199</v>
      </c>
      <c r="BB2960" s="89">
        <v>3.8840894630084201E-3</v>
      </c>
      <c r="BC2960" s="99">
        <v>-7.2859894808279897</v>
      </c>
      <c r="BD2960" s="86">
        <v>43748</v>
      </c>
      <c r="BE2960" s="86">
        <v>43805</v>
      </c>
      <c r="BF2960" s="95"/>
      <c r="BG2960" s="86"/>
    </row>
    <row r="2961" spans="2:59" x14ac:dyDescent="0.25">
      <c r="B2961" s="81"/>
      <c r="C2961" s="81" t="s">
        <v>8647</v>
      </c>
      <c r="D2961" s="81" t="s">
        <v>1095</v>
      </c>
      <c r="E2961" s="82" t="s">
        <v>1162</v>
      </c>
      <c r="F2961" s="82" t="s">
        <v>1118</v>
      </c>
      <c r="G2961" s="83" t="s">
        <v>1123</v>
      </c>
      <c r="H2961" s="84" t="s">
        <v>1135</v>
      </c>
      <c r="I2961" s="85" t="s">
        <v>3480</v>
      </c>
      <c r="J2961" s="85" t="s">
        <v>8648</v>
      </c>
      <c r="L2961" s="86">
        <v>44021</v>
      </c>
      <c r="M2961" s="87">
        <v>1036.9174000006201</v>
      </c>
      <c r="N2961" s="88">
        <v>1036.9174000006201</v>
      </c>
      <c r="O2961" s="88">
        <v>1090.08860000037</v>
      </c>
      <c r="P2961" s="89">
        <f t="shared" si="46"/>
        <v>0.95122304737456032</v>
      </c>
      <c r="Q2961" s="86">
        <v>43748</v>
      </c>
      <c r="R2961" s="90">
        <v>7837.4960000000001</v>
      </c>
      <c r="S2961" s="90">
        <v>28738.776708801299</v>
      </c>
      <c r="T2961" s="3"/>
      <c r="U2961" s="91">
        <v>-1.73569342950941E-3</v>
      </c>
      <c r="V2961" s="92">
        <v>3.4886414109678299</v>
      </c>
      <c r="W2961" s="91">
        <v>7.0852195021871003E-3</v>
      </c>
      <c r="X2961" s="92">
        <v>2.9869004988540802</v>
      </c>
      <c r="Y2961" s="91">
        <v>-2.9028703875155801E-3</v>
      </c>
      <c r="Z2961" s="92">
        <v>17.393650573474599</v>
      </c>
      <c r="AA2961" s="91">
        <v>-2.5585080809832999E-2</v>
      </c>
      <c r="AB2961" s="92">
        <v>17.666680070309699</v>
      </c>
      <c r="AC2961" s="91">
        <v>2.63362834521104E-2</v>
      </c>
      <c r="AD2961" s="92">
        <v>26.919593605445701</v>
      </c>
      <c r="AE2961" s="91">
        <v>4.4587176887944197E-2</v>
      </c>
      <c r="AF2961" s="93">
        <v>21.4064053005131</v>
      </c>
      <c r="AG2961" s="91">
        <v>2.15039754948521E-3</v>
      </c>
      <c r="AH2961" s="92">
        <v>-1.6264659809166899</v>
      </c>
      <c r="AI2961" s="91">
        <v>-1.3722834937652799E-3</v>
      </c>
      <c r="AJ2961" s="92">
        <v>13.5535141315922</v>
      </c>
      <c r="AK2961" s="91">
        <v>3.6917400000675102E-2</v>
      </c>
      <c r="AL2961" s="91">
        <v>1.08184932832955E-2</v>
      </c>
      <c r="AM2961" s="92">
        <v>21.2064163270989</v>
      </c>
      <c r="AN2961" s="3"/>
      <c r="AO2961" s="94">
        <v>1.1806842056103099E-2</v>
      </c>
      <c r="AP2961" s="94">
        <v>-1.99796346032599E-2</v>
      </c>
      <c r="AQ2961" s="94">
        <v>1.7989333851801299E-2</v>
      </c>
      <c r="AR2961" s="94">
        <v>-3.9295610681619998E-2</v>
      </c>
      <c r="AS2961" s="95">
        <v>7</v>
      </c>
      <c r="AT2961" s="95">
        <v>5</v>
      </c>
      <c r="AU2961" s="95">
        <v>7</v>
      </c>
      <c r="AV2961" s="96">
        <v>5</v>
      </c>
      <c r="AW2961" s="3"/>
      <c r="AX2961" s="97">
        <v>3.7699210213031603E-2</v>
      </c>
      <c r="AY2961" s="98">
        <v>-1.3637175047151699</v>
      </c>
      <c r="AZ2961" s="98">
        <v>0.53767120695465598</v>
      </c>
      <c r="BA2961" s="98">
        <v>-1.6586906899101499</v>
      </c>
      <c r="BB2961" s="89">
        <v>3.8833519026593398E-3</v>
      </c>
      <c r="BC2961" s="99">
        <v>-7.3293767130817304</v>
      </c>
      <c r="BD2961" s="86">
        <v>43748</v>
      </c>
      <c r="BE2961" s="86">
        <v>43805</v>
      </c>
      <c r="BF2961" s="95"/>
      <c r="BG2961" s="86"/>
    </row>
    <row r="2962" spans="2:59" x14ac:dyDescent="0.25">
      <c r="B2962" s="81"/>
      <c r="C2962" s="81" t="s">
        <v>8649</v>
      </c>
      <c r="D2962" s="81" t="s">
        <v>1095</v>
      </c>
      <c r="E2962" s="82" t="s">
        <v>1186</v>
      </c>
      <c r="F2962" s="82" t="s">
        <v>1118</v>
      </c>
      <c r="G2962" s="83" t="s">
        <v>1123</v>
      </c>
      <c r="H2962" s="84" t="s">
        <v>1135</v>
      </c>
      <c r="I2962" s="85" t="s">
        <v>3480</v>
      </c>
      <c r="J2962" s="85" t="s">
        <v>8650</v>
      </c>
      <c r="L2962" s="86">
        <v>44021</v>
      </c>
      <c r="M2962" s="87">
        <v>1058.07489999942</v>
      </c>
      <c r="N2962" s="88">
        <v>1058.07489999942</v>
      </c>
      <c r="O2962" s="88">
        <v>1109.4278999995399</v>
      </c>
      <c r="P2962" s="89">
        <f t="shared" si="46"/>
        <v>0.95371217904278305</v>
      </c>
      <c r="Q2962" s="86">
        <v>43748</v>
      </c>
      <c r="R2962" s="90">
        <v>281207.51500000001</v>
      </c>
      <c r="S2962" s="90">
        <v>329542.29312255897</v>
      </c>
      <c r="T2962" s="3"/>
      <c r="U2962" s="91">
        <v>-1.72609907167498E-3</v>
      </c>
      <c r="V2962" s="92">
        <v>3.4896008467512698</v>
      </c>
      <c r="W2962" s="91">
        <v>7.3742573149502303E-3</v>
      </c>
      <c r="X2962" s="92">
        <v>3.0158042801303999</v>
      </c>
      <c r="Y2962" s="91">
        <v>-1.1656647720883499E-3</v>
      </c>
      <c r="Z2962" s="92">
        <v>17.567371135024601</v>
      </c>
      <c r="AA2962" s="91">
        <v>-2.21635253819841E-2</v>
      </c>
      <c r="AB2962" s="92">
        <v>18.0088356130873</v>
      </c>
      <c r="AC2962" s="91">
        <v>3.3551816059116397E-2</v>
      </c>
      <c r="AD2962" s="92">
        <v>27.641146866139</v>
      </c>
      <c r="AE2962" s="91">
        <v>5.9306449678842903E-2</v>
      </c>
      <c r="AF2962" s="93">
        <v>22.8783325795957</v>
      </c>
      <c r="AG2962" s="91">
        <v>2.2362114887073399E-3</v>
      </c>
      <c r="AH2962" s="92">
        <v>-1.61788458699448</v>
      </c>
      <c r="AI2962" s="91">
        <v>4.5385997873381701E-4</v>
      </c>
      <c r="AJ2962" s="92">
        <v>13.7361284788349</v>
      </c>
      <c r="AK2962" s="91">
        <v>5.7494335609590101E-2</v>
      </c>
      <c r="AL2962" s="91">
        <v>1.6438479495263902E-2</v>
      </c>
      <c r="AM2962" s="92">
        <v>19.080858489091</v>
      </c>
      <c r="AN2962" s="3"/>
      <c r="AO2962" s="94">
        <v>1.18165761086857E-2</v>
      </c>
      <c r="AP2962" s="94">
        <v>-1.9970230072431101E-2</v>
      </c>
      <c r="AQ2962" s="94">
        <v>1.82922801795939E-2</v>
      </c>
      <c r="AR2962" s="94">
        <v>-3.9019222732349597E-2</v>
      </c>
      <c r="AS2962" s="95">
        <v>7</v>
      </c>
      <c r="AT2962" s="95">
        <v>5</v>
      </c>
      <c r="AU2962" s="95">
        <v>7</v>
      </c>
      <c r="AV2962" s="96">
        <v>5</v>
      </c>
      <c r="AW2962" s="3"/>
      <c r="AX2962" s="97">
        <v>3.77071568035535E-2</v>
      </c>
      <c r="AY2962" s="98">
        <v>-1.2802822432968199</v>
      </c>
      <c r="AZ2962" s="98">
        <v>0.54930337323821699</v>
      </c>
      <c r="BA2962" s="98">
        <v>-1.5608248890748699</v>
      </c>
      <c r="BB2962" s="89">
        <v>3.8842129010754401E-3</v>
      </c>
      <c r="BC2962" s="99">
        <v>-7.27873348054709</v>
      </c>
      <c r="BD2962" s="86">
        <v>43748</v>
      </c>
      <c r="BE2962" s="86">
        <v>43805</v>
      </c>
      <c r="BF2962" s="95"/>
      <c r="BG2962" s="86"/>
    </row>
    <row r="2963" spans="2:59" x14ac:dyDescent="0.25">
      <c r="B2963" s="81"/>
      <c r="C2963" s="81" t="s">
        <v>8651</v>
      </c>
      <c r="D2963" s="81" t="s">
        <v>1095</v>
      </c>
      <c r="E2963" s="82" t="s">
        <v>1163</v>
      </c>
      <c r="F2963" s="82" t="s">
        <v>1118</v>
      </c>
      <c r="G2963" s="83" t="s">
        <v>1123</v>
      </c>
      <c r="H2963" s="84" t="s">
        <v>1135</v>
      </c>
      <c r="I2963" s="85" t="s">
        <v>3480</v>
      </c>
      <c r="J2963" s="85" t="s">
        <v>8652</v>
      </c>
      <c r="L2963" s="86">
        <v>44021</v>
      </c>
      <c r="M2963" s="87">
        <v>1038.6061000004399</v>
      </c>
      <c r="N2963" s="88">
        <v>1038.6061000004399</v>
      </c>
      <c r="O2963" s="88">
        <v>1093.9037999995101</v>
      </c>
      <c r="P2963" s="89">
        <f t="shared" si="46"/>
        <v>0.94944921116546543</v>
      </c>
      <c r="Q2963" s="86">
        <v>43748</v>
      </c>
      <c r="R2963" s="90">
        <v>1811818.8740000001</v>
      </c>
      <c r="S2963" s="90">
        <v>4320295.1772265602</v>
      </c>
      <c r="T2963" s="3"/>
      <c r="U2963" s="91">
        <v>-1.74247106133407E-3</v>
      </c>
      <c r="V2963" s="92">
        <v>3.4879636477853602</v>
      </c>
      <c r="W2963" s="91">
        <v>6.8788441803917504E-3</v>
      </c>
      <c r="X2963" s="92">
        <v>2.9662629666745501</v>
      </c>
      <c r="Y2963" s="91">
        <v>-4.1417144229853901E-3</v>
      </c>
      <c r="Z2963" s="92">
        <v>17.269766169920299</v>
      </c>
      <c r="AA2963" s="91">
        <v>-2.8021563831316602E-2</v>
      </c>
      <c r="AB2963" s="92">
        <v>17.423031768150398</v>
      </c>
      <c r="AC2963" s="91">
        <v>2.1213606820310801E-2</v>
      </c>
      <c r="AD2963" s="92">
        <v>26.407325942273001</v>
      </c>
      <c r="AE2963" s="91">
        <v>4.0364940969084301E-2</v>
      </c>
      <c r="AF2963" s="93">
        <v>20.984181708627101</v>
      </c>
      <c r="AG2963" s="91">
        <v>2.0883955257886598E-3</v>
      </c>
      <c r="AH2963" s="92">
        <v>-1.63266618328635</v>
      </c>
      <c r="AI2963" s="91">
        <v>-2.67440324023482E-3</v>
      </c>
      <c r="AJ2963" s="92">
        <v>13.423302156938</v>
      </c>
      <c r="AK2963" s="91">
        <v>3.8606100000833997E-2</v>
      </c>
      <c r="AL2963" s="91">
        <v>1.10069712445693E-2</v>
      </c>
      <c r="AM2963" s="92">
        <v>13.7850746166951</v>
      </c>
      <c r="AN2963" s="3"/>
      <c r="AO2963" s="94">
        <v>1.1799881696788399E-2</v>
      </c>
      <c r="AP2963" s="94">
        <v>-1.9986403055554498E-2</v>
      </c>
      <c r="AQ2963" s="94">
        <v>1.7773461495380598E-2</v>
      </c>
      <c r="AR2963" s="94">
        <v>-3.9493130609116599E-2</v>
      </c>
      <c r="AS2963" s="95">
        <v>7</v>
      </c>
      <c r="AT2963" s="95">
        <v>5</v>
      </c>
      <c r="AU2963" s="95">
        <v>7</v>
      </c>
      <c r="AV2963" s="96">
        <v>5</v>
      </c>
      <c r="AW2963" s="3"/>
      <c r="AX2963" s="97">
        <v>3.76938577395413E-2</v>
      </c>
      <c r="AY2963" s="98">
        <v>-1.42313513341469</v>
      </c>
      <c r="AZ2963" s="98">
        <v>0.52938823211388797</v>
      </c>
      <c r="BA2963" s="98">
        <v>-1.72808849991816</v>
      </c>
      <c r="BB2963" s="89">
        <v>3.88277046442909E-3</v>
      </c>
      <c r="BC2963" s="99">
        <v>-7.3655837012338496</v>
      </c>
      <c r="BD2963" s="86">
        <v>43748</v>
      </c>
      <c r="BE2963" s="86">
        <v>43805</v>
      </c>
      <c r="BF2963" s="95"/>
      <c r="BG2963" s="86"/>
    </row>
    <row r="2964" spans="2:59" x14ac:dyDescent="0.25">
      <c r="B2964" s="81"/>
      <c r="C2964" s="81" t="s">
        <v>8653</v>
      </c>
      <c r="D2964" s="81" t="s">
        <v>1095</v>
      </c>
      <c r="E2964" s="82" t="s">
        <v>1239</v>
      </c>
      <c r="F2964" s="82" t="s">
        <v>1118</v>
      </c>
      <c r="G2964" s="83" t="s">
        <v>1123</v>
      </c>
      <c r="H2964" s="84" t="s">
        <v>1135</v>
      </c>
      <c r="I2964" s="85" t="s">
        <v>3480</v>
      </c>
      <c r="J2964" s="85" t="s">
        <v>8654</v>
      </c>
      <c r="L2964" s="86">
        <v>44021</v>
      </c>
      <c r="M2964" s="87">
        <v>1006.51559999958</v>
      </c>
      <c r="N2964" s="88">
        <v>1006.51559999958</v>
      </c>
      <c r="O2964" s="88">
        <v>1089.24239999987</v>
      </c>
      <c r="P2964" s="89">
        <f t="shared" si="46"/>
        <v>0.92405106521716385</v>
      </c>
      <c r="Q2964" s="86">
        <v>43748</v>
      </c>
      <c r="R2964" s="90">
        <v>42149.508000000002</v>
      </c>
      <c r="S2964" s="90">
        <v>76000.639689697302</v>
      </c>
      <c r="T2964" s="3"/>
      <c r="U2964" s="91">
        <v>-1.71515868896677E-3</v>
      </c>
      <c r="V2964" s="92">
        <v>3.4906948850220898</v>
      </c>
      <c r="W2964" s="91">
        <v>7.7045906455168699E-3</v>
      </c>
      <c r="X2964" s="92">
        <v>3.04883761318706</v>
      </c>
      <c r="Y2964" s="91">
        <v>-4.4223142449482103E-3</v>
      </c>
      <c r="Z2964" s="92">
        <v>17.2417061877204</v>
      </c>
      <c r="AA2964" s="91">
        <v>-5.1608829050601303E-2</v>
      </c>
      <c r="AB2964" s="92">
        <v>15.064305246240099</v>
      </c>
      <c r="AC2964" s="91">
        <v>6.4961746229528199E-3</v>
      </c>
      <c r="AD2964" s="92">
        <v>24.935582722537202</v>
      </c>
      <c r="AE2964" s="91"/>
      <c r="AF2964" s="93"/>
      <c r="AG2964" s="91">
        <v>2.3348612921836299E-3</v>
      </c>
      <c r="AH2964" s="92">
        <v>-1.60801960664685</v>
      </c>
      <c r="AI2964" s="91">
        <v>-4.4223142449482103E-3</v>
      </c>
      <c r="AJ2964" s="92">
        <v>13.2485110564739</v>
      </c>
      <c r="AK2964" s="91">
        <v>6.5156000000570202E-3</v>
      </c>
      <c r="AL2964" s="91">
        <v>3.1222072793752899E-3</v>
      </c>
      <c r="AM2964" s="92">
        <v>24.095959586324199</v>
      </c>
      <c r="AN2964" s="3"/>
      <c r="AO2964" s="94">
        <v>8.8327934645349195E-3</v>
      </c>
      <c r="AP2964" s="94">
        <v>-1.99594746154617E-2</v>
      </c>
      <c r="AQ2964" s="94">
        <v>1.65551753161708E-2</v>
      </c>
      <c r="AR2964" s="94">
        <v>-3.8703154366885401E-2</v>
      </c>
      <c r="AS2964" s="95">
        <v>6</v>
      </c>
      <c r="AT2964" s="95">
        <v>6</v>
      </c>
      <c r="AU2964" s="95">
        <v>7</v>
      </c>
      <c r="AV2964" s="96">
        <v>5</v>
      </c>
      <c r="AW2964" s="3"/>
      <c r="AX2964" s="97">
        <v>3.5091133585046903E-2</v>
      </c>
      <c r="AY2964" s="98">
        <v>-2.1894826271418402</v>
      </c>
      <c r="AZ2964" s="98">
        <v>0.44597040816461198</v>
      </c>
      <c r="BA2964" s="98">
        <v>-2.4879214476350202</v>
      </c>
      <c r="BB2964" s="89">
        <v>3.6108311005500601E-3</v>
      </c>
      <c r="BC2964" s="99">
        <v>-9.2346111388760601</v>
      </c>
      <c r="BD2964" s="86">
        <v>43748</v>
      </c>
      <c r="BE2964" s="86">
        <v>43916</v>
      </c>
      <c r="BF2964" s="95"/>
      <c r="BG2964" s="86"/>
    </row>
    <row r="2965" spans="2:59" x14ac:dyDescent="0.25">
      <c r="B2965" s="81"/>
      <c r="C2965" s="81" t="s">
        <v>8655</v>
      </c>
      <c r="D2965" s="81" t="s">
        <v>1095</v>
      </c>
      <c r="E2965" s="82" t="s">
        <v>1266</v>
      </c>
      <c r="F2965" s="82" t="s">
        <v>1118</v>
      </c>
      <c r="G2965" s="83" t="s">
        <v>1123</v>
      </c>
      <c r="H2965" s="84" t="s">
        <v>1135</v>
      </c>
      <c r="I2965" s="85" t="s">
        <v>3480</v>
      </c>
      <c r="J2965" s="85" t="s">
        <v>8656</v>
      </c>
      <c r="L2965" s="86">
        <v>44021</v>
      </c>
      <c r="M2965" s="87">
        <v>1062.92840000056</v>
      </c>
      <c r="N2965" s="88">
        <v>1062.92840000056</v>
      </c>
      <c r="O2965" s="88">
        <v>1111.60840000026</v>
      </c>
      <c r="P2965" s="89">
        <f t="shared" si="46"/>
        <v>0.95620759972694647</v>
      </c>
      <c r="Q2965" s="86">
        <v>43748</v>
      </c>
      <c r="R2965" s="90">
        <v>72528.673999999999</v>
      </c>
      <c r="S2965" s="90">
        <v>96606.624532592803</v>
      </c>
      <c r="T2965" s="3"/>
      <c r="U2965" s="91">
        <v>-1.71654334735649E-3</v>
      </c>
      <c r="V2965" s="92">
        <v>3.49055641918312</v>
      </c>
      <c r="W2965" s="91">
        <v>7.6632119089481403E-3</v>
      </c>
      <c r="X2965" s="92">
        <v>3.04469973953019</v>
      </c>
      <c r="Y2965" s="91">
        <v>5.7449835549050498E-4</v>
      </c>
      <c r="Z2965" s="92">
        <v>17.741387447778799</v>
      </c>
      <c r="AA2965" s="91">
        <v>-1.87301309460963E-2</v>
      </c>
      <c r="AB2965" s="92">
        <v>18.352175056672401</v>
      </c>
      <c r="AC2965" s="91">
        <v>4.0817481585690998E-2</v>
      </c>
      <c r="AD2965" s="92">
        <v>28.367713418818301</v>
      </c>
      <c r="AE2965" s="91">
        <v>7.0519992526897099E-2</v>
      </c>
      <c r="AF2965" s="93">
        <v>23.9996868644084</v>
      </c>
      <c r="AG2965" s="91">
        <v>2.3224706510518401E-3</v>
      </c>
      <c r="AH2965" s="92">
        <v>-1.60925867076003</v>
      </c>
      <c r="AI2965" s="91">
        <v>2.28315303320414E-3</v>
      </c>
      <c r="AJ2965" s="92">
        <v>13.9190577842819</v>
      </c>
      <c r="AK2965" s="91">
        <v>6.0880582212121198E-2</v>
      </c>
      <c r="AL2965" s="91">
        <v>1.7845030164607999E-2</v>
      </c>
      <c r="AM2965" s="92">
        <v>22.742050572560402</v>
      </c>
      <c r="AN2965" s="3"/>
      <c r="AO2965" s="94">
        <v>1.18262180858437E-2</v>
      </c>
      <c r="AP2965" s="94">
        <v>-1.996084509301E-2</v>
      </c>
      <c r="AQ2965" s="94">
        <v>1.85950704926654E-2</v>
      </c>
      <c r="AR2965" s="94">
        <v>-3.8742801282751302E-2</v>
      </c>
      <c r="AS2965" s="95">
        <v>7</v>
      </c>
      <c r="AT2965" s="95">
        <v>5</v>
      </c>
      <c r="AU2965" s="95">
        <v>7</v>
      </c>
      <c r="AV2965" s="96">
        <v>5</v>
      </c>
      <c r="AW2965" s="3"/>
      <c r="AX2965" s="97">
        <v>3.7715397644533397E-2</v>
      </c>
      <c r="AY2965" s="98">
        <v>-1.19659461456831</v>
      </c>
      <c r="AZ2965" s="98">
        <v>0.56097345665057197</v>
      </c>
      <c r="BA2965" s="98">
        <v>-1.4621738729165401</v>
      </c>
      <c r="BB2965" s="89">
        <v>3.8851043127988301E-3</v>
      </c>
      <c r="BC2965" s="99">
        <v>-7.2280400184245099</v>
      </c>
      <c r="BD2965" s="86">
        <v>43748</v>
      </c>
      <c r="BE2965" s="86">
        <v>43805</v>
      </c>
      <c r="BF2965" s="95"/>
      <c r="BG2965" s="86"/>
    </row>
    <row r="2966" spans="2:59" x14ac:dyDescent="0.25">
      <c r="B2966" s="81"/>
      <c r="C2966" s="81" t="s">
        <v>8657</v>
      </c>
      <c r="D2966" s="81" t="s">
        <v>1095</v>
      </c>
      <c r="E2966" s="82" t="s">
        <v>1166</v>
      </c>
      <c r="F2966" s="82" t="s">
        <v>1118</v>
      </c>
      <c r="G2966" s="83" t="s">
        <v>1123</v>
      </c>
      <c r="H2966" s="84" t="s">
        <v>1135</v>
      </c>
      <c r="I2966" s="85" t="s">
        <v>3480</v>
      </c>
      <c r="J2966" s="85" t="s">
        <v>8658</v>
      </c>
      <c r="L2966" s="86">
        <v>44021</v>
      </c>
      <c r="M2966" s="87">
        <v>1047.3661000002201</v>
      </c>
      <c r="N2966" s="88">
        <v>1047.3661000002201</v>
      </c>
      <c r="O2966" s="88">
        <v>1094.1061000004399</v>
      </c>
      <c r="P2966" s="89">
        <f t="shared" si="46"/>
        <v>0.957280194306383</v>
      </c>
      <c r="Q2966" s="86">
        <v>43748</v>
      </c>
      <c r="R2966" s="90">
        <v>5970.23</v>
      </c>
      <c r="S2966" s="90">
        <v>6013.4650996170003</v>
      </c>
      <c r="T2966" s="3"/>
      <c r="U2966" s="91">
        <v>-1.71241314546933E-3</v>
      </c>
      <c r="V2966" s="92">
        <v>3.49096943937184</v>
      </c>
      <c r="W2966" s="91">
        <v>7.7885311420686802E-3</v>
      </c>
      <c r="X2966" s="92">
        <v>3.05723166284224</v>
      </c>
      <c r="Y2966" s="91">
        <v>1.3222010948084101E-3</v>
      </c>
      <c r="Z2966" s="92">
        <v>17.816157721710599</v>
      </c>
      <c r="AA2966" s="91">
        <v>-1.72536953405142E-2</v>
      </c>
      <c r="AB2966" s="92">
        <v>18.4998186172452</v>
      </c>
      <c r="AC2966" s="91">
        <v>3.60324233042775E-2</v>
      </c>
      <c r="AD2966" s="92">
        <v>27.889207590662402</v>
      </c>
      <c r="AE2966" s="91">
        <v>3.60324233042775E-2</v>
      </c>
      <c r="AF2966" s="93">
        <v>20.550929942139199</v>
      </c>
      <c r="AG2966" s="91">
        <v>2.3601301563758201E-3</v>
      </c>
      <c r="AH2966" s="92">
        <v>-1.6054927202276299</v>
      </c>
      <c r="AI2966" s="91">
        <v>3.06925759468868E-3</v>
      </c>
      <c r="AJ2966" s="92">
        <v>13.9976682404376</v>
      </c>
      <c r="AK2966" s="91">
        <v>4.75287812205352E-2</v>
      </c>
      <c r="AL2966" s="91">
        <v>1.3478273151122299E-2</v>
      </c>
      <c r="AM2966" s="92">
        <v>13.728864800956201</v>
      </c>
      <c r="AN2966" s="3"/>
      <c r="AO2966" s="94">
        <v>1.18304355237342E-2</v>
      </c>
      <c r="AP2966" s="94">
        <v>-1.99569362612237E-2</v>
      </c>
      <c r="AQ2966" s="94">
        <v>1.8725854730291799E-2</v>
      </c>
      <c r="AR2966" s="94">
        <v>-3.8624133315352097E-2</v>
      </c>
      <c r="AS2966" s="95">
        <v>7</v>
      </c>
      <c r="AT2966" s="95">
        <v>5</v>
      </c>
      <c r="AU2966" s="95">
        <v>7</v>
      </c>
      <c r="AV2966" s="96">
        <v>5</v>
      </c>
      <c r="AW2966" s="3"/>
      <c r="AX2966" s="97">
        <v>3.77192136038502E-2</v>
      </c>
      <c r="AY2966" s="98">
        <v>-1.1606104128950401</v>
      </c>
      <c r="AZ2966" s="98">
        <v>0.56599175493920495</v>
      </c>
      <c r="BA2966" s="98">
        <v>-1.4196061245475</v>
      </c>
      <c r="BB2966" s="89">
        <v>3.8855156597946902E-3</v>
      </c>
      <c r="BC2966" s="99">
        <v>-7.2064034740687903</v>
      </c>
      <c r="BD2966" s="86">
        <v>43748</v>
      </c>
      <c r="BE2966" s="86">
        <v>43805</v>
      </c>
      <c r="BF2966" s="95"/>
      <c r="BG2966" s="86"/>
    </row>
    <row r="2967" spans="2:59" x14ac:dyDescent="0.25">
      <c r="B2967" s="81"/>
      <c r="C2967" s="81" t="s">
        <v>8659</v>
      </c>
      <c r="D2967" s="81" t="s">
        <v>1095</v>
      </c>
      <c r="E2967" s="82" t="s">
        <v>1179</v>
      </c>
      <c r="F2967" s="82" t="s">
        <v>1118</v>
      </c>
      <c r="G2967" s="83" t="s">
        <v>1123</v>
      </c>
      <c r="H2967" s="84" t="s">
        <v>1135</v>
      </c>
      <c r="I2967" s="85" t="s">
        <v>3480</v>
      </c>
      <c r="J2967" s="85" t="s">
        <v>8660</v>
      </c>
      <c r="L2967" s="86">
        <v>44021</v>
      </c>
      <c r="M2967" s="87">
        <v>1015.92870000005</v>
      </c>
      <c r="N2967" s="88">
        <v>1015.92870000005</v>
      </c>
      <c r="O2967" s="88">
        <v>1015.92870000005</v>
      </c>
      <c r="P2967" s="89">
        <f t="shared" si="46"/>
        <v>1</v>
      </c>
      <c r="Q2967" s="86">
        <v>44021</v>
      </c>
      <c r="R2967" s="90">
        <v>0</v>
      </c>
      <c r="S2967" s="90">
        <v>4.8275862068976501E-4</v>
      </c>
      <c r="T2967" s="3"/>
      <c r="U2967" s="91">
        <v>0</v>
      </c>
      <c r="V2967" s="92">
        <v>3.66221075391877</v>
      </c>
      <c r="W2967" s="91">
        <v>0</v>
      </c>
      <c r="X2967" s="92">
        <v>2.27837854863537</v>
      </c>
      <c r="Y2967" s="91">
        <v>0</v>
      </c>
      <c r="Z2967" s="92">
        <v>17.6839376122225</v>
      </c>
      <c r="AA2967" s="91">
        <v>0</v>
      </c>
      <c r="AB2967" s="92">
        <v>20.225188151293001</v>
      </c>
      <c r="AC2967" s="91"/>
      <c r="AD2967" s="92"/>
      <c r="AE2967" s="91"/>
      <c r="AF2967" s="93"/>
      <c r="AG2967" s="91">
        <v>0</v>
      </c>
      <c r="AH2967" s="92">
        <v>-1.84150573586521</v>
      </c>
      <c r="AI2967" s="91">
        <v>0</v>
      </c>
      <c r="AJ2967" s="92">
        <v>13.6907424809615</v>
      </c>
      <c r="AK2967" s="91">
        <v>1.5928700000586101E-2</v>
      </c>
      <c r="AL2967" s="91">
        <v>8.1940420095634198E-3</v>
      </c>
      <c r="AM2967" s="92">
        <v>25.243799802323299</v>
      </c>
      <c r="AN2967" s="3"/>
      <c r="AO2967" s="94">
        <v>0</v>
      </c>
      <c r="AP2967" s="94">
        <v>0</v>
      </c>
      <c r="AQ2967" s="94">
        <v>0</v>
      </c>
      <c r="AR2967" s="94">
        <v>0</v>
      </c>
      <c r="AS2967" s="95">
        <v>0</v>
      </c>
      <c r="AT2967" s="95">
        <v>0</v>
      </c>
      <c r="AU2967" s="95">
        <v>7</v>
      </c>
      <c r="AV2967" s="96">
        <v>5</v>
      </c>
      <c r="AW2967" s="3"/>
      <c r="AX2967" s="97">
        <v>0</v>
      </c>
      <c r="AY2967" s="98">
        <v>-115.119517260347</v>
      </c>
      <c r="AZ2967" s="98">
        <v>0.62989913298133604</v>
      </c>
      <c r="BA2967" s="98">
        <v>-15.964023451786501</v>
      </c>
      <c r="BB2967" s="89">
        <v>0</v>
      </c>
      <c r="BC2967" s="99">
        <v>0</v>
      </c>
      <c r="BD2967" s="86">
        <v>43656</v>
      </c>
      <c r="BE2967" s="86"/>
      <c r="BF2967" s="95"/>
      <c r="BG2967" s="86"/>
    </row>
    <row r="2968" spans="2:59" x14ac:dyDescent="0.25">
      <c r="B2968" s="81"/>
      <c r="C2968" s="81"/>
      <c r="D2968" s="81"/>
      <c r="E2968" s="82"/>
      <c r="F2968" s="82"/>
      <c r="G2968" s="83"/>
      <c r="H2968" s="84"/>
      <c r="I2968" s="85"/>
      <c r="J2968" s="85"/>
      <c r="L2968" s="86"/>
      <c r="M2968" s="87"/>
      <c r="N2968" s="88"/>
      <c r="O2968" s="88"/>
      <c r="P2968" s="89"/>
      <c r="Q2968" s="86"/>
      <c r="R2968" s="90"/>
      <c r="S2968" s="90"/>
      <c r="T2968" s="3"/>
      <c r="U2968" s="91"/>
      <c r="V2968" s="92"/>
      <c r="W2968" s="91"/>
      <c r="X2968" s="92"/>
      <c r="Y2968" s="91"/>
      <c r="Z2968" s="92"/>
      <c r="AA2968" s="91"/>
      <c r="AB2968" s="92"/>
      <c r="AC2968" s="91"/>
      <c r="AD2968" s="92"/>
      <c r="AE2968" s="91"/>
      <c r="AF2968" s="93"/>
      <c r="AG2968" s="91"/>
      <c r="AH2968" s="92"/>
      <c r="AI2968" s="91"/>
      <c r="AJ2968" s="92"/>
      <c r="AK2968" s="91"/>
      <c r="AL2968" s="91"/>
      <c r="AM2968" s="92"/>
      <c r="AN2968" s="3"/>
      <c r="AO2968" s="94"/>
      <c r="AP2968" s="94"/>
      <c r="AQ2968" s="94"/>
      <c r="AR2968" s="94"/>
      <c r="AS2968" s="95"/>
      <c r="AT2968" s="95"/>
      <c r="AU2968" s="95"/>
      <c r="AV2968" s="96"/>
      <c r="AW2968" s="3"/>
      <c r="AX2968" s="97"/>
      <c r="AY2968" s="98"/>
      <c r="AZ2968" s="98"/>
      <c r="BA2968" s="98"/>
      <c r="BB2968" s="89"/>
      <c r="BC2968" s="99"/>
      <c r="BD2968" s="86"/>
      <c r="BE2968" s="86"/>
      <c r="BF2968" s="95"/>
      <c r="BG2968" s="86"/>
    </row>
    <row r="2969" spans="2:59" x14ac:dyDescent="0.25">
      <c r="B2969" s="81"/>
      <c r="C2969" s="81"/>
      <c r="D2969" s="81"/>
      <c r="E2969" s="82"/>
      <c r="F2969" s="82"/>
      <c r="G2969" s="83"/>
      <c r="H2969" s="84"/>
      <c r="I2969" s="85"/>
      <c r="J2969" s="85"/>
      <c r="L2969" s="86"/>
      <c r="M2969" s="87"/>
      <c r="N2969" s="88"/>
      <c r="O2969" s="88"/>
      <c r="P2969" s="89"/>
      <c r="Q2969" s="86"/>
      <c r="R2969" s="90"/>
      <c r="S2969" s="90"/>
      <c r="T2969" s="3"/>
      <c r="U2969" s="91"/>
      <c r="V2969" s="92"/>
      <c r="W2969" s="91"/>
      <c r="X2969" s="92"/>
      <c r="Y2969" s="91"/>
      <c r="Z2969" s="92"/>
      <c r="AA2969" s="91"/>
      <c r="AB2969" s="92"/>
      <c r="AC2969" s="91"/>
      <c r="AD2969" s="92"/>
      <c r="AE2969" s="91"/>
      <c r="AF2969" s="93"/>
      <c r="AG2969" s="91"/>
      <c r="AH2969" s="92"/>
      <c r="AI2969" s="91"/>
      <c r="AJ2969" s="92"/>
      <c r="AK2969" s="91"/>
      <c r="AL2969" s="91"/>
      <c r="AM2969" s="92"/>
      <c r="AN2969" s="3"/>
      <c r="AO2969" s="94"/>
      <c r="AP2969" s="94"/>
      <c r="AQ2969" s="94"/>
      <c r="AR2969" s="94"/>
      <c r="AS2969" s="95"/>
      <c r="AT2969" s="95"/>
      <c r="AU2969" s="95"/>
      <c r="AV2969" s="96"/>
      <c r="AW2969" s="3"/>
      <c r="AX2969" s="97"/>
      <c r="AY2969" s="98"/>
      <c r="AZ2969" s="98"/>
      <c r="BA2969" s="98"/>
      <c r="BB2969" s="89"/>
      <c r="BC2969" s="99"/>
      <c r="BD2969" s="86"/>
      <c r="BE2969" s="86"/>
      <c r="BF2969" s="95"/>
      <c r="BG2969" s="86"/>
    </row>
    <row r="2970" spans="2:59" x14ac:dyDescent="0.25">
      <c r="B2970" s="81"/>
      <c r="C2970" s="81"/>
      <c r="D2970" s="81"/>
      <c r="E2970" s="82"/>
      <c r="F2970" s="82"/>
      <c r="G2970" s="83"/>
      <c r="H2970" s="84"/>
      <c r="I2970" s="85"/>
      <c r="J2970" s="85"/>
      <c r="L2970" s="86"/>
      <c r="M2970" s="87"/>
      <c r="N2970" s="88"/>
      <c r="O2970" s="88"/>
      <c r="P2970" s="89"/>
      <c r="Q2970" s="86"/>
      <c r="R2970" s="90"/>
      <c r="S2970" s="90"/>
      <c r="T2970" s="3"/>
      <c r="U2970" s="91"/>
      <c r="V2970" s="92"/>
      <c r="W2970" s="91"/>
      <c r="X2970" s="92"/>
      <c r="Y2970" s="91"/>
      <c r="Z2970" s="92"/>
      <c r="AA2970" s="91"/>
      <c r="AB2970" s="92"/>
      <c r="AC2970" s="91"/>
      <c r="AD2970" s="92"/>
      <c r="AE2970" s="91"/>
      <c r="AF2970" s="93"/>
      <c r="AG2970" s="91"/>
      <c r="AH2970" s="92"/>
      <c r="AI2970" s="91"/>
      <c r="AJ2970" s="92"/>
      <c r="AK2970" s="91"/>
      <c r="AL2970" s="91"/>
      <c r="AM2970" s="92"/>
      <c r="AN2970" s="3"/>
      <c r="AO2970" s="94"/>
      <c r="AP2970" s="94"/>
      <c r="AQ2970" s="94"/>
      <c r="AR2970" s="94"/>
      <c r="AS2970" s="95"/>
      <c r="AT2970" s="95"/>
      <c r="AU2970" s="95"/>
      <c r="AV2970" s="96"/>
      <c r="AW2970" s="3"/>
      <c r="AX2970" s="97"/>
      <c r="AY2970" s="98"/>
      <c r="AZ2970" s="98"/>
      <c r="BA2970" s="98"/>
      <c r="BB2970" s="89"/>
      <c r="BC2970" s="99"/>
      <c r="BD2970" s="86"/>
      <c r="BE2970" s="86"/>
      <c r="BF2970" s="95"/>
      <c r="BG2970" s="86"/>
    </row>
    <row r="2971" spans="2:59" x14ac:dyDescent="0.25">
      <c r="B2971" s="81"/>
      <c r="C2971" s="81"/>
      <c r="D2971" s="81"/>
      <c r="E2971" s="82"/>
      <c r="F2971" s="82"/>
      <c r="G2971" s="83"/>
      <c r="H2971" s="84"/>
      <c r="I2971" s="85"/>
      <c r="J2971" s="85"/>
      <c r="L2971" s="86"/>
      <c r="M2971" s="87"/>
      <c r="N2971" s="88"/>
      <c r="O2971" s="88"/>
      <c r="P2971" s="89"/>
      <c r="Q2971" s="86"/>
      <c r="R2971" s="90"/>
      <c r="S2971" s="90"/>
      <c r="T2971" s="3"/>
      <c r="U2971" s="91"/>
      <c r="V2971" s="92"/>
      <c r="W2971" s="91"/>
      <c r="X2971" s="92"/>
      <c r="Y2971" s="91"/>
      <c r="Z2971" s="92"/>
      <c r="AA2971" s="91"/>
      <c r="AB2971" s="92"/>
      <c r="AC2971" s="91"/>
      <c r="AD2971" s="92"/>
      <c r="AE2971" s="91"/>
      <c r="AF2971" s="93"/>
      <c r="AG2971" s="91"/>
      <c r="AH2971" s="92"/>
      <c r="AI2971" s="91"/>
      <c r="AJ2971" s="92"/>
      <c r="AK2971" s="91"/>
      <c r="AL2971" s="91"/>
      <c r="AM2971" s="92"/>
      <c r="AN2971" s="3"/>
      <c r="AO2971" s="94"/>
      <c r="AP2971" s="94"/>
      <c r="AQ2971" s="94"/>
      <c r="AR2971" s="94"/>
      <c r="AS2971" s="95"/>
      <c r="AT2971" s="95"/>
      <c r="AU2971" s="95"/>
      <c r="AV2971" s="96"/>
      <c r="AW2971" s="3"/>
      <c r="AX2971" s="97"/>
      <c r="AY2971" s="98"/>
      <c r="AZ2971" s="98"/>
      <c r="BA2971" s="98"/>
      <c r="BB2971" s="89"/>
      <c r="BC2971" s="99"/>
      <c r="BD2971" s="86"/>
      <c r="BE2971" s="86"/>
      <c r="BF2971" s="95"/>
      <c r="BG2971" s="86"/>
    </row>
    <row r="2972" spans="2:59" x14ac:dyDescent="0.25">
      <c r="B2972" s="81"/>
      <c r="C2972" s="81"/>
      <c r="D2972" s="81"/>
      <c r="E2972" s="82"/>
      <c r="F2972" s="82"/>
      <c r="G2972" s="83"/>
      <c r="H2972" s="84"/>
      <c r="I2972" s="85"/>
      <c r="J2972" s="85"/>
    </row>
  </sheetData>
  <mergeCells count="13">
    <mergeCell ref="AO3:AV3"/>
    <mergeCell ref="AX3:BG3"/>
    <mergeCell ref="U5:V5"/>
    <mergeCell ref="W5:X5"/>
    <mergeCell ref="Y5:Z5"/>
    <mergeCell ref="AA5:AB5"/>
    <mergeCell ref="AC5:AD5"/>
    <mergeCell ref="AE5:AF5"/>
    <mergeCell ref="AG5:AH5"/>
    <mergeCell ref="AI5:AJ5"/>
    <mergeCell ref="AK5:AM5"/>
    <mergeCell ref="L3:S3"/>
    <mergeCell ref="U3:AM3"/>
  </mergeCells>
  <conditionalFormatting sqref="L7:S7 AO7:AV7 AX7:BG7 U7:AM7 B7:J2972">
    <cfRule type="expression" dxfId="2" priority="2">
      <formula>MOD(ROW(),2)</formula>
    </cfRule>
  </conditionalFormatting>
  <conditionalFormatting sqref="L8:S2971 AO8:AV2971 AX8:BG2971 U8:AM2971">
    <cfRule type="expression" dxfId="1" priority="1">
      <formula>MOD(ROW(),2)</formula>
    </cfRule>
  </conditionalFormatting>
  <dataValidations disablePrompts="1" count="2"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T7:T11 H7:J70 L7:M70 E7:E70" xr:uid="{34F9A647-9BBA-4339-AF54-BEAFF79A5048}">
      <formula1>"FALSE"</formula1>
    </dataValidation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AN7:AN11 F7:G70 AO7:AV70 AX7:BG70 N7:O70 Q7:S70 U7:AM70" xr:uid="{2440A103-716B-4FF4-8DBE-360314A8BE6B}">
      <formula1>FALSE</formula1>
    </dataValidation>
  </dataValidations>
  <pageMargins left="0.7" right="0.7" top="0.75" bottom="0.75" header="0.3" footer="0.3"/>
  <ignoredErrors>
    <ignoredError sqref="D3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EC40E-8EE6-4DDA-9CCB-ECFA589E5CA7}">
  <sheetPr codeName="Hoja2"/>
  <dimension ref="B1:D31"/>
  <sheetViews>
    <sheetView showGridLines="0" zoomScale="80" zoomScaleNormal="80" workbookViewId="0">
      <selection activeCell="B2" sqref="B2"/>
    </sheetView>
  </sheetViews>
  <sheetFormatPr baseColWidth="10" defaultRowHeight="15" x14ac:dyDescent="0.25"/>
  <cols>
    <col min="1" max="1" width="1.7109375" customWidth="1"/>
    <col min="2" max="2" width="21" bestFit="1" customWidth="1"/>
    <col min="3" max="3" width="14.42578125" bestFit="1" customWidth="1"/>
    <col min="4" max="4" width="26.42578125" bestFit="1" customWidth="1"/>
  </cols>
  <sheetData>
    <row r="1" spans="2:4" ht="43.9" customHeight="1" x14ac:dyDescent="0.25"/>
    <row r="2" spans="2:4" x14ac:dyDescent="0.25">
      <c r="B2" s="75" t="str">
        <f>+_xll.ECOSECURITIES("stockindex","active",,"chl",,,"Índices de Acciones")</f>
        <v>Índices de Acciones</v>
      </c>
      <c r="C2" s="75" t="str">
        <f>+_xll.ECONOMATICA(B3:B31,"ticker",,,,,,,,,"Código")</f>
        <v>Código</v>
      </c>
      <c r="D2" s="75" t="str">
        <f>+_xll.ECONOMATICA(B3:B31,"name",,,,,,,,,"Nombre")</f>
        <v>Nombre</v>
      </c>
    </row>
    <row r="3" spans="2:4" x14ac:dyDescent="0.25">
      <c r="B3" s="81" t="s">
        <v>8684</v>
      </c>
      <c r="C3" s="81" t="s">
        <v>8685</v>
      </c>
      <c r="D3" s="81" t="s">
        <v>8686</v>
      </c>
    </row>
    <row r="4" spans="2:4" x14ac:dyDescent="0.25">
      <c r="B4" s="81" t="s">
        <v>8687</v>
      </c>
      <c r="C4" s="81" t="s">
        <v>8688</v>
      </c>
      <c r="D4" s="81" t="s">
        <v>8689</v>
      </c>
    </row>
    <row r="5" spans="2:4" x14ac:dyDescent="0.25">
      <c r="B5" s="81" t="s">
        <v>8690</v>
      </c>
      <c r="C5" s="81" t="s">
        <v>8691</v>
      </c>
      <c r="D5" s="81" t="s">
        <v>8692</v>
      </c>
    </row>
    <row r="6" spans="2:4" x14ac:dyDescent="0.25">
      <c r="B6" s="81" t="s">
        <v>8693</v>
      </c>
      <c r="C6" s="81" t="s">
        <v>3460</v>
      </c>
      <c r="D6" s="81" t="s">
        <v>8694</v>
      </c>
    </row>
    <row r="7" spans="2:4" x14ac:dyDescent="0.25">
      <c r="B7" s="81" t="s">
        <v>8695</v>
      </c>
      <c r="C7" s="81" t="s">
        <v>8696</v>
      </c>
      <c r="D7" s="81" t="s">
        <v>8697</v>
      </c>
    </row>
    <row r="8" spans="2:4" x14ac:dyDescent="0.25">
      <c r="B8" s="81" t="s">
        <v>8698</v>
      </c>
      <c r="C8" s="81" t="s">
        <v>8699</v>
      </c>
      <c r="D8" s="81" t="s">
        <v>8700</v>
      </c>
    </row>
    <row r="9" spans="2:4" x14ac:dyDescent="0.25">
      <c r="B9" s="81" t="s">
        <v>8701</v>
      </c>
      <c r="C9" s="81" t="s">
        <v>8702</v>
      </c>
      <c r="D9" s="81" t="s">
        <v>8703</v>
      </c>
    </row>
    <row r="10" spans="2:4" x14ac:dyDescent="0.25">
      <c r="B10" s="81" t="s">
        <v>8704</v>
      </c>
      <c r="C10" s="81" t="s">
        <v>8705</v>
      </c>
      <c r="D10" s="81" t="s">
        <v>8706</v>
      </c>
    </row>
    <row r="11" spans="2:4" x14ac:dyDescent="0.25">
      <c r="B11" s="81" t="s">
        <v>8707</v>
      </c>
      <c r="C11" s="81" t="s">
        <v>8708</v>
      </c>
      <c r="D11" s="81" t="s">
        <v>8709</v>
      </c>
    </row>
    <row r="12" spans="2:4" x14ac:dyDescent="0.25">
      <c r="B12" s="81" t="s">
        <v>8710</v>
      </c>
      <c r="C12" s="81" t="s">
        <v>8711</v>
      </c>
      <c r="D12" s="81" t="s">
        <v>8712</v>
      </c>
    </row>
    <row r="13" spans="2:4" x14ac:dyDescent="0.25">
      <c r="B13" s="81" t="s">
        <v>8713</v>
      </c>
      <c r="C13" s="81" t="s">
        <v>8714</v>
      </c>
      <c r="D13" s="81" t="s">
        <v>8715</v>
      </c>
    </row>
    <row r="14" spans="2:4" x14ac:dyDescent="0.25">
      <c r="B14" s="81" t="s">
        <v>8716</v>
      </c>
      <c r="C14" s="81" t="s">
        <v>8717</v>
      </c>
      <c r="D14" s="81" t="s">
        <v>8718</v>
      </c>
    </row>
    <row r="15" spans="2:4" x14ac:dyDescent="0.25">
      <c r="B15" s="81" t="s">
        <v>8719</v>
      </c>
      <c r="C15" s="81" t="s">
        <v>8720</v>
      </c>
      <c r="D15" s="81" t="s">
        <v>8721</v>
      </c>
    </row>
    <row r="16" spans="2:4" x14ac:dyDescent="0.25">
      <c r="B16" s="81" t="s">
        <v>8722</v>
      </c>
      <c r="C16" s="81" t="s">
        <v>8723</v>
      </c>
      <c r="D16" s="81" t="s">
        <v>8724</v>
      </c>
    </row>
    <row r="17" spans="2:4" x14ac:dyDescent="0.25">
      <c r="B17" s="81" t="s">
        <v>8725</v>
      </c>
      <c r="C17" s="81" t="s">
        <v>8726</v>
      </c>
      <c r="D17" s="81" t="s">
        <v>8727</v>
      </c>
    </row>
    <row r="18" spans="2:4" x14ac:dyDescent="0.25">
      <c r="B18" s="81" t="s">
        <v>8728</v>
      </c>
      <c r="C18" s="81" t="s">
        <v>8729</v>
      </c>
      <c r="D18" s="81" t="s">
        <v>8730</v>
      </c>
    </row>
    <row r="19" spans="2:4" x14ac:dyDescent="0.25">
      <c r="B19" s="81" t="s">
        <v>8731</v>
      </c>
      <c r="C19" s="81" t="s">
        <v>8732</v>
      </c>
      <c r="D19" s="81" t="s">
        <v>8733</v>
      </c>
    </row>
    <row r="20" spans="2:4" x14ac:dyDescent="0.25">
      <c r="B20" s="81" t="s">
        <v>8734</v>
      </c>
      <c r="C20" s="81" t="s">
        <v>8735</v>
      </c>
      <c r="D20" s="81" t="s">
        <v>8736</v>
      </c>
    </row>
    <row r="21" spans="2:4" x14ac:dyDescent="0.25">
      <c r="B21" s="81" t="s">
        <v>8737</v>
      </c>
      <c r="C21" s="81" t="s">
        <v>8738</v>
      </c>
      <c r="D21" s="81" t="s">
        <v>8739</v>
      </c>
    </row>
    <row r="22" spans="2:4" x14ac:dyDescent="0.25">
      <c r="B22" s="81" t="s">
        <v>8740</v>
      </c>
      <c r="C22" s="81" t="s">
        <v>8741</v>
      </c>
      <c r="D22" s="81" t="s">
        <v>8742</v>
      </c>
    </row>
    <row r="23" spans="2:4" x14ac:dyDescent="0.25">
      <c r="B23" s="81" t="s">
        <v>8743</v>
      </c>
      <c r="C23" s="81" t="s">
        <v>8744</v>
      </c>
      <c r="D23" s="81" t="s">
        <v>8745</v>
      </c>
    </row>
    <row r="24" spans="2:4" x14ac:dyDescent="0.25">
      <c r="B24" s="81" t="s">
        <v>8746</v>
      </c>
      <c r="C24" s="81" t="s">
        <v>8747</v>
      </c>
      <c r="D24" s="81" t="s">
        <v>8748</v>
      </c>
    </row>
    <row r="25" spans="2:4" x14ac:dyDescent="0.25">
      <c r="B25" s="81" t="s">
        <v>8749</v>
      </c>
      <c r="C25" s="81" t="s">
        <v>8750</v>
      </c>
      <c r="D25" s="81" t="s">
        <v>8751</v>
      </c>
    </row>
    <row r="26" spans="2:4" x14ac:dyDescent="0.25">
      <c r="B26" s="81" t="s">
        <v>8752</v>
      </c>
      <c r="C26" s="81" t="s">
        <v>8753</v>
      </c>
      <c r="D26" s="81" t="s">
        <v>8754</v>
      </c>
    </row>
    <row r="27" spans="2:4" x14ac:dyDescent="0.25">
      <c r="B27" s="81" t="s">
        <v>8755</v>
      </c>
      <c r="C27" s="81" t="s">
        <v>8756</v>
      </c>
      <c r="D27" s="81" t="s">
        <v>8757</v>
      </c>
    </row>
    <row r="28" spans="2:4" x14ac:dyDescent="0.25">
      <c r="B28" s="81" t="s">
        <v>8758</v>
      </c>
      <c r="C28" s="81" t="s">
        <v>8759</v>
      </c>
      <c r="D28" s="81" t="s">
        <v>8760</v>
      </c>
    </row>
    <row r="29" spans="2:4" x14ac:dyDescent="0.25">
      <c r="B29" s="81" t="s">
        <v>8761</v>
      </c>
      <c r="C29" s="81" t="s">
        <v>8762</v>
      </c>
      <c r="D29" s="81" t="s">
        <v>8763</v>
      </c>
    </row>
    <row r="30" spans="2:4" x14ac:dyDescent="0.25">
      <c r="B30" s="81" t="s">
        <v>8764</v>
      </c>
      <c r="C30" s="81" t="s">
        <v>8765</v>
      </c>
      <c r="D30" s="81" t="s">
        <v>8766</v>
      </c>
    </row>
    <row r="31" spans="2:4" x14ac:dyDescent="0.25">
      <c r="B31" s="81" t="s">
        <v>8767</v>
      </c>
      <c r="C31" s="81" t="s">
        <v>8768</v>
      </c>
      <c r="D31" s="81" t="s">
        <v>8769</v>
      </c>
    </row>
  </sheetData>
  <conditionalFormatting sqref="B3:D31">
    <cfRule type="expression" dxfId="0" priority="1">
      <formula>MOD(ROW(),2)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Composición de la Cartera</vt:lpstr>
      <vt:lpstr>Guía de Fondos Mutuos</vt:lpstr>
      <vt:lpstr>Guía de Índices</vt:lpstr>
      <vt:lpstr>'Composición de la Cartera'!Área_de_impresión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</dc:creator>
  <cp:lastModifiedBy>Marcelo Sepulveda P.</cp:lastModifiedBy>
  <cp:lastPrinted>2019-04-23T14:03:23Z</cp:lastPrinted>
  <dcterms:created xsi:type="dcterms:W3CDTF">2019-03-25T13:36:04Z</dcterms:created>
  <dcterms:modified xsi:type="dcterms:W3CDTF">2020-07-20T19:54:51Z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1279741394</vt:lpwstr>
  </property>
  <property fmtid="{D5CDD505-2E9C-101B-9397-08002B2CF9AE}" pid="3" name="EcoUpdateMessage">
    <vt:lpwstr>2020/07/20-19:43:14</vt:lpwstr>
  </property>
  <property fmtid="{D5CDD505-2E9C-101B-9397-08002B2CF9AE}" pid="4" name="EcoUpdateStatus">
    <vt:lpwstr>2020-07-17=BRA:St,ME,Fd,TP;USA:St,ME;ARG:St,ME,Fd,TP;MEX:St,ME,Fd,TP;CHL:St,ME,Fd,TP;COL:St,ME;PER:St,ME,Fd|2000-07-28=USA:TP|2014-02-26=VEN:St|2002-11-08=JPN:St|2020-07-15=GBR:St,ME;PER:TP|2016-08-18=NNN:St|2020-07-16=COL:Fd|2007-01-31=ESP:St|2003-01-29=</vt:lpwstr>
  </property>
</Properties>
</file>